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showInkAnnotation="0" codeName="ThisWorkbook" defaultThemeVersion="124226"/>
  <mc:AlternateContent xmlns:mc="http://schemas.openxmlformats.org/markup-compatibility/2006">
    <mc:Choice Requires="x15">
      <x15ac:absPath xmlns:x15ac="http://schemas.microsoft.com/office/spreadsheetml/2010/11/ac" url="G:\Mi unidad\1. RIESGOS\5. Equipo de Riesgos 2026\1. Actualización 2026\CONSOLIDADO RIESGOS 2026\"/>
    </mc:Choice>
  </mc:AlternateContent>
  <xr:revisionPtr revIDLastSave="0" documentId="13_ncr:1_{C9701470-6678-40AF-A81F-D4AEC18396EC}" xr6:coauthVersionLast="47" xr6:coauthVersionMax="47" xr10:uidLastSave="{00000000-0000-0000-0000-000000000000}"/>
  <bookViews>
    <workbookView xWindow="28680" yWindow="-120" windowWidth="29040" windowHeight="15720" xr2:uid="{00000000-000D-0000-FFFF-FFFF00000000}"/>
  </bookViews>
  <sheets>
    <sheet name="01-Mapa de Riesgos" sheetId="12" r:id="rId1"/>
    <sheet name="02-Mapa de riesgo" sheetId="17" r:id="rId2"/>
    <sheet name="01-Mapa de riesgo-UO (2)" sheetId="16" state="hidden" r:id="rId3"/>
    <sheet name="Hoja1" sheetId="9" state="hidden" r:id="rId4"/>
    <sheet name="03-Seguimientos 1 de 2" sheetId="20" r:id="rId5"/>
    <sheet name="04-Seguimientos 2 de 2" sheetId="22" r:id="rId6"/>
    <sheet name="INSTRUCTIVO" sheetId="10" r:id="rId7"/>
    <sheet name="ESCALA" sheetId="11" r:id="rId8"/>
    <sheet name="FACTORES" sheetId="13" r:id="rId9"/>
  </sheets>
  <definedNames>
    <definedName name="_xlnm._FilterDatabase" localSheetId="0" hidden="1">'01-Mapa de Riesgos'!$A$10:$BT$568</definedName>
    <definedName name="_xlnm._FilterDatabase" localSheetId="2" hidden="1">'01-Mapa de riesgo-UO (2)'!$A$8:$AZ$295</definedName>
    <definedName name="_xlnm._FilterDatabase" localSheetId="1" hidden="1">'02-Mapa de riesgo'!$A$10:$CM$10</definedName>
    <definedName name="_xlnm._FilterDatabase" localSheetId="4" hidden="1">'03-Seguimientos 1 de 2'!$A$9:$X$9</definedName>
    <definedName name="_xlnm._FilterDatabase" localSheetId="5" hidden="1">'04-Seguimientos 2 de 2'!$A$9:$X$9</definedName>
    <definedName name="_VICERRECTORÍA_RESPONSABILIDAD_SOCIAL_Y_BIENESTAR_UNIVERSITARIO_" localSheetId="2">'01-Mapa de riesgo-UO (2)'!$BE$665</definedName>
    <definedName name="_VICERRECTORÍA_RESPONSABILIDAD_SOCIAL_Y_BIENESTAR_UNIVERSITARIO_" localSheetId="1">'02-Mapa de riesgo'!$AO$665</definedName>
    <definedName name="_VICERRECTORÍA_RESPONSABILIDAD_SOCIAL_Y_BIENESTAR_UNIVERSITARIO_">'01-Mapa de Riesgos'!$V$665</definedName>
    <definedName name="ACCION" localSheetId="0">'01-Mapa de Riesgos'!#REF!</definedName>
    <definedName name="ACCION" localSheetId="2">'01-Mapa de riesgo-UO (2)'!#REF!</definedName>
    <definedName name="ACCION" localSheetId="1">'02-Mapa de riesgo'!#REF!</definedName>
    <definedName name="ACCION">#REF!</definedName>
    <definedName name="ADMINISTRACIÓN_INSTITUCIONAL" localSheetId="0">'01-Mapa de Riesgos'!#REF!</definedName>
    <definedName name="ADMINISTRACIÓN_INSTITUCIONAL" localSheetId="2">'01-Mapa de riesgo-UO (2)'!#REF!</definedName>
    <definedName name="ADMINISTRACIÓN_INSTITUCIONAL" localSheetId="1">'02-Mapa de riesgo'!#REF!</definedName>
    <definedName name="ADMINISTRACIÓN_INSTITUCIONAL">#REF!</definedName>
    <definedName name="ADMISIONES_REGISTRO_CONTROL_ACADÉMICO" localSheetId="0">'01-Mapa de Riesgos'!#REF!</definedName>
    <definedName name="ADMISIONES_REGISTRO_CONTROL_ACADÉMICO" localSheetId="2">'01-Mapa de riesgo-UO (2)'!#REF!</definedName>
    <definedName name="ADMISIONES_REGISTRO_CONTROL_ACADÉMICO" localSheetId="1">'02-Mapa de riesgo'!#REF!</definedName>
    <definedName name="ADMISIONES_REGISTRO_CONTROL_ACADÉMICO">#REF!</definedName>
    <definedName name="ADMISIONES_REGISTRO_Y_CONTROL_ACADÉMICO" localSheetId="2">'01-Mapa de riesgo-UO (2)'!$BY$662</definedName>
    <definedName name="ADMISIONES_REGISTRO_Y_CONTROL_ACADÉMICO" localSheetId="1">'02-Mapa de riesgo'!$BI$662</definedName>
    <definedName name="ADMISIONES_REGISTRO_Y_CONTROL_ACADÉMICO">'01-Mapa de Riesgos'!$AP$662</definedName>
    <definedName name="ALIANZAS_ESTRATÉGICAS" localSheetId="0">'01-Mapa de Riesgos'!#REF!</definedName>
    <definedName name="ALIANZAS_ESTRATÉGICAS" localSheetId="2">'01-Mapa de riesgo-UO (2)'!#REF!</definedName>
    <definedName name="ALIANZAS_ESTRATÉGICAS" localSheetId="1">'02-Mapa de riesgo'!#REF!</definedName>
    <definedName name="ALIANZAS_ESTRATÉGICAS">#REF!</definedName>
    <definedName name="Ambiental" localSheetId="0">'01-Mapa de Riesgos'!#REF!</definedName>
    <definedName name="Ambiental" localSheetId="2">'01-Mapa de riesgo-UO (2)'!$AG$669:$AG$673</definedName>
    <definedName name="Ambiental" localSheetId="1">'02-Mapa de riesgo'!$Q$669:$Q$673</definedName>
    <definedName name="Aplicados_efectivos_No_Documentados" localSheetId="2">'01-Mapa de riesgo-UO (2)'!#REF!</definedName>
    <definedName name="Aplicados_efectivos_No_Documentados" localSheetId="1">'02-Mapa de riesgo'!#REF!</definedName>
    <definedName name="Aplicados_efectivos_No_Documentados">'01-Mapa de Riesgos'!#REF!</definedName>
    <definedName name="Aplicados_No_efectivos" localSheetId="2">'01-Mapa de riesgo-UO (2)'!#REF!</definedName>
    <definedName name="Aplicados_No_efectivos" localSheetId="1">'02-Mapa de riesgo'!#REF!</definedName>
    <definedName name="Aplicados_No_efectivos">'01-Mapa de Riesgos'!#REF!</definedName>
    <definedName name="_xlnm.Print_Area" localSheetId="7">ESCALA!#REF!</definedName>
    <definedName name="ASEGURAMIENTO_DE_LA_CALIDAD_INSTITUCIONAL" localSheetId="0">'01-Mapa de Riesgos'!#REF!</definedName>
    <definedName name="ASEGURAMIENTO_DE_LA_CALIDAD_INSTITUCIONAL" localSheetId="2">'01-Mapa de riesgo-UO (2)'!$AY$670:$AY$672</definedName>
    <definedName name="ASEGURAMIENTO_DE_LA_CALIDAD_INSTITUCIONAL" localSheetId="1">'02-Mapa de riesgo'!$AI$670:$AI$672</definedName>
    <definedName name="ASEGURAMIENTO_DE_LA_CALIDAD_INSTITUCIONAL">#REF!</definedName>
    <definedName name="ASUMIR">#REF!</definedName>
    <definedName name="BIBLIOTECA_E_INFORMACIÓN_CIENTIFICA" localSheetId="0">'01-Mapa de Riesgos'!$AQ$662</definedName>
    <definedName name="BIBLIOTECA_E_INFORMACIÓN_CIENTIFICA" localSheetId="2">'01-Mapa de riesgo-UO (2)'!$BZ$662</definedName>
    <definedName name="BIBLIOTECA_E_INFORMACIÓN_CIENTIFICA" localSheetId="1">'02-Mapa de riesgo'!$BJ$662</definedName>
    <definedName name="BIBLIOTECA_E_INFORMACIÓN_CIENTIFICA">#REF!</definedName>
    <definedName name="BIENESTAR_INSTITUCIONAL" localSheetId="0">'01-Mapa de Riesgos'!#REF!</definedName>
    <definedName name="BIENESTAR_INSTITUCIONAL" localSheetId="2">'01-Mapa de riesgo-UO (2)'!#REF!</definedName>
    <definedName name="BIENESTAR_INSTITUCIONAL" localSheetId="1">'02-Mapa de riesgo'!#REF!</definedName>
    <definedName name="BIENESTAR_INSTITUCIONAL">#REF!</definedName>
    <definedName name="CLASE_RIESGO" localSheetId="2">'01-Mapa de riesgo-UO (2)'!$J$661:$J$677</definedName>
    <definedName name="CLASE_RIESGO" localSheetId="1">'02-Mapa de riesgo'!#REF!</definedName>
    <definedName name="CLASE_RIESGO">'01-Mapa de Riesgos'!$J$661:$J$677</definedName>
    <definedName name="COBERTURA_CON_CALIDAD" localSheetId="0">'01-Mapa de Riesgos'!#REF!</definedName>
    <definedName name="COBERTURA_CON_CALIDAD" localSheetId="2">'01-Mapa de riesgo-UO (2)'!#REF!</definedName>
    <definedName name="COBERTURA_CON_CALIDAD" localSheetId="1">'02-Mapa de riesgo'!#REF!</definedName>
    <definedName name="COBERTURA_CON_CALIDAD">#REF!</definedName>
    <definedName name="COMPARTIR" localSheetId="4">'03-Seguimientos 1 de 2'!$T$569:$T$571</definedName>
    <definedName name="COMPARTIR" localSheetId="5">'04-Seguimientos 2 de 2'!$T$569:$T$571</definedName>
    <definedName name="COMPARTIR">#REF!</definedName>
    <definedName name="COMUNICACIONES" localSheetId="0">'01-Mapa de Riesgos'!#REF!</definedName>
    <definedName name="COMUNICACIONES" localSheetId="2">'01-Mapa de riesgo-UO (2)'!#REF!</definedName>
    <definedName name="COMUNICACIONES" localSheetId="1">'02-Mapa de riesgo'!#REF!</definedName>
    <definedName name="COMUNICACIONES">#REF!</definedName>
    <definedName name="Conflicto_de_Intereses" localSheetId="2">'01-Mapa de riesgo-UO (2)'!$AT$669:$AT$671</definedName>
    <definedName name="Conflicto_de_Intereses" localSheetId="1">'02-Mapa de riesgo'!$AD$669:$AD$671</definedName>
    <definedName name="Conflicto_de_Intereses">'01-Mapa de Riesgos'!#REF!</definedName>
    <definedName name="Contable" localSheetId="0">'01-Mapa de Riesgos'!$Q$669:$Q$673</definedName>
    <definedName name="Contable" localSheetId="2">'01-Mapa de riesgo-UO (2)'!$P$669:$P$673</definedName>
    <definedName name="Contable" localSheetId="1">'02-Mapa de riesgo'!#REF!</definedName>
    <definedName name="Contagio" localSheetId="2">'01-Mapa de riesgo-UO (2)'!$AL$669:$AL$673</definedName>
    <definedName name="Contagio" localSheetId="1">'02-Mapa de riesgo'!$V$669:$V$673</definedName>
    <definedName name="Contagio">'01-Mapa de Riesgos'!#REF!</definedName>
    <definedName name="CONTROL_DISCIPLINARIO_INTERNO" localSheetId="0">'01-Mapa de Riesgos'!$AI$662</definedName>
    <definedName name="CONTROL_DISCIPLINARIO_INTERNO" localSheetId="2">'01-Mapa de riesgo-UO (2)'!$BR$662</definedName>
    <definedName name="CONTROL_DISCIPLINARIO_INTERNO" localSheetId="1">'02-Mapa de riesgo'!$BB$662</definedName>
    <definedName name="CONTROL_INTERNO" localSheetId="0">'01-Mapa de Riesgos'!$AH$662</definedName>
    <definedName name="CONTROL_INTERNO" localSheetId="2">'01-Mapa de riesgo-UO (2)'!$BQ$662</definedName>
    <definedName name="CONTROL_INTERNO" localSheetId="1">'02-Mapa de riesgo'!$BA$662</definedName>
    <definedName name="CONTROL_INTERNO_DISCIPLINARIO">#REF!</definedName>
    <definedName name="CONTROL_SEGUIMIENTO" localSheetId="0">'01-Mapa de Riesgos'!#REF!</definedName>
    <definedName name="CONTROL_SEGUIMIENTO" localSheetId="2">'01-Mapa de riesgo-UO (2)'!$AY$674:$AY$681</definedName>
    <definedName name="CONTROL_SEGUIMIENTO" localSheetId="1">'02-Mapa de riesgo'!$AI$674:$AI$681</definedName>
    <definedName name="CONTROL_SEGUIMIENTO">#REF!</definedName>
    <definedName name="CONTROLES" localSheetId="2">'01-Mapa de riesgo-UO (2)'!$S$661:$S$665</definedName>
    <definedName name="CONTROLES" localSheetId="1">'02-Mapa de riesgo'!$C$661:$C$665</definedName>
    <definedName name="CONTROLES">'01-Mapa de Riesgos'!#REF!</definedName>
    <definedName name="Corrupción" localSheetId="0">'01-Mapa de Riesgos'!#REF!</definedName>
    <definedName name="Corrupción" localSheetId="2">'01-Mapa de riesgo-UO (2)'!$AB$669:$AB$671</definedName>
    <definedName name="Corrupción" localSheetId="1">'02-Mapa de riesgo'!$L$669:$L$671</definedName>
    <definedName name="Cumplimiento" localSheetId="0">'01-Mapa de Riesgos'!#REF!</definedName>
    <definedName name="Cumplimiento" localSheetId="2">'01-Mapa de riesgo-UO (2)'!$S$669:$S$673</definedName>
    <definedName name="Cumplimiento" localSheetId="1">'02-Mapa de riesgo'!$C$669:$C$673</definedName>
    <definedName name="CUMPLIMIENTO">#REF!</definedName>
    <definedName name="CUMPLIMIENTO_PARCIAL" localSheetId="4">'03-Seguimientos 1 de 2'!$S$577</definedName>
    <definedName name="CUMPLIMIENTO_PARCIAL" localSheetId="5">'04-Seguimientos 2 de 2'!$S$577</definedName>
    <definedName name="CUMPLIMIENTO_PARCIAL">#REF!</definedName>
    <definedName name="CUMPLIMIENTO_TOTAL" localSheetId="4">'03-Seguimientos 1 de 2'!$U$577:$U$578</definedName>
    <definedName name="CUMPLIMIENTO_TOTAL" localSheetId="5">'04-Seguimientos 2 de 2'!$U$577:$U$578</definedName>
    <definedName name="CUMPLIMIENTO_TOTAL">#REF!</definedName>
    <definedName name="DEMAS" localSheetId="0">'01-Mapa de Riesgos'!#REF!</definedName>
    <definedName name="DEMAS" localSheetId="2">'01-Mapa de riesgo-UO (2)'!#REF!</definedName>
    <definedName name="DEMAS" localSheetId="1">'02-Mapa de riesgo'!#REF!</definedName>
    <definedName name="DEMAS">#REF!</definedName>
    <definedName name="Derechos_Humanos" localSheetId="0">'01-Mapa de Riesgos'!#REF!</definedName>
    <definedName name="Derechos_Humanos" localSheetId="2">'01-Mapa de riesgo-UO (2)'!$AK$669:$AK$671</definedName>
    <definedName name="Derechos_Humanos" localSheetId="1">'02-Mapa de riesgo'!$U$669:$U$671</definedName>
    <definedName name="DIRECCIONAMIENTO_INSTITUCIONAL" localSheetId="0">'01-Mapa de Riesgos'!#REF!</definedName>
    <definedName name="DIRECCIONAMIENTO_INSTITUCIONAL" localSheetId="2">'01-Mapa de riesgo-UO (2)'!#REF!</definedName>
    <definedName name="DIRECCIONAMIENTO_INSTITUCIONAL" localSheetId="1">'02-Mapa de riesgo'!#REF!</definedName>
    <definedName name="DIRECCIONAMIENTO_INSTITUCIONAL">#REF!</definedName>
    <definedName name="DOCENCIA" localSheetId="0">'01-Mapa de Riesgos'!#REF!</definedName>
    <definedName name="DOCENCIA" localSheetId="2">'01-Mapa de riesgo-UO (2)'!#REF!</definedName>
    <definedName name="DOCENCIA" localSheetId="1">'02-Mapa de riesgo'!#REF!</definedName>
    <definedName name="DOCENCIA">#REF!</definedName>
    <definedName name="Documentados_Aplicados_Efectivos" localSheetId="2">'01-Mapa de riesgo-UO (2)'!#REF!</definedName>
    <definedName name="Documentados_Aplicados_Efectivos" localSheetId="1">'02-Mapa de riesgo'!#REF!</definedName>
    <definedName name="Documentados_Aplicados_Efectivos">'01-Mapa de Riesgos'!#REF!</definedName>
    <definedName name="EGRESADOS" localSheetId="0">'01-Mapa de Riesgos'!#REF!</definedName>
    <definedName name="EGRESADOS" localSheetId="2">'01-Mapa de riesgo-UO (2)'!#REF!</definedName>
    <definedName name="EGRESADOS" localSheetId="1">'02-Mapa de riesgo'!#REF!</definedName>
    <definedName name="EGRESADOS">#REF!</definedName>
    <definedName name="Ejecucion_administracion_de_procesos" localSheetId="4">Tabla2[Ejecución_administración_de_procesos]</definedName>
    <definedName name="Ejecucion_administracion_de_procesos" localSheetId="5">Tabla2[Ejecución_administración_de_procesos]</definedName>
    <definedName name="Ejecucion_administracion_de_procesos">Tabla2[Ejecución_administración_de_procesos]</definedName>
    <definedName name="Ejecución_administración_de_procesos" localSheetId="4">Tabla2[Ejecución_administración_de_procesos]</definedName>
    <definedName name="Ejecución_administración_de_procesos" localSheetId="5">Tabla2[Ejecución_administración_de_procesos]</definedName>
    <definedName name="Ejecución_administración_de_procesos">Tabla2[Ejecución_administración_de_procesos]</definedName>
    <definedName name="Ejecución_administración_de_procesos_" localSheetId="4">Tabla2[Ejecución_administración_de_procesos]</definedName>
    <definedName name="Ejecución_administración_de_procesos_" localSheetId="5">Tabla2[Ejecución_administración_de_procesos]</definedName>
    <definedName name="Ejecución_administración_de_procesos_">Tabla2[Ejecución_administración_de_procesos]</definedName>
    <definedName name="Estratégico" localSheetId="0">'01-Mapa de Riesgos'!$K$669:$K$673</definedName>
    <definedName name="Estratégico" localSheetId="2">'01-Mapa de riesgo-UO (2)'!$K$669:$K$673</definedName>
    <definedName name="Estratégico" localSheetId="1">'02-Mapa de riesgo'!#REF!</definedName>
    <definedName name="EVAL_PERIODICIDAD" localSheetId="2">'01-Mapa de riesgo-UO (2)'!$AP$661:$AP$662</definedName>
    <definedName name="EVAL_PERIODICIDAD" localSheetId="1">'02-Mapa de riesgo'!$Z$661:$Z$662</definedName>
    <definedName name="EVAL_PERIODICIDAD">'01-Mapa de Riesgos'!#REF!</definedName>
    <definedName name="Evento_externo">'01-Mapa de Riesgos'!$H$751:$H$754</definedName>
    <definedName name="EVITAR" localSheetId="4">'03-Seguimientos 1 de 2'!#REF!</definedName>
    <definedName name="EVITAR" localSheetId="5">'04-Seguimientos 2 de 2'!#REF!</definedName>
    <definedName name="EVITAR">#REF!</definedName>
    <definedName name="EXTENSIÓN_PROYECCIÓN_SOCIAL" localSheetId="0">'01-Mapa de Riesgos'!#REF!</definedName>
    <definedName name="EXTENSIÓN_PROYECCIÓN_SOCIAL" localSheetId="2">'01-Mapa de riesgo-UO (2)'!#REF!</definedName>
    <definedName name="EXTENSIÓN_PROYECCIÓN_SOCIAL" localSheetId="1">'02-Mapa de riesgo'!#REF!</definedName>
    <definedName name="EXTENSIÓN_PROYECCIÓN_SOCIAL">#REF!</definedName>
    <definedName name="EXTERNO" localSheetId="2">'01-Mapa de riesgo-UO (2)'!$I$661:$I$667</definedName>
    <definedName name="EXTERNO" localSheetId="1">'02-Mapa de riesgo'!#REF!</definedName>
    <definedName name="EXTERNO">'01-Mapa de Riesgos'!#REF!</definedName>
    <definedName name="FACTOR" localSheetId="2">'01-Mapa de riesgo-UO (2)'!$H$660:$I$660</definedName>
    <definedName name="FACTOR" localSheetId="1">'02-Mapa de riesgo'!#REF!</definedName>
    <definedName name="FACTOR">'01-Mapa de Riesgos'!$I$660:$I$660</definedName>
    <definedName name="FACULTAD_BELLAS_ARTES_HUMANIDADES" localSheetId="0">'01-Mapa de Riesgos'!$AT$662:$AT$665</definedName>
    <definedName name="FACULTAD_BELLAS_ARTES_HUMANIDADES" localSheetId="2">'01-Mapa de riesgo-UO (2)'!$CC$662:$CC$665</definedName>
    <definedName name="FACULTAD_BELLAS_ARTES_HUMANIDADES" localSheetId="1">'02-Mapa de riesgo'!$BM$662:$BM$665</definedName>
    <definedName name="FACULTAD_CIENCIAS_AGRARIAS_AGROINDUSTRIA" localSheetId="0">'01-Mapa de Riesgos'!$AU$662:$AU$665</definedName>
    <definedName name="FACULTAD_CIENCIAS_AGRARIAS_AGROINDUSTRIA" localSheetId="2">'01-Mapa de riesgo-UO (2)'!$CD$662:$CD$665</definedName>
    <definedName name="FACULTAD_CIENCIAS_AGRARIAS_AGROINDUSTRIA" localSheetId="1">'02-Mapa de riesgo'!$BN$662:$BN$665</definedName>
    <definedName name="FACULTAD_CIENCIAS_AMBIENTALES" localSheetId="0">'01-Mapa de Riesgos'!$AV$662:$AV$665</definedName>
    <definedName name="FACULTAD_CIENCIAS_AMBIENTALES" localSheetId="2">'01-Mapa de riesgo-UO (2)'!$CE$662:$CE$665</definedName>
    <definedName name="FACULTAD_CIENCIAS_AMBIENTALES" localSheetId="1">'02-Mapa de riesgo'!$BO$662:$BO$665</definedName>
    <definedName name="FACULTAD_CIENCIAS_BÁSICAS" localSheetId="0">'01-Mapa de Riesgos'!$AW$662:$AW$665</definedName>
    <definedName name="FACULTAD_CIENCIAS_BÁSICAS" localSheetId="2">'01-Mapa de riesgo-UO (2)'!$CF$662:$CF$665</definedName>
    <definedName name="FACULTAD_CIENCIAS_BÁSICAS" localSheetId="1">'02-Mapa de riesgo'!$BP$662:$BP$665</definedName>
    <definedName name="FACULTAD_CIENCIAS_DE_LA_EDUCACIÓN" localSheetId="0">'01-Mapa de Riesgos'!$AX$662:$AX$665</definedName>
    <definedName name="FACULTAD_CIENCIAS_DE_LA_EDUCACIÓN" localSheetId="2">'01-Mapa de riesgo-UO (2)'!$CG$662:$CG$665</definedName>
    <definedName name="FACULTAD_CIENCIAS_DE_LA_EDUCACIÓN" localSheetId="1">'02-Mapa de riesgo'!$BQ$662:$BQ$665</definedName>
    <definedName name="FACULTAD_CIENCIAS_DE_LA_SALUD" localSheetId="0">'01-Mapa de Riesgos'!$AY$662:$AY$665</definedName>
    <definedName name="FACULTAD_CIENCIAS_DE_LA_SALUD" localSheetId="2">'01-Mapa de riesgo-UO (2)'!$CH$662:$CH$665</definedName>
    <definedName name="FACULTAD_CIENCIAS_DE_LA_SALUD" localSheetId="1">'02-Mapa de riesgo'!$BR$662:$BR$665</definedName>
    <definedName name="FACULTAD_DE_CIENCIAS_EMPRESARIALES" localSheetId="2">'01-Mapa de riesgo-UO (2)'!$CI$662:$CI$665</definedName>
    <definedName name="FACULTAD_DE_CIENCIAS_EMPRESARIALES" localSheetId="1">'02-Mapa de riesgo'!$BS$662:$BS$665</definedName>
    <definedName name="FACULTAD_DE_CIENCIAS_EMPRESARIALES">'01-Mapa de Riesgos'!$AZ$662:$AZ$665</definedName>
    <definedName name="FACULTAD_INGENIERÍAS" localSheetId="0">'01-Mapa de Riesgos'!$BB$662:$BB$665</definedName>
    <definedName name="FACULTAD_INGENIERÍAS" localSheetId="2">'01-Mapa de riesgo-UO (2)'!$CK$662:$CK$665</definedName>
    <definedName name="FACULTAD_INGENIERÍAS" localSheetId="1">'02-Mapa de riesgo'!$BU$662:$BU$665</definedName>
    <definedName name="FACULTAD_MECÁNICA_APLICADA" localSheetId="2">'01-Mapa de riesgo-UO (2)'!$CJ$662:$CJ$665</definedName>
    <definedName name="FACULTAD_MECÁNICA_APLICADA" localSheetId="1">'02-Mapa de riesgo'!$BT$662:$BT$665</definedName>
    <definedName name="FACULTAD_MECÁNICA_APLICADA">'01-Mapa de Riesgos'!$BA$662:$BA$665</definedName>
    <definedName name="FACULTAD_TECNOLOGÍA" localSheetId="2">'01-Mapa de riesgo-UO (2)'!$CL$662:$CL$665</definedName>
    <definedName name="FACULTAD_TECNOLOGÍA" localSheetId="1">'02-Mapa de riesgo'!$BV$662:$BV$665</definedName>
    <definedName name="FACULTAD_TECNOLOGÍA">'01-Mapa de Riesgos'!$BC$662:$BC$665</definedName>
    <definedName name="Financiero" localSheetId="0">'01-Mapa de Riesgos'!$O$669:$O$673</definedName>
    <definedName name="Financiero" localSheetId="2">'01-Mapa de riesgo-UO (2)'!$N$669:$N$673</definedName>
    <definedName name="Financiero" localSheetId="1">'02-Mapa de riesgo'!#REF!</definedName>
    <definedName name="Fiscal" localSheetId="2">'01-Mapa de riesgo-UO (2)'!$AP$669:$AP$673</definedName>
    <definedName name="Fiscal" localSheetId="1">'02-Mapa de riesgo'!$Z$669:$Z$673</definedName>
    <definedName name="Fiscal" localSheetId="4">Tabla6[Fiscal]</definedName>
    <definedName name="Fiscal" localSheetId="5">Tabla6[Fiscal]</definedName>
    <definedName name="Fiscal">Tabla6[Fiscal]</definedName>
    <definedName name="Fraude" localSheetId="2">'01-Mapa de riesgo-UO (2)'!$AU$669:$AU$671</definedName>
    <definedName name="Fraude" localSheetId="1">'02-Mapa de riesgo'!$AE$669:$AE$671</definedName>
    <definedName name="Fraude">'01-Mapa de Riesgos'!#REF!</definedName>
    <definedName name="gestion" localSheetId="4">Tabla6[Fiscal]</definedName>
    <definedName name="gestion" localSheetId="5">Tabla6[Fiscal]</definedName>
    <definedName name="gestion">Tabla6[Fiscal]</definedName>
    <definedName name="Gestión">'01-Mapa de Riesgos'!$P$751:$P$753</definedName>
    <definedName name="GESTIÓN_DE_DOCUMENTOS" localSheetId="0">'01-Mapa de Riesgos'!#REF!</definedName>
    <definedName name="GESTIÓN_DE_DOCUMENTOS" localSheetId="2">'01-Mapa de riesgo-UO (2)'!#REF!</definedName>
    <definedName name="GESTIÓN_DE_DOCUMENTOS" localSheetId="1">'02-Mapa de riesgo'!#REF!</definedName>
    <definedName name="GESTIÓN_DE_DOCUMENTOS">#REF!</definedName>
    <definedName name="GESTIÓN_DE_SERVICIOS_INSTITUCIONALES" localSheetId="0">'01-Mapa de Riesgos'!$AN$662:$AN$663</definedName>
    <definedName name="GESTIÓN_DE_SERVICIOS_INSTITUCIONALES" localSheetId="2">'01-Mapa de riesgo-UO (2)'!$BW$662:$BW$663</definedName>
    <definedName name="GESTIÓN_DE_SERVICIOS_INSTITUCIONALES" localSheetId="1">'02-Mapa de riesgo'!$BG$662:$BG$663</definedName>
    <definedName name="GESTIÓN_DE_SERVICIOS_INSTITUCIONALES">#REF!</definedName>
    <definedName name="GESTIÓN_DE_TALENTO_HUMANO" localSheetId="0">'01-Mapa de Riesgos'!#REF!</definedName>
    <definedName name="GESTIÓN_DE_TALENTO_HUMANO" localSheetId="2">'01-Mapa de riesgo-UO (2)'!#REF!</definedName>
    <definedName name="GESTIÓN_DE_TALENTO_HUMANO" localSheetId="1">'02-Mapa de riesgo'!#REF!</definedName>
    <definedName name="GESTIÓN_DE_TALENTO_HUMANO">#REF!</definedName>
    <definedName name="GESTIÓN_DE_TECNOLOGÍAS_INFORMÁTICAS_SISTEMAS_DE_INFORMACIÓN" localSheetId="0">'01-Mapa de Riesgos'!#REF!</definedName>
    <definedName name="GESTIÓN_DE_TECNOLOGÍAS_INFORMÁTICAS_SISTEMAS_DE_INFORMACIÓN" localSheetId="2">'01-Mapa de riesgo-UO (2)'!#REF!</definedName>
    <definedName name="GESTIÓN_DE_TECNOLOGÍAS_INFORMÁTICAS_SISTEMAS_DE_INFORMACIÓN" localSheetId="1">'02-Mapa de riesgo'!#REF!</definedName>
    <definedName name="GESTIÓN_DE_TECNOLOGÍAS_INFORMÁTICAS_SISTEMAS_DE_INFORMACIÓN">#REF!</definedName>
    <definedName name="GESTIÓN_DE_TECNOLOGÍAS_INFORMÁTICAS_Y_SISTEMAS_DE_INFORMACIÓN" localSheetId="2">'01-Mapa de riesgo-UO (2)'!$BU$662</definedName>
    <definedName name="GESTIÓN_DE_TECNOLOGÍAS_INFORMÁTICAS_Y_SISTEMAS_DE_INFORMACIÓN" localSheetId="1">'02-Mapa de riesgo'!$BE$662</definedName>
    <definedName name="GESTIÓN_DE_TECNOLOGÍAS_INFORMÁTICAS_Y_SISTEMAS_DE_INFORMACIÓN">'01-Mapa de Riesgos'!$AL$662</definedName>
    <definedName name="GESTIÓN_DEL_TALENTO_HUMANO" localSheetId="2">'01-Mapa de riesgo-UO (2)'!$BV$662:$BV$663</definedName>
    <definedName name="GESTIÓN_DEL_TALENTO_HUMANO" localSheetId="1">'02-Mapa de riesgo'!$BF$662:$BF$663</definedName>
    <definedName name="GESTIÓN_DEL_TALENTO_HUMANO">'01-Mapa de Riesgos'!$AM$662:$AM$663</definedName>
    <definedName name="GESTIÓN_DISCIPLINARIA" localSheetId="2">'01-Mapa de riesgo-UO (2)'!$BR$662</definedName>
    <definedName name="GESTIÓN_DISCIPLINARIA" localSheetId="1">'02-Mapa de riesgo'!$BB$662</definedName>
    <definedName name="GESTIÓN_DISCIPLINARIA">'01-Mapa de Riesgos'!$AI$662</definedName>
    <definedName name="GESTIÓN_FINANCIERA" localSheetId="0">'01-Mapa de Riesgos'!$AK$662</definedName>
    <definedName name="GESTIÓN_FINANCIERA" localSheetId="2">'01-Mapa de riesgo-UO (2)'!$BT$662</definedName>
    <definedName name="GESTIÓN_FINANCIERA" localSheetId="1">'02-Mapa de riesgo'!$BD$662</definedName>
    <definedName name="GESTIÓN_FINANCIERA">#REF!</definedName>
    <definedName name="GRAVE" localSheetId="0">'01-Mapa de Riesgos'!#REF!</definedName>
    <definedName name="GRAVE" localSheetId="2">'01-Mapa de riesgo-UO (2)'!$BA$662:$BA$665</definedName>
    <definedName name="GRAVE" localSheetId="1">'02-Mapa de riesgo'!$AK$662:$AK$665</definedName>
    <definedName name="GRAVE">#REF!</definedName>
    <definedName name="GRUPO_INVESTIGACIÓN_AGUAS_SANEAMIENTO" localSheetId="0">'01-Mapa de Riesgos'!$BJ$662</definedName>
    <definedName name="GRUPO_INVESTIGACIÓN_AGUAS_SANEAMIENTO" localSheetId="2">'01-Mapa de riesgo-UO (2)'!$CS$662</definedName>
    <definedName name="GRUPO_INVESTIGACIÓN_AGUAS_SANEAMIENTO" localSheetId="1">'02-Mapa de riesgo'!$CC$662</definedName>
    <definedName name="GRUPO_INVESTIGACIÓN_AGUAS_SANEAMIENTO">#REF!</definedName>
    <definedName name="Imagen" localSheetId="0">'01-Mapa de Riesgos'!$L$669:$L$673</definedName>
    <definedName name="Imagen" localSheetId="2">'01-Mapa de riesgo-UO (2)'!$L$669:$L$673</definedName>
    <definedName name="Imagen" localSheetId="1">'02-Mapa de riesgo'!#REF!</definedName>
    <definedName name="IMPACTO" localSheetId="2">'01-Mapa de riesgo-UO (2)'!$K$669:$K$673</definedName>
    <definedName name="IMPACTO" localSheetId="1">'02-Mapa de riesgo'!#REF!</definedName>
    <definedName name="IMPACTO">'01-Mapa de Riesgos'!$K$669:$K$673</definedName>
    <definedName name="Información" localSheetId="0">'01-Mapa de Riesgos'!#REF!</definedName>
    <definedName name="Información" localSheetId="2">'01-Mapa de riesgo-UO (2)'!$AA$669:$AA$671</definedName>
    <definedName name="Información" localSheetId="1">'02-Mapa de riesgo'!$K$669:$K$671</definedName>
    <definedName name="Infraestructura">'01-Mapa de Riesgos'!$G$751:$G$754</definedName>
    <definedName name="INSTITUCIONAL" localSheetId="2">'01-Mapa de riesgo-UO (2)'!$L$661:$L$662</definedName>
    <definedName name="INSTITUCIONAL" localSheetId="1">'02-Mapa de riesgo'!#REF!</definedName>
    <definedName name="INSTITUCIONAL">'01-Mapa de Riesgos'!$L$661:$L$662</definedName>
    <definedName name="Integridad_Pública_Corrupción">'01-Mapa de Riesgos'!$S$751:$S$753</definedName>
    <definedName name="Integridad_Pública_LA_FT_FP">'01-Mapa de Riesgos'!$T$751:$T$753</definedName>
    <definedName name="INTERNACIONALIZACIÓN" localSheetId="0">'01-Mapa de Riesgos'!#REF!</definedName>
    <definedName name="INTERNACIONALIZACIÓN" localSheetId="2">'01-Mapa de riesgo-UO (2)'!#REF!</definedName>
    <definedName name="INTERNACIONALIZACIÓN" localSheetId="1">'02-Mapa de riesgo'!#REF!</definedName>
    <definedName name="INTERNACIONALIZACIÓN">#REF!</definedName>
    <definedName name="INTERNO" localSheetId="2">'01-Mapa de riesgo-UO (2)'!$H$661:$H$669</definedName>
    <definedName name="INTERNO" localSheetId="1">'02-Mapa de riesgo'!#REF!</definedName>
    <definedName name="INTERNO">'01-Mapa de Riesgos'!$I$661:$I$669</definedName>
    <definedName name="INVESTIGACIÓN_E_INNOVACIÓN" localSheetId="0">'01-Mapa de Riesgos'!#REF!</definedName>
    <definedName name="INVESTIGACIÓN_E_INNOVACIÓN" localSheetId="2">'01-Mapa de riesgo-UO (2)'!#REF!</definedName>
    <definedName name="INVESTIGACIÓN_E_INNOVACIÓN" localSheetId="1">'02-Mapa de riesgo'!#REF!</definedName>
    <definedName name="INVESTIGACIÓN_E_INNOVACIÓN">#REF!</definedName>
    <definedName name="INVESTIGACIÓN_INNOVACIÓN_EXTENSIÓN" localSheetId="0">'01-Mapa de Riesgos'!#REF!</definedName>
    <definedName name="INVESTIGACIÓN_INNOVACIÓN_EXTENSIÓN" localSheetId="2">'01-Mapa de riesgo-UO (2)'!#REF!</definedName>
    <definedName name="INVESTIGACIÓN_INNOVACIÓN_EXTENSIÓN" localSheetId="1">'02-Mapa de riesgo'!#REF!</definedName>
    <definedName name="INVESTIGACIÓN_INNOVACIÓN_EXTENSIÓN">#REF!</definedName>
    <definedName name="JURIDICA" localSheetId="0">'01-Mapa de Riesgos'!$AA$662</definedName>
    <definedName name="JURIDICA" localSheetId="2">'01-Mapa de riesgo-UO (2)'!$BJ$662</definedName>
    <definedName name="JURIDICA" localSheetId="1">'02-Mapa de riesgo'!$AT$662</definedName>
    <definedName name="JURIDICA">#REF!</definedName>
    <definedName name="Laborales" localSheetId="0">'01-Mapa de Riesgos'!#REF!</definedName>
    <definedName name="Laborales" localSheetId="2">'01-Mapa de riesgo-UO (2)'!#REF!</definedName>
    <definedName name="Laborales" localSheetId="1">'02-Mapa de riesgo'!#REF!</definedName>
    <definedName name="Laborales">#REF!</definedName>
    <definedName name="LABORATORIO_AGUAS_ALIMENTOS" localSheetId="0">'01-Mapa de Riesgos'!$BF$662</definedName>
    <definedName name="LABORATORIO_AGUAS_ALIMENTOS" localSheetId="2">'01-Mapa de riesgo-UO (2)'!$CO$662</definedName>
    <definedName name="LABORATORIO_AGUAS_ALIMENTOS" localSheetId="1">'02-Mapa de riesgo'!$BY$662</definedName>
    <definedName name="LABORATORIO_AGUAS_ALIMENTOS">#REF!</definedName>
    <definedName name="LABORATORIO_BIOLOGÍA_MOLECULAR" localSheetId="2">'01-Mapa de riesgo-UO (2)'!$CV$662</definedName>
    <definedName name="LABORATORIO_BIOLOGÍA_MOLECULAR" localSheetId="1">'02-Mapa de riesgo'!$CF$662</definedName>
    <definedName name="LABORATORIO_BIOLOGÍA_MOLECULAR">'01-Mapa de Riesgos'!$BM$662</definedName>
    <definedName name="LABORATORIO_DE_METROOLOGIA_DE_VARIABLES_ELECTRICAS" localSheetId="0">'01-Mapa de Riesgos'!$BG$662</definedName>
    <definedName name="LABORATORIO_DE_METROOLOGIA_DE_VARIABLES_ELECTRICAS" localSheetId="2">'01-Mapa de riesgo-UO (2)'!$CP$662</definedName>
    <definedName name="LABORATORIO_DE_METROOLOGIA_DE_VARIABLES_ELECTRICAS" localSheetId="1">'02-Mapa de riesgo'!$BZ$662</definedName>
    <definedName name="LABORATORIO_DE_METROOLOGIA_DE_VARIABLES_ELECTRICAS">#REF!</definedName>
    <definedName name="LABORATORIO_DE_QUIMICA_AMBIENTAL">'01-Mapa de Riesgos'!$BH$662</definedName>
    <definedName name="LABORATORIO_ENSAYOS_NO_DESTRUCTIVOS_DESTRUCTIVOS" localSheetId="0">'01-Mapa de Riesgos'!$BH$662</definedName>
    <definedName name="LABORATORIO_ENSAYOS_NO_DESTRUCTIVOS_DESTRUCTIVOS" localSheetId="2">'01-Mapa de riesgo-UO (2)'!$CQ$662</definedName>
    <definedName name="LABORATORIO_ENSAYOS_NO_DESTRUCTIVOS_DESTRUCTIVOS" localSheetId="1">'02-Mapa de riesgo'!$CA$662</definedName>
    <definedName name="LABORATORIO_ENSAYOS_NO_DESTRUCTIVOS_DESTRUCTIVOS">#REF!</definedName>
    <definedName name="LABORATORIO_ENSAYOS_PARA_EQUIPO_DE_AIRE_ACONDICIONADO" localSheetId="0">'01-Mapa de Riesgos'!#REF!</definedName>
    <definedName name="LABORATORIO_ENSAYOS_PARA_EQUIPO_DE_AIRE_ACONDICIONADO" localSheetId="2">'01-Mapa de riesgo-UO (2)'!#REF!</definedName>
    <definedName name="LABORATORIO_ENSAYOS_PARA_EQUIPO_DE_AIRE_ACONDICIONADO" localSheetId="1">'02-Mapa de riesgo'!#REF!</definedName>
    <definedName name="LABORATORIO_ENSAYOS_PARA_EQUIPO_DE_AIRE_ACONDICIONADO">#REF!</definedName>
    <definedName name="LABORATORIO_ENSAYOS_PARA_EQUIPOS_ACONDICIONADORES_DE_AIRE" localSheetId="2">'01-Mapa de riesgo-UO (2)'!$CN$662</definedName>
    <definedName name="LABORATORIO_ENSAYOS_PARA_EQUIPOS_ACONDICIONADORES_DE_AIRE" localSheetId="1">'02-Mapa de riesgo'!$BX$662</definedName>
    <definedName name="LABORATORIO_ENSAYOS_PARA_EQUIPOS_ACONDICIONADORES_DE_AIRE">'01-Mapa de Riesgos'!$BE$662</definedName>
    <definedName name="LABORATORIO_GENÉTICA_MÉDICA" localSheetId="0">'01-Mapa de Riesgos'!$BI$662</definedName>
    <definedName name="LABORATORIO_GENÉTICA_MÉDICA" localSheetId="2">'01-Mapa de riesgo-UO (2)'!$CR$662</definedName>
    <definedName name="LABORATORIO_GENÉTICA_MÉDICA" localSheetId="1">'02-Mapa de riesgo'!$CB$662</definedName>
    <definedName name="LABORATORIO_GENÉTICA_MÉDICA">#REF!</definedName>
    <definedName name="LABORATORIO_METROLOGÍA_DIMENSIONAL" localSheetId="2">'01-Mapa de riesgo-UO (2)'!#REF!</definedName>
    <definedName name="LABORATORIO_METROLOGÍA_DIMENSIONAL" localSheetId="1">'02-Mapa de riesgo'!#REF!</definedName>
    <definedName name="LABORATORIO_METROLOGÍA_DIMENSIONAL">'01-Mapa de Riesgos'!#REF!</definedName>
    <definedName name="LABORATORIO_QUÍMICA_AMBIENTAL" localSheetId="0">'01-Mapa de Riesgos'!#REF!</definedName>
    <definedName name="LABORATORIO_QUÍMICA_AMBIENTAL" localSheetId="2">'01-Mapa de riesgo-UO (2)'!#REF!</definedName>
    <definedName name="LABORATORIO_QUÍMICA_AMBIENTAL" localSheetId="1">'02-Mapa de riesgo'!#REF!</definedName>
    <definedName name="LABORATORIO_QUÍMICA_AMBIENTAL">#REF!</definedName>
    <definedName name="LEVE" localSheetId="0">'01-Mapa de Riesgos'!#REF!</definedName>
    <definedName name="LEVE" localSheetId="2">'01-Mapa de riesgo-UO (2)'!$AY$662</definedName>
    <definedName name="LEVE" localSheetId="1">'02-Mapa de riesgo'!$AI$662</definedName>
    <definedName name="LEVE">#REF!</definedName>
    <definedName name="MAPA" localSheetId="0">'01-Mapa de Riesgos'!$A$661:$A$663</definedName>
    <definedName name="MAPA" localSheetId="2">'01-Mapa de riesgo-UO (2)'!$A$661:$A$663</definedName>
    <definedName name="MAPA" localSheetId="1">'02-Mapa de riesgo'!$A$661:$A$663</definedName>
    <definedName name="MAPA">#REF!</definedName>
    <definedName name="MODERADO" localSheetId="0">'01-Mapa de Riesgos'!#REF!</definedName>
    <definedName name="MODERADO" localSheetId="2">'01-Mapa de riesgo-UO (2)'!$AZ$662:$AZ$664</definedName>
    <definedName name="MODERADO" localSheetId="1">'02-Mapa de riesgo'!$AJ$662:$AJ$664</definedName>
    <definedName name="MODERADO">#REF!</definedName>
    <definedName name="NIVEL_AUTOMAT" localSheetId="2">'01-Mapa de riesgo-UO (2)'!$AA$661:$AA$663</definedName>
    <definedName name="NIVEL_AUTOMAT" localSheetId="1">'02-Mapa de riesgo'!$K$661:$K$662</definedName>
    <definedName name="NIVEL_AUTOMAT">'01-Mapa de Riesgos'!#REF!</definedName>
    <definedName name="NIVEL_EXPOSICION" localSheetId="2">'01-Mapa de riesgo-UO (2)'!$AW$661:$AW$663</definedName>
    <definedName name="NIVEL_EXPOSICION" localSheetId="1">'02-Mapa de riesgo'!$AG$661:$AG$663</definedName>
    <definedName name="NIVEL_EXPOSICION">'01-Mapa de Riesgos'!#REF!</definedName>
    <definedName name="nnnn" localSheetId="0">'01-Mapa de Riesgos'!#REF!</definedName>
    <definedName name="nnnn" localSheetId="2">'01-Mapa de riesgo-UO (2)'!#REF!</definedName>
    <definedName name="nnnn" localSheetId="1">'02-Mapa de riesgo'!#REF!</definedName>
    <definedName name="nnnn">#REF!</definedName>
    <definedName name="No_aplicados" localSheetId="2">'01-Mapa de riesgo-UO (2)'!#REF!</definedName>
    <definedName name="No_aplicados" localSheetId="1">'02-Mapa de riesgo'!#REF!</definedName>
    <definedName name="No_aplicados">'01-Mapa de Riesgos'!#REF!</definedName>
    <definedName name="NO_CUMPLIDA" localSheetId="4">'03-Seguimientos 1 de 2'!$T$577</definedName>
    <definedName name="NO_CUMPLIDA" localSheetId="5">'04-Seguimientos 2 de 2'!$T$577</definedName>
    <definedName name="NO_CUMPLIDA">#REF!</definedName>
    <definedName name="No_existen" localSheetId="2">'01-Mapa de riesgo-UO (2)'!#REF!</definedName>
    <definedName name="No_existen" localSheetId="1">'02-Mapa de riesgo'!#REF!</definedName>
    <definedName name="No_existen">'01-Mapa de Riesgos'!#REF!</definedName>
    <definedName name="OBJETIVOS" localSheetId="0">'01-Mapa de Riesgos'!#REF!</definedName>
    <definedName name="OBJETIVOS" localSheetId="2">'01-Mapa de riesgo-UO (2)'!#REF!</definedName>
    <definedName name="OBJETIVOS" localSheetId="1">'02-Mapa de riesgo'!#REF!</definedName>
    <definedName name="OBJETIVOS">#REF!</definedName>
    <definedName name="OEC" localSheetId="2">'01-Mapa de riesgo-UO (2)'!$BC$670:$BC$675</definedName>
    <definedName name="OEC" localSheetId="1">'02-Mapa de riesgo'!$AM$670:$AM$675</definedName>
    <definedName name="OEC">'01-Mapa de Riesgos'!$T$670:$T$675</definedName>
    <definedName name="Operacional" localSheetId="0">'01-Mapa de Riesgos'!$M$669:$M$673</definedName>
    <definedName name="Operacional" localSheetId="2">'01-Mapa de riesgo-UO (2)'!$M$669:$M$673</definedName>
    <definedName name="Operacional" localSheetId="1">'02-Mapa de riesgo'!#REF!</definedName>
    <definedName name="ORGANISMO_CERTIFICADOR_DE_SISTEMAS_DE_GESTIÓN_QLCT" localSheetId="0">'01-Mapa de Riesgos'!$BK$662</definedName>
    <definedName name="ORGANISMO_CERTIFICADOR_DE_SISTEMAS_DE_GESTIÓN_QLCT" localSheetId="2">'01-Mapa de riesgo-UO (2)'!$CT$662</definedName>
    <definedName name="ORGANISMO_CERTIFICADOR_DE_SISTEMAS_DE_GESTIÓN_QLCT" localSheetId="1">'02-Mapa de riesgo'!$CD$662</definedName>
    <definedName name="ORGANISMO_CERTIFICADOR_DE_SISTEMAS_DE_GESTIÓN_QLCT">#REF!</definedName>
    <definedName name="PDI" localSheetId="0">'01-Mapa de Riesgos'!$T$661:$T$665</definedName>
    <definedName name="PDI" localSheetId="2">'01-Mapa de riesgo-UO (2)'!$BC$661:$BC$665</definedName>
    <definedName name="PDI" localSheetId="1">'02-Mapa de riesgo'!$AM$661:$AM$665</definedName>
    <definedName name="PDI">#REF!</definedName>
    <definedName name="PERIODICIDAD" localSheetId="2">'01-Mapa de riesgo-UO (2)'!$AV$661:$AV$670</definedName>
    <definedName name="PERIODICIDAD" localSheetId="1">'02-Mapa de riesgo'!$AF$661:$AF$670</definedName>
    <definedName name="PERIODICIDAD">'01-Mapa de Riesgos'!#REF!</definedName>
    <definedName name="PLANEACIÓN" localSheetId="0">'01-Mapa de Riesgos'!$AF$662:$AF$664</definedName>
    <definedName name="PLANEACIÓN" localSheetId="2">'01-Mapa de riesgo-UO (2)'!$BO$662:$BO$664</definedName>
    <definedName name="PLANEACIÓN" localSheetId="1">'02-Mapa de riesgo'!$AY$662:$AY$664</definedName>
    <definedName name="PLANEACIÓN">#REF!</definedName>
    <definedName name="PLANEACIÓN_" localSheetId="2">'01-Mapa de riesgo-UO (2)'!$BE$663</definedName>
    <definedName name="PLANEACIÓN_" localSheetId="1">'02-Mapa de riesgo'!$AO$663</definedName>
    <definedName name="PLANEACIÓN_">'01-Mapa de Riesgos'!$V$663</definedName>
    <definedName name="PLANEACIÓN_PDI" localSheetId="2">'01-Mapa de riesgo-UO (2)'!$DA$662</definedName>
    <definedName name="PLANEACIÓN_PDI" localSheetId="1">'02-Mapa de riesgo'!$CK$662</definedName>
    <definedName name="PLANEACIÓN_PDI">'01-Mapa de Riesgos'!$BR$662</definedName>
    <definedName name="Presupuestal" localSheetId="0">'01-Mapa de Riesgos'!#REF!</definedName>
    <definedName name="Presupuestal" localSheetId="2">'01-Mapa de riesgo-UO (2)'!#REF!</definedName>
    <definedName name="Presupuestal" localSheetId="1">'02-Mapa de riesgo'!#REF!</definedName>
    <definedName name="Presupuestal">#REF!</definedName>
    <definedName name="PROBABILIDAD" localSheetId="0">'01-Mapa de Riesgos'!$O$661:$O$665</definedName>
    <definedName name="PROBABILIDAD" localSheetId="2">'01-Mapa de riesgo-UO (2)'!$N$661:$N$665</definedName>
    <definedName name="PROBABILIDAD" localSheetId="1">'02-Mapa de riesgo'!#REF!</definedName>
    <definedName name="PROBABILIDAD">#REF!</definedName>
    <definedName name="PROCESOS" localSheetId="0">'01-Mapa de Riesgos'!$X$661:$X$689</definedName>
    <definedName name="PROCESOS" localSheetId="2">'01-Mapa de riesgo-UO (2)'!$BG$661:$BG$689</definedName>
    <definedName name="PROCESOS" localSheetId="1">'02-Mapa de riesgo'!$AQ$661:$AQ$689</definedName>
    <definedName name="PROCESOS">#REF!</definedName>
    <definedName name="PROCESOSA" localSheetId="2">'01-Mapa de riesgo-UO (2)'!#REF!</definedName>
    <definedName name="PROCESOSA" localSheetId="1">'02-Mapa de riesgo'!#REF!</definedName>
    <definedName name="PROCESOSA">'01-Mapa de Riesgos'!#REF!</definedName>
    <definedName name="RECTORÍA" localSheetId="0">'01-Mapa de Riesgos'!$Z$662:$Z$663</definedName>
    <definedName name="RECTORÍA" localSheetId="2">'01-Mapa de riesgo-UO (2)'!$BI$662:$BI$663</definedName>
    <definedName name="RECTORÍA" localSheetId="1">'02-Mapa de riesgo'!$AS$662:$AS$663</definedName>
    <definedName name="RECTORÍA">#REF!</definedName>
    <definedName name="RECTORIA_Comunicaciones" localSheetId="2">'01-Mapa de riesgo-UO (2)'!#REF!</definedName>
    <definedName name="RECTORIA_Comunicaciones" localSheetId="1">'02-Mapa de riesgo'!#REF!</definedName>
    <definedName name="RECTORIA_Comunicaciones">'01-Mapa de Riesgos'!#REF!</definedName>
    <definedName name="RECURSOS_INFORMÁTICOS_EDUCATIVOS" localSheetId="0">'01-Mapa de Riesgos'!#REF!</definedName>
    <definedName name="RECURSOS_INFORMÁTICOS_EDUCATIVOS" localSheetId="2">'01-Mapa de riesgo-UO (2)'!#REF!</definedName>
    <definedName name="RECURSOS_INFORMÁTICOS_EDUCATIVOS" localSheetId="1">'02-Mapa de riesgo'!#REF!</definedName>
    <definedName name="RECURSOS_INFORMÁTICOS_EDUCATIVOS">#REF!</definedName>
    <definedName name="RECURSOS_INFORMÁTICOS_Y_EDUCATIVOS_CRIE" localSheetId="2">'01-Mapa de riesgo-UO (2)'!$BX$662</definedName>
    <definedName name="RECURSOS_INFORMÁTICOS_Y_EDUCATIVOS_CRIE" localSheetId="1">'02-Mapa de riesgo'!$BH$662</definedName>
    <definedName name="RECURSOS_INFORMÁTICOS_Y_EDUCATIVOS_CRIE">'01-Mapa de Riesgos'!$AO$662</definedName>
    <definedName name="REDUCIR" localSheetId="4">'03-Seguimientos 1 de 2'!$U$569:$U$571</definedName>
    <definedName name="REDUCIR" localSheetId="5">'04-Seguimientos 2 de 2'!$U$569:$U$571</definedName>
    <definedName name="REDUCIR">#REF!</definedName>
    <definedName name="RELACIONES_INTERNACIONALES" localSheetId="0">'01-Mapa de Riesgos'!$AG$662</definedName>
    <definedName name="RELACIONES_INTERNACIONALES" localSheetId="2">'01-Mapa de riesgo-UO (2)'!$BP$662</definedName>
    <definedName name="RELACIONES_INTERNACIONALES" localSheetId="1">'02-Mapa de riesgo'!$AZ$662</definedName>
    <definedName name="RELACIONES_INTERNACIONALES">#REF!</definedName>
    <definedName name="RELACIONES_INTERNACIONALES_" localSheetId="2">'01-Mapa de riesgo-UO (2)'!#REF!</definedName>
    <definedName name="RELACIONES_INTERNACIONALES_" localSheetId="1">'02-Mapa de riesgo'!#REF!</definedName>
    <definedName name="RELACIONES_INTERNACIONALES_">'01-Mapa de Riesgos'!#REF!</definedName>
    <definedName name="RESPONSABILIDAD" localSheetId="2">'01-Mapa de riesgo-UO (2)'!$AK$661:$AK$662</definedName>
    <definedName name="RESPONSABILIDAD" localSheetId="1">'02-Mapa de riesgo'!$U$661:$U$662</definedName>
    <definedName name="RESPONSABILIDAD">'01-Mapa de Riesgos'!#REF!</definedName>
    <definedName name="RESPONSABLES_PDI" localSheetId="0">'01-Mapa de Riesgos'!#REF!</definedName>
    <definedName name="RESPONSABLES_PDI" localSheetId="2">'01-Mapa de riesgo-UO (2)'!#REF!</definedName>
    <definedName name="RESPONSABLES_PDI" localSheetId="1">'02-Mapa de riesgo'!#REF!</definedName>
    <definedName name="RESPONSABLES_PDI">#REF!</definedName>
    <definedName name="SECRETARIA_GENERAL" localSheetId="0">'01-Mapa de Riesgos'!$AJ$662</definedName>
    <definedName name="SECRETARIA_GENERAL" localSheetId="2">'01-Mapa de riesgo-UO (2)'!$BS$662</definedName>
    <definedName name="SECRETARIA_GENERAL" localSheetId="1">'02-Mapa de riesgo'!$BC$662</definedName>
    <definedName name="SECRETARIA_GENERAL">#REF!</definedName>
    <definedName name="SECRETARIA_GENERAL_Gestión_de_Documentos" localSheetId="2">'01-Mapa de riesgo-UO (2)'!#REF!</definedName>
    <definedName name="SECRETARIA_GENERAL_Gestión_de_Documentos" localSheetId="1">'02-Mapa de riesgo'!#REF!</definedName>
    <definedName name="SECRETARIA_GENERAL_Gestión_de_Documentos">'01-Mapa de Riesgos'!#REF!</definedName>
    <definedName name="Seguridad_Información">'01-Mapa de Riesgos'!$R$751:$R$753</definedName>
    <definedName name="Seguridad_y_Salud_en_el_trabajo" localSheetId="0">'01-Mapa de Riesgos'!#REF!</definedName>
    <definedName name="Seguridad_y_Salud_en_el_trabajo" localSheetId="2">'01-Mapa de riesgo-UO (2)'!$AF$669:$AF$673</definedName>
    <definedName name="Seguridad_y_Salud_en_el_trabajo" localSheetId="1">'02-Mapa de riesgo'!$P$669:$P$673</definedName>
    <definedName name="SISTEMA_INTEGRAL_DE_GESTIÓN" localSheetId="0">'01-Mapa de Riesgos'!#REF!</definedName>
    <definedName name="SISTEMA_INTEGRAL_DE_GESTIÓN" localSheetId="2">'01-Mapa de riesgo-UO (2)'!#REF!</definedName>
    <definedName name="SISTEMA_INTEGRAL_DE_GESTIÓN" localSheetId="1">'02-Mapa de riesgo'!#REF!</definedName>
    <definedName name="SISTEMA_INTEGRAL_DE_GESTIÓN">#REF!</definedName>
    <definedName name="Soborno" localSheetId="2">'01-Mapa de riesgo-UO (2)'!$AS$669:$AS$671</definedName>
    <definedName name="Soborno" localSheetId="1">'02-Mapa de riesgo'!$AC$669:$AC$671</definedName>
    <definedName name="Soborno">'01-Mapa de Riesgos'!#REF!</definedName>
    <definedName name="Talento_Humano">'01-Mapa de Riesgos'!$E$751:$E$754</definedName>
    <definedName name="Talento_Humano_">'01-Mapa de Riesgos'!$Y$751:$Y$753</definedName>
    <definedName name="Tecnología" localSheetId="0">'01-Mapa de Riesgos'!$F$751:$F$755</definedName>
    <definedName name="Tecnología" localSheetId="2">'01-Mapa de riesgo-UO (2)'!$W$669:$W$673</definedName>
    <definedName name="Tecnología" localSheetId="1">'02-Mapa de riesgo'!$G$669:$G$673</definedName>
    <definedName name="Tecnología_">'01-Mapa de Riesgos'!$X$751:$X$755</definedName>
    <definedName name="TIPO" localSheetId="0">'01-Mapa de Riesgos'!#REF!</definedName>
    <definedName name="TIPO" localSheetId="2">'01-Mapa de riesgo-UO (2)'!#REF!</definedName>
    <definedName name="TIPO" localSheetId="1">'02-Mapa de riesgo'!#REF!</definedName>
    <definedName name="TIPO">#REF!</definedName>
    <definedName name="tipologia">'01-Mapa de Riesgos'!$M$751:$M$755</definedName>
    <definedName name="_xlnm.Print_Titles" localSheetId="0">'01-Mapa de Riesgos'!$8:$9</definedName>
    <definedName name="_xlnm.Print_Titles" localSheetId="2">'01-Mapa de riesgo-UO (2)'!$8:$9</definedName>
    <definedName name="_xlnm.Print_Titles" localSheetId="1">'02-Mapa de riesgo'!$8:$9</definedName>
    <definedName name="Transacción_u_Operación_aplica_para_LA_FT_FP">'01-Mapa de Riesgos'!$D$751:$D$754</definedName>
    <definedName name="Transacción_u_Operación_aplica_para_LA_FT_FP_">'01-Mapa de Riesgos'!$Z$751:$Z$753</definedName>
    <definedName name="TRANSFERIR" localSheetId="4">'03-Seguimientos 1 de 2'!#REF!</definedName>
    <definedName name="TRANSFERIR" localSheetId="5">'04-Seguimientos 2 de 2'!#REF!</definedName>
    <definedName name="TRANSFERIR">#REF!</definedName>
    <definedName name="Transparencia" localSheetId="0">'01-Mapa de Riesgos'!#REF!</definedName>
    <definedName name="Transparencia" localSheetId="2">'01-Mapa de riesgo-UO (2)'!#REF!</definedName>
    <definedName name="Transparencia" localSheetId="1">'02-Mapa de riesgo'!#REF!</definedName>
    <definedName name="Transparencia">#REF!</definedName>
    <definedName name="UNIDAD_ORGANIZACIONAL" localSheetId="2">'01-Mapa de riesgo-UO (2)'!$BB$661:$BB$696</definedName>
    <definedName name="UNIDAD_ORGANIZACIONAL" localSheetId="1">'02-Mapa de riesgo'!$AL$661:$AL$696</definedName>
    <definedName name="UNIDAD_ORGANIZACIONAL">'01-Mapa de Riesgos'!#REF!</definedName>
    <definedName name="UNIVIRTUAL" localSheetId="0">'01-Mapa de Riesgos'!#REF!</definedName>
    <definedName name="UNIVIRTUAL" localSheetId="2">'01-Mapa de riesgo-UO (2)'!#REF!</definedName>
    <definedName name="UNIVIRTUAL" localSheetId="1">'02-Mapa de riesgo'!#REF!</definedName>
    <definedName name="UNIVIRTUAL">#REF!</definedName>
    <definedName name="VICERRECTORÍA_ACADÉMICA" localSheetId="0">'01-Mapa de Riesgos'!$AD$662:$AD$666</definedName>
    <definedName name="VICERRECTORÍA_ACADÉMICA" localSheetId="2">'01-Mapa de riesgo-UO (2)'!$BM$662:$BM$666</definedName>
    <definedName name="VICERRECTORÍA_ACADÉMICA" localSheetId="1">'02-Mapa de riesgo'!$AW$662:$AW$666</definedName>
    <definedName name="VICERRECTORÍA_ACADÉMICA">#REF!</definedName>
    <definedName name="VICERRECTORÍA_ACADÉMICA_" localSheetId="2">'01-Mapa de riesgo-UO (2)'!$BE$661</definedName>
    <definedName name="VICERRECTORÍA_ACADÉMICA_" localSheetId="1">'02-Mapa de riesgo'!$AO$661</definedName>
    <definedName name="VICERRECTORÍA_ACADÉMICA_">'01-Mapa de Riesgos'!$V$661</definedName>
    <definedName name="VICERRECTORÍA_ACADÉMICA_PDI" localSheetId="2">'01-Mapa de riesgo-UO (2)'!$CY$662</definedName>
    <definedName name="VICERRECTORÍA_ACADÉMICA_PDI" localSheetId="1">'02-Mapa de riesgo'!$CI$662</definedName>
    <definedName name="VICERRECTORÍA_ACADÉMICA_PDI">'01-Mapa de Riesgos'!$BP$662</definedName>
    <definedName name="VICERRECTORÍA_ACADÉMICA_Univirtual" localSheetId="2">'01-Mapa de riesgo-UO (2)'!#REF!</definedName>
    <definedName name="VICERRECTORÍA_ACADÉMICA_Univirtual" localSheetId="1">'02-Mapa de riesgo'!#REF!</definedName>
    <definedName name="VICERRECTORÍA_ACADÉMICA_Univirtual">'01-Mapa de Riesgos'!#REF!</definedName>
    <definedName name="VICERRECTORIA_ADMINISTRATIVA_FINANCIERA" localSheetId="0">'01-Mapa de Riesgos'!$AB$662:$AB$667</definedName>
    <definedName name="VICERRECTORIA_ADMINISTRATIVA_FINANCIERA" localSheetId="2">'01-Mapa de riesgo-UO (2)'!$BK$662:$BK$667</definedName>
    <definedName name="VICERRECTORIA_ADMINISTRATIVA_FINANCIERA" localSheetId="1">'02-Mapa de riesgo'!$AU$662:$AU$667</definedName>
    <definedName name="VICERRECTORIA_ADMINISTRATIVA_FINANCIERA">#REF!</definedName>
    <definedName name="VICERRECTORIA_ADMINISTRATIVA_FINANCIERA_" localSheetId="2">'01-Mapa de riesgo-UO (2)'!#REF!</definedName>
    <definedName name="VICERRECTORIA_ADMINISTRATIVA_FINANCIERA_" localSheetId="1">'02-Mapa de riesgo'!#REF!</definedName>
    <definedName name="VICERRECTORIA_ADMINISTRATIVA_FINANCIERA_">'01-Mapa de Riesgos'!#REF!</definedName>
    <definedName name="VICERRECTORÍA_ADMINISTRATIVA_FINANCIERA_" localSheetId="2">'01-Mapa de riesgo-UO (2)'!$BE$664</definedName>
    <definedName name="VICERRECTORÍA_ADMINISTRATIVA_FINANCIERA_" localSheetId="1">'02-Mapa de riesgo'!$AO$664</definedName>
    <definedName name="VICERRECTORÍA_ADMINISTRATIVA_FINANCIERA_">'01-Mapa de Riesgos'!$V$664</definedName>
    <definedName name="VICERRECTORÍA_ADMINISTRATIVA_FINANCIERA_PDI" localSheetId="2">'01-Mapa de riesgo-UO (2)'!$DB$662</definedName>
    <definedName name="VICERRECTORÍA_ADMINISTRATIVA_FINANCIERA_PDI" localSheetId="1">'02-Mapa de riesgo'!$CL$662</definedName>
    <definedName name="VICERRECTORÍA_ADMINISTRATIVA_FINANCIERA_PDI">'01-Mapa de Riesgos'!$BS$662</definedName>
    <definedName name="VICERRECTORÍA_ADMINITRATIVA_FINANCIERA_Sistema_Integral_de_Gestión" localSheetId="2">'01-Mapa de riesgo-UO (2)'!#REF!</definedName>
    <definedName name="VICERRECTORÍA_ADMINITRATIVA_FINANCIERA_Sistema_Integral_de_Gestión" localSheetId="1">'02-Mapa de riesgo'!#REF!</definedName>
    <definedName name="VICERRECTORÍA_ADMINITRATIVA_FINANCIERA_Sistema_Integral_de_Gestión">'01-Mapa de Riesgos'!#REF!</definedName>
    <definedName name="VICERRECTORÍA_DE_RESPONSABILIDAD_SOCIAL_BIENESTAR_UNIVERSITARIO" localSheetId="0">'01-Mapa de Riesgos'!#REF!</definedName>
    <definedName name="VICERRECTORÍA_DE_RESPONSABILIDAD_SOCIAL_BIENESTAR_UNIVERSITARIO" localSheetId="2">'01-Mapa de riesgo-UO (2)'!#REF!</definedName>
    <definedName name="VICERRECTORÍA_DE_RESPONSABILIDAD_SOCIAL_BIENESTAR_UNIVERSITARIO" localSheetId="1">'02-Mapa de riesgo'!#REF!</definedName>
    <definedName name="VICERRECTORÍA_DE_RESPONSABILIDAD_SOCIAL_BIENESTAR_UNIVERSITARIO">#REF!</definedName>
    <definedName name="VICERRECTORÍA_DE_RESPONSABILIDAD_SOCIAL_BIENESTAR_UNIVERSITARIO_" localSheetId="2">'01-Mapa de riesgo-UO (2)'!#REF!</definedName>
    <definedName name="VICERRECTORÍA_DE_RESPONSABILIDAD_SOCIAL_BIENESTAR_UNIVERSITARIO_" localSheetId="1">'02-Mapa de riesgo'!#REF!</definedName>
    <definedName name="VICERRECTORÍA_DE_RESPONSABILIDAD_SOCIAL_BIENESTAR_UNIVERSITARIO_">'01-Mapa de Riesgos'!#REF!</definedName>
    <definedName name="VICERRECTORÍA_INVESTIGACIÓN_INNOVACIÓN_EXTENSIÓN" localSheetId="0">'01-Mapa de Riesgos'!#REF!</definedName>
    <definedName name="VICERRECTORÍA_INVESTIGACIÓN_INNOVACIÓN_EXTENSIÓN" localSheetId="2">'01-Mapa de riesgo-UO (2)'!#REF!</definedName>
    <definedName name="VICERRECTORÍA_INVESTIGACIÓN_INNOVACIÓN_EXTENSIÓN" localSheetId="1">'02-Mapa de riesgo'!#REF!</definedName>
    <definedName name="VICERRECTORÍA_INVESTIGACIÓN_INNOVACIÓN_EXTENSIÓN">#REF!</definedName>
    <definedName name="VICERRECTORÍA_INVESTIGACIÓN_INNOVACIÓN_EXTENSIÓN_" localSheetId="2">'01-Mapa de riesgo-UO (2)'!#REF!</definedName>
    <definedName name="VICERRECTORÍA_INVESTIGACIÓN_INNOVACIÓN_EXTENSIÓN_" localSheetId="1">'02-Mapa de riesgo'!#REF!</definedName>
    <definedName name="VICERRECTORÍA_INVESTIGACIÓN_INNOVACIÓN_EXTENSIÓN_">'01-Mapa de Riesgos'!#REF!</definedName>
    <definedName name="VICERRECTORÍA_INVESTIGACIONES_INNOVACIÓN_EXTENSIÓN_" localSheetId="2">'01-Mapa de riesgo-UO (2)'!#REF!</definedName>
    <definedName name="VICERRECTORÍA_INVESTIGACIONES_INNOVACIÓN_EXTENSIÓN_" localSheetId="1">'02-Mapa de riesgo'!#REF!</definedName>
    <definedName name="VICERRECTORÍA_INVESTIGACIONES_INNOVACIÓN_EXTENSIÓN_">'01-Mapa de Riesgos'!$V$662</definedName>
    <definedName name="VICERRECTORÍA_INVESTIGACIONES_INNOVACIÓN_Y_EXTENSIÓN" localSheetId="2">'01-Mapa de riesgo-UO (2)'!$BL$662:$BL$665</definedName>
    <definedName name="VICERRECTORÍA_INVESTIGACIONES_INNOVACIÓN_Y_EXTENSIÓN" localSheetId="1">'02-Mapa de riesgo'!$AV$662:$AV$665</definedName>
    <definedName name="VICERRECTORÍA_INVESTIGACIONES_INNOVACIÓN_Y_EXTENSIÓN">'01-Mapa de Riesgos'!$AC$662:$AC$665</definedName>
    <definedName name="VICERRECTORÍA_INVESTIGACIONES_INNOVACIÓN_Y_EXTENSIÓN_PDI" localSheetId="2">'01-Mapa de riesgo-UO (2)'!$CZ$662</definedName>
    <definedName name="VICERRECTORÍA_INVESTIGACIONES_INNOVACIÓN_Y_EXTENSIÓN_PDI" localSheetId="1">'02-Mapa de riesgo'!$CJ$662</definedName>
    <definedName name="VICERRECTORÍA_INVESTIGACIONES_INNOVACIÓN_Y_EXTENSIÓN_PDI">'01-Mapa de Riesgos'!$BQ$662</definedName>
    <definedName name="VICERRECTORÍA_RESPONSABILIDAD_SOCIAL_Y_BIENESTAR_UNIVERSITARIO" localSheetId="2">'01-Mapa de riesgo-UO (2)'!$BN$662:$BN$663</definedName>
    <definedName name="VICERRECTORÍA_RESPONSABILIDAD_SOCIAL_Y_BIENESTAR_UNIVERSITARIO" localSheetId="1">'02-Mapa de riesgo'!$AX$662:$AX$663</definedName>
    <definedName name="VICERRECTORÍA_RESPONSABILIDAD_SOCIAL_Y_BIENESTAR_UNIVERSITARIO">'01-Mapa de Riesgos'!$AE$662:$AE$663</definedName>
    <definedName name="VICERRECTORÍA_RESPONSABILIDAD_SOCIAL_Y_BIENESTAR_UNIVERSITARIO_PDI" localSheetId="2">'01-Mapa de riesgo-UO (2)'!$DC$662</definedName>
    <definedName name="VICERRECTORÍA_RESPONSABILIDAD_SOCIAL_Y_BIENESTAR_UNIVERSITARIO_PDI" localSheetId="1">'02-Mapa de riesgo'!$CM$662</definedName>
    <definedName name="VICERRECTORÍA_RESPONSABILIDAD_SOCIAL_Y_BIENESTAR_UNIVERSITARIO_PDI">'01-Mapa de Riesgos'!$BT$662</definedName>
    <definedName name="X" localSheetId="2">'01-Mapa de riesgo-UO (2)'!#REF!</definedName>
    <definedName name="X" localSheetId="1">'02-Mapa de riesgo'!#REF!</definedName>
    <definedName name="X">'01-Mapa de Riesgos'!#REF!</definedName>
    <definedName name="Y" localSheetId="2">'01-Mapa de riesgo-UO (2)'!#REF!</definedName>
    <definedName name="Y" localSheetId="1">'02-Mapa de riesgo'!#REF!</definedName>
    <definedName name="Y">'01-Mapa de Riesgos'!#REF!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Y406" i="17" l="1"/>
  <c r="T406" i="17"/>
  <c r="Y405" i="17"/>
  <c r="T405" i="17"/>
  <c r="Y404" i="17"/>
  <c r="X404" i="17" s="1"/>
  <c r="W404" i="17" s="1"/>
  <c r="T404" i="17"/>
  <c r="S404" i="17"/>
  <c r="R404" i="17" s="1"/>
  <c r="Y403" i="17"/>
  <c r="T403" i="17"/>
  <c r="Y402" i="17"/>
  <c r="T402" i="17"/>
  <c r="Y401" i="17"/>
  <c r="X401" i="17"/>
  <c r="W401" i="17"/>
  <c r="T401" i="17"/>
  <c r="S401" i="17"/>
  <c r="R401" i="17" s="1"/>
  <c r="Y400" i="17"/>
  <c r="T400" i="17"/>
  <c r="Y399" i="17"/>
  <c r="X398" i="17" s="1"/>
  <c r="W398" i="17" s="1"/>
  <c r="T399" i="17"/>
  <c r="S398" i="17" s="1"/>
  <c r="R398" i="17" s="1"/>
  <c r="Y398" i="17"/>
  <c r="T398" i="17"/>
  <c r="Y397" i="17"/>
  <c r="T397" i="17"/>
  <c r="Y396" i="17"/>
  <c r="T396" i="17"/>
  <c r="Y395" i="17"/>
  <c r="X395" i="17"/>
  <c r="W395" i="17" s="1"/>
  <c r="T395" i="17"/>
  <c r="S395" i="17"/>
  <c r="R395" i="17"/>
  <c r="J406" i="17"/>
  <c r="D406" i="17"/>
  <c r="J405" i="17"/>
  <c r="D405" i="17"/>
  <c r="J404" i="17"/>
  <c r="I404" i="17"/>
  <c r="H404" i="17" s="1"/>
  <c r="D404" i="17"/>
  <c r="E404" i="17" s="1"/>
  <c r="F404" i="17" s="1"/>
  <c r="J403" i="17"/>
  <c r="D403" i="17"/>
  <c r="J402" i="17"/>
  <c r="D402" i="17"/>
  <c r="J401" i="17"/>
  <c r="I401" i="17"/>
  <c r="H401" i="17"/>
  <c r="D401" i="17"/>
  <c r="E401" i="17" s="1"/>
  <c r="F401" i="17" s="1"/>
  <c r="J400" i="17"/>
  <c r="D400" i="17"/>
  <c r="J399" i="17"/>
  <c r="I398" i="17" s="1"/>
  <c r="H398" i="17" s="1"/>
  <c r="D399" i="17"/>
  <c r="E398" i="17" s="1"/>
  <c r="F398" i="17" s="1"/>
  <c r="J398" i="17"/>
  <c r="D398" i="17"/>
  <c r="J397" i="17"/>
  <c r="D397" i="17"/>
  <c r="J396" i="17"/>
  <c r="D396" i="17"/>
  <c r="J395" i="17"/>
  <c r="I395" i="17"/>
  <c r="H395" i="17" s="1"/>
  <c r="D395" i="17"/>
  <c r="E395" i="17" s="1"/>
  <c r="F395" i="17" s="1"/>
  <c r="Y394" i="17" l="1"/>
  <c r="T394" i="17"/>
  <c r="Y393" i="17"/>
  <c r="T393" i="17"/>
  <c r="Y392" i="17"/>
  <c r="X392" i="17"/>
  <c r="W392" i="17" s="1"/>
  <c r="T392" i="17"/>
  <c r="S392" i="17"/>
  <c r="R392" i="17"/>
  <c r="Y391" i="17"/>
  <c r="T391" i="17"/>
  <c r="Y390" i="17"/>
  <c r="T390" i="17"/>
  <c r="Y389" i="17"/>
  <c r="X389" i="17"/>
  <c r="W389" i="17"/>
  <c r="T389" i="17"/>
  <c r="S389" i="17"/>
  <c r="R389" i="17"/>
  <c r="Y388" i="17"/>
  <c r="T388" i="17"/>
  <c r="Y387" i="17"/>
  <c r="X386" i="17" s="1"/>
  <c r="W386" i="17" s="1"/>
  <c r="T387" i="17"/>
  <c r="S386" i="17" s="1"/>
  <c r="R386" i="17" s="1"/>
  <c r="Y386" i="17"/>
  <c r="T386" i="17"/>
  <c r="Y385" i="17"/>
  <c r="T385" i="17"/>
  <c r="Y384" i="17"/>
  <c r="T384" i="17"/>
  <c r="Y383" i="17"/>
  <c r="X383" i="17"/>
  <c r="W383" i="17"/>
  <c r="T383" i="17"/>
  <c r="S383" i="17"/>
  <c r="R383" i="17"/>
  <c r="J394" i="17"/>
  <c r="D394" i="17"/>
  <c r="J393" i="17"/>
  <c r="D393" i="17"/>
  <c r="J392" i="17"/>
  <c r="I392" i="17"/>
  <c r="H392" i="17"/>
  <c r="D392" i="17"/>
  <c r="E392" i="17" s="1"/>
  <c r="F392" i="17" s="1"/>
  <c r="J391" i="17"/>
  <c r="D391" i="17"/>
  <c r="J390" i="17"/>
  <c r="D390" i="17"/>
  <c r="J389" i="17"/>
  <c r="I389" i="17"/>
  <c r="H389" i="17"/>
  <c r="D389" i="17"/>
  <c r="E389" i="17" s="1"/>
  <c r="F389" i="17" s="1"/>
  <c r="J388" i="17"/>
  <c r="D388" i="17"/>
  <c r="J387" i="17"/>
  <c r="I386" i="17" s="1"/>
  <c r="H386" i="17" s="1"/>
  <c r="D387" i="17"/>
  <c r="J386" i="17"/>
  <c r="D386" i="17"/>
  <c r="E386" i="17" s="1"/>
  <c r="F386" i="17" s="1"/>
  <c r="J385" i="17"/>
  <c r="D385" i="17"/>
  <c r="J384" i="17"/>
  <c r="D384" i="17"/>
  <c r="J383" i="17"/>
  <c r="I383" i="17"/>
  <c r="H383" i="17"/>
  <c r="D383" i="17"/>
  <c r="E383" i="17" s="1"/>
  <c r="F383" i="17" s="1"/>
  <c r="Y382" i="17" l="1"/>
  <c r="T382" i="17"/>
  <c r="Y381" i="17"/>
  <c r="T381" i="17"/>
  <c r="Y380" i="17"/>
  <c r="X380" i="17"/>
  <c r="W380" i="17" s="1"/>
  <c r="T380" i="17"/>
  <c r="S380" i="17"/>
  <c r="R380" i="17"/>
  <c r="Y379" i="17"/>
  <c r="T379" i="17"/>
  <c r="Y378" i="17"/>
  <c r="T378" i="17"/>
  <c r="Y377" i="17"/>
  <c r="X377" i="17"/>
  <c r="W377" i="17" s="1"/>
  <c r="T377" i="17"/>
  <c r="S377" i="17"/>
  <c r="R377" i="17"/>
  <c r="Y376" i="17"/>
  <c r="T376" i="17"/>
  <c r="Y375" i="17"/>
  <c r="X374" i="17" s="1"/>
  <c r="W374" i="17" s="1"/>
  <c r="T375" i="17"/>
  <c r="S374" i="17" s="1"/>
  <c r="R374" i="17" s="1"/>
  <c r="Y374" i="17"/>
  <c r="T374" i="17"/>
  <c r="Y373" i="17"/>
  <c r="T373" i="17"/>
  <c r="Y372" i="17"/>
  <c r="T372" i="17"/>
  <c r="Y371" i="17"/>
  <c r="X371" i="17"/>
  <c r="W371" i="17"/>
  <c r="T371" i="17"/>
  <c r="S371" i="17"/>
  <c r="R371" i="17"/>
  <c r="J382" i="17"/>
  <c r="D382" i="17"/>
  <c r="J381" i="17"/>
  <c r="D381" i="17"/>
  <c r="J380" i="17"/>
  <c r="I380" i="17"/>
  <c r="H380" i="17"/>
  <c r="D380" i="17"/>
  <c r="E380" i="17" s="1"/>
  <c r="F380" i="17" s="1"/>
  <c r="J379" i="17"/>
  <c r="D379" i="17"/>
  <c r="J378" i="17"/>
  <c r="D378" i="17"/>
  <c r="J377" i="17"/>
  <c r="I377" i="17"/>
  <c r="H377" i="17"/>
  <c r="D377" i="17"/>
  <c r="E377" i="17" s="1"/>
  <c r="F377" i="17" s="1"/>
  <c r="J376" i="17"/>
  <c r="D376" i="17"/>
  <c r="J375" i="17"/>
  <c r="I374" i="17" s="1"/>
  <c r="H374" i="17" s="1"/>
  <c r="D375" i="17"/>
  <c r="J374" i="17"/>
  <c r="D374" i="17"/>
  <c r="E374" i="17" s="1"/>
  <c r="F374" i="17" s="1"/>
  <c r="J373" i="17"/>
  <c r="D373" i="17"/>
  <c r="J372" i="17"/>
  <c r="D372" i="17"/>
  <c r="J371" i="17"/>
  <c r="I371" i="17"/>
  <c r="H371" i="17"/>
  <c r="D371" i="17"/>
  <c r="E371" i="17" s="1"/>
  <c r="F371" i="17" s="1"/>
  <c r="Y370" i="17" l="1"/>
  <c r="T370" i="17"/>
  <c r="Y369" i="17"/>
  <c r="T369" i="17"/>
  <c r="Y368" i="17"/>
  <c r="X368" i="17"/>
  <c r="W368" i="17" s="1"/>
  <c r="T368" i="17"/>
  <c r="S368" i="17"/>
  <c r="R368" i="17"/>
  <c r="Y367" i="17"/>
  <c r="T367" i="17"/>
  <c r="Y366" i="17"/>
  <c r="T366" i="17"/>
  <c r="Y365" i="17"/>
  <c r="X365" i="17"/>
  <c r="W365" i="17"/>
  <c r="T365" i="17"/>
  <c r="S365" i="17"/>
  <c r="R365" i="17"/>
  <c r="Y364" i="17"/>
  <c r="T364" i="17"/>
  <c r="Y363" i="17"/>
  <c r="X362" i="17" s="1"/>
  <c r="W362" i="17" s="1"/>
  <c r="T363" i="17"/>
  <c r="S362" i="17" s="1"/>
  <c r="R362" i="17" s="1"/>
  <c r="Y362" i="17"/>
  <c r="T362" i="17"/>
  <c r="Y361" i="17"/>
  <c r="T361" i="17"/>
  <c r="Y360" i="17"/>
  <c r="T360" i="17"/>
  <c r="Y359" i="17"/>
  <c r="X359" i="17"/>
  <c r="W359" i="17"/>
  <c r="T359" i="17"/>
  <c r="S359" i="17"/>
  <c r="R359" i="17"/>
  <c r="Y358" i="17"/>
  <c r="T358" i="17"/>
  <c r="Y357" i="17"/>
  <c r="T357" i="17"/>
  <c r="Y356" i="17"/>
  <c r="X356" i="17"/>
  <c r="W356" i="17"/>
  <c r="T356" i="17"/>
  <c r="S356" i="17" s="1"/>
  <c r="R356" i="17" s="1"/>
  <c r="J370" i="17"/>
  <c r="D370" i="17"/>
  <c r="J369" i="17"/>
  <c r="D369" i="17"/>
  <c r="J368" i="17"/>
  <c r="I368" i="17"/>
  <c r="H368" i="17" s="1"/>
  <c r="D368" i="17"/>
  <c r="E368" i="17" s="1"/>
  <c r="F368" i="17" s="1"/>
  <c r="J367" i="17"/>
  <c r="D367" i="17"/>
  <c r="J366" i="17"/>
  <c r="D366" i="17"/>
  <c r="J365" i="17"/>
  <c r="I365" i="17"/>
  <c r="H365" i="17"/>
  <c r="D365" i="17"/>
  <c r="E365" i="17" s="1"/>
  <c r="F365" i="17" s="1"/>
  <c r="J364" i="17"/>
  <c r="D364" i="17"/>
  <c r="J363" i="17"/>
  <c r="I362" i="17" s="1"/>
  <c r="H362" i="17" s="1"/>
  <c r="D363" i="17"/>
  <c r="J362" i="17"/>
  <c r="D362" i="17"/>
  <c r="E362" i="17" s="1"/>
  <c r="F362" i="17" s="1"/>
  <c r="J361" i="17"/>
  <c r="D361" i="17"/>
  <c r="J360" i="17"/>
  <c r="D360" i="17"/>
  <c r="J359" i="17"/>
  <c r="I359" i="17"/>
  <c r="H359" i="17" s="1"/>
  <c r="D359" i="17"/>
  <c r="E359" i="17" s="1"/>
  <c r="F359" i="17" s="1"/>
  <c r="J358" i="17"/>
  <c r="D358" i="17"/>
  <c r="J357" i="17"/>
  <c r="D357" i="17"/>
  <c r="J356" i="17"/>
  <c r="I356" i="17"/>
  <c r="H356" i="17"/>
  <c r="D356" i="17"/>
  <c r="E356" i="17" s="1"/>
  <c r="F356" i="17" s="1"/>
  <c r="Y355" i="17" l="1"/>
  <c r="T355" i="17"/>
  <c r="Y354" i="17"/>
  <c r="T354" i="17"/>
  <c r="Y353" i="17"/>
  <c r="X353" i="17"/>
  <c r="W353" i="17" s="1"/>
  <c r="T353" i="17"/>
  <c r="S353" i="17"/>
  <c r="R353" i="17" s="1"/>
  <c r="Y352" i="17"/>
  <c r="T352" i="17"/>
  <c r="Y351" i="17"/>
  <c r="T351" i="17"/>
  <c r="Y350" i="17"/>
  <c r="X350" i="17"/>
  <c r="W350" i="17" s="1"/>
  <c r="T350" i="17"/>
  <c r="S350" i="17"/>
  <c r="R350" i="17"/>
  <c r="Y349" i="17"/>
  <c r="T349" i="17"/>
  <c r="Y348" i="17"/>
  <c r="X347" i="17" s="1"/>
  <c r="W347" i="17" s="1"/>
  <c r="T348" i="17"/>
  <c r="S347" i="17" s="1"/>
  <c r="R347" i="17" s="1"/>
  <c r="Y347" i="17"/>
  <c r="T347" i="17"/>
  <c r="J355" i="17"/>
  <c r="D355" i="17"/>
  <c r="J354" i="17"/>
  <c r="D354" i="17"/>
  <c r="J353" i="17"/>
  <c r="I353" i="17"/>
  <c r="H353" i="17"/>
  <c r="D353" i="17"/>
  <c r="E353" i="17" s="1"/>
  <c r="F353" i="17" s="1"/>
  <c r="J352" i="17"/>
  <c r="D352" i="17"/>
  <c r="J351" i="17"/>
  <c r="D351" i="17"/>
  <c r="J350" i="17"/>
  <c r="I350" i="17"/>
  <c r="H350" i="17"/>
  <c r="D350" i="17"/>
  <c r="E350" i="17" s="1"/>
  <c r="F350" i="17" s="1"/>
  <c r="J349" i="17"/>
  <c r="D349" i="17"/>
  <c r="J348" i="17"/>
  <c r="I347" i="17" s="1"/>
  <c r="H347" i="17" s="1"/>
  <c r="D348" i="17"/>
  <c r="J347" i="17"/>
  <c r="D347" i="17"/>
  <c r="E347" i="17" s="1"/>
  <c r="F347" i="17" s="1"/>
  <c r="Y346" i="17" l="1"/>
  <c r="T346" i="17"/>
  <c r="Y345" i="17"/>
  <c r="T345" i="17"/>
  <c r="Y344" i="17"/>
  <c r="X344" i="17"/>
  <c r="W344" i="17"/>
  <c r="T344" i="17"/>
  <c r="S344" i="17"/>
  <c r="R344" i="17"/>
  <c r="Y343" i="17"/>
  <c r="T343" i="17"/>
  <c r="Y342" i="17"/>
  <c r="T342" i="17"/>
  <c r="Y341" i="17"/>
  <c r="X341" i="17"/>
  <c r="W341" i="17" s="1"/>
  <c r="T341" i="17"/>
  <c r="S341" i="17"/>
  <c r="R341" i="17"/>
  <c r="Y340" i="17"/>
  <c r="T340" i="17"/>
  <c r="Y339" i="17"/>
  <c r="X338" i="17" s="1"/>
  <c r="W338" i="17" s="1"/>
  <c r="T339" i="17"/>
  <c r="S338" i="17" s="1"/>
  <c r="R338" i="17" s="1"/>
  <c r="Y338" i="17"/>
  <c r="T338" i="17"/>
  <c r="Y337" i="17"/>
  <c r="T337" i="17"/>
  <c r="Y336" i="17"/>
  <c r="T336" i="17"/>
  <c r="Y335" i="17"/>
  <c r="X335" i="17"/>
  <c r="W335" i="17" s="1"/>
  <c r="T335" i="17"/>
  <c r="S335" i="17"/>
  <c r="R335" i="17"/>
  <c r="J346" i="17"/>
  <c r="D346" i="17"/>
  <c r="J345" i="17"/>
  <c r="I344" i="17" s="1"/>
  <c r="H344" i="17" s="1"/>
  <c r="D345" i="17"/>
  <c r="J344" i="17"/>
  <c r="D344" i="17"/>
  <c r="E344" i="17" s="1"/>
  <c r="F344" i="17" s="1"/>
  <c r="J343" i="17"/>
  <c r="D343" i="17"/>
  <c r="J342" i="17"/>
  <c r="D342" i="17"/>
  <c r="J341" i="17"/>
  <c r="I341" i="17"/>
  <c r="H341" i="17"/>
  <c r="D341" i="17"/>
  <c r="E341" i="17" s="1"/>
  <c r="F341" i="17" s="1"/>
  <c r="J340" i="17"/>
  <c r="D340" i="17"/>
  <c r="J339" i="17"/>
  <c r="I338" i="17" s="1"/>
  <c r="H338" i="17" s="1"/>
  <c r="D339" i="17"/>
  <c r="J338" i="17"/>
  <c r="D338" i="17"/>
  <c r="E338" i="17" s="1"/>
  <c r="F338" i="17" s="1"/>
  <c r="J337" i="17"/>
  <c r="D337" i="17"/>
  <c r="J336" i="17"/>
  <c r="D336" i="17"/>
  <c r="J335" i="17"/>
  <c r="I335" i="17"/>
  <c r="H335" i="17" s="1"/>
  <c r="D335" i="17"/>
  <c r="E335" i="17" s="1"/>
  <c r="F335" i="17" s="1"/>
  <c r="Y334" i="17" l="1"/>
  <c r="T334" i="17"/>
  <c r="O334" i="17"/>
  <c r="J334" i="17"/>
  <c r="D334" i="17"/>
  <c r="Y333" i="17"/>
  <c r="T333" i="17"/>
  <c r="O333" i="17"/>
  <c r="J333" i="17"/>
  <c r="D333" i="17"/>
  <c r="Y332" i="17"/>
  <c r="X332" i="17"/>
  <c r="W332" i="17"/>
  <c r="T332" i="17"/>
  <c r="S332" i="17"/>
  <c r="R332" i="17"/>
  <c r="O332" i="17"/>
  <c r="N332" i="17"/>
  <c r="M332" i="17"/>
  <c r="J332" i="17"/>
  <c r="I332" i="17"/>
  <c r="H332" i="17"/>
  <c r="E332" i="17"/>
  <c r="F332" i="17" s="1"/>
  <c r="D332" i="17"/>
  <c r="Y331" i="17"/>
  <c r="T331" i="17"/>
  <c r="O331" i="17"/>
  <c r="J331" i="17"/>
  <c r="D331" i="17"/>
  <c r="Y330" i="17"/>
  <c r="T330" i="17"/>
  <c r="O330" i="17"/>
  <c r="J330" i="17"/>
  <c r="D330" i="17"/>
  <c r="E329" i="17" s="1"/>
  <c r="F329" i="17" s="1"/>
  <c r="Y329" i="17"/>
  <c r="X329" i="17"/>
  <c r="W329" i="17"/>
  <c r="T329" i="17"/>
  <c r="S329" i="17"/>
  <c r="R329" i="17"/>
  <c r="O329" i="17"/>
  <c r="N329" i="17"/>
  <c r="M329" i="17"/>
  <c r="J329" i="17"/>
  <c r="I329" i="17"/>
  <c r="H329" i="17"/>
  <c r="D329" i="17"/>
  <c r="Y328" i="17"/>
  <c r="T328" i="17"/>
  <c r="O328" i="17"/>
  <c r="J328" i="17"/>
  <c r="D328" i="17"/>
  <c r="Y327" i="17"/>
  <c r="T327" i="17"/>
  <c r="O327" i="17"/>
  <c r="J327" i="17"/>
  <c r="D327" i="17"/>
  <c r="Y326" i="17"/>
  <c r="X326" i="17"/>
  <c r="W326" i="17"/>
  <c r="T326" i="17"/>
  <c r="S326" i="17"/>
  <c r="R326" i="17"/>
  <c r="O326" i="17"/>
  <c r="N326" i="17"/>
  <c r="M326" i="17"/>
  <c r="J326" i="17"/>
  <c r="I326" i="17"/>
  <c r="H326" i="17"/>
  <c r="D326" i="17"/>
  <c r="E326" i="17" s="1"/>
  <c r="F326" i="17" s="1"/>
  <c r="Y325" i="17"/>
  <c r="T325" i="17"/>
  <c r="O325" i="17"/>
  <c r="J325" i="17"/>
  <c r="D325" i="17"/>
  <c r="Y324" i="17"/>
  <c r="T324" i="17"/>
  <c r="O324" i="17"/>
  <c r="J324" i="17"/>
  <c r="D324" i="17"/>
  <c r="Y323" i="17"/>
  <c r="X323" i="17"/>
  <c r="W323" i="17"/>
  <c r="T323" i="17"/>
  <c r="S323" i="17"/>
  <c r="R323" i="17"/>
  <c r="O323" i="17"/>
  <c r="N323" i="17"/>
  <c r="M323" i="17"/>
  <c r="J323" i="17"/>
  <c r="I323" i="17"/>
  <c r="H323" i="17" s="1"/>
  <c r="D323" i="17"/>
  <c r="E323" i="17" s="1"/>
  <c r="F323" i="17" s="1"/>
  <c r="Y322" i="17" l="1"/>
  <c r="T322" i="17"/>
  <c r="Y321" i="17"/>
  <c r="T321" i="17"/>
  <c r="Y320" i="17"/>
  <c r="X320" i="17"/>
  <c r="W320" i="17"/>
  <c r="T320" i="17"/>
  <c r="S320" i="17"/>
  <c r="R320" i="17" s="1"/>
  <c r="Y319" i="17"/>
  <c r="T319" i="17"/>
  <c r="Y318" i="17"/>
  <c r="T318" i="17"/>
  <c r="Y317" i="17"/>
  <c r="X317" i="17"/>
  <c r="W317" i="17" s="1"/>
  <c r="T317" i="17"/>
  <c r="S317" i="17"/>
  <c r="R317" i="17" s="1"/>
  <c r="Y316" i="17"/>
  <c r="T316" i="17"/>
  <c r="Y315" i="17"/>
  <c r="X314" i="17" s="1"/>
  <c r="W314" i="17" s="1"/>
  <c r="T315" i="17"/>
  <c r="S314" i="17" s="1"/>
  <c r="R314" i="17" s="1"/>
  <c r="Y314" i="17"/>
  <c r="T314" i="17"/>
  <c r="Y313" i="17"/>
  <c r="T313" i="17"/>
  <c r="Y312" i="17"/>
  <c r="T312" i="17"/>
  <c r="Y311" i="17"/>
  <c r="X311" i="17"/>
  <c r="W311" i="17" s="1"/>
  <c r="T311" i="17"/>
  <c r="S311" i="17"/>
  <c r="R311" i="17"/>
  <c r="J322" i="17"/>
  <c r="D322" i="17"/>
  <c r="J321" i="17"/>
  <c r="D321" i="17"/>
  <c r="J320" i="17"/>
  <c r="I320" i="17"/>
  <c r="H320" i="17" s="1"/>
  <c r="D320" i="17"/>
  <c r="E320" i="17" s="1"/>
  <c r="F320" i="17" s="1"/>
  <c r="J319" i="17"/>
  <c r="D319" i="17"/>
  <c r="J318" i="17"/>
  <c r="D318" i="17"/>
  <c r="J317" i="17"/>
  <c r="I317" i="17"/>
  <c r="H317" i="17"/>
  <c r="D317" i="17"/>
  <c r="E317" i="17" s="1"/>
  <c r="F317" i="17" s="1"/>
  <c r="J316" i="17"/>
  <c r="D316" i="17"/>
  <c r="J315" i="17"/>
  <c r="I314" i="17" s="1"/>
  <c r="H314" i="17" s="1"/>
  <c r="D315" i="17"/>
  <c r="J314" i="17"/>
  <c r="D314" i="17"/>
  <c r="E314" i="17" s="1"/>
  <c r="F314" i="17" s="1"/>
  <c r="J313" i="17"/>
  <c r="D313" i="17"/>
  <c r="J312" i="17"/>
  <c r="D312" i="17"/>
  <c r="J311" i="17"/>
  <c r="I311" i="17"/>
  <c r="H311" i="17"/>
  <c r="D311" i="17"/>
  <c r="E311" i="17" s="1"/>
  <c r="F311" i="17" s="1"/>
  <c r="Y310" i="17" l="1"/>
  <c r="X308" i="17" s="1"/>
  <c r="W308" i="17" s="1"/>
  <c r="T310" i="17"/>
  <c r="Y309" i="17"/>
  <c r="T309" i="17"/>
  <c r="Y308" i="17"/>
  <c r="T308" i="17"/>
  <c r="S308" i="17"/>
  <c r="R308" i="17"/>
  <c r="Y307" i="17"/>
  <c r="T307" i="17"/>
  <c r="Y306" i="17"/>
  <c r="T306" i="17"/>
  <c r="Y305" i="17"/>
  <c r="X305" i="17"/>
  <c r="W305" i="17"/>
  <c r="T305" i="17"/>
  <c r="S305" i="17"/>
  <c r="R305" i="17"/>
  <c r="Y304" i="17"/>
  <c r="T304" i="17"/>
  <c r="Y303" i="17"/>
  <c r="T303" i="17"/>
  <c r="S302" i="17" s="1"/>
  <c r="R302" i="17" s="1"/>
  <c r="Y302" i="17"/>
  <c r="X302" i="17" s="1"/>
  <c r="W302" i="17" s="1"/>
  <c r="T302" i="17"/>
  <c r="J310" i="17"/>
  <c r="D310" i="17"/>
  <c r="J309" i="17"/>
  <c r="D309" i="17"/>
  <c r="J308" i="17"/>
  <c r="I308" i="17"/>
  <c r="H308" i="17" s="1"/>
  <c r="D308" i="17"/>
  <c r="E308" i="17" s="1"/>
  <c r="F308" i="17" s="1"/>
  <c r="J307" i="17"/>
  <c r="D307" i="17"/>
  <c r="J306" i="17"/>
  <c r="D306" i="17"/>
  <c r="J305" i="17"/>
  <c r="I305" i="17"/>
  <c r="H305" i="17" s="1"/>
  <c r="D305" i="17"/>
  <c r="E305" i="17" s="1"/>
  <c r="F305" i="17" s="1"/>
  <c r="J304" i="17"/>
  <c r="D304" i="17"/>
  <c r="J303" i="17"/>
  <c r="I302" i="17" s="1"/>
  <c r="H302" i="17" s="1"/>
  <c r="D303" i="17"/>
  <c r="J302" i="17"/>
  <c r="D302" i="17"/>
  <c r="E302" i="17" s="1"/>
  <c r="F302" i="17" s="1"/>
  <c r="Y301" i="17" l="1"/>
  <c r="T301" i="17"/>
  <c r="Y300" i="17"/>
  <c r="T300" i="17"/>
  <c r="Y299" i="17"/>
  <c r="X299" i="17"/>
  <c r="W299" i="17" s="1"/>
  <c r="T299" i="17"/>
  <c r="S299" i="17"/>
  <c r="R299" i="17" s="1"/>
  <c r="Y298" i="17"/>
  <c r="T298" i="17"/>
  <c r="Y297" i="17"/>
  <c r="T297" i="17"/>
  <c r="Y296" i="17"/>
  <c r="X296" i="17"/>
  <c r="W296" i="17" s="1"/>
  <c r="T296" i="17"/>
  <c r="S296" i="17"/>
  <c r="R296" i="17" s="1"/>
  <c r="Y295" i="17"/>
  <c r="T295" i="17"/>
  <c r="Y294" i="17"/>
  <c r="X293" i="17" s="1"/>
  <c r="W293" i="17" s="1"/>
  <c r="T294" i="17"/>
  <c r="S293" i="17" s="1"/>
  <c r="R293" i="17" s="1"/>
  <c r="Y293" i="17"/>
  <c r="T293" i="17"/>
  <c r="J301" i="17"/>
  <c r="D301" i="17"/>
  <c r="J300" i="17"/>
  <c r="D300" i="17"/>
  <c r="J299" i="17"/>
  <c r="I299" i="17"/>
  <c r="H299" i="17" s="1"/>
  <c r="D299" i="17"/>
  <c r="E299" i="17" s="1"/>
  <c r="F299" i="17" s="1"/>
  <c r="J298" i="17"/>
  <c r="D298" i="17"/>
  <c r="J297" i="17"/>
  <c r="D297" i="17"/>
  <c r="J296" i="17"/>
  <c r="I296" i="17"/>
  <c r="H296" i="17" s="1"/>
  <c r="D296" i="17"/>
  <c r="E296" i="17" s="1"/>
  <c r="F296" i="17" s="1"/>
  <c r="J295" i="17"/>
  <c r="D295" i="17"/>
  <c r="J294" i="17"/>
  <c r="I293" i="17" s="1"/>
  <c r="H293" i="17" s="1"/>
  <c r="D294" i="17"/>
  <c r="J293" i="17"/>
  <c r="D293" i="17"/>
  <c r="E293" i="17" s="1"/>
  <c r="F293" i="17" s="1"/>
  <c r="Y292" i="17" l="1"/>
  <c r="T292" i="17"/>
  <c r="Y291" i="17"/>
  <c r="T291" i="17"/>
  <c r="Y290" i="17"/>
  <c r="X290" i="17"/>
  <c r="W290" i="17"/>
  <c r="T290" i="17"/>
  <c r="S290" i="17"/>
  <c r="R290" i="17"/>
  <c r="Y289" i="17"/>
  <c r="T289" i="17"/>
  <c r="Y288" i="17"/>
  <c r="T288" i="17"/>
  <c r="Y287" i="17"/>
  <c r="X287" i="17"/>
  <c r="W287" i="17"/>
  <c r="T287" i="17"/>
  <c r="S287" i="17"/>
  <c r="R287" i="17"/>
  <c r="Y286" i="17"/>
  <c r="T286" i="17"/>
  <c r="Y285" i="17"/>
  <c r="T285" i="17"/>
  <c r="S284" i="17" s="1"/>
  <c r="R284" i="17" s="1"/>
  <c r="Y284" i="17"/>
  <c r="X284" i="17" s="1"/>
  <c r="W284" i="17" s="1"/>
  <c r="T284" i="17"/>
  <c r="Y283" i="17"/>
  <c r="T283" i="17"/>
  <c r="Y282" i="17"/>
  <c r="T282" i="17"/>
  <c r="Y281" i="17"/>
  <c r="X281" i="17"/>
  <c r="W281" i="17" s="1"/>
  <c r="T281" i="17"/>
  <c r="S281" i="17"/>
  <c r="R281" i="17"/>
  <c r="Y280" i="17"/>
  <c r="T280" i="17"/>
  <c r="Y279" i="17"/>
  <c r="T279" i="17"/>
  <c r="Y278" i="17"/>
  <c r="X278" i="17"/>
  <c r="W278" i="17"/>
  <c r="T278" i="17"/>
  <c r="S278" i="17" s="1"/>
  <c r="R278" i="17" s="1"/>
  <c r="J292" i="17"/>
  <c r="D292" i="17"/>
  <c r="J291" i="17"/>
  <c r="D291" i="17"/>
  <c r="J290" i="17"/>
  <c r="I290" i="17"/>
  <c r="H290" i="17" s="1"/>
  <c r="D290" i="17"/>
  <c r="E290" i="17" s="1"/>
  <c r="F290" i="17" s="1"/>
  <c r="J289" i="17"/>
  <c r="D289" i="17"/>
  <c r="J288" i="17"/>
  <c r="D288" i="17"/>
  <c r="J287" i="17"/>
  <c r="I287" i="17"/>
  <c r="H287" i="17"/>
  <c r="D287" i="17"/>
  <c r="E287" i="17" s="1"/>
  <c r="F287" i="17" s="1"/>
  <c r="J286" i="17"/>
  <c r="D286" i="17"/>
  <c r="J285" i="17"/>
  <c r="I284" i="17" s="1"/>
  <c r="H284" i="17" s="1"/>
  <c r="D285" i="17"/>
  <c r="E284" i="17" s="1"/>
  <c r="F284" i="17" s="1"/>
  <c r="J284" i="17"/>
  <c r="D284" i="17"/>
  <c r="J283" i="17"/>
  <c r="D283" i="17"/>
  <c r="J282" i="17"/>
  <c r="D282" i="17"/>
  <c r="J281" i="17"/>
  <c r="I281" i="17" s="1"/>
  <c r="H281" i="17" s="1"/>
  <c r="D281" i="17"/>
  <c r="E281" i="17" s="1"/>
  <c r="F281" i="17" s="1"/>
  <c r="J280" i="17"/>
  <c r="D280" i="17"/>
  <c r="J279" i="17"/>
  <c r="D279" i="17"/>
  <c r="J278" i="17"/>
  <c r="I278" i="17"/>
  <c r="H278" i="17"/>
  <c r="D278" i="17"/>
  <c r="E278" i="17" s="1"/>
  <c r="F278" i="17" s="1"/>
  <c r="M269" i="17" l="1"/>
  <c r="M272" i="17"/>
  <c r="M275" i="17"/>
  <c r="J269" i="17"/>
  <c r="J270" i="17"/>
  <c r="J271" i="17"/>
  <c r="J272" i="17"/>
  <c r="J273" i="17"/>
  <c r="J274" i="17"/>
  <c r="J275" i="17"/>
  <c r="J276" i="17"/>
  <c r="J277" i="17"/>
  <c r="D269" i="17"/>
  <c r="D270" i="17"/>
  <c r="D271" i="17"/>
  <c r="D272" i="17"/>
  <c r="D273" i="17"/>
  <c r="D274" i="17"/>
  <c r="D275" i="17"/>
  <c r="D276" i="17"/>
  <c r="D277" i="17"/>
  <c r="E269" i="17"/>
  <c r="F269" i="17" s="1"/>
  <c r="E272" i="17"/>
  <c r="F272" i="17" s="1"/>
  <c r="E275" i="17"/>
  <c r="F275" i="17" s="1"/>
  <c r="O269" i="17"/>
  <c r="O270" i="17"/>
  <c r="O271" i="17"/>
  <c r="O272" i="17"/>
  <c r="O273" i="17"/>
  <c r="O274" i="17"/>
  <c r="O275" i="17"/>
  <c r="O276" i="17"/>
  <c r="O277" i="17"/>
  <c r="N269" i="17"/>
  <c r="N272" i="17"/>
  <c r="N275" i="17"/>
  <c r="Y277" i="17"/>
  <c r="Y276" i="17"/>
  <c r="Y275" i="17"/>
  <c r="X275" i="17"/>
  <c r="W275" i="17"/>
  <c r="Y274" i="17"/>
  <c r="Y273" i="17"/>
  <c r="Y272" i="17"/>
  <c r="X272" i="17"/>
  <c r="W272" i="17" s="1"/>
  <c r="Y271" i="17"/>
  <c r="Y270" i="17"/>
  <c r="Y269" i="17"/>
  <c r="X269" i="17"/>
  <c r="W269" i="17"/>
  <c r="I275" i="17"/>
  <c r="H275" i="17" s="1"/>
  <c r="I272" i="17"/>
  <c r="H272" i="17" s="1"/>
  <c r="I269" i="17"/>
  <c r="H269" i="17" s="1"/>
  <c r="Y268" i="17" l="1"/>
  <c r="T268" i="17"/>
  <c r="Y267" i="17"/>
  <c r="T267" i="17"/>
  <c r="Y266" i="17"/>
  <c r="X266" i="17"/>
  <c r="W266" i="17"/>
  <c r="T266" i="17"/>
  <c r="S266" i="17"/>
  <c r="R266" i="17"/>
  <c r="Y265" i="17"/>
  <c r="T265" i="17"/>
  <c r="Y264" i="17"/>
  <c r="T264" i="17"/>
  <c r="Y263" i="17"/>
  <c r="X263" i="17"/>
  <c r="W263" i="17" s="1"/>
  <c r="T263" i="17"/>
  <c r="S263" i="17"/>
  <c r="R263" i="17"/>
  <c r="Y262" i="17"/>
  <c r="T262" i="17"/>
  <c r="Y261" i="17"/>
  <c r="T261" i="17"/>
  <c r="Y260" i="17"/>
  <c r="X260" i="17" s="1"/>
  <c r="W260" i="17" s="1"/>
  <c r="T260" i="17"/>
  <c r="S260" i="17" s="1"/>
  <c r="R260" i="17" s="1"/>
  <c r="J268" i="17"/>
  <c r="D268" i="17"/>
  <c r="J267" i="17"/>
  <c r="D267" i="17"/>
  <c r="J266" i="17"/>
  <c r="I266" i="17"/>
  <c r="H266" i="17" s="1"/>
  <c r="D266" i="17"/>
  <c r="E266" i="17" s="1"/>
  <c r="F266" i="17" s="1"/>
  <c r="J265" i="17"/>
  <c r="D265" i="17"/>
  <c r="J264" i="17"/>
  <c r="D264" i="17"/>
  <c r="J263" i="17"/>
  <c r="I263" i="17"/>
  <c r="H263" i="17"/>
  <c r="D263" i="17"/>
  <c r="E263" i="17" s="1"/>
  <c r="F263" i="17" s="1"/>
  <c r="J262" i="17"/>
  <c r="D262" i="17"/>
  <c r="J261" i="17"/>
  <c r="I260" i="17" s="1"/>
  <c r="H260" i="17" s="1"/>
  <c r="D261" i="17"/>
  <c r="J260" i="17"/>
  <c r="D260" i="17"/>
  <c r="E260" i="17" s="1"/>
  <c r="F260" i="17" s="1"/>
  <c r="Y259" i="17" l="1"/>
  <c r="T259" i="17"/>
  <c r="Y258" i="17"/>
  <c r="T258" i="17"/>
  <c r="Y257" i="17"/>
  <c r="X257" i="17"/>
  <c r="W257" i="17"/>
  <c r="T257" i="17"/>
  <c r="S257" i="17"/>
  <c r="R257" i="17"/>
  <c r="Y256" i="17"/>
  <c r="T256" i="17"/>
  <c r="Y255" i="17"/>
  <c r="T255" i="17"/>
  <c r="Y254" i="17"/>
  <c r="X254" i="17"/>
  <c r="W254" i="17"/>
  <c r="T254" i="17"/>
  <c r="S254" i="17"/>
  <c r="R254" i="17"/>
  <c r="Y253" i="17"/>
  <c r="T253" i="17"/>
  <c r="Y252" i="17"/>
  <c r="X251" i="17" s="1"/>
  <c r="W251" i="17" s="1"/>
  <c r="T252" i="17"/>
  <c r="S251" i="17" s="1"/>
  <c r="R251" i="17" s="1"/>
  <c r="Y251" i="17"/>
  <c r="T251" i="17"/>
  <c r="Y250" i="17"/>
  <c r="T250" i="17"/>
  <c r="Y249" i="17"/>
  <c r="T249" i="17"/>
  <c r="Y248" i="17"/>
  <c r="X248" i="17"/>
  <c r="W248" i="17"/>
  <c r="T248" i="17"/>
  <c r="S248" i="17"/>
  <c r="R248" i="17"/>
  <c r="J259" i="17"/>
  <c r="D259" i="17"/>
  <c r="J258" i="17"/>
  <c r="D258" i="17"/>
  <c r="J257" i="17"/>
  <c r="I257" i="17"/>
  <c r="H257" i="17"/>
  <c r="D257" i="17"/>
  <c r="E257" i="17" s="1"/>
  <c r="F257" i="17" s="1"/>
  <c r="J256" i="17"/>
  <c r="D256" i="17"/>
  <c r="J255" i="17"/>
  <c r="D255" i="17"/>
  <c r="J254" i="17"/>
  <c r="I254" i="17"/>
  <c r="H254" i="17"/>
  <c r="D254" i="17"/>
  <c r="E254" i="17" s="1"/>
  <c r="F254" i="17" s="1"/>
  <c r="J253" i="17"/>
  <c r="D253" i="17"/>
  <c r="J252" i="17"/>
  <c r="I251" i="17" s="1"/>
  <c r="H251" i="17" s="1"/>
  <c r="D252" i="17"/>
  <c r="J251" i="17"/>
  <c r="E251" i="17"/>
  <c r="F251" i="17" s="1"/>
  <c r="D251" i="17"/>
  <c r="J250" i="17"/>
  <c r="D250" i="17"/>
  <c r="J249" i="17"/>
  <c r="D249" i="17"/>
  <c r="J248" i="17"/>
  <c r="I248" i="17"/>
  <c r="H248" i="17"/>
  <c r="D248" i="17"/>
  <c r="E248" i="17" s="1"/>
  <c r="F248" i="17" s="1"/>
  <c r="Y247" i="17" l="1"/>
  <c r="T247" i="17"/>
  <c r="Y246" i="17"/>
  <c r="T246" i="17"/>
  <c r="Y245" i="17"/>
  <c r="X245" i="17"/>
  <c r="W245" i="17" s="1"/>
  <c r="T245" i="17"/>
  <c r="S245" i="17"/>
  <c r="R245" i="17" s="1"/>
  <c r="Y244" i="17"/>
  <c r="T244" i="17"/>
  <c r="Y243" i="17"/>
  <c r="T243" i="17"/>
  <c r="Y242" i="17"/>
  <c r="X242" i="17"/>
  <c r="W242" i="17"/>
  <c r="T242" i="17"/>
  <c r="S242" i="17"/>
  <c r="R242" i="17" s="1"/>
  <c r="Y241" i="17"/>
  <c r="T241" i="17"/>
  <c r="Y240" i="17"/>
  <c r="X239" i="17" s="1"/>
  <c r="W239" i="17" s="1"/>
  <c r="T240" i="17"/>
  <c r="S239" i="17" s="1"/>
  <c r="R239" i="17" s="1"/>
  <c r="Y239" i="17"/>
  <c r="T239" i="17"/>
  <c r="J247" i="17"/>
  <c r="D247" i="17"/>
  <c r="J246" i="17"/>
  <c r="D246" i="17"/>
  <c r="J245" i="17"/>
  <c r="I245" i="17"/>
  <c r="H245" i="17" s="1"/>
  <c r="D245" i="17"/>
  <c r="E245" i="17" s="1"/>
  <c r="F245" i="17" s="1"/>
  <c r="J244" i="17"/>
  <c r="D244" i="17"/>
  <c r="J243" i="17"/>
  <c r="D243" i="17"/>
  <c r="J242" i="17"/>
  <c r="I242" i="17"/>
  <c r="H242" i="17" s="1"/>
  <c r="D242" i="17"/>
  <c r="E242" i="17" s="1"/>
  <c r="F242" i="17" s="1"/>
  <c r="J241" i="17"/>
  <c r="D241" i="17"/>
  <c r="J240" i="17"/>
  <c r="I239" i="17" s="1"/>
  <c r="H239" i="17" s="1"/>
  <c r="D240" i="17"/>
  <c r="J239" i="17"/>
  <c r="D239" i="17"/>
  <c r="E239" i="17" s="1"/>
  <c r="F239" i="17" s="1"/>
  <c r="Y238" i="17" l="1"/>
  <c r="T238" i="17"/>
  <c r="O238" i="17"/>
  <c r="J238" i="17"/>
  <c r="Y237" i="17"/>
  <c r="T237" i="17"/>
  <c r="O237" i="17"/>
  <c r="J237" i="17"/>
  <c r="Y236" i="17"/>
  <c r="X236" i="17"/>
  <c r="W236" i="17"/>
  <c r="T236" i="17"/>
  <c r="S236" i="17"/>
  <c r="R236" i="17" s="1"/>
  <c r="O236" i="17"/>
  <c r="N236" i="17"/>
  <c r="M236" i="17"/>
  <c r="J236" i="17"/>
  <c r="I236" i="17"/>
  <c r="H236" i="17"/>
  <c r="Y235" i="17"/>
  <c r="X233" i="17" s="1"/>
  <c r="W233" i="17" s="1"/>
  <c r="T235" i="17"/>
  <c r="S233" i="17" s="1"/>
  <c r="R233" i="17" s="1"/>
  <c r="O235" i="17"/>
  <c r="N233" i="17" s="1"/>
  <c r="M233" i="17" s="1"/>
  <c r="J235" i="17"/>
  <c r="I233" i="17" s="1"/>
  <c r="H233" i="17" s="1"/>
  <c r="Y234" i="17"/>
  <c r="T234" i="17"/>
  <c r="O234" i="17"/>
  <c r="J234" i="17"/>
  <c r="Y233" i="17"/>
  <c r="T233" i="17"/>
  <c r="O233" i="17"/>
  <c r="J233" i="17"/>
  <c r="Y232" i="17"/>
  <c r="T232" i="17"/>
  <c r="O232" i="17"/>
  <c r="J232" i="17"/>
  <c r="Y231" i="17"/>
  <c r="X230" i="17" s="1"/>
  <c r="W230" i="17" s="1"/>
  <c r="T231" i="17"/>
  <c r="S230" i="17" s="1"/>
  <c r="R230" i="17" s="1"/>
  <c r="O231" i="17"/>
  <c r="N230" i="17" s="1"/>
  <c r="M230" i="17" s="1"/>
  <c r="J231" i="17"/>
  <c r="I230" i="17" s="1"/>
  <c r="H230" i="17" s="1"/>
  <c r="Y230" i="17"/>
  <c r="T230" i="17"/>
  <c r="O230" i="17"/>
  <c r="J230" i="17"/>
  <c r="Y229" i="17"/>
  <c r="T229" i="17"/>
  <c r="O229" i="17"/>
  <c r="J229" i="17"/>
  <c r="Y228" i="17"/>
  <c r="T228" i="17"/>
  <c r="O228" i="17"/>
  <c r="N227" i="17" s="1"/>
  <c r="M227" i="17" s="1"/>
  <c r="J228" i="17"/>
  <c r="I227" i="17" s="1"/>
  <c r="H227" i="17" s="1"/>
  <c r="Y227" i="17"/>
  <c r="X227" i="17"/>
  <c r="W227" i="17"/>
  <c r="T227" i="17"/>
  <c r="S227" i="17" s="1"/>
  <c r="R227" i="17" s="1"/>
  <c r="O227" i="17"/>
  <c r="J227" i="17"/>
  <c r="C236" i="12"/>
  <c r="C233" i="12"/>
  <c r="C230" i="12"/>
  <c r="C227" i="12"/>
  <c r="Y226" i="17" l="1"/>
  <c r="T226" i="17"/>
  <c r="O226" i="17"/>
  <c r="J226" i="17"/>
  <c r="Y225" i="17"/>
  <c r="T225" i="17"/>
  <c r="O225" i="17"/>
  <c r="J225" i="17"/>
  <c r="Y224" i="17"/>
  <c r="X224" i="17"/>
  <c r="W224" i="17" s="1"/>
  <c r="T224" i="17"/>
  <c r="S224" i="17"/>
  <c r="R224" i="17" s="1"/>
  <c r="O224" i="17"/>
  <c r="N224" i="17"/>
  <c r="M224" i="17"/>
  <c r="J224" i="17"/>
  <c r="I224" i="17"/>
  <c r="H224" i="17" s="1"/>
  <c r="Y223" i="17"/>
  <c r="X221" i="17" s="1"/>
  <c r="W221" i="17" s="1"/>
  <c r="T223" i="17"/>
  <c r="S221" i="17" s="1"/>
  <c r="R221" i="17" s="1"/>
  <c r="O223" i="17"/>
  <c r="N221" i="17" s="1"/>
  <c r="M221" i="17" s="1"/>
  <c r="J223" i="17"/>
  <c r="I221" i="17" s="1"/>
  <c r="H221" i="17" s="1"/>
  <c r="Y222" i="17"/>
  <c r="T222" i="17"/>
  <c r="O222" i="17"/>
  <c r="J222" i="17"/>
  <c r="Y221" i="17"/>
  <c r="T221" i="17"/>
  <c r="O221" i="17"/>
  <c r="J221" i="17"/>
  <c r="Y220" i="17"/>
  <c r="T220" i="17"/>
  <c r="O220" i="17"/>
  <c r="J220" i="17"/>
  <c r="Y219" i="17"/>
  <c r="X218" i="17" s="1"/>
  <c r="W218" i="17" s="1"/>
  <c r="T219" i="17"/>
  <c r="S218" i="17" s="1"/>
  <c r="R218" i="17" s="1"/>
  <c r="O219" i="17"/>
  <c r="N218" i="17" s="1"/>
  <c r="M218" i="17" s="1"/>
  <c r="J219" i="17"/>
  <c r="I218" i="17" s="1"/>
  <c r="H218" i="17" s="1"/>
  <c r="Y218" i="17"/>
  <c r="T218" i="17"/>
  <c r="O218" i="17"/>
  <c r="J218" i="17"/>
  <c r="Y217" i="17" l="1"/>
  <c r="X215" i="17" s="1"/>
  <c r="W215" i="17" s="1"/>
  <c r="T217" i="17"/>
  <c r="O217" i="17"/>
  <c r="J217" i="17"/>
  <c r="D217" i="17"/>
  <c r="Y216" i="17"/>
  <c r="T216" i="17"/>
  <c r="O216" i="17"/>
  <c r="J216" i="17"/>
  <c r="D216" i="17"/>
  <c r="Y215" i="17"/>
  <c r="T215" i="17"/>
  <c r="S215" i="17"/>
  <c r="R215" i="17" s="1"/>
  <c r="O215" i="17"/>
  <c r="N215" i="17"/>
  <c r="M215" i="17"/>
  <c r="J215" i="17"/>
  <c r="I215" i="17"/>
  <c r="H215" i="17" s="1"/>
  <c r="D215" i="17"/>
  <c r="E215" i="17" s="1"/>
  <c r="F215" i="17" s="1"/>
  <c r="Y214" i="17" l="1"/>
  <c r="T214" i="17"/>
  <c r="O214" i="17"/>
  <c r="J214" i="17"/>
  <c r="D214" i="17"/>
  <c r="Y213" i="17"/>
  <c r="T213" i="17"/>
  <c r="O213" i="17"/>
  <c r="J213" i="17"/>
  <c r="D213" i="17"/>
  <c r="Y212" i="17"/>
  <c r="X212" i="17"/>
  <c r="W212" i="17"/>
  <c r="T212" i="17"/>
  <c r="S212" i="17"/>
  <c r="R212" i="17"/>
  <c r="O212" i="17"/>
  <c r="N212" i="17"/>
  <c r="M212" i="17"/>
  <c r="J212" i="17"/>
  <c r="I212" i="17" s="1"/>
  <c r="H212" i="17" s="1"/>
  <c r="E212" i="17"/>
  <c r="F212" i="17" s="1"/>
  <c r="D212" i="17"/>
  <c r="Y211" i="17" l="1"/>
  <c r="T211" i="17"/>
  <c r="O211" i="17"/>
  <c r="J211" i="17"/>
  <c r="D211" i="17"/>
  <c r="Y210" i="17"/>
  <c r="T210" i="17"/>
  <c r="O210" i="17"/>
  <c r="J210" i="17"/>
  <c r="D210" i="17"/>
  <c r="Y209" i="17"/>
  <c r="X209" i="17"/>
  <c r="W209" i="17" s="1"/>
  <c r="T209" i="17"/>
  <c r="S209" i="17"/>
  <c r="R209" i="17"/>
  <c r="O209" i="17"/>
  <c r="N209" i="17"/>
  <c r="M209" i="17"/>
  <c r="J209" i="17"/>
  <c r="I209" i="17"/>
  <c r="H209" i="17"/>
  <c r="E209" i="17"/>
  <c r="F209" i="17" s="1"/>
  <c r="D209" i="17"/>
  <c r="Y208" i="17"/>
  <c r="T208" i="17"/>
  <c r="O208" i="17"/>
  <c r="J208" i="17"/>
  <c r="D208" i="17"/>
  <c r="Y207" i="17"/>
  <c r="T207" i="17"/>
  <c r="O207" i="17"/>
  <c r="J207" i="17"/>
  <c r="D207" i="17"/>
  <c r="E206" i="17" s="1"/>
  <c r="F206" i="17" s="1"/>
  <c r="Y206" i="17"/>
  <c r="X206" i="17"/>
  <c r="W206" i="17" s="1"/>
  <c r="T206" i="17"/>
  <c r="S206" i="17"/>
  <c r="R206" i="17"/>
  <c r="O206" i="17"/>
  <c r="N206" i="17"/>
  <c r="M206" i="17"/>
  <c r="J206" i="17"/>
  <c r="I206" i="17"/>
  <c r="H206" i="17"/>
  <c r="D206" i="17"/>
  <c r="Y205" i="17"/>
  <c r="T205" i="17"/>
  <c r="O205" i="17"/>
  <c r="J205" i="17"/>
  <c r="D205" i="17"/>
  <c r="Y204" i="17"/>
  <c r="T204" i="17"/>
  <c r="O204" i="17"/>
  <c r="J204" i="17"/>
  <c r="D204" i="17"/>
  <c r="Y203" i="17"/>
  <c r="X203" i="17"/>
  <c r="W203" i="17"/>
  <c r="T203" i="17"/>
  <c r="S203" i="17"/>
  <c r="R203" i="17"/>
  <c r="O203" i="17"/>
  <c r="N203" i="17"/>
  <c r="M203" i="17" s="1"/>
  <c r="J203" i="17"/>
  <c r="I203" i="17" s="1"/>
  <c r="H203" i="17" s="1"/>
  <c r="D203" i="17"/>
  <c r="E203" i="17" s="1"/>
  <c r="F203" i="17" s="1"/>
  <c r="Y202" i="17" l="1"/>
  <c r="T202" i="17"/>
  <c r="Y201" i="17"/>
  <c r="T201" i="17"/>
  <c r="Y200" i="17"/>
  <c r="X200" i="17"/>
  <c r="W200" i="17" s="1"/>
  <c r="T200" i="17"/>
  <c r="S200" i="17"/>
  <c r="R200" i="17" s="1"/>
  <c r="J202" i="17"/>
  <c r="D202" i="17"/>
  <c r="J201" i="17"/>
  <c r="D201" i="17"/>
  <c r="J200" i="17"/>
  <c r="I200" i="17"/>
  <c r="H200" i="17" s="1"/>
  <c r="D200" i="17"/>
  <c r="E200" i="17" s="1"/>
  <c r="F200" i="17" s="1"/>
  <c r="Y199" i="17" l="1"/>
  <c r="T199" i="17"/>
  <c r="Y198" i="17"/>
  <c r="T198" i="17"/>
  <c r="Y197" i="17"/>
  <c r="X197" i="17"/>
  <c r="W197" i="17" s="1"/>
  <c r="T197" i="17"/>
  <c r="S197" i="17"/>
  <c r="R197" i="17" s="1"/>
  <c r="Y196" i="17"/>
  <c r="T196" i="17"/>
  <c r="Y195" i="17"/>
  <c r="T195" i="17"/>
  <c r="Y194" i="17"/>
  <c r="X194" i="17"/>
  <c r="W194" i="17"/>
  <c r="T194" i="17"/>
  <c r="S194" i="17"/>
  <c r="R194" i="17" s="1"/>
  <c r="Y193" i="17"/>
  <c r="T193" i="17"/>
  <c r="Y192" i="17"/>
  <c r="X191" i="17" s="1"/>
  <c r="W191" i="17" s="1"/>
  <c r="T192" i="17"/>
  <c r="S191" i="17" s="1"/>
  <c r="R191" i="17" s="1"/>
  <c r="Y191" i="17"/>
  <c r="T191" i="17"/>
  <c r="Y190" i="17"/>
  <c r="T190" i="17"/>
  <c r="Y189" i="17"/>
  <c r="T189" i="17"/>
  <c r="Y188" i="17"/>
  <c r="X188" i="17"/>
  <c r="W188" i="17" s="1"/>
  <c r="T188" i="17"/>
  <c r="S188" i="17" s="1"/>
  <c r="R188" i="17" s="1"/>
  <c r="J199" i="17"/>
  <c r="D199" i="17"/>
  <c r="J198" i="17"/>
  <c r="D198" i="17"/>
  <c r="J197" i="17"/>
  <c r="I197" i="17"/>
  <c r="H197" i="17" s="1"/>
  <c r="E197" i="17"/>
  <c r="F197" i="17" s="1"/>
  <c r="D197" i="17"/>
  <c r="D196" i="17"/>
  <c r="D195" i="17"/>
  <c r="H194" i="17"/>
  <c r="D194" i="17"/>
  <c r="E194" i="17" s="1"/>
  <c r="F194" i="17" s="1"/>
  <c r="J193" i="17"/>
  <c r="D193" i="17"/>
  <c r="J192" i="17"/>
  <c r="D192" i="17"/>
  <c r="J191" i="17"/>
  <c r="I191" i="17"/>
  <c r="H191" i="17"/>
  <c r="D191" i="17"/>
  <c r="E191" i="17" s="1"/>
  <c r="F191" i="17" s="1"/>
  <c r="J190" i="17"/>
  <c r="D190" i="17"/>
  <c r="J189" i="17"/>
  <c r="D189" i="17"/>
  <c r="J188" i="17"/>
  <c r="I188" i="17"/>
  <c r="H188" i="17" s="1"/>
  <c r="D188" i="17"/>
  <c r="E188" i="17" s="1"/>
  <c r="F188" i="17" s="1"/>
  <c r="Y181" i="17" l="1"/>
  <c r="Y180" i="17"/>
  <c r="Y179" i="17"/>
  <c r="X179" i="17"/>
  <c r="W179" i="17" s="1"/>
  <c r="Y178" i="17"/>
  <c r="Y177" i="17"/>
  <c r="Y176" i="17"/>
  <c r="X176" i="17"/>
  <c r="W176" i="17"/>
  <c r="Y175" i="17"/>
  <c r="Y174" i="17"/>
  <c r="Y173" i="17"/>
  <c r="X173" i="17"/>
  <c r="W173" i="17"/>
  <c r="Y172" i="17"/>
  <c r="Y171" i="17"/>
  <c r="Y170" i="17"/>
  <c r="X170" i="17"/>
  <c r="W170" i="17"/>
  <c r="Y169" i="17"/>
  <c r="Y168" i="17"/>
  <c r="Y167" i="17"/>
  <c r="X167" i="17"/>
  <c r="W167" i="17"/>
  <c r="Y166" i="17"/>
  <c r="Y165" i="17"/>
  <c r="Y164" i="17"/>
  <c r="X164" i="17" s="1"/>
  <c r="W164" i="17" s="1"/>
  <c r="Y163" i="17"/>
  <c r="Y162" i="17"/>
  <c r="Y161" i="17"/>
  <c r="X161" i="17"/>
  <c r="W161" i="17"/>
  <c r="Y160" i="17"/>
  <c r="Y159" i="17"/>
  <c r="Y158" i="17"/>
  <c r="X158" i="17"/>
  <c r="W158" i="17"/>
  <c r="Y157" i="17"/>
  <c r="Y156" i="17"/>
  <c r="Y155" i="17"/>
  <c r="X155" i="17"/>
  <c r="W155" i="17"/>
  <c r="Y154" i="17"/>
  <c r="Y153" i="17"/>
  <c r="Y152" i="17"/>
  <c r="X152" i="17"/>
  <c r="W152" i="17"/>
  <c r="T181" i="17"/>
  <c r="T180" i="17"/>
  <c r="T179" i="17"/>
  <c r="S179" i="17"/>
  <c r="R179" i="17" s="1"/>
  <c r="T178" i="17"/>
  <c r="T177" i="17"/>
  <c r="T176" i="17"/>
  <c r="S176" i="17"/>
  <c r="R176" i="17" s="1"/>
  <c r="T175" i="17"/>
  <c r="T174" i="17"/>
  <c r="T173" i="17"/>
  <c r="S173" i="17"/>
  <c r="R173" i="17"/>
  <c r="T172" i="17"/>
  <c r="T171" i="17"/>
  <c r="T170" i="17"/>
  <c r="S170" i="17"/>
  <c r="R170" i="17"/>
  <c r="T169" i="17"/>
  <c r="T168" i="17"/>
  <c r="T167" i="17"/>
  <c r="S167" i="17"/>
  <c r="R167" i="17" s="1"/>
  <c r="T166" i="17"/>
  <c r="T165" i="17"/>
  <c r="T164" i="17"/>
  <c r="S164" i="17"/>
  <c r="R164" i="17" s="1"/>
  <c r="T163" i="17"/>
  <c r="T162" i="17"/>
  <c r="T161" i="17"/>
  <c r="S161" i="17"/>
  <c r="R161" i="17"/>
  <c r="T160" i="17"/>
  <c r="T159" i="17"/>
  <c r="T158" i="17"/>
  <c r="S158" i="17"/>
  <c r="R158" i="17"/>
  <c r="T157" i="17"/>
  <c r="T156" i="17"/>
  <c r="T155" i="17"/>
  <c r="S155" i="17"/>
  <c r="R155" i="17"/>
  <c r="T154" i="17"/>
  <c r="T153" i="17"/>
  <c r="T152" i="17"/>
  <c r="S152" i="17" s="1"/>
  <c r="R152" i="17" s="1"/>
  <c r="J181" i="17"/>
  <c r="D181" i="17"/>
  <c r="J180" i="17"/>
  <c r="D180" i="17"/>
  <c r="J179" i="17"/>
  <c r="I179" i="17" s="1"/>
  <c r="H179" i="17" s="1"/>
  <c r="D179" i="17"/>
  <c r="E179" i="17" s="1"/>
  <c r="F179" i="17" s="1"/>
  <c r="J178" i="17"/>
  <c r="D178" i="17"/>
  <c r="J177" i="17"/>
  <c r="D177" i="17"/>
  <c r="J176" i="17"/>
  <c r="I176" i="17"/>
  <c r="H176" i="17"/>
  <c r="D176" i="17"/>
  <c r="E176" i="17" s="1"/>
  <c r="F176" i="17" s="1"/>
  <c r="J175" i="17"/>
  <c r="D175" i="17"/>
  <c r="J174" i="17"/>
  <c r="I173" i="17" s="1"/>
  <c r="H173" i="17" s="1"/>
  <c r="D174" i="17"/>
  <c r="J173" i="17"/>
  <c r="D173" i="17"/>
  <c r="E173" i="17" s="1"/>
  <c r="F173" i="17" s="1"/>
  <c r="J172" i="17"/>
  <c r="D172" i="17"/>
  <c r="J171" i="17"/>
  <c r="D171" i="17"/>
  <c r="J170" i="17"/>
  <c r="I170" i="17"/>
  <c r="H170" i="17"/>
  <c r="D170" i="17"/>
  <c r="E170" i="17" s="1"/>
  <c r="F170" i="17" s="1"/>
  <c r="J169" i="17"/>
  <c r="D169" i="17"/>
  <c r="J168" i="17"/>
  <c r="D168" i="17"/>
  <c r="J167" i="17"/>
  <c r="I167" i="17"/>
  <c r="H167" i="17"/>
  <c r="D167" i="17"/>
  <c r="E167" i="17" s="1"/>
  <c r="F167" i="17" s="1"/>
  <c r="J166" i="17"/>
  <c r="D166" i="17"/>
  <c r="J165" i="17"/>
  <c r="D165" i="17"/>
  <c r="J164" i="17"/>
  <c r="I164" i="17"/>
  <c r="H164" i="17"/>
  <c r="D164" i="17"/>
  <c r="E164" i="17" s="1"/>
  <c r="F164" i="17" s="1"/>
  <c r="J163" i="17"/>
  <c r="D163" i="17"/>
  <c r="J162" i="17"/>
  <c r="D162" i="17"/>
  <c r="J161" i="17"/>
  <c r="I161" i="17"/>
  <c r="H161" i="17"/>
  <c r="D161" i="17"/>
  <c r="E161" i="17" s="1"/>
  <c r="F161" i="17" s="1"/>
  <c r="J160" i="17"/>
  <c r="I158" i="17" s="1"/>
  <c r="H158" i="17" s="1"/>
  <c r="D160" i="17"/>
  <c r="J159" i="17"/>
  <c r="D159" i="17"/>
  <c r="J158" i="17"/>
  <c r="D158" i="17"/>
  <c r="E158" i="17" s="1"/>
  <c r="F158" i="17" s="1"/>
  <c r="J157" i="17"/>
  <c r="D157" i="17"/>
  <c r="J156" i="17"/>
  <c r="D156" i="17"/>
  <c r="J155" i="17"/>
  <c r="I155" i="17"/>
  <c r="H155" i="17"/>
  <c r="D155" i="17"/>
  <c r="E155" i="17" s="1"/>
  <c r="F155" i="17" s="1"/>
  <c r="J154" i="17"/>
  <c r="D154" i="17"/>
  <c r="J153" i="17"/>
  <c r="D153" i="17"/>
  <c r="J152" i="17"/>
  <c r="I152" i="17" s="1"/>
  <c r="H152" i="17" s="1"/>
  <c r="D152" i="17"/>
  <c r="E152" i="17" s="1"/>
  <c r="F152" i="17" s="1"/>
  <c r="O149" i="17"/>
  <c r="N149" i="17" s="1"/>
  <c r="M149" i="17" s="1"/>
  <c r="O150" i="17"/>
  <c r="O151" i="17"/>
  <c r="O155" i="17"/>
  <c r="O156" i="17"/>
  <c r="O157" i="17"/>
  <c r="O158" i="17"/>
  <c r="O159" i="17"/>
  <c r="O160" i="17"/>
  <c r="O161" i="17"/>
  <c r="O162" i="17"/>
  <c r="O163" i="17"/>
  <c r="O164" i="17"/>
  <c r="O165" i="17"/>
  <c r="O166" i="17"/>
  <c r="N164" i="17" l="1"/>
  <c r="M164" i="17" s="1"/>
  <c r="N161" i="17"/>
  <c r="M161" i="17" s="1"/>
  <c r="N158" i="17"/>
  <c r="M158" i="17" s="1"/>
  <c r="N155" i="17"/>
  <c r="M155" i="17" s="1"/>
  <c r="Y151" i="17" l="1"/>
  <c r="X149" i="17" s="1"/>
  <c r="W149" i="17" s="1"/>
  <c r="T151" i="17"/>
  <c r="J151" i="17"/>
  <c r="D151" i="17"/>
  <c r="Y150" i="17"/>
  <c r="T150" i="17"/>
  <c r="J150" i="17"/>
  <c r="D150" i="17"/>
  <c r="Y149" i="17"/>
  <c r="T149" i="17"/>
  <c r="S149" i="17"/>
  <c r="R149" i="17"/>
  <c r="J149" i="17"/>
  <c r="I149" i="17"/>
  <c r="H149" i="17"/>
  <c r="E149" i="17"/>
  <c r="F149" i="17" s="1"/>
  <c r="D149" i="17"/>
  <c r="Y148" i="17"/>
  <c r="T148" i="17"/>
  <c r="O148" i="17"/>
  <c r="J148" i="17"/>
  <c r="D148" i="17"/>
  <c r="Y147" i="17"/>
  <c r="T147" i="17"/>
  <c r="O147" i="17"/>
  <c r="J147" i="17"/>
  <c r="D147" i="17"/>
  <c r="Y146" i="17"/>
  <c r="X146" i="17"/>
  <c r="W146" i="17"/>
  <c r="T146" i="17"/>
  <c r="S146" i="17"/>
  <c r="R146" i="17"/>
  <c r="O146" i="17"/>
  <c r="N146" i="17"/>
  <c r="M146" i="17"/>
  <c r="J146" i="17"/>
  <c r="I146" i="17"/>
  <c r="H146" i="17"/>
  <c r="F146" i="17"/>
  <c r="E146" i="17"/>
  <c r="D146" i="17"/>
  <c r="Y145" i="17"/>
  <c r="T145" i="17"/>
  <c r="O145" i="17"/>
  <c r="J145" i="17"/>
  <c r="D145" i="17"/>
  <c r="Y144" i="17"/>
  <c r="T144" i="17"/>
  <c r="O144" i="17"/>
  <c r="J144" i="17"/>
  <c r="D144" i="17"/>
  <c r="Y143" i="17"/>
  <c r="X143" i="17"/>
  <c r="W143" i="17"/>
  <c r="T143" i="17"/>
  <c r="S143" i="17"/>
  <c r="R143" i="17"/>
  <c r="O143" i="17"/>
  <c r="N143" i="17"/>
  <c r="M143" i="17"/>
  <c r="J143" i="17"/>
  <c r="I143" i="17"/>
  <c r="H143" i="17" s="1"/>
  <c r="D143" i="17"/>
  <c r="E143" i="17" s="1"/>
  <c r="F143" i="17" s="1"/>
  <c r="J142" i="17" l="1"/>
  <c r="I140" i="17" s="1"/>
  <c r="H140" i="17" s="1"/>
  <c r="J141" i="17"/>
  <c r="J140" i="17"/>
  <c r="J139" i="17"/>
  <c r="J138" i="17"/>
  <c r="J137" i="17"/>
  <c r="I137" i="17"/>
  <c r="H137" i="17"/>
  <c r="J136" i="17"/>
  <c r="J135" i="17"/>
  <c r="J134" i="17"/>
  <c r="I134" i="17"/>
  <c r="H134" i="17"/>
  <c r="Y133" i="17"/>
  <c r="T133" i="17"/>
  <c r="Y132" i="17"/>
  <c r="T132" i="17"/>
  <c r="Y131" i="17"/>
  <c r="X131" i="17"/>
  <c r="W131" i="17"/>
  <c r="T131" i="17"/>
  <c r="S131" i="17"/>
  <c r="R131" i="17"/>
  <c r="D133" i="17"/>
  <c r="D132" i="17"/>
  <c r="D131" i="17"/>
  <c r="E131" i="17" s="1"/>
  <c r="F131" i="17" s="1"/>
  <c r="J130" i="17" l="1"/>
  <c r="D130" i="17"/>
  <c r="J129" i="17"/>
  <c r="D129" i="17"/>
  <c r="J128" i="17"/>
  <c r="I128" i="17" s="1"/>
  <c r="H128" i="17" s="1"/>
  <c r="D128" i="17"/>
  <c r="E128" i="17" s="1"/>
  <c r="F128" i="17" s="1"/>
  <c r="J127" i="17"/>
  <c r="D127" i="17"/>
  <c r="J126" i="17"/>
  <c r="D126" i="17"/>
  <c r="J125" i="17"/>
  <c r="I125" i="17"/>
  <c r="H125" i="17"/>
  <c r="D125" i="17"/>
  <c r="E125" i="17" s="1"/>
  <c r="F125" i="17" s="1"/>
  <c r="J124" i="17"/>
  <c r="D124" i="17"/>
  <c r="J123" i="17"/>
  <c r="I122" i="17" s="1"/>
  <c r="H122" i="17" s="1"/>
  <c r="D123" i="17"/>
  <c r="E122" i="17" s="1"/>
  <c r="F122" i="17" s="1"/>
  <c r="J122" i="17"/>
  <c r="D122" i="17"/>
  <c r="J121" i="17"/>
  <c r="D121" i="17"/>
  <c r="J120" i="17"/>
  <c r="D120" i="17"/>
  <c r="J119" i="17"/>
  <c r="I119" i="17"/>
  <c r="H119" i="17"/>
  <c r="D119" i="17"/>
  <c r="E119" i="17" s="1"/>
  <c r="F119" i="17" s="1"/>
  <c r="J118" i="17"/>
  <c r="D118" i="17"/>
  <c r="J117" i="17"/>
  <c r="D117" i="17"/>
  <c r="J116" i="17"/>
  <c r="I116" i="17"/>
  <c r="H116" i="17"/>
  <c r="D116" i="17"/>
  <c r="E116" i="17" s="1"/>
  <c r="F116" i="17" s="1"/>
  <c r="J115" i="17"/>
  <c r="D115" i="17"/>
  <c r="J114" i="17"/>
  <c r="D114" i="17"/>
  <c r="J113" i="17"/>
  <c r="I113" i="17"/>
  <c r="H113" i="17" s="1"/>
  <c r="D113" i="17"/>
  <c r="E113" i="17" s="1"/>
  <c r="F113" i="17" s="1"/>
  <c r="J112" i="17"/>
  <c r="I110" i="17" s="1"/>
  <c r="H110" i="17" s="1"/>
  <c r="D112" i="17"/>
  <c r="J111" i="17"/>
  <c r="D111" i="17"/>
  <c r="J110" i="17"/>
  <c r="D110" i="17"/>
  <c r="J109" i="17"/>
  <c r="I107" i="17" s="1"/>
  <c r="H107" i="17" s="1"/>
  <c r="D109" i="17"/>
  <c r="J108" i="17"/>
  <c r="D108" i="17"/>
  <c r="J107" i="17"/>
  <c r="D107" i="17"/>
  <c r="E107" i="17" s="1"/>
  <c r="F107" i="17" s="1"/>
  <c r="J106" i="17"/>
  <c r="D106" i="17"/>
  <c r="J105" i="17"/>
  <c r="D105" i="17"/>
  <c r="J104" i="17"/>
  <c r="I104" i="17"/>
  <c r="H104" i="17" s="1"/>
  <c r="D104" i="17"/>
  <c r="E104" i="17" s="1"/>
  <c r="F104" i="17" s="1"/>
  <c r="E110" i="17" l="1"/>
  <c r="F110" i="17" s="1"/>
  <c r="Y103" i="17"/>
  <c r="T103" i="17"/>
  <c r="Y102" i="17"/>
  <c r="T102" i="17"/>
  <c r="Y101" i="17"/>
  <c r="X101" i="17" s="1"/>
  <c r="W101" i="17" s="1"/>
  <c r="T101" i="17"/>
  <c r="S101" i="17"/>
  <c r="R101" i="17" s="1"/>
  <c r="Y100" i="17"/>
  <c r="T100" i="17"/>
  <c r="Y99" i="17"/>
  <c r="T99" i="17"/>
  <c r="Y98" i="17"/>
  <c r="X98" i="17"/>
  <c r="W98" i="17"/>
  <c r="T98" i="17"/>
  <c r="S98" i="17"/>
  <c r="R98" i="17"/>
  <c r="Y97" i="17"/>
  <c r="T97" i="17"/>
  <c r="Y96" i="17"/>
  <c r="T96" i="17"/>
  <c r="S95" i="17" s="1"/>
  <c r="R95" i="17" s="1"/>
  <c r="Y95" i="17"/>
  <c r="X95" i="17" s="1"/>
  <c r="W95" i="17" s="1"/>
  <c r="T95" i="17"/>
  <c r="J103" i="17"/>
  <c r="J102" i="17"/>
  <c r="I101" i="17" s="1"/>
  <c r="H101" i="17" s="1"/>
  <c r="J101" i="17"/>
  <c r="J100" i="17"/>
  <c r="J99" i="17"/>
  <c r="J98" i="17"/>
  <c r="I98" i="17"/>
  <c r="H98" i="17"/>
  <c r="J97" i="17"/>
  <c r="J96" i="17"/>
  <c r="J95" i="17"/>
  <c r="I95" i="17"/>
  <c r="H95" i="17"/>
  <c r="Y94" i="17" l="1"/>
  <c r="Y93" i="17"/>
  <c r="Y92" i="17"/>
  <c r="X92" i="17"/>
  <c r="W92" i="17" s="1"/>
  <c r="T94" i="17"/>
  <c r="T93" i="17"/>
  <c r="T92" i="17"/>
  <c r="S92" i="17"/>
  <c r="R92" i="17"/>
  <c r="J94" i="17"/>
  <c r="D94" i="17"/>
  <c r="J93" i="17"/>
  <c r="D93" i="17"/>
  <c r="J92" i="17"/>
  <c r="I92" i="17"/>
  <c r="H92" i="17"/>
  <c r="D92" i="17"/>
  <c r="E92" i="17" s="1"/>
  <c r="F92" i="17" s="1"/>
  <c r="Y91" i="17" l="1"/>
  <c r="T91" i="17"/>
  <c r="Y90" i="17"/>
  <c r="T90" i="17"/>
  <c r="Y89" i="17"/>
  <c r="X89" i="17"/>
  <c r="W89" i="17"/>
  <c r="T89" i="17"/>
  <c r="S89" i="17"/>
  <c r="R89" i="17"/>
  <c r="Y88" i="17"/>
  <c r="T88" i="17"/>
  <c r="Y87" i="17"/>
  <c r="T87" i="17"/>
  <c r="Y86" i="17"/>
  <c r="X86" i="17"/>
  <c r="W86" i="17"/>
  <c r="T86" i="17"/>
  <c r="S86" i="17"/>
  <c r="R86" i="17"/>
  <c r="Y85" i="17"/>
  <c r="T85" i="17"/>
  <c r="Y84" i="17"/>
  <c r="X83" i="17" s="1"/>
  <c r="W83" i="17" s="1"/>
  <c r="T84" i="17"/>
  <c r="S83" i="17" s="1"/>
  <c r="R83" i="17" s="1"/>
  <c r="Y83" i="17"/>
  <c r="T83" i="17"/>
  <c r="Y82" i="17"/>
  <c r="T82" i="17"/>
  <c r="Y81" i="17"/>
  <c r="T81" i="17"/>
  <c r="Y80" i="17"/>
  <c r="X80" i="17"/>
  <c r="W80" i="17"/>
  <c r="T80" i="17"/>
  <c r="S80" i="17"/>
  <c r="R80" i="17"/>
  <c r="Y79" i="17"/>
  <c r="T79" i="17"/>
  <c r="Y78" i="17"/>
  <c r="T78" i="17"/>
  <c r="Y77" i="17"/>
  <c r="X77" i="17"/>
  <c r="W77" i="17"/>
  <c r="T77" i="17"/>
  <c r="S77" i="17" s="1"/>
  <c r="R77" i="17" s="1"/>
  <c r="J91" i="17"/>
  <c r="D91" i="17"/>
  <c r="J90" i="17"/>
  <c r="D90" i="17"/>
  <c r="J89" i="17"/>
  <c r="I89" i="17"/>
  <c r="H89" i="17"/>
  <c r="D89" i="17"/>
  <c r="E89" i="17" s="1"/>
  <c r="F89" i="17" s="1"/>
  <c r="J88" i="17"/>
  <c r="D88" i="17"/>
  <c r="J87" i="17"/>
  <c r="D87" i="17"/>
  <c r="J86" i="17"/>
  <c r="I86" i="17"/>
  <c r="H86" i="17"/>
  <c r="D86" i="17"/>
  <c r="E86" i="17" s="1"/>
  <c r="F86" i="17" s="1"/>
  <c r="J85" i="17"/>
  <c r="D85" i="17"/>
  <c r="J84" i="17"/>
  <c r="I83" i="17" s="1"/>
  <c r="H83" i="17" s="1"/>
  <c r="D84" i="17"/>
  <c r="J83" i="17"/>
  <c r="D83" i="17"/>
  <c r="E83" i="17" s="1"/>
  <c r="F83" i="17" s="1"/>
  <c r="J82" i="17"/>
  <c r="D82" i="17"/>
  <c r="J81" i="17"/>
  <c r="D81" i="17"/>
  <c r="J80" i="17"/>
  <c r="I80" i="17"/>
  <c r="H80" i="17"/>
  <c r="D80" i="17"/>
  <c r="E80" i="17" s="1"/>
  <c r="F80" i="17" s="1"/>
  <c r="J79" i="17"/>
  <c r="D79" i="17"/>
  <c r="J78" i="17"/>
  <c r="D78" i="17"/>
  <c r="J77" i="17"/>
  <c r="I77" i="17"/>
  <c r="H77" i="17"/>
  <c r="D77" i="17"/>
  <c r="E77" i="17" s="1"/>
  <c r="F77" i="17" s="1"/>
  <c r="Y73" i="17" l="1"/>
  <c r="Y72" i="17"/>
  <c r="Y71" i="17"/>
  <c r="X71" i="17" s="1"/>
  <c r="W71" i="17" s="1"/>
  <c r="T20" i="17" l="1"/>
  <c r="Y20" i="17"/>
  <c r="X20" i="17" s="1"/>
  <c r="W20" i="17" s="1"/>
  <c r="T21" i="17"/>
  <c r="S20" i="17" s="1"/>
  <c r="R20" i="17" s="1"/>
  <c r="Y21" i="17"/>
  <c r="T22" i="17"/>
  <c r="Y22" i="17"/>
  <c r="D11" i="17"/>
  <c r="J11" i="17"/>
  <c r="D12" i="17"/>
  <c r="J12" i="17"/>
  <c r="D13" i="17"/>
  <c r="J13" i="17"/>
  <c r="T11" i="17"/>
  <c r="Y11" i="17"/>
  <c r="T12" i="17"/>
  <c r="Y12" i="17"/>
  <c r="T13" i="17"/>
  <c r="Y13" i="17"/>
  <c r="J22" i="17"/>
  <c r="D22" i="17"/>
  <c r="J21" i="17"/>
  <c r="D21" i="17"/>
  <c r="J20" i="17"/>
  <c r="I20" i="17"/>
  <c r="H20" i="17"/>
  <c r="D20" i="17"/>
  <c r="E20" i="17" s="1"/>
  <c r="F20" i="17" s="1"/>
  <c r="L11" i="22"/>
  <c r="L12" i="22"/>
  <c r="L13" i="22"/>
  <c r="L14" i="22"/>
  <c r="L15" i="22"/>
  <c r="L16" i="22"/>
  <c r="L17" i="22"/>
  <c r="L18" i="22"/>
  <c r="L19" i="22"/>
  <c r="L20" i="22"/>
  <c r="L21" i="22"/>
  <c r="L22" i="22"/>
  <c r="L23" i="22"/>
  <c r="L24" i="22"/>
  <c r="L25" i="22"/>
  <c r="L26" i="22"/>
  <c r="L27" i="22"/>
  <c r="L28" i="22"/>
  <c r="L29" i="22"/>
  <c r="L30" i="22"/>
  <c r="L31" i="22"/>
  <c r="L32" i="22"/>
  <c r="L33" i="22"/>
  <c r="L34" i="22"/>
  <c r="L35" i="22"/>
  <c r="L36" i="22"/>
  <c r="L37" i="22"/>
  <c r="L38" i="22"/>
  <c r="L39" i="22"/>
  <c r="L40" i="22"/>
  <c r="L41" i="22"/>
  <c r="L42" i="22"/>
  <c r="L43" i="22"/>
  <c r="L44" i="22"/>
  <c r="L45" i="22"/>
  <c r="L46" i="22"/>
  <c r="L47" i="22"/>
  <c r="L48" i="22"/>
  <c r="L49" i="22"/>
  <c r="L50" i="22"/>
  <c r="L51" i="22"/>
  <c r="L52" i="22"/>
  <c r="L53" i="22"/>
  <c r="L54" i="22"/>
  <c r="L55" i="22"/>
  <c r="L56" i="22"/>
  <c r="L57" i="22"/>
  <c r="L58" i="22"/>
  <c r="L59" i="22"/>
  <c r="L60" i="22"/>
  <c r="L61" i="22"/>
  <c r="L62" i="22"/>
  <c r="L63" i="22"/>
  <c r="L64" i="22"/>
  <c r="L65" i="22"/>
  <c r="L66" i="22"/>
  <c r="L67" i="22"/>
  <c r="L68" i="22"/>
  <c r="L69" i="22"/>
  <c r="L70" i="22"/>
  <c r="L71" i="22"/>
  <c r="L72" i="22"/>
  <c r="L73" i="22"/>
  <c r="L74" i="22"/>
  <c r="L75" i="22"/>
  <c r="L76" i="22"/>
  <c r="L77" i="22"/>
  <c r="L78" i="22"/>
  <c r="L79" i="22"/>
  <c r="L80" i="22"/>
  <c r="L81" i="22"/>
  <c r="L82" i="22"/>
  <c r="L83" i="22"/>
  <c r="L84" i="22"/>
  <c r="L85" i="22"/>
  <c r="L86" i="22"/>
  <c r="L87" i="22"/>
  <c r="L88" i="22"/>
  <c r="L89" i="22"/>
  <c r="L90" i="22"/>
  <c r="L91" i="22"/>
  <c r="L92" i="22"/>
  <c r="L93" i="22"/>
  <c r="L94" i="22"/>
  <c r="L95" i="22"/>
  <c r="L96" i="22"/>
  <c r="L97" i="22"/>
  <c r="L98" i="22"/>
  <c r="L99" i="22"/>
  <c r="L100" i="22"/>
  <c r="L101" i="22"/>
  <c r="L102" i="22"/>
  <c r="L103" i="22"/>
  <c r="L104" i="22"/>
  <c r="L105" i="22"/>
  <c r="L106" i="22"/>
  <c r="L107" i="22"/>
  <c r="L108" i="22"/>
  <c r="L109" i="22"/>
  <c r="L110" i="22"/>
  <c r="L111" i="22"/>
  <c r="L112" i="22"/>
  <c r="L113" i="22"/>
  <c r="L114" i="22"/>
  <c r="L115" i="22"/>
  <c r="L116" i="22"/>
  <c r="L117" i="22"/>
  <c r="L118" i="22"/>
  <c r="L119" i="22"/>
  <c r="L120" i="22"/>
  <c r="L121" i="22"/>
  <c r="L122" i="22"/>
  <c r="L123" i="22"/>
  <c r="L124" i="22"/>
  <c r="L125" i="22"/>
  <c r="L126" i="22"/>
  <c r="L127" i="22"/>
  <c r="L128" i="22"/>
  <c r="L129" i="22"/>
  <c r="L130" i="22"/>
  <c r="L131" i="22"/>
  <c r="L132" i="22"/>
  <c r="L133" i="22"/>
  <c r="L134" i="22"/>
  <c r="L135" i="22"/>
  <c r="L136" i="22"/>
  <c r="L137" i="22"/>
  <c r="L138" i="22"/>
  <c r="L139" i="22"/>
  <c r="L140" i="22"/>
  <c r="L141" i="22"/>
  <c r="L142" i="22"/>
  <c r="L143" i="22"/>
  <c r="L144" i="22"/>
  <c r="L145" i="22"/>
  <c r="L146" i="22"/>
  <c r="L147" i="22"/>
  <c r="L148" i="22"/>
  <c r="L149" i="22"/>
  <c r="L150" i="22"/>
  <c r="L151" i="22"/>
  <c r="L152" i="22"/>
  <c r="L153" i="22"/>
  <c r="L154" i="22"/>
  <c r="L155" i="22"/>
  <c r="L156" i="22"/>
  <c r="L157" i="22"/>
  <c r="L158" i="22"/>
  <c r="L159" i="22"/>
  <c r="L160" i="22"/>
  <c r="L161" i="22"/>
  <c r="L162" i="22"/>
  <c r="L163" i="22"/>
  <c r="L164" i="22"/>
  <c r="L165" i="22"/>
  <c r="L166" i="22"/>
  <c r="L167" i="22"/>
  <c r="L168" i="22"/>
  <c r="L169" i="22"/>
  <c r="L170" i="22"/>
  <c r="L171" i="22"/>
  <c r="L172" i="22"/>
  <c r="L173" i="22"/>
  <c r="L174" i="22"/>
  <c r="L175" i="22"/>
  <c r="L176" i="22"/>
  <c r="L177" i="22"/>
  <c r="L178" i="22"/>
  <c r="L179" i="22"/>
  <c r="L180" i="22"/>
  <c r="L181" i="22"/>
  <c r="L182" i="22"/>
  <c r="L183" i="22"/>
  <c r="L184" i="22"/>
  <c r="L185" i="22"/>
  <c r="L186" i="22"/>
  <c r="L187" i="22"/>
  <c r="L188" i="22"/>
  <c r="L189" i="22"/>
  <c r="L190" i="22"/>
  <c r="L191" i="22"/>
  <c r="L192" i="22"/>
  <c r="L193" i="22"/>
  <c r="L194" i="22"/>
  <c r="L195" i="22"/>
  <c r="L196" i="22"/>
  <c r="L197" i="22"/>
  <c r="L198" i="22"/>
  <c r="L199" i="22"/>
  <c r="L200" i="22"/>
  <c r="L201" i="22"/>
  <c r="L202" i="22"/>
  <c r="L203" i="22"/>
  <c r="L204" i="22"/>
  <c r="L205" i="22"/>
  <c r="L206" i="22"/>
  <c r="L207" i="22"/>
  <c r="L208" i="22"/>
  <c r="L209" i="22"/>
  <c r="L210" i="22"/>
  <c r="L211" i="22"/>
  <c r="L212" i="22"/>
  <c r="L213" i="22"/>
  <c r="L214" i="22"/>
  <c r="L215" i="22"/>
  <c r="L216" i="22"/>
  <c r="L217" i="22"/>
  <c r="L218" i="22"/>
  <c r="L219" i="22"/>
  <c r="L220" i="22"/>
  <c r="L221" i="22"/>
  <c r="L222" i="22"/>
  <c r="L223" i="22"/>
  <c r="L224" i="22"/>
  <c r="L225" i="22"/>
  <c r="L226" i="22"/>
  <c r="L227" i="22"/>
  <c r="L228" i="22"/>
  <c r="L229" i="22"/>
  <c r="L230" i="22"/>
  <c r="L231" i="22"/>
  <c r="L232" i="22"/>
  <c r="L233" i="22"/>
  <c r="L234" i="22"/>
  <c r="L235" i="22"/>
  <c r="L236" i="22"/>
  <c r="L237" i="22"/>
  <c r="L238" i="22"/>
  <c r="L239" i="22"/>
  <c r="L240" i="22"/>
  <c r="L241" i="22"/>
  <c r="L242" i="22"/>
  <c r="L243" i="22"/>
  <c r="L244" i="22"/>
  <c r="L245" i="22"/>
  <c r="L246" i="22"/>
  <c r="L247" i="22"/>
  <c r="L248" i="22"/>
  <c r="L249" i="22"/>
  <c r="L250" i="22"/>
  <c r="L251" i="22"/>
  <c r="L252" i="22"/>
  <c r="L253" i="22"/>
  <c r="L254" i="22"/>
  <c r="L255" i="22"/>
  <c r="L256" i="22"/>
  <c r="L257" i="22"/>
  <c r="L258" i="22"/>
  <c r="L259" i="22"/>
  <c r="L260" i="22"/>
  <c r="L261" i="22"/>
  <c r="L262" i="22"/>
  <c r="L263" i="22"/>
  <c r="L264" i="22"/>
  <c r="L265" i="22"/>
  <c r="L266" i="22"/>
  <c r="L267" i="22"/>
  <c r="L268" i="22"/>
  <c r="L269" i="22"/>
  <c r="L270" i="22"/>
  <c r="L271" i="22"/>
  <c r="L272" i="22"/>
  <c r="L273" i="22"/>
  <c r="L274" i="22"/>
  <c r="L275" i="22"/>
  <c r="L276" i="22"/>
  <c r="L277" i="22"/>
  <c r="L278" i="22"/>
  <c r="L279" i="22"/>
  <c r="L280" i="22"/>
  <c r="L281" i="22"/>
  <c r="L282" i="22"/>
  <c r="L283" i="22"/>
  <c r="L284" i="22"/>
  <c r="L285" i="22"/>
  <c r="L286" i="22"/>
  <c r="L287" i="22"/>
  <c r="L288" i="22"/>
  <c r="L289" i="22"/>
  <c r="L290" i="22"/>
  <c r="L291" i="22"/>
  <c r="L292" i="22"/>
  <c r="L293" i="22"/>
  <c r="L294" i="22"/>
  <c r="L295" i="22"/>
  <c r="L296" i="22"/>
  <c r="L297" i="22"/>
  <c r="L298" i="22"/>
  <c r="L299" i="22"/>
  <c r="L300" i="22"/>
  <c r="L301" i="22"/>
  <c r="L302" i="22"/>
  <c r="L303" i="22"/>
  <c r="L304" i="22"/>
  <c r="L305" i="22"/>
  <c r="L306" i="22"/>
  <c r="L307" i="22"/>
  <c r="L308" i="22"/>
  <c r="L309" i="22"/>
  <c r="L310" i="22"/>
  <c r="L311" i="22"/>
  <c r="L312" i="22"/>
  <c r="L313" i="22"/>
  <c r="L314" i="22"/>
  <c r="L315" i="22"/>
  <c r="L316" i="22"/>
  <c r="L317" i="22"/>
  <c r="L318" i="22"/>
  <c r="L319" i="22"/>
  <c r="L320" i="22"/>
  <c r="L321" i="22"/>
  <c r="L322" i="22"/>
  <c r="L323" i="22"/>
  <c r="L324" i="22"/>
  <c r="L325" i="22"/>
  <c r="L326" i="22"/>
  <c r="L327" i="22"/>
  <c r="L328" i="22"/>
  <c r="L329" i="22"/>
  <c r="L330" i="22"/>
  <c r="L331" i="22"/>
  <c r="L332" i="22"/>
  <c r="L333" i="22"/>
  <c r="L334" i="22"/>
  <c r="L335" i="22"/>
  <c r="L336" i="22"/>
  <c r="L337" i="22"/>
  <c r="L338" i="22"/>
  <c r="L339" i="22"/>
  <c r="L340" i="22"/>
  <c r="L341" i="22"/>
  <c r="L342" i="22"/>
  <c r="L343" i="22"/>
  <c r="L344" i="22"/>
  <c r="L345" i="22"/>
  <c r="L346" i="22"/>
  <c r="L347" i="22"/>
  <c r="L348" i="22"/>
  <c r="L349" i="22"/>
  <c r="L350" i="22"/>
  <c r="L351" i="22"/>
  <c r="L352" i="22"/>
  <c r="L353" i="22"/>
  <c r="L354" i="22"/>
  <c r="L355" i="22"/>
  <c r="L356" i="22"/>
  <c r="L357" i="22"/>
  <c r="L358" i="22"/>
  <c r="L359" i="22"/>
  <c r="L360" i="22"/>
  <c r="L361" i="22"/>
  <c r="L362" i="22"/>
  <c r="L363" i="22"/>
  <c r="L364" i="22"/>
  <c r="L365" i="22"/>
  <c r="L366" i="22"/>
  <c r="L367" i="22"/>
  <c r="L368" i="22"/>
  <c r="L369" i="22"/>
  <c r="L370" i="22"/>
  <c r="L371" i="22"/>
  <c r="L372" i="22"/>
  <c r="L373" i="22"/>
  <c r="L374" i="22"/>
  <c r="L375" i="22"/>
  <c r="L376" i="22"/>
  <c r="L377" i="22"/>
  <c r="L378" i="22"/>
  <c r="L379" i="22"/>
  <c r="L380" i="22"/>
  <c r="L381" i="22"/>
  <c r="L382" i="22"/>
  <c r="L383" i="22"/>
  <c r="L384" i="22"/>
  <c r="L385" i="22"/>
  <c r="L386" i="22"/>
  <c r="L387" i="22"/>
  <c r="L388" i="22"/>
  <c r="L389" i="22"/>
  <c r="L390" i="22"/>
  <c r="L391" i="22"/>
  <c r="L392" i="22"/>
  <c r="L393" i="22"/>
  <c r="L394" i="22"/>
  <c r="L395" i="22"/>
  <c r="L396" i="22"/>
  <c r="L397" i="22"/>
  <c r="L398" i="22"/>
  <c r="L399" i="22"/>
  <c r="L400" i="22"/>
  <c r="L401" i="22"/>
  <c r="L402" i="22"/>
  <c r="L403" i="22"/>
  <c r="L404" i="22"/>
  <c r="L405" i="22"/>
  <c r="L406" i="22"/>
  <c r="L407" i="22"/>
  <c r="L408" i="22"/>
  <c r="L409" i="22"/>
  <c r="L410" i="22"/>
  <c r="L411" i="22"/>
  <c r="L412" i="22"/>
  <c r="L413" i="22"/>
  <c r="L414" i="22"/>
  <c r="L415" i="22"/>
  <c r="L416" i="22"/>
  <c r="L417" i="22"/>
  <c r="L418" i="22"/>
  <c r="L419" i="22"/>
  <c r="L420" i="22"/>
  <c r="L421" i="22"/>
  <c r="L422" i="22"/>
  <c r="L423" i="22"/>
  <c r="L424" i="22"/>
  <c r="L425" i="22"/>
  <c r="L426" i="22"/>
  <c r="L427" i="22"/>
  <c r="L428" i="22"/>
  <c r="L429" i="22"/>
  <c r="L430" i="22"/>
  <c r="L431" i="22"/>
  <c r="L432" i="22"/>
  <c r="L433" i="22"/>
  <c r="L434" i="22"/>
  <c r="L435" i="22"/>
  <c r="L436" i="22"/>
  <c r="L437" i="22"/>
  <c r="L438" i="22"/>
  <c r="L439" i="22"/>
  <c r="L440" i="22"/>
  <c r="L441" i="22"/>
  <c r="L442" i="22"/>
  <c r="L443" i="22"/>
  <c r="L444" i="22"/>
  <c r="L445" i="22"/>
  <c r="L446" i="22"/>
  <c r="L447" i="22"/>
  <c r="L448" i="22"/>
  <c r="L449" i="22"/>
  <c r="L450" i="22"/>
  <c r="L451" i="22"/>
  <c r="L452" i="22"/>
  <c r="L453" i="22"/>
  <c r="L454" i="22"/>
  <c r="L455" i="22"/>
  <c r="L456" i="22"/>
  <c r="L457" i="22"/>
  <c r="L458" i="22"/>
  <c r="L459" i="22"/>
  <c r="L460" i="22"/>
  <c r="L461" i="22"/>
  <c r="L462" i="22"/>
  <c r="L463" i="22"/>
  <c r="L464" i="22"/>
  <c r="L465" i="22"/>
  <c r="L466" i="22"/>
  <c r="L467" i="22"/>
  <c r="L468" i="22"/>
  <c r="L469" i="22"/>
  <c r="L470" i="22"/>
  <c r="L471" i="22"/>
  <c r="L472" i="22"/>
  <c r="L473" i="22"/>
  <c r="L474" i="22"/>
  <c r="L475" i="22"/>
  <c r="L476" i="22"/>
  <c r="L477" i="22"/>
  <c r="L478" i="22"/>
  <c r="L479" i="22"/>
  <c r="L480" i="22"/>
  <c r="L481" i="22"/>
  <c r="L482" i="22"/>
  <c r="L483" i="22"/>
  <c r="L484" i="22"/>
  <c r="L485" i="22"/>
  <c r="L486" i="22"/>
  <c r="L487" i="22"/>
  <c r="L488" i="22"/>
  <c r="L489" i="22"/>
  <c r="L490" i="22"/>
  <c r="L491" i="22"/>
  <c r="L492" i="22"/>
  <c r="L493" i="22"/>
  <c r="L494" i="22"/>
  <c r="L495" i="22"/>
  <c r="L496" i="22"/>
  <c r="L497" i="22"/>
  <c r="L498" i="22"/>
  <c r="L499" i="22"/>
  <c r="L500" i="22"/>
  <c r="L501" i="22"/>
  <c r="L502" i="22"/>
  <c r="L503" i="22"/>
  <c r="L504" i="22"/>
  <c r="L505" i="22"/>
  <c r="L506" i="22"/>
  <c r="L507" i="22"/>
  <c r="L508" i="22"/>
  <c r="L509" i="22"/>
  <c r="L510" i="22"/>
  <c r="L511" i="22"/>
  <c r="L512" i="22"/>
  <c r="L513" i="22"/>
  <c r="L514" i="22"/>
  <c r="L515" i="22"/>
  <c r="L516" i="22"/>
  <c r="L517" i="22"/>
  <c r="L518" i="22"/>
  <c r="L519" i="22"/>
  <c r="L520" i="22"/>
  <c r="L521" i="22"/>
  <c r="L522" i="22"/>
  <c r="L523" i="22"/>
  <c r="L524" i="22"/>
  <c r="L525" i="22"/>
  <c r="L526" i="22"/>
  <c r="L527" i="22"/>
  <c r="L528" i="22"/>
  <c r="L529" i="22"/>
  <c r="L530" i="22"/>
  <c r="L531" i="22"/>
  <c r="L532" i="22"/>
  <c r="L533" i="22"/>
  <c r="L534" i="22"/>
  <c r="L535" i="22"/>
  <c r="L536" i="22"/>
  <c r="L537" i="22"/>
  <c r="L538" i="22"/>
  <c r="L539" i="22"/>
  <c r="L540" i="22"/>
  <c r="L541" i="22"/>
  <c r="L542" i="22"/>
  <c r="L543" i="22"/>
  <c r="L544" i="22"/>
  <c r="L545" i="22"/>
  <c r="L546" i="22"/>
  <c r="L547" i="22"/>
  <c r="L548" i="22"/>
  <c r="L549" i="22"/>
  <c r="L550" i="22"/>
  <c r="L551" i="22"/>
  <c r="L552" i="22"/>
  <c r="L553" i="22"/>
  <c r="L554" i="22"/>
  <c r="L555" i="22"/>
  <c r="L556" i="22"/>
  <c r="L557" i="22"/>
  <c r="L558" i="22"/>
  <c r="L559" i="22"/>
  <c r="L560" i="22"/>
  <c r="L561" i="22"/>
  <c r="L562" i="22"/>
  <c r="L563" i="22"/>
  <c r="L564" i="22"/>
  <c r="L565" i="22"/>
  <c r="L566" i="22"/>
  <c r="L567" i="22"/>
  <c r="L10" i="22"/>
  <c r="L11" i="20"/>
  <c r="L12" i="20"/>
  <c r="L13" i="20"/>
  <c r="L14" i="20"/>
  <c r="L15" i="20"/>
  <c r="L16" i="20"/>
  <c r="L17" i="20"/>
  <c r="L18" i="20"/>
  <c r="L19" i="20"/>
  <c r="L20" i="20"/>
  <c r="L21" i="20"/>
  <c r="L22" i="20"/>
  <c r="L23" i="20"/>
  <c r="L24" i="20"/>
  <c r="L25" i="20"/>
  <c r="L26" i="20"/>
  <c r="L27" i="20"/>
  <c r="L28" i="20"/>
  <c r="L29" i="20"/>
  <c r="L30" i="20"/>
  <c r="L31" i="20"/>
  <c r="L32" i="20"/>
  <c r="L33" i="20"/>
  <c r="L34" i="20"/>
  <c r="L35" i="20"/>
  <c r="L36" i="20"/>
  <c r="L37" i="20"/>
  <c r="L38" i="20"/>
  <c r="L39" i="20"/>
  <c r="L40" i="20"/>
  <c r="L41" i="20"/>
  <c r="L42" i="20"/>
  <c r="L43" i="20"/>
  <c r="L44" i="20"/>
  <c r="L45" i="20"/>
  <c r="L46" i="20"/>
  <c r="L47" i="20"/>
  <c r="L48" i="20"/>
  <c r="L49" i="20"/>
  <c r="L50" i="20"/>
  <c r="L51" i="20"/>
  <c r="L52" i="20"/>
  <c r="L53" i="20"/>
  <c r="L54" i="20"/>
  <c r="L55" i="20"/>
  <c r="L56" i="20"/>
  <c r="L57" i="20"/>
  <c r="L58" i="20"/>
  <c r="L59" i="20"/>
  <c r="L60" i="20"/>
  <c r="L61" i="20"/>
  <c r="L62" i="20"/>
  <c r="L63" i="20"/>
  <c r="L64" i="20"/>
  <c r="L65" i="20"/>
  <c r="L66" i="20"/>
  <c r="L67" i="20"/>
  <c r="L68" i="20"/>
  <c r="L69" i="20"/>
  <c r="L70" i="20"/>
  <c r="L71" i="20"/>
  <c r="L72" i="20"/>
  <c r="L73" i="20"/>
  <c r="L74" i="20"/>
  <c r="L75" i="20"/>
  <c r="L76" i="20"/>
  <c r="L77" i="20"/>
  <c r="L78" i="20"/>
  <c r="L79" i="20"/>
  <c r="L80" i="20"/>
  <c r="L81" i="20"/>
  <c r="L82" i="20"/>
  <c r="L83" i="20"/>
  <c r="L84" i="20"/>
  <c r="L85" i="20"/>
  <c r="L86" i="20"/>
  <c r="L87" i="20"/>
  <c r="L88" i="20"/>
  <c r="L89" i="20"/>
  <c r="L90" i="20"/>
  <c r="L91" i="20"/>
  <c r="L92" i="20"/>
  <c r="L93" i="20"/>
  <c r="L94" i="20"/>
  <c r="L95" i="20"/>
  <c r="L96" i="20"/>
  <c r="L97" i="20"/>
  <c r="L98" i="20"/>
  <c r="L99" i="20"/>
  <c r="L100" i="20"/>
  <c r="L101" i="20"/>
  <c r="L102" i="20"/>
  <c r="L103" i="20"/>
  <c r="L104" i="20"/>
  <c r="L105" i="20"/>
  <c r="L106" i="20"/>
  <c r="L107" i="20"/>
  <c r="L108" i="20"/>
  <c r="L109" i="20"/>
  <c r="L110" i="20"/>
  <c r="L111" i="20"/>
  <c r="L112" i="20"/>
  <c r="L113" i="20"/>
  <c r="L114" i="20"/>
  <c r="L115" i="20"/>
  <c r="L116" i="20"/>
  <c r="L117" i="20"/>
  <c r="L118" i="20"/>
  <c r="L119" i="20"/>
  <c r="L120" i="20"/>
  <c r="L121" i="20"/>
  <c r="L122" i="20"/>
  <c r="L123" i="20"/>
  <c r="L124" i="20"/>
  <c r="L125" i="20"/>
  <c r="L126" i="20"/>
  <c r="L127" i="20"/>
  <c r="L128" i="20"/>
  <c r="L129" i="20"/>
  <c r="L130" i="20"/>
  <c r="L131" i="20"/>
  <c r="L132" i="20"/>
  <c r="L133" i="20"/>
  <c r="L134" i="20"/>
  <c r="L135" i="20"/>
  <c r="L136" i="20"/>
  <c r="L137" i="20"/>
  <c r="L138" i="20"/>
  <c r="L139" i="20"/>
  <c r="L140" i="20"/>
  <c r="L141" i="20"/>
  <c r="L142" i="20"/>
  <c r="L143" i="20"/>
  <c r="L144" i="20"/>
  <c r="L145" i="20"/>
  <c r="L146" i="20"/>
  <c r="L147" i="20"/>
  <c r="L148" i="20"/>
  <c r="L149" i="20"/>
  <c r="L150" i="20"/>
  <c r="L151" i="20"/>
  <c r="L152" i="20"/>
  <c r="L153" i="20"/>
  <c r="L154" i="20"/>
  <c r="L155" i="20"/>
  <c r="L156" i="20"/>
  <c r="L157" i="20"/>
  <c r="L158" i="20"/>
  <c r="L159" i="20"/>
  <c r="L160" i="20"/>
  <c r="L161" i="20"/>
  <c r="L162" i="20"/>
  <c r="L163" i="20"/>
  <c r="L164" i="20"/>
  <c r="L165" i="20"/>
  <c r="L166" i="20"/>
  <c r="L167" i="20"/>
  <c r="L168" i="20"/>
  <c r="L169" i="20"/>
  <c r="L170" i="20"/>
  <c r="L171" i="20"/>
  <c r="L172" i="20"/>
  <c r="L173" i="20"/>
  <c r="L174" i="20"/>
  <c r="L175" i="20"/>
  <c r="L176" i="20"/>
  <c r="L177" i="20"/>
  <c r="L178" i="20"/>
  <c r="L179" i="20"/>
  <c r="L180" i="20"/>
  <c r="L181" i="20"/>
  <c r="L182" i="20"/>
  <c r="L183" i="20"/>
  <c r="L184" i="20"/>
  <c r="L185" i="20"/>
  <c r="L186" i="20"/>
  <c r="L187" i="20"/>
  <c r="L188" i="20"/>
  <c r="L189" i="20"/>
  <c r="L190" i="20"/>
  <c r="L191" i="20"/>
  <c r="L192" i="20"/>
  <c r="L193" i="20"/>
  <c r="L194" i="20"/>
  <c r="L195" i="20"/>
  <c r="L196" i="20"/>
  <c r="L197" i="20"/>
  <c r="L198" i="20"/>
  <c r="L199" i="20"/>
  <c r="L200" i="20"/>
  <c r="L201" i="20"/>
  <c r="L202" i="20"/>
  <c r="L203" i="20"/>
  <c r="L204" i="20"/>
  <c r="L205" i="20"/>
  <c r="L206" i="20"/>
  <c r="L207" i="20"/>
  <c r="L208" i="20"/>
  <c r="L209" i="20"/>
  <c r="L210" i="20"/>
  <c r="L211" i="20"/>
  <c r="L212" i="20"/>
  <c r="L213" i="20"/>
  <c r="L214" i="20"/>
  <c r="L215" i="20"/>
  <c r="L216" i="20"/>
  <c r="L217" i="20"/>
  <c r="L218" i="20"/>
  <c r="L219" i="20"/>
  <c r="L220" i="20"/>
  <c r="L221" i="20"/>
  <c r="L222" i="20"/>
  <c r="L223" i="20"/>
  <c r="L224" i="20"/>
  <c r="L225" i="20"/>
  <c r="L226" i="20"/>
  <c r="L227" i="20"/>
  <c r="L228" i="20"/>
  <c r="L229" i="20"/>
  <c r="L230" i="20"/>
  <c r="L231" i="20"/>
  <c r="L232" i="20"/>
  <c r="L233" i="20"/>
  <c r="L234" i="20"/>
  <c r="L235" i="20"/>
  <c r="L236" i="20"/>
  <c r="L237" i="20"/>
  <c r="L238" i="20"/>
  <c r="L239" i="20"/>
  <c r="L240" i="20"/>
  <c r="L241" i="20"/>
  <c r="L242" i="20"/>
  <c r="L243" i="20"/>
  <c r="L244" i="20"/>
  <c r="L245" i="20"/>
  <c r="L246" i="20"/>
  <c r="L247" i="20"/>
  <c r="L248" i="20"/>
  <c r="L249" i="20"/>
  <c r="L250" i="20"/>
  <c r="L251" i="20"/>
  <c r="L252" i="20"/>
  <c r="L253" i="20"/>
  <c r="L254" i="20"/>
  <c r="L255" i="20"/>
  <c r="L256" i="20"/>
  <c r="L257" i="20"/>
  <c r="L258" i="20"/>
  <c r="L259" i="20"/>
  <c r="L260" i="20"/>
  <c r="L261" i="20"/>
  <c r="L262" i="20"/>
  <c r="L263" i="20"/>
  <c r="L264" i="20"/>
  <c r="L265" i="20"/>
  <c r="L266" i="20"/>
  <c r="L267" i="20"/>
  <c r="L268" i="20"/>
  <c r="L269" i="20"/>
  <c r="L270" i="20"/>
  <c r="L271" i="20"/>
  <c r="L272" i="20"/>
  <c r="L273" i="20"/>
  <c r="L274" i="20"/>
  <c r="L275" i="20"/>
  <c r="L276" i="20"/>
  <c r="L277" i="20"/>
  <c r="L278" i="20"/>
  <c r="L279" i="20"/>
  <c r="L280" i="20"/>
  <c r="L281" i="20"/>
  <c r="L282" i="20"/>
  <c r="L283" i="20"/>
  <c r="L284" i="20"/>
  <c r="L285" i="20"/>
  <c r="L286" i="20"/>
  <c r="L287" i="20"/>
  <c r="L288" i="20"/>
  <c r="L289" i="20"/>
  <c r="L290" i="20"/>
  <c r="L291" i="20"/>
  <c r="L292" i="20"/>
  <c r="L293" i="20"/>
  <c r="L294" i="20"/>
  <c r="L295" i="20"/>
  <c r="L296" i="20"/>
  <c r="L297" i="20"/>
  <c r="L298" i="20"/>
  <c r="L299" i="20"/>
  <c r="L300" i="20"/>
  <c r="L301" i="20"/>
  <c r="L302" i="20"/>
  <c r="L303" i="20"/>
  <c r="L304" i="20"/>
  <c r="L305" i="20"/>
  <c r="L306" i="20"/>
  <c r="L307" i="20"/>
  <c r="L308" i="20"/>
  <c r="L309" i="20"/>
  <c r="L310" i="20"/>
  <c r="L311" i="20"/>
  <c r="L312" i="20"/>
  <c r="L313" i="20"/>
  <c r="L314" i="20"/>
  <c r="L315" i="20"/>
  <c r="L316" i="20"/>
  <c r="L317" i="20"/>
  <c r="L318" i="20"/>
  <c r="L319" i="20"/>
  <c r="L320" i="20"/>
  <c r="L321" i="20"/>
  <c r="L322" i="20"/>
  <c r="L323" i="20"/>
  <c r="L324" i="20"/>
  <c r="L325" i="20"/>
  <c r="L326" i="20"/>
  <c r="L327" i="20"/>
  <c r="L328" i="20"/>
  <c r="L329" i="20"/>
  <c r="L330" i="20"/>
  <c r="L331" i="20"/>
  <c r="L332" i="20"/>
  <c r="L333" i="20"/>
  <c r="L334" i="20"/>
  <c r="L335" i="20"/>
  <c r="L336" i="20"/>
  <c r="L337" i="20"/>
  <c r="L338" i="20"/>
  <c r="L339" i="20"/>
  <c r="L340" i="20"/>
  <c r="L341" i="20"/>
  <c r="L342" i="20"/>
  <c r="L343" i="20"/>
  <c r="L344" i="20"/>
  <c r="L345" i="20"/>
  <c r="L346" i="20"/>
  <c r="L347" i="20"/>
  <c r="L348" i="20"/>
  <c r="L349" i="20"/>
  <c r="L350" i="20"/>
  <c r="L351" i="20"/>
  <c r="L352" i="20"/>
  <c r="L353" i="20"/>
  <c r="L354" i="20"/>
  <c r="L355" i="20"/>
  <c r="L356" i="20"/>
  <c r="L357" i="20"/>
  <c r="L358" i="20"/>
  <c r="L359" i="20"/>
  <c r="L360" i="20"/>
  <c r="L361" i="20"/>
  <c r="L362" i="20"/>
  <c r="L363" i="20"/>
  <c r="L364" i="20"/>
  <c r="L365" i="20"/>
  <c r="L366" i="20"/>
  <c r="L367" i="20"/>
  <c r="L368" i="20"/>
  <c r="L369" i="20"/>
  <c r="L370" i="20"/>
  <c r="L371" i="20"/>
  <c r="L372" i="20"/>
  <c r="L373" i="20"/>
  <c r="L374" i="20"/>
  <c r="L375" i="20"/>
  <c r="L376" i="20"/>
  <c r="L377" i="20"/>
  <c r="L378" i="20"/>
  <c r="L379" i="20"/>
  <c r="L380" i="20"/>
  <c r="L381" i="20"/>
  <c r="L382" i="20"/>
  <c r="L383" i="20"/>
  <c r="L384" i="20"/>
  <c r="L385" i="20"/>
  <c r="L386" i="20"/>
  <c r="L387" i="20"/>
  <c r="L388" i="20"/>
  <c r="L389" i="20"/>
  <c r="L390" i="20"/>
  <c r="L391" i="20"/>
  <c r="L392" i="20"/>
  <c r="L393" i="20"/>
  <c r="L394" i="20"/>
  <c r="L395" i="20"/>
  <c r="L396" i="20"/>
  <c r="L397" i="20"/>
  <c r="L398" i="20"/>
  <c r="L399" i="20"/>
  <c r="L400" i="20"/>
  <c r="L401" i="20"/>
  <c r="L402" i="20"/>
  <c r="L403" i="20"/>
  <c r="L404" i="20"/>
  <c r="L405" i="20"/>
  <c r="L406" i="20"/>
  <c r="L407" i="20"/>
  <c r="L408" i="20"/>
  <c r="L409" i="20"/>
  <c r="L410" i="20"/>
  <c r="L411" i="20"/>
  <c r="L412" i="20"/>
  <c r="L413" i="20"/>
  <c r="L414" i="20"/>
  <c r="L415" i="20"/>
  <c r="L416" i="20"/>
  <c r="L417" i="20"/>
  <c r="L418" i="20"/>
  <c r="L419" i="20"/>
  <c r="L420" i="20"/>
  <c r="L421" i="20"/>
  <c r="L422" i="20"/>
  <c r="L423" i="20"/>
  <c r="L424" i="20"/>
  <c r="L425" i="20"/>
  <c r="L426" i="20"/>
  <c r="L427" i="20"/>
  <c r="L428" i="20"/>
  <c r="L429" i="20"/>
  <c r="L430" i="20"/>
  <c r="L431" i="20"/>
  <c r="L432" i="20"/>
  <c r="L433" i="20"/>
  <c r="L434" i="20"/>
  <c r="L435" i="20"/>
  <c r="L436" i="20"/>
  <c r="L437" i="20"/>
  <c r="L438" i="20"/>
  <c r="L439" i="20"/>
  <c r="L440" i="20"/>
  <c r="L441" i="20"/>
  <c r="L442" i="20"/>
  <c r="L443" i="20"/>
  <c r="L444" i="20"/>
  <c r="L445" i="20"/>
  <c r="L446" i="20"/>
  <c r="L447" i="20"/>
  <c r="L448" i="20"/>
  <c r="L449" i="20"/>
  <c r="L450" i="20"/>
  <c r="L451" i="20"/>
  <c r="L452" i="20"/>
  <c r="L453" i="20"/>
  <c r="L454" i="20"/>
  <c r="L455" i="20"/>
  <c r="L456" i="20"/>
  <c r="L457" i="20"/>
  <c r="L458" i="20"/>
  <c r="L459" i="20"/>
  <c r="L460" i="20"/>
  <c r="L461" i="20"/>
  <c r="L462" i="20"/>
  <c r="L463" i="20"/>
  <c r="L464" i="20"/>
  <c r="L465" i="20"/>
  <c r="L466" i="20"/>
  <c r="L467" i="20"/>
  <c r="L468" i="20"/>
  <c r="L469" i="20"/>
  <c r="L470" i="20"/>
  <c r="L471" i="20"/>
  <c r="L472" i="20"/>
  <c r="L473" i="20"/>
  <c r="L474" i="20"/>
  <c r="L475" i="20"/>
  <c r="L476" i="20"/>
  <c r="L477" i="20"/>
  <c r="L478" i="20"/>
  <c r="L479" i="20"/>
  <c r="L480" i="20"/>
  <c r="L481" i="20"/>
  <c r="L482" i="20"/>
  <c r="L483" i="20"/>
  <c r="L484" i="20"/>
  <c r="L485" i="20"/>
  <c r="L486" i="20"/>
  <c r="L487" i="20"/>
  <c r="L488" i="20"/>
  <c r="L489" i="20"/>
  <c r="L490" i="20"/>
  <c r="L491" i="20"/>
  <c r="L492" i="20"/>
  <c r="L493" i="20"/>
  <c r="L494" i="20"/>
  <c r="L495" i="20"/>
  <c r="L496" i="20"/>
  <c r="L497" i="20"/>
  <c r="L498" i="20"/>
  <c r="L499" i="20"/>
  <c r="L500" i="20"/>
  <c r="L501" i="20"/>
  <c r="L502" i="20"/>
  <c r="L503" i="20"/>
  <c r="L504" i="20"/>
  <c r="L505" i="20"/>
  <c r="L506" i="20"/>
  <c r="L507" i="20"/>
  <c r="L508" i="20"/>
  <c r="L509" i="20"/>
  <c r="L510" i="20"/>
  <c r="L511" i="20"/>
  <c r="L512" i="20"/>
  <c r="L513" i="20"/>
  <c r="L514" i="20"/>
  <c r="L515" i="20"/>
  <c r="L516" i="20"/>
  <c r="L517" i="20"/>
  <c r="L518" i="20"/>
  <c r="L519" i="20"/>
  <c r="L520" i="20"/>
  <c r="L521" i="20"/>
  <c r="L522" i="20"/>
  <c r="L523" i="20"/>
  <c r="L524" i="20"/>
  <c r="L525" i="20"/>
  <c r="L526" i="20"/>
  <c r="L527" i="20"/>
  <c r="L528" i="20"/>
  <c r="L529" i="20"/>
  <c r="L530" i="20"/>
  <c r="L531" i="20"/>
  <c r="L532" i="20"/>
  <c r="L533" i="20"/>
  <c r="L534" i="20"/>
  <c r="L535" i="20"/>
  <c r="L536" i="20"/>
  <c r="L537" i="20"/>
  <c r="L538" i="20"/>
  <c r="L539" i="20"/>
  <c r="L540" i="20"/>
  <c r="L541" i="20"/>
  <c r="L542" i="20"/>
  <c r="L543" i="20"/>
  <c r="L544" i="20"/>
  <c r="L545" i="20"/>
  <c r="L546" i="20"/>
  <c r="L547" i="20"/>
  <c r="L548" i="20"/>
  <c r="L549" i="20"/>
  <c r="L550" i="20"/>
  <c r="L551" i="20"/>
  <c r="L552" i="20"/>
  <c r="L553" i="20"/>
  <c r="L554" i="20"/>
  <c r="L555" i="20"/>
  <c r="L556" i="20"/>
  <c r="L557" i="20"/>
  <c r="L558" i="20"/>
  <c r="L559" i="20"/>
  <c r="L560" i="20"/>
  <c r="L561" i="20"/>
  <c r="L562" i="20"/>
  <c r="L563" i="20"/>
  <c r="L564" i="20"/>
  <c r="L565" i="20"/>
  <c r="L566" i="20"/>
  <c r="L567" i="20"/>
  <c r="L10" i="20"/>
  <c r="Y76" i="17"/>
  <c r="T76" i="17"/>
  <c r="Y75" i="17"/>
  <c r="T75" i="17"/>
  <c r="Y74" i="17"/>
  <c r="X74" i="17"/>
  <c r="W74" i="17" s="1"/>
  <c r="T74" i="17"/>
  <c r="S74" i="17"/>
  <c r="R74" i="17"/>
  <c r="T73" i="17"/>
  <c r="S71" i="17" s="1"/>
  <c r="R71" i="17" s="1"/>
  <c r="T72" i="17"/>
  <c r="T71" i="17"/>
  <c r="Y70" i="17"/>
  <c r="T70" i="17"/>
  <c r="Y69" i="17"/>
  <c r="X68" i="17" s="1"/>
  <c r="W68" i="17" s="1"/>
  <c r="T69" i="17"/>
  <c r="S68" i="17" s="1"/>
  <c r="R68" i="17" s="1"/>
  <c r="Y68" i="17"/>
  <c r="T68" i="17"/>
  <c r="Y67" i="17"/>
  <c r="T67" i="17"/>
  <c r="Y66" i="17"/>
  <c r="T66" i="17"/>
  <c r="Y65" i="17"/>
  <c r="X65" i="17"/>
  <c r="W65" i="17"/>
  <c r="T65" i="17"/>
  <c r="S65" i="17"/>
  <c r="R65" i="17"/>
  <c r="J76" i="17"/>
  <c r="D76" i="17"/>
  <c r="J75" i="17"/>
  <c r="D75" i="17"/>
  <c r="J74" i="17"/>
  <c r="I74" i="17"/>
  <c r="H74" i="17" s="1"/>
  <c r="D74" i="17"/>
  <c r="E74" i="17" s="1"/>
  <c r="F74" i="17" s="1"/>
  <c r="J73" i="17"/>
  <c r="D73" i="17"/>
  <c r="J72" i="17"/>
  <c r="D72" i="17"/>
  <c r="J71" i="17"/>
  <c r="I71" i="17"/>
  <c r="H71" i="17" s="1"/>
  <c r="D71" i="17"/>
  <c r="E71" i="17" s="1"/>
  <c r="F71" i="17" s="1"/>
  <c r="J70" i="17"/>
  <c r="D70" i="17"/>
  <c r="J69" i="17"/>
  <c r="D69" i="17"/>
  <c r="J68" i="17"/>
  <c r="I68" i="17"/>
  <c r="H68" i="17" s="1"/>
  <c r="D68" i="17"/>
  <c r="E68" i="17" s="1"/>
  <c r="F68" i="17" s="1"/>
  <c r="J67" i="17"/>
  <c r="D67" i="17"/>
  <c r="J66" i="17"/>
  <c r="D66" i="17"/>
  <c r="J65" i="17"/>
  <c r="I65" i="17"/>
  <c r="H65" i="17" s="1"/>
  <c r="D65" i="17"/>
  <c r="E65" i="17" s="1"/>
  <c r="F65" i="17" s="1"/>
  <c r="E11" i="17" l="1"/>
  <c r="F11" i="17" s="1"/>
  <c r="I11" i="17"/>
  <c r="H11" i="17" s="1"/>
  <c r="S11" i="17"/>
  <c r="R11" i="17" s="1"/>
  <c r="X11" i="17"/>
  <c r="W11" i="17" s="1"/>
  <c r="Y64" i="17" l="1"/>
  <c r="T64" i="17"/>
  <c r="Y63" i="17"/>
  <c r="T63" i="17"/>
  <c r="Y62" i="17"/>
  <c r="X62" i="17"/>
  <c r="W62" i="17" s="1"/>
  <c r="T62" i="17"/>
  <c r="S62" i="17"/>
  <c r="R62" i="17"/>
  <c r="Y61" i="17"/>
  <c r="X59" i="17" s="1"/>
  <c r="W59" i="17" s="1"/>
  <c r="T61" i="17"/>
  <c r="Y60" i="17"/>
  <c r="T60" i="17"/>
  <c r="Y59" i="17"/>
  <c r="T59" i="17"/>
  <c r="S59" i="17" s="1"/>
  <c r="R59" i="17" s="1"/>
  <c r="Y58" i="17"/>
  <c r="T58" i="17"/>
  <c r="Y57" i="17"/>
  <c r="T57" i="17"/>
  <c r="S56" i="17" s="1"/>
  <c r="R56" i="17" s="1"/>
  <c r="Y56" i="17"/>
  <c r="X56" i="17" s="1"/>
  <c r="W56" i="17" s="1"/>
  <c r="T56" i="17"/>
  <c r="J64" i="17"/>
  <c r="D64" i="17"/>
  <c r="J63" i="17"/>
  <c r="D63" i="17"/>
  <c r="J62" i="17"/>
  <c r="I62" i="17" s="1"/>
  <c r="H62" i="17" s="1"/>
  <c r="D62" i="17"/>
  <c r="E62" i="17" s="1"/>
  <c r="F62" i="17" s="1"/>
  <c r="J61" i="17"/>
  <c r="I59" i="17" s="1"/>
  <c r="H59" i="17" s="1"/>
  <c r="D61" i="17"/>
  <c r="J60" i="17"/>
  <c r="D60" i="17"/>
  <c r="J59" i="17"/>
  <c r="D59" i="17"/>
  <c r="E59" i="17" s="1"/>
  <c r="F59" i="17" s="1"/>
  <c r="J58" i="17"/>
  <c r="D58" i="17"/>
  <c r="J57" i="17"/>
  <c r="I56" i="17" s="1"/>
  <c r="H56" i="17" s="1"/>
  <c r="D57" i="17"/>
  <c r="J56" i="17"/>
  <c r="D56" i="17"/>
  <c r="E56" i="17" s="1"/>
  <c r="F56" i="17" s="1"/>
  <c r="Y55" i="17" l="1"/>
  <c r="T55" i="17"/>
  <c r="Y54" i="17"/>
  <c r="X53" i="17" s="1"/>
  <c r="W53" i="17" s="1"/>
  <c r="T54" i="17"/>
  <c r="Y53" i="17"/>
  <c r="T53" i="17"/>
  <c r="S53" i="17"/>
  <c r="R53" i="17" s="1"/>
  <c r="Y52" i="17"/>
  <c r="T52" i="17"/>
  <c r="Y51" i="17"/>
  <c r="T51" i="17"/>
  <c r="S50" i="17" s="1"/>
  <c r="R50" i="17" s="1"/>
  <c r="Y50" i="17"/>
  <c r="X50" i="17" s="1"/>
  <c r="W50" i="17" s="1"/>
  <c r="T50" i="17"/>
  <c r="Y49" i="17"/>
  <c r="T49" i="17"/>
  <c r="Y48" i="17"/>
  <c r="X47" i="17" s="1"/>
  <c r="W47" i="17" s="1"/>
  <c r="T48" i="17"/>
  <c r="Y47" i="17"/>
  <c r="T47" i="17"/>
  <c r="S47" i="17" s="1"/>
  <c r="R47" i="17" s="1"/>
  <c r="Y46" i="17"/>
  <c r="T46" i="17"/>
  <c r="Y45" i="17"/>
  <c r="T45" i="17"/>
  <c r="Y44" i="17"/>
  <c r="X44" i="17"/>
  <c r="W44" i="17" s="1"/>
  <c r="T44" i="17"/>
  <c r="S44" i="17"/>
  <c r="R44" i="17" s="1"/>
  <c r="Y43" i="17"/>
  <c r="T43" i="17"/>
  <c r="Y42" i="17"/>
  <c r="T42" i="17"/>
  <c r="Y41" i="17"/>
  <c r="X41" i="17"/>
  <c r="W41" i="17"/>
  <c r="T41" i="17"/>
  <c r="S41" i="17" s="1"/>
  <c r="R41" i="17" s="1"/>
  <c r="J55" i="17"/>
  <c r="D55" i="17"/>
  <c r="J54" i="17"/>
  <c r="D54" i="17"/>
  <c r="J53" i="17"/>
  <c r="I53" i="17"/>
  <c r="H53" i="17"/>
  <c r="D53" i="17"/>
  <c r="E53" i="17" s="1"/>
  <c r="F53" i="17" s="1"/>
  <c r="J52" i="17"/>
  <c r="I50" i="17" s="1"/>
  <c r="H50" i="17" s="1"/>
  <c r="D52" i="17"/>
  <c r="J51" i="17"/>
  <c r="D51" i="17"/>
  <c r="J50" i="17"/>
  <c r="D50" i="17"/>
  <c r="E50" i="17" s="1"/>
  <c r="F50" i="17" s="1"/>
  <c r="J49" i="17"/>
  <c r="D49" i="17"/>
  <c r="J48" i="17"/>
  <c r="I47" i="17" s="1"/>
  <c r="H47" i="17" s="1"/>
  <c r="D48" i="17"/>
  <c r="J47" i="17"/>
  <c r="D47" i="17"/>
  <c r="E47" i="17" s="1"/>
  <c r="F47" i="17" s="1"/>
  <c r="J46" i="17"/>
  <c r="D46" i="17"/>
  <c r="J45" i="17"/>
  <c r="D45" i="17"/>
  <c r="E44" i="17" s="1"/>
  <c r="F44" i="17" s="1"/>
  <c r="J44" i="17"/>
  <c r="I44" i="17"/>
  <c r="H44" i="17" s="1"/>
  <c r="D44" i="17"/>
  <c r="J43" i="17"/>
  <c r="D43" i="17"/>
  <c r="J42" i="17"/>
  <c r="D42" i="17"/>
  <c r="J41" i="17"/>
  <c r="I41" i="17"/>
  <c r="H41" i="17" s="1"/>
  <c r="D41" i="17"/>
  <c r="E41" i="17" s="1"/>
  <c r="F41" i="17" s="1"/>
  <c r="Y31" i="17" l="1"/>
  <c r="T31" i="17"/>
  <c r="Y30" i="17"/>
  <c r="T30" i="17"/>
  <c r="Y29" i="17"/>
  <c r="X29" i="17"/>
  <c r="W29" i="17" s="1"/>
  <c r="T29" i="17"/>
  <c r="S29" i="17"/>
  <c r="R29" i="17" s="1"/>
  <c r="J31" i="17"/>
  <c r="D31" i="17"/>
  <c r="J30" i="17"/>
  <c r="D30" i="17"/>
  <c r="J29" i="17"/>
  <c r="I29" i="17"/>
  <c r="H29" i="17" s="1"/>
  <c r="D29" i="17"/>
  <c r="E29" i="17" s="1"/>
  <c r="F29" i="17" s="1"/>
  <c r="Y28" i="17"/>
  <c r="T28" i="17"/>
  <c r="Y27" i="17"/>
  <c r="T27" i="17"/>
  <c r="Y26" i="17"/>
  <c r="X26" i="17" s="1"/>
  <c r="W26" i="17" s="1"/>
  <c r="T26" i="17"/>
  <c r="S26" i="17"/>
  <c r="R26" i="17" s="1"/>
  <c r="J28" i="17"/>
  <c r="D28" i="17"/>
  <c r="J27" i="17"/>
  <c r="D27" i="17"/>
  <c r="J26" i="17"/>
  <c r="I26" i="17"/>
  <c r="H26" i="17" s="1"/>
  <c r="E26" i="17"/>
  <c r="F26" i="17" s="1"/>
  <c r="D26" i="17"/>
  <c r="Y25" i="17" l="1"/>
  <c r="Y24" i="17"/>
  <c r="Y23" i="17"/>
  <c r="X23" i="17" s="1"/>
  <c r="W23" i="17" s="1"/>
  <c r="T25" i="17"/>
  <c r="T24" i="17"/>
  <c r="T23" i="17"/>
  <c r="S23" i="17"/>
  <c r="R23" i="17" s="1"/>
  <c r="J25" i="17"/>
  <c r="D25" i="17"/>
  <c r="J24" i="17"/>
  <c r="D24" i="17"/>
  <c r="J23" i="17"/>
  <c r="I23" i="17"/>
  <c r="H23" i="17" s="1"/>
  <c r="E23" i="17"/>
  <c r="F23" i="17" s="1"/>
  <c r="D23" i="17"/>
  <c r="Y19" i="17"/>
  <c r="Y18" i="17"/>
  <c r="Y17" i="17"/>
  <c r="X17" i="17"/>
  <c r="W17" i="17"/>
  <c r="T19" i="17"/>
  <c r="T18" i="17"/>
  <c r="T17" i="17"/>
  <c r="S17" i="17"/>
  <c r="R17" i="17" s="1"/>
  <c r="J19" i="17"/>
  <c r="D19" i="17"/>
  <c r="J18" i="17"/>
  <c r="D18" i="17"/>
  <c r="J17" i="17"/>
  <c r="I17" i="17"/>
  <c r="H17" i="17" s="1"/>
  <c r="D17" i="17"/>
  <c r="E17" i="17" s="1"/>
  <c r="F17" i="17" s="1"/>
  <c r="Y16" i="17"/>
  <c r="Y15" i="17"/>
  <c r="X14" i="17" s="1"/>
  <c r="W14" i="17" s="1"/>
  <c r="Y14" i="17"/>
  <c r="T16" i="17"/>
  <c r="T15" i="17"/>
  <c r="S14" i="17" s="1"/>
  <c r="R14" i="17" s="1"/>
  <c r="T14" i="17"/>
  <c r="J16" i="17"/>
  <c r="D16" i="17"/>
  <c r="J15" i="17"/>
  <c r="D15" i="17"/>
  <c r="J14" i="17"/>
  <c r="I14" i="17"/>
  <c r="H14" i="17" s="1"/>
  <c r="D14" i="17"/>
  <c r="E14" i="17" s="1"/>
  <c r="F14" i="17" s="1"/>
  <c r="S567" i="22" l="1"/>
  <c r="R567" i="22"/>
  <c r="Q567" i="22"/>
  <c r="N567" i="22"/>
  <c r="M567" i="22"/>
  <c r="K567" i="22"/>
  <c r="J567" i="22"/>
  <c r="S566" i="22"/>
  <c r="R566" i="22"/>
  <c r="Q566" i="22"/>
  <c r="N566" i="22"/>
  <c r="M566" i="22"/>
  <c r="K566" i="22"/>
  <c r="J566" i="22"/>
  <c r="S565" i="22"/>
  <c r="R565" i="22"/>
  <c r="Q565" i="22"/>
  <c r="O565" i="22"/>
  <c r="N565" i="22"/>
  <c r="M565" i="22"/>
  <c r="K565" i="22"/>
  <c r="J565" i="22"/>
  <c r="G565" i="22"/>
  <c r="D565" i="22"/>
  <c r="C565" i="22"/>
  <c r="B565" i="22"/>
  <c r="S564" i="22"/>
  <c r="R564" i="22"/>
  <c r="Q564" i="22"/>
  <c r="N564" i="22"/>
  <c r="M564" i="22"/>
  <c r="K564" i="22"/>
  <c r="J564" i="22"/>
  <c r="S563" i="22"/>
  <c r="R563" i="22"/>
  <c r="Q563" i="22"/>
  <c r="N563" i="22"/>
  <c r="M563" i="22"/>
  <c r="K563" i="22"/>
  <c r="J563" i="22"/>
  <c r="S562" i="22"/>
  <c r="R562" i="22"/>
  <c r="Q562" i="22"/>
  <c r="O562" i="22"/>
  <c r="N562" i="22"/>
  <c r="M562" i="22"/>
  <c r="K562" i="22"/>
  <c r="J562" i="22"/>
  <c r="G562" i="22"/>
  <c r="D562" i="22"/>
  <c r="C562" i="22"/>
  <c r="B562" i="22"/>
  <c r="S561" i="22"/>
  <c r="R561" i="22"/>
  <c r="Q561" i="22"/>
  <c r="N561" i="22"/>
  <c r="M561" i="22"/>
  <c r="K561" i="22"/>
  <c r="J561" i="22"/>
  <c r="S560" i="22"/>
  <c r="R560" i="22"/>
  <c r="Q560" i="22"/>
  <c r="N560" i="22"/>
  <c r="M560" i="22"/>
  <c r="K560" i="22"/>
  <c r="J560" i="22"/>
  <c r="S559" i="22"/>
  <c r="R559" i="22"/>
  <c r="Q559" i="22"/>
  <c r="O559" i="22"/>
  <c r="N559" i="22"/>
  <c r="M559" i="22"/>
  <c r="K559" i="22"/>
  <c r="J559" i="22"/>
  <c r="G559" i="22"/>
  <c r="D559" i="22"/>
  <c r="C559" i="22"/>
  <c r="B559" i="22"/>
  <c r="S558" i="22"/>
  <c r="R558" i="22"/>
  <c r="Q558" i="22"/>
  <c r="N558" i="22"/>
  <c r="M558" i="22"/>
  <c r="K558" i="22"/>
  <c r="J558" i="22"/>
  <c r="S557" i="22"/>
  <c r="R557" i="22"/>
  <c r="Q557" i="22"/>
  <c r="N557" i="22"/>
  <c r="M557" i="22"/>
  <c r="K557" i="22"/>
  <c r="J557" i="22"/>
  <c r="S556" i="22"/>
  <c r="R556" i="22"/>
  <c r="Q556" i="22"/>
  <c r="O556" i="22"/>
  <c r="N556" i="22"/>
  <c r="M556" i="22"/>
  <c r="K556" i="22"/>
  <c r="J556" i="22"/>
  <c r="G556" i="22"/>
  <c r="E556" i="22"/>
  <c r="D556" i="22"/>
  <c r="C556" i="22"/>
  <c r="B556" i="22"/>
  <c r="S555" i="22"/>
  <c r="R555" i="22"/>
  <c r="Q555" i="22"/>
  <c r="N555" i="22"/>
  <c r="M555" i="22"/>
  <c r="K555" i="22"/>
  <c r="J555" i="22"/>
  <c r="S554" i="22"/>
  <c r="R554" i="22"/>
  <c r="Q554" i="22"/>
  <c r="N554" i="22"/>
  <c r="M554" i="22"/>
  <c r="K554" i="22"/>
  <c r="J554" i="22"/>
  <c r="S553" i="22"/>
  <c r="R553" i="22"/>
  <c r="Q553" i="22"/>
  <c r="O553" i="22"/>
  <c r="N553" i="22"/>
  <c r="M553" i="22"/>
  <c r="K553" i="22"/>
  <c r="J553" i="22"/>
  <c r="G553" i="22"/>
  <c r="E553" i="22"/>
  <c r="D553" i="22"/>
  <c r="C553" i="22"/>
  <c r="B553" i="22"/>
  <c r="S552" i="22"/>
  <c r="R552" i="22"/>
  <c r="Q552" i="22"/>
  <c r="N552" i="22"/>
  <c r="M552" i="22"/>
  <c r="K552" i="22"/>
  <c r="J552" i="22"/>
  <c r="S551" i="22"/>
  <c r="R551" i="22"/>
  <c r="Q551" i="22"/>
  <c r="N551" i="22"/>
  <c r="M551" i="22"/>
  <c r="K551" i="22"/>
  <c r="J551" i="22"/>
  <c r="S550" i="22"/>
  <c r="R550" i="22"/>
  <c r="Q550" i="22"/>
  <c r="O550" i="22"/>
  <c r="N550" i="22"/>
  <c r="M550" i="22"/>
  <c r="K550" i="22"/>
  <c r="J550" i="22"/>
  <c r="G550" i="22"/>
  <c r="D550" i="22"/>
  <c r="C550" i="22"/>
  <c r="B550" i="22"/>
  <c r="S549" i="22"/>
  <c r="R549" i="22"/>
  <c r="Q549" i="22"/>
  <c r="N549" i="22"/>
  <c r="M549" i="22"/>
  <c r="K549" i="22"/>
  <c r="J549" i="22"/>
  <c r="S548" i="22"/>
  <c r="R548" i="22"/>
  <c r="Q548" i="22"/>
  <c r="N548" i="22"/>
  <c r="M548" i="22"/>
  <c r="K548" i="22"/>
  <c r="J548" i="22"/>
  <c r="S547" i="22"/>
  <c r="R547" i="22"/>
  <c r="Q547" i="22"/>
  <c r="O547" i="22"/>
  <c r="N547" i="22"/>
  <c r="M547" i="22"/>
  <c r="K547" i="22"/>
  <c r="J547" i="22"/>
  <c r="G547" i="22"/>
  <c r="D547" i="22"/>
  <c r="C547" i="22"/>
  <c r="B547" i="22"/>
  <c r="S546" i="22"/>
  <c r="R546" i="22"/>
  <c r="Q546" i="22"/>
  <c r="N546" i="22"/>
  <c r="M546" i="22"/>
  <c r="K546" i="22"/>
  <c r="J546" i="22"/>
  <c r="S545" i="22"/>
  <c r="R545" i="22"/>
  <c r="Q545" i="22"/>
  <c r="N545" i="22"/>
  <c r="M545" i="22"/>
  <c r="K545" i="22"/>
  <c r="J545" i="22"/>
  <c r="S544" i="22"/>
  <c r="R544" i="22"/>
  <c r="Q544" i="22"/>
  <c r="O544" i="22"/>
  <c r="N544" i="22"/>
  <c r="M544" i="22"/>
  <c r="K544" i="22"/>
  <c r="J544" i="22"/>
  <c r="G544" i="22"/>
  <c r="E544" i="22"/>
  <c r="D544" i="22"/>
  <c r="C544" i="22"/>
  <c r="B544" i="22"/>
  <c r="S543" i="22"/>
  <c r="R543" i="22"/>
  <c r="Q543" i="22"/>
  <c r="N543" i="22"/>
  <c r="M543" i="22"/>
  <c r="K543" i="22"/>
  <c r="J543" i="22"/>
  <c r="S542" i="22"/>
  <c r="R542" i="22"/>
  <c r="Q542" i="22"/>
  <c r="N542" i="22"/>
  <c r="M542" i="22"/>
  <c r="K542" i="22"/>
  <c r="J542" i="22"/>
  <c r="S541" i="22"/>
  <c r="R541" i="22"/>
  <c r="Q541" i="22"/>
  <c r="O541" i="22"/>
  <c r="N541" i="22"/>
  <c r="M541" i="22"/>
  <c r="K541" i="22"/>
  <c r="J541" i="22"/>
  <c r="G541" i="22"/>
  <c r="D541" i="22"/>
  <c r="C541" i="22"/>
  <c r="B541" i="22"/>
  <c r="S540" i="22"/>
  <c r="R540" i="22"/>
  <c r="Q540" i="22"/>
  <c r="N540" i="22"/>
  <c r="M540" i="22"/>
  <c r="K540" i="22"/>
  <c r="J540" i="22"/>
  <c r="S539" i="22"/>
  <c r="R539" i="22"/>
  <c r="Q539" i="22"/>
  <c r="N539" i="22"/>
  <c r="M539" i="22"/>
  <c r="K539" i="22"/>
  <c r="J539" i="22"/>
  <c r="S538" i="22"/>
  <c r="R538" i="22"/>
  <c r="Q538" i="22"/>
  <c r="O538" i="22"/>
  <c r="N538" i="22"/>
  <c r="M538" i="22"/>
  <c r="K538" i="22"/>
  <c r="J538" i="22"/>
  <c r="G538" i="22"/>
  <c r="E538" i="22"/>
  <c r="D538" i="22"/>
  <c r="C538" i="22"/>
  <c r="B538" i="22"/>
  <c r="S537" i="22"/>
  <c r="R537" i="22"/>
  <c r="Q537" i="22"/>
  <c r="N537" i="22"/>
  <c r="M537" i="22"/>
  <c r="K537" i="22"/>
  <c r="J537" i="22"/>
  <c r="S536" i="22"/>
  <c r="R536" i="22"/>
  <c r="Q536" i="22"/>
  <c r="N536" i="22"/>
  <c r="M536" i="22"/>
  <c r="K536" i="22"/>
  <c r="J536" i="22"/>
  <c r="S535" i="22"/>
  <c r="R535" i="22"/>
  <c r="Q535" i="22"/>
  <c r="O535" i="22"/>
  <c r="N535" i="22"/>
  <c r="M535" i="22"/>
  <c r="K535" i="22"/>
  <c r="J535" i="22"/>
  <c r="G535" i="22"/>
  <c r="E535" i="22"/>
  <c r="D535" i="22"/>
  <c r="C535" i="22"/>
  <c r="B535" i="22"/>
  <c r="S534" i="22"/>
  <c r="R534" i="22"/>
  <c r="Q534" i="22"/>
  <c r="N534" i="22"/>
  <c r="M534" i="22"/>
  <c r="K534" i="22"/>
  <c r="J534" i="22"/>
  <c r="S533" i="22"/>
  <c r="R533" i="22"/>
  <c r="Q533" i="22"/>
  <c r="N533" i="22"/>
  <c r="M533" i="22"/>
  <c r="K533" i="22"/>
  <c r="J533" i="22"/>
  <c r="S532" i="22"/>
  <c r="R532" i="22"/>
  <c r="Q532" i="22"/>
  <c r="O532" i="22"/>
  <c r="N532" i="22"/>
  <c r="M532" i="22"/>
  <c r="K532" i="22"/>
  <c r="J532" i="22"/>
  <c r="G532" i="22"/>
  <c r="D532" i="22"/>
  <c r="C532" i="22"/>
  <c r="B532" i="22"/>
  <c r="S531" i="22"/>
  <c r="R531" i="22"/>
  <c r="Q531" i="22"/>
  <c r="N531" i="22"/>
  <c r="M531" i="22"/>
  <c r="K531" i="22"/>
  <c r="J531" i="22"/>
  <c r="S530" i="22"/>
  <c r="R530" i="22"/>
  <c r="Q530" i="22"/>
  <c r="N530" i="22"/>
  <c r="M530" i="22"/>
  <c r="K530" i="22"/>
  <c r="J530" i="22"/>
  <c r="S529" i="22"/>
  <c r="R529" i="22"/>
  <c r="Q529" i="22"/>
  <c r="O529" i="22"/>
  <c r="N529" i="22"/>
  <c r="M529" i="22"/>
  <c r="K529" i="22"/>
  <c r="J529" i="22"/>
  <c r="G529" i="22"/>
  <c r="D529" i="22"/>
  <c r="C529" i="22"/>
  <c r="B529" i="22"/>
  <c r="S528" i="22"/>
  <c r="R528" i="22"/>
  <c r="Q528" i="22"/>
  <c r="N528" i="22"/>
  <c r="M528" i="22"/>
  <c r="K528" i="22"/>
  <c r="J528" i="22"/>
  <c r="S527" i="22"/>
  <c r="R527" i="22"/>
  <c r="Q527" i="22"/>
  <c r="N527" i="22"/>
  <c r="M527" i="22"/>
  <c r="K527" i="22"/>
  <c r="J527" i="22"/>
  <c r="S526" i="22"/>
  <c r="R526" i="22"/>
  <c r="Q526" i="22"/>
  <c r="O526" i="22"/>
  <c r="N526" i="22"/>
  <c r="M526" i="22"/>
  <c r="K526" i="22"/>
  <c r="J526" i="22"/>
  <c r="G526" i="22"/>
  <c r="E526" i="22"/>
  <c r="D526" i="22"/>
  <c r="C526" i="22"/>
  <c r="B526" i="22"/>
  <c r="S525" i="22"/>
  <c r="R525" i="22"/>
  <c r="Q525" i="22"/>
  <c r="N525" i="22"/>
  <c r="M525" i="22"/>
  <c r="K525" i="22"/>
  <c r="J525" i="22"/>
  <c r="S524" i="22"/>
  <c r="R524" i="22"/>
  <c r="Q524" i="22"/>
  <c r="N524" i="22"/>
  <c r="M524" i="22"/>
  <c r="K524" i="22"/>
  <c r="J524" i="22"/>
  <c r="S523" i="22"/>
  <c r="R523" i="22"/>
  <c r="Q523" i="22"/>
  <c r="O523" i="22"/>
  <c r="N523" i="22"/>
  <c r="M523" i="22"/>
  <c r="K523" i="22"/>
  <c r="J523" i="22"/>
  <c r="G523" i="22"/>
  <c r="D523" i="22"/>
  <c r="C523" i="22"/>
  <c r="B523" i="22"/>
  <c r="S522" i="22"/>
  <c r="R522" i="22"/>
  <c r="Q522" i="22"/>
  <c r="N522" i="22"/>
  <c r="M522" i="22"/>
  <c r="K522" i="22"/>
  <c r="J522" i="22"/>
  <c r="S521" i="22"/>
  <c r="R521" i="22"/>
  <c r="Q521" i="22"/>
  <c r="N521" i="22"/>
  <c r="M521" i="22"/>
  <c r="K521" i="22"/>
  <c r="J521" i="22"/>
  <c r="S520" i="22"/>
  <c r="R520" i="22"/>
  <c r="Q520" i="22"/>
  <c r="O520" i="22"/>
  <c r="N520" i="22"/>
  <c r="M520" i="22"/>
  <c r="K520" i="22"/>
  <c r="J520" i="22"/>
  <c r="G520" i="22"/>
  <c r="D520" i="22"/>
  <c r="C520" i="22"/>
  <c r="B520" i="22"/>
  <c r="S519" i="22"/>
  <c r="R519" i="22"/>
  <c r="Q519" i="22"/>
  <c r="N519" i="22"/>
  <c r="M519" i="22"/>
  <c r="K519" i="22"/>
  <c r="J519" i="22"/>
  <c r="S518" i="22"/>
  <c r="R518" i="22"/>
  <c r="Q518" i="22"/>
  <c r="N518" i="22"/>
  <c r="M518" i="22"/>
  <c r="K518" i="22"/>
  <c r="J518" i="22"/>
  <c r="S517" i="22"/>
  <c r="R517" i="22"/>
  <c r="Q517" i="22"/>
  <c r="O517" i="22"/>
  <c r="N517" i="22"/>
  <c r="M517" i="22"/>
  <c r="K517" i="22"/>
  <c r="J517" i="22"/>
  <c r="G517" i="22"/>
  <c r="D517" i="22"/>
  <c r="C517" i="22"/>
  <c r="B517" i="22"/>
  <c r="S516" i="22"/>
  <c r="R516" i="22"/>
  <c r="Q516" i="22"/>
  <c r="N516" i="22"/>
  <c r="M516" i="22"/>
  <c r="K516" i="22"/>
  <c r="J516" i="22"/>
  <c r="S515" i="22"/>
  <c r="R515" i="22"/>
  <c r="Q515" i="22"/>
  <c r="N515" i="22"/>
  <c r="M515" i="22"/>
  <c r="K515" i="22"/>
  <c r="J515" i="22"/>
  <c r="S514" i="22"/>
  <c r="R514" i="22"/>
  <c r="Q514" i="22"/>
  <c r="O514" i="22"/>
  <c r="N514" i="22"/>
  <c r="M514" i="22"/>
  <c r="K514" i="22"/>
  <c r="J514" i="22"/>
  <c r="G514" i="22"/>
  <c r="D514" i="22"/>
  <c r="C514" i="22"/>
  <c r="B514" i="22"/>
  <c r="S513" i="22"/>
  <c r="R513" i="22"/>
  <c r="Q513" i="22"/>
  <c r="N513" i="22"/>
  <c r="M513" i="22"/>
  <c r="K513" i="22"/>
  <c r="J513" i="22"/>
  <c r="S512" i="22"/>
  <c r="R512" i="22"/>
  <c r="Q512" i="22"/>
  <c r="N512" i="22"/>
  <c r="M512" i="22"/>
  <c r="K512" i="22"/>
  <c r="J512" i="22"/>
  <c r="S511" i="22"/>
  <c r="R511" i="22"/>
  <c r="Q511" i="22"/>
  <c r="O511" i="22"/>
  <c r="N511" i="22"/>
  <c r="M511" i="22"/>
  <c r="K511" i="22"/>
  <c r="J511" i="22"/>
  <c r="G511" i="22"/>
  <c r="D511" i="22"/>
  <c r="C511" i="22"/>
  <c r="B511" i="22"/>
  <c r="S510" i="22"/>
  <c r="R510" i="22"/>
  <c r="Q510" i="22"/>
  <c r="N510" i="22"/>
  <c r="M510" i="22"/>
  <c r="K510" i="22"/>
  <c r="J510" i="22"/>
  <c r="S509" i="22"/>
  <c r="R509" i="22"/>
  <c r="Q509" i="22"/>
  <c r="N509" i="22"/>
  <c r="M509" i="22"/>
  <c r="K509" i="22"/>
  <c r="J509" i="22"/>
  <c r="S508" i="22"/>
  <c r="R508" i="22"/>
  <c r="Q508" i="22"/>
  <c r="O508" i="22"/>
  <c r="N508" i="22"/>
  <c r="M508" i="22"/>
  <c r="K508" i="22"/>
  <c r="J508" i="22"/>
  <c r="G508" i="22"/>
  <c r="D508" i="22"/>
  <c r="C508" i="22"/>
  <c r="B508" i="22"/>
  <c r="S507" i="22"/>
  <c r="R507" i="22"/>
  <c r="Q507" i="22"/>
  <c r="N507" i="22"/>
  <c r="M507" i="22"/>
  <c r="K507" i="22"/>
  <c r="J507" i="22"/>
  <c r="S506" i="22"/>
  <c r="R506" i="22"/>
  <c r="Q506" i="22"/>
  <c r="N506" i="22"/>
  <c r="M506" i="22"/>
  <c r="K506" i="22"/>
  <c r="J506" i="22"/>
  <c r="S505" i="22"/>
  <c r="R505" i="22"/>
  <c r="Q505" i="22"/>
  <c r="O505" i="22"/>
  <c r="N505" i="22"/>
  <c r="M505" i="22"/>
  <c r="K505" i="22"/>
  <c r="J505" i="22"/>
  <c r="G505" i="22"/>
  <c r="D505" i="22"/>
  <c r="C505" i="22"/>
  <c r="B505" i="22"/>
  <c r="S504" i="22"/>
  <c r="R504" i="22"/>
  <c r="Q504" i="22"/>
  <c r="N504" i="22"/>
  <c r="M504" i="22"/>
  <c r="K504" i="22"/>
  <c r="J504" i="22"/>
  <c r="S503" i="22"/>
  <c r="R503" i="22"/>
  <c r="Q503" i="22"/>
  <c r="N503" i="22"/>
  <c r="M503" i="22"/>
  <c r="K503" i="22"/>
  <c r="J503" i="22"/>
  <c r="S502" i="22"/>
  <c r="R502" i="22"/>
  <c r="Q502" i="22"/>
  <c r="O502" i="22"/>
  <c r="N502" i="22"/>
  <c r="M502" i="22"/>
  <c r="K502" i="22"/>
  <c r="J502" i="22"/>
  <c r="G502" i="22"/>
  <c r="E502" i="22"/>
  <c r="D502" i="22"/>
  <c r="C502" i="22"/>
  <c r="B502" i="22"/>
  <c r="S501" i="22"/>
  <c r="R501" i="22"/>
  <c r="Q501" i="22"/>
  <c r="N501" i="22"/>
  <c r="M501" i="22"/>
  <c r="K501" i="22"/>
  <c r="J501" i="22"/>
  <c r="S500" i="22"/>
  <c r="R500" i="22"/>
  <c r="Q500" i="22"/>
  <c r="N500" i="22"/>
  <c r="M500" i="22"/>
  <c r="K500" i="22"/>
  <c r="J500" i="22"/>
  <c r="S499" i="22"/>
  <c r="R499" i="22"/>
  <c r="Q499" i="22"/>
  <c r="O499" i="22"/>
  <c r="N499" i="22"/>
  <c r="M499" i="22"/>
  <c r="K499" i="22"/>
  <c r="J499" i="22"/>
  <c r="G499" i="22"/>
  <c r="D499" i="22"/>
  <c r="C499" i="22"/>
  <c r="B499" i="22"/>
  <c r="S498" i="22"/>
  <c r="R498" i="22"/>
  <c r="Q498" i="22"/>
  <c r="N498" i="22"/>
  <c r="M498" i="22"/>
  <c r="K498" i="22"/>
  <c r="J498" i="22"/>
  <c r="S497" i="22"/>
  <c r="R497" i="22"/>
  <c r="Q497" i="22"/>
  <c r="N497" i="22"/>
  <c r="M497" i="22"/>
  <c r="K497" i="22"/>
  <c r="J497" i="22"/>
  <c r="S496" i="22"/>
  <c r="R496" i="22"/>
  <c r="Q496" i="22"/>
  <c r="O496" i="22"/>
  <c r="N496" i="22"/>
  <c r="M496" i="22"/>
  <c r="K496" i="22"/>
  <c r="J496" i="22"/>
  <c r="G496" i="22"/>
  <c r="D496" i="22"/>
  <c r="C496" i="22"/>
  <c r="B496" i="22"/>
  <c r="S495" i="22"/>
  <c r="R495" i="22"/>
  <c r="Q495" i="22"/>
  <c r="N495" i="22"/>
  <c r="M495" i="22"/>
  <c r="K495" i="22"/>
  <c r="J495" i="22"/>
  <c r="S494" i="22"/>
  <c r="R494" i="22"/>
  <c r="Q494" i="22"/>
  <c r="N494" i="22"/>
  <c r="M494" i="22"/>
  <c r="K494" i="22"/>
  <c r="J494" i="22"/>
  <c r="S493" i="22"/>
  <c r="R493" i="22"/>
  <c r="Q493" i="22"/>
  <c r="O493" i="22"/>
  <c r="N493" i="22"/>
  <c r="M493" i="22"/>
  <c r="K493" i="22"/>
  <c r="J493" i="22"/>
  <c r="G493" i="22"/>
  <c r="D493" i="22"/>
  <c r="C493" i="22"/>
  <c r="B493" i="22"/>
  <c r="S492" i="22"/>
  <c r="R492" i="22"/>
  <c r="Q492" i="22"/>
  <c r="N492" i="22"/>
  <c r="M492" i="22"/>
  <c r="K492" i="22"/>
  <c r="J492" i="22"/>
  <c r="S491" i="22"/>
  <c r="R491" i="22"/>
  <c r="Q491" i="22"/>
  <c r="N491" i="22"/>
  <c r="M491" i="22"/>
  <c r="K491" i="22"/>
  <c r="J491" i="22"/>
  <c r="S490" i="22"/>
  <c r="R490" i="22"/>
  <c r="Q490" i="22"/>
  <c r="O490" i="22"/>
  <c r="N490" i="22"/>
  <c r="M490" i="22"/>
  <c r="K490" i="22"/>
  <c r="J490" i="22"/>
  <c r="G490" i="22"/>
  <c r="D490" i="22"/>
  <c r="C490" i="22"/>
  <c r="B490" i="22"/>
  <c r="S489" i="22"/>
  <c r="R489" i="22"/>
  <c r="Q489" i="22"/>
  <c r="N489" i="22"/>
  <c r="M489" i="22"/>
  <c r="K489" i="22"/>
  <c r="J489" i="22"/>
  <c r="S488" i="22"/>
  <c r="R488" i="22"/>
  <c r="Q488" i="22"/>
  <c r="N488" i="22"/>
  <c r="M488" i="22"/>
  <c r="K488" i="22"/>
  <c r="J488" i="22"/>
  <c r="S487" i="22"/>
  <c r="R487" i="22"/>
  <c r="Q487" i="22"/>
  <c r="O487" i="22"/>
  <c r="N487" i="22"/>
  <c r="M487" i="22"/>
  <c r="K487" i="22"/>
  <c r="J487" i="22"/>
  <c r="G487" i="22"/>
  <c r="D487" i="22"/>
  <c r="C487" i="22"/>
  <c r="B487" i="22"/>
  <c r="S486" i="22"/>
  <c r="R486" i="22"/>
  <c r="Q486" i="22"/>
  <c r="N486" i="22"/>
  <c r="M486" i="22"/>
  <c r="K486" i="22"/>
  <c r="J486" i="22"/>
  <c r="S485" i="22"/>
  <c r="R485" i="22"/>
  <c r="Q485" i="22"/>
  <c r="N485" i="22"/>
  <c r="M485" i="22"/>
  <c r="K485" i="22"/>
  <c r="J485" i="22"/>
  <c r="S484" i="22"/>
  <c r="R484" i="22"/>
  <c r="Q484" i="22"/>
  <c r="O484" i="22"/>
  <c r="N484" i="22"/>
  <c r="M484" i="22"/>
  <c r="K484" i="22"/>
  <c r="J484" i="22"/>
  <c r="G484" i="22"/>
  <c r="E484" i="22"/>
  <c r="D484" i="22"/>
  <c r="C484" i="22"/>
  <c r="B484" i="22"/>
  <c r="S483" i="22"/>
  <c r="R483" i="22"/>
  <c r="Q483" i="22"/>
  <c r="N483" i="22"/>
  <c r="M483" i="22"/>
  <c r="K483" i="22"/>
  <c r="J483" i="22"/>
  <c r="S482" i="22"/>
  <c r="R482" i="22"/>
  <c r="Q482" i="22"/>
  <c r="N482" i="22"/>
  <c r="M482" i="22"/>
  <c r="K482" i="22"/>
  <c r="J482" i="22"/>
  <c r="S481" i="22"/>
  <c r="R481" i="22"/>
  <c r="Q481" i="22"/>
  <c r="O481" i="22"/>
  <c r="N481" i="22"/>
  <c r="M481" i="22"/>
  <c r="K481" i="22"/>
  <c r="J481" i="22"/>
  <c r="G481" i="22"/>
  <c r="E481" i="22"/>
  <c r="D481" i="22"/>
  <c r="C481" i="22"/>
  <c r="B481" i="22"/>
  <c r="S480" i="22"/>
  <c r="R480" i="22"/>
  <c r="Q480" i="22"/>
  <c r="N480" i="22"/>
  <c r="M480" i="22"/>
  <c r="K480" i="22"/>
  <c r="J480" i="22"/>
  <c r="S479" i="22"/>
  <c r="R479" i="22"/>
  <c r="Q479" i="22"/>
  <c r="N479" i="22"/>
  <c r="M479" i="22"/>
  <c r="K479" i="22"/>
  <c r="J479" i="22"/>
  <c r="S478" i="22"/>
  <c r="R478" i="22"/>
  <c r="Q478" i="22"/>
  <c r="O478" i="22"/>
  <c r="N478" i="22"/>
  <c r="M478" i="22"/>
  <c r="K478" i="22"/>
  <c r="J478" i="22"/>
  <c r="G478" i="22"/>
  <c r="D478" i="22"/>
  <c r="C478" i="22"/>
  <c r="B478" i="22"/>
  <c r="S477" i="22"/>
  <c r="R477" i="22"/>
  <c r="Q477" i="22"/>
  <c r="N477" i="22"/>
  <c r="M477" i="22"/>
  <c r="K477" i="22"/>
  <c r="J477" i="22"/>
  <c r="S476" i="22"/>
  <c r="R476" i="22"/>
  <c r="Q476" i="22"/>
  <c r="N476" i="22"/>
  <c r="M476" i="22"/>
  <c r="K476" i="22"/>
  <c r="J476" i="22"/>
  <c r="S475" i="22"/>
  <c r="R475" i="22"/>
  <c r="Q475" i="22"/>
  <c r="O475" i="22"/>
  <c r="N475" i="22"/>
  <c r="M475" i="22"/>
  <c r="K475" i="22"/>
  <c r="J475" i="22"/>
  <c r="G475" i="22"/>
  <c r="D475" i="22"/>
  <c r="C475" i="22"/>
  <c r="B475" i="22"/>
  <c r="S474" i="22"/>
  <c r="R474" i="22"/>
  <c r="Q474" i="22"/>
  <c r="N474" i="22"/>
  <c r="M474" i="22"/>
  <c r="K474" i="22"/>
  <c r="J474" i="22"/>
  <c r="S473" i="22"/>
  <c r="R473" i="22"/>
  <c r="Q473" i="22"/>
  <c r="N473" i="22"/>
  <c r="M473" i="22"/>
  <c r="K473" i="22"/>
  <c r="J473" i="22"/>
  <c r="S472" i="22"/>
  <c r="R472" i="22"/>
  <c r="Q472" i="22"/>
  <c r="O472" i="22"/>
  <c r="N472" i="22"/>
  <c r="M472" i="22"/>
  <c r="K472" i="22"/>
  <c r="J472" i="22"/>
  <c r="G472" i="22"/>
  <c r="E472" i="22"/>
  <c r="D472" i="22"/>
  <c r="C472" i="22"/>
  <c r="B472" i="22"/>
  <c r="S471" i="22"/>
  <c r="R471" i="22"/>
  <c r="Q471" i="22"/>
  <c r="N471" i="22"/>
  <c r="M471" i="22"/>
  <c r="K471" i="22"/>
  <c r="J471" i="22"/>
  <c r="S470" i="22"/>
  <c r="R470" i="22"/>
  <c r="Q470" i="22"/>
  <c r="N470" i="22"/>
  <c r="M470" i="22"/>
  <c r="K470" i="22"/>
  <c r="J470" i="22"/>
  <c r="S469" i="22"/>
  <c r="R469" i="22"/>
  <c r="Q469" i="22"/>
  <c r="O469" i="22"/>
  <c r="N469" i="22"/>
  <c r="M469" i="22"/>
  <c r="K469" i="22"/>
  <c r="J469" i="22"/>
  <c r="G469" i="22"/>
  <c r="D469" i="22"/>
  <c r="C469" i="22"/>
  <c r="B469" i="22"/>
  <c r="S468" i="22"/>
  <c r="R468" i="22"/>
  <c r="Q468" i="22"/>
  <c r="N468" i="22"/>
  <c r="M468" i="22"/>
  <c r="K468" i="22"/>
  <c r="J468" i="22"/>
  <c r="S467" i="22"/>
  <c r="R467" i="22"/>
  <c r="Q467" i="22"/>
  <c r="N467" i="22"/>
  <c r="M467" i="22"/>
  <c r="K467" i="22"/>
  <c r="J467" i="22"/>
  <c r="S466" i="22"/>
  <c r="R466" i="22"/>
  <c r="Q466" i="22"/>
  <c r="O466" i="22"/>
  <c r="N466" i="22"/>
  <c r="M466" i="22"/>
  <c r="K466" i="22"/>
  <c r="J466" i="22"/>
  <c r="G466" i="22"/>
  <c r="E466" i="22"/>
  <c r="D466" i="22"/>
  <c r="C466" i="22"/>
  <c r="B466" i="22"/>
  <c r="S465" i="22"/>
  <c r="R465" i="22"/>
  <c r="Q465" i="22"/>
  <c r="N465" i="22"/>
  <c r="M465" i="22"/>
  <c r="K465" i="22"/>
  <c r="J465" i="22"/>
  <c r="S464" i="22"/>
  <c r="R464" i="22"/>
  <c r="Q464" i="22"/>
  <c r="N464" i="22"/>
  <c r="M464" i="22"/>
  <c r="K464" i="22"/>
  <c r="J464" i="22"/>
  <c r="S463" i="22"/>
  <c r="R463" i="22"/>
  <c r="Q463" i="22"/>
  <c r="O463" i="22"/>
  <c r="N463" i="22"/>
  <c r="M463" i="22"/>
  <c r="K463" i="22"/>
  <c r="J463" i="22"/>
  <c r="G463" i="22"/>
  <c r="E463" i="22"/>
  <c r="D463" i="22"/>
  <c r="C463" i="22"/>
  <c r="B463" i="22"/>
  <c r="S462" i="22"/>
  <c r="R462" i="22"/>
  <c r="Q462" i="22"/>
  <c r="N462" i="22"/>
  <c r="M462" i="22"/>
  <c r="K462" i="22"/>
  <c r="J462" i="22"/>
  <c r="S461" i="22"/>
  <c r="R461" i="22"/>
  <c r="Q461" i="22"/>
  <c r="N461" i="22"/>
  <c r="M461" i="22"/>
  <c r="K461" i="22"/>
  <c r="J461" i="22"/>
  <c r="S460" i="22"/>
  <c r="R460" i="22"/>
  <c r="Q460" i="22"/>
  <c r="O460" i="22"/>
  <c r="N460" i="22"/>
  <c r="M460" i="22"/>
  <c r="K460" i="22"/>
  <c r="J460" i="22"/>
  <c r="G460" i="22"/>
  <c r="D460" i="22"/>
  <c r="C460" i="22"/>
  <c r="B460" i="22"/>
  <c r="S459" i="22"/>
  <c r="R459" i="22"/>
  <c r="Q459" i="22"/>
  <c r="N459" i="22"/>
  <c r="M459" i="22"/>
  <c r="K459" i="22"/>
  <c r="J459" i="22"/>
  <c r="S458" i="22"/>
  <c r="R458" i="22"/>
  <c r="Q458" i="22"/>
  <c r="N458" i="22"/>
  <c r="M458" i="22"/>
  <c r="K458" i="22"/>
  <c r="J458" i="22"/>
  <c r="S457" i="22"/>
  <c r="R457" i="22"/>
  <c r="Q457" i="22"/>
  <c r="O457" i="22"/>
  <c r="N457" i="22"/>
  <c r="M457" i="22"/>
  <c r="K457" i="22"/>
  <c r="J457" i="22"/>
  <c r="G457" i="22"/>
  <c r="D457" i="22"/>
  <c r="C457" i="22"/>
  <c r="B457" i="22"/>
  <c r="S456" i="22"/>
  <c r="R456" i="22"/>
  <c r="Q456" i="22"/>
  <c r="N456" i="22"/>
  <c r="M456" i="22"/>
  <c r="K456" i="22"/>
  <c r="J456" i="22"/>
  <c r="S455" i="22"/>
  <c r="R455" i="22"/>
  <c r="Q455" i="22"/>
  <c r="N455" i="22"/>
  <c r="M455" i="22"/>
  <c r="K455" i="22"/>
  <c r="J455" i="22"/>
  <c r="S454" i="22"/>
  <c r="R454" i="22"/>
  <c r="Q454" i="22"/>
  <c r="O454" i="22"/>
  <c r="N454" i="22"/>
  <c r="M454" i="22"/>
  <c r="K454" i="22"/>
  <c r="J454" i="22"/>
  <c r="G454" i="22"/>
  <c r="E454" i="22"/>
  <c r="D454" i="22"/>
  <c r="C454" i="22"/>
  <c r="B454" i="22"/>
  <c r="S453" i="22"/>
  <c r="R453" i="22"/>
  <c r="Q453" i="22"/>
  <c r="N453" i="22"/>
  <c r="M453" i="22"/>
  <c r="K453" i="22"/>
  <c r="J453" i="22"/>
  <c r="S452" i="22"/>
  <c r="R452" i="22"/>
  <c r="Q452" i="22"/>
  <c r="N452" i="22"/>
  <c r="M452" i="22"/>
  <c r="K452" i="22"/>
  <c r="J452" i="22"/>
  <c r="S451" i="22"/>
  <c r="R451" i="22"/>
  <c r="Q451" i="22"/>
  <c r="O451" i="22"/>
  <c r="N451" i="22"/>
  <c r="M451" i="22"/>
  <c r="K451" i="22"/>
  <c r="J451" i="22"/>
  <c r="G451" i="22"/>
  <c r="D451" i="22"/>
  <c r="C451" i="22"/>
  <c r="B451" i="22"/>
  <c r="S450" i="22"/>
  <c r="R450" i="22"/>
  <c r="Q450" i="22"/>
  <c r="N450" i="22"/>
  <c r="M450" i="22"/>
  <c r="K450" i="22"/>
  <c r="J450" i="22"/>
  <c r="S449" i="22"/>
  <c r="R449" i="22"/>
  <c r="Q449" i="22"/>
  <c r="N449" i="22"/>
  <c r="M449" i="22"/>
  <c r="K449" i="22"/>
  <c r="J449" i="22"/>
  <c r="S448" i="22"/>
  <c r="R448" i="22"/>
  <c r="Q448" i="22"/>
  <c r="O448" i="22"/>
  <c r="N448" i="22"/>
  <c r="M448" i="22"/>
  <c r="K448" i="22"/>
  <c r="J448" i="22"/>
  <c r="G448" i="22"/>
  <c r="D448" i="22"/>
  <c r="C448" i="22"/>
  <c r="B448" i="22"/>
  <c r="S447" i="22"/>
  <c r="R447" i="22"/>
  <c r="Q447" i="22"/>
  <c r="N447" i="22"/>
  <c r="M447" i="22"/>
  <c r="K447" i="22"/>
  <c r="J447" i="22"/>
  <c r="S446" i="22"/>
  <c r="R446" i="22"/>
  <c r="Q446" i="22"/>
  <c r="N446" i="22"/>
  <c r="M446" i="22"/>
  <c r="K446" i="22"/>
  <c r="J446" i="22"/>
  <c r="S445" i="22"/>
  <c r="R445" i="22"/>
  <c r="Q445" i="22"/>
  <c r="O445" i="22"/>
  <c r="N445" i="22"/>
  <c r="M445" i="22"/>
  <c r="K445" i="22"/>
  <c r="J445" i="22"/>
  <c r="G445" i="22"/>
  <c r="D445" i="22"/>
  <c r="C445" i="22"/>
  <c r="B445" i="22"/>
  <c r="S444" i="22"/>
  <c r="R444" i="22"/>
  <c r="Q444" i="22"/>
  <c r="N444" i="22"/>
  <c r="M444" i="22"/>
  <c r="K444" i="22"/>
  <c r="J444" i="22"/>
  <c r="S443" i="22"/>
  <c r="R443" i="22"/>
  <c r="Q443" i="22"/>
  <c r="N443" i="22"/>
  <c r="M443" i="22"/>
  <c r="K443" i="22"/>
  <c r="J443" i="22"/>
  <c r="S442" i="22"/>
  <c r="R442" i="22"/>
  <c r="Q442" i="22"/>
  <c r="O442" i="22"/>
  <c r="N442" i="22"/>
  <c r="M442" i="22"/>
  <c r="K442" i="22"/>
  <c r="J442" i="22"/>
  <c r="G442" i="22"/>
  <c r="D442" i="22"/>
  <c r="C442" i="22"/>
  <c r="B442" i="22"/>
  <c r="S441" i="22"/>
  <c r="R441" i="22"/>
  <c r="Q441" i="22"/>
  <c r="N441" i="22"/>
  <c r="M441" i="22"/>
  <c r="K441" i="22"/>
  <c r="J441" i="22"/>
  <c r="S440" i="22"/>
  <c r="R440" i="22"/>
  <c r="Q440" i="22"/>
  <c r="N440" i="22"/>
  <c r="M440" i="22"/>
  <c r="K440" i="22"/>
  <c r="J440" i="22"/>
  <c r="S439" i="22"/>
  <c r="R439" i="22"/>
  <c r="Q439" i="22"/>
  <c r="O439" i="22"/>
  <c r="N439" i="22"/>
  <c r="M439" i="22"/>
  <c r="K439" i="22"/>
  <c r="J439" i="22"/>
  <c r="G439" i="22"/>
  <c r="D439" i="22"/>
  <c r="C439" i="22"/>
  <c r="B439" i="22"/>
  <c r="S438" i="22"/>
  <c r="R438" i="22"/>
  <c r="Q438" i="22"/>
  <c r="N438" i="22"/>
  <c r="M438" i="22"/>
  <c r="K438" i="22"/>
  <c r="J438" i="22"/>
  <c r="S437" i="22"/>
  <c r="R437" i="22"/>
  <c r="Q437" i="22"/>
  <c r="N437" i="22"/>
  <c r="M437" i="22"/>
  <c r="K437" i="22"/>
  <c r="J437" i="22"/>
  <c r="S436" i="22"/>
  <c r="R436" i="22"/>
  <c r="Q436" i="22"/>
  <c r="O436" i="22"/>
  <c r="N436" i="22"/>
  <c r="M436" i="22"/>
  <c r="K436" i="22"/>
  <c r="J436" i="22"/>
  <c r="G436" i="22"/>
  <c r="D436" i="22"/>
  <c r="C436" i="22"/>
  <c r="B436" i="22"/>
  <c r="S435" i="22"/>
  <c r="R435" i="22"/>
  <c r="Q435" i="22"/>
  <c r="N435" i="22"/>
  <c r="M435" i="22"/>
  <c r="K435" i="22"/>
  <c r="J435" i="22"/>
  <c r="S434" i="22"/>
  <c r="R434" i="22"/>
  <c r="Q434" i="22"/>
  <c r="N434" i="22"/>
  <c r="M434" i="22"/>
  <c r="K434" i="22"/>
  <c r="J434" i="22"/>
  <c r="S433" i="22"/>
  <c r="R433" i="22"/>
  <c r="Q433" i="22"/>
  <c r="O433" i="22"/>
  <c r="N433" i="22"/>
  <c r="M433" i="22"/>
  <c r="K433" i="22"/>
  <c r="J433" i="22"/>
  <c r="G433" i="22"/>
  <c r="D433" i="22"/>
  <c r="C433" i="22"/>
  <c r="B433" i="22"/>
  <c r="S432" i="22"/>
  <c r="R432" i="22"/>
  <c r="Q432" i="22"/>
  <c r="N432" i="22"/>
  <c r="M432" i="22"/>
  <c r="K432" i="22"/>
  <c r="J432" i="22"/>
  <c r="S431" i="22"/>
  <c r="R431" i="22"/>
  <c r="Q431" i="22"/>
  <c r="N431" i="22"/>
  <c r="M431" i="22"/>
  <c r="K431" i="22"/>
  <c r="J431" i="22"/>
  <c r="S430" i="22"/>
  <c r="R430" i="22"/>
  <c r="Q430" i="22"/>
  <c r="O430" i="22"/>
  <c r="N430" i="22"/>
  <c r="M430" i="22"/>
  <c r="K430" i="22"/>
  <c r="J430" i="22"/>
  <c r="G430" i="22"/>
  <c r="E430" i="22"/>
  <c r="D430" i="22"/>
  <c r="C430" i="22"/>
  <c r="B430" i="22"/>
  <c r="S429" i="22"/>
  <c r="R429" i="22"/>
  <c r="Q429" i="22"/>
  <c r="N429" i="22"/>
  <c r="M429" i="22"/>
  <c r="K429" i="22"/>
  <c r="J429" i="22"/>
  <c r="S428" i="22"/>
  <c r="R428" i="22"/>
  <c r="Q428" i="22"/>
  <c r="N428" i="22"/>
  <c r="M428" i="22"/>
  <c r="K428" i="22"/>
  <c r="J428" i="22"/>
  <c r="S427" i="22"/>
  <c r="R427" i="22"/>
  <c r="Q427" i="22"/>
  <c r="O427" i="22"/>
  <c r="N427" i="22"/>
  <c r="M427" i="22"/>
  <c r="K427" i="22"/>
  <c r="J427" i="22"/>
  <c r="G427" i="22"/>
  <c r="D427" i="22"/>
  <c r="C427" i="22"/>
  <c r="B427" i="22"/>
  <c r="S426" i="22"/>
  <c r="R426" i="22"/>
  <c r="Q426" i="22"/>
  <c r="N426" i="22"/>
  <c r="M426" i="22"/>
  <c r="K426" i="22"/>
  <c r="J426" i="22"/>
  <c r="S425" i="22"/>
  <c r="R425" i="22"/>
  <c r="Q425" i="22"/>
  <c r="N425" i="22"/>
  <c r="M425" i="22"/>
  <c r="K425" i="22"/>
  <c r="J425" i="22"/>
  <c r="S424" i="22"/>
  <c r="R424" i="22"/>
  <c r="Q424" i="22"/>
  <c r="O424" i="22"/>
  <c r="N424" i="22"/>
  <c r="M424" i="22"/>
  <c r="K424" i="22"/>
  <c r="J424" i="22"/>
  <c r="G424" i="22"/>
  <c r="D424" i="22"/>
  <c r="C424" i="22"/>
  <c r="B424" i="22"/>
  <c r="S423" i="22"/>
  <c r="R423" i="22"/>
  <c r="Q423" i="22"/>
  <c r="N423" i="22"/>
  <c r="M423" i="22"/>
  <c r="K423" i="22"/>
  <c r="J423" i="22"/>
  <c r="S422" i="22"/>
  <c r="R422" i="22"/>
  <c r="Q422" i="22"/>
  <c r="N422" i="22"/>
  <c r="M422" i="22"/>
  <c r="K422" i="22"/>
  <c r="J422" i="22"/>
  <c r="S421" i="22"/>
  <c r="R421" i="22"/>
  <c r="Q421" i="22"/>
  <c r="O421" i="22"/>
  <c r="N421" i="22"/>
  <c r="M421" i="22"/>
  <c r="K421" i="22"/>
  <c r="J421" i="22"/>
  <c r="G421" i="22"/>
  <c r="D421" i="22"/>
  <c r="C421" i="22"/>
  <c r="B421" i="22"/>
  <c r="S420" i="22"/>
  <c r="R420" i="22"/>
  <c r="Q420" i="22"/>
  <c r="N420" i="22"/>
  <c r="M420" i="22"/>
  <c r="K420" i="22"/>
  <c r="J420" i="22"/>
  <c r="S419" i="22"/>
  <c r="R419" i="22"/>
  <c r="Q419" i="22"/>
  <c r="N419" i="22"/>
  <c r="M419" i="22"/>
  <c r="K419" i="22"/>
  <c r="J419" i="22"/>
  <c r="S418" i="22"/>
  <c r="R418" i="22"/>
  <c r="Q418" i="22"/>
  <c r="O418" i="22"/>
  <c r="N418" i="22"/>
  <c r="M418" i="22"/>
  <c r="K418" i="22"/>
  <c r="J418" i="22"/>
  <c r="G418" i="22"/>
  <c r="D418" i="22"/>
  <c r="C418" i="22"/>
  <c r="B418" i="22"/>
  <c r="S417" i="22"/>
  <c r="R417" i="22"/>
  <c r="Q417" i="22"/>
  <c r="N417" i="22"/>
  <c r="M417" i="22"/>
  <c r="K417" i="22"/>
  <c r="J417" i="22"/>
  <c r="S416" i="22"/>
  <c r="R416" i="22"/>
  <c r="Q416" i="22"/>
  <c r="N416" i="22"/>
  <c r="M416" i="22"/>
  <c r="K416" i="22"/>
  <c r="J416" i="22"/>
  <c r="S415" i="22"/>
  <c r="R415" i="22"/>
  <c r="Q415" i="22"/>
  <c r="O415" i="22"/>
  <c r="N415" i="22"/>
  <c r="M415" i="22"/>
  <c r="K415" i="22"/>
  <c r="J415" i="22"/>
  <c r="G415" i="22"/>
  <c r="D415" i="22"/>
  <c r="C415" i="22"/>
  <c r="B415" i="22"/>
  <c r="S414" i="22"/>
  <c r="R414" i="22"/>
  <c r="Q414" i="22"/>
  <c r="N414" i="22"/>
  <c r="M414" i="22"/>
  <c r="K414" i="22"/>
  <c r="J414" i="22"/>
  <c r="S413" i="22"/>
  <c r="R413" i="22"/>
  <c r="Q413" i="22"/>
  <c r="N413" i="22"/>
  <c r="M413" i="22"/>
  <c r="K413" i="22"/>
  <c r="J413" i="22"/>
  <c r="S412" i="22"/>
  <c r="R412" i="22"/>
  <c r="Q412" i="22"/>
  <c r="O412" i="22"/>
  <c r="N412" i="22"/>
  <c r="M412" i="22"/>
  <c r="K412" i="22"/>
  <c r="J412" i="22"/>
  <c r="G412" i="22"/>
  <c r="E412" i="22"/>
  <c r="D412" i="22"/>
  <c r="C412" i="22"/>
  <c r="B412" i="22"/>
  <c r="S411" i="22"/>
  <c r="R411" i="22"/>
  <c r="Q411" i="22"/>
  <c r="N411" i="22"/>
  <c r="M411" i="22"/>
  <c r="K411" i="22"/>
  <c r="J411" i="22"/>
  <c r="S410" i="22"/>
  <c r="R410" i="22"/>
  <c r="Q410" i="22"/>
  <c r="N410" i="22"/>
  <c r="M410" i="22"/>
  <c r="K410" i="22"/>
  <c r="J410" i="22"/>
  <c r="S409" i="22"/>
  <c r="R409" i="22"/>
  <c r="Q409" i="22"/>
  <c r="O409" i="22"/>
  <c r="N409" i="22"/>
  <c r="M409" i="22"/>
  <c r="K409" i="22"/>
  <c r="J409" i="22"/>
  <c r="G409" i="22"/>
  <c r="E409" i="22"/>
  <c r="D409" i="22"/>
  <c r="C409" i="22"/>
  <c r="B409" i="22"/>
  <c r="S408" i="22"/>
  <c r="R408" i="22"/>
  <c r="Q408" i="22"/>
  <c r="N408" i="22"/>
  <c r="M408" i="22"/>
  <c r="K408" i="22"/>
  <c r="J408" i="22"/>
  <c r="S407" i="22"/>
  <c r="R407" i="22"/>
  <c r="Q407" i="22"/>
  <c r="N407" i="22"/>
  <c r="M407" i="22"/>
  <c r="K407" i="22"/>
  <c r="J407" i="22"/>
  <c r="S406" i="22"/>
  <c r="R406" i="22"/>
  <c r="Q406" i="22"/>
  <c r="O406" i="22"/>
  <c r="N406" i="22"/>
  <c r="M406" i="22"/>
  <c r="K406" i="22"/>
  <c r="J406" i="22"/>
  <c r="G406" i="22"/>
  <c r="D406" i="22"/>
  <c r="C406" i="22"/>
  <c r="B406" i="22"/>
  <c r="S405" i="22"/>
  <c r="R405" i="22"/>
  <c r="Q405" i="22"/>
  <c r="N405" i="22"/>
  <c r="M405" i="22"/>
  <c r="K405" i="22"/>
  <c r="J405" i="22"/>
  <c r="S404" i="22"/>
  <c r="R404" i="22"/>
  <c r="Q404" i="22"/>
  <c r="N404" i="22"/>
  <c r="M404" i="22"/>
  <c r="K404" i="22"/>
  <c r="J404" i="22"/>
  <c r="S403" i="22"/>
  <c r="R403" i="22"/>
  <c r="Q403" i="22"/>
  <c r="N403" i="22"/>
  <c r="M403" i="22"/>
  <c r="K403" i="22"/>
  <c r="J403" i="22"/>
  <c r="G403" i="22"/>
  <c r="D403" i="22"/>
  <c r="C403" i="22"/>
  <c r="B403" i="22"/>
  <c r="S402" i="22"/>
  <c r="R402" i="22"/>
  <c r="Q402" i="22"/>
  <c r="N402" i="22"/>
  <c r="M402" i="22"/>
  <c r="K402" i="22"/>
  <c r="J402" i="22"/>
  <c r="S401" i="22"/>
  <c r="R401" i="22"/>
  <c r="Q401" i="22"/>
  <c r="N401" i="22"/>
  <c r="M401" i="22"/>
  <c r="K401" i="22"/>
  <c r="J401" i="22"/>
  <c r="S400" i="22"/>
  <c r="R400" i="22"/>
  <c r="Q400" i="22"/>
  <c r="N400" i="22"/>
  <c r="M400" i="22"/>
  <c r="K400" i="22"/>
  <c r="J400" i="22"/>
  <c r="G400" i="22"/>
  <c r="D400" i="22"/>
  <c r="C400" i="22"/>
  <c r="B400" i="22"/>
  <c r="S399" i="22"/>
  <c r="R399" i="22"/>
  <c r="Q399" i="22"/>
  <c r="N399" i="22"/>
  <c r="M399" i="22"/>
  <c r="K399" i="22"/>
  <c r="J399" i="22"/>
  <c r="S398" i="22"/>
  <c r="R398" i="22"/>
  <c r="Q398" i="22"/>
  <c r="N398" i="22"/>
  <c r="M398" i="22"/>
  <c r="K398" i="22"/>
  <c r="J398" i="22"/>
  <c r="S397" i="22"/>
  <c r="R397" i="22"/>
  <c r="Q397" i="22"/>
  <c r="N397" i="22"/>
  <c r="M397" i="22"/>
  <c r="K397" i="22"/>
  <c r="J397" i="22"/>
  <c r="G397" i="22"/>
  <c r="D397" i="22"/>
  <c r="C397" i="22"/>
  <c r="B397" i="22"/>
  <c r="S396" i="22"/>
  <c r="R396" i="22"/>
  <c r="Q396" i="22"/>
  <c r="N396" i="22"/>
  <c r="M396" i="22"/>
  <c r="K396" i="22"/>
  <c r="J396" i="22"/>
  <c r="S395" i="22"/>
  <c r="R395" i="22"/>
  <c r="Q395" i="22"/>
  <c r="N395" i="22"/>
  <c r="M395" i="22"/>
  <c r="K395" i="22"/>
  <c r="J395" i="22"/>
  <c r="S394" i="22"/>
  <c r="R394" i="22"/>
  <c r="Q394" i="22"/>
  <c r="N394" i="22"/>
  <c r="M394" i="22"/>
  <c r="K394" i="22"/>
  <c r="J394" i="22"/>
  <c r="G394" i="22"/>
  <c r="D394" i="22"/>
  <c r="C394" i="22"/>
  <c r="B394" i="22"/>
  <c r="S393" i="22"/>
  <c r="R393" i="22"/>
  <c r="Q393" i="22"/>
  <c r="N393" i="22"/>
  <c r="M393" i="22"/>
  <c r="K393" i="22"/>
  <c r="J393" i="22"/>
  <c r="S392" i="22"/>
  <c r="R392" i="22"/>
  <c r="Q392" i="22"/>
  <c r="N392" i="22"/>
  <c r="M392" i="22"/>
  <c r="K392" i="22"/>
  <c r="J392" i="22"/>
  <c r="S391" i="22"/>
  <c r="R391" i="22"/>
  <c r="Q391" i="22"/>
  <c r="N391" i="22"/>
  <c r="M391" i="22"/>
  <c r="K391" i="22"/>
  <c r="J391" i="22"/>
  <c r="G391" i="22"/>
  <c r="D391" i="22"/>
  <c r="C391" i="22"/>
  <c r="B391" i="22"/>
  <c r="S390" i="22"/>
  <c r="R390" i="22"/>
  <c r="Q390" i="22"/>
  <c r="N390" i="22"/>
  <c r="M390" i="22"/>
  <c r="K390" i="22"/>
  <c r="J390" i="22"/>
  <c r="S389" i="22"/>
  <c r="R389" i="22"/>
  <c r="Q389" i="22"/>
  <c r="N389" i="22"/>
  <c r="M389" i="22"/>
  <c r="K389" i="22"/>
  <c r="J389" i="22"/>
  <c r="S388" i="22"/>
  <c r="R388" i="22"/>
  <c r="Q388" i="22"/>
  <c r="N388" i="22"/>
  <c r="M388" i="22"/>
  <c r="K388" i="22"/>
  <c r="J388" i="22"/>
  <c r="G388" i="22"/>
  <c r="D388" i="22"/>
  <c r="C388" i="22"/>
  <c r="B388" i="22"/>
  <c r="S387" i="22"/>
  <c r="R387" i="22"/>
  <c r="Q387" i="22"/>
  <c r="N387" i="22"/>
  <c r="M387" i="22"/>
  <c r="K387" i="22"/>
  <c r="J387" i="22"/>
  <c r="S386" i="22"/>
  <c r="R386" i="22"/>
  <c r="Q386" i="22"/>
  <c r="N386" i="22"/>
  <c r="M386" i="22"/>
  <c r="K386" i="22"/>
  <c r="J386" i="22"/>
  <c r="S385" i="22"/>
  <c r="R385" i="22"/>
  <c r="Q385" i="22"/>
  <c r="N385" i="22"/>
  <c r="M385" i="22"/>
  <c r="K385" i="22"/>
  <c r="J385" i="22"/>
  <c r="G385" i="22"/>
  <c r="D385" i="22"/>
  <c r="C385" i="22"/>
  <c r="B385" i="22"/>
  <c r="S384" i="22"/>
  <c r="R384" i="22"/>
  <c r="Q384" i="22"/>
  <c r="N384" i="22"/>
  <c r="M384" i="22"/>
  <c r="K384" i="22"/>
  <c r="J384" i="22"/>
  <c r="S383" i="22"/>
  <c r="R383" i="22"/>
  <c r="Q383" i="22"/>
  <c r="N383" i="22"/>
  <c r="M383" i="22"/>
  <c r="K383" i="22"/>
  <c r="J383" i="22"/>
  <c r="S382" i="22"/>
  <c r="R382" i="22"/>
  <c r="Q382" i="22"/>
  <c r="N382" i="22"/>
  <c r="M382" i="22"/>
  <c r="K382" i="22"/>
  <c r="J382" i="22"/>
  <c r="G382" i="22"/>
  <c r="D382" i="22"/>
  <c r="C382" i="22"/>
  <c r="B382" i="22"/>
  <c r="S381" i="22"/>
  <c r="R381" i="22"/>
  <c r="Q381" i="22"/>
  <c r="N381" i="22"/>
  <c r="M381" i="22"/>
  <c r="K381" i="22"/>
  <c r="J381" i="22"/>
  <c r="S380" i="22"/>
  <c r="R380" i="22"/>
  <c r="Q380" i="22"/>
  <c r="N380" i="22"/>
  <c r="M380" i="22"/>
  <c r="K380" i="22"/>
  <c r="J380" i="22"/>
  <c r="S379" i="22"/>
  <c r="R379" i="22"/>
  <c r="Q379" i="22"/>
  <c r="N379" i="22"/>
  <c r="M379" i="22"/>
  <c r="K379" i="22"/>
  <c r="J379" i="22"/>
  <c r="G379" i="22"/>
  <c r="E379" i="22"/>
  <c r="D379" i="22"/>
  <c r="C379" i="22"/>
  <c r="B379" i="22"/>
  <c r="S378" i="22"/>
  <c r="R378" i="22"/>
  <c r="Q378" i="22"/>
  <c r="N378" i="22"/>
  <c r="M378" i="22"/>
  <c r="K378" i="22"/>
  <c r="J378" i="22"/>
  <c r="S377" i="22"/>
  <c r="R377" i="22"/>
  <c r="Q377" i="22"/>
  <c r="N377" i="22"/>
  <c r="M377" i="22"/>
  <c r="K377" i="22"/>
  <c r="J377" i="22"/>
  <c r="S376" i="22"/>
  <c r="R376" i="22"/>
  <c r="Q376" i="22"/>
  <c r="N376" i="22"/>
  <c r="M376" i="22"/>
  <c r="K376" i="22"/>
  <c r="J376" i="22"/>
  <c r="G376" i="22"/>
  <c r="D376" i="22"/>
  <c r="C376" i="22"/>
  <c r="B376" i="22"/>
  <c r="S375" i="22"/>
  <c r="R375" i="22"/>
  <c r="Q375" i="22"/>
  <c r="N375" i="22"/>
  <c r="M375" i="22"/>
  <c r="K375" i="22"/>
  <c r="J375" i="22"/>
  <c r="S374" i="22"/>
  <c r="R374" i="22"/>
  <c r="Q374" i="22"/>
  <c r="N374" i="22"/>
  <c r="M374" i="22"/>
  <c r="K374" i="22"/>
  <c r="J374" i="22"/>
  <c r="S373" i="22"/>
  <c r="R373" i="22"/>
  <c r="Q373" i="22"/>
  <c r="N373" i="22"/>
  <c r="M373" i="22"/>
  <c r="K373" i="22"/>
  <c r="J373" i="22"/>
  <c r="G373" i="22"/>
  <c r="D373" i="22"/>
  <c r="C373" i="22"/>
  <c r="B373" i="22"/>
  <c r="S372" i="22"/>
  <c r="R372" i="22"/>
  <c r="Q372" i="22"/>
  <c r="N372" i="22"/>
  <c r="M372" i="22"/>
  <c r="K372" i="22"/>
  <c r="J372" i="22"/>
  <c r="S371" i="22"/>
  <c r="R371" i="22"/>
  <c r="Q371" i="22"/>
  <c r="N371" i="22"/>
  <c r="M371" i="22"/>
  <c r="K371" i="22"/>
  <c r="J371" i="22"/>
  <c r="S370" i="22"/>
  <c r="R370" i="22"/>
  <c r="Q370" i="22"/>
  <c r="N370" i="22"/>
  <c r="M370" i="22"/>
  <c r="K370" i="22"/>
  <c r="J370" i="22"/>
  <c r="G370" i="22"/>
  <c r="D370" i="22"/>
  <c r="C370" i="22"/>
  <c r="B370" i="22"/>
  <c r="S369" i="22"/>
  <c r="R369" i="22"/>
  <c r="Q369" i="22"/>
  <c r="N369" i="22"/>
  <c r="M369" i="22"/>
  <c r="K369" i="22"/>
  <c r="J369" i="22"/>
  <c r="S368" i="22"/>
  <c r="R368" i="22"/>
  <c r="Q368" i="22"/>
  <c r="N368" i="22"/>
  <c r="M368" i="22"/>
  <c r="K368" i="22"/>
  <c r="J368" i="22"/>
  <c r="S367" i="22"/>
  <c r="R367" i="22"/>
  <c r="Q367" i="22"/>
  <c r="N367" i="22"/>
  <c r="M367" i="22"/>
  <c r="K367" i="22"/>
  <c r="J367" i="22"/>
  <c r="G367" i="22"/>
  <c r="D367" i="22"/>
  <c r="C367" i="22"/>
  <c r="B367" i="22"/>
  <c r="S366" i="22"/>
  <c r="R366" i="22"/>
  <c r="Q366" i="22"/>
  <c r="N366" i="22"/>
  <c r="M366" i="22"/>
  <c r="K366" i="22"/>
  <c r="J366" i="22"/>
  <c r="S365" i="22"/>
  <c r="R365" i="22"/>
  <c r="Q365" i="22"/>
  <c r="N365" i="22"/>
  <c r="M365" i="22"/>
  <c r="K365" i="22"/>
  <c r="J365" i="22"/>
  <c r="S364" i="22"/>
  <c r="R364" i="22"/>
  <c r="Q364" i="22"/>
  <c r="N364" i="22"/>
  <c r="M364" i="22"/>
  <c r="K364" i="22"/>
  <c r="J364" i="22"/>
  <c r="G364" i="22"/>
  <c r="D364" i="22"/>
  <c r="C364" i="22"/>
  <c r="B364" i="22"/>
  <c r="S363" i="22"/>
  <c r="R363" i="22"/>
  <c r="Q363" i="22"/>
  <c r="N363" i="22"/>
  <c r="M363" i="22"/>
  <c r="K363" i="22"/>
  <c r="J363" i="22"/>
  <c r="S362" i="22"/>
  <c r="R362" i="22"/>
  <c r="Q362" i="22"/>
  <c r="N362" i="22"/>
  <c r="M362" i="22"/>
  <c r="K362" i="22"/>
  <c r="J362" i="22"/>
  <c r="S361" i="22"/>
  <c r="R361" i="22"/>
  <c r="Q361" i="22"/>
  <c r="N361" i="22"/>
  <c r="M361" i="22"/>
  <c r="K361" i="22"/>
  <c r="J361" i="22"/>
  <c r="G361" i="22"/>
  <c r="E361" i="22"/>
  <c r="D361" i="22"/>
  <c r="C361" i="22"/>
  <c r="B361" i="22"/>
  <c r="S360" i="22"/>
  <c r="R360" i="22"/>
  <c r="Q360" i="22"/>
  <c r="N360" i="22"/>
  <c r="M360" i="22"/>
  <c r="K360" i="22"/>
  <c r="J360" i="22"/>
  <c r="S359" i="22"/>
  <c r="R359" i="22"/>
  <c r="Q359" i="22"/>
  <c r="N359" i="22"/>
  <c r="M359" i="22"/>
  <c r="K359" i="22"/>
  <c r="J359" i="22"/>
  <c r="S358" i="22"/>
  <c r="R358" i="22"/>
  <c r="Q358" i="22"/>
  <c r="N358" i="22"/>
  <c r="M358" i="22"/>
  <c r="K358" i="22"/>
  <c r="J358" i="22"/>
  <c r="G358" i="22"/>
  <c r="D358" i="22"/>
  <c r="C358" i="22"/>
  <c r="B358" i="22"/>
  <c r="S357" i="22"/>
  <c r="R357" i="22"/>
  <c r="Q357" i="22"/>
  <c r="N357" i="22"/>
  <c r="M357" i="22"/>
  <c r="K357" i="22"/>
  <c r="J357" i="22"/>
  <c r="S356" i="22"/>
  <c r="R356" i="22"/>
  <c r="Q356" i="22"/>
  <c r="N356" i="22"/>
  <c r="M356" i="22"/>
  <c r="K356" i="22"/>
  <c r="J356" i="22"/>
  <c r="S355" i="22"/>
  <c r="R355" i="22"/>
  <c r="Q355" i="22"/>
  <c r="N355" i="22"/>
  <c r="M355" i="22"/>
  <c r="K355" i="22"/>
  <c r="J355" i="22"/>
  <c r="G355" i="22"/>
  <c r="D355" i="22"/>
  <c r="C355" i="22"/>
  <c r="B355" i="22"/>
  <c r="S354" i="22"/>
  <c r="R354" i="22"/>
  <c r="Q354" i="22"/>
  <c r="N354" i="22"/>
  <c r="M354" i="22"/>
  <c r="K354" i="22"/>
  <c r="J354" i="22"/>
  <c r="S353" i="22"/>
  <c r="R353" i="22"/>
  <c r="Q353" i="22"/>
  <c r="N353" i="22"/>
  <c r="M353" i="22"/>
  <c r="K353" i="22"/>
  <c r="J353" i="22"/>
  <c r="S352" i="22"/>
  <c r="R352" i="22"/>
  <c r="Q352" i="22"/>
  <c r="N352" i="22"/>
  <c r="M352" i="22"/>
  <c r="K352" i="22"/>
  <c r="J352" i="22"/>
  <c r="G352" i="22"/>
  <c r="D352" i="22"/>
  <c r="C352" i="22"/>
  <c r="B352" i="22"/>
  <c r="S351" i="22"/>
  <c r="R351" i="22"/>
  <c r="Q351" i="22"/>
  <c r="N351" i="22"/>
  <c r="M351" i="22"/>
  <c r="K351" i="22"/>
  <c r="J351" i="22"/>
  <c r="S350" i="22"/>
  <c r="R350" i="22"/>
  <c r="Q350" i="22"/>
  <c r="N350" i="22"/>
  <c r="M350" i="22"/>
  <c r="K350" i="22"/>
  <c r="J350" i="22"/>
  <c r="S349" i="22"/>
  <c r="R349" i="22"/>
  <c r="Q349" i="22"/>
  <c r="N349" i="22"/>
  <c r="M349" i="22"/>
  <c r="K349" i="22"/>
  <c r="J349" i="22"/>
  <c r="G349" i="22"/>
  <c r="D349" i="22"/>
  <c r="C349" i="22"/>
  <c r="B349" i="22"/>
  <c r="S348" i="22"/>
  <c r="R348" i="22"/>
  <c r="Q348" i="22"/>
  <c r="N348" i="22"/>
  <c r="M348" i="22"/>
  <c r="K348" i="22"/>
  <c r="J348" i="22"/>
  <c r="S347" i="22"/>
  <c r="R347" i="22"/>
  <c r="Q347" i="22"/>
  <c r="N347" i="22"/>
  <c r="M347" i="22"/>
  <c r="K347" i="22"/>
  <c r="J347" i="22"/>
  <c r="S346" i="22"/>
  <c r="R346" i="22"/>
  <c r="Q346" i="22"/>
  <c r="N346" i="22"/>
  <c r="M346" i="22"/>
  <c r="K346" i="22"/>
  <c r="J346" i="22"/>
  <c r="G346" i="22"/>
  <c r="D346" i="22"/>
  <c r="C346" i="22"/>
  <c r="B346" i="22"/>
  <c r="S345" i="22"/>
  <c r="R345" i="22"/>
  <c r="Q345" i="22"/>
  <c r="N345" i="22"/>
  <c r="M345" i="22"/>
  <c r="K345" i="22"/>
  <c r="J345" i="22"/>
  <c r="S344" i="22"/>
  <c r="R344" i="22"/>
  <c r="Q344" i="22"/>
  <c r="N344" i="22"/>
  <c r="M344" i="22"/>
  <c r="K344" i="22"/>
  <c r="J344" i="22"/>
  <c r="S343" i="22"/>
  <c r="R343" i="22"/>
  <c r="Q343" i="22"/>
  <c r="N343" i="22"/>
  <c r="M343" i="22"/>
  <c r="K343" i="22"/>
  <c r="J343" i="22"/>
  <c r="G343" i="22"/>
  <c r="D343" i="22"/>
  <c r="C343" i="22"/>
  <c r="B343" i="22"/>
  <c r="S342" i="22"/>
  <c r="R342" i="22"/>
  <c r="Q342" i="22"/>
  <c r="N342" i="22"/>
  <c r="M342" i="22"/>
  <c r="K342" i="22"/>
  <c r="J342" i="22"/>
  <c r="S341" i="22"/>
  <c r="R341" i="22"/>
  <c r="Q341" i="22"/>
  <c r="N341" i="22"/>
  <c r="M341" i="22"/>
  <c r="K341" i="22"/>
  <c r="J341" i="22"/>
  <c r="S340" i="22"/>
  <c r="R340" i="22"/>
  <c r="Q340" i="22"/>
  <c r="N340" i="22"/>
  <c r="M340" i="22"/>
  <c r="K340" i="22"/>
  <c r="J340" i="22"/>
  <c r="G340" i="22"/>
  <c r="D340" i="22"/>
  <c r="C340" i="22"/>
  <c r="B340" i="22"/>
  <c r="S339" i="22"/>
  <c r="R339" i="22"/>
  <c r="Q339" i="22"/>
  <c r="N339" i="22"/>
  <c r="M339" i="22"/>
  <c r="K339" i="22"/>
  <c r="J339" i="22"/>
  <c r="S338" i="22"/>
  <c r="R338" i="22"/>
  <c r="Q338" i="22"/>
  <c r="N338" i="22"/>
  <c r="M338" i="22"/>
  <c r="K338" i="22"/>
  <c r="J338" i="22"/>
  <c r="S337" i="22"/>
  <c r="R337" i="22"/>
  <c r="Q337" i="22"/>
  <c r="N337" i="22"/>
  <c r="M337" i="22"/>
  <c r="K337" i="22"/>
  <c r="J337" i="22"/>
  <c r="G337" i="22"/>
  <c r="D337" i="22"/>
  <c r="C337" i="22"/>
  <c r="B337" i="22"/>
  <c r="S336" i="22"/>
  <c r="R336" i="22"/>
  <c r="Q336" i="22"/>
  <c r="N336" i="22"/>
  <c r="M336" i="22"/>
  <c r="K336" i="22"/>
  <c r="J336" i="22"/>
  <c r="S335" i="22"/>
  <c r="R335" i="22"/>
  <c r="Q335" i="22"/>
  <c r="N335" i="22"/>
  <c r="M335" i="22"/>
  <c r="K335" i="22"/>
  <c r="J335" i="22"/>
  <c r="S334" i="22"/>
  <c r="R334" i="22"/>
  <c r="Q334" i="22"/>
  <c r="N334" i="22"/>
  <c r="M334" i="22"/>
  <c r="K334" i="22"/>
  <c r="J334" i="22"/>
  <c r="G334" i="22"/>
  <c r="D334" i="22"/>
  <c r="C334" i="22"/>
  <c r="B334" i="22"/>
  <c r="S333" i="22"/>
  <c r="R333" i="22"/>
  <c r="Q333" i="22"/>
  <c r="N333" i="22"/>
  <c r="M333" i="22"/>
  <c r="K333" i="22"/>
  <c r="J333" i="22"/>
  <c r="S332" i="22"/>
  <c r="R332" i="22"/>
  <c r="Q332" i="22"/>
  <c r="N332" i="22"/>
  <c r="M332" i="22"/>
  <c r="K332" i="22"/>
  <c r="J332" i="22"/>
  <c r="S331" i="22"/>
  <c r="R331" i="22"/>
  <c r="Q331" i="22"/>
  <c r="N331" i="22"/>
  <c r="M331" i="22"/>
  <c r="K331" i="22"/>
  <c r="J331" i="22"/>
  <c r="G331" i="22"/>
  <c r="D331" i="22"/>
  <c r="C331" i="22"/>
  <c r="B331" i="22"/>
  <c r="S330" i="22"/>
  <c r="R330" i="22"/>
  <c r="Q330" i="22"/>
  <c r="N330" i="22"/>
  <c r="M330" i="22"/>
  <c r="K330" i="22"/>
  <c r="J330" i="22"/>
  <c r="S329" i="22"/>
  <c r="R329" i="22"/>
  <c r="Q329" i="22"/>
  <c r="N329" i="22"/>
  <c r="M329" i="22"/>
  <c r="K329" i="22"/>
  <c r="J329" i="22"/>
  <c r="S328" i="22"/>
  <c r="R328" i="22"/>
  <c r="Q328" i="22"/>
  <c r="N328" i="22"/>
  <c r="M328" i="22"/>
  <c r="K328" i="22"/>
  <c r="J328" i="22"/>
  <c r="G328" i="22"/>
  <c r="D328" i="22"/>
  <c r="C328" i="22"/>
  <c r="B328" i="22"/>
  <c r="S327" i="22"/>
  <c r="R327" i="22"/>
  <c r="Q327" i="22"/>
  <c r="N327" i="22"/>
  <c r="M327" i="22"/>
  <c r="K327" i="22"/>
  <c r="J327" i="22"/>
  <c r="S326" i="22"/>
  <c r="R326" i="22"/>
  <c r="Q326" i="22"/>
  <c r="N326" i="22"/>
  <c r="M326" i="22"/>
  <c r="K326" i="22"/>
  <c r="J326" i="22"/>
  <c r="S325" i="22"/>
  <c r="R325" i="22"/>
  <c r="Q325" i="22"/>
  <c r="N325" i="22"/>
  <c r="M325" i="22"/>
  <c r="K325" i="22"/>
  <c r="J325" i="22"/>
  <c r="G325" i="22"/>
  <c r="D325" i="22"/>
  <c r="C325" i="22"/>
  <c r="B325" i="22"/>
  <c r="S324" i="22"/>
  <c r="R324" i="22"/>
  <c r="Q324" i="22"/>
  <c r="N324" i="22"/>
  <c r="M324" i="22"/>
  <c r="K324" i="22"/>
  <c r="J324" i="22"/>
  <c r="S323" i="22"/>
  <c r="R323" i="22"/>
  <c r="Q323" i="22"/>
  <c r="N323" i="22"/>
  <c r="M323" i="22"/>
  <c r="K323" i="22"/>
  <c r="J323" i="22"/>
  <c r="S322" i="22"/>
  <c r="R322" i="22"/>
  <c r="Q322" i="22"/>
  <c r="N322" i="22"/>
  <c r="M322" i="22"/>
  <c r="K322" i="22"/>
  <c r="J322" i="22"/>
  <c r="G322" i="22"/>
  <c r="D322" i="22"/>
  <c r="C322" i="22"/>
  <c r="B322" i="22"/>
  <c r="S321" i="22"/>
  <c r="R321" i="22"/>
  <c r="Q321" i="22"/>
  <c r="N321" i="22"/>
  <c r="M321" i="22"/>
  <c r="K321" i="22"/>
  <c r="J321" i="22"/>
  <c r="S320" i="22"/>
  <c r="R320" i="22"/>
  <c r="Q320" i="22"/>
  <c r="N320" i="22"/>
  <c r="M320" i="22"/>
  <c r="K320" i="22"/>
  <c r="J320" i="22"/>
  <c r="S319" i="22"/>
  <c r="R319" i="22"/>
  <c r="Q319" i="22"/>
  <c r="N319" i="22"/>
  <c r="M319" i="22"/>
  <c r="K319" i="22"/>
  <c r="J319" i="22"/>
  <c r="G319" i="22"/>
  <c r="E319" i="22"/>
  <c r="D319" i="22"/>
  <c r="C319" i="22"/>
  <c r="B319" i="22"/>
  <c r="S318" i="22"/>
  <c r="R318" i="22"/>
  <c r="Q318" i="22"/>
  <c r="N318" i="22"/>
  <c r="M318" i="22"/>
  <c r="K318" i="22"/>
  <c r="J318" i="22"/>
  <c r="S317" i="22"/>
  <c r="R317" i="22"/>
  <c r="Q317" i="22"/>
  <c r="N317" i="22"/>
  <c r="M317" i="22"/>
  <c r="K317" i="22"/>
  <c r="J317" i="22"/>
  <c r="S316" i="22"/>
  <c r="R316" i="22"/>
  <c r="Q316" i="22"/>
  <c r="N316" i="22"/>
  <c r="M316" i="22"/>
  <c r="K316" i="22"/>
  <c r="J316" i="22"/>
  <c r="G316" i="22"/>
  <c r="E316" i="22"/>
  <c r="D316" i="22"/>
  <c r="C316" i="22"/>
  <c r="B316" i="22"/>
  <c r="S315" i="22"/>
  <c r="R315" i="22"/>
  <c r="Q315" i="22"/>
  <c r="N315" i="22"/>
  <c r="M315" i="22"/>
  <c r="K315" i="22"/>
  <c r="J315" i="22"/>
  <c r="S314" i="22"/>
  <c r="R314" i="22"/>
  <c r="Q314" i="22"/>
  <c r="N314" i="22"/>
  <c r="M314" i="22"/>
  <c r="K314" i="22"/>
  <c r="J314" i="22"/>
  <c r="S313" i="22"/>
  <c r="R313" i="22"/>
  <c r="Q313" i="22"/>
  <c r="N313" i="22"/>
  <c r="M313" i="22"/>
  <c r="K313" i="22"/>
  <c r="J313" i="22"/>
  <c r="G313" i="22"/>
  <c r="D313" i="22"/>
  <c r="C313" i="22"/>
  <c r="B313" i="22"/>
  <c r="S312" i="22"/>
  <c r="R312" i="22"/>
  <c r="Q312" i="22"/>
  <c r="N312" i="22"/>
  <c r="M312" i="22"/>
  <c r="K312" i="22"/>
  <c r="J312" i="22"/>
  <c r="S311" i="22"/>
  <c r="R311" i="22"/>
  <c r="Q311" i="22"/>
  <c r="N311" i="22"/>
  <c r="M311" i="22"/>
  <c r="K311" i="22"/>
  <c r="J311" i="22"/>
  <c r="S310" i="22"/>
  <c r="R310" i="22"/>
  <c r="Q310" i="22"/>
  <c r="N310" i="22"/>
  <c r="M310" i="22"/>
  <c r="K310" i="22"/>
  <c r="J310" i="22"/>
  <c r="G310" i="22"/>
  <c r="D310" i="22"/>
  <c r="C310" i="22"/>
  <c r="B310" i="22"/>
  <c r="S309" i="22"/>
  <c r="R309" i="22"/>
  <c r="Q309" i="22"/>
  <c r="N309" i="22"/>
  <c r="M309" i="22"/>
  <c r="K309" i="22"/>
  <c r="J309" i="22"/>
  <c r="S308" i="22"/>
  <c r="R308" i="22"/>
  <c r="Q308" i="22"/>
  <c r="N308" i="22"/>
  <c r="M308" i="22"/>
  <c r="K308" i="22"/>
  <c r="J308" i="22"/>
  <c r="S307" i="22"/>
  <c r="R307" i="22"/>
  <c r="Q307" i="22"/>
  <c r="N307" i="22"/>
  <c r="M307" i="22"/>
  <c r="K307" i="22"/>
  <c r="J307" i="22"/>
  <c r="G307" i="22"/>
  <c r="E307" i="22"/>
  <c r="D307" i="22"/>
  <c r="C307" i="22"/>
  <c r="B307" i="22"/>
  <c r="S306" i="22"/>
  <c r="R306" i="22"/>
  <c r="Q306" i="22"/>
  <c r="N306" i="22"/>
  <c r="M306" i="22"/>
  <c r="K306" i="22"/>
  <c r="J306" i="22"/>
  <c r="S305" i="22"/>
  <c r="R305" i="22"/>
  <c r="Q305" i="22"/>
  <c r="N305" i="22"/>
  <c r="M305" i="22"/>
  <c r="K305" i="22"/>
  <c r="J305" i="22"/>
  <c r="S304" i="22"/>
  <c r="R304" i="22"/>
  <c r="Q304" i="22"/>
  <c r="N304" i="22"/>
  <c r="M304" i="22"/>
  <c r="K304" i="22"/>
  <c r="J304" i="22"/>
  <c r="G304" i="22"/>
  <c r="D304" i="22"/>
  <c r="C304" i="22"/>
  <c r="B304" i="22"/>
  <c r="S303" i="22"/>
  <c r="R303" i="22"/>
  <c r="Q303" i="22"/>
  <c r="N303" i="22"/>
  <c r="M303" i="22"/>
  <c r="K303" i="22"/>
  <c r="J303" i="22"/>
  <c r="S302" i="22"/>
  <c r="R302" i="22"/>
  <c r="Q302" i="22"/>
  <c r="N302" i="22"/>
  <c r="M302" i="22"/>
  <c r="K302" i="22"/>
  <c r="J302" i="22"/>
  <c r="S301" i="22"/>
  <c r="R301" i="22"/>
  <c r="Q301" i="22"/>
  <c r="N301" i="22"/>
  <c r="M301" i="22"/>
  <c r="K301" i="22"/>
  <c r="J301" i="22"/>
  <c r="G301" i="22"/>
  <c r="D301" i="22"/>
  <c r="C301" i="22"/>
  <c r="B301" i="22"/>
  <c r="S300" i="22"/>
  <c r="R300" i="22"/>
  <c r="Q300" i="22"/>
  <c r="N300" i="22"/>
  <c r="M300" i="22"/>
  <c r="K300" i="22"/>
  <c r="J300" i="22"/>
  <c r="S299" i="22"/>
  <c r="R299" i="22"/>
  <c r="Q299" i="22"/>
  <c r="N299" i="22"/>
  <c r="M299" i="22"/>
  <c r="K299" i="22"/>
  <c r="J299" i="22"/>
  <c r="S298" i="22"/>
  <c r="R298" i="22"/>
  <c r="Q298" i="22"/>
  <c r="N298" i="22"/>
  <c r="M298" i="22"/>
  <c r="K298" i="22"/>
  <c r="J298" i="22"/>
  <c r="G298" i="22"/>
  <c r="E298" i="22"/>
  <c r="D298" i="22"/>
  <c r="C298" i="22"/>
  <c r="B298" i="22"/>
  <c r="S297" i="22"/>
  <c r="R297" i="22"/>
  <c r="Q297" i="22"/>
  <c r="N297" i="22"/>
  <c r="M297" i="22"/>
  <c r="K297" i="22"/>
  <c r="J297" i="22"/>
  <c r="S296" i="22"/>
  <c r="R296" i="22"/>
  <c r="Q296" i="22"/>
  <c r="N296" i="22"/>
  <c r="M296" i="22"/>
  <c r="K296" i="22"/>
  <c r="J296" i="22"/>
  <c r="S295" i="22"/>
  <c r="R295" i="22"/>
  <c r="Q295" i="22"/>
  <c r="N295" i="22"/>
  <c r="M295" i="22"/>
  <c r="K295" i="22"/>
  <c r="J295" i="22"/>
  <c r="G295" i="22"/>
  <c r="D295" i="22"/>
  <c r="C295" i="22"/>
  <c r="B295" i="22"/>
  <c r="S294" i="22"/>
  <c r="R294" i="22"/>
  <c r="Q294" i="22"/>
  <c r="N294" i="22"/>
  <c r="M294" i="22"/>
  <c r="K294" i="22"/>
  <c r="J294" i="22"/>
  <c r="S293" i="22"/>
  <c r="R293" i="22"/>
  <c r="Q293" i="22"/>
  <c r="N293" i="22"/>
  <c r="M293" i="22"/>
  <c r="K293" i="22"/>
  <c r="J293" i="22"/>
  <c r="S292" i="22"/>
  <c r="R292" i="22"/>
  <c r="Q292" i="22"/>
  <c r="N292" i="22"/>
  <c r="M292" i="22"/>
  <c r="K292" i="22"/>
  <c r="J292" i="22"/>
  <c r="G292" i="22"/>
  <c r="D292" i="22"/>
  <c r="C292" i="22"/>
  <c r="B292" i="22"/>
  <c r="S291" i="22"/>
  <c r="R291" i="22"/>
  <c r="Q291" i="22"/>
  <c r="N291" i="22"/>
  <c r="M291" i="22"/>
  <c r="K291" i="22"/>
  <c r="J291" i="22"/>
  <c r="S290" i="22"/>
  <c r="R290" i="22"/>
  <c r="Q290" i="22"/>
  <c r="N290" i="22"/>
  <c r="M290" i="22"/>
  <c r="K290" i="22"/>
  <c r="J290" i="22"/>
  <c r="S289" i="22"/>
  <c r="R289" i="22"/>
  <c r="Q289" i="22"/>
  <c r="N289" i="22"/>
  <c r="M289" i="22"/>
  <c r="K289" i="22"/>
  <c r="J289" i="22"/>
  <c r="G289" i="22"/>
  <c r="D289" i="22"/>
  <c r="C289" i="22"/>
  <c r="B289" i="22"/>
  <c r="S288" i="22"/>
  <c r="R288" i="22"/>
  <c r="Q288" i="22"/>
  <c r="N288" i="22"/>
  <c r="M288" i="22"/>
  <c r="K288" i="22"/>
  <c r="J288" i="22"/>
  <c r="S287" i="22"/>
  <c r="R287" i="22"/>
  <c r="Q287" i="22"/>
  <c r="N287" i="22"/>
  <c r="M287" i="22"/>
  <c r="K287" i="22"/>
  <c r="J287" i="22"/>
  <c r="S286" i="22"/>
  <c r="R286" i="22"/>
  <c r="Q286" i="22"/>
  <c r="N286" i="22"/>
  <c r="M286" i="22"/>
  <c r="K286" i="22"/>
  <c r="J286" i="22"/>
  <c r="G286" i="22"/>
  <c r="D286" i="22"/>
  <c r="C286" i="22"/>
  <c r="B286" i="22"/>
  <c r="S285" i="22"/>
  <c r="R285" i="22"/>
  <c r="Q285" i="22"/>
  <c r="N285" i="22"/>
  <c r="M285" i="22"/>
  <c r="K285" i="22"/>
  <c r="J285" i="22"/>
  <c r="S284" i="22"/>
  <c r="R284" i="22"/>
  <c r="Q284" i="22"/>
  <c r="N284" i="22"/>
  <c r="M284" i="22"/>
  <c r="K284" i="22"/>
  <c r="J284" i="22"/>
  <c r="S283" i="22"/>
  <c r="R283" i="22"/>
  <c r="Q283" i="22"/>
  <c r="N283" i="22"/>
  <c r="M283" i="22"/>
  <c r="K283" i="22"/>
  <c r="J283" i="22"/>
  <c r="G283" i="22"/>
  <c r="D283" i="22"/>
  <c r="C283" i="22"/>
  <c r="B283" i="22"/>
  <c r="S282" i="22"/>
  <c r="R282" i="22"/>
  <c r="Q282" i="22"/>
  <c r="N282" i="22"/>
  <c r="M282" i="22"/>
  <c r="K282" i="22"/>
  <c r="J282" i="22"/>
  <c r="S281" i="22"/>
  <c r="R281" i="22"/>
  <c r="Q281" i="22"/>
  <c r="N281" i="22"/>
  <c r="M281" i="22"/>
  <c r="K281" i="22"/>
  <c r="J281" i="22"/>
  <c r="S280" i="22"/>
  <c r="R280" i="22"/>
  <c r="Q280" i="22"/>
  <c r="N280" i="22"/>
  <c r="M280" i="22"/>
  <c r="K280" i="22"/>
  <c r="J280" i="22"/>
  <c r="G280" i="22"/>
  <c r="D280" i="22"/>
  <c r="C280" i="22"/>
  <c r="B280" i="22"/>
  <c r="S279" i="22"/>
  <c r="R279" i="22"/>
  <c r="Q279" i="22"/>
  <c r="N279" i="22"/>
  <c r="M279" i="22"/>
  <c r="K279" i="22"/>
  <c r="J279" i="22"/>
  <c r="S278" i="22"/>
  <c r="R278" i="22"/>
  <c r="Q278" i="22"/>
  <c r="N278" i="22"/>
  <c r="M278" i="22"/>
  <c r="K278" i="22"/>
  <c r="J278" i="22"/>
  <c r="S277" i="22"/>
  <c r="R277" i="22"/>
  <c r="Q277" i="22"/>
  <c r="N277" i="22"/>
  <c r="M277" i="22"/>
  <c r="K277" i="22"/>
  <c r="J277" i="22"/>
  <c r="G277" i="22"/>
  <c r="D277" i="22"/>
  <c r="C277" i="22"/>
  <c r="B277" i="22"/>
  <c r="S276" i="22"/>
  <c r="R276" i="22"/>
  <c r="Q276" i="22"/>
  <c r="N276" i="22"/>
  <c r="M276" i="22"/>
  <c r="K276" i="22"/>
  <c r="J276" i="22"/>
  <c r="S275" i="22"/>
  <c r="R275" i="22"/>
  <c r="Q275" i="22"/>
  <c r="N275" i="22"/>
  <c r="M275" i="22"/>
  <c r="K275" i="22"/>
  <c r="J275" i="22"/>
  <c r="S274" i="22"/>
  <c r="R274" i="22"/>
  <c r="Q274" i="22"/>
  <c r="N274" i="22"/>
  <c r="M274" i="22"/>
  <c r="K274" i="22"/>
  <c r="J274" i="22"/>
  <c r="G274" i="22"/>
  <c r="D274" i="22"/>
  <c r="C274" i="22"/>
  <c r="B274" i="22"/>
  <c r="S273" i="22"/>
  <c r="R273" i="22"/>
  <c r="Q273" i="22"/>
  <c r="N273" i="22"/>
  <c r="M273" i="22"/>
  <c r="K273" i="22"/>
  <c r="J273" i="22"/>
  <c r="S272" i="22"/>
  <c r="R272" i="22"/>
  <c r="Q272" i="22"/>
  <c r="N272" i="22"/>
  <c r="M272" i="22"/>
  <c r="K272" i="22"/>
  <c r="J272" i="22"/>
  <c r="S271" i="22"/>
  <c r="R271" i="22"/>
  <c r="Q271" i="22"/>
  <c r="N271" i="22"/>
  <c r="M271" i="22"/>
  <c r="K271" i="22"/>
  <c r="J271" i="22"/>
  <c r="G271" i="22"/>
  <c r="D271" i="22"/>
  <c r="C271" i="22"/>
  <c r="B271" i="22"/>
  <c r="S270" i="22"/>
  <c r="R270" i="22"/>
  <c r="Q270" i="22"/>
  <c r="N270" i="22"/>
  <c r="M270" i="22"/>
  <c r="K270" i="22"/>
  <c r="J270" i="22"/>
  <c r="S269" i="22"/>
  <c r="R269" i="22"/>
  <c r="Q269" i="22"/>
  <c r="N269" i="22"/>
  <c r="M269" i="22"/>
  <c r="K269" i="22"/>
  <c r="J269" i="22"/>
  <c r="S268" i="22"/>
  <c r="R268" i="22"/>
  <c r="Q268" i="22"/>
  <c r="N268" i="22"/>
  <c r="M268" i="22"/>
  <c r="K268" i="22"/>
  <c r="J268" i="22"/>
  <c r="G268" i="22"/>
  <c r="D268" i="22"/>
  <c r="C268" i="22"/>
  <c r="B268" i="22"/>
  <c r="S267" i="22"/>
  <c r="R267" i="22"/>
  <c r="Q267" i="22"/>
  <c r="N267" i="22"/>
  <c r="M267" i="22"/>
  <c r="K267" i="22"/>
  <c r="J267" i="22"/>
  <c r="S266" i="22"/>
  <c r="R266" i="22"/>
  <c r="Q266" i="22"/>
  <c r="N266" i="22"/>
  <c r="M266" i="22"/>
  <c r="K266" i="22"/>
  <c r="J266" i="22"/>
  <c r="S265" i="22"/>
  <c r="R265" i="22"/>
  <c r="Q265" i="22"/>
  <c r="N265" i="22"/>
  <c r="M265" i="22"/>
  <c r="K265" i="22"/>
  <c r="J265" i="22"/>
  <c r="G265" i="22"/>
  <c r="D265" i="22"/>
  <c r="C265" i="22"/>
  <c r="B265" i="22"/>
  <c r="S264" i="22"/>
  <c r="R264" i="22"/>
  <c r="Q264" i="22"/>
  <c r="N264" i="22"/>
  <c r="M264" i="22"/>
  <c r="K264" i="22"/>
  <c r="J264" i="22"/>
  <c r="S263" i="22"/>
  <c r="R263" i="22"/>
  <c r="Q263" i="22"/>
  <c r="N263" i="22"/>
  <c r="M263" i="22"/>
  <c r="K263" i="22"/>
  <c r="J263" i="22"/>
  <c r="S262" i="22"/>
  <c r="R262" i="22"/>
  <c r="Q262" i="22"/>
  <c r="N262" i="22"/>
  <c r="M262" i="22"/>
  <c r="K262" i="22"/>
  <c r="J262" i="22"/>
  <c r="G262" i="22"/>
  <c r="D262" i="22"/>
  <c r="C262" i="22"/>
  <c r="B262" i="22"/>
  <c r="S261" i="22"/>
  <c r="R261" i="22"/>
  <c r="Q261" i="22"/>
  <c r="N261" i="22"/>
  <c r="M261" i="22"/>
  <c r="K261" i="22"/>
  <c r="J261" i="22"/>
  <c r="S260" i="22"/>
  <c r="R260" i="22"/>
  <c r="Q260" i="22"/>
  <c r="N260" i="22"/>
  <c r="M260" i="22"/>
  <c r="K260" i="22"/>
  <c r="J260" i="22"/>
  <c r="S259" i="22"/>
  <c r="R259" i="22"/>
  <c r="Q259" i="22"/>
  <c r="N259" i="22"/>
  <c r="M259" i="22"/>
  <c r="K259" i="22"/>
  <c r="J259" i="22"/>
  <c r="G259" i="22"/>
  <c r="D259" i="22"/>
  <c r="C259" i="22"/>
  <c r="B259" i="22"/>
  <c r="S258" i="22"/>
  <c r="R258" i="22"/>
  <c r="Q258" i="22"/>
  <c r="N258" i="22"/>
  <c r="M258" i="22"/>
  <c r="K258" i="22"/>
  <c r="J258" i="22"/>
  <c r="S257" i="22"/>
  <c r="R257" i="22"/>
  <c r="Q257" i="22"/>
  <c r="N257" i="22"/>
  <c r="M257" i="22"/>
  <c r="K257" i="22"/>
  <c r="J257" i="22"/>
  <c r="S256" i="22"/>
  <c r="R256" i="22"/>
  <c r="Q256" i="22"/>
  <c r="N256" i="22"/>
  <c r="M256" i="22"/>
  <c r="K256" i="22"/>
  <c r="J256" i="22"/>
  <c r="G256" i="22"/>
  <c r="D256" i="22"/>
  <c r="C256" i="22"/>
  <c r="B256" i="22"/>
  <c r="S255" i="22"/>
  <c r="R255" i="22"/>
  <c r="Q255" i="22"/>
  <c r="N255" i="22"/>
  <c r="M255" i="22"/>
  <c r="K255" i="22"/>
  <c r="J255" i="22"/>
  <c r="S254" i="22"/>
  <c r="R254" i="22"/>
  <c r="Q254" i="22"/>
  <c r="N254" i="22"/>
  <c r="M254" i="22"/>
  <c r="K254" i="22"/>
  <c r="J254" i="22"/>
  <c r="S253" i="22"/>
  <c r="R253" i="22"/>
  <c r="Q253" i="22"/>
  <c r="N253" i="22"/>
  <c r="M253" i="22"/>
  <c r="K253" i="22"/>
  <c r="J253" i="22"/>
  <c r="G253" i="22"/>
  <c r="D253" i="22"/>
  <c r="C253" i="22"/>
  <c r="B253" i="22"/>
  <c r="S252" i="22"/>
  <c r="R252" i="22"/>
  <c r="Q252" i="22"/>
  <c r="N252" i="22"/>
  <c r="M252" i="22"/>
  <c r="K252" i="22"/>
  <c r="J252" i="22"/>
  <c r="S251" i="22"/>
  <c r="R251" i="22"/>
  <c r="Q251" i="22"/>
  <c r="N251" i="22"/>
  <c r="M251" i="22"/>
  <c r="K251" i="22"/>
  <c r="J251" i="22"/>
  <c r="S250" i="22"/>
  <c r="R250" i="22"/>
  <c r="Q250" i="22"/>
  <c r="N250" i="22"/>
  <c r="M250" i="22"/>
  <c r="K250" i="22"/>
  <c r="J250" i="22"/>
  <c r="G250" i="22"/>
  <c r="D250" i="22"/>
  <c r="C250" i="22"/>
  <c r="B250" i="22"/>
  <c r="S249" i="22"/>
  <c r="R249" i="22"/>
  <c r="Q249" i="22"/>
  <c r="N249" i="22"/>
  <c r="M249" i="22"/>
  <c r="K249" i="22"/>
  <c r="J249" i="22"/>
  <c r="S248" i="22"/>
  <c r="R248" i="22"/>
  <c r="Q248" i="22"/>
  <c r="N248" i="22"/>
  <c r="M248" i="22"/>
  <c r="K248" i="22"/>
  <c r="J248" i="22"/>
  <c r="S247" i="22"/>
  <c r="R247" i="22"/>
  <c r="Q247" i="22"/>
  <c r="N247" i="22"/>
  <c r="M247" i="22"/>
  <c r="K247" i="22"/>
  <c r="J247" i="22"/>
  <c r="G247" i="22"/>
  <c r="E247" i="22"/>
  <c r="D247" i="22"/>
  <c r="C247" i="22"/>
  <c r="B247" i="22"/>
  <c r="S246" i="22"/>
  <c r="R246" i="22"/>
  <c r="Q246" i="22"/>
  <c r="N246" i="22"/>
  <c r="M246" i="22"/>
  <c r="K246" i="22"/>
  <c r="J246" i="22"/>
  <c r="S245" i="22"/>
  <c r="R245" i="22"/>
  <c r="Q245" i="22"/>
  <c r="N245" i="22"/>
  <c r="M245" i="22"/>
  <c r="K245" i="22"/>
  <c r="J245" i="22"/>
  <c r="S244" i="22"/>
  <c r="R244" i="22"/>
  <c r="Q244" i="22"/>
  <c r="N244" i="22"/>
  <c r="M244" i="22"/>
  <c r="K244" i="22"/>
  <c r="J244" i="22"/>
  <c r="G244" i="22"/>
  <c r="D244" i="22"/>
  <c r="C244" i="22"/>
  <c r="B244" i="22"/>
  <c r="S243" i="22"/>
  <c r="R243" i="22"/>
  <c r="Q243" i="22"/>
  <c r="N243" i="22"/>
  <c r="M243" i="22"/>
  <c r="K243" i="22"/>
  <c r="J243" i="22"/>
  <c r="S242" i="22"/>
  <c r="R242" i="22"/>
  <c r="Q242" i="22"/>
  <c r="N242" i="22"/>
  <c r="M242" i="22"/>
  <c r="K242" i="22"/>
  <c r="J242" i="22"/>
  <c r="S241" i="22"/>
  <c r="R241" i="22"/>
  <c r="Q241" i="22"/>
  <c r="N241" i="22"/>
  <c r="M241" i="22"/>
  <c r="K241" i="22"/>
  <c r="J241" i="22"/>
  <c r="G241" i="22"/>
  <c r="D241" i="22"/>
  <c r="C241" i="22"/>
  <c r="B241" i="22"/>
  <c r="S240" i="22"/>
  <c r="R240" i="22"/>
  <c r="Q240" i="22"/>
  <c r="N240" i="22"/>
  <c r="M240" i="22"/>
  <c r="K240" i="22"/>
  <c r="J240" i="22"/>
  <c r="S239" i="22"/>
  <c r="R239" i="22"/>
  <c r="Q239" i="22"/>
  <c r="N239" i="22"/>
  <c r="M239" i="22"/>
  <c r="K239" i="22"/>
  <c r="J239" i="22"/>
  <c r="S238" i="22"/>
  <c r="R238" i="22"/>
  <c r="Q238" i="22"/>
  <c r="N238" i="22"/>
  <c r="M238" i="22"/>
  <c r="K238" i="22"/>
  <c r="J238" i="22"/>
  <c r="G238" i="22"/>
  <c r="D238" i="22"/>
  <c r="C238" i="22"/>
  <c r="B238" i="22"/>
  <c r="S237" i="22"/>
  <c r="R237" i="22"/>
  <c r="Q237" i="22"/>
  <c r="N237" i="22"/>
  <c r="M237" i="22"/>
  <c r="K237" i="22"/>
  <c r="J237" i="22"/>
  <c r="S236" i="22"/>
  <c r="R236" i="22"/>
  <c r="Q236" i="22"/>
  <c r="N236" i="22"/>
  <c r="M236" i="22"/>
  <c r="K236" i="22"/>
  <c r="J236" i="22"/>
  <c r="S235" i="22"/>
  <c r="R235" i="22"/>
  <c r="Q235" i="22"/>
  <c r="N235" i="22"/>
  <c r="M235" i="22"/>
  <c r="K235" i="22"/>
  <c r="J235" i="22"/>
  <c r="G235" i="22"/>
  <c r="D235" i="22"/>
  <c r="C235" i="22"/>
  <c r="B235" i="22"/>
  <c r="S234" i="22"/>
  <c r="R234" i="22"/>
  <c r="Q234" i="22"/>
  <c r="N234" i="22"/>
  <c r="M234" i="22"/>
  <c r="K234" i="22"/>
  <c r="J234" i="22"/>
  <c r="S233" i="22"/>
  <c r="R233" i="22"/>
  <c r="Q233" i="22"/>
  <c r="N233" i="22"/>
  <c r="M233" i="22"/>
  <c r="K233" i="22"/>
  <c r="J233" i="22"/>
  <c r="S232" i="22"/>
  <c r="R232" i="22"/>
  <c r="Q232" i="22"/>
  <c r="N232" i="22"/>
  <c r="M232" i="22"/>
  <c r="K232" i="22"/>
  <c r="J232" i="22"/>
  <c r="G232" i="22"/>
  <c r="D232" i="22"/>
  <c r="C232" i="22"/>
  <c r="B232" i="22"/>
  <c r="S231" i="22"/>
  <c r="R231" i="22"/>
  <c r="Q231" i="22"/>
  <c r="N231" i="22"/>
  <c r="M231" i="22"/>
  <c r="K231" i="22"/>
  <c r="J231" i="22"/>
  <c r="S230" i="22"/>
  <c r="R230" i="22"/>
  <c r="Q230" i="22"/>
  <c r="N230" i="22"/>
  <c r="M230" i="22"/>
  <c r="K230" i="22"/>
  <c r="J230" i="22"/>
  <c r="S229" i="22"/>
  <c r="R229" i="22"/>
  <c r="Q229" i="22"/>
  <c r="N229" i="22"/>
  <c r="M229" i="22"/>
  <c r="K229" i="22"/>
  <c r="J229" i="22"/>
  <c r="G229" i="22"/>
  <c r="D229" i="22"/>
  <c r="C229" i="22"/>
  <c r="B229" i="22"/>
  <c r="S228" i="22"/>
  <c r="R228" i="22"/>
  <c r="Q228" i="22"/>
  <c r="N228" i="22"/>
  <c r="M228" i="22"/>
  <c r="K228" i="22"/>
  <c r="J228" i="22"/>
  <c r="S227" i="22"/>
  <c r="R227" i="22"/>
  <c r="Q227" i="22"/>
  <c r="N227" i="22"/>
  <c r="M227" i="22"/>
  <c r="K227" i="22"/>
  <c r="J227" i="22"/>
  <c r="S226" i="22"/>
  <c r="R226" i="22"/>
  <c r="Q226" i="22"/>
  <c r="N226" i="22"/>
  <c r="M226" i="22"/>
  <c r="K226" i="22"/>
  <c r="J226" i="22"/>
  <c r="G226" i="22"/>
  <c r="D226" i="22"/>
  <c r="C226" i="22"/>
  <c r="B226" i="22"/>
  <c r="S225" i="22"/>
  <c r="R225" i="22"/>
  <c r="Q225" i="22"/>
  <c r="N225" i="22"/>
  <c r="M225" i="22"/>
  <c r="K225" i="22"/>
  <c r="J225" i="22"/>
  <c r="S224" i="22"/>
  <c r="R224" i="22"/>
  <c r="Q224" i="22"/>
  <c r="N224" i="22"/>
  <c r="M224" i="22"/>
  <c r="K224" i="22"/>
  <c r="J224" i="22"/>
  <c r="S223" i="22"/>
  <c r="R223" i="22"/>
  <c r="Q223" i="22"/>
  <c r="N223" i="22"/>
  <c r="M223" i="22"/>
  <c r="K223" i="22"/>
  <c r="J223" i="22"/>
  <c r="G223" i="22"/>
  <c r="D223" i="22"/>
  <c r="C223" i="22"/>
  <c r="B223" i="22"/>
  <c r="S222" i="22"/>
  <c r="R222" i="22"/>
  <c r="Q222" i="22"/>
  <c r="N222" i="22"/>
  <c r="M222" i="22"/>
  <c r="K222" i="22"/>
  <c r="J222" i="22"/>
  <c r="S221" i="22"/>
  <c r="R221" i="22"/>
  <c r="Q221" i="22"/>
  <c r="N221" i="22"/>
  <c r="M221" i="22"/>
  <c r="K221" i="22"/>
  <c r="J221" i="22"/>
  <c r="S220" i="22"/>
  <c r="R220" i="22"/>
  <c r="Q220" i="22"/>
  <c r="N220" i="22"/>
  <c r="M220" i="22"/>
  <c r="K220" i="22"/>
  <c r="J220" i="22"/>
  <c r="G220" i="22"/>
  <c r="D220" i="22"/>
  <c r="C220" i="22"/>
  <c r="B220" i="22"/>
  <c r="S219" i="22"/>
  <c r="R219" i="22"/>
  <c r="Q219" i="22"/>
  <c r="N219" i="22"/>
  <c r="M219" i="22"/>
  <c r="K219" i="22"/>
  <c r="J219" i="22"/>
  <c r="S218" i="22"/>
  <c r="R218" i="22"/>
  <c r="Q218" i="22"/>
  <c r="N218" i="22"/>
  <c r="M218" i="22"/>
  <c r="K218" i="22"/>
  <c r="J218" i="22"/>
  <c r="S217" i="22"/>
  <c r="R217" i="22"/>
  <c r="Q217" i="22"/>
  <c r="N217" i="22"/>
  <c r="M217" i="22"/>
  <c r="K217" i="22"/>
  <c r="J217" i="22"/>
  <c r="G217" i="22"/>
  <c r="D217" i="22"/>
  <c r="C217" i="22"/>
  <c r="B217" i="22"/>
  <c r="S216" i="22"/>
  <c r="R216" i="22"/>
  <c r="Q216" i="22"/>
  <c r="N216" i="22"/>
  <c r="M216" i="22"/>
  <c r="K216" i="22"/>
  <c r="J216" i="22"/>
  <c r="S215" i="22"/>
  <c r="R215" i="22"/>
  <c r="Q215" i="22"/>
  <c r="N215" i="22"/>
  <c r="M215" i="22"/>
  <c r="K215" i="22"/>
  <c r="J215" i="22"/>
  <c r="S214" i="22"/>
  <c r="R214" i="22"/>
  <c r="Q214" i="22"/>
  <c r="N214" i="22"/>
  <c r="M214" i="22"/>
  <c r="K214" i="22"/>
  <c r="J214" i="22"/>
  <c r="G214" i="22"/>
  <c r="D214" i="22"/>
  <c r="C214" i="22"/>
  <c r="B214" i="22"/>
  <c r="S213" i="22"/>
  <c r="R213" i="22"/>
  <c r="Q213" i="22"/>
  <c r="N213" i="22"/>
  <c r="M213" i="22"/>
  <c r="K213" i="22"/>
  <c r="J213" i="22"/>
  <c r="S212" i="22"/>
  <c r="R212" i="22"/>
  <c r="Q212" i="22"/>
  <c r="N212" i="22"/>
  <c r="M212" i="22"/>
  <c r="K212" i="22"/>
  <c r="J212" i="22"/>
  <c r="S211" i="22"/>
  <c r="R211" i="22"/>
  <c r="Q211" i="22"/>
  <c r="N211" i="22"/>
  <c r="M211" i="22"/>
  <c r="K211" i="22"/>
  <c r="J211" i="22"/>
  <c r="G211" i="22"/>
  <c r="D211" i="22"/>
  <c r="C211" i="22"/>
  <c r="B211" i="22"/>
  <c r="S210" i="22"/>
  <c r="R210" i="22"/>
  <c r="Q210" i="22"/>
  <c r="N210" i="22"/>
  <c r="M210" i="22"/>
  <c r="K210" i="22"/>
  <c r="J210" i="22"/>
  <c r="S209" i="22"/>
  <c r="R209" i="22"/>
  <c r="Q209" i="22"/>
  <c r="N209" i="22"/>
  <c r="M209" i="22"/>
  <c r="K209" i="22"/>
  <c r="J209" i="22"/>
  <c r="S208" i="22"/>
  <c r="R208" i="22"/>
  <c r="Q208" i="22"/>
  <c r="N208" i="22"/>
  <c r="M208" i="22"/>
  <c r="K208" i="22"/>
  <c r="J208" i="22"/>
  <c r="G208" i="22"/>
  <c r="D208" i="22"/>
  <c r="C208" i="22"/>
  <c r="B208" i="22"/>
  <c r="S207" i="22"/>
  <c r="R207" i="22"/>
  <c r="Q207" i="22"/>
  <c r="N207" i="22"/>
  <c r="M207" i="22"/>
  <c r="K207" i="22"/>
  <c r="J207" i="22"/>
  <c r="S206" i="22"/>
  <c r="R206" i="22"/>
  <c r="Q206" i="22"/>
  <c r="N206" i="22"/>
  <c r="M206" i="22"/>
  <c r="K206" i="22"/>
  <c r="J206" i="22"/>
  <c r="S205" i="22"/>
  <c r="R205" i="22"/>
  <c r="Q205" i="22"/>
  <c r="N205" i="22"/>
  <c r="M205" i="22"/>
  <c r="K205" i="22"/>
  <c r="J205" i="22"/>
  <c r="G205" i="22"/>
  <c r="D205" i="22"/>
  <c r="C205" i="22"/>
  <c r="B205" i="22"/>
  <c r="S204" i="22"/>
  <c r="R204" i="22"/>
  <c r="Q204" i="22"/>
  <c r="N204" i="22"/>
  <c r="M204" i="22"/>
  <c r="K204" i="22"/>
  <c r="J204" i="22"/>
  <c r="S203" i="22"/>
  <c r="R203" i="22"/>
  <c r="Q203" i="22"/>
  <c r="N203" i="22"/>
  <c r="M203" i="22"/>
  <c r="K203" i="22"/>
  <c r="J203" i="22"/>
  <c r="S202" i="22"/>
  <c r="R202" i="22"/>
  <c r="Q202" i="22"/>
  <c r="N202" i="22"/>
  <c r="M202" i="22"/>
  <c r="K202" i="22"/>
  <c r="J202" i="22"/>
  <c r="G202" i="22"/>
  <c r="D202" i="22"/>
  <c r="C202" i="22"/>
  <c r="B202" i="22"/>
  <c r="S201" i="22"/>
  <c r="R201" i="22"/>
  <c r="Q201" i="22"/>
  <c r="N201" i="22"/>
  <c r="M201" i="22"/>
  <c r="K201" i="22"/>
  <c r="J201" i="22"/>
  <c r="S200" i="22"/>
  <c r="R200" i="22"/>
  <c r="Q200" i="22"/>
  <c r="N200" i="22"/>
  <c r="M200" i="22"/>
  <c r="K200" i="22"/>
  <c r="J200" i="22"/>
  <c r="S199" i="22"/>
  <c r="R199" i="22"/>
  <c r="Q199" i="22"/>
  <c r="N199" i="22"/>
  <c r="M199" i="22"/>
  <c r="K199" i="22"/>
  <c r="J199" i="22"/>
  <c r="G199" i="22"/>
  <c r="D199" i="22"/>
  <c r="C199" i="22"/>
  <c r="B199" i="22"/>
  <c r="S198" i="22"/>
  <c r="R198" i="22"/>
  <c r="Q198" i="22"/>
  <c r="N198" i="22"/>
  <c r="M198" i="22"/>
  <c r="K198" i="22"/>
  <c r="J198" i="22"/>
  <c r="S197" i="22"/>
  <c r="R197" i="22"/>
  <c r="Q197" i="22"/>
  <c r="N197" i="22"/>
  <c r="M197" i="22"/>
  <c r="K197" i="22"/>
  <c r="J197" i="22"/>
  <c r="S196" i="22"/>
  <c r="R196" i="22"/>
  <c r="Q196" i="22"/>
  <c r="N196" i="22"/>
  <c r="M196" i="22"/>
  <c r="K196" i="22"/>
  <c r="J196" i="22"/>
  <c r="G196" i="22"/>
  <c r="D196" i="22"/>
  <c r="C196" i="22"/>
  <c r="B196" i="22"/>
  <c r="S195" i="22"/>
  <c r="R195" i="22"/>
  <c r="Q195" i="22"/>
  <c r="N195" i="22"/>
  <c r="M195" i="22"/>
  <c r="K195" i="22"/>
  <c r="J195" i="22"/>
  <c r="S194" i="22"/>
  <c r="R194" i="22"/>
  <c r="Q194" i="22"/>
  <c r="N194" i="22"/>
  <c r="M194" i="22"/>
  <c r="K194" i="22"/>
  <c r="J194" i="22"/>
  <c r="S193" i="22"/>
  <c r="R193" i="22"/>
  <c r="Q193" i="22"/>
  <c r="N193" i="22"/>
  <c r="M193" i="22"/>
  <c r="K193" i="22"/>
  <c r="J193" i="22"/>
  <c r="G193" i="22"/>
  <c r="D193" i="22"/>
  <c r="C193" i="22"/>
  <c r="B193" i="22"/>
  <c r="S192" i="22"/>
  <c r="R192" i="22"/>
  <c r="Q192" i="22"/>
  <c r="N192" i="22"/>
  <c r="M192" i="22"/>
  <c r="K192" i="22"/>
  <c r="J192" i="22"/>
  <c r="S191" i="22"/>
  <c r="R191" i="22"/>
  <c r="Q191" i="22"/>
  <c r="N191" i="22"/>
  <c r="M191" i="22"/>
  <c r="K191" i="22"/>
  <c r="J191" i="22"/>
  <c r="S190" i="22"/>
  <c r="R190" i="22"/>
  <c r="Q190" i="22"/>
  <c r="N190" i="22"/>
  <c r="M190" i="22"/>
  <c r="K190" i="22"/>
  <c r="J190" i="22"/>
  <c r="G190" i="22"/>
  <c r="D190" i="22"/>
  <c r="C190" i="22"/>
  <c r="B190" i="22"/>
  <c r="S189" i="22"/>
  <c r="R189" i="22"/>
  <c r="Q189" i="22"/>
  <c r="N189" i="22"/>
  <c r="M189" i="22"/>
  <c r="K189" i="22"/>
  <c r="J189" i="22"/>
  <c r="S188" i="22"/>
  <c r="R188" i="22"/>
  <c r="Q188" i="22"/>
  <c r="N188" i="22"/>
  <c r="M188" i="22"/>
  <c r="K188" i="22"/>
  <c r="J188" i="22"/>
  <c r="S187" i="22"/>
  <c r="R187" i="22"/>
  <c r="Q187" i="22"/>
  <c r="N187" i="22"/>
  <c r="M187" i="22"/>
  <c r="K187" i="22"/>
  <c r="J187" i="22"/>
  <c r="G187" i="22"/>
  <c r="D187" i="22"/>
  <c r="C187" i="22"/>
  <c r="B187" i="22"/>
  <c r="S186" i="22"/>
  <c r="R186" i="22"/>
  <c r="Q186" i="22"/>
  <c r="N186" i="22"/>
  <c r="M186" i="22"/>
  <c r="K186" i="22"/>
  <c r="J186" i="22"/>
  <c r="S185" i="22"/>
  <c r="R185" i="22"/>
  <c r="Q185" i="22"/>
  <c r="N185" i="22"/>
  <c r="M185" i="22"/>
  <c r="K185" i="22"/>
  <c r="J185" i="22"/>
  <c r="S184" i="22"/>
  <c r="R184" i="22"/>
  <c r="Q184" i="22"/>
  <c r="N184" i="22"/>
  <c r="M184" i="22"/>
  <c r="K184" i="22"/>
  <c r="J184" i="22"/>
  <c r="G184" i="22"/>
  <c r="D184" i="22"/>
  <c r="C184" i="22"/>
  <c r="B184" i="22"/>
  <c r="S183" i="22"/>
  <c r="R183" i="22"/>
  <c r="Q183" i="22"/>
  <c r="N183" i="22"/>
  <c r="M183" i="22"/>
  <c r="K183" i="22"/>
  <c r="J183" i="22"/>
  <c r="S182" i="22"/>
  <c r="R182" i="22"/>
  <c r="Q182" i="22"/>
  <c r="N182" i="22"/>
  <c r="M182" i="22"/>
  <c r="K182" i="22"/>
  <c r="J182" i="22"/>
  <c r="S181" i="22"/>
  <c r="R181" i="22"/>
  <c r="Q181" i="22"/>
  <c r="N181" i="22"/>
  <c r="M181" i="22"/>
  <c r="K181" i="22"/>
  <c r="J181" i="22"/>
  <c r="G181" i="22"/>
  <c r="E181" i="22"/>
  <c r="D181" i="22"/>
  <c r="C181" i="22"/>
  <c r="B181" i="22"/>
  <c r="S180" i="22"/>
  <c r="R180" i="22"/>
  <c r="Q180" i="22"/>
  <c r="N180" i="22"/>
  <c r="M180" i="22"/>
  <c r="K180" i="22"/>
  <c r="J180" i="22"/>
  <c r="S179" i="22"/>
  <c r="R179" i="22"/>
  <c r="Q179" i="22"/>
  <c r="N179" i="22"/>
  <c r="M179" i="22"/>
  <c r="K179" i="22"/>
  <c r="J179" i="22"/>
  <c r="S178" i="22"/>
  <c r="R178" i="22"/>
  <c r="Q178" i="22"/>
  <c r="N178" i="22"/>
  <c r="M178" i="22"/>
  <c r="K178" i="22"/>
  <c r="J178" i="22"/>
  <c r="G178" i="22"/>
  <c r="D178" i="22"/>
  <c r="C178" i="22"/>
  <c r="B178" i="22"/>
  <c r="S177" i="22"/>
  <c r="R177" i="22"/>
  <c r="Q177" i="22"/>
  <c r="N177" i="22"/>
  <c r="M177" i="22"/>
  <c r="K177" i="22"/>
  <c r="J177" i="22"/>
  <c r="S176" i="22"/>
  <c r="R176" i="22"/>
  <c r="Q176" i="22"/>
  <c r="N176" i="22"/>
  <c r="M176" i="22"/>
  <c r="K176" i="22"/>
  <c r="J176" i="22"/>
  <c r="S175" i="22"/>
  <c r="R175" i="22"/>
  <c r="Q175" i="22"/>
  <c r="N175" i="22"/>
  <c r="M175" i="22"/>
  <c r="K175" i="22"/>
  <c r="J175" i="22"/>
  <c r="G175" i="22"/>
  <c r="D175" i="22"/>
  <c r="C175" i="22"/>
  <c r="B175" i="22"/>
  <c r="S174" i="22"/>
  <c r="R174" i="22"/>
  <c r="Q174" i="22"/>
  <c r="N174" i="22"/>
  <c r="M174" i="22"/>
  <c r="K174" i="22"/>
  <c r="J174" i="22"/>
  <c r="S173" i="22"/>
  <c r="R173" i="22"/>
  <c r="Q173" i="22"/>
  <c r="N173" i="22"/>
  <c r="M173" i="22"/>
  <c r="K173" i="22"/>
  <c r="J173" i="22"/>
  <c r="S172" i="22"/>
  <c r="R172" i="22"/>
  <c r="Q172" i="22"/>
  <c r="N172" i="22"/>
  <c r="M172" i="22"/>
  <c r="K172" i="22"/>
  <c r="J172" i="22"/>
  <c r="G172" i="22"/>
  <c r="D172" i="22"/>
  <c r="C172" i="22"/>
  <c r="B172" i="22"/>
  <c r="S171" i="22"/>
  <c r="R171" i="22"/>
  <c r="Q171" i="22"/>
  <c r="N171" i="22"/>
  <c r="M171" i="22"/>
  <c r="K171" i="22"/>
  <c r="J171" i="22"/>
  <c r="S170" i="22"/>
  <c r="R170" i="22"/>
  <c r="Q170" i="22"/>
  <c r="N170" i="22"/>
  <c r="M170" i="22"/>
  <c r="K170" i="22"/>
  <c r="J170" i="22"/>
  <c r="S169" i="22"/>
  <c r="R169" i="22"/>
  <c r="Q169" i="22"/>
  <c r="N169" i="22"/>
  <c r="M169" i="22"/>
  <c r="K169" i="22"/>
  <c r="J169" i="22"/>
  <c r="G169" i="22"/>
  <c r="D169" i="22"/>
  <c r="C169" i="22"/>
  <c r="B169" i="22"/>
  <c r="S168" i="22"/>
  <c r="R168" i="22"/>
  <c r="Q168" i="22"/>
  <c r="N168" i="22"/>
  <c r="M168" i="22"/>
  <c r="K168" i="22"/>
  <c r="J168" i="22"/>
  <c r="S167" i="22"/>
  <c r="R167" i="22"/>
  <c r="Q167" i="22"/>
  <c r="N167" i="22"/>
  <c r="M167" i="22"/>
  <c r="K167" i="22"/>
  <c r="J167" i="22"/>
  <c r="S166" i="22"/>
  <c r="R166" i="22"/>
  <c r="Q166" i="22"/>
  <c r="N166" i="22"/>
  <c r="M166" i="22"/>
  <c r="K166" i="22"/>
  <c r="J166" i="22"/>
  <c r="G166" i="22"/>
  <c r="D166" i="22"/>
  <c r="C166" i="22"/>
  <c r="B166" i="22"/>
  <c r="S165" i="22"/>
  <c r="R165" i="22"/>
  <c r="Q165" i="22"/>
  <c r="N165" i="22"/>
  <c r="M165" i="22"/>
  <c r="K165" i="22"/>
  <c r="J165" i="22"/>
  <c r="S164" i="22"/>
  <c r="R164" i="22"/>
  <c r="Q164" i="22"/>
  <c r="N164" i="22"/>
  <c r="M164" i="22"/>
  <c r="K164" i="22"/>
  <c r="J164" i="22"/>
  <c r="S163" i="22"/>
  <c r="R163" i="22"/>
  <c r="Q163" i="22"/>
  <c r="N163" i="22"/>
  <c r="M163" i="22"/>
  <c r="K163" i="22"/>
  <c r="J163" i="22"/>
  <c r="G163" i="22"/>
  <c r="D163" i="22"/>
  <c r="C163" i="22"/>
  <c r="B163" i="22"/>
  <c r="S162" i="22"/>
  <c r="R162" i="22"/>
  <c r="Q162" i="22"/>
  <c r="N162" i="22"/>
  <c r="M162" i="22"/>
  <c r="K162" i="22"/>
  <c r="J162" i="22"/>
  <c r="S161" i="22"/>
  <c r="R161" i="22"/>
  <c r="Q161" i="22"/>
  <c r="N161" i="22"/>
  <c r="M161" i="22"/>
  <c r="K161" i="22"/>
  <c r="J161" i="22"/>
  <c r="S160" i="22"/>
  <c r="R160" i="22"/>
  <c r="Q160" i="22"/>
  <c r="N160" i="22"/>
  <c r="M160" i="22"/>
  <c r="K160" i="22"/>
  <c r="J160" i="22"/>
  <c r="G160" i="22"/>
  <c r="D160" i="22"/>
  <c r="C160" i="22"/>
  <c r="B160" i="22"/>
  <c r="S159" i="22"/>
  <c r="R159" i="22"/>
  <c r="Q159" i="22"/>
  <c r="N159" i="22"/>
  <c r="M159" i="22"/>
  <c r="K159" i="22"/>
  <c r="J159" i="22"/>
  <c r="S158" i="22"/>
  <c r="R158" i="22"/>
  <c r="Q158" i="22"/>
  <c r="N158" i="22"/>
  <c r="M158" i="22"/>
  <c r="K158" i="22"/>
  <c r="J158" i="22"/>
  <c r="S157" i="22"/>
  <c r="R157" i="22"/>
  <c r="Q157" i="22"/>
  <c r="N157" i="22"/>
  <c r="M157" i="22"/>
  <c r="K157" i="22"/>
  <c r="J157" i="22"/>
  <c r="G157" i="22"/>
  <c r="D157" i="22"/>
  <c r="C157" i="22"/>
  <c r="B157" i="22"/>
  <c r="S156" i="22"/>
  <c r="R156" i="22"/>
  <c r="Q156" i="22"/>
  <c r="N156" i="22"/>
  <c r="M156" i="22"/>
  <c r="K156" i="22"/>
  <c r="J156" i="22"/>
  <c r="S155" i="22"/>
  <c r="R155" i="22"/>
  <c r="Q155" i="22"/>
  <c r="N155" i="22"/>
  <c r="M155" i="22"/>
  <c r="K155" i="22"/>
  <c r="J155" i="22"/>
  <c r="S154" i="22"/>
  <c r="R154" i="22"/>
  <c r="Q154" i="22"/>
  <c r="N154" i="22"/>
  <c r="M154" i="22"/>
  <c r="K154" i="22"/>
  <c r="J154" i="22"/>
  <c r="G154" i="22"/>
  <c r="D154" i="22"/>
  <c r="C154" i="22"/>
  <c r="B154" i="22"/>
  <c r="S153" i="22"/>
  <c r="R153" i="22"/>
  <c r="Q153" i="22"/>
  <c r="N153" i="22"/>
  <c r="M153" i="22"/>
  <c r="K153" i="22"/>
  <c r="J153" i="22"/>
  <c r="S152" i="22"/>
  <c r="R152" i="22"/>
  <c r="Q152" i="22"/>
  <c r="N152" i="22"/>
  <c r="M152" i="22"/>
  <c r="K152" i="22"/>
  <c r="J152" i="22"/>
  <c r="S151" i="22"/>
  <c r="R151" i="22"/>
  <c r="Q151" i="22"/>
  <c r="N151" i="22"/>
  <c r="M151" i="22"/>
  <c r="K151" i="22"/>
  <c r="J151" i="22"/>
  <c r="G151" i="22"/>
  <c r="D151" i="22"/>
  <c r="C151" i="22"/>
  <c r="B151" i="22"/>
  <c r="S150" i="22"/>
  <c r="R150" i="22"/>
  <c r="Q150" i="22"/>
  <c r="N150" i="22"/>
  <c r="M150" i="22"/>
  <c r="K150" i="22"/>
  <c r="J150" i="22"/>
  <c r="S149" i="22"/>
  <c r="R149" i="22"/>
  <c r="Q149" i="22"/>
  <c r="N149" i="22"/>
  <c r="M149" i="22"/>
  <c r="K149" i="22"/>
  <c r="J149" i="22"/>
  <c r="S148" i="22"/>
  <c r="R148" i="22"/>
  <c r="Q148" i="22"/>
  <c r="N148" i="22"/>
  <c r="M148" i="22"/>
  <c r="K148" i="22"/>
  <c r="J148" i="22"/>
  <c r="G148" i="22"/>
  <c r="D148" i="22"/>
  <c r="C148" i="22"/>
  <c r="B148" i="22"/>
  <c r="S147" i="22"/>
  <c r="R147" i="22"/>
  <c r="Q147" i="22"/>
  <c r="N147" i="22"/>
  <c r="M147" i="22"/>
  <c r="K147" i="22"/>
  <c r="J147" i="22"/>
  <c r="S146" i="22"/>
  <c r="R146" i="22"/>
  <c r="Q146" i="22"/>
  <c r="N146" i="22"/>
  <c r="M146" i="22"/>
  <c r="K146" i="22"/>
  <c r="J146" i="22"/>
  <c r="S145" i="22"/>
  <c r="R145" i="22"/>
  <c r="Q145" i="22"/>
  <c r="N145" i="22"/>
  <c r="M145" i="22"/>
  <c r="K145" i="22"/>
  <c r="J145" i="22"/>
  <c r="G145" i="22"/>
  <c r="D145" i="22"/>
  <c r="C145" i="22"/>
  <c r="B145" i="22"/>
  <c r="S144" i="22"/>
  <c r="R144" i="22"/>
  <c r="Q144" i="22"/>
  <c r="N144" i="22"/>
  <c r="M144" i="22"/>
  <c r="K144" i="22"/>
  <c r="J144" i="22"/>
  <c r="S143" i="22"/>
  <c r="R143" i="22"/>
  <c r="Q143" i="22"/>
  <c r="N143" i="22"/>
  <c r="M143" i="22"/>
  <c r="K143" i="22"/>
  <c r="J143" i="22"/>
  <c r="S142" i="22"/>
  <c r="R142" i="22"/>
  <c r="Q142" i="22"/>
  <c r="N142" i="22"/>
  <c r="M142" i="22"/>
  <c r="K142" i="22"/>
  <c r="J142" i="22"/>
  <c r="G142" i="22"/>
  <c r="D142" i="22"/>
  <c r="C142" i="22"/>
  <c r="B142" i="22"/>
  <c r="S141" i="22"/>
  <c r="R141" i="22"/>
  <c r="Q141" i="22"/>
  <c r="N141" i="22"/>
  <c r="M141" i="22"/>
  <c r="K141" i="22"/>
  <c r="J141" i="22"/>
  <c r="S140" i="22"/>
  <c r="R140" i="22"/>
  <c r="Q140" i="22"/>
  <c r="N140" i="22"/>
  <c r="M140" i="22"/>
  <c r="K140" i="22"/>
  <c r="J140" i="22"/>
  <c r="S139" i="22"/>
  <c r="R139" i="22"/>
  <c r="Q139" i="22"/>
  <c r="N139" i="22"/>
  <c r="M139" i="22"/>
  <c r="K139" i="22"/>
  <c r="J139" i="22"/>
  <c r="G139" i="22"/>
  <c r="D139" i="22"/>
  <c r="C139" i="22"/>
  <c r="B139" i="22"/>
  <c r="S138" i="22"/>
  <c r="R138" i="22"/>
  <c r="Q138" i="22"/>
  <c r="N138" i="22"/>
  <c r="M138" i="22"/>
  <c r="K138" i="22"/>
  <c r="J138" i="22"/>
  <c r="S137" i="22"/>
  <c r="R137" i="22"/>
  <c r="Q137" i="22"/>
  <c r="N137" i="22"/>
  <c r="M137" i="22"/>
  <c r="K137" i="22"/>
  <c r="J137" i="22"/>
  <c r="S136" i="22"/>
  <c r="R136" i="22"/>
  <c r="Q136" i="22"/>
  <c r="N136" i="22"/>
  <c r="M136" i="22"/>
  <c r="K136" i="22"/>
  <c r="J136" i="22"/>
  <c r="G136" i="22"/>
  <c r="D136" i="22"/>
  <c r="C136" i="22"/>
  <c r="B136" i="22"/>
  <c r="S135" i="22"/>
  <c r="R135" i="22"/>
  <c r="Q135" i="22"/>
  <c r="N135" i="22"/>
  <c r="M135" i="22"/>
  <c r="K135" i="22"/>
  <c r="J135" i="22"/>
  <c r="S134" i="22"/>
  <c r="R134" i="22"/>
  <c r="Q134" i="22"/>
  <c r="N134" i="22"/>
  <c r="M134" i="22"/>
  <c r="K134" i="22"/>
  <c r="J134" i="22"/>
  <c r="S133" i="22"/>
  <c r="R133" i="22"/>
  <c r="Q133" i="22"/>
  <c r="N133" i="22"/>
  <c r="M133" i="22"/>
  <c r="K133" i="22"/>
  <c r="J133" i="22"/>
  <c r="G133" i="22"/>
  <c r="D133" i="22"/>
  <c r="C133" i="22"/>
  <c r="B133" i="22"/>
  <c r="S132" i="22"/>
  <c r="R132" i="22"/>
  <c r="Q132" i="22"/>
  <c r="N132" i="22"/>
  <c r="M132" i="22"/>
  <c r="K132" i="22"/>
  <c r="J132" i="22"/>
  <c r="S131" i="22"/>
  <c r="R131" i="22"/>
  <c r="Q131" i="22"/>
  <c r="N131" i="22"/>
  <c r="M131" i="22"/>
  <c r="K131" i="22"/>
  <c r="J131" i="22"/>
  <c r="S130" i="22"/>
  <c r="R130" i="22"/>
  <c r="Q130" i="22"/>
  <c r="N130" i="22"/>
  <c r="M130" i="22"/>
  <c r="K130" i="22"/>
  <c r="J130" i="22"/>
  <c r="G130" i="22"/>
  <c r="D130" i="22"/>
  <c r="C130" i="22"/>
  <c r="B130" i="22"/>
  <c r="S129" i="22"/>
  <c r="R129" i="22"/>
  <c r="Q129" i="22"/>
  <c r="N129" i="22"/>
  <c r="M129" i="22"/>
  <c r="K129" i="22"/>
  <c r="J129" i="22"/>
  <c r="S128" i="22"/>
  <c r="R128" i="22"/>
  <c r="Q128" i="22"/>
  <c r="N128" i="22"/>
  <c r="M128" i="22"/>
  <c r="K128" i="22"/>
  <c r="J128" i="22"/>
  <c r="S127" i="22"/>
  <c r="R127" i="22"/>
  <c r="Q127" i="22"/>
  <c r="N127" i="22"/>
  <c r="M127" i="22"/>
  <c r="K127" i="22"/>
  <c r="J127" i="22"/>
  <c r="G127" i="22"/>
  <c r="D127" i="22"/>
  <c r="C127" i="22"/>
  <c r="B127" i="22"/>
  <c r="S126" i="22"/>
  <c r="R126" i="22"/>
  <c r="Q126" i="22"/>
  <c r="N126" i="22"/>
  <c r="M126" i="22"/>
  <c r="K126" i="22"/>
  <c r="J126" i="22"/>
  <c r="S125" i="22"/>
  <c r="R125" i="22"/>
  <c r="Q125" i="22"/>
  <c r="N125" i="22"/>
  <c r="M125" i="22"/>
  <c r="K125" i="22"/>
  <c r="J125" i="22"/>
  <c r="S124" i="22"/>
  <c r="R124" i="22"/>
  <c r="Q124" i="22"/>
  <c r="N124" i="22"/>
  <c r="M124" i="22"/>
  <c r="K124" i="22"/>
  <c r="J124" i="22"/>
  <c r="G124" i="22"/>
  <c r="D124" i="22"/>
  <c r="C124" i="22"/>
  <c r="B124" i="22"/>
  <c r="S123" i="22"/>
  <c r="R123" i="22"/>
  <c r="Q123" i="22"/>
  <c r="N123" i="22"/>
  <c r="M123" i="22"/>
  <c r="K123" i="22"/>
  <c r="J123" i="22"/>
  <c r="S122" i="22"/>
  <c r="R122" i="22"/>
  <c r="Q122" i="22"/>
  <c r="N122" i="22"/>
  <c r="M122" i="22"/>
  <c r="K122" i="22"/>
  <c r="J122" i="22"/>
  <c r="S121" i="22"/>
  <c r="R121" i="22"/>
  <c r="Q121" i="22"/>
  <c r="N121" i="22"/>
  <c r="M121" i="22"/>
  <c r="K121" i="22"/>
  <c r="J121" i="22"/>
  <c r="G121" i="22"/>
  <c r="D121" i="22"/>
  <c r="C121" i="22"/>
  <c r="B121" i="22"/>
  <c r="S120" i="22"/>
  <c r="R120" i="22"/>
  <c r="Q120" i="22"/>
  <c r="N120" i="22"/>
  <c r="M120" i="22"/>
  <c r="K120" i="22"/>
  <c r="J120" i="22"/>
  <c r="S119" i="22"/>
  <c r="R119" i="22"/>
  <c r="Q119" i="22"/>
  <c r="N119" i="22"/>
  <c r="M119" i="22"/>
  <c r="K119" i="22"/>
  <c r="J119" i="22"/>
  <c r="S118" i="22"/>
  <c r="R118" i="22"/>
  <c r="Q118" i="22"/>
  <c r="N118" i="22"/>
  <c r="M118" i="22"/>
  <c r="K118" i="22"/>
  <c r="J118" i="22"/>
  <c r="G118" i="22"/>
  <c r="D118" i="22"/>
  <c r="C118" i="22"/>
  <c r="B118" i="22"/>
  <c r="S117" i="22"/>
  <c r="R117" i="22"/>
  <c r="Q117" i="22"/>
  <c r="N117" i="22"/>
  <c r="M117" i="22"/>
  <c r="K117" i="22"/>
  <c r="J117" i="22"/>
  <c r="S116" i="22"/>
  <c r="R116" i="22"/>
  <c r="Q116" i="22"/>
  <c r="N116" i="22"/>
  <c r="M116" i="22"/>
  <c r="K116" i="22"/>
  <c r="J116" i="22"/>
  <c r="S115" i="22"/>
  <c r="R115" i="22"/>
  <c r="Q115" i="22"/>
  <c r="N115" i="22"/>
  <c r="M115" i="22"/>
  <c r="K115" i="22"/>
  <c r="J115" i="22"/>
  <c r="G115" i="22"/>
  <c r="D115" i="22"/>
  <c r="C115" i="22"/>
  <c r="B115" i="22"/>
  <c r="S114" i="22"/>
  <c r="R114" i="22"/>
  <c r="Q114" i="22"/>
  <c r="N114" i="22"/>
  <c r="M114" i="22"/>
  <c r="K114" i="22"/>
  <c r="J114" i="22"/>
  <c r="S113" i="22"/>
  <c r="R113" i="22"/>
  <c r="Q113" i="22"/>
  <c r="N113" i="22"/>
  <c r="M113" i="22"/>
  <c r="K113" i="22"/>
  <c r="J113" i="22"/>
  <c r="S112" i="22"/>
  <c r="R112" i="22"/>
  <c r="Q112" i="22"/>
  <c r="N112" i="22"/>
  <c r="M112" i="22"/>
  <c r="K112" i="22"/>
  <c r="J112" i="22"/>
  <c r="G112" i="22"/>
  <c r="D112" i="22"/>
  <c r="C112" i="22"/>
  <c r="B112" i="22"/>
  <c r="S111" i="22"/>
  <c r="R111" i="22"/>
  <c r="Q111" i="22"/>
  <c r="N111" i="22"/>
  <c r="M111" i="22"/>
  <c r="K111" i="22"/>
  <c r="J111" i="22"/>
  <c r="S110" i="22"/>
  <c r="R110" i="22"/>
  <c r="Q110" i="22"/>
  <c r="N110" i="22"/>
  <c r="M110" i="22"/>
  <c r="K110" i="22"/>
  <c r="J110" i="22"/>
  <c r="S109" i="22"/>
  <c r="R109" i="22"/>
  <c r="Q109" i="22"/>
  <c r="N109" i="22"/>
  <c r="M109" i="22"/>
  <c r="K109" i="22"/>
  <c r="J109" i="22"/>
  <c r="G109" i="22"/>
  <c r="D109" i="22"/>
  <c r="C109" i="22"/>
  <c r="B109" i="22"/>
  <c r="S108" i="22"/>
  <c r="R108" i="22"/>
  <c r="Q108" i="22"/>
  <c r="N108" i="22"/>
  <c r="M108" i="22"/>
  <c r="K108" i="22"/>
  <c r="J108" i="22"/>
  <c r="S107" i="22"/>
  <c r="R107" i="22"/>
  <c r="Q107" i="22"/>
  <c r="N107" i="22"/>
  <c r="M107" i="22"/>
  <c r="K107" i="22"/>
  <c r="J107" i="22"/>
  <c r="S106" i="22"/>
  <c r="R106" i="22"/>
  <c r="Q106" i="22"/>
  <c r="N106" i="22"/>
  <c r="M106" i="22"/>
  <c r="K106" i="22"/>
  <c r="J106" i="22"/>
  <c r="G106" i="22"/>
  <c r="D106" i="22"/>
  <c r="C106" i="22"/>
  <c r="B106" i="22"/>
  <c r="S105" i="22"/>
  <c r="R105" i="22"/>
  <c r="Q105" i="22"/>
  <c r="N105" i="22"/>
  <c r="M105" i="22"/>
  <c r="K105" i="22"/>
  <c r="J105" i="22"/>
  <c r="S104" i="22"/>
  <c r="R104" i="22"/>
  <c r="Q104" i="22"/>
  <c r="N104" i="22"/>
  <c r="M104" i="22"/>
  <c r="K104" i="22"/>
  <c r="J104" i="22"/>
  <c r="S103" i="22"/>
  <c r="R103" i="22"/>
  <c r="Q103" i="22"/>
  <c r="N103" i="22"/>
  <c r="M103" i="22"/>
  <c r="K103" i="22"/>
  <c r="J103" i="22"/>
  <c r="G103" i="22"/>
  <c r="D103" i="22"/>
  <c r="C103" i="22"/>
  <c r="B103" i="22"/>
  <c r="S102" i="22"/>
  <c r="R102" i="22"/>
  <c r="Q102" i="22"/>
  <c r="N102" i="22"/>
  <c r="M102" i="22"/>
  <c r="K102" i="22"/>
  <c r="J102" i="22"/>
  <c r="S101" i="22"/>
  <c r="R101" i="22"/>
  <c r="Q101" i="22"/>
  <c r="N101" i="22"/>
  <c r="M101" i="22"/>
  <c r="K101" i="22"/>
  <c r="J101" i="22"/>
  <c r="S100" i="22"/>
  <c r="R100" i="22"/>
  <c r="Q100" i="22"/>
  <c r="N100" i="22"/>
  <c r="M100" i="22"/>
  <c r="K100" i="22"/>
  <c r="J100" i="22"/>
  <c r="G100" i="22"/>
  <c r="D100" i="22"/>
  <c r="C100" i="22"/>
  <c r="B100" i="22"/>
  <c r="S99" i="22"/>
  <c r="R99" i="22"/>
  <c r="Q99" i="22"/>
  <c r="N99" i="22"/>
  <c r="M99" i="22"/>
  <c r="K99" i="22"/>
  <c r="J99" i="22"/>
  <c r="S98" i="22"/>
  <c r="R98" i="22"/>
  <c r="Q98" i="22"/>
  <c r="N98" i="22"/>
  <c r="M98" i="22"/>
  <c r="K98" i="22"/>
  <c r="J98" i="22"/>
  <c r="S97" i="22"/>
  <c r="R97" i="22"/>
  <c r="Q97" i="22"/>
  <c r="N97" i="22"/>
  <c r="M97" i="22"/>
  <c r="K97" i="22"/>
  <c r="J97" i="22"/>
  <c r="G97" i="22"/>
  <c r="D97" i="22"/>
  <c r="C97" i="22"/>
  <c r="B97" i="22"/>
  <c r="S96" i="22"/>
  <c r="R96" i="22"/>
  <c r="Q96" i="22"/>
  <c r="N96" i="22"/>
  <c r="M96" i="22"/>
  <c r="K96" i="22"/>
  <c r="J96" i="22"/>
  <c r="S95" i="22"/>
  <c r="R95" i="22"/>
  <c r="Q95" i="22"/>
  <c r="N95" i="22"/>
  <c r="M95" i="22"/>
  <c r="K95" i="22"/>
  <c r="J95" i="22"/>
  <c r="S94" i="22"/>
  <c r="R94" i="22"/>
  <c r="Q94" i="22"/>
  <c r="N94" i="22"/>
  <c r="M94" i="22"/>
  <c r="K94" i="22"/>
  <c r="J94" i="22"/>
  <c r="G94" i="22"/>
  <c r="D94" i="22"/>
  <c r="C94" i="22"/>
  <c r="B94" i="22"/>
  <c r="S93" i="22"/>
  <c r="R93" i="22"/>
  <c r="Q93" i="22"/>
  <c r="N93" i="22"/>
  <c r="M93" i="22"/>
  <c r="K93" i="22"/>
  <c r="J93" i="22"/>
  <c r="S92" i="22"/>
  <c r="R92" i="22"/>
  <c r="Q92" i="22"/>
  <c r="N92" i="22"/>
  <c r="M92" i="22"/>
  <c r="K92" i="22"/>
  <c r="J92" i="22"/>
  <c r="S91" i="22"/>
  <c r="R91" i="22"/>
  <c r="Q91" i="22"/>
  <c r="N91" i="22"/>
  <c r="M91" i="22"/>
  <c r="K91" i="22"/>
  <c r="J91" i="22"/>
  <c r="G91" i="22"/>
  <c r="D91" i="22"/>
  <c r="C91" i="22"/>
  <c r="B91" i="22"/>
  <c r="S90" i="22"/>
  <c r="R90" i="22"/>
  <c r="Q90" i="22"/>
  <c r="N90" i="22"/>
  <c r="M90" i="22"/>
  <c r="K90" i="22"/>
  <c r="J90" i="22"/>
  <c r="S89" i="22"/>
  <c r="R89" i="22"/>
  <c r="Q89" i="22"/>
  <c r="N89" i="22"/>
  <c r="M89" i="22"/>
  <c r="K89" i="22"/>
  <c r="J89" i="22"/>
  <c r="S88" i="22"/>
  <c r="R88" i="22"/>
  <c r="Q88" i="22"/>
  <c r="N88" i="22"/>
  <c r="M88" i="22"/>
  <c r="K88" i="22"/>
  <c r="J88" i="22"/>
  <c r="G88" i="22"/>
  <c r="D88" i="22"/>
  <c r="C88" i="22"/>
  <c r="B88" i="22"/>
  <c r="S87" i="22"/>
  <c r="R87" i="22"/>
  <c r="Q87" i="22"/>
  <c r="N87" i="22"/>
  <c r="M87" i="22"/>
  <c r="K87" i="22"/>
  <c r="J87" i="22"/>
  <c r="S86" i="22"/>
  <c r="R86" i="22"/>
  <c r="Q86" i="22"/>
  <c r="N86" i="22"/>
  <c r="M86" i="22"/>
  <c r="K86" i="22"/>
  <c r="J86" i="22"/>
  <c r="S85" i="22"/>
  <c r="R85" i="22"/>
  <c r="Q85" i="22"/>
  <c r="N85" i="22"/>
  <c r="M85" i="22"/>
  <c r="K85" i="22"/>
  <c r="J85" i="22"/>
  <c r="G85" i="22"/>
  <c r="D85" i="22"/>
  <c r="C85" i="22"/>
  <c r="B85" i="22"/>
  <c r="S84" i="22"/>
  <c r="R84" i="22"/>
  <c r="Q84" i="22"/>
  <c r="N84" i="22"/>
  <c r="M84" i="22"/>
  <c r="K84" i="22"/>
  <c r="J84" i="22"/>
  <c r="S83" i="22"/>
  <c r="R83" i="22"/>
  <c r="Q83" i="22"/>
  <c r="N83" i="22"/>
  <c r="M83" i="22"/>
  <c r="K83" i="22"/>
  <c r="J83" i="22"/>
  <c r="S82" i="22"/>
  <c r="R82" i="22"/>
  <c r="Q82" i="22"/>
  <c r="N82" i="22"/>
  <c r="M82" i="22"/>
  <c r="K82" i="22"/>
  <c r="J82" i="22"/>
  <c r="G82" i="22"/>
  <c r="D82" i="22"/>
  <c r="C82" i="22"/>
  <c r="B82" i="22"/>
  <c r="S81" i="22"/>
  <c r="R81" i="22"/>
  <c r="Q81" i="22"/>
  <c r="N81" i="22"/>
  <c r="M81" i="22"/>
  <c r="K81" i="22"/>
  <c r="J81" i="22"/>
  <c r="S80" i="22"/>
  <c r="R80" i="22"/>
  <c r="Q80" i="22"/>
  <c r="N80" i="22"/>
  <c r="M80" i="22"/>
  <c r="K80" i="22"/>
  <c r="J80" i="22"/>
  <c r="S79" i="22"/>
  <c r="R79" i="22"/>
  <c r="Q79" i="22"/>
  <c r="N79" i="22"/>
  <c r="M79" i="22"/>
  <c r="K79" i="22"/>
  <c r="J79" i="22"/>
  <c r="G79" i="22"/>
  <c r="D79" i="22"/>
  <c r="C79" i="22"/>
  <c r="B79" i="22"/>
  <c r="S78" i="22"/>
  <c r="R78" i="22"/>
  <c r="Q78" i="22"/>
  <c r="N78" i="22"/>
  <c r="M78" i="22"/>
  <c r="K78" i="22"/>
  <c r="J78" i="22"/>
  <c r="S77" i="22"/>
  <c r="R77" i="22"/>
  <c r="Q77" i="22"/>
  <c r="N77" i="22"/>
  <c r="M77" i="22"/>
  <c r="K77" i="22"/>
  <c r="J77" i="22"/>
  <c r="S76" i="22"/>
  <c r="R76" i="22"/>
  <c r="Q76" i="22"/>
  <c r="N76" i="22"/>
  <c r="M76" i="22"/>
  <c r="K76" i="22"/>
  <c r="J76" i="22"/>
  <c r="G76" i="22"/>
  <c r="D76" i="22"/>
  <c r="C76" i="22"/>
  <c r="B76" i="22"/>
  <c r="S75" i="22"/>
  <c r="R75" i="22"/>
  <c r="Q75" i="22"/>
  <c r="N75" i="22"/>
  <c r="M75" i="22"/>
  <c r="K75" i="22"/>
  <c r="J75" i="22"/>
  <c r="S74" i="22"/>
  <c r="R74" i="22"/>
  <c r="Q74" i="22"/>
  <c r="N74" i="22"/>
  <c r="M74" i="22"/>
  <c r="K74" i="22"/>
  <c r="J74" i="22"/>
  <c r="S73" i="22"/>
  <c r="R73" i="22"/>
  <c r="Q73" i="22"/>
  <c r="N73" i="22"/>
  <c r="M73" i="22"/>
  <c r="K73" i="22"/>
  <c r="J73" i="22"/>
  <c r="G73" i="22"/>
  <c r="E73" i="22"/>
  <c r="D73" i="22"/>
  <c r="C73" i="22"/>
  <c r="B73" i="22"/>
  <c r="S72" i="22"/>
  <c r="R72" i="22"/>
  <c r="Q72" i="22"/>
  <c r="N72" i="22"/>
  <c r="M72" i="22"/>
  <c r="K72" i="22"/>
  <c r="J72" i="22"/>
  <c r="S71" i="22"/>
  <c r="R71" i="22"/>
  <c r="Q71" i="22"/>
  <c r="N71" i="22"/>
  <c r="M71" i="22"/>
  <c r="K71" i="22"/>
  <c r="J71" i="22"/>
  <c r="S70" i="22"/>
  <c r="R70" i="22"/>
  <c r="Q70" i="22"/>
  <c r="N70" i="22"/>
  <c r="M70" i="22"/>
  <c r="K70" i="22"/>
  <c r="J70" i="22"/>
  <c r="G70" i="22"/>
  <c r="D70" i="22"/>
  <c r="C70" i="22"/>
  <c r="B70" i="22"/>
  <c r="S69" i="22"/>
  <c r="R69" i="22"/>
  <c r="Q69" i="22"/>
  <c r="N69" i="22"/>
  <c r="M69" i="22"/>
  <c r="K69" i="22"/>
  <c r="J69" i="22"/>
  <c r="S68" i="22"/>
  <c r="R68" i="22"/>
  <c r="Q68" i="22"/>
  <c r="N68" i="22"/>
  <c r="M68" i="22"/>
  <c r="K68" i="22"/>
  <c r="J68" i="22"/>
  <c r="S67" i="22"/>
  <c r="R67" i="22"/>
  <c r="Q67" i="22"/>
  <c r="N67" i="22"/>
  <c r="M67" i="22"/>
  <c r="K67" i="22"/>
  <c r="J67" i="22"/>
  <c r="G67" i="22"/>
  <c r="D67" i="22"/>
  <c r="C67" i="22"/>
  <c r="B67" i="22"/>
  <c r="S66" i="22"/>
  <c r="R66" i="22"/>
  <c r="Q66" i="22"/>
  <c r="N66" i="22"/>
  <c r="M66" i="22"/>
  <c r="K66" i="22"/>
  <c r="J66" i="22"/>
  <c r="S65" i="22"/>
  <c r="R65" i="22"/>
  <c r="Q65" i="22"/>
  <c r="N65" i="22"/>
  <c r="M65" i="22"/>
  <c r="K65" i="22"/>
  <c r="J65" i="22"/>
  <c r="S64" i="22"/>
  <c r="R64" i="22"/>
  <c r="Q64" i="22"/>
  <c r="N64" i="22"/>
  <c r="M64" i="22"/>
  <c r="K64" i="22"/>
  <c r="J64" i="22"/>
  <c r="G64" i="22"/>
  <c r="D64" i="22"/>
  <c r="C64" i="22"/>
  <c r="B64" i="22"/>
  <c r="S63" i="22"/>
  <c r="R63" i="22"/>
  <c r="Q63" i="22"/>
  <c r="N63" i="22"/>
  <c r="M63" i="22"/>
  <c r="K63" i="22"/>
  <c r="J63" i="22"/>
  <c r="S62" i="22"/>
  <c r="R62" i="22"/>
  <c r="Q62" i="22"/>
  <c r="N62" i="22"/>
  <c r="M62" i="22"/>
  <c r="K62" i="22"/>
  <c r="J62" i="22"/>
  <c r="S61" i="22"/>
  <c r="R61" i="22"/>
  <c r="Q61" i="22"/>
  <c r="N61" i="22"/>
  <c r="M61" i="22"/>
  <c r="K61" i="22"/>
  <c r="J61" i="22"/>
  <c r="G61" i="22"/>
  <c r="D61" i="22"/>
  <c r="C61" i="22"/>
  <c r="B61" i="22"/>
  <c r="S60" i="22"/>
  <c r="R60" i="22"/>
  <c r="Q60" i="22"/>
  <c r="N60" i="22"/>
  <c r="M60" i="22"/>
  <c r="K60" i="22"/>
  <c r="J60" i="22"/>
  <c r="S59" i="22"/>
  <c r="R59" i="22"/>
  <c r="Q59" i="22"/>
  <c r="N59" i="22"/>
  <c r="M59" i="22"/>
  <c r="K59" i="22"/>
  <c r="J59" i="22"/>
  <c r="S58" i="22"/>
  <c r="R58" i="22"/>
  <c r="Q58" i="22"/>
  <c r="N58" i="22"/>
  <c r="M58" i="22"/>
  <c r="K58" i="22"/>
  <c r="J58" i="22"/>
  <c r="G58" i="22"/>
  <c r="D58" i="22"/>
  <c r="C58" i="22"/>
  <c r="B58" i="22"/>
  <c r="S57" i="22"/>
  <c r="R57" i="22"/>
  <c r="Q57" i="22"/>
  <c r="N57" i="22"/>
  <c r="M57" i="22"/>
  <c r="K57" i="22"/>
  <c r="J57" i="22"/>
  <c r="S56" i="22"/>
  <c r="R56" i="22"/>
  <c r="Q56" i="22"/>
  <c r="N56" i="22"/>
  <c r="M56" i="22"/>
  <c r="K56" i="22"/>
  <c r="J56" i="22"/>
  <c r="S55" i="22"/>
  <c r="R55" i="22"/>
  <c r="Q55" i="22"/>
  <c r="N55" i="22"/>
  <c r="M55" i="22"/>
  <c r="K55" i="22"/>
  <c r="J55" i="22"/>
  <c r="G55" i="22"/>
  <c r="D55" i="22"/>
  <c r="C55" i="22"/>
  <c r="B55" i="22"/>
  <c r="S54" i="22"/>
  <c r="R54" i="22"/>
  <c r="Q54" i="22"/>
  <c r="N54" i="22"/>
  <c r="M54" i="22"/>
  <c r="K54" i="22"/>
  <c r="J54" i="22"/>
  <c r="S53" i="22"/>
  <c r="R53" i="22"/>
  <c r="Q53" i="22"/>
  <c r="N53" i="22"/>
  <c r="M53" i="22"/>
  <c r="K53" i="22"/>
  <c r="J53" i="22"/>
  <c r="S52" i="22"/>
  <c r="R52" i="22"/>
  <c r="Q52" i="22"/>
  <c r="N52" i="22"/>
  <c r="M52" i="22"/>
  <c r="K52" i="22"/>
  <c r="J52" i="22"/>
  <c r="G52" i="22"/>
  <c r="D52" i="22"/>
  <c r="C52" i="22"/>
  <c r="B52" i="22"/>
  <c r="S51" i="22"/>
  <c r="R51" i="22"/>
  <c r="Q51" i="22"/>
  <c r="N51" i="22"/>
  <c r="M51" i="22"/>
  <c r="K51" i="22"/>
  <c r="J51" i="22"/>
  <c r="S50" i="22"/>
  <c r="R50" i="22"/>
  <c r="Q50" i="22"/>
  <c r="N50" i="22"/>
  <c r="M50" i="22"/>
  <c r="K50" i="22"/>
  <c r="J50" i="22"/>
  <c r="S49" i="22"/>
  <c r="R49" i="22"/>
  <c r="Q49" i="22"/>
  <c r="N49" i="22"/>
  <c r="M49" i="22"/>
  <c r="K49" i="22"/>
  <c r="J49" i="22"/>
  <c r="G49" i="22"/>
  <c r="D49" i="22"/>
  <c r="C49" i="22"/>
  <c r="B49" i="22"/>
  <c r="S48" i="22"/>
  <c r="R48" i="22"/>
  <c r="Q48" i="22"/>
  <c r="N48" i="22"/>
  <c r="M48" i="22"/>
  <c r="K48" i="22"/>
  <c r="J48" i="22"/>
  <c r="S47" i="22"/>
  <c r="R47" i="22"/>
  <c r="Q47" i="22"/>
  <c r="N47" i="22"/>
  <c r="M47" i="22"/>
  <c r="K47" i="22"/>
  <c r="J47" i="22"/>
  <c r="S46" i="22"/>
  <c r="R46" i="22"/>
  <c r="Q46" i="22"/>
  <c r="N46" i="22"/>
  <c r="M46" i="22"/>
  <c r="K46" i="22"/>
  <c r="J46" i="22"/>
  <c r="G46" i="22"/>
  <c r="D46" i="22"/>
  <c r="C46" i="22"/>
  <c r="B46" i="22"/>
  <c r="S45" i="22"/>
  <c r="R45" i="22"/>
  <c r="Q45" i="22"/>
  <c r="N45" i="22"/>
  <c r="M45" i="22"/>
  <c r="K45" i="22"/>
  <c r="J45" i="22"/>
  <c r="S44" i="22"/>
  <c r="R44" i="22"/>
  <c r="Q44" i="22"/>
  <c r="N44" i="22"/>
  <c r="M44" i="22"/>
  <c r="K44" i="22"/>
  <c r="J44" i="22"/>
  <c r="S43" i="22"/>
  <c r="R43" i="22"/>
  <c r="Q43" i="22"/>
  <c r="N43" i="22"/>
  <c r="M43" i="22"/>
  <c r="K43" i="22"/>
  <c r="J43" i="22"/>
  <c r="G43" i="22"/>
  <c r="D43" i="22"/>
  <c r="C43" i="22"/>
  <c r="B43" i="22"/>
  <c r="S42" i="22"/>
  <c r="R42" i="22"/>
  <c r="Q42" i="22"/>
  <c r="N42" i="22"/>
  <c r="M42" i="22"/>
  <c r="K42" i="22"/>
  <c r="J42" i="22"/>
  <c r="S41" i="22"/>
  <c r="R41" i="22"/>
  <c r="Q41" i="22"/>
  <c r="N41" i="22"/>
  <c r="M41" i="22"/>
  <c r="K41" i="22"/>
  <c r="J41" i="22"/>
  <c r="S40" i="22"/>
  <c r="R40" i="22"/>
  <c r="Q40" i="22"/>
  <c r="N40" i="22"/>
  <c r="M40" i="22"/>
  <c r="K40" i="22"/>
  <c r="J40" i="22"/>
  <c r="G40" i="22"/>
  <c r="D40" i="22"/>
  <c r="C40" i="22"/>
  <c r="B40" i="22"/>
  <c r="S39" i="22"/>
  <c r="R39" i="22"/>
  <c r="Q39" i="22"/>
  <c r="N39" i="22"/>
  <c r="M39" i="22"/>
  <c r="K39" i="22"/>
  <c r="J39" i="22"/>
  <c r="S38" i="22"/>
  <c r="R38" i="22"/>
  <c r="Q38" i="22"/>
  <c r="N38" i="22"/>
  <c r="M38" i="22"/>
  <c r="K38" i="22"/>
  <c r="J38" i="22"/>
  <c r="S37" i="22"/>
  <c r="R37" i="22"/>
  <c r="Q37" i="22"/>
  <c r="N37" i="22"/>
  <c r="M37" i="22"/>
  <c r="K37" i="22"/>
  <c r="J37" i="22"/>
  <c r="G37" i="22"/>
  <c r="D37" i="22"/>
  <c r="C37" i="22"/>
  <c r="B37" i="22"/>
  <c r="S36" i="22"/>
  <c r="R36" i="22"/>
  <c r="Q36" i="22"/>
  <c r="N36" i="22"/>
  <c r="M36" i="22"/>
  <c r="K36" i="22"/>
  <c r="J36" i="22"/>
  <c r="S35" i="22"/>
  <c r="R35" i="22"/>
  <c r="Q35" i="22"/>
  <c r="N35" i="22"/>
  <c r="M35" i="22"/>
  <c r="K35" i="22"/>
  <c r="J35" i="22"/>
  <c r="S34" i="22"/>
  <c r="R34" i="22"/>
  <c r="Q34" i="22"/>
  <c r="N34" i="22"/>
  <c r="M34" i="22"/>
  <c r="K34" i="22"/>
  <c r="J34" i="22"/>
  <c r="G34" i="22"/>
  <c r="D34" i="22"/>
  <c r="C34" i="22"/>
  <c r="B34" i="22"/>
  <c r="S33" i="22"/>
  <c r="R33" i="22"/>
  <c r="Q33" i="22"/>
  <c r="N33" i="22"/>
  <c r="M33" i="22"/>
  <c r="K33" i="22"/>
  <c r="J33" i="22"/>
  <c r="S32" i="22"/>
  <c r="R32" i="22"/>
  <c r="Q32" i="22"/>
  <c r="N32" i="22"/>
  <c r="M32" i="22"/>
  <c r="K32" i="22"/>
  <c r="J32" i="22"/>
  <c r="S31" i="22"/>
  <c r="R31" i="22"/>
  <c r="Q31" i="22"/>
  <c r="N31" i="22"/>
  <c r="M31" i="22"/>
  <c r="K31" i="22"/>
  <c r="J31" i="22"/>
  <c r="G31" i="22"/>
  <c r="D31" i="22"/>
  <c r="C31" i="22"/>
  <c r="B31" i="22"/>
  <c r="S30" i="22"/>
  <c r="R30" i="22"/>
  <c r="Q30" i="22"/>
  <c r="N30" i="22"/>
  <c r="M30" i="22"/>
  <c r="K30" i="22"/>
  <c r="J30" i="22"/>
  <c r="S29" i="22"/>
  <c r="R29" i="22"/>
  <c r="Q29" i="22"/>
  <c r="N29" i="22"/>
  <c r="M29" i="22"/>
  <c r="K29" i="22"/>
  <c r="J29" i="22"/>
  <c r="S28" i="22"/>
  <c r="R28" i="22"/>
  <c r="Q28" i="22"/>
  <c r="N28" i="22"/>
  <c r="M28" i="22"/>
  <c r="K28" i="22"/>
  <c r="J28" i="22"/>
  <c r="G28" i="22"/>
  <c r="D28" i="22"/>
  <c r="C28" i="22"/>
  <c r="B28" i="22"/>
  <c r="S27" i="22"/>
  <c r="R27" i="22"/>
  <c r="Q27" i="22"/>
  <c r="N27" i="22"/>
  <c r="M27" i="22"/>
  <c r="K27" i="22"/>
  <c r="J27" i="22"/>
  <c r="S26" i="22"/>
  <c r="R26" i="22"/>
  <c r="Q26" i="22"/>
  <c r="N26" i="22"/>
  <c r="M26" i="22"/>
  <c r="K26" i="22"/>
  <c r="J26" i="22"/>
  <c r="S25" i="22"/>
  <c r="R25" i="22"/>
  <c r="Q25" i="22"/>
  <c r="N25" i="22"/>
  <c r="M25" i="22"/>
  <c r="K25" i="22"/>
  <c r="J25" i="22"/>
  <c r="G25" i="22"/>
  <c r="D25" i="22"/>
  <c r="C25" i="22"/>
  <c r="B25" i="22"/>
  <c r="S24" i="22"/>
  <c r="R24" i="22"/>
  <c r="Q24" i="22"/>
  <c r="N24" i="22"/>
  <c r="M24" i="22"/>
  <c r="K24" i="22"/>
  <c r="J24" i="22"/>
  <c r="S23" i="22"/>
  <c r="R23" i="22"/>
  <c r="Q23" i="22"/>
  <c r="N23" i="22"/>
  <c r="M23" i="22"/>
  <c r="K23" i="22"/>
  <c r="J23" i="22"/>
  <c r="S22" i="22"/>
  <c r="R22" i="22"/>
  <c r="Q22" i="22"/>
  <c r="N22" i="22"/>
  <c r="M22" i="22"/>
  <c r="K22" i="22"/>
  <c r="J22" i="22"/>
  <c r="G22" i="22"/>
  <c r="D22" i="22"/>
  <c r="C22" i="22"/>
  <c r="B22" i="22"/>
  <c r="S21" i="22"/>
  <c r="R21" i="22"/>
  <c r="Q21" i="22"/>
  <c r="N21" i="22"/>
  <c r="M21" i="22"/>
  <c r="K21" i="22"/>
  <c r="J21" i="22"/>
  <c r="S20" i="22"/>
  <c r="R20" i="22"/>
  <c r="Q20" i="22"/>
  <c r="N20" i="22"/>
  <c r="M20" i="22"/>
  <c r="K20" i="22"/>
  <c r="J20" i="22"/>
  <c r="S19" i="22"/>
  <c r="R19" i="22"/>
  <c r="Q19" i="22"/>
  <c r="N19" i="22"/>
  <c r="M19" i="22"/>
  <c r="K19" i="22"/>
  <c r="J19" i="22"/>
  <c r="G19" i="22"/>
  <c r="D19" i="22"/>
  <c r="C19" i="22"/>
  <c r="B19" i="22"/>
  <c r="S18" i="22"/>
  <c r="R18" i="22"/>
  <c r="Q18" i="22"/>
  <c r="N18" i="22"/>
  <c r="M18" i="22"/>
  <c r="K18" i="22"/>
  <c r="J18" i="22"/>
  <c r="S17" i="22"/>
  <c r="R17" i="22"/>
  <c r="Q17" i="22"/>
  <c r="N17" i="22"/>
  <c r="M17" i="22"/>
  <c r="K17" i="22"/>
  <c r="J17" i="22"/>
  <c r="S16" i="22"/>
  <c r="R16" i="22"/>
  <c r="Q16" i="22"/>
  <c r="N16" i="22"/>
  <c r="M16" i="22"/>
  <c r="K16" i="22"/>
  <c r="J16" i="22"/>
  <c r="G16" i="22"/>
  <c r="D16" i="22"/>
  <c r="C16" i="22"/>
  <c r="B16" i="22"/>
  <c r="S15" i="22"/>
  <c r="R15" i="22"/>
  <c r="Q15" i="22"/>
  <c r="N15" i="22"/>
  <c r="M15" i="22"/>
  <c r="K15" i="22"/>
  <c r="J15" i="22"/>
  <c r="S14" i="22"/>
  <c r="R14" i="22"/>
  <c r="Q14" i="22"/>
  <c r="N14" i="22"/>
  <c r="M14" i="22"/>
  <c r="K14" i="22"/>
  <c r="J14" i="22"/>
  <c r="S13" i="22"/>
  <c r="R13" i="22"/>
  <c r="Q13" i="22"/>
  <c r="N13" i="22"/>
  <c r="M13" i="22"/>
  <c r="K13" i="22"/>
  <c r="J13" i="22"/>
  <c r="G13" i="22"/>
  <c r="D13" i="22"/>
  <c r="C13" i="22"/>
  <c r="B13" i="22"/>
  <c r="S12" i="22"/>
  <c r="R12" i="22"/>
  <c r="Q12" i="22"/>
  <c r="N12" i="22"/>
  <c r="M12" i="22"/>
  <c r="K12" i="22"/>
  <c r="J12" i="22"/>
  <c r="S11" i="22"/>
  <c r="R11" i="22"/>
  <c r="Q11" i="22"/>
  <c r="N11" i="22"/>
  <c r="M11" i="22"/>
  <c r="K11" i="22"/>
  <c r="J11" i="22"/>
  <c r="S10" i="22"/>
  <c r="R10" i="22"/>
  <c r="Q10" i="22"/>
  <c r="N10" i="22"/>
  <c r="M10" i="22"/>
  <c r="K10" i="22"/>
  <c r="J10" i="22"/>
  <c r="G10" i="22"/>
  <c r="D10" i="22"/>
  <c r="C10" i="22"/>
  <c r="B10" i="22"/>
  <c r="W3" i="22"/>
  <c r="W2" i="22"/>
  <c r="W1" i="22"/>
  <c r="G10" i="20"/>
  <c r="Q10" i="20"/>
  <c r="Q11" i="20"/>
  <c r="Q12" i="20"/>
  <c r="Q13" i="20"/>
  <c r="J10" i="20"/>
  <c r="J12" i="20"/>
  <c r="J13" i="20"/>
  <c r="J14" i="20"/>
  <c r="J15" i="20"/>
  <c r="J16" i="20"/>
  <c r="J17" i="20"/>
  <c r="J18" i="20"/>
  <c r="J19" i="20"/>
  <c r="J20" i="20"/>
  <c r="J21" i="20"/>
  <c r="J22" i="20"/>
  <c r="J23" i="20"/>
  <c r="J24" i="20"/>
  <c r="J25" i="20"/>
  <c r="J26" i="20"/>
  <c r="J27" i="20"/>
  <c r="J28" i="20"/>
  <c r="J29" i="20"/>
  <c r="J30" i="20"/>
  <c r="J31" i="20"/>
  <c r="J32" i="20"/>
  <c r="J33" i="20"/>
  <c r="J34" i="20"/>
  <c r="J35" i="20"/>
  <c r="J36" i="20"/>
  <c r="J37" i="20"/>
  <c r="J38" i="20"/>
  <c r="J39" i="20"/>
  <c r="J40" i="20"/>
  <c r="J41" i="20"/>
  <c r="J42" i="20"/>
  <c r="J43" i="20"/>
  <c r="J44" i="20"/>
  <c r="J45" i="20"/>
  <c r="J46" i="20"/>
  <c r="J47" i="20"/>
  <c r="J48" i="20"/>
  <c r="J49" i="20"/>
  <c r="J50" i="20"/>
  <c r="J51" i="20"/>
  <c r="J52" i="20"/>
  <c r="J53" i="20"/>
  <c r="J54" i="20"/>
  <c r="J55" i="20"/>
  <c r="J56" i="20"/>
  <c r="J57" i="20"/>
  <c r="J58" i="20"/>
  <c r="J59" i="20"/>
  <c r="J60" i="20"/>
  <c r="J61" i="20"/>
  <c r="J62" i="20"/>
  <c r="J63" i="20"/>
  <c r="J64" i="20"/>
  <c r="J65" i="20"/>
  <c r="J66" i="20"/>
  <c r="J67" i="20"/>
  <c r="J68" i="20"/>
  <c r="J69" i="20"/>
  <c r="J70" i="20"/>
  <c r="J71" i="20"/>
  <c r="J72" i="20"/>
  <c r="J73" i="20"/>
  <c r="J74" i="20"/>
  <c r="J75" i="20"/>
  <c r="J76" i="20"/>
  <c r="J77" i="20"/>
  <c r="J78" i="20"/>
  <c r="J79" i="20"/>
  <c r="J80" i="20"/>
  <c r="J81" i="20"/>
  <c r="J82" i="20"/>
  <c r="J83" i="20"/>
  <c r="J84" i="20"/>
  <c r="J85" i="20"/>
  <c r="J86" i="20"/>
  <c r="J87" i="20"/>
  <c r="J88" i="20"/>
  <c r="J89" i="20"/>
  <c r="J90" i="20"/>
  <c r="J91" i="20"/>
  <c r="J92" i="20"/>
  <c r="J93" i="20"/>
  <c r="J94" i="20"/>
  <c r="J95" i="20"/>
  <c r="J96" i="20"/>
  <c r="J97" i="20"/>
  <c r="J98" i="20"/>
  <c r="J99" i="20"/>
  <c r="J100" i="20"/>
  <c r="J101" i="20"/>
  <c r="J102" i="20"/>
  <c r="J103" i="20"/>
  <c r="J104" i="20"/>
  <c r="J105" i="20"/>
  <c r="J106" i="20"/>
  <c r="J107" i="20"/>
  <c r="J108" i="20"/>
  <c r="J109" i="20"/>
  <c r="J110" i="20"/>
  <c r="J111" i="20"/>
  <c r="J112" i="20"/>
  <c r="J113" i="20"/>
  <c r="J114" i="20"/>
  <c r="J115" i="20"/>
  <c r="J116" i="20"/>
  <c r="J117" i="20"/>
  <c r="J118" i="20"/>
  <c r="J119" i="20"/>
  <c r="J120" i="20"/>
  <c r="J121" i="20"/>
  <c r="J122" i="20"/>
  <c r="J123" i="20"/>
  <c r="J124" i="20"/>
  <c r="J125" i="20"/>
  <c r="J126" i="20"/>
  <c r="J127" i="20"/>
  <c r="J128" i="20"/>
  <c r="J129" i="20"/>
  <c r="J130" i="20"/>
  <c r="J131" i="20"/>
  <c r="J132" i="20"/>
  <c r="J133" i="20"/>
  <c r="J134" i="20"/>
  <c r="J135" i="20"/>
  <c r="J136" i="20"/>
  <c r="J137" i="20"/>
  <c r="J138" i="20"/>
  <c r="J139" i="20"/>
  <c r="J140" i="20"/>
  <c r="J141" i="20"/>
  <c r="J142" i="20"/>
  <c r="J143" i="20"/>
  <c r="J144" i="20"/>
  <c r="J145" i="20"/>
  <c r="J146" i="20"/>
  <c r="J147" i="20"/>
  <c r="J148" i="20"/>
  <c r="J149" i="20"/>
  <c r="J150" i="20"/>
  <c r="J151" i="20"/>
  <c r="J152" i="20"/>
  <c r="J153" i="20"/>
  <c r="J154" i="20"/>
  <c r="J155" i="20"/>
  <c r="J156" i="20"/>
  <c r="J157" i="20"/>
  <c r="J158" i="20"/>
  <c r="J159" i="20"/>
  <c r="J160" i="20"/>
  <c r="J161" i="20"/>
  <c r="J162" i="20"/>
  <c r="J163" i="20"/>
  <c r="J164" i="20"/>
  <c r="J165" i="20"/>
  <c r="J166" i="20"/>
  <c r="J167" i="20"/>
  <c r="J168" i="20"/>
  <c r="J169" i="20"/>
  <c r="J170" i="20"/>
  <c r="J171" i="20"/>
  <c r="J172" i="20"/>
  <c r="J173" i="20"/>
  <c r="J174" i="20"/>
  <c r="J175" i="20"/>
  <c r="J176" i="20"/>
  <c r="J177" i="20"/>
  <c r="J178" i="20"/>
  <c r="J179" i="20"/>
  <c r="J180" i="20"/>
  <c r="J181" i="20"/>
  <c r="J182" i="20"/>
  <c r="J183" i="20"/>
  <c r="J184" i="20"/>
  <c r="J185" i="20"/>
  <c r="J186" i="20"/>
  <c r="J187" i="20"/>
  <c r="J188" i="20"/>
  <c r="J189" i="20"/>
  <c r="J190" i="20"/>
  <c r="J191" i="20"/>
  <c r="J192" i="20"/>
  <c r="J193" i="20"/>
  <c r="J194" i="20"/>
  <c r="J195" i="20"/>
  <c r="J196" i="20"/>
  <c r="J197" i="20"/>
  <c r="J198" i="20"/>
  <c r="J199" i="20"/>
  <c r="J200" i="20"/>
  <c r="J201" i="20"/>
  <c r="J202" i="20"/>
  <c r="J203" i="20"/>
  <c r="J204" i="20"/>
  <c r="J205" i="20"/>
  <c r="J206" i="20"/>
  <c r="J207" i="20"/>
  <c r="J208" i="20"/>
  <c r="J209" i="20"/>
  <c r="J210" i="20"/>
  <c r="J211" i="20"/>
  <c r="J212" i="20"/>
  <c r="J213" i="20"/>
  <c r="J214" i="20"/>
  <c r="J215" i="20"/>
  <c r="J216" i="20"/>
  <c r="J217" i="20"/>
  <c r="J218" i="20"/>
  <c r="J219" i="20"/>
  <c r="J220" i="20"/>
  <c r="J221" i="20"/>
  <c r="J222" i="20"/>
  <c r="J223" i="20"/>
  <c r="J224" i="20"/>
  <c r="J225" i="20"/>
  <c r="J226" i="20"/>
  <c r="J227" i="20"/>
  <c r="J228" i="20"/>
  <c r="J229" i="20"/>
  <c r="J230" i="20"/>
  <c r="J231" i="20"/>
  <c r="J232" i="20"/>
  <c r="J233" i="20"/>
  <c r="J234" i="20"/>
  <c r="J235" i="20"/>
  <c r="J236" i="20"/>
  <c r="J237" i="20"/>
  <c r="J238" i="20"/>
  <c r="J239" i="20"/>
  <c r="J240" i="20"/>
  <c r="J241" i="20"/>
  <c r="J242" i="20"/>
  <c r="J243" i="20"/>
  <c r="J244" i="20"/>
  <c r="J245" i="20"/>
  <c r="J246" i="20"/>
  <c r="J247" i="20"/>
  <c r="J248" i="20"/>
  <c r="J249" i="20"/>
  <c r="J250" i="20"/>
  <c r="J251" i="20"/>
  <c r="J252" i="20"/>
  <c r="J253" i="20"/>
  <c r="J254" i="20"/>
  <c r="J255" i="20"/>
  <c r="J256" i="20"/>
  <c r="J257" i="20"/>
  <c r="J258" i="20"/>
  <c r="J259" i="20"/>
  <c r="J260" i="20"/>
  <c r="J261" i="20"/>
  <c r="J262" i="20"/>
  <c r="J263" i="20"/>
  <c r="J264" i="20"/>
  <c r="J265" i="20"/>
  <c r="J266" i="20"/>
  <c r="J267" i="20"/>
  <c r="J268" i="20"/>
  <c r="J269" i="20"/>
  <c r="J270" i="20"/>
  <c r="J271" i="20"/>
  <c r="J272" i="20"/>
  <c r="J273" i="20"/>
  <c r="J274" i="20"/>
  <c r="J275" i="20"/>
  <c r="J276" i="20"/>
  <c r="J277" i="20"/>
  <c r="J278" i="20"/>
  <c r="J279" i="20"/>
  <c r="J280" i="20"/>
  <c r="J281" i="20"/>
  <c r="J282" i="20"/>
  <c r="J283" i="20"/>
  <c r="J284" i="20"/>
  <c r="J285" i="20"/>
  <c r="J286" i="20"/>
  <c r="J287" i="20"/>
  <c r="J288" i="20"/>
  <c r="J289" i="20"/>
  <c r="J290" i="20"/>
  <c r="J291" i="20"/>
  <c r="J292" i="20"/>
  <c r="J293" i="20"/>
  <c r="J294" i="20"/>
  <c r="J295" i="20"/>
  <c r="J296" i="20"/>
  <c r="J297" i="20"/>
  <c r="J298" i="20"/>
  <c r="J299" i="20"/>
  <c r="J300" i="20"/>
  <c r="J301" i="20"/>
  <c r="J302" i="20"/>
  <c r="J303" i="20"/>
  <c r="J304" i="20"/>
  <c r="J305" i="20"/>
  <c r="J306" i="20"/>
  <c r="J307" i="20"/>
  <c r="J308" i="20"/>
  <c r="J309" i="20"/>
  <c r="J310" i="20"/>
  <c r="J311" i="20"/>
  <c r="J312" i="20"/>
  <c r="J313" i="20"/>
  <c r="J314" i="20"/>
  <c r="J315" i="20"/>
  <c r="J316" i="20"/>
  <c r="J317" i="20"/>
  <c r="J318" i="20"/>
  <c r="J319" i="20"/>
  <c r="J320" i="20"/>
  <c r="J321" i="20"/>
  <c r="J322" i="20"/>
  <c r="J323" i="20"/>
  <c r="J324" i="20"/>
  <c r="J325" i="20"/>
  <c r="J326" i="20"/>
  <c r="J327" i="20"/>
  <c r="J328" i="20"/>
  <c r="J329" i="20"/>
  <c r="J330" i="20"/>
  <c r="J331" i="20"/>
  <c r="J332" i="20"/>
  <c r="J333" i="20"/>
  <c r="J334" i="20"/>
  <c r="J335" i="20"/>
  <c r="J336" i="20"/>
  <c r="J337" i="20"/>
  <c r="J338" i="20"/>
  <c r="J339" i="20"/>
  <c r="J340" i="20"/>
  <c r="J341" i="20"/>
  <c r="J342" i="20"/>
  <c r="J343" i="20"/>
  <c r="J344" i="20"/>
  <c r="J345" i="20"/>
  <c r="J346" i="20"/>
  <c r="J347" i="20"/>
  <c r="J348" i="20"/>
  <c r="J349" i="20"/>
  <c r="J350" i="20"/>
  <c r="J351" i="20"/>
  <c r="J352" i="20"/>
  <c r="J353" i="20"/>
  <c r="J354" i="20"/>
  <c r="J355" i="20"/>
  <c r="J356" i="20"/>
  <c r="J357" i="20"/>
  <c r="J358" i="20"/>
  <c r="J359" i="20"/>
  <c r="J360" i="20"/>
  <c r="J361" i="20"/>
  <c r="J362" i="20"/>
  <c r="J363" i="20"/>
  <c r="J364" i="20"/>
  <c r="J365" i="20"/>
  <c r="J366" i="20"/>
  <c r="J367" i="20"/>
  <c r="J368" i="20"/>
  <c r="J369" i="20"/>
  <c r="J370" i="20"/>
  <c r="J371" i="20"/>
  <c r="J372" i="20"/>
  <c r="J373" i="20"/>
  <c r="J374" i="20"/>
  <c r="J375" i="20"/>
  <c r="J376" i="20"/>
  <c r="J377" i="20"/>
  <c r="J378" i="20"/>
  <c r="J379" i="20"/>
  <c r="J380" i="20"/>
  <c r="J381" i="20"/>
  <c r="J382" i="20"/>
  <c r="J383" i="20"/>
  <c r="J384" i="20"/>
  <c r="J385" i="20"/>
  <c r="J386" i="20"/>
  <c r="J387" i="20"/>
  <c r="J388" i="20"/>
  <c r="J389" i="20"/>
  <c r="J390" i="20"/>
  <c r="J391" i="20"/>
  <c r="J392" i="20"/>
  <c r="J393" i="20"/>
  <c r="J394" i="20"/>
  <c r="J395" i="20"/>
  <c r="J396" i="20"/>
  <c r="J397" i="20"/>
  <c r="J398" i="20"/>
  <c r="J399" i="20"/>
  <c r="J400" i="20"/>
  <c r="J401" i="20"/>
  <c r="J402" i="20"/>
  <c r="J403" i="20"/>
  <c r="J404" i="20"/>
  <c r="J405" i="20"/>
  <c r="J406" i="20"/>
  <c r="J407" i="20"/>
  <c r="J408" i="20"/>
  <c r="J409" i="20"/>
  <c r="J410" i="20"/>
  <c r="J411" i="20"/>
  <c r="J412" i="20"/>
  <c r="J413" i="20"/>
  <c r="J414" i="20"/>
  <c r="J415" i="20"/>
  <c r="J416" i="20"/>
  <c r="J417" i="20"/>
  <c r="J418" i="20"/>
  <c r="J419" i="20"/>
  <c r="J420" i="20"/>
  <c r="J421" i="20"/>
  <c r="J422" i="20"/>
  <c r="J423" i="20"/>
  <c r="J424" i="20"/>
  <c r="J425" i="20"/>
  <c r="J426" i="20"/>
  <c r="J427" i="20"/>
  <c r="J428" i="20"/>
  <c r="J429" i="20"/>
  <c r="J430" i="20"/>
  <c r="J431" i="20"/>
  <c r="J432" i="20"/>
  <c r="J433" i="20"/>
  <c r="J434" i="20"/>
  <c r="J435" i="20"/>
  <c r="J436" i="20"/>
  <c r="J437" i="20"/>
  <c r="J438" i="20"/>
  <c r="J439" i="20"/>
  <c r="J440" i="20"/>
  <c r="J441" i="20"/>
  <c r="J442" i="20"/>
  <c r="J443" i="20"/>
  <c r="J444" i="20"/>
  <c r="J445" i="20"/>
  <c r="J446" i="20"/>
  <c r="J447" i="20"/>
  <c r="J448" i="20"/>
  <c r="J449" i="20"/>
  <c r="J450" i="20"/>
  <c r="J451" i="20"/>
  <c r="J452" i="20"/>
  <c r="J453" i="20"/>
  <c r="J454" i="20"/>
  <c r="J455" i="20"/>
  <c r="J456" i="20"/>
  <c r="J457" i="20"/>
  <c r="J458" i="20"/>
  <c r="J459" i="20"/>
  <c r="J460" i="20"/>
  <c r="J461" i="20"/>
  <c r="J462" i="20"/>
  <c r="J463" i="20"/>
  <c r="J464" i="20"/>
  <c r="J465" i="20"/>
  <c r="J466" i="20"/>
  <c r="J467" i="20"/>
  <c r="J468" i="20"/>
  <c r="J469" i="20"/>
  <c r="J470" i="20"/>
  <c r="J471" i="20"/>
  <c r="J472" i="20"/>
  <c r="J473" i="20"/>
  <c r="J474" i="20"/>
  <c r="J475" i="20"/>
  <c r="J476" i="20"/>
  <c r="J477" i="20"/>
  <c r="J478" i="20"/>
  <c r="J479" i="20"/>
  <c r="J480" i="20"/>
  <c r="J481" i="20"/>
  <c r="J482" i="20"/>
  <c r="J483" i="20"/>
  <c r="J484" i="20"/>
  <c r="J485" i="20"/>
  <c r="J486" i="20"/>
  <c r="J487" i="20"/>
  <c r="J488" i="20"/>
  <c r="J489" i="20"/>
  <c r="J490" i="20"/>
  <c r="J491" i="20"/>
  <c r="J492" i="20"/>
  <c r="J493" i="20"/>
  <c r="J494" i="20"/>
  <c r="J495" i="20"/>
  <c r="J496" i="20"/>
  <c r="J497" i="20"/>
  <c r="J498" i="20"/>
  <c r="J499" i="20"/>
  <c r="J500" i="20"/>
  <c r="J501" i="20"/>
  <c r="J502" i="20"/>
  <c r="J503" i="20"/>
  <c r="J504" i="20"/>
  <c r="J505" i="20"/>
  <c r="J506" i="20"/>
  <c r="J507" i="20"/>
  <c r="J508" i="20"/>
  <c r="J509" i="20"/>
  <c r="J510" i="20"/>
  <c r="J511" i="20"/>
  <c r="J512" i="20"/>
  <c r="J513" i="20"/>
  <c r="J514" i="20"/>
  <c r="J515" i="20"/>
  <c r="J516" i="20"/>
  <c r="J517" i="20"/>
  <c r="J518" i="20"/>
  <c r="J519" i="20"/>
  <c r="J520" i="20"/>
  <c r="J521" i="20"/>
  <c r="J522" i="20"/>
  <c r="J523" i="20"/>
  <c r="J524" i="20"/>
  <c r="J525" i="20"/>
  <c r="J526" i="20"/>
  <c r="J527" i="20"/>
  <c r="J528" i="20"/>
  <c r="J529" i="20"/>
  <c r="J530" i="20"/>
  <c r="J531" i="20"/>
  <c r="J532" i="20"/>
  <c r="J533" i="20"/>
  <c r="J534" i="20"/>
  <c r="J535" i="20"/>
  <c r="J536" i="20"/>
  <c r="J537" i="20"/>
  <c r="J538" i="20"/>
  <c r="J539" i="20"/>
  <c r="J540" i="20"/>
  <c r="J541" i="20"/>
  <c r="J542" i="20"/>
  <c r="J543" i="20"/>
  <c r="J544" i="20"/>
  <c r="J545" i="20"/>
  <c r="J546" i="20"/>
  <c r="J547" i="20"/>
  <c r="J548" i="20"/>
  <c r="J549" i="20"/>
  <c r="J550" i="20"/>
  <c r="J551" i="20"/>
  <c r="J552" i="20"/>
  <c r="J553" i="20"/>
  <c r="J554" i="20"/>
  <c r="J555" i="20"/>
  <c r="J556" i="20"/>
  <c r="J557" i="20"/>
  <c r="J558" i="20"/>
  <c r="J559" i="20"/>
  <c r="J560" i="20"/>
  <c r="J561" i="20"/>
  <c r="J562" i="20"/>
  <c r="J563" i="20"/>
  <c r="J564" i="20"/>
  <c r="J565" i="20"/>
  <c r="J566" i="20"/>
  <c r="J567" i="20"/>
  <c r="E91" i="20"/>
  <c r="E94" i="20"/>
  <c r="E97" i="20"/>
  <c r="E100" i="20"/>
  <c r="E124" i="20"/>
  <c r="E133" i="20"/>
  <c r="E142" i="20"/>
  <c r="E235" i="20"/>
  <c r="E241" i="20"/>
  <c r="E244" i="20"/>
  <c r="E310" i="20"/>
  <c r="E358" i="20"/>
  <c r="E367" i="20"/>
  <c r="E406" i="20"/>
  <c r="E412" i="20"/>
  <c r="E415" i="20"/>
  <c r="E424" i="20"/>
  <c r="E427" i="20"/>
  <c r="E454" i="20"/>
  <c r="E457" i="20"/>
  <c r="E460" i="20"/>
  <c r="E463" i="20"/>
  <c r="E466" i="20"/>
  <c r="E469" i="20"/>
  <c r="E472" i="20"/>
  <c r="E475" i="20"/>
  <c r="E478" i="20"/>
  <c r="E484" i="20"/>
  <c r="E487" i="20"/>
  <c r="E496" i="20"/>
  <c r="E499" i="20"/>
  <c r="E526" i="20"/>
  <c r="E529" i="20"/>
  <c r="E532" i="20"/>
  <c r="E538" i="20"/>
  <c r="E541" i="20"/>
  <c r="E544" i="20"/>
  <c r="E547" i="20"/>
  <c r="E550" i="20"/>
  <c r="E553" i="20"/>
  <c r="E559" i="20"/>
  <c r="E562" i="20"/>
  <c r="S567" i="20"/>
  <c r="R567" i="20"/>
  <c r="Q567" i="20"/>
  <c r="N567" i="20"/>
  <c r="M567" i="20"/>
  <c r="K567" i="20"/>
  <c r="S566" i="20"/>
  <c r="R566" i="20"/>
  <c r="Q566" i="20"/>
  <c r="N566" i="20"/>
  <c r="M566" i="20"/>
  <c r="K566" i="20"/>
  <c r="S565" i="20"/>
  <c r="R565" i="20"/>
  <c r="Q565" i="20"/>
  <c r="O565" i="20"/>
  <c r="N565" i="20"/>
  <c r="M565" i="20"/>
  <c r="K565" i="20"/>
  <c r="G565" i="20"/>
  <c r="D565" i="20"/>
  <c r="C565" i="20"/>
  <c r="B565" i="20"/>
  <c r="S564" i="20"/>
  <c r="R564" i="20"/>
  <c r="Q564" i="20"/>
  <c r="N564" i="20"/>
  <c r="M564" i="20"/>
  <c r="K564" i="20"/>
  <c r="S563" i="20"/>
  <c r="R563" i="20"/>
  <c r="Q563" i="20"/>
  <c r="N563" i="20"/>
  <c r="M563" i="20"/>
  <c r="K563" i="20"/>
  <c r="S562" i="20"/>
  <c r="R562" i="20"/>
  <c r="Q562" i="20"/>
  <c r="O562" i="20"/>
  <c r="N562" i="20"/>
  <c r="M562" i="20"/>
  <c r="K562" i="20"/>
  <c r="G562" i="20"/>
  <c r="D562" i="20"/>
  <c r="C562" i="20"/>
  <c r="B562" i="20"/>
  <c r="S561" i="20"/>
  <c r="R561" i="20"/>
  <c r="Q561" i="20"/>
  <c r="N561" i="20"/>
  <c r="M561" i="20"/>
  <c r="K561" i="20"/>
  <c r="S560" i="20"/>
  <c r="R560" i="20"/>
  <c r="Q560" i="20"/>
  <c r="N560" i="20"/>
  <c r="M560" i="20"/>
  <c r="K560" i="20"/>
  <c r="S559" i="20"/>
  <c r="R559" i="20"/>
  <c r="Q559" i="20"/>
  <c r="O559" i="20"/>
  <c r="N559" i="20"/>
  <c r="M559" i="20"/>
  <c r="K559" i="20"/>
  <c r="G559" i="20"/>
  <c r="D559" i="20"/>
  <c r="C559" i="20"/>
  <c r="B559" i="20"/>
  <c r="S558" i="20"/>
  <c r="R558" i="20"/>
  <c r="Q558" i="20"/>
  <c r="N558" i="20"/>
  <c r="M558" i="20"/>
  <c r="K558" i="20"/>
  <c r="S557" i="20"/>
  <c r="R557" i="20"/>
  <c r="Q557" i="20"/>
  <c r="N557" i="20"/>
  <c r="M557" i="20"/>
  <c r="K557" i="20"/>
  <c r="S556" i="20"/>
  <c r="R556" i="20"/>
  <c r="Q556" i="20"/>
  <c r="O556" i="20"/>
  <c r="N556" i="20"/>
  <c r="M556" i="20"/>
  <c r="K556" i="20"/>
  <c r="G556" i="20"/>
  <c r="D556" i="20"/>
  <c r="C556" i="20"/>
  <c r="B556" i="20"/>
  <c r="S555" i="20"/>
  <c r="R555" i="20"/>
  <c r="Q555" i="20"/>
  <c r="N555" i="20"/>
  <c r="M555" i="20"/>
  <c r="K555" i="20"/>
  <c r="S554" i="20"/>
  <c r="R554" i="20"/>
  <c r="Q554" i="20"/>
  <c r="N554" i="20"/>
  <c r="M554" i="20"/>
  <c r="K554" i="20"/>
  <c r="S553" i="20"/>
  <c r="R553" i="20"/>
  <c r="Q553" i="20"/>
  <c r="O553" i="20"/>
  <c r="N553" i="20"/>
  <c r="M553" i="20"/>
  <c r="K553" i="20"/>
  <c r="G553" i="20"/>
  <c r="D553" i="20"/>
  <c r="C553" i="20"/>
  <c r="B553" i="20"/>
  <c r="S552" i="20"/>
  <c r="R552" i="20"/>
  <c r="Q552" i="20"/>
  <c r="N552" i="20"/>
  <c r="M552" i="20"/>
  <c r="K552" i="20"/>
  <c r="S551" i="20"/>
  <c r="R551" i="20"/>
  <c r="Q551" i="20"/>
  <c r="N551" i="20"/>
  <c r="M551" i="20"/>
  <c r="K551" i="20"/>
  <c r="S550" i="20"/>
  <c r="R550" i="20"/>
  <c r="Q550" i="20"/>
  <c r="O550" i="20"/>
  <c r="N550" i="20"/>
  <c r="M550" i="20"/>
  <c r="K550" i="20"/>
  <c r="G550" i="20"/>
  <c r="D550" i="20"/>
  <c r="C550" i="20"/>
  <c r="B550" i="20"/>
  <c r="S549" i="20"/>
  <c r="R549" i="20"/>
  <c r="Q549" i="20"/>
  <c r="N549" i="20"/>
  <c r="M549" i="20"/>
  <c r="K549" i="20"/>
  <c r="S548" i="20"/>
  <c r="R548" i="20"/>
  <c r="Q548" i="20"/>
  <c r="N548" i="20"/>
  <c r="M548" i="20"/>
  <c r="K548" i="20"/>
  <c r="S547" i="20"/>
  <c r="R547" i="20"/>
  <c r="Q547" i="20"/>
  <c r="O547" i="20"/>
  <c r="N547" i="20"/>
  <c r="M547" i="20"/>
  <c r="K547" i="20"/>
  <c r="G547" i="20"/>
  <c r="D547" i="20"/>
  <c r="C547" i="20"/>
  <c r="B547" i="20"/>
  <c r="S546" i="20"/>
  <c r="R546" i="20"/>
  <c r="Q546" i="20"/>
  <c r="N546" i="20"/>
  <c r="M546" i="20"/>
  <c r="K546" i="20"/>
  <c r="S545" i="20"/>
  <c r="R545" i="20"/>
  <c r="Q545" i="20"/>
  <c r="N545" i="20"/>
  <c r="M545" i="20"/>
  <c r="K545" i="20"/>
  <c r="S544" i="20"/>
  <c r="R544" i="20"/>
  <c r="Q544" i="20"/>
  <c r="O544" i="20"/>
  <c r="N544" i="20"/>
  <c r="M544" i="20"/>
  <c r="K544" i="20"/>
  <c r="G544" i="20"/>
  <c r="D544" i="20"/>
  <c r="C544" i="20"/>
  <c r="B544" i="20"/>
  <c r="S543" i="20"/>
  <c r="R543" i="20"/>
  <c r="Q543" i="20"/>
  <c r="N543" i="20"/>
  <c r="M543" i="20"/>
  <c r="K543" i="20"/>
  <c r="S542" i="20"/>
  <c r="R542" i="20"/>
  <c r="Q542" i="20"/>
  <c r="N542" i="20"/>
  <c r="M542" i="20"/>
  <c r="K542" i="20"/>
  <c r="S541" i="20"/>
  <c r="R541" i="20"/>
  <c r="Q541" i="20"/>
  <c r="O541" i="20"/>
  <c r="N541" i="20"/>
  <c r="M541" i="20"/>
  <c r="K541" i="20"/>
  <c r="G541" i="20"/>
  <c r="D541" i="20"/>
  <c r="C541" i="20"/>
  <c r="B541" i="20"/>
  <c r="S540" i="20"/>
  <c r="R540" i="20"/>
  <c r="Q540" i="20"/>
  <c r="N540" i="20"/>
  <c r="M540" i="20"/>
  <c r="K540" i="20"/>
  <c r="S539" i="20"/>
  <c r="R539" i="20"/>
  <c r="Q539" i="20"/>
  <c r="N539" i="20"/>
  <c r="M539" i="20"/>
  <c r="K539" i="20"/>
  <c r="S538" i="20"/>
  <c r="R538" i="20"/>
  <c r="Q538" i="20"/>
  <c r="O538" i="20"/>
  <c r="N538" i="20"/>
  <c r="M538" i="20"/>
  <c r="K538" i="20"/>
  <c r="G538" i="20"/>
  <c r="D538" i="20"/>
  <c r="C538" i="20"/>
  <c r="B538" i="20"/>
  <c r="S537" i="20"/>
  <c r="R537" i="20"/>
  <c r="Q537" i="20"/>
  <c r="N537" i="20"/>
  <c r="M537" i="20"/>
  <c r="K537" i="20"/>
  <c r="S536" i="20"/>
  <c r="R536" i="20"/>
  <c r="Q536" i="20"/>
  <c r="N536" i="20"/>
  <c r="M536" i="20"/>
  <c r="K536" i="20"/>
  <c r="S535" i="20"/>
  <c r="R535" i="20"/>
  <c r="Q535" i="20"/>
  <c r="O535" i="20"/>
  <c r="N535" i="20"/>
  <c r="M535" i="20"/>
  <c r="K535" i="20"/>
  <c r="G535" i="20"/>
  <c r="D535" i="20"/>
  <c r="C535" i="20"/>
  <c r="B535" i="20"/>
  <c r="S534" i="20"/>
  <c r="R534" i="20"/>
  <c r="Q534" i="20"/>
  <c r="N534" i="20"/>
  <c r="M534" i="20"/>
  <c r="K534" i="20"/>
  <c r="S533" i="20"/>
  <c r="R533" i="20"/>
  <c r="Q533" i="20"/>
  <c r="N533" i="20"/>
  <c r="M533" i="20"/>
  <c r="K533" i="20"/>
  <c r="S532" i="20"/>
  <c r="R532" i="20"/>
  <c r="Q532" i="20"/>
  <c r="O532" i="20"/>
  <c r="N532" i="20"/>
  <c r="M532" i="20"/>
  <c r="K532" i="20"/>
  <c r="G532" i="20"/>
  <c r="D532" i="20"/>
  <c r="C532" i="20"/>
  <c r="B532" i="20"/>
  <c r="S531" i="20"/>
  <c r="R531" i="20"/>
  <c r="Q531" i="20"/>
  <c r="N531" i="20"/>
  <c r="M531" i="20"/>
  <c r="K531" i="20"/>
  <c r="S530" i="20"/>
  <c r="R530" i="20"/>
  <c r="Q530" i="20"/>
  <c r="N530" i="20"/>
  <c r="M530" i="20"/>
  <c r="K530" i="20"/>
  <c r="S529" i="20"/>
  <c r="R529" i="20"/>
  <c r="Q529" i="20"/>
  <c r="O529" i="20"/>
  <c r="N529" i="20"/>
  <c r="M529" i="20"/>
  <c r="K529" i="20"/>
  <c r="G529" i="20"/>
  <c r="D529" i="20"/>
  <c r="C529" i="20"/>
  <c r="B529" i="20"/>
  <c r="S528" i="20"/>
  <c r="R528" i="20"/>
  <c r="Q528" i="20"/>
  <c r="N528" i="20"/>
  <c r="M528" i="20"/>
  <c r="K528" i="20"/>
  <c r="S527" i="20"/>
  <c r="R527" i="20"/>
  <c r="Q527" i="20"/>
  <c r="N527" i="20"/>
  <c r="M527" i="20"/>
  <c r="K527" i="20"/>
  <c r="S526" i="20"/>
  <c r="R526" i="20"/>
  <c r="Q526" i="20"/>
  <c r="O526" i="20"/>
  <c r="N526" i="20"/>
  <c r="M526" i="20"/>
  <c r="K526" i="20"/>
  <c r="G526" i="20"/>
  <c r="D526" i="20"/>
  <c r="C526" i="20"/>
  <c r="B526" i="20"/>
  <c r="S525" i="20"/>
  <c r="R525" i="20"/>
  <c r="Q525" i="20"/>
  <c r="N525" i="20"/>
  <c r="M525" i="20"/>
  <c r="K525" i="20"/>
  <c r="S524" i="20"/>
  <c r="R524" i="20"/>
  <c r="Q524" i="20"/>
  <c r="N524" i="20"/>
  <c r="M524" i="20"/>
  <c r="K524" i="20"/>
  <c r="S523" i="20"/>
  <c r="R523" i="20"/>
  <c r="Q523" i="20"/>
  <c r="O523" i="20"/>
  <c r="N523" i="20"/>
  <c r="M523" i="20"/>
  <c r="K523" i="20"/>
  <c r="G523" i="20"/>
  <c r="D523" i="20"/>
  <c r="C523" i="20"/>
  <c r="B523" i="20"/>
  <c r="S522" i="20"/>
  <c r="R522" i="20"/>
  <c r="Q522" i="20"/>
  <c r="N522" i="20"/>
  <c r="M522" i="20"/>
  <c r="K522" i="20"/>
  <c r="S521" i="20"/>
  <c r="R521" i="20"/>
  <c r="Q521" i="20"/>
  <c r="N521" i="20"/>
  <c r="M521" i="20"/>
  <c r="K521" i="20"/>
  <c r="S520" i="20"/>
  <c r="R520" i="20"/>
  <c r="Q520" i="20"/>
  <c r="O520" i="20"/>
  <c r="N520" i="20"/>
  <c r="M520" i="20"/>
  <c r="K520" i="20"/>
  <c r="G520" i="20"/>
  <c r="D520" i="20"/>
  <c r="C520" i="20"/>
  <c r="B520" i="20"/>
  <c r="S519" i="20"/>
  <c r="R519" i="20"/>
  <c r="Q519" i="20"/>
  <c r="N519" i="20"/>
  <c r="M519" i="20"/>
  <c r="K519" i="20"/>
  <c r="S518" i="20"/>
  <c r="R518" i="20"/>
  <c r="Q518" i="20"/>
  <c r="N518" i="20"/>
  <c r="M518" i="20"/>
  <c r="K518" i="20"/>
  <c r="S517" i="20"/>
  <c r="R517" i="20"/>
  <c r="Q517" i="20"/>
  <c r="O517" i="20"/>
  <c r="N517" i="20"/>
  <c r="M517" i="20"/>
  <c r="K517" i="20"/>
  <c r="G517" i="20"/>
  <c r="D517" i="20"/>
  <c r="C517" i="20"/>
  <c r="B517" i="20"/>
  <c r="S516" i="20"/>
  <c r="R516" i="20"/>
  <c r="Q516" i="20"/>
  <c r="N516" i="20"/>
  <c r="M516" i="20"/>
  <c r="K516" i="20"/>
  <c r="S515" i="20"/>
  <c r="R515" i="20"/>
  <c r="Q515" i="20"/>
  <c r="N515" i="20"/>
  <c r="M515" i="20"/>
  <c r="K515" i="20"/>
  <c r="S514" i="20"/>
  <c r="R514" i="20"/>
  <c r="Q514" i="20"/>
  <c r="O514" i="20"/>
  <c r="N514" i="20"/>
  <c r="M514" i="20"/>
  <c r="K514" i="20"/>
  <c r="G514" i="20"/>
  <c r="D514" i="20"/>
  <c r="C514" i="20"/>
  <c r="B514" i="20"/>
  <c r="S513" i="20"/>
  <c r="R513" i="20"/>
  <c r="Q513" i="20"/>
  <c r="N513" i="20"/>
  <c r="M513" i="20"/>
  <c r="K513" i="20"/>
  <c r="S512" i="20"/>
  <c r="R512" i="20"/>
  <c r="Q512" i="20"/>
  <c r="N512" i="20"/>
  <c r="M512" i="20"/>
  <c r="K512" i="20"/>
  <c r="S511" i="20"/>
  <c r="R511" i="20"/>
  <c r="Q511" i="20"/>
  <c r="O511" i="20"/>
  <c r="N511" i="20"/>
  <c r="M511" i="20"/>
  <c r="K511" i="20"/>
  <c r="G511" i="20"/>
  <c r="D511" i="20"/>
  <c r="C511" i="20"/>
  <c r="B511" i="20"/>
  <c r="S510" i="20"/>
  <c r="R510" i="20"/>
  <c r="Q510" i="20"/>
  <c r="N510" i="20"/>
  <c r="M510" i="20"/>
  <c r="K510" i="20"/>
  <c r="S509" i="20"/>
  <c r="R509" i="20"/>
  <c r="Q509" i="20"/>
  <c r="N509" i="20"/>
  <c r="M509" i="20"/>
  <c r="K509" i="20"/>
  <c r="S508" i="20"/>
  <c r="R508" i="20"/>
  <c r="Q508" i="20"/>
  <c r="O508" i="20"/>
  <c r="N508" i="20"/>
  <c r="M508" i="20"/>
  <c r="K508" i="20"/>
  <c r="G508" i="20"/>
  <c r="D508" i="20"/>
  <c r="C508" i="20"/>
  <c r="B508" i="20"/>
  <c r="S507" i="20"/>
  <c r="R507" i="20"/>
  <c r="Q507" i="20"/>
  <c r="N507" i="20"/>
  <c r="M507" i="20"/>
  <c r="K507" i="20"/>
  <c r="S506" i="20"/>
  <c r="R506" i="20"/>
  <c r="Q506" i="20"/>
  <c r="N506" i="20"/>
  <c r="M506" i="20"/>
  <c r="K506" i="20"/>
  <c r="S505" i="20"/>
  <c r="R505" i="20"/>
  <c r="Q505" i="20"/>
  <c r="O505" i="20"/>
  <c r="N505" i="20"/>
  <c r="M505" i="20"/>
  <c r="K505" i="20"/>
  <c r="G505" i="20"/>
  <c r="D505" i="20"/>
  <c r="C505" i="20"/>
  <c r="B505" i="20"/>
  <c r="S504" i="20"/>
  <c r="R504" i="20"/>
  <c r="Q504" i="20"/>
  <c r="N504" i="20"/>
  <c r="M504" i="20"/>
  <c r="K504" i="20"/>
  <c r="S503" i="20"/>
  <c r="R503" i="20"/>
  <c r="Q503" i="20"/>
  <c r="N503" i="20"/>
  <c r="M503" i="20"/>
  <c r="K503" i="20"/>
  <c r="S502" i="20"/>
  <c r="R502" i="20"/>
  <c r="Q502" i="20"/>
  <c r="O502" i="20"/>
  <c r="N502" i="20"/>
  <c r="M502" i="20"/>
  <c r="K502" i="20"/>
  <c r="G502" i="20"/>
  <c r="D502" i="20"/>
  <c r="C502" i="20"/>
  <c r="B502" i="20"/>
  <c r="S501" i="20"/>
  <c r="R501" i="20"/>
  <c r="Q501" i="20"/>
  <c r="N501" i="20"/>
  <c r="M501" i="20"/>
  <c r="K501" i="20"/>
  <c r="S500" i="20"/>
  <c r="R500" i="20"/>
  <c r="Q500" i="20"/>
  <c r="N500" i="20"/>
  <c r="M500" i="20"/>
  <c r="K500" i="20"/>
  <c r="S499" i="20"/>
  <c r="R499" i="20"/>
  <c r="Q499" i="20"/>
  <c r="O499" i="20"/>
  <c r="N499" i="20"/>
  <c r="M499" i="20"/>
  <c r="K499" i="20"/>
  <c r="G499" i="20"/>
  <c r="D499" i="20"/>
  <c r="C499" i="20"/>
  <c r="B499" i="20"/>
  <c r="S498" i="20"/>
  <c r="R498" i="20"/>
  <c r="Q498" i="20"/>
  <c r="N498" i="20"/>
  <c r="M498" i="20"/>
  <c r="K498" i="20"/>
  <c r="S497" i="20"/>
  <c r="R497" i="20"/>
  <c r="Q497" i="20"/>
  <c r="N497" i="20"/>
  <c r="M497" i="20"/>
  <c r="K497" i="20"/>
  <c r="S496" i="20"/>
  <c r="R496" i="20"/>
  <c r="Q496" i="20"/>
  <c r="O496" i="20"/>
  <c r="N496" i="20"/>
  <c r="M496" i="20"/>
  <c r="K496" i="20"/>
  <c r="G496" i="20"/>
  <c r="D496" i="20"/>
  <c r="C496" i="20"/>
  <c r="B496" i="20"/>
  <c r="S495" i="20"/>
  <c r="R495" i="20"/>
  <c r="Q495" i="20"/>
  <c r="N495" i="20"/>
  <c r="M495" i="20"/>
  <c r="K495" i="20"/>
  <c r="S494" i="20"/>
  <c r="R494" i="20"/>
  <c r="Q494" i="20"/>
  <c r="N494" i="20"/>
  <c r="M494" i="20"/>
  <c r="K494" i="20"/>
  <c r="S493" i="20"/>
  <c r="R493" i="20"/>
  <c r="Q493" i="20"/>
  <c r="O493" i="20"/>
  <c r="N493" i="20"/>
  <c r="M493" i="20"/>
  <c r="K493" i="20"/>
  <c r="G493" i="20"/>
  <c r="D493" i="20"/>
  <c r="C493" i="20"/>
  <c r="B493" i="20"/>
  <c r="S492" i="20"/>
  <c r="R492" i="20"/>
  <c r="Q492" i="20"/>
  <c r="N492" i="20"/>
  <c r="M492" i="20"/>
  <c r="K492" i="20"/>
  <c r="S491" i="20"/>
  <c r="R491" i="20"/>
  <c r="Q491" i="20"/>
  <c r="N491" i="20"/>
  <c r="M491" i="20"/>
  <c r="K491" i="20"/>
  <c r="S490" i="20"/>
  <c r="R490" i="20"/>
  <c r="Q490" i="20"/>
  <c r="O490" i="20"/>
  <c r="N490" i="20"/>
  <c r="M490" i="20"/>
  <c r="K490" i="20"/>
  <c r="G490" i="20"/>
  <c r="D490" i="20"/>
  <c r="C490" i="20"/>
  <c r="B490" i="20"/>
  <c r="S489" i="20"/>
  <c r="R489" i="20"/>
  <c r="Q489" i="20"/>
  <c r="N489" i="20"/>
  <c r="M489" i="20"/>
  <c r="K489" i="20"/>
  <c r="S488" i="20"/>
  <c r="R488" i="20"/>
  <c r="Q488" i="20"/>
  <c r="N488" i="20"/>
  <c r="M488" i="20"/>
  <c r="K488" i="20"/>
  <c r="S487" i="20"/>
  <c r="R487" i="20"/>
  <c r="Q487" i="20"/>
  <c r="O487" i="20"/>
  <c r="N487" i="20"/>
  <c r="M487" i="20"/>
  <c r="K487" i="20"/>
  <c r="G487" i="20"/>
  <c r="D487" i="20"/>
  <c r="C487" i="20"/>
  <c r="B487" i="20"/>
  <c r="S486" i="20"/>
  <c r="R486" i="20"/>
  <c r="Q486" i="20"/>
  <c r="N486" i="20"/>
  <c r="M486" i="20"/>
  <c r="K486" i="20"/>
  <c r="S485" i="20"/>
  <c r="R485" i="20"/>
  <c r="Q485" i="20"/>
  <c r="N485" i="20"/>
  <c r="M485" i="20"/>
  <c r="K485" i="20"/>
  <c r="S484" i="20"/>
  <c r="R484" i="20"/>
  <c r="Q484" i="20"/>
  <c r="O484" i="20"/>
  <c r="N484" i="20"/>
  <c r="M484" i="20"/>
  <c r="K484" i="20"/>
  <c r="G484" i="20"/>
  <c r="D484" i="20"/>
  <c r="C484" i="20"/>
  <c r="B484" i="20"/>
  <c r="S483" i="20"/>
  <c r="R483" i="20"/>
  <c r="Q483" i="20"/>
  <c r="N483" i="20"/>
  <c r="M483" i="20"/>
  <c r="K483" i="20"/>
  <c r="S482" i="20"/>
  <c r="R482" i="20"/>
  <c r="Q482" i="20"/>
  <c r="N482" i="20"/>
  <c r="M482" i="20"/>
  <c r="K482" i="20"/>
  <c r="S481" i="20"/>
  <c r="R481" i="20"/>
  <c r="Q481" i="20"/>
  <c r="O481" i="20"/>
  <c r="N481" i="20"/>
  <c r="M481" i="20"/>
  <c r="K481" i="20"/>
  <c r="G481" i="20"/>
  <c r="D481" i="20"/>
  <c r="C481" i="20"/>
  <c r="B481" i="20"/>
  <c r="S480" i="20"/>
  <c r="R480" i="20"/>
  <c r="Q480" i="20"/>
  <c r="N480" i="20"/>
  <c r="M480" i="20"/>
  <c r="K480" i="20"/>
  <c r="S479" i="20"/>
  <c r="R479" i="20"/>
  <c r="Q479" i="20"/>
  <c r="N479" i="20"/>
  <c r="M479" i="20"/>
  <c r="K479" i="20"/>
  <c r="S478" i="20"/>
  <c r="R478" i="20"/>
  <c r="Q478" i="20"/>
  <c r="O478" i="20"/>
  <c r="N478" i="20"/>
  <c r="M478" i="20"/>
  <c r="K478" i="20"/>
  <c r="G478" i="20"/>
  <c r="D478" i="20"/>
  <c r="C478" i="20"/>
  <c r="B478" i="20"/>
  <c r="S477" i="20"/>
  <c r="R477" i="20"/>
  <c r="Q477" i="20"/>
  <c r="N477" i="20"/>
  <c r="M477" i="20"/>
  <c r="K477" i="20"/>
  <c r="S476" i="20"/>
  <c r="R476" i="20"/>
  <c r="Q476" i="20"/>
  <c r="N476" i="20"/>
  <c r="M476" i="20"/>
  <c r="K476" i="20"/>
  <c r="S475" i="20"/>
  <c r="R475" i="20"/>
  <c r="Q475" i="20"/>
  <c r="O475" i="20"/>
  <c r="N475" i="20"/>
  <c r="M475" i="20"/>
  <c r="K475" i="20"/>
  <c r="G475" i="20"/>
  <c r="D475" i="20"/>
  <c r="C475" i="20"/>
  <c r="B475" i="20"/>
  <c r="S474" i="20"/>
  <c r="R474" i="20"/>
  <c r="Q474" i="20"/>
  <c r="N474" i="20"/>
  <c r="M474" i="20"/>
  <c r="K474" i="20"/>
  <c r="S473" i="20"/>
  <c r="R473" i="20"/>
  <c r="Q473" i="20"/>
  <c r="N473" i="20"/>
  <c r="M473" i="20"/>
  <c r="K473" i="20"/>
  <c r="S472" i="20"/>
  <c r="R472" i="20"/>
  <c r="Q472" i="20"/>
  <c r="O472" i="20"/>
  <c r="N472" i="20"/>
  <c r="M472" i="20"/>
  <c r="K472" i="20"/>
  <c r="G472" i="20"/>
  <c r="D472" i="20"/>
  <c r="C472" i="20"/>
  <c r="B472" i="20"/>
  <c r="S471" i="20"/>
  <c r="R471" i="20"/>
  <c r="Q471" i="20"/>
  <c r="N471" i="20"/>
  <c r="M471" i="20"/>
  <c r="K471" i="20"/>
  <c r="S470" i="20"/>
  <c r="R470" i="20"/>
  <c r="Q470" i="20"/>
  <c r="N470" i="20"/>
  <c r="M470" i="20"/>
  <c r="K470" i="20"/>
  <c r="S469" i="20"/>
  <c r="R469" i="20"/>
  <c r="Q469" i="20"/>
  <c r="O469" i="20"/>
  <c r="N469" i="20"/>
  <c r="M469" i="20"/>
  <c r="K469" i="20"/>
  <c r="G469" i="20"/>
  <c r="D469" i="20"/>
  <c r="C469" i="20"/>
  <c r="B469" i="20"/>
  <c r="S468" i="20"/>
  <c r="R468" i="20"/>
  <c r="Q468" i="20"/>
  <c r="N468" i="20"/>
  <c r="M468" i="20"/>
  <c r="K468" i="20"/>
  <c r="S467" i="20"/>
  <c r="R467" i="20"/>
  <c r="Q467" i="20"/>
  <c r="N467" i="20"/>
  <c r="M467" i="20"/>
  <c r="K467" i="20"/>
  <c r="S466" i="20"/>
  <c r="R466" i="20"/>
  <c r="Q466" i="20"/>
  <c r="O466" i="20"/>
  <c r="N466" i="20"/>
  <c r="M466" i="20"/>
  <c r="K466" i="20"/>
  <c r="G466" i="20"/>
  <c r="D466" i="20"/>
  <c r="C466" i="20"/>
  <c r="B466" i="20"/>
  <c r="S465" i="20"/>
  <c r="R465" i="20"/>
  <c r="Q465" i="20"/>
  <c r="N465" i="20"/>
  <c r="M465" i="20"/>
  <c r="K465" i="20"/>
  <c r="S464" i="20"/>
  <c r="R464" i="20"/>
  <c r="Q464" i="20"/>
  <c r="N464" i="20"/>
  <c r="M464" i="20"/>
  <c r="K464" i="20"/>
  <c r="S463" i="20"/>
  <c r="R463" i="20"/>
  <c r="Q463" i="20"/>
  <c r="O463" i="20"/>
  <c r="N463" i="20"/>
  <c r="M463" i="20"/>
  <c r="K463" i="20"/>
  <c r="G463" i="20"/>
  <c r="D463" i="20"/>
  <c r="C463" i="20"/>
  <c r="B463" i="20"/>
  <c r="S462" i="20"/>
  <c r="R462" i="20"/>
  <c r="Q462" i="20"/>
  <c r="N462" i="20"/>
  <c r="M462" i="20"/>
  <c r="K462" i="20"/>
  <c r="S461" i="20"/>
  <c r="R461" i="20"/>
  <c r="Q461" i="20"/>
  <c r="N461" i="20"/>
  <c r="M461" i="20"/>
  <c r="K461" i="20"/>
  <c r="S460" i="20"/>
  <c r="R460" i="20"/>
  <c r="Q460" i="20"/>
  <c r="O460" i="20"/>
  <c r="N460" i="20"/>
  <c r="M460" i="20"/>
  <c r="K460" i="20"/>
  <c r="G460" i="20"/>
  <c r="D460" i="20"/>
  <c r="C460" i="20"/>
  <c r="B460" i="20"/>
  <c r="S459" i="20"/>
  <c r="R459" i="20"/>
  <c r="Q459" i="20"/>
  <c r="N459" i="20"/>
  <c r="M459" i="20"/>
  <c r="K459" i="20"/>
  <c r="S458" i="20"/>
  <c r="R458" i="20"/>
  <c r="Q458" i="20"/>
  <c r="N458" i="20"/>
  <c r="M458" i="20"/>
  <c r="K458" i="20"/>
  <c r="S457" i="20"/>
  <c r="R457" i="20"/>
  <c r="Q457" i="20"/>
  <c r="N457" i="20"/>
  <c r="M457" i="20"/>
  <c r="K457" i="20"/>
  <c r="G457" i="20"/>
  <c r="D457" i="20"/>
  <c r="C457" i="20"/>
  <c r="B457" i="20"/>
  <c r="S456" i="20"/>
  <c r="R456" i="20"/>
  <c r="Q456" i="20"/>
  <c r="N456" i="20"/>
  <c r="M456" i="20"/>
  <c r="K456" i="20"/>
  <c r="S455" i="20"/>
  <c r="R455" i="20"/>
  <c r="Q455" i="20"/>
  <c r="N455" i="20"/>
  <c r="M455" i="20"/>
  <c r="K455" i="20"/>
  <c r="S454" i="20"/>
  <c r="R454" i="20"/>
  <c r="Q454" i="20"/>
  <c r="O454" i="20"/>
  <c r="N454" i="20"/>
  <c r="M454" i="20"/>
  <c r="K454" i="20"/>
  <c r="G454" i="20"/>
  <c r="D454" i="20"/>
  <c r="C454" i="20"/>
  <c r="B454" i="20"/>
  <c r="S453" i="20"/>
  <c r="R453" i="20"/>
  <c r="Q453" i="20"/>
  <c r="N453" i="20"/>
  <c r="M453" i="20"/>
  <c r="K453" i="20"/>
  <c r="S452" i="20"/>
  <c r="R452" i="20"/>
  <c r="Q452" i="20"/>
  <c r="N452" i="20"/>
  <c r="M452" i="20"/>
  <c r="K452" i="20"/>
  <c r="S451" i="20"/>
  <c r="R451" i="20"/>
  <c r="Q451" i="20"/>
  <c r="O451" i="20"/>
  <c r="N451" i="20"/>
  <c r="M451" i="20"/>
  <c r="K451" i="20"/>
  <c r="G451" i="20"/>
  <c r="D451" i="20"/>
  <c r="C451" i="20"/>
  <c r="B451" i="20"/>
  <c r="S450" i="20"/>
  <c r="R450" i="20"/>
  <c r="Q450" i="20"/>
  <c r="N450" i="20"/>
  <c r="M450" i="20"/>
  <c r="K450" i="20"/>
  <c r="S449" i="20"/>
  <c r="R449" i="20"/>
  <c r="Q449" i="20"/>
  <c r="N449" i="20"/>
  <c r="M449" i="20"/>
  <c r="K449" i="20"/>
  <c r="S448" i="20"/>
  <c r="R448" i="20"/>
  <c r="Q448" i="20"/>
  <c r="O448" i="20"/>
  <c r="N448" i="20"/>
  <c r="M448" i="20"/>
  <c r="K448" i="20"/>
  <c r="G448" i="20"/>
  <c r="D448" i="20"/>
  <c r="C448" i="20"/>
  <c r="B448" i="20"/>
  <c r="S447" i="20"/>
  <c r="R447" i="20"/>
  <c r="Q447" i="20"/>
  <c r="N447" i="20"/>
  <c r="M447" i="20"/>
  <c r="K447" i="20"/>
  <c r="S446" i="20"/>
  <c r="R446" i="20"/>
  <c r="Q446" i="20"/>
  <c r="N446" i="20"/>
  <c r="M446" i="20"/>
  <c r="K446" i="20"/>
  <c r="S445" i="20"/>
  <c r="R445" i="20"/>
  <c r="Q445" i="20"/>
  <c r="O445" i="20"/>
  <c r="N445" i="20"/>
  <c r="M445" i="20"/>
  <c r="K445" i="20"/>
  <c r="G445" i="20"/>
  <c r="D445" i="20"/>
  <c r="C445" i="20"/>
  <c r="B445" i="20"/>
  <c r="S444" i="20"/>
  <c r="R444" i="20"/>
  <c r="Q444" i="20"/>
  <c r="N444" i="20"/>
  <c r="M444" i="20"/>
  <c r="K444" i="20"/>
  <c r="S443" i="20"/>
  <c r="R443" i="20"/>
  <c r="Q443" i="20"/>
  <c r="N443" i="20"/>
  <c r="M443" i="20"/>
  <c r="K443" i="20"/>
  <c r="S442" i="20"/>
  <c r="R442" i="20"/>
  <c r="Q442" i="20"/>
  <c r="O442" i="20"/>
  <c r="N442" i="20"/>
  <c r="M442" i="20"/>
  <c r="K442" i="20"/>
  <c r="G442" i="20"/>
  <c r="D442" i="20"/>
  <c r="C442" i="20"/>
  <c r="B442" i="20"/>
  <c r="S441" i="20"/>
  <c r="R441" i="20"/>
  <c r="Q441" i="20"/>
  <c r="N441" i="20"/>
  <c r="M441" i="20"/>
  <c r="K441" i="20"/>
  <c r="S440" i="20"/>
  <c r="R440" i="20"/>
  <c r="Q440" i="20"/>
  <c r="N440" i="20"/>
  <c r="M440" i="20"/>
  <c r="K440" i="20"/>
  <c r="S439" i="20"/>
  <c r="R439" i="20"/>
  <c r="Q439" i="20"/>
  <c r="O439" i="20"/>
  <c r="N439" i="20"/>
  <c r="M439" i="20"/>
  <c r="K439" i="20"/>
  <c r="G439" i="20"/>
  <c r="D439" i="20"/>
  <c r="C439" i="20"/>
  <c r="B439" i="20"/>
  <c r="S438" i="20"/>
  <c r="R438" i="20"/>
  <c r="Q438" i="20"/>
  <c r="N438" i="20"/>
  <c r="M438" i="20"/>
  <c r="K438" i="20"/>
  <c r="S437" i="20"/>
  <c r="R437" i="20"/>
  <c r="Q437" i="20"/>
  <c r="N437" i="20"/>
  <c r="M437" i="20"/>
  <c r="K437" i="20"/>
  <c r="S436" i="20"/>
  <c r="R436" i="20"/>
  <c r="Q436" i="20"/>
  <c r="O436" i="20"/>
  <c r="N436" i="20"/>
  <c r="M436" i="20"/>
  <c r="K436" i="20"/>
  <c r="G436" i="20"/>
  <c r="D436" i="20"/>
  <c r="C436" i="20"/>
  <c r="B436" i="20"/>
  <c r="S435" i="20"/>
  <c r="R435" i="20"/>
  <c r="Q435" i="20"/>
  <c r="N435" i="20"/>
  <c r="M435" i="20"/>
  <c r="K435" i="20"/>
  <c r="S434" i="20"/>
  <c r="R434" i="20"/>
  <c r="Q434" i="20"/>
  <c r="N434" i="20"/>
  <c r="M434" i="20"/>
  <c r="K434" i="20"/>
  <c r="S433" i="20"/>
  <c r="R433" i="20"/>
  <c r="Q433" i="20"/>
  <c r="O433" i="20"/>
  <c r="N433" i="20"/>
  <c r="M433" i="20"/>
  <c r="K433" i="20"/>
  <c r="G433" i="20"/>
  <c r="D433" i="20"/>
  <c r="C433" i="20"/>
  <c r="B433" i="20"/>
  <c r="S432" i="20"/>
  <c r="R432" i="20"/>
  <c r="Q432" i="20"/>
  <c r="N432" i="20"/>
  <c r="M432" i="20"/>
  <c r="K432" i="20"/>
  <c r="S431" i="20"/>
  <c r="R431" i="20"/>
  <c r="Q431" i="20"/>
  <c r="N431" i="20"/>
  <c r="M431" i="20"/>
  <c r="K431" i="20"/>
  <c r="S430" i="20"/>
  <c r="R430" i="20"/>
  <c r="Q430" i="20"/>
  <c r="O430" i="20"/>
  <c r="N430" i="20"/>
  <c r="M430" i="20"/>
  <c r="K430" i="20"/>
  <c r="G430" i="20"/>
  <c r="D430" i="20"/>
  <c r="C430" i="20"/>
  <c r="B430" i="20"/>
  <c r="S429" i="20"/>
  <c r="R429" i="20"/>
  <c r="Q429" i="20"/>
  <c r="N429" i="20"/>
  <c r="M429" i="20"/>
  <c r="K429" i="20"/>
  <c r="S428" i="20"/>
  <c r="R428" i="20"/>
  <c r="Q428" i="20"/>
  <c r="N428" i="20"/>
  <c r="M428" i="20"/>
  <c r="K428" i="20"/>
  <c r="S427" i="20"/>
  <c r="R427" i="20"/>
  <c r="Q427" i="20"/>
  <c r="O427" i="20"/>
  <c r="N427" i="20"/>
  <c r="M427" i="20"/>
  <c r="K427" i="20"/>
  <c r="G427" i="20"/>
  <c r="D427" i="20"/>
  <c r="C427" i="20"/>
  <c r="B427" i="20"/>
  <c r="S426" i="20"/>
  <c r="R426" i="20"/>
  <c r="Q426" i="20"/>
  <c r="N426" i="20"/>
  <c r="M426" i="20"/>
  <c r="K426" i="20"/>
  <c r="S425" i="20"/>
  <c r="R425" i="20"/>
  <c r="Q425" i="20"/>
  <c r="N425" i="20"/>
  <c r="M425" i="20"/>
  <c r="K425" i="20"/>
  <c r="S424" i="20"/>
  <c r="R424" i="20"/>
  <c r="Q424" i="20"/>
  <c r="O424" i="20"/>
  <c r="N424" i="20"/>
  <c r="M424" i="20"/>
  <c r="K424" i="20"/>
  <c r="G424" i="20"/>
  <c r="D424" i="20"/>
  <c r="C424" i="20"/>
  <c r="B424" i="20"/>
  <c r="S423" i="20"/>
  <c r="R423" i="20"/>
  <c r="Q423" i="20"/>
  <c r="N423" i="20"/>
  <c r="M423" i="20"/>
  <c r="K423" i="20"/>
  <c r="S422" i="20"/>
  <c r="R422" i="20"/>
  <c r="Q422" i="20"/>
  <c r="N422" i="20"/>
  <c r="M422" i="20"/>
  <c r="K422" i="20"/>
  <c r="S421" i="20"/>
  <c r="R421" i="20"/>
  <c r="Q421" i="20"/>
  <c r="O421" i="20"/>
  <c r="N421" i="20"/>
  <c r="M421" i="20"/>
  <c r="K421" i="20"/>
  <c r="G421" i="20"/>
  <c r="D421" i="20"/>
  <c r="C421" i="20"/>
  <c r="B421" i="20"/>
  <c r="S420" i="20"/>
  <c r="R420" i="20"/>
  <c r="Q420" i="20"/>
  <c r="N420" i="20"/>
  <c r="M420" i="20"/>
  <c r="K420" i="20"/>
  <c r="S419" i="20"/>
  <c r="R419" i="20"/>
  <c r="Q419" i="20"/>
  <c r="N419" i="20"/>
  <c r="M419" i="20"/>
  <c r="K419" i="20"/>
  <c r="S418" i="20"/>
  <c r="R418" i="20"/>
  <c r="Q418" i="20"/>
  <c r="O418" i="20"/>
  <c r="N418" i="20"/>
  <c r="M418" i="20"/>
  <c r="K418" i="20"/>
  <c r="G418" i="20"/>
  <c r="D418" i="20"/>
  <c r="C418" i="20"/>
  <c r="B418" i="20"/>
  <c r="S417" i="20"/>
  <c r="R417" i="20"/>
  <c r="Q417" i="20"/>
  <c r="N417" i="20"/>
  <c r="M417" i="20"/>
  <c r="K417" i="20"/>
  <c r="S416" i="20"/>
  <c r="R416" i="20"/>
  <c r="Q416" i="20"/>
  <c r="N416" i="20"/>
  <c r="M416" i="20"/>
  <c r="K416" i="20"/>
  <c r="S415" i="20"/>
  <c r="R415" i="20"/>
  <c r="Q415" i="20"/>
  <c r="O415" i="20"/>
  <c r="N415" i="20"/>
  <c r="M415" i="20"/>
  <c r="K415" i="20"/>
  <c r="G415" i="20"/>
  <c r="D415" i="20"/>
  <c r="C415" i="20"/>
  <c r="B415" i="20"/>
  <c r="S414" i="20"/>
  <c r="R414" i="20"/>
  <c r="Q414" i="20"/>
  <c r="N414" i="20"/>
  <c r="M414" i="20"/>
  <c r="K414" i="20"/>
  <c r="S413" i="20"/>
  <c r="R413" i="20"/>
  <c r="Q413" i="20"/>
  <c r="N413" i="20"/>
  <c r="M413" i="20"/>
  <c r="K413" i="20"/>
  <c r="S412" i="20"/>
  <c r="R412" i="20"/>
  <c r="Q412" i="20"/>
  <c r="O412" i="20"/>
  <c r="N412" i="20"/>
  <c r="M412" i="20"/>
  <c r="K412" i="20"/>
  <c r="G412" i="20"/>
  <c r="D412" i="20"/>
  <c r="C412" i="20"/>
  <c r="B412" i="20"/>
  <c r="S411" i="20"/>
  <c r="R411" i="20"/>
  <c r="Q411" i="20"/>
  <c r="N411" i="20"/>
  <c r="M411" i="20"/>
  <c r="K411" i="20"/>
  <c r="S410" i="20"/>
  <c r="R410" i="20"/>
  <c r="Q410" i="20"/>
  <c r="N410" i="20"/>
  <c r="M410" i="20"/>
  <c r="K410" i="20"/>
  <c r="S409" i="20"/>
  <c r="R409" i="20"/>
  <c r="Q409" i="20"/>
  <c r="O409" i="20"/>
  <c r="N409" i="20"/>
  <c r="M409" i="20"/>
  <c r="K409" i="20"/>
  <c r="G409" i="20"/>
  <c r="D409" i="20"/>
  <c r="C409" i="20"/>
  <c r="B409" i="20"/>
  <c r="S408" i="20"/>
  <c r="R408" i="20"/>
  <c r="Q408" i="20"/>
  <c r="N408" i="20"/>
  <c r="M408" i="20"/>
  <c r="K408" i="20"/>
  <c r="S407" i="20"/>
  <c r="R407" i="20"/>
  <c r="Q407" i="20"/>
  <c r="N407" i="20"/>
  <c r="M407" i="20"/>
  <c r="K407" i="20"/>
  <c r="S406" i="20"/>
  <c r="R406" i="20"/>
  <c r="Q406" i="20"/>
  <c r="O406" i="20"/>
  <c r="N406" i="20"/>
  <c r="M406" i="20"/>
  <c r="K406" i="20"/>
  <c r="G406" i="20"/>
  <c r="D406" i="20"/>
  <c r="C406" i="20"/>
  <c r="B406" i="20"/>
  <c r="S405" i="20"/>
  <c r="R405" i="20"/>
  <c r="Q405" i="20"/>
  <c r="N405" i="20"/>
  <c r="M405" i="20"/>
  <c r="K405" i="20"/>
  <c r="S404" i="20"/>
  <c r="R404" i="20"/>
  <c r="Q404" i="20"/>
  <c r="N404" i="20"/>
  <c r="M404" i="20"/>
  <c r="K404" i="20"/>
  <c r="S403" i="20"/>
  <c r="R403" i="20"/>
  <c r="Q403" i="20"/>
  <c r="N403" i="20"/>
  <c r="M403" i="20"/>
  <c r="K403" i="20"/>
  <c r="G403" i="20"/>
  <c r="D403" i="20"/>
  <c r="C403" i="20"/>
  <c r="B403" i="20"/>
  <c r="S402" i="20"/>
  <c r="R402" i="20"/>
  <c r="Q402" i="20"/>
  <c r="N402" i="20"/>
  <c r="M402" i="20"/>
  <c r="K402" i="20"/>
  <c r="S401" i="20"/>
  <c r="R401" i="20"/>
  <c r="Q401" i="20"/>
  <c r="N401" i="20"/>
  <c r="M401" i="20"/>
  <c r="K401" i="20"/>
  <c r="S400" i="20"/>
  <c r="R400" i="20"/>
  <c r="Q400" i="20"/>
  <c r="N400" i="20"/>
  <c r="M400" i="20"/>
  <c r="K400" i="20"/>
  <c r="G400" i="20"/>
  <c r="D400" i="20"/>
  <c r="C400" i="20"/>
  <c r="B400" i="20"/>
  <c r="S399" i="20"/>
  <c r="R399" i="20"/>
  <c r="Q399" i="20"/>
  <c r="N399" i="20"/>
  <c r="M399" i="20"/>
  <c r="K399" i="20"/>
  <c r="S398" i="20"/>
  <c r="R398" i="20"/>
  <c r="Q398" i="20"/>
  <c r="N398" i="20"/>
  <c r="M398" i="20"/>
  <c r="K398" i="20"/>
  <c r="S397" i="20"/>
  <c r="R397" i="20"/>
  <c r="Q397" i="20"/>
  <c r="N397" i="20"/>
  <c r="M397" i="20"/>
  <c r="K397" i="20"/>
  <c r="G397" i="20"/>
  <c r="D397" i="20"/>
  <c r="C397" i="20"/>
  <c r="B397" i="20"/>
  <c r="S396" i="20"/>
  <c r="R396" i="20"/>
  <c r="Q396" i="20"/>
  <c r="N396" i="20"/>
  <c r="M396" i="20"/>
  <c r="K396" i="20"/>
  <c r="S395" i="20"/>
  <c r="R395" i="20"/>
  <c r="Q395" i="20"/>
  <c r="N395" i="20"/>
  <c r="M395" i="20"/>
  <c r="K395" i="20"/>
  <c r="S394" i="20"/>
  <c r="R394" i="20"/>
  <c r="Q394" i="20"/>
  <c r="N394" i="20"/>
  <c r="M394" i="20"/>
  <c r="K394" i="20"/>
  <c r="G394" i="20"/>
  <c r="D394" i="20"/>
  <c r="C394" i="20"/>
  <c r="B394" i="20"/>
  <c r="S393" i="20"/>
  <c r="R393" i="20"/>
  <c r="Q393" i="20"/>
  <c r="N393" i="20"/>
  <c r="M393" i="20"/>
  <c r="K393" i="20"/>
  <c r="S392" i="20"/>
  <c r="R392" i="20"/>
  <c r="Q392" i="20"/>
  <c r="N392" i="20"/>
  <c r="M392" i="20"/>
  <c r="K392" i="20"/>
  <c r="S391" i="20"/>
  <c r="R391" i="20"/>
  <c r="Q391" i="20"/>
  <c r="N391" i="20"/>
  <c r="M391" i="20"/>
  <c r="K391" i="20"/>
  <c r="G391" i="20"/>
  <c r="D391" i="20"/>
  <c r="C391" i="20"/>
  <c r="B391" i="20"/>
  <c r="S390" i="20"/>
  <c r="R390" i="20"/>
  <c r="Q390" i="20"/>
  <c r="N390" i="20"/>
  <c r="M390" i="20"/>
  <c r="K390" i="20"/>
  <c r="S389" i="20"/>
  <c r="R389" i="20"/>
  <c r="Q389" i="20"/>
  <c r="N389" i="20"/>
  <c r="M389" i="20"/>
  <c r="K389" i="20"/>
  <c r="S388" i="20"/>
  <c r="R388" i="20"/>
  <c r="Q388" i="20"/>
  <c r="N388" i="20"/>
  <c r="M388" i="20"/>
  <c r="K388" i="20"/>
  <c r="G388" i="20"/>
  <c r="D388" i="20"/>
  <c r="C388" i="20"/>
  <c r="B388" i="20"/>
  <c r="S387" i="20"/>
  <c r="R387" i="20"/>
  <c r="Q387" i="20"/>
  <c r="N387" i="20"/>
  <c r="M387" i="20"/>
  <c r="K387" i="20"/>
  <c r="S386" i="20"/>
  <c r="R386" i="20"/>
  <c r="Q386" i="20"/>
  <c r="N386" i="20"/>
  <c r="M386" i="20"/>
  <c r="K386" i="20"/>
  <c r="S385" i="20"/>
  <c r="R385" i="20"/>
  <c r="Q385" i="20"/>
  <c r="N385" i="20"/>
  <c r="M385" i="20"/>
  <c r="K385" i="20"/>
  <c r="G385" i="20"/>
  <c r="D385" i="20"/>
  <c r="C385" i="20"/>
  <c r="B385" i="20"/>
  <c r="S384" i="20"/>
  <c r="R384" i="20"/>
  <c r="Q384" i="20"/>
  <c r="N384" i="20"/>
  <c r="M384" i="20"/>
  <c r="K384" i="20"/>
  <c r="S383" i="20"/>
  <c r="R383" i="20"/>
  <c r="Q383" i="20"/>
  <c r="N383" i="20"/>
  <c r="M383" i="20"/>
  <c r="K383" i="20"/>
  <c r="S382" i="20"/>
  <c r="R382" i="20"/>
  <c r="Q382" i="20"/>
  <c r="N382" i="20"/>
  <c r="M382" i="20"/>
  <c r="K382" i="20"/>
  <c r="G382" i="20"/>
  <c r="D382" i="20"/>
  <c r="C382" i="20"/>
  <c r="B382" i="20"/>
  <c r="S381" i="20"/>
  <c r="R381" i="20"/>
  <c r="Q381" i="20"/>
  <c r="N381" i="20"/>
  <c r="M381" i="20"/>
  <c r="K381" i="20"/>
  <c r="S380" i="20"/>
  <c r="R380" i="20"/>
  <c r="Q380" i="20"/>
  <c r="N380" i="20"/>
  <c r="M380" i="20"/>
  <c r="K380" i="20"/>
  <c r="S379" i="20"/>
  <c r="R379" i="20"/>
  <c r="Q379" i="20"/>
  <c r="N379" i="20"/>
  <c r="M379" i="20"/>
  <c r="K379" i="20"/>
  <c r="G379" i="20"/>
  <c r="D379" i="20"/>
  <c r="C379" i="20"/>
  <c r="B379" i="20"/>
  <c r="S378" i="20"/>
  <c r="R378" i="20"/>
  <c r="Q378" i="20"/>
  <c r="N378" i="20"/>
  <c r="M378" i="20"/>
  <c r="K378" i="20"/>
  <c r="S377" i="20"/>
  <c r="R377" i="20"/>
  <c r="Q377" i="20"/>
  <c r="N377" i="20"/>
  <c r="M377" i="20"/>
  <c r="K377" i="20"/>
  <c r="S376" i="20"/>
  <c r="R376" i="20"/>
  <c r="Q376" i="20"/>
  <c r="N376" i="20"/>
  <c r="M376" i="20"/>
  <c r="K376" i="20"/>
  <c r="G376" i="20"/>
  <c r="D376" i="20"/>
  <c r="C376" i="20"/>
  <c r="B376" i="20"/>
  <c r="S375" i="20"/>
  <c r="R375" i="20"/>
  <c r="Q375" i="20"/>
  <c r="N375" i="20"/>
  <c r="M375" i="20"/>
  <c r="K375" i="20"/>
  <c r="S374" i="20"/>
  <c r="R374" i="20"/>
  <c r="Q374" i="20"/>
  <c r="N374" i="20"/>
  <c r="M374" i="20"/>
  <c r="K374" i="20"/>
  <c r="S373" i="20"/>
  <c r="R373" i="20"/>
  <c r="Q373" i="20"/>
  <c r="N373" i="20"/>
  <c r="M373" i="20"/>
  <c r="K373" i="20"/>
  <c r="G373" i="20"/>
  <c r="D373" i="20"/>
  <c r="C373" i="20"/>
  <c r="B373" i="20"/>
  <c r="S372" i="20"/>
  <c r="R372" i="20"/>
  <c r="Q372" i="20"/>
  <c r="N372" i="20"/>
  <c r="M372" i="20"/>
  <c r="K372" i="20"/>
  <c r="S371" i="20"/>
  <c r="R371" i="20"/>
  <c r="Q371" i="20"/>
  <c r="N371" i="20"/>
  <c r="M371" i="20"/>
  <c r="K371" i="20"/>
  <c r="S370" i="20"/>
  <c r="R370" i="20"/>
  <c r="Q370" i="20"/>
  <c r="N370" i="20"/>
  <c r="M370" i="20"/>
  <c r="K370" i="20"/>
  <c r="G370" i="20"/>
  <c r="D370" i="20"/>
  <c r="C370" i="20"/>
  <c r="B370" i="20"/>
  <c r="R11" i="20"/>
  <c r="S11" i="20"/>
  <c r="R12" i="20"/>
  <c r="S12" i="20"/>
  <c r="R13" i="20"/>
  <c r="S13" i="20"/>
  <c r="Q14" i="20"/>
  <c r="R14" i="20"/>
  <c r="S14" i="20"/>
  <c r="Q15" i="20"/>
  <c r="R15" i="20"/>
  <c r="S15" i="20"/>
  <c r="Q16" i="20"/>
  <c r="R16" i="20"/>
  <c r="S16" i="20"/>
  <c r="Q17" i="20"/>
  <c r="R17" i="20"/>
  <c r="S17" i="20"/>
  <c r="Q18" i="20"/>
  <c r="R18" i="20"/>
  <c r="S18" i="20"/>
  <c r="Q19" i="20"/>
  <c r="R19" i="20"/>
  <c r="S19" i="20"/>
  <c r="Q20" i="20"/>
  <c r="R20" i="20"/>
  <c r="S20" i="20"/>
  <c r="Q21" i="20"/>
  <c r="R21" i="20"/>
  <c r="S21" i="20"/>
  <c r="Q22" i="20"/>
  <c r="R22" i="20"/>
  <c r="S22" i="20"/>
  <c r="Q23" i="20"/>
  <c r="R23" i="20"/>
  <c r="S23" i="20"/>
  <c r="Q24" i="20"/>
  <c r="R24" i="20"/>
  <c r="S24" i="20"/>
  <c r="Q25" i="20"/>
  <c r="R25" i="20"/>
  <c r="S25" i="20"/>
  <c r="Q26" i="20"/>
  <c r="R26" i="20"/>
  <c r="S26" i="20"/>
  <c r="Q27" i="20"/>
  <c r="R27" i="20"/>
  <c r="S27" i="20"/>
  <c r="Q28" i="20"/>
  <c r="R28" i="20"/>
  <c r="S28" i="20"/>
  <c r="Q29" i="20"/>
  <c r="R29" i="20"/>
  <c r="S29" i="20"/>
  <c r="Q30" i="20"/>
  <c r="R30" i="20"/>
  <c r="S30" i="20"/>
  <c r="Q31" i="20"/>
  <c r="R31" i="20"/>
  <c r="S31" i="20"/>
  <c r="Q32" i="20"/>
  <c r="R32" i="20"/>
  <c r="S32" i="20"/>
  <c r="Q33" i="20"/>
  <c r="R33" i="20"/>
  <c r="S33" i="20"/>
  <c r="Q34" i="20"/>
  <c r="R34" i="20"/>
  <c r="S34" i="20"/>
  <c r="Q35" i="20"/>
  <c r="R35" i="20"/>
  <c r="S35" i="20"/>
  <c r="Q36" i="20"/>
  <c r="R36" i="20"/>
  <c r="S36" i="20"/>
  <c r="Q37" i="20"/>
  <c r="R37" i="20"/>
  <c r="S37" i="20"/>
  <c r="Q38" i="20"/>
  <c r="R38" i="20"/>
  <c r="S38" i="20"/>
  <c r="Q39" i="20"/>
  <c r="R39" i="20"/>
  <c r="S39" i="20"/>
  <c r="Q40" i="20"/>
  <c r="R40" i="20"/>
  <c r="S40" i="20"/>
  <c r="Q41" i="20"/>
  <c r="R41" i="20"/>
  <c r="S41" i="20"/>
  <c r="Q42" i="20"/>
  <c r="R42" i="20"/>
  <c r="S42" i="20"/>
  <c r="Q43" i="20"/>
  <c r="R43" i="20"/>
  <c r="S43" i="20"/>
  <c r="Q44" i="20"/>
  <c r="R44" i="20"/>
  <c r="S44" i="20"/>
  <c r="Q45" i="20"/>
  <c r="R45" i="20"/>
  <c r="S45" i="20"/>
  <c r="Q46" i="20"/>
  <c r="R46" i="20"/>
  <c r="S46" i="20"/>
  <c r="Q47" i="20"/>
  <c r="R47" i="20"/>
  <c r="S47" i="20"/>
  <c r="Q48" i="20"/>
  <c r="R48" i="20"/>
  <c r="S48" i="20"/>
  <c r="Q49" i="20"/>
  <c r="R49" i="20"/>
  <c r="S49" i="20"/>
  <c r="Q50" i="20"/>
  <c r="R50" i="20"/>
  <c r="S50" i="20"/>
  <c r="Q51" i="20"/>
  <c r="R51" i="20"/>
  <c r="S51" i="20"/>
  <c r="Q52" i="20"/>
  <c r="R52" i="20"/>
  <c r="S52" i="20"/>
  <c r="Q53" i="20"/>
  <c r="R53" i="20"/>
  <c r="S53" i="20"/>
  <c r="Q54" i="20"/>
  <c r="R54" i="20"/>
  <c r="S54" i="20"/>
  <c r="Q55" i="20"/>
  <c r="R55" i="20"/>
  <c r="S55" i="20"/>
  <c r="Q56" i="20"/>
  <c r="R56" i="20"/>
  <c r="S56" i="20"/>
  <c r="Q57" i="20"/>
  <c r="R57" i="20"/>
  <c r="S57" i="20"/>
  <c r="Q58" i="20"/>
  <c r="R58" i="20"/>
  <c r="S58" i="20"/>
  <c r="Q59" i="20"/>
  <c r="R59" i="20"/>
  <c r="S59" i="20"/>
  <c r="Q60" i="20"/>
  <c r="R60" i="20"/>
  <c r="S60" i="20"/>
  <c r="Q61" i="20"/>
  <c r="R61" i="20"/>
  <c r="S61" i="20"/>
  <c r="Q62" i="20"/>
  <c r="R62" i="20"/>
  <c r="S62" i="20"/>
  <c r="Q63" i="20"/>
  <c r="R63" i="20"/>
  <c r="S63" i="20"/>
  <c r="Q64" i="20"/>
  <c r="R64" i="20"/>
  <c r="S64" i="20"/>
  <c r="Q65" i="20"/>
  <c r="R65" i="20"/>
  <c r="S65" i="20"/>
  <c r="Q66" i="20"/>
  <c r="R66" i="20"/>
  <c r="S66" i="20"/>
  <c r="Q67" i="20"/>
  <c r="R67" i="20"/>
  <c r="S67" i="20"/>
  <c r="Q68" i="20"/>
  <c r="R68" i="20"/>
  <c r="S68" i="20"/>
  <c r="Q69" i="20"/>
  <c r="R69" i="20"/>
  <c r="S69" i="20"/>
  <c r="Q70" i="20"/>
  <c r="R70" i="20"/>
  <c r="S70" i="20"/>
  <c r="Q71" i="20"/>
  <c r="R71" i="20"/>
  <c r="S71" i="20"/>
  <c r="Q72" i="20"/>
  <c r="R72" i="20"/>
  <c r="S72" i="20"/>
  <c r="Q73" i="20"/>
  <c r="R73" i="20"/>
  <c r="S73" i="20"/>
  <c r="Q74" i="20"/>
  <c r="R74" i="20"/>
  <c r="S74" i="20"/>
  <c r="Q75" i="20"/>
  <c r="R75" i="20"/>
  <c r="S75" i="20"/>
  <c r="Q76" i="20"/>
  <c r="R76" i="20"/>
  <c r="S76" i="20"/>
  <c r="Q77" i="20"/>
  <c r="R77" i="20"/>
  <c r="S77" i="20"/>
  <c r="Q78" i="20"/>
  <c r="R78" i="20"/>
  <c r="S78" i="20"/>
  <c r="Q79" i="20"/>
  <c r="R79" i="20"/>
  <c r="S79" i="20"/>
  <c r="Q80" i="20"/>
  <c r="R80" i="20"/>
  <c r="S80" i="20"/>
  <c r="Q81" i="20"/>
  <c r="R81" i="20"/>
  <c r="S81" i="20"/>
  <c r="Q82" i="20"/>
  <c r="R82" i="20"/>
  <c r="S82" i="20"/>
  <c r="Q83" i="20"/>
  <c r="R83" i="20"/>
  <c r="S83" i="20"/>
  <c r="Q84" i="20"/>
  <c r="R84" i="20"/>
  <c r="S84" i="20"/>
  <c r="Q85" i="20"/>
  <c r="R85" i="20"/>
  <c r="S85" i="20"/>
  <c r="Q86" i="20"/>
  <c r="R86" i="20"/>
  <c r="S86" i="20"/>
  <c r="Q87" i="20"/>
  <c r="R87" i="20"/>
  <c r="S87" i="20"/>
  <c r="Q88" i="20"/>
  <c r="R88" i="20"/>
  <c r="S88" i="20"/>
  <c r="Q89" i="20"/>
  <c r="R89" i="20"/>
  <c r="S89" i="20"/>
  <c r="Q90" i="20"/>
  <c r="R90" i="20"/>
  <c r="S90" i="20"/>
  <c r="Q91" i="20"/>
  <c r="R91" i="20"/>
  <c r="S91" i="20"/>
  <c r="Q92" i="20"/>
  <c r="R92" i="20"/>
  <c r="S92" i="20"/>
  <c r="Q93" i="20"/>
  <c r="R93" i="20"/>
  <c r="S93" i="20"/>
  <c r="Q94" i="20"/>
  <c r="R94" i="20"/>
  <c r="S94" i="20"/>
  <c r="Q95" i="20"/>
  <c r="R95" i="20"/>
  <c r="S95" i="20"/>
  <c r="Q96" i="20"/>
  <c r="R96" i="20"/>
  <c r="S96" i="20"/>
  <c r="Q97" i="20"/>
  <c r="R97" i="20"/>
  <c r="S97" i="20"/>
  <c r="Q98" i="20"/>
  <c r="R98" i="20"/>
  <c r="S98" i="20"/>
  <c r="Q99" i="20"/>
  <c r="R99" i="20"/>
  <c r="S99" i="20"/>
  <c r="Q100" i="20"/>
  <c r="R100" i="20"/>
  <c r="S100" i="20"/>
  <c r="Q101" i="20"/>
  <c r="R101" i="20"/>
  <c r="S101" i="20"/>
  <c r="Q102" i="20"/>
  <c r="R102" i="20"/>
  <c r="S102" i="20"/>
  <c r="Q103" i="20"/>
  <c r="R103" i="20"/>
  <c r="S103" i="20"/>
  <c r="Q104" i="20"/>
  <c r="R104" i="20"/>
  <c r="S104" i="20"/>
  <c r="Q105" i="20"/>
  <c r="R105" i="20"/>
  <c r="S105" i="20"/>
  <c r="Q106" i="20"/>
  <c r="R106" i="20"/>
  <c r="S106" i="20"/>
  <c r="Q107" i="20"/>
  <c r="R107" i="20"/>
  <c r="S107" i="20"/>
  <c r="Q108" i="20"/>
  <c r="R108" i="20"/>
  <c r="S108" i="20"/>
  <c r="Q109" i="20"/>
  <c r="R109" i="20"/>
  <c r="S109" i="20"/>
  <c r="Q110" i="20"/>
  <c r="R110" i="20"/>
  <c r="S110" i="20"/>
  <c r="Q111" i="20"/>
  <c r="R111" i="20"/>
  <c r="S111" i="20"/>
  <c r="Q112" i="20"/>
  <c r="R112" i="20"/>
  <c r="S112" i="20"/>
  <c r="Q113" i="20"/>
  <c r="R113" i="20"/>
  <c r="S113" i="20"/>
  <c r="Q114" i="20"/>
  <c r="R114" i="20"/>
  <c r="S114" i="20"/>
  <c r="Q115" i="20"/>
  <c r="R115" i="20"/>
  <c r="S115" i="20"/>
  <c r="Q116" i="20"/>
  <c r="R116" i="20"/>
  <c r="S116" i="20"/>
  <c r="Q117" i="20"/>
  <c r="R117" i="20"/>
  <c r="S117" i="20"/>
  <c r="Q118" i="20"/>
  <c r="R118" i="20"/>
  <c r="S118" i="20"/>
  <c r="Q119" i="20"/>
  <c r="R119" i="20"/>
  <c r="S119" i="20"/>
  <c r="Q120" i="20"/>
  <c r="R120" i="20"/>
  <c r="S120" i="20"/>
  <c r="Q121" i="20"/>
  <c r="R121" i="20"/>
  <c r="S121" i="20"/>
  <c r="Q122" i="20"/>
  <c r="R122" i="20"/>
  <c r="S122" i="20"/>
  <c r="Q123" i="20"/>
  <c r="R123" i="20"/>
  <c r="S123" i="20"/>
  <c r="Q124" i="20"/>
  <c r="R124" i="20"/>
  <c r="S124" i="20"/>
  <c r="Q125" i="20"/>
  <c r="R125" i="20"/>
  <c r="S125" i="20"/>
  <c r="Q126" i="20"/>
  <c r="R126" i="20"/>
  <c r="S126" i="20"/>
  <c r="Q127" i="20"/>
  <c r="R127" i="20"/>
  <c r="S127" i="20"/>
  <c r="Q128" i="20"/>
  <c r="R128" i="20"/>
  <c r="S128" i="20"/>
  <c r="Q129" i="20"/>
  <c r="R129" i="20"/>
  <c r="S129" i="20"/>
  <c r="Q130" i="20"/>
  <c r="R130" i="20"/>
  <c r="S130" i="20"/>
  <c r="Q131" i="20"/>
  <c r="R131" i="20"/>
  <c r="S131" i="20"/>
  <c r="Q132" i="20"/>
  <c r="R132" i="20"/>
  <c r="S132" i="20"/>
  <c r="Q133" i="20"/>
  <c r="R133" i="20"/>
  <c r="S133" i="20"/>
  <c r="Q134" i="20"/>
  <c r="R134" i="20"/>
  <c r="S134" i="20"/>
  <c r="Q135" i="20"/>
  <c r="R135" i="20"/>
  <c r="S135" i="20"/>
  <c r="Q136" i="20"/>
  <c r="R136" i="20"/>
  <c r="S136" i="20"/>
  <c r="Q137" i="20"/>
  <c r="R137" i="20"/>
  <c r="S137" i="20"/>
  <c r="Q138" i="20"/>
  <c r="R138" i="20"/>
  <c r="S138" i="20"/>
  <c r="Q139" i="20"/>
  <c r="R139" i="20"/>
  <c r="S139" i="20"/>
  <c r="Q140" i="20"/>
  <c r="R140" i="20"/>
  <c r="S140" i="20"/>
  <c r="Q141" i="20"/>
  <c r="R141" i="20"/>
  <c r="S141" i="20"/>
  <c r="Q142" i="20"/>
  <c r="R142" i="20"/>
  <c r="S142" i="20"/>
  <c r="Q143" i="20"/>
  <c r="R143" i="20"/>
  <c r="S143" i="20"/>
  <c r="Q144" i="20"/>
  <c r="R144" i="20"/>
  <c r="S144" i="20"/>
  <c r="Q145" i="20"/>
  <c r="R145" i="20"/>
  <c r="S145" i="20"/>
  <c r="Q146" i="20"/>
  <c r="R146" i="20"/>
  <c r="S146" i="20"/>
  <c r="Q147" i="20"/>
  <c r="R147" i="20"/>
  <c r="S147" i="20"/>
  <c r="Q148" i="20"/>
  <c r="R148" i="20"/>
  <c r="S148" i="20"/>
  <c r="Q149" i="20"/>
  <c r="R149" i="20"/>
  <c r="S149" i="20"/>
  <c r="Q150" i="20"/>
  <c r="R150" i="20"/>
  <c r="S150" i="20"/>
  <c r="Q151" i="20"/>
  <c r="R151" i="20"/>
  <c r="S151" i="20"/>
  <c r="Q152" i="20"/>
  <c r="R152" i="20"/>
  <c r="S152" i="20"/>
  <c r="Q153" i="20"/>
  <c r="R153" i="20"/>
  <c r="S153" i="20"/>
  <c r="Q154" i="20"/>
  <c r="R154" i="20"/>
  <c r="S154" i="20"/>
  <c r="Q155" i="20"/>
  <c r="R155" i="20"/>
  <c r="S155" i="20"/>
  <c r="Q156" i="20"/>
  <c r="R156" i="20"/>
  <c r="S156" i="20"/>
  <c r="Q157" i="20"/>
  <c r="R157" i="20"/>
  <c r="S157" i="20"/>
  <c r="Q158" i="20"/>
  <c r="R158" i="20"/>
  <c r="S158" i="20"/>
  <c r="Q159" i="20"/>
  <c r="R159" i="20"/>
  <c r="S159" i="20"/>
  <c r="Q160" i="20"/>
  <c r="R160" i="20"/>
  <c r="S160" i="20"/>
  <c r="Q161" i="20"/>
  <c r="R161" i="20"/>
  <c r="S161" i="20"/>
  <c r="Q162" i="20"/>
  <c r="R162" i="20"/>
  <c r="S162" i="20"/>
  <c r="Q163" i="20"/>
  <c r="R163" i="20"/>
  <c r="S163" i="20"/>
  <c r="Q164" i="20"/>
  <c r="R164" i="20"/>
  <c r="S164" i="20"/>
  <c r="Q165" i="20"/>
  <c r="R165" i="20"/>
  <c r="S165" i="20"/>
  <c r="Q166" i="20"/>
  <c r="R166" i="20"/>
  <c r="S166" i="20"/>
  <c r="Q167" i="20"/>
  <c r="R167" i="20"/>
  <c r="S167" i="20"/>
  <c r="Q168" i="20"/>
  <c r="R168" i="20"/>
  <c r="S168" i="20"/>
  <c r="Q169" i="20"/>
  <c r="R169" i="20"/>
  <c r="S169" i="20"/>
  <c r="Q170" i="20"/>
  <c r="R170" i="20"/>
  <c r="S170" i="20"/>
  <c r="Q171" i="20"/>
  <c r="R171" i="20"/>
  <c r="S171" i="20"/>
  <c r="Q172" i="20"/>
  <c r="R172" i="20"/>
  <c r="S172" i="20"/>
  <c r="Q173" i="20"/>
  <c r="R173" i="20"/>
  <c r="S173" i="20"/>
  <c r="Q174" i="20"/>
  <c r="R174" i="20"/>
  <c r="S174" i="20"/>
  <c r="Q175" i="20"/>
  <c r="R175" i="20"/>
  <c r="S175" i="20"/>
  <c r="Q176" i="20"/>
  <c r="R176" i="20"/>
  <c r="S176" i="20"/>
  <c r="Q177" i="20"/>
  <c r="R177" i="20"/>
  <c r="S177" i="20"/>
  <c r="Q178" i="20"/>
  <c r="R178" i="20"/>
  <c r="S178" i="20"/>
  <c r="Q179" i="20"/>
  <c r="R179" i="20"/>
  <c r="S179" i="20"/>
  <c r="Q180" i="20"/>
  <c r="R180" i="20"/>
  <c r="S180" i="20"/>
  <c r="Q181" i="20"/>
  <c r="R181" i="20"/>
  <c r="S181" i="20"/>
  <c r="Q182" i="20"/>
  <c r="R182" i="20"/>
  <c r="S182" i="20"/>
  <c r="Q183" i="20"/>
  <c r="R183" i="20"/>
  <c r="S183" i="20"/>
  <c r="Q184" i="20"/>
  <c r="R184" i="20"/>
  <c r="S184" i="20"/>
  <c r="Q185" i="20"/>
  <c r="R185" i="20"/>
  <c r="S185" i="20"/>
  <c r="Q186" i="20"/>
  <c r="R186" i="20"/>
  <c r="S186" i="20"/>
  <c r="Q187" i="20"/>
  <c r="R187" i="20"/>
  <c r="S187" i="20"/>
  <c r="Q188" i="20"/>
  <c r="R188" i="20"/>
  <c r="S188" i="20"/>
  <c r="Q189" i="20"/>
  <c r="R189" i="20"/>
  <c r="S189" i="20"/>
  <c r="Q190" i="20"/>
  <c r="R190" i="20"/>
  <c r="S190" i="20"/>
  <c r="Q191" i="20"/>
  <c r="R191" i="20"/>
  <c r="S191" i="20"/>
  <c r="Q192" i="20"/>
  <c r="R192" i="20"/>
  <c r="S192" i="20"/>
  <c r="Q193" i="20"/>
  <c r="R193" i="20"/>
  <c r="S193" i="20"/>
  <c r="Q194" i="20"/>
  <c r="R194" i="20"/>
  <c r="S194" i="20"/>
  <c r="Q195" i="20"/>
  <c r="R195" i="20"/>
  <c r="S195" i="20"/>
  <c r="Q196" i="20"/>
  <c r="R196" i="20"/>
  <c r="S196" i="20"/>
  <c r="Q197" i="20"/>
  <c r="R197" i="20"/>
  <c r="S197" i="20"/>
  <c r="Q198" i="20"/>
  <c r="R198" i="20"/>
  <c r="S198" i="20"/>
  <c r="Q199" i="20"/>
  <c r="R199" i="20"/>
  <c r="S199" i="20"/>
  <c r="Q200" i="20"/>
  <c r="R200" i="20"/>
  <c r="S200" i="20"/>
  <c r="Q201" i="20"/>
  <c r="R201" i="20"/>
  <c r="S201" i="20"/>
  <c r="Q202" i="20"/>
  <c r="R202" i="20"/>
  <c r="S202" i="20"/>
  <c r="Q203" i="20"/>
  <c r="R203" i="20"/>
  <c r="S203" i="20"/>
  <c r="Q204" i="20"/>
  <c r="R204" i="20"/>
  <c r="S204" i="20"/>
  <c r="Q205" i="20"/>
  <c r="R205" i="20"/>
  <c r="S205" i="20"/>
  <c r="Q206" i="20"/>
  <c r="R206" i="20"/>
  <c r="S206" i="20"/>
  <c r="Q207" i="20"/>
  <c r="R207" i="20"/>
  <c r="S207" i="20"/>
  <c r="Q208" i="20"/>
  <c r="R208" i="20"/>
  <c r="S208" i="20"/>
  <c r="Q209" i="20"/>
  <c r="R209" i="20"/>
  <c r="S209" i="20"/>
  <c r="Q210" i="20"/>
  <c r="R210" i="20"/>
  <c r="S210" i="20"/>
  <c r="Q211" i="20"/>
  <c r="R211" i="20"/>
  <c r="S211" i="20"/>
  <c r="Q212" i="20"/>
  <c r="R212" i="20"/>
  <c r="S212" i="20"/>
  <c r="Q213" i="20"/>
  <c r="R213" i="20"/>
  <c r="S213" i="20"/>
  <c r="Q214" i="20"/>
  <c r="R214" i="20"/>
  <c r="S214" i="20"/>
  <c r="Q215" i="20"/>
  <c r="R215" i="20"/>
  <c r="S215" i="20"/>
  <c r="Q216" i="20"/>
  <c r="R216" i="20"/>
  <c r="S216" i="20"/>
  <c r="Q217" i="20"/>
  <c r="R217" i="20"/>
  <c r="S217" i="20"/>
  <c r="Q218" i="20"/>
  <c r="R218" i="20"/>
  <c r="S218" i="20"/>
  <c r="Q219" i="20"/>
  <c r="R219" i="20"/>
  <c r="S219" i="20"/>
  <c r="Q220" i="20"/>
  <c r="R220" i="20"/>
  <c r="S220" i="20"/>
  <c r="Q221" i="20"/>
  <c r="R221" i="20"/>
  <c r="S221" i="20"/>
  <c r="Q222" i="20"/>
  <c r="R222" i="20"/>
  <c r="S222" i="20"/>
  <c r="Q223" i="20"/>
  <c r="R223" i="20"/>
  <c r="S223" i="20"/>
  <c r="Q224" i="20"/>
  <c r="R224" i="20"/>
  <c r="S224" i="20"/>
  <c r="Q225" i="20"/>
  <c r="R225" i="20"/>
  <c r="S225" i="20"/>
  <c r="Q226" i="20"/>
  <c r="R226" i="20"/>
  <c r="S226" i="20"/>
  <c r="Q227" i="20"/>
  <c r="R227" i="20"/>
  <c r="S227" i="20"/>
  <c r="Q228" i="20"/>
  <c r="R228" i="20"/>
  <c r="S228" i="20"/>
  <c r="Q229" i="20"/>
  <c r="R229" i="20"/>
  <c r="S229" i="20"/>
  <c r="Q230" i="20"/>
  <c r="R230" i="20"/>
  <c r="S230" i="20"/>
  <c r="Q231" i="20"/>
  <c r="R231" i="20"/>
  <c r="S231" i="20"/>
  <c r="Q232" i="20"/>
  <c r="R232" i="20"/>
  <c r="S232" i="20"/>
  <c r="Q233" i="20"/>
  <c r="R233" i="20"/>
  <c r="S233" i="20"/>
  <c r="Q234" i="20"/>
  <c r="R234" i="20"/>
  <c r="S234" i="20"/>
  <c r="Q235" i="20"/>
  <c r="R235" i="20"/>
  <c r="S235" i="20"/>
  <c r="Q236" i="20"/>
  <c r="R236" i="20"/>
  <c r="S236" i="20"/>
  <c r="Q237" i="20"/>
  <c r="R237" i="20"/>
  <c r="S237" i="20"/>
  <c r="Q238" i="20"/>
  <c r="R238" i="20"/>
  <c r="S238" i="20"/>
  <c r="Q239" i="20"/>
  <c r="R239" i="20"/>
  <c r="S239" i="20"/>
  <c r="Q240" i="20"/>
  <c r="R240" i="20"/>
  <c r="S240" i="20"/>
  <c r="Q241" i="20"/>
  <c r="R241" i="20"/>
  <c r="S241" i="20"/>
  <c r="Q242" i="20"/>
  <c r="R242" i="20"/>
  <c r="S242" i="20"/>
  <c r="Q243" i="20"/>
  <c r="R243" i="20"/>
  <c r="S243" i="20"/>
  <c r="Q244" i="20"/>
  <c r="R244" i="20"/>
  <c r="S244" i="20"/>
  <c r="Q245" i="20"/>
  <c r="R245" i="20"/>
  <c r="S245" i="20"/>
  <c r="Q246" i="20"/>
  <c r="R246" i="20"/>
  <c r="S246" i="20"/>
  <c r="Q247" i="20"/>
  <c r="R247" i="20"/>
  <c r="S247" i="20"/>
  <c r="Q248" i="20"/>
  <c r="R248" i="20"/>
  <c r="S248" i="20"/>
  <c r="Q249" i="20"/>
  <c r="R249" i="20"/>
  <c r="S249" i="20"/>
  <c r="Q250" i="20"/>
  <c r="R250" i="20"/>
  <c r="S250" i="20"/>
  <c r="Q251" i="20"/>
  <c r="R251" i="20"/>
  <c r="S251" i="20"/>
  <c r="Q252" i="20"/>
  <c r="R252" i="20"/>
  <c r="S252" i="20"/>
  <c r="Q253" i="20"/>
  <c r="R253" i="20"/>
  <c r="S253" i="20"/>
  <c r="Q254" i="20"/>
  <c r="R254" i="20"/>
  <c r="S254" i="20"/>
  <c r="Q255" i="20"/>
  <c r="R255" i="20"/>
  <c r="S255" i="20"/>
  <c r="Q256" i="20"/>
  <c r="R256" i="20"/>
  <c r="S256" i="20"/>
  <c r="Q257" i="20"/>
  <c r="R257" i="20"/>
  <c r="S257" i="20"/>
  <c r="Q258" i="20"/>
  <c r="R258" i="20"/>
  <c r="S258" i="20"/>
  <c r="Q259" i="20"/>
  <c r="R259" i="20"/>
  <c r="S259" i="20"/>
  <c r="Q260" i="20"/>
  <c r="R260" i="20"/>
  <c r="S260" i="20"/>
  <c r="Q261" i="20"/>
  <c r="R261" i="20"/>
  <c r="S261" i="20"/>
  <c r="Q262" i="20"/>
  <c r="R262" i="20"/>
  <c r="S262" i="20"/>
  <c r="Q263" i="20"/>
  <c r="R263" i="20"/>
  <c r="S263" i="20"/>
  <c r="Q264" i="20"/>
  <c r="R264" i="20"/>
  <c r="S264" i="20"/>
  <c r="Q265" i="20"/>
  <c r="R265" i="20"/>
  <c r="S265" i="20"/>
  <c r="Q266" i="20"/>
  <c r="R266" i="20"/>
  <c r="S266" i="20"/>
  <c r="Q267" i="20"/>
  <c r="R267" i="20"/>
  <c r="S267" i="20"/>
  <c r="Q268" i="20"/>
  <c r="R268" i="20"/>
  <c r="S268" i="20"/>
  <c r="Q269" i="20"/>
  <c r="R269" i="20"/>
  <c r="S269" i="20"/>
  <c r="Q270" i="20"/>
  <c r="R270" i="20"/>
  <c r="S270" i="20"/>
  <c r="Q271" i="20"/>
  <c r="R271" i="20"/>
  <c r="S271" i="20"/>
  <c r="Q272" i="20"/>
  <c r="R272" i="20"/>
  <c r="S272" i="20"/>
  <c r="Q273" i="20"/>
  <c r="R273" i="20"/>
  <c r="S273" i="20"/>
  <c r="Q274" i="20"/>
  <c r="R274" i="20"/>
  <c r="S274" i="20"/>
  <c r="Q275" i="20"/>
  <c r="R275" i="20"/>
  <c r="S275" i="20"/>
  <c r="Q276" i="20"/>
  <c r="R276" i="20"/>
  <c r="S276" i="20"/>
  <c r="Q277" i="20"/>
  <c r="R277" i="20"/>
  <c r="S277" i="20"/>
  <c r="Q278" i="20"/>
  <c r="R278" i="20"/>
  <c r="S278" i="20"/>
  <c r="Q279" i="20"/>
  <c r="R279" i="20"/>
  <c r="S279" i="20"/>
  <c r="Q280" i="20"/>
  <c r="R280" i="20"/>
  <c r="S280" i="20"/>
  <c r="Q281" i="20"/>
  <c r="R281" i="20"/>
  <c r="S281" i="20"/>
  <c r="Q282" i="20"/>
  <c r="R282" i="20"/>
  <c r="S282" i="20"/>
  <c r="Q283" i="20"/>
  <c r="R283" i="20"/>
  <c r="S283" i="20"/>
  <c r="Q284" i="20"/>
  <c r="R284" i="20"/>
  <c r="S284" i="20"/>
  <c r="Q285" i="20"/>
  <c r="R285" i="20"/>
  <c r="S285" i="20"/>
  <c r="Q286" i="20"/>
  <c r="R286" i="20"/>
  <c r="S286" i="20"/>
  <c r="Q287" i="20"/>
  <c r="R287" i="20"/>
  <c r="S287" i="20"/>
  <c r="Q288" i="20"/>
  <c r="R288" i="20"/>
  <c r="S288" i="20"/>
  <c r="Q289" i="20"/>
  <c r="R289" i="20"/>
  <c r="S289" i="20"/>
  <c r="Q290" i="20"/>
  <c r="R290" i="20"/>
  <c r="S290" i="20"/>
  <c r="Q291" i="20"/>
  <c r="R291" i="20"/>
  <c r="S291" i="20"/>
  <c r="Q292" i="20"/>
  <c r="R292" i="20"/>
  <c r="S292" i="20"/>
  <c r="Q293" i="20"/>
  <c r="R293" i="20"/>
  <c r="S293" i="20"/>
  <c r="Q294" i="20"/>
  <c r="R294" i="20"/>
  <c r="S294" i="20"/>
  <c r="Q295" i="20"/>
  <c r="R295" i="20"/>
  <c r="S295" i="20"/>
  <c r="Q296" i="20"/>
  <c r="R296" i="20"/>
  <c r="S296" i="20"/>
  <c r="Q297" i="20"/>
  <c r="R297" i="20"/>
  <c r="S297" i="20"/>
  <c r="Q298" i="20"/>
  <c r="R298" i="20"/>
  <c r="S298" i="20"/>
  <c r="Q299" i="20"/>
  <c r="R299" i="20"/>
  <c r="S299" i="20"/>
  <c r="Q300" i="20"/>
  <c r="R300" i="20"/>
  <c r="S300" i="20"/>
  <c r="Q301" i="20"/>
  <c r="R301" i="20"/>
  <c r="S301" i="20"/>
  <c r="Q302" i="20"/>
  <c r="R302" i="20"/>
  <c r="S302" i="20"/>
  <c r="Q303" i="20"/>
  <c r="R303" i="20"/>
  <c r="S303" i="20"/>
  <c r="Q304" i="20"/>
  <c r="R304" i="20"/>
  <c r="S304" i="20"/>
  <c r="Q305" i="20"/>
  <c r="R305" i="20"/>
  <c r="S305" i="20"/>
  <c r="Q306" i="20"/>
  <c r="R306" i="20"/>
  <c r="S306" i="20"/>
  <c r="Q307" i="20"/>
  <c r="R307" i="20"/>
  <c r="S307" i="20"/>
  <c r="Q308" i="20"/>
  <c r="R308" i="20"/>
  <c r="S308" i="20"/>
  <c r="Q309" i="20"/>
  <c r="R309" i="20"/>
  <c r="S309" i="20"/>
  <c r="Q310" i="20"/>
  <c r="R310" i="20"/>
  <c r="S310" i="20"/>
  <c r="Q311" i="20"/>
  <c r="R311" i="20"/>
  <c r="S311" i="20"/>
  <c r="Q312" i="20"/>
  <c r="R312" i="20"/>
  <c r="S312" i="20"/>
  <c r="Q313" i="20"/>
  <c r="R313" i="20"/>
  <c r="S313" i="20"/>
  <c r="Q314" i="20"/>
  <c r="R314" i="20"/>
  <c r="S314" i="20"/>
  <c r="Q315" i="20"/>
  <c r="R315" i="20"/>
  <c r="S315" i="20"/>
  <c r="Q316" i="20"/>
  <c r="R316" i="20"/>
  <c r="S316" i="20"/>
  <c r="Q317" i="20"/>
  <c r="R317" i="20"/>
  <c r="S317" i="20"/>
  <c r="Q318" i="20"/>
  <c r="R318" i="20"/>
  <c r="S318" i="20"/>
  <c r="Q319" i="20"/>
  <c r="R319" i="20"/>
  <c r="S319" i="20"/>
  <c r="Q320" i="20"/>
  <c r="R320" i="20"/>
  <c r="S320" i="20"/>
  <c r="Q321" i="20"/>
  <c r="R321" i="20"/>
  <c r="S321" i="20"/>
  <c r="Q322" i="20"/>
  <c r="R322" i="20"/>
  <c r="S322" i="20"/>
  <c r="Q323" i="20"/>
  <c r="R323" i="20"/>
  <c r="S323" i="20"/>
  <c r="Q324" i="20"/>
  <c r="R324" i="20"/>
  <c r="S324" i="20"/>
  <c r="Q325" i="20"/>
  <c r="R325" i="20"/>
  <c r="S325" i="20"/>
  <c r="Q326" i="20"/>
  <c r="R326" i="20"/>
  <c r="S326" i="20"/>
  <c r="Q327" i="20"/>
  <c r="R327" i="20"/>
  <c r="S327" i="20"/>
  <c r="Q328" i="20"/>
  <c r="R328" i="20"/>
  <c r="S328" i="20"/>
  <c r="Q329" i="20"/>
  <c r="R329" i="20"/>
  <c r="S329" i="20"/>
  <c r="Q330" i="20"/>
  <c r="R330" i="20"/>
  <c r="S330" i="20"/>
  <c r="Q331" i="20"/>
  <c r="R331" i="20"/>
  <c r="S331" i="20"/>
  <c r="Q332" i="20"/>
  <c r="R332" i="20"/>
  <c r="S332" i="20"/>
  <c r="Q333" i="20"/>
  <c r="R333" i="20"/>
  <c r="S333" i="20"/>
  <c r="Q334" i="20"/>
  <c r="R334" i="20"/>
  <c r="S334" i="20"/>
  <c r="Q335" i="20"/>
  <c r="R335" i="20"/>
  <c r="S335" i="20"/>
  <c r="Q336" i="20"/>
  <c r="R336" i="20"/>
  <c r="S336" i="20"/>
  <c r="Q337" i="20"/>
  <c r="R337" i="20"/>
  <c r="S337" i="20"/>
  <c r="Q338" i="20"/>
  <c r="R338" i="20"/>
  <c r="S338" i="20"/>
  <c r="Q339" i="20"/>
  <c r="R339" i="20"/>
  <c r="S339" i="20"/>
  <c r="Q340" i="20"/>
  <c r="R340" i="20"/>
  <c r="S340" i="20"/>
  <c r="Q341" i="20"/>
  <c r="R341" i="20"/>
  <c r="S341" i="20"/>
  <c r="Q342" i="20"/>
  <c r="R342" i="20"/>
  <c r="S342" i="20"/>
  <c r="Q343" i="20"/>
  <c r="R343" i="20"/>
  <c r="S343" i="20"/>
  <c r="Q344" i="20"/>
  <c r="R344" i="20"/>
  <c r="S344" i="20"/>
  <c r="Q345" i="20"/>
  <c r="R345" i="20"/>
  <c r="S345" i="20"/>
  <c r="Q346" i="20"/>
  <c r="R346" i="20"/>
  <c r="S346" i="20"/>
  <c r="Q347" i="20"/>
  <c r="R347" i="20"/>
  <c r="S347" i="20"/>
  <c r="Q348" i="20"/>
  <c r="R348" i="20"/>
  <c r="S348" i="20"/>
  <c r="Q349" i="20"/>
  <c r="R349" i="20"/>
  <c r="S349" i="20"/>
  <c r="Q350" i="20"/>
  <c r="R350" i="20"/>
  <c r="S350" i="20"/>
  <c r="Q351" i="20"/>
  <c r="R351" i="20"/>
  <c r="S351" i="20"/>
  <c r="Q352" i="20"/>
  <c r="R352" i="20"/>
  <c r="S352" i="20"/>
  <c r="Q353" i="20"/>
  <c r="R353" i="20"/>
  <c r="S353" i="20"/>
  <c r="Q354" i="20"/>
  <c r="R354" i="20"/>
  <c r="S354" i="20"/>
  <c r="Q355" i="20"/>
  <c r="R355" i="20"/>
  <c r="S355" i="20"/>
  <c r="Q356" i="20"/>
  <c r="R356" i="20"/>
  <c r="S356" i="20"/>
  <c r="Q357" i="20"/>
  <c r="R357" i="20"/>
  <c r="S357" i="20"/>
  <c r="Q358" i="20"/>
  <c r="R358" i="20"/>
  <c r="S358" i="20"/>
  <c r="Q359" i="20"/>
  <c r="R359" i="20"/>
  <c r="S359" i="20"/>
  <c r="Q360" i="20"/>
  <c r="R360" i="20"/>
  <c r="S360" i="20"/>
  <c r="Q361" i="20"/>
  <c r="R361" i="20"/>
  <c r="S361" i="20"/>
  <c r="Q362" i="20"/>
  <c r="R362" i="20"/>
  <c r="S362" i="20"/>
  <c r="Q363" i="20"/>
  <c r="R363" i="20"/>
  <c r="S363" i="20"/>
  <c r="Q364" i="20"/>
  <c r="R364" i="20"/>
  <c r="S364" i="20"/>
  <c r="Q365" i="20"/>
  <c r="R365" i="20"/>
  <c r="S365" i="20"/>
  <c r="Q366" i="20"/>
  <c r="R366" i="20"/>
  <c r="S366" i="20"/>
  <c r="Q367" i="20"/>
  <c r="R367" i="20"/>
  <c r="S367" i="20"/>
  <c r="Q368" i="20"/>
  <c r="R368" i="20"/>
  <c r="S368" i="20"/>
  <c r="Q369" i="20"/>
  <c r="R369" i="20"/>
  <c r="S369" i="20"/>
  <c r="S10" i="20"/>
  <c r="R10" i="20"/>
  <c r="N11" i="20"/>
  <c r="N12" i="20"/>
  <c r="N13" i="20"/>
  <c r="N14" i="20"/>
  <c r="N15" i="20"/>
  <c r="N16" i="20"/>
  <c r="N17" i="20"/>
  <c r="N18" i="20"/>
  <c r="N19" i="20"/>
  <c r="N20" i="20"/>
  <c r="N21" i="20"/>
  <c r="N22" i="20"/>
  <c r="N23" i="20"/>
  <c r="N24" i="20"/>
  <c r="N25" i="20"/>
  <c r="N26" i="20"/>
  <c r="N27" i="20"/>
  <c r="N28" i="20"/>
  <c r="N29" i="20"/>
  <c r="N30" i="20"/>
  <c r="N31" i="20"/>
  <c r="N32" i="20"/>
  <c r="N33" i="20"/>
  <c r="N34" i="20"/>
  <c r="N35" i="20"/>
  <c r="N36" i="20"/>
  <c r="N37" i="20"/>
  <c r="N38" i="20"/>
  <c r="N39" i="20"/>
  <c r="N40" i="20"/>
  <c r="N41" i="20"/>
  <c r="N42" i="20"/>
  <c r="N43" i="20"/>
  <c r="N44" i="20"/>
  <c r="N45" i="20"/>
  <c r="N46" i="20"/>
  <c r="N47" i="20"/>
  <c r="N48" i="20"/>
  <c r="N49" i="20"/>
  <c r="N50" i="20"/>
  <c r="N51" i="20"/>
  <c r="N52" i="20"/>
  <c r="N53" i="20"/>
  <c r="N54" i="20"/>
  <c r="N55" i="20"/>
  <c r="N56" i="20"/>
  <c r="N57" i="20"/>
  <c r="N58" i="20"/>
  <c r="N59" i="20"/>
  <c r="N60" i="20"/>
  <c r="N61" i="20"/>
  <c r="N62" i="20"/>
  <c r="N63" i="20"/>
  <c r="N64" i="20"/>
  <c r="N65" i="20"/>
  <c r="N66" i="20"/>
  <c r="N67" i="20"/>
  <c r="N68" i="20"/>
  <c r="N69" i="20"/>
  <c r="N70" i="20"/>
  <c r="N71" i="20"/>
  <c r="N72" i="20"/>
  <c r="N73" i="20"/>
  <c r="N74" i="20"/>
  <c r="N75" i="20"/>
  <c r="N76" i="20"/>
  <c r="N77" i="20"/>
  <c r="N78" i="20"/>
  <c r="N79" i="20"/>
  <c r="N80" i="20"/>
  <c r="N81" i="20"/>
  <c r="N82" i="20"/>
  <c r="N83" i="20"/>
  <c r="N84" i="20"/>
  <c r="N85" i="20"/>
  <c r="N86" i="20"/>
  <c r="N87" i="20"/>
  <c r="N88" i="20"/>
  <c r="N89" i="20"/>
  <c r="N90" i="20"/>
  <c r="N91" i="20"/>
  <c r="N92" i="20"/>
  <c r="N93" i="20"/>
  <c r="N94" i="20"/>
  <c r="N95" i="20"/>
  <c r="N96" i="20"/>
  <c r="N97" i="20"/>
  <c r="N98" i="20"/>
  <c r="N99" i="20"/>
  <c r="N100" i="20"/>
  <c r="N101" i="20"/>
  <c r="N102" i="20"/>
  <c r="N103" i="20"/>
  <c r="N104" i="20"/>
  <c r="N105" i="20"/>
  <c r="N106" i="20"/>
  <c r="N107" i="20"/>
  <c r="N108" i="20"/>
  <c r="N109" i="20"/>
  <c r="N110" i="20"/>
  <c r="N111" i="20"/>
  <c r="N112" i="20"/>
  <c r="N113" i="20"/>
  <c r="N114" i="20"/>
  <c r="N115" i="20"/>
  <c r="N116" i="20"/>
  <c r="N117" i="20"/>
  <c r="N118" i="20"/>
  <c r="N119" i="20"/>
  <c r="N120" i="20"/>
  <c r="N121" i="20"/>
  <c r="N122" i="20"/>
  <c r="N123" i="20"/>
  <c r="N124" i="20"/>
  <c r="N125" i="20"/>
  <c r="N126" i="20"/>
  <c r="N127" i="20"/>
  <c r="N128" i="20"/>
  <c r="N129" i="20"/>
  <c r="N130" i="20"/>
  <c r="N131" i="20"/>
  <c r="N132" i="20"/>
  <c r="N133" i="20"/>
  <c r="N134" i="20"/>
  <c r="N135" i="20"/>
  <c r="N136" i="20"/>
  <c r="N137" i="20"/>
  <c r="N138" i="20"/>
  <c r="N139" i="20"/>
  <c r="N140" i="20"/>
  <c r="N141" i="20"/>
  <c r="N142" i="20"/>
  <c r="N143" i="20"/>
  <c r="N144" i="20"/>
  <c r="N145" i="20"/>
  <c r="N146" i="20"/>
  <c r="N147" i="20"/>
  <c r="N148" i="20"/>
  <c r="N149" i="20"/>
  <c r="N150" i="20"/>
  <c r="N151" i="20"/>
  <c r="N152" i="20"/>
  <c r="N153" i="20"/>
  <c r="N154" i="20"/>
  <c r="N155" i="20"/>
  <c r="N156" i="20"/>
  <c r="N157" i="20"/>
  <c r="N158" i="20"/>
  <c r="N159" i="20"/>
  <c r="N160" i="20"/>
  <c r="N161" i="20"/>
  <c r="N162" i="20"/>
  <c r="N163" i="20"/>
  <c r="N164" i="20"/>
  <c r="N165" i="20"/>
  <c r="N166" i="20"/>
  <c r="N167" i="20"/>
  <c r="N168" i="20"/>
  <c r="N169" i="20"/>
  <c r="N170" i="20"/>
  <c r="N171" i="20"/>
  <c r="N172" i="20"/>
  <c r="N173" i="20"/>
  <c r="N174" i="20"/>
  <c r="N175" i="20"/>
  <c r="N176" i="20"/>
  <c r="N177" i="20"/>
  <c r="N178" i="20"/>
  <c r="N179" i="20"/>
  <c r="N180" i="20"/>
  <c r="N181" i="20"/>
  <c r="N182" i="20"/>
  <c r="N183" i="20"/>
  <c r="N184" i="20"/>
  <c r="N185" i="20"/>
  <c r="N186" i="20"/>
  <c r="N187" i="20"/>
  <c r="N188" i="20"/>
  <c r="N189" i="20"/>
  <c r="N190" i="20"/>
  <c r="N191" i="20"/>
  <c r="N192" i="20"/>
  <c r="N193" i="20"/>
  <c r="N194" i="20"/>
  <c r="N195" i="20"/>
  <c r="N196" i="20"/>
  <c r="N197" i="20"/>
  <c r="N198" i="20"/>
  <c r="N199" i="20"/>
  <c r="N200" i="20"/>
  <c r="N201" i="20"/>
  <c r="N202" i="20"/>
  <c r="N203" i="20"/>
  <c r="N204" i="20"/>
  <c r="N205" i="20"/>
  <c r="N206" i="20"/>
  <c r="N207" i="20"/>
  <c r="N208" i="20"/>
  <c r="N209" i="20"/>
  <c r="N210" i="20"/>
  <c r="N211" i="20"/>
  <c r="N212" i="20"/>
  <c r="N213" i="20"/>
  <c r="N214" i="20"/>
  <c r="N215" i="20"/>
  <c r="N216" i="20"/>
  <c r="N217" i="20"/>
  <c r="N218" i="20"/>
  <c r="N219" i="20"/>
  <c r="N220" i="20"/>
  <c r="N221" i="20"/>
  <c r="N222" i="20"/>
  <c r="N223" i="20"/>
  <c r="N224" i="20"/>
  <c r="N225" i="20"/>
  <c r="N226" i="20"/>
  <c r="N227" i="20"/>
  <c r="N228" i="20"/>
  <c r="N229" i="20"/>
  <c r="N230" i="20"/>
  <c r="N231" i="20"/>
  <c r="N232" i="20"/>
  <c r="N233" i="20"/>
  <c r="N234" i="20"/>
  <c r="N235" i="20"/>
  <c r="N236" i="20"/>
  <c r="N237" i="20"/>
  <c r="N238" i="20"/>
  <c r="N239" i="20"/>
  <c r="N240" i="20"/>
  <c r="N241" i="20"/>
  <c r="N242" i="20"/>
  <c r="N243" i="20"/>
  <c r="N244" i="20"/>
  <c r="N245" i="20"/>
  <c r="N246" i="20"/>
  <c r="N247" i="20"/>
  <c r="N248" i="20"/>
  <c r="N249" i="20"/>
  <c r="N250" i="20"/>
  <c r="N251" i="20"/>
  <c r="N252" i="20"/>
  <c r="N253" i="20"/>
  <c r="N254" i="20"/>
  <c r="N255" i="20"/>
  <c r="N256" i="20"/>
  <c r="N257" i="20"/>
  <c r="N258" i="20"/>
  <c r="N259" i="20"/>
  <c r="N260" i="20"/>
  <c r="N261" i="20"/>
  <c r="N262" i="20"/>
  <c r="N263" i="20"/>
  <c r="N264" i="20"/>
  <c r="N265" i="20"/>
  <c r="N266" i="20"/>
  <c r="N267" i="20"/>
  <c r="N268" i="20"/>
  <c r="N269" i="20"/>
  <c r="N270" i="20"/>
  <c r="N271" i="20"/>
  <c r="N272" i="20"/>
  <c r="N273" i="20"/>
  <c r="N274" i="20"/>
  <c r="N275" i="20"/>
  <c r="N276" i="20"/>
  <c r="N277" i="20"/>
  <c r="N278" i="20"/>
  <c r="N279" i="20"/>
  <c r="N280" i="20"/>
  <c r="N281" i="20"/>
  <c r="N282" i="20"/>
  <c r="N283" i="20"/>
  <c r="N284" i="20"/>
  <c r="N285" i="20"/>
  <c r="N286" i="20"/>
  <c r="N287" i="20"/>
  <c r="N288" i="20"/>
  <c r="N289" i="20"/>
  <c r="N290" i="20"/>
  <c r="N291" i="20"/>
  <c r="N292" i="20"/>
  <c r="N293" i="20"/>
  <c r="N294" i="20"/>
  <c r="N295" i="20"/>
  <c r="N296" i="20"/>
  <c r="N297" i="20"/>
  <c r="N298" i="20"/>
  <c r="N299" i="20"/>
  <c r="N300" i="20"/>
  <c r="N301" i="20"/>
  <c r="N302" i="20"/>
  <c r="N303" i="20"/>
  <c r="N304" i="20"/>
  <c r="N305" i="20"/>
  <c r="N306" i="20"/>
  <c r="N307" i="20"/>
  <c r="N308" i="20"/>
  <c r="N309" i="20"/>
  <c r="N310" i="20"/>
  <c r="N311" i="20"/>
  <c r="N312" i="20"/>
  <c r="N313" i="20"/>
  <c r="N314" i="20"/>
  <c r="N315" i="20"/>
  <c r="N316" i="20"/>
  <c r="N317" i="20"/>
  <c r="N318" i="20"/>
  <c r="N319" i="20"/>
  <c r="N320" i="20"/>
  <c r="N321" i="20"/>
  <c r="N322" i="20"/>
  <c r="N323" i="20"/>
  <c r="N324" i="20"/>
  <c r="N325" i="20"/>
  <c r="N326" i="20"/>
  <c r="N327" i="20"/>
  <c r="N328" i="20"/>
  <c r="N329" i="20"/>
  <c r="N330" i="20"/>
  <c r="N331" i="20"/>
  <c r="N332" i="20"/>
  <c r="N333" i="20"/>
  <c r="N334" i="20"/>
  <c r="N335" i="20"/>
  <c r="N336" i="20"/>
  <c r="N337" i="20"/>
  <c r="N338" i="20"/>
  <c r="N339" i="20"/>
  <c r="N340" i="20"/>
  <c r="N341" i="20"/>
  <c r="N342" i="20"/>
  <c r="N343" i="20"/>
  <c r="N344" i="20"/>
  <c r="N345" i="20"/>
  <c r="N346" i="20"/>
  <c r="N347" i="20"/>
  <c r="N348" i="20"/>
  <c r="N349" i="20"/>
  <c r="N350" i="20"/>
  <c r="N351" i="20"/>
  <c r="N352" i="20"/>
  <c r="N353" i="20"/>
  <c r="N354" i="20"/>
  <c r="N355" i="20"/>
  <c r="N356" i="20"/>
  <c r="N357" i="20"/>
  <c r="N358" i="20"/>
  <c r="N359" i="20"/>
  <c r="N360" i="20"/>
  <c r="N361" i="20"/>
  <c r="N362" i="20"/>
  <c r="N363" i="20"/>
  <c r="N364" i="20"/>
  <c r="N365" i="20"/>
  <c r="N366" i="20"/>
  <c r="N367" i="20"/>
  <c r="N368" i="20"/>
  <c r="N369" i="20"/>
  <c r="N10" i="20"/>
  <c r="M11" i="20"/>
  <c r="M12" i="20"/>
  <c r="M13" i="20"/>
  <c r="M14" i="20"/>
  <c r="M15" i="20"/>
  <c r="M16" i="20"/>
  <c r="M17" i="20"/>
  <c r="M18" i="20"/>
  <c r="M19" i="20"/>
  <c r="M20" i="20"/>
  <c r="M21" i="20"/>
  <c r="M22" i="20"/>
  <c r="M23" i="20"/>
  <c r="M24" i="20"/>
  <c r="M25" i="20"/>
  <c r="M26" i="20"/>
  <c r="M27" i="20"/>
  <c r="M28" i="20"/>
  <c r="M29" i="20"/>
  <c r="M30" i="20"/>
  <c r="M31" i="20"/>
  <c r="M32" i="20"/>
  <c r="M33" i="20"/>
  <c r="M34" i="20"/>
  <c r="M35" i="20"/>
  <c r="M36" i="20"/>
  <c r="M37" i="20"/>
  <c r="M38" i="20"/>
  <c r="M39" i="20"/>
  <c r="M40" i="20"/>
  <c r="M41" i="20"/>
  <c r="M42" i="20"/>
  <c r="M43" i="20"/>
  <c r="M44" i="20"/>
  <c r="M45" i="20"/>
  <c r="M46" i="20"/>
  <c r="M47" i="20"/>
  <c r="M48" i="20"/>
  <c r="M49" i="20"/>
  <c r="M50" i="20"/>
  <c r="M51" i="20"/>
  <c r="M52" i="20"/>
  <c r="M53" i="20"/>
  <c r="M54" i="20"/>
  <c r="M55" i="20"/>
  <c r="M56" i="20"/>
  <c r="M57" i="20"/>
  <c r="M58" i="20"/>
  <c r="M59" i="20"/>
  <c r="M60" i="20"/>
  <c r="M61" i="20"/>
  <c r="M62" i="20"/>
  <c r="M63" i="20"/>
  <c r="M64" i="20"/>
  <c r="M65" i="20"/>
  <c r="M66" i="20"/>
  <c r="M67" i="20"/>
  <c r="M68" i="20"/>
  <c r="M69" i="20"/>
  <c r="M70" i="20"/>
  <c r="M71" i="20"/>
  <c r="M72" i="20"/>
  <c r="M73" i="20"/>
  <c r="M74" i="20"/>
  <c r="M75" i="20"/>
  <c r="M76" i="20"/>
  <c r="M77" i="20"/>
  <c r="M78" i="20"/>
  <c r="M79" i="20"/>
  <c r="M80" i="20"/>
  <c r="M81" i="20"/>
  <c r="M82" i="20"/>
  <c r="M83" i="20"/>
  <c r="M84" i="20"/>
  <c r="M85" i="20"/>
  <c r="M86" i="20"/>
  <c r="M87" i="20"/>
  <c r="M88" i="20"/>
  <c r="M89" i="20"/>
  <c r="M90" i="20"/>
  <c r="M91" i="20"/>
  <c r="M92" i="20"/>
  <c r="M93" i="20"/>
  <c r="M94" i="20"/>
  <c r="M95" i="20"/>
  <c r="M96" i="20"/>
  <c r="M97" i="20"/>
  <c r="M98" i="20"/>
  <c r="M99" i="20"/>
  <c r="M100" i="20"/>
  <c r="M101" i="20"/>
  <c r="M102" i="20"/>
  <c r="M103" i="20"/>
  <c r="M104" i="20"/>
  <c r="M105" i="20"/>
  <c r="M106" i="20"/>
  <c r="M107" i="20"/>
  <c r="M108" i="20"/>
  <c r="M109" i="20"/>
  <c r="M110" i="20"/>
  <c r="M111" i="20"/>
  <c r="M112" i="20"/>
  <c r="M113" i="20"/>
  <c r="M114" i="20"/>
  <c r="M115" i="20"/>
  <c r="M116" i="20"/>
  <c r="M117" i="20"/>
  <c r="M118" i="20"/>
  <c r="M119" i="20"/>
  <c r="M120" i="20"/>
  <c r="M121" i="20"/>
  <c r="M122" i="20"/>
  <c r="M123" i="20"/>
  <c r="M124" i="20"/>
  <c r="M125" i="20"/>
  <c r="M126" i="20"/>
  <c r="M127" i="20"/>
  <c r="M128" i="20"/>
  <c r="M129" i="20"/>
  <c r="M130" i="20"/>
  <c r="M131" i="20"/>
  <c r="M132" i="20"/>
  <c r="M133" i="20"/>
  <c r="M134" i="20"/>
  <c r="M135" i="20"/>
  <c r="M136" i="20"/>
  <c r="M137" i="20"/>
  <c r="M138" i="20"/>
  <c r="M139" i="20"/>
  <c r="M140" i="20"/>
  <c r="M141" i="20"/>
  <c r="M142" i="20"/>
  <c r="M143" i="20"/>
  <c r="M144" i="20"/>
  <c r="M145" i="20"/>
  <c r="M146" i="20"/>
  <c r="M147" i="20"/>
  <c r="M148" i="20"/>
  <c r="M149" i="20"/>
  <c r="M150" i="20"/>
  <c r="M151" i="20"/>
  <c r="M152" i="20"/>
  <c r="M153" i="20"/>
  <c r="M154" i="20"/>
  <c r="M155" i="20"/>
  <c r="M156" i="20"/>
  <c r="M157" i="20"/>
  <c r="M158" i="20"/>
  <c r="M159" i="20"/>
  <c r="M160" i="20"/>
  <c r="M161" i="20"/>
  <c r="M162" i="20"/>
  <c r="M163" i="20"/>
  <c r="M164" i="20"/>
  <c r="M165" i="20"/>
  <c r="M166" i="20"/>
  <c r="M167" i="20"/>
  <c r="M168" i="20"/>
  <c r="M169" i="20"/>
  <c r="M170" i="20"/>
  <c r="M171" i="20"/>
  <c r="M172" i="20"/>
  <c r="M173" i="20"/>
  <c r="M174" i="20"/>
  <c r="M175" i="20"/>
  <c r="M176" i="20"/>
  <c r="M177" i="20"/>
  <c r="M178" i="20"/>
  <c r="M179" i="20"/>
  <c r="M180" i="20"/>
  <c r="M181" i="20"/>
  <c r="M182" i="20"/>
  <c r="M183" i="20"/>
  <c r="M184" i="20"/>
  <c r="M185" i="20"/>
  <c r="M186" i="20"/>
  <c r="M187" i="20"/>
  <c r="M188" i="20"/>
  <c r="M189" i="20"/>
  <c r="M190" i="20"/>
  <c r="M191" i="20"/>
  <c r="M192" i="20"/>
  <c r="M193" i="20"/>
  <c r="M194" i="20"/>
  <c r="M195" i="20"/>
  <c r="M196" i="20"/>
  <c r="M197" i="20"/>
  <c r="M198" i="20"/>
  <c r="M199" i="20"/>
  <c r="M200" i="20"/>
  <c r="M201" i="20"/>
  <c r="M202" i="20"/>
  <c r="M203" i="20"/>
  <c r="M204" i="20"/>
  <c r="M205" i="20"/>
  <c r="M206" i="20"/>
  <c r="M207" i="20"/>
  <c r="M208" i="20"/>
  <c r="M209" i="20"/>
  <c r="M210" i="20"/>
  <c r="M211" i="20"/>
  <c r="M212" i="20"/>
  <c r="M213" i="20"/>
  <c r="M214" i="20"/>
  <c r="M215" i="20"/>
  <c r="M216" i="20"/>
  <c r="M217" i="20"/>
  <c r="M218" i="20"/>
  <c r="M219" i="20"/>
  <c r="M220" i="20"/>
  <c r="M221" i="20"/>
  <c r="M222" i="20"/>
  <c r="M223" i="20"/>
  <c r="M224" i="20"/>
  <c r="M225" i="20"/>
  <c r="M226" i="20"/>
  <c r="M227" i="20"/>
  <c r="M228" i="20"/>
  <c r="M229" i="20"/>
  <c r="M230" i="20"/>
  <c r="M231" i="20"/>
  <c r="M232" i="20"/>
  <c r="M233" i="20"/>
  <c r="M234" i="20"/>
  <c r="M235" i="20"/>
  <c r="M236" i="20"/>
  <c r="M237" i="20"/>
  <c r="M238" i="20"/>
  <c r="M239" i="20"/>
  <c r="M240" i="20"/>
  <c r="M241" i="20"/>
  <c r="M242" i="20"/>
  <c r="M243" i="20"/>
  <c r="M244" i="20"/>
  <c r="M245" i="20"/>
  <c r="M246" i="20"/>
  <c r="M247" i="20"/>
  <c r="M248" i="20"/>
  <c r="M249" i="20"/>
  <c r="M250" i="20"/>
  <c r="M251" i="20"/>
  <c r="M252" i="20"/>
  <c r="M253" i="20"/>
  <c r="M254" i="20"/>
  <c r="M255" i="20"/>
  <c r="M256" i="20"/>
  <c r="M257" i="20"/>
  <c r="M258" i="20"/>
  <c r="M259" i="20"/>
  <c r="M260" i="20"/>
  <c r="M261" i="20"/>
  <c r="M262" i="20"/>
  <c r="M263" i="20"/>
  <c r="M264" i="20"/>
  <c r="M265" i="20"/>
  <c r="M266" i="20"/>
  <c r="M267" i="20"/>
  <c r="M268" i="20"/>
  <c r="M269" i="20"/>
  <c r="M270" i="20"/>
  <c r="M271" i="20"/>
  <c r="M272" i="20"/>
  <c r="M273" i="20"/>
  <c r="M274" i="20"/>
  <c r="M275" i="20"/>
  <c r="M276" i="20"/>
  <c r="M277" i="20"/>
  <c r="M278" i="20"/>
  <c r="M279" i="20"/>
  <c r="M280" i="20"/>
  <c r="M281" i="20"/>
  <c r="M282" i="20"/>
  <c r="M283" i="20"/>
  <c r="M284" i="20"/>
  <c r="M285" i="20"/>
  <c r="M286" i="20"/>
  <c r="M287" i="20"/>
  <c r="M288" i="20"/>
  <c r="M289" i="20"/>
  <c r="M290" i="20"/>
  <c r="M291" i="20"/>
  <c r="M292" i="20"/>
  <c r="M293" i="20"/>
  <c r="M294" i="20"/>
  <c r="M295" i="20"/>
  <c r="M296" i="20"/>
  <c r="M297" i="20"/>
  <c r="M298" i="20"/>
  <c r="M299" i="20"/>
  <c r="M300" i="20"/>
  <c r="M301" i="20"/>
  <c r="M302" i="20"/>
  <c r="M303" i="20"/>
  <c r="M304" i="20"/>
  <c r="M305" i="20"/>
  <c r="M306" i="20"/>
  <c r="M307" i="20"/>
  <c r="M308" i="20"/>
  <c r="M309" i="20"/>
  <c r="M310" i="20"/>
  <c r="M311" i="20"/>
  <c r="M312" i="20"/>
  <c r="M313" i="20"/>
  <c r="M314" i="20"/>
  <c r="M315" i="20"/>
  <c r="M316" i="20"/>
  <c r="M317" i="20"/>
  <c r="M318" i="20"/>
  <c r="M319" i="20"/>
  <c r="M320" i="20"/>
  <c r="M321" i="20"/>
  <c r="M322" i="20"/>
  <c r="M323" i="20"/>
  <c r="M324" i="20"/>
  <c r="M325" i="20"/>
  <c r="M326" i="20"/>
  <c r="M327" i="20"/>
  <c r="M328" i="20"/>
  <c r="M329" i="20"/>
  <c r="M330" i="20"/>
  <c r="M331" i="20"/>
  <c r="M332" i="20"/>
  <c r="M333" i="20"/>
  <c r="M334" i="20"/>
  <c r="M335" i="20"/>
  <c r="M336" i="20"/>
  <c r="M337" i="20"/>
  <c r="M338" i="20"/>
  <c r="M339" i="20"/>
  <c r="M340" i="20"/>
  <c r="M341" i="20"/>
  <c r="M342" i="20"/>
  <c r="M343" i="20"/>
  <c r="M344" i="20"/>
  <c r="M345" i="20"/>
  <c r="M346" i="20"/>
  <c r="M347" i="20"/>
  <c r="M348" i="20"/>
  <c r="M349" i="20"/>
  <c r="M350" i="20"/>
  <c r="M351" i="20"/>
  <c r="M352" i="20"/>
  <c r="M353" i="20"/>
  <c r="M354" i="20"/>
  <c r="M355" i="20"/>
  <c r="M356" i="20"/>
  <c r="M357" i="20"/>
  <c r="M358" i="20"/>
  <c r="M359" i="20"/>
  <c r="M360" i="20"/>
  <c r="M361" i="20"/>
  <c r="M362" i="20"/>
  <c r="M363" i="20"/>
  <c r="M364" i="20"/>
  <c r="M365" i="20"/>
  <c r="M366" i="20"/>
  <c r="M367" i="20"/>
  <c r="M368" i="20"/>
  <c r="M369" i="20"/>
  <c r="M10" i="20"/>
  <c r="K11" i="20"/>
  <c r="K12" i="20"/>
  <c r="K13" i="20"/>
  <c r="K14" i="20"/>
  <c r="K15" i="20"/>
  <c r="K16" i="20"/>
  <c r="K17" i="20"/>
  <c r="K18" i="20"/>
  <c r="K19" i="20"/>
  <c r="K20" i="20"/>
  <c r="K21" i="20"/>
  <c r="K22" i="20"/>
  <c r="K23" i="20"/>
  <c r="K24" i="20"/>
  <c r="K25" i="20"/>
  <c r="K26" i="20"/>
  <c r="K27" i="20"/>
  <c r="K28" i="20"/>
  <c r="K29" i="20"/>
  <c r="K30" i="20"/>
  <c r="K31" i="20"/>
  <c r="K32" i="20"/>
  <c r="K33" i="20"/>
  <c r="K34" i="20"/>
  <c r="K35" i="20"/>
  <c r="K36" i="20"/>
  <c r="K37" i="20"/>
  <c r="K38" i="20"/>
  <c r="K39" i="20"/>
  <c r="K40" i="20"/>
  <c r="K41" i="20"/>
  <c r="K42" i="20"/>
  <c r="K43" i="20"/>
  <c r="K44" i="20"/>
  <c r="K45" i="20"/>
  <c r="K46" i="20"/>
  <c r="K47" i="20"/>
  <c r="K48" i="20"/>
  <c r="K49" i="20"/>
  <c r="K50" i="20"/>
  <c r="K51" i="20"/>
  <c r="K52" i="20"/>
  <c r="K53" i="20"/>
  <c r="K54" i="20"/>
  <c r="K55" i="20"/>
  <c r="K56" i="20"/>
  <c r="K57" i="20"/>
  <c r="K58" i="20"/>
  <c r="K59" i="20"/>
  <c r="K60" i="20"/>
  <c r="K61" i="20"/>
  <c r="K62" i="20"/>
  <c r="K63" i="20"/>
  <c r="K64" i="20"/>
  <c r="K65" i="20"/>
  <c r="K66" i="20"/>
  <c r="K67" i="20"/>
  <c r="K68" i="20"/>
  <c r="K69" i="20"/>
  <c r="K70" i="20"/>
  <c r="K71" i="20"/>
  <c r="K72" i="20"/>
  <c r="K73" i="20"/>
  <c r="K74" i="20"/>
  <c r="K75" i="20"/>
  <c r="K76" i="20"/>
  <c r="K77" i="20"/>
  <c r="K78" i="20"/>
  <c r="K79" i="20"/>
  <c r="K80" i="20"/>
  <c r="K81" i="20"/>
  <c r="K82" i="20"/>
  <c r="K83" i="20"/>
  <c r="K84" i="20"/>
  <c r="K85" i="20"/>
  <c r="K86" i="20"/>
  <c r="K87" i="20"/>
  <c r="K88" i="20"/>
  <c r="K89" i="20"/>
  <c r="K90" i="20"/>
  <c r="K91" i="20"/>
  <c r="K92" i="20"/>
  <c r="K93" i="20"/>
  <c r="K94" i="20"/>
  <c r="K95" i="20"/>
  <c r="K96" i="20"/>
  <c r="K97" i="20"/>
  <c r="K98" i="20"/>
  <c r="K99" i="20"/>
  <c r="K100" i="20"/>
  <c r="K101" i="20"/>
  <c r="K102" i="20"/>
  <c r="K103" i="20"/>
  <c r="K104" i="20"/>
  <c r="K105" i="20"/>
  <c r="K106" i="20"/>
  <c r="K107" i="20"/>
  <c r="K108" i="20"/>
  <c r="K109" i="20"/>
  <c r="K110" i="20"/>
  <c r="K111" i="20"/>
  <c r="K112" i="20"/>
  <c r="K113" i="20"/>
  <c r="K114" i="20"/>
  <c r="K115" i="20"/>
  <c r="K116" i="20"/>
  <c r="K117" i="20"/>
  <c r="K118" i="20"/>
  <c r="K119" i="20"/>
  <c r="K120" i="20"/>
  <c r="K121" i="20"/>
  <c r="K122" i="20"/>
  <c r="K123" i="20"/>
  <c r="K124" i="20"/>
  <c r="K125" i="20"/>
  <c r="K126" i="20"/>
  <c r="K127" i="20"/>
  <c r="K128" i="20"/>
  <c r="K129" i="20"/>
  <c r="K130" i="20"/>
  <c r="K131" i="20"/>
  <c r="K132" i="20"/>
  <c r="K133" i="20"/>
  <c r="K134" i="20"/>
  <c r="K135" i="20"/>
  <c r="K136" i="20"/>
  <c r="K137" i="20"/>
  <c r="K138" i="20"/>
  <c r="K139" i="20"/>
  <c r="K140" i="20"/>
  <c r="K141" i="20"/>
  <c r="K142" i="20"/>
  <c r="K143" i="20"/>
  <c r="K144" i="20"/>
  <c r="K145" i="20"/>
  <c r="K146" i="20"/>
  <c r="K147" i="20"/>
  <c r="K148" i="20"/>
  <c r="K149" i="20"/>
  <c r="K150" i="20"/>
  <c r="K151" i="20"/>
  <c r="K152" i="20"/>
  <c r="K153" i="20"/>
  <c r="K154" i="20"/>
  <c r="K155" i="20"/>
  <c r="K156" i="20"/>
  <c r="K157" i="20"/>
  <c r="K158" i="20"/>
  <c r="K159" i="20"/>
  <c r="K160" i="20"/>
  <c r="K161" i="20"/>
  <c r="K162" i="20"/>
  <c r="K163" i="20"/>
  <c r="K164" i="20"/>
  <c r="K165" i="20"/>
  <c r="K166" i="20"/>
  <c r="K167" i="20"/>
  <c r="K168" i="20"/>
  <c r="K169" i="20"/>
  <c r="K170" i="20"/>
  <c r="K171" i="20"/>
  <c r="K172" i="20"/>
  <c r="K173" i="20"/>
  <c r="K174" i="20"/>
  <c r="K175" i="20"/>
  <c r="K176" i="20"/>
  <c r="K177" i="20"/>
  <c r="K178" i="20"/>
  <c r="K179" i="20"/>
  <c r="K180" i="20"/>
  <c r="K181" i="20"/>
  <c r="K182" i="20"/>
  <c r="K183" i="20"/>
  <c r="K184" i="20"/>
  <c r="K185" i="20"/>
  <c r="K186" i="20"/>
  <c r="K187" i="20"/>
  <c r="K188" i="20"/>
  <c r="K189" i="20"/>
  <c r="K190" i="20"/>
  <c r="K191" i="20"/>
  <c r="K192" i="20"/>
  <c r="K193" i="20"/>
  <c r="K194" i="20"/>
  <c r="K195" i="20"/>
  <c r="K196" i="20"/>
  <c r="K197" i="20"/>
  <c r="K198" i="20"/>
  <c r="K199" i="20"/>
  <c r="K200" i="20"/>
  <c r="K201" i="20"/>
  <c r="K202" i="20"/>
  <c r="K203" i="20"/>
  <c r="K204" i="20"/>
  <c r="K205" i="20"/>
  <c r="K206" i="20"/>
  <c r="K207" i="20"/>
  <c r="K208" i="20"/>
  <c r="K209" i="20"/>
  <c r="K210" i="20"/>
  <c r="K211" i="20"/>
  <c r="K212" i="20"/>
  <c r="K213" i="20"/>
  <c r="K214" i="20"/>
  <c r="K215" i="20"/>
  <c r="K216" i="20"/>
  <c r="K217" i="20"/>
  <c r="K218" i="20"/>
  <c r="K219" i="20"/>
  <c r="K220" i="20"/>
  <c r="K221" i="20"/>
  <c r="K222" i="20"/>
  <c r="K223" i="20"/>
  <c r="K224" i="20"/>
  <c r="K225" i="20"/>
  <c r="K226" i="20"/>
  <c r="K227" i="20"/>
  <c r="K228" i="20"/>
  <c r="K229" i="20"/>
  <c r="K230" i="20"/>
  <c r="K231" i="20"/>
  <c r="K232" i="20"/>
  <c r="K233" i="20"/>
  <c r="K234" i="20"/>
  <c r="K235" i="20"/>
  <c r="K236" i="20"/>
  <c r="K237" i="20"/>
  <c r="K238" i="20"/>
  <c r="K239" i="20"/>
  <c r="K240" i="20"/>
  <c r="K241" i="20"/>
  <c r="K242" i="20"/>
  <c r="K243" i="20"/>
  <c r="K244" i="20"/>
  <c r="K245" i="20"/>
  <c r="K246" i="20"/>
  <c r="K247" i="20"/>
  <c r="K248" i="20"/>
  <c r="K249" i="20"/>
  <c r="K250" i="20"/>
  <c r="K251" i="20"/>
  <c r="K252" i="20"/>
  <c r="K253" i="20"/>
  <c r="K254" i="20"/>
  <c r="K255" i="20"/>
  <c r="K256" i="20"/>
  <c r="K257" i="20"/>
  <c r="K258" i="20"/>
  <c r="K259" i="20"/>
  <c r="K260" i="20"/>
  <c r="K261" i="20"/>
  <c r="K262" i="20"/>
  <c r="K263" i="20"/>
  <c r="K264" i="20"/>
  <c r="K265" i="20"/>
  <c r="K266" i="20"/>
  <c r="K267" i="20"/>
  <c r="K268" i="20"/>
  <c r="K269" i="20"/>
  <c r="K270" i="20"/>
  <c r="K271" i="20"/>
  <c r="K272" i="20"/>
  <c r="K273" i="20"/>
  <c r="K274" i="20"/>
  <c r="K275" i="20"/>
  <c r="K276" i="20"/>
  <c r="K277" i="20"/>
  <c r="K278" i="20"/>
  <c r="K279" i="20"/>
  <c r="K280" i="20"/>
  <c r="K281" i="20"/>
  <c r="K282" i="20"/>
  <c r="K283" i="20"/>
  <c r="K284" i="20"/>
  <c r="K285" i="20"/>
  <c r="K286" i="20"/>
  <c r="K287" i="20"/>
  <c r="K288" i="20"/>
  <c r="K289" i="20"/>
  <c r="K290" i="20"/>
  <c r="K291" i="20"/>
  <c r="K292" i="20"/>
  <c r="K293" i="20"/>
  <c r="K294" i="20"/>
  <c r="K295" i="20"/>
  <c r="K296" i="20"/>
  <c r="K297" i="20"/>
  <c r="K298" i="20"/>
  <c r="K299" i="20"/>
  <c r="K300" i="20"/>
  <c r="K301" i="20"/>
  <c r="K302" i="20"/>
  <c r="K303" i="20"/>
  <c r="K304" i="20"/>
  <c r="K305" i="20"/>
  <c r="K306" i="20"/>
  <c r="K307" i="20"/>
  <c r="K308" i="20"/>
  <c r="K309" i="20"/>
  <c r="K310" i="20"/>
  <c r="K311" i="20"/>
  <c r="K312" i="20"/>
  <c r="K313" i="20"/>
  <c r="K314" i="20"/>
  <c r="K315" i="20"/>
  <c r="K316" i="20"/>
  <c r="K317" i="20"/>
  <c r="K318" i="20"/>
  <c r="K319" i="20"/>
  <c r="K320" i="20"/>
  <c r="K321" i="20"/>
  <c r="K322" i="20"/>
  <c r="K323" i="20"/>
  <c r="K324" i="20"/>
  <c r="K325" i="20"/>
  <c r="K326" i="20"/>
  <c r="K327" i="20"/>
  <c r="K328" i="20"/>
  <c r="K329" i="20"/>
  <c r="K330" i="20"/>
  <c r="K331" i="20"/>
  <c r="K332" i="20"/>
  <c r="K333" i="20"/>
  <c r="K334" i="20"/>
  <c r="K335" i="20"/>
  <c r="K336" i="20"/>
  <c r="K337" i="20"/>
  <c r="K338" i="20"/>
  <c r="K339" i="20"/>
  <c r="K340" i="20"/>
  <c r="K341" i="20"/>
  <c r="K342" i="20"/>
  <c r="K343" i="20"/>
  <c r="K344" i="20"/>
  <c r="K345" i="20"/>
  <c r="K346" i="20"/>
  <c r="K347" i="20"/>
  <c r="K348" i="20"/>
  <c r="K349" i="20"/>
  <c r="K350" i="20"/>
  <c r="K351" i="20"/>
  <c r="K352" i="20"/>
  <c r="K353" i="20"/>
  <c r="K354" i="20"/>
  <c r="K355" i="20"/>
  <c r="K356" i="20"/>
  <c r="K357" i="20"/>
  <c r="K358" i="20"/>
  <c r="K359" i="20"/>
  <c r="K360" i="20"/>
  <c r="K361" i="20"/>
  <c r="K362" i="20"/>
  <c r="K363" i="20"/>
  <c r="K364" i="20"/>
  <c r="K365" i="20"/>
  <c r="K366" i="20"/>
  <c r="K367" i="20"/>
  <c r="K368" i="20"/>
  <c r="K369" i="20"/>
  <c r="K10" i="20"/>
  <c r="J11" i="20"/>
  <c r="G13" i="20"/>
  <c r="G16" i="20"/>
  <c r="G19" i="20"/>
  <c r="G22" i="20"/>
  <c r="G25" i="20"/>
  <c r="G28" i="20"/>
  <c r="G31" i="20"/>
  <c r="G34" i="20"/>
  <c r="G37" i="20"/>
  <c r="G40" i="20"/>
  <c r="G43" i="20"/>
  <c r="G46" i="20"/>
  <c r="G49" i="20"/>
  <c r="G52" i="20"/>
  <c r="G55" i="20"/>
  <c r="G58" i="20"/>
  <c r="G61" i="20"/>
  <c r="G64" i="20"/>
  <c r="G67" i="20"/>
  <c r="G70" i="20"/>
  <c r="G73" i="20"/>
  <c r="G76" i="20"/>
  <c r="G79" i="20"/>
  <c r="G82" i="20"/>
  <c r="G85" i="20"/>
  <c r="G88" i="20"/>
  <c r="G91" i="20"/>
  <c r="G94" i="20"/>
  <c r="G97" i="20"/>
  <c r="G100" i="20"/>
  <c r="G103" i="20"/>
  <c r="G106" i="20"/>
  <c r="G109" i="20"/>
  <c r="G112" i="20"/>
  <c r="G115" i="20"/>
  <c r="G118" i="20"/>
  <c r="G121" i="20"/>
  <c r="G124" i="20"/>
  <c r="G127" i="20"/>
  <c r="G130" i="20"/>
  <c r="G133" i="20"/>
  <c r="G136" i="20"/>
  <c r="G139" i="20"/>
  <c r="G142" i="20"/>
  <c r="G145" i="20"/>
  <c r="G148" i="20"/>
  <c r="G151" i="20"/>
  <c r="G154" i="20"/>
  <c r="G157" i="20"/>
  <c r="G160" i="20"/>
  <c r="G163" i="20"/>
  <c r="G166" i="20"/>
  <c r="G169" i="20"/>
  <c r="G172" i="20"/>
  <c r="G175" i="20"/>
  <c r="G178" i="20"/>
  <c r="G181" i="20"/>
  <c r="G184" i="20"/>
  <c r="G187" i="20"/>
  <c r="G190" i="20"/>
  <c r="G193" i="20"/>
  <c r="G196" i="20"/>
  <c r="G199" i="20"/>
  <c r="G202" i="20"/>
  <c r="G205" i="20"/>
  <c r="G208" i="20"/>
  <c r="G211" i="20"/>
  <c r="G214" i="20"/>
  <c r="G217" i="20"/>
  <c r="G220" i="20"/>
  <c r="G223" i="20"/>
  <c r="G226" i="20"/>
  <c r="G229" i="20"/>
  <c r="G232" i="20"/>
  <c r="G235" i="20"/>
  <c r="G238" i="20"/>
  <c r="G241" i="20"/>
  <c r="G244" i="20"/>
  <c r="G247" i="20"/>
  <c r="G250" i="20"/>
  <c r="G253" i="20"/>
  <c r="G256" i="20"/>
  <c r="G259" i="20"/>
  <c r="G262" i="20"/>
  <c r="G265" i="20"/>
  <c r="G268" i="20"/>
  <c r="G271" i="20"/>
  <c r="G274" i="20"/>
  <c r="G277" i="20"/>
  <c r="G280" i="20"/>
  <c r="G283" i="20"/>
  <c r="G286" i="20"/>
  <c r="G289" i="20"/>
  <c r="G292" i="20"/>
  <c r="G295" i="20"/>
  <c r="G298" i="20"/>
  <c r="G301" i="20"/>
  <c r="G304" i="20"/>
  <c r="G307" i="20"/>
  <c r="G310" i="20"/>
  <c r="G313" i="20"/>
  <c r="G316" i="20"/>
  <c r="G319" i="20"/>
  <c r="G322" i="20"/>
  <c r="G325" i="20"/>
  <c r="G328" i="20"/>
  <c r="G331" i="20"/>
  <c r="G334" i="20"/>
  <c r="G337" i="20"/>
  <c r="G340" i="20"/>
  <c r="G343" i="20"/>
  <c r="G346" i="20"/>
  <c r="G349" i="20"/>
  <c r="G352" i="20"/>
  <c r="G355" i="20"/>
  <c r="G358" i="20"/>
  <c r="G361" i="20"/>
  <c r="G364" i="20"/>
  <c r="G367" i="20"/>
  <c r="D10" i="20"/>
  <c r="C10" i="20"/>
  <c r="B10" i="20"/>
  <c r="D367" i="20"/>
  <c r="C367" i="20"/>
  <c r="B367" i="20"/>
  <c r="D364" i="20"/>
  <c r="C364" i="20"/>
  <c r="B364" i="20"/>
  <c r="D361" i="20"/>
  <c r="C361" i="20"/>
  <c r="B361" i="20"/>
  <c r="D358" i="20"/>
  <c r="C358" i="20"/>
  <c r="B358" i="20"/>
  <c r="D355" i="20"/>
  <c r="C355" i="20"/>
  <c r="B355" i="20"/>
  <c r="D352" i="20"/>
  <c r="C352" i="20"/>
  <c r="B352" i="20"/>
  <c r="D349" i="20"/>
  <c r="C349" i="20"/>
  <c r="B349" i="20"/>
  <c r="D346" i="20"/>
  <c r="C346" i="20"/>
  <c r="B346" i="20"/>
  <c r="D343" i="20"/>
  <c r="C343" i="20"/>
  <c r="B343" i="20"/>
  <c r="D340" i="20"/>
  <c r="C340" i="20"/>
  <c r="B340" i="20"/>
  <c r="D337" i="20"/>
  <c r="C337" i="20"/>
  <c r="B337" i="20"/>
  <c r="D334" i="20"/>
  <c r="C334" i="20"/>
  <c r="B334" i="20"/>
  <c r="D331" i="20"/>
  <c r="C331" i="20"/>
  <c r="B331" i="20"/>
  <c r="D328" i="20"/>
  <c r="C328" i="20"/>
  <c r="B328" i="20"/>
  <c r="D325" i="20"/>
  <c r="C325" i="20"/>
  <c r="B325" i="20"/>
  <c r="D322" i="20"/>
  <c r="C322" i="20"/>
  <c r="B322" i="20"/>
  <c r="D319" i="20"/>
  <c r="C319" i="20"/>
  <c r="B319" i="20"/>
  <c r="D316" i="20"/>
  <c r="C316" i="20"/>
  <c r="B316" i="20"/>
  <c r="D313" i="20"/>
  <c r="C313" i="20"/>
  <c r="B313" i="20"/>
  <c r="D310" i="20"/>
  <c r="C310" i="20"/>
  <c r="B310" i="20"/>
  <c r="D307" i="20"/>
  <c r="C307" i="20"/>
  <c r="B307" i="20"/>
  <c r="D304" i="20"/>
  <c r="C304" i="20"/>
  <c r="B304" i="20"/>
  <c r="D301" i="20"/>
  <c r="C301" i="20"/>
  <c r="B301" i="20"/>
  <c r="D298" i="20"/>
  <c r="C298" i="20"/>
  <c r="B298" i="20"/>
  <c r="D295" i="20"/>
  <c r="C295" i="20"/>
  <c r="B295" i="20"/>
  <c r="D292" i="20"/>
  <c r="C292" i="20"/>
  <c r="B292" i="20"/>
  <c r="D289" i="20"/>
  <c r="C289" i="20"/>
  <c r="B289" i="20"/>
  <c r="D286" i="20"/>
  <c r="C286" i="20"/>
  <c r="B286" i="20"/>
  <c r="D283" i="20"/>
  <c r="C283" i="20"/>
  <c r="B283" i="20"/>
  <c r="D280" i="20"/>
  <c r="C280" i="20"/>
  <c r="B280" i="20"/>
  <c r="D277" i="20"/>
  <c r="C277" i="20"/>
  <c r="B277" i="20"/>
  <c r="D274" i="20"/>
  <c r="C274" i="20"/>
  <c r="B274" i="20"/>
  <c r="D271" i="20"/>
  <c r="C271" i="20"/>
  <c r="B271" i="20"/>
  <c r="D268" i="20"/>
  <c r="C268" i="20"/>
  <c r="B268" i="20"/>
  <c r="D265" i="20"/>
  <c r="C265" i="20"/>
  <c r="B265" i="20"/>
  <c r="D262" i="20"/>
  <c r="C262" i="20"/>
  <c r="B262" i="20"/>
  <c r="D259" i="20"/>
  <c r="C259" i="20"/>
  <c r="B259" i="20"/>
  <c r="D256" i="20"/>
  <c r="C256" i="20"/>
  <c r="B256" i="20"/>
  <c r="D253" i="20"/>
  <c r="C253" i="20"/>
  <c r="B253" i="20"/>
  <c r="D250" i="20"/>
  <c r="C250" i="20"/>
  <c r="B250" i="20"/>
  <c r="D247" i="20"/>
  <c r="C247" i="20"/>
  <c r="B247" i="20"/>
  <c r="D244" i="20"/>
  <c r="C244" i="20"/>
  <c r="B244" i="20"/>
  <c r="D241" i="20"/>
  <c r="C241" i="20"/>
  <c r="B241" i="20"/>
  <c r="D238" i="20"/>
  <c r="C238" i="20"/>
  <c r="B238" i="20"/>
  <c r="D235" i="20"/>
  <c r="C235" i="20"/>
  <c r="B235" i="20"/>
  <c r="D232" i="20"/>
  <c r="C232" i="20"/>
  <c r="B232" i="20"/>
  <c r="D229" i="20"/>
  <c r="C229" i="20"/>
  <c r="B229" i="20"/>
  <c r="D226" i="20"/>
  <c r="C226" i="20"/>
  <c r="B226" i="20"/>
  <c r="D223" i="20"/>
  <c r="C223" i="20"/>
  <c r="B223" i="20"/>
  <c r="D220" i="20"/>
  <c r="C220" i="20"/>
  <c r="B220" i="20"/>
  <c r="D217" i="20"/>
  <c r="C217" i="20"/>
  <c r="B217" i="20"/>
  <c r="D214" i="20"/>
  <c r="C214" i="20"/>
  <c r="B214" i="20"/>
  <c r="D211" i="20"/>
  <c r="C211" i="20"/>
  <c r="B211" i="20"/>
  <c r="D208" i="20"/>
  <c r="C208" i="20"/>
  <c r="B208" i="20"/>
  <c r="D205" i="20"/>
  <c r="C205" i="20"/>
  <c r="B205" i="20"/>
  <c r="D202" i="20"/>
  <c r="C202" i="20"/>
  <c r="B202" i="20"/>
  <c r="D199" i="20"/>
  <c r="C199" i="20"/>
  <c r="B199" i="20"/>
  <c r="D196" i="20"/>
  <c r="C196" i="20"/>
  <c r="B196" i="20"/>
  <c r="D193" i="20"/>
  <c r="C193" i="20"/>
  <c r="B193" i="20"/>
  <c r="D190" i="20"/>
  <c r="C190" i="20"/>
  <c r="B190" i="20"/>
  <c r="D97" i="20"/>
  <c r="C97" i="20"/>
  <c r="B97" i="20"/>
  <c r="D94" i="20"/>
  <c r="C94" i="20"/>
  <c r="B94" i="20"/>
  <c r="D91" i="20"/>
  <c r="C91" i="20"/>
  <c r="B91" i="20"/>
  <c r="D88" i="20"/>
  <c r="C88" i="20"/>
  <c r="B88" i="20"/>
  <c r="D85" i="20"/>
  <c r="C85" i="20"/>
  <c r="B85" i="20"/>
  <c r="D82" i="20"/>
  <c r="C82" i="20"/>
  <c r="B82" i="20"/>
  <c r="D79" i="20"/>
  <c r="C79" i="20"/>
  <c r="B79" i="20"/>
  <c r="D76" i="20"/>
  <c r="C76" i="20"/>
  <c r="B76" i="20"/>
  <c r="D73" i="20"/>
  <c r="C73" i="20"/>
  <c r="B73" i="20"/>
  <c r="D70" i="20"/>
  <c r="C70" i="20"/>
  <c r="B70" i="20"/>
  <c r="D67" i="20"/>
  <c r="C67" i="20"/>
  <c r="B67" i="20"/>
  <c r="D64" i="20"/>
  <c r="C64" i="20"/>
  <c r="B64" i="20"/>
  <c r="D61" i="20"/>
  <c r="C61" i="20"/>
  <c r="B61" i="20"/>
  <c r="D58" i="20"/>
  <c r="C58" i="20"/>
  <c r="B58" i="20"/>
  <c r="D55" i="20"/>
  <c r="C55" i="20"/>
  <c r="B55" i="20"/>
  <c r="D52" i="20"/>
  <c r="C52" i="20"/>
  <c r="B52" i="20"/>
  <c r="D49" i="20"/>
  <c r="C49" i="20"/>
  <c r="B49" i="20"/>
  <c r="D46" i="20"/>
  <c r="C46" i="20"/>
  <c r="B46" i="20"/>
  <c r="D43" i="20"/>
  <c r="C43" i="20"/>
  <c r="B43" i="20"/>
  <c r="D40" i="20"/>
  <c r="C40" i="20"/>
  <c r="B40" i="20"/>
  <c r="D37" i="20"/>
  <c r="C37" i="20"/>
  <c r="B37" i="20"/>
  <c r="D34" i="20"/>
  <c r="C34" i="20"/>
  <c r="B34" i="20"/>
  <c r="D31" i="20"/>
  <c r="C31" i="20"/>
  <c r="B31" i="20"/>
  <c r="D28" i="20"/>
  <c r="C28" i="20"/>
  <c r="B28" i="20"/>
  <c r="D25" i="20"/>
  <c r="C25" i="20"/>
  <c r="B25" i="20"/>
  <c r="D22" i="20"/>
  <c r="C22" i="20"/>
  <c r="B22" i="20"/>
  <c r="D19" i="20"/>
  <c r="C19" i="20"/>
  <c r="B19" i="20"/>
  <c r="D16" i="20"/>
  <c r="C16" i="20"/>
  <c r="B16" i="20"/>
  <c r="D13" i="20"/>
  <c r="C13" i="20"/>
  <c r="B13" i="20"/>
  <c r="D187" i="20"/>
  <c r="C187" i="20"/>
  <c r="B187" i="20"/>
  <c r="D184" i="20"/>
  <c r="C184" i="20"/>
  <c r="B184" i="20"/>
  <c r="D181" i="20"/>
  <c r="C181" i="20"/>
  <c r="B181" i="20"/>
  <c r="D178" i="20"/>
  <c r="C178" i="20"/>
  <c r="B178" i="20"/>
  <c r="D175" i="20"/>
  <c r="C175" i="20"/>
  <c r="B175" i="20"/>
  <c r="D172" i="20"/>
  <c r="C172" i="20"/>
  <c r="B172" i="20"/>
  <c r="D169" i="20"/>
  <c r="C169" i="20"/>
  <c r="B169" i="20"/>
  <c r="D166" i="20"/>
  <c r="C166" i="20"/>
  <c r="B166" i="20"/>
  <c r="D163" i="20"/>
  <c r="C163" i="20"/>
  <c r="B163" i="20"/>
  <c r="D160" i="20"/>
  <c r="C160" i="20"/>
  <c r="B160" i="20"/>
  <c r="D157" i="20"/>
  <c r="C157" i="20"/>
  <c r="B157" i="20"/>
  <c r="D154" i="20"/>
  <c r="C154" i="20"/>
  <c r="B154" i="20"/>
  <c r="D151" i="20"/>
  <c r="C151" i="20"/>
  <c r="B151" i="20"/>
  <c r="D148" i="20"/>
  <c r="C148" i="20"/>
  <c r="B148" i="20"/>
  <c r="D145" i="20"/>
  <c r="C145" i="20"/>
  <c r="B145" i="20"/>
  <c r="J131" i="17"/>
  <c r="J132" i="17"/>
  <c r="J133" i="17"/>
  <c r="J182" i="17"/>
  <c r="J183" i="17"/>
  <c r="J184" i="17"/>
  <c r="J185" i="17"/>
  <c r="J186" i="17"/>
  <c r="J187" i="17"/>
  <c r="J407" i="17"/>
  <c r="J408" i="17"/>
  <c r="J409" i="17"/>
  <c r="J410" i="17"/>
  <c r="J411" i="17"/>
  <c r="J412" i="17"/>
  <c r="J413" i="17"/>
  <c r="J414" i="17"/>
  <c r="J415" i="17"/>
  <c r="I413" i="17" s="1"/>
  <c r="H413" i="17" s="1"/>
  <c r="J416" i="17"/>
  <c r="I416" i="17" s="1"/>
  <c r="H416" i="17" s="1"/>
  <c r="J417" i="17"/>
  <c r="J418" i="17"/>
  <c r="J419" i="17"/>
  <c r="I419" i="17" s="1"/>
  <c r="H419" i="17" s="1"/>
  <c r="J420" i="17"/>
  <c r="J421" i="17"/>
  <c r="J422" i="17"/>
  <c r="J423" i="17"/>
  <c r="J424" i="17"/>
  <c r="J425" i="17"/>
  <c r="J426" i="17"/>
  <c r="J427" i="17"/>
  <c r="J428" i="17"/>
  <c r="J429" i="17"/>
  <c r="J430" i="17"/>
  <c r="J431" i="17"/>
  <c r="J432" i="17"/>
  <c r="J433" i="17"/>
  <c r="J434" i="17"/>
  <c r="I434" i="17" s="1"/>
  <c r="H434" i="17" s="1"/>
  <c r="J435" i="17"/>
  <c r="J436" i="17"/>
  <c r="J437" i="17"/>
  <c r="I437" i="17" s="1"/>
  <c r="H437" i="17" s="1"/>
  <c r="J438" i="17"/>
  <c r="J439" i="17"/>
  <c r="J440" i="17"/>
  <c r="I440" i="17" s="1"/>
  <c r="H440" i="17" s="1"/>
  <c r="J441" i="17"/>
  <c r="J442" i="17"/>
  <c r="J443" i="17"/>
  <c r="I443" i="17" s="1"/>
  <c r="H443" i="17" s="1"/>
  <c r="J444" i="17"/>
  <c r="J445" i="17"/>
  <c r="J446" i="17"/>
  <c r="J447" i="17"/>
  <c r="J448" i="17"/>
  <c r="J449" i="17"/>
  <c r="I449" i="17" s="1"/>
  <c r="H449" i="17" s="1"/>
  <c r="J450" i="17"/>
  <c r="J451" i="17"/>
  <c r="J452" i="17"/>
  <c r="J453" i="17"/>
  <c r="I452" i="17" s="1"/>
  <c r="H452" i="17" s="1"/>
  <c r="J454" i="17"/>
  <c r="J455" i="17"/>
  <c r="J456" i="17"/>
  <c r="J457" i="17"/>
  <c r="I455" i="17" s="1"/>
  <c r="H455" i="17" s="1"/>
  <c r="J458" i="17"/>
  <c r="J459" i="17"/>
  <c r="I458" i="17" s="1"/>
  <c r="H458" i="17" s="1"/>
  <c r="J460" i="17"/>
  <c r="J461" i="17"/>
  <c r="I461" i="17" s="1"/>
  <c r="H461" i="17" s="1"/>
  <c r="J462" i="17"/>
  <c r="J463" i="17"/>
  <c r="J464" i="17"/>
  <c r="I464" i="17" s="1"/>
  <c r="H464" i="17" s="1"/>
  <c r="J465" i="17"/>
  <c r="J466" i="17"/>
  <c r="J467" i="17"/>
  <c r="I467" i="17" s="1"/>
  <c r="H467" i="17" s="1"/>
  <c r="J468" i="17"/>
  <c r="J469" i="17"/>
  <c r="J470" i="17"/>
  <c r="J471" i="17"/>
  <c r="I470" i="17" s="1"/>
  <c r="H470" i="17" s="1"/>
  <c r="J472" i="17"/>
  <c r="J473" i="17"/>
  <c r="I473" i="17" s="1"/>
  <c r="H473" i="17" s="1"/>
  <c r="J474" i="17"/>
  <c r="J475" i="17"/>
  <c r="J476" i="17"/>
  <c r="J477" i="17"/>
  <c r="J478" i="17"/>
  <c r="J479" i="17"/>
  <c r="J480" i="17"/>
  <c r="J481" i="17"/>
  <c r="J482" i="17"/>
  <c r="J483" i="17"/>
  <c r="J484" i="17"/>
  <c r="J485" i="17"/>
  <c r="J486" i="17"/>
  <c r="J487" i="17"/>
  <c r="I485" i="17" s="1"/>
  <c r="H485" i="17" s="1"/>
  <c r="J488" i="17"/>
  <c r="I488" i="17" s="1"/>
  <c r="H488" i="17" s="1"/>
  <c r="J489" i="17"/>
  <c r="J490" i="17"/>
  <c r="J491" i="17"/>
  <c r="I491" i="17" s="1"/>
  <c r="H491" i="17" s="1"/>
  <c r="J492" i="17"/>
  <c r="J493" i="17"/>
  <c r="J494" i="17"/>
  <c r="J495" i="17"/>
  <c r="J496" i="17"/>
  <c r="J497" i="17"/>
  <c r="J498" i="17"/>
  <c r="J499" i="17"/>
  <c r="J500" i="17"/>
  <c r="J501" i="17"/>
  <c r="J502" i="17"/>
  <c r="J503" i="17"/>
  <c r="J504" i="17"/>
  <c r="J505" i="17"/>
  <c r="J506" i="17"/>
  <c r="I506" i="17" s="1"/>
  <c r="H506" i="17" s="1"/>
  <c r="J507" i="17"/>
  <c r="J508" i="17"/>
  <c r="J509" i="17"/>
  <c r="I509" i="17" s="1"/>
  <c r="H509" i="17" s="1"/>
  <c r="J510" i="17"/>
  <c r="J511" i="17"/>
  <c r="J512" i="17"/>
  <c r="I512" i="17" s="1"/>
  <c r="H512" i="17" s="1"/>
  <c r="J513" i="17"/>
  <c r="J514" i="17"/>
  <c r="J515" i="17"/>
  <c r="I515" i="17" s="1"/>
  <c r="H515" i="17" s="1"/>
  <c r="J516" i="17"/>
  <c r="J517" i="17"/>
  <c r="J518" i="17"/>
  <c r="J519" i="17"/>
  <c r="J520" i="17"/>
  <c r="J521" i="17"/>
  <c r="I521" i="17" s="1"/>
  <c r="H521" i="17" s="1"/>
  <c r="J522" i="17"/>
  <c r="J523" i="17"/>
  <c r="J524" i="17"/>
  <c r="J525" i="17"/>
  <c r="I524" i="17" s="1"/>
  <c r="H524" i="17" s="1"/>
  <c r="J526" i="17"/>
  <c r="J527" i="17"/>
  <c r="J528" i="17"/>
  <c r="J529" i="17"/>
  <c r="J530" i="17"/>
  <c r="J531" i="17"/>
  <c r="I530" i="17" s="1"/>
  <c r="H530" i="17" s="1"/>
  <c r="J532" i="17"/>
  <c r="J533" i="17"/>
  <c r="I533" i="17" s="1"/>
  <c r="H533" i="17" s="1"/>
  <c r="J534" i="17"/>
  <c r="J535" i="17"/>
  <c r="J536" i="17"/>
  <c r="J537" i="17"/>
  <c r="J538" i="17"/>
  <c r="J539" i="17"/>
  <c r="I539" i="17" s="1"/>
  <c r="H539" i="17" s="1"/>
  <c r="J540" i="17"/>
  <c r="J541" i="17"/>
  <c r="J542" i="17"/>
  <c r="I542" i="17" s="1"/>
  <c r="H542" i="17" s="1"/>
  <c r="J543" i="17"/>
  <c r="J544" i="17"/>
  <c r="J545" i="17"/>
  <c r="I545" i="17" s="1"/>
  <c r="H545" i="17" s="1"/>
  <c r="J546" i="17"/>
  <c r="J547" i="17"/>
  <c r="J548" i="17"/>
  <c r="J549" i="17"/>
  <c r="J550" i="17"/>
  <c r="J551" i="17"/>
  <c r="J552" i="17"/>
  <c r="J553" i="17"/>
  <c r="J554" i="17"/>
  <c r="J555" i="17"/>
  <c r="J556" i="17"/>
  <c r="J557" i="17"/>
  <c r="J558" i="17"/>
  <c r="I557" i="17" s="1"/>
  <c r="H557" i="17" s="1"/>
  <c r="J559" i="17"/>
  <c r="J560" i="17"/>
  <c r="I560" i="17" s="1"/>
  <c r="H560" i="17" s="1"/>
  <c r="J561" i="17"/>
  <c r="J562" i="17"/>
  <c r="J563" i="17"/>
  <c r="I563" i="17" s="1"/>
  <c r="H563" i="17" s="1"/>
  <c r="J564" i="17"/>
  <c r="J565" i="17"/>
  <c r="J566" i="17"/>
  <c r="J567" i="17"/>
  <c r="J568" i="17"/>
  <c r="I407" i="17"/>
  <c r="H407" i="17" s="1"/>
  <c r="I410" i="17"/>
  <c r="H410" i="17" s="1"/>
  <c r="I422" i="17"/>
  <c r="H422" i="17" s="1"/>
  <c r="I425" i="17"/>
  <c r="H425" i="17" s="1"/>
  <c r="I428" i="17"/>
  <c r="H428" i="17" s="1"/>
  <c r="I431" i="17"/>
  <c r="H431" i="17" s="1"/>
  <c r="I446" i="17"/>
  <c r="H446" i="17" s="1"/>
  <c r="I476" i="17"/>
  <c r="H476" i="17" s="1"/>
  <c r="I479" i="17"/>
  <c r="H479" i="17" s="1"/>
  <c r="I482" i="17"/>
  <c r="H482" i="17" s="1"/>
  <c r="I494" i="17"/>
  <c r="H494" i="17" s="1"/>
  <c r="I497" i="17"/>
  <c r="H497" i="17" s="1"/>
  <c r="I500" i="17"/>
  <c r="H500" i="17" s="1"/>
  <c r="I503" i="17"/>
  <c r="H503" i="17" s="1"/>
  <c r="I518" i="17"/>
  <c r="I527" i="17"/>
  <c r="H527" i="17" s="1"/>
  <c r="I548" i="17"/>
  <c r="H548" i="17" s="1"/>
  <c r="I551" i="17"/>
  <c r="H551" i="17" s="1"/>
  <c r="I554" i="17"/>
  <c r="H554" i="17" s="1"/>
  <c r="I566" i="17"/>
  <c r="H566" i="17" s="1"/>
  <c r="H518" i="17"/>
  <c r="B539" i="17"/>
  <c r="B542" i="17"/>
  <c r="B545" i="17"/>
  <c r="B548" i="17"/>
  <c r="B551" i="17"/>
  <c r="B557" i="17"/>
  <c r="B560" i="17"/>
  <c r="B527" i="17"/>
  <c r="B530" i="17"/>
  <c r="B308" i="17"/>
  <c r="B314" i="17"/>
  <c r="B320" i="17"/>
  <c r="B335" i="17"/>
  <c r="B341" i="17"/>
  <c r="B359" i="17"/>
  <c r="B380" i="17"/>
  <c r="B407" i="17"/>
  <c r="B410" i="17"/>
  <c r="B416" i="17"/>
  <c r="B419" i="17"/>
  <c r="B422" i="17"/>
  <c r="B452" i="17"/>
  <c r="B455" i="17"/>
  <c r="B458" i="17"/>
  <c r="B461" i="17"/>
  <c r="B464" i="17"/>
  <c r="B467" i="17"/>
  <c r="B470" i="17"/>
  <c r="B473" i="17"/>
  <c r="B476" i="17"/>
  <c r="B479" i="17"/>
  <c r="B482" i="17"/>
  <c r="B488" i="17"/>
  <c r="B491" i="17"/>
  <c r="B494" i="17"/>
  <c r="B524" i="17"/>
  <c r="B95" i="17"/>
  <c r="B98" i="17"/>
  <c r="B101" i="17"/>
  <c r="B131" i="17"/>
  <c r="B182" i="17"/>
  <c r="B185" i="17"/>
  <c r="B224" i="17"/>
  <c r="B227" i="17"/>
  <c r="B242" i="17"/>
  <c r="H11" i="12"/>
  <c r="P20" i="12"/>
  <c r="P23" i="12"/>
  <c r="P26" i="12"/>
  <c r="P29" i="12"/>
  <c r="P32" i="12"/>
  <c r="P35" i="12"/>
  <c r="P38" i="12"/>
  <c r="P41" i="12"/>
  <c r="P44" i="12"/>
  <c r="P47" i="12"/>
  <c r="P50" i="12"/>
  <c r="P53" i="12"/>
  <c r="P56" i="12"/>
  <c r="P59" i="12"/>
  <c r="P62" i="12"/>
  <c r="P65" i="12"/>
  <c r="P68" i="12"/>
  <c r="P71" i="12"/>
  <c r="P74" i="12"/>
  <c r="P77" i="12"/>
  <c r="P80" i="12"/>
  <c r="P83" i="12"/>
  <c r="P86" i="12"/>
  <c r="P89" i="12"/>
  <c r="P92" i="12"/>
  <c r="P95" i="12"/>
  <c r="P98" i="12"/>
  <c r="P101" i="12"/>
  <c r="P104" i="12"/>
  <c r="P107" i="12"/>
  <c r="P110" i="12"/>
  <c r="P113" i="12"/>
  <c r="P116" i="12"/>
  <c r="P119" i="12"/>
  <c r="P122" i="12"/>
  <c r="P125" i="12"/>
  <c r="P128" i="12"/>
  <c r="P131" i="12"/>
  <c r="P134" i="12"/>
  <c r="P137" i="12"/>
  <c r="P140" i="12"/>
  <c r="P143" i="12"/>
  <c r="P146" i="12"/>
  <c r="P149" i="12"/>
  <c r="P152" i="12"/>
  <c r="P155" i="12"/>
  <c r="P158" i="12"/>
  <c r="P161" i="12"/>
  <c r="P164" i="12"/>
  <c r="P167" i="12"/>
  <c r="P170" i="12"/>
  <c r="P173" i="12"/>
  <c r="P176" i="12"/>
  <c r="P179" i="12"/>
  <c r="P182" i="12"/>
  <c r="P185" i="12"/>
  <c r="P188" i="12"/>
  <c r="P191" i="12"/>
  <c r="P194" i="12"/>
  <c r="P197" i="12"/>
  <c r="P200" i="12"/>
  <c r="P203" i="12"/>
  <c r="P206" i="12"/>
  <c r="P209" i="12"/>
  <c r="P212" i="12"/>
  <c r="P215" i="12"/>
  <c r="P218" i="12"/>
  <c r="P221" i="12"/>
  <c r="P224" i="12"/>
  <c r="P227" i="12"/>
  <c r="P230" i="12"/>
  <c r="P233" i="12"/>
  <c r="P236" i="12"/>
  <c r="P239" i="12"/>
  <c r="P242" i="12"/>
  <c r="P245" i="12"/>
  <c r="P248" i="12"/>
  <c r="P251" i="12"/>
  <c r="P254" i="12"/>
  <c r="P257" i="12"/>
  <c r="P260" i="12"/>
  <c r="P263" i="12"/>
  <c r="P266" i="12"/>
  <c r="P269" i="12"/>
  <c r="P272" i="12"/>
  <c r="P275" i="12"/>
  <c r="P278" i="12"/>
  <c r="P281" i="12"/>
  <c r="P284" i="12"/>
  <c r="P287" i="12"/>
  <c r="P290" i="12"/>
  <c r="P293" i="12"/>
  <c r="P296" i="12"/>
  <c r="P299" i="12"/>
  <c r="P302" i="12"/>
  <c r="P305" i="12"/>
  <c r="P308" i="12"/>
  <c r="P311" i="12"/>
  <c r="P314" i="12"/>
  <c r="P317" i="12"/>
  <c r="P320" i="12"/>
  <c r="P323" i="12"/>
  <c r="P326" i="12"/>
  <c r="P329" i="12"/>
  <c r="P332" i="12"/>
  <c r="P335" i="12"/>
  <c r="P338" i="12"/>
  <c r="P341" i="12"/>
  <c r="P344" i="12"/>
  <c r="P347" i="12"/>
  <c r="P350" i="12"/>
  <c r="P353" i="12"/>
  <c r="P356" i="12"/>
  <c r="P359" i="12"/>
  <c r="P362" i="12"/>
  <c r="P365" i="12"/>
  <c r="P368" i="12"/>
  <c r="P371" i="12"/>
  <c r="P374" i="12"/>
  <c r="P377" i="12"/>
  <c r="P380" i="12"/>
  <c r="P383" i="12"/>
  <c r="P386" i="12"/>
  <c r="P389" i="12"/>
  <c r="P392" i="12"/>
  <c r="P395" i="12"/>
  <c r="P398" i="12"/>
  <c r="P401" i="12"/>
  <c r="P404" i="12"/>
  <c r="P407" i="12"/>
  <c r="P410" i="12"/>
  <c r="P413" i="12"/>
  <c r="P416" i="12"/>
  <c r="P419" i="12"/>
  <c r="P422" i="12"/>
  <c r="P425" i="12"/>
  <c r="P428" i="12"/>
  <c r="P431" i="12"/>
  <c r="P434" i="12"/>
  <c r="P437" i="12"/>
  <c r="P440" i="12"/>
  <c r="P443" i="12"/>
  <c r="P446" i="12"/>
  <c r="P449" i="12"/>
  <c r="P452" i="12"/>
  <c r="P455" i="12"/>
  <c r="P458" i="12"/>
  <c r="P461" i="12"/>
  <c r="P464" i="12"/>
  <c r="P467" i="12"/>
  <c r="P470" i="12"/>
  <c r="P473" i="12"/>
  <c r="P476" i="12"/>
  <c r="P479" i="12"/>
  <c r="P482" i="12"/>
  <c r="P485" i="12"/>
  <c r="P488" i="12"/>
  <c r="P491" i="12"/>
  <c r="P494" i="12"/>
  <c r="P497" i="12"/>
  <c r="P500" i="12"/>
  <c r="P503" i="12"/>
  <c r="P506" i="12"/>
  <c r="P509" i="12"/>
  <c r="P512" i="12"/>
  <c r="P515" i="12"/>
  <c r="P518" i="12"/>
  <c r="P521" i="12"/>
  <c r="P524" i="12"/>
  <c r="P527" i="12"/>
  <c r="P530" i="12"/>
  <c r="P533" i="12"/>
  <c r="P536" i="12"/>
  <c r="P539" i="12"/>
  <c r="P542" i="12"/>
  <c r="P545" i="12"/>
  <c r="P548" i="12"/>
  <c r="P551" i="12"/>
  <c r="P554" i="12"/>
  <c r="P557" i="12"/>
  <c r="P560" i="12"/>
  <c r="P563" i="12"/>
  <c r="P566" i="12"/>
  <c r="R20" i="12"/>
  <c r="R23" i="12"/>
  <c r="R26" i="12"/>
  <c r="R29" i="12"/>
  <c r="R32" i="12"/>
  <c r="R35" i="12"/>
  <c r="R38" i="12"/>
  <c r="R41" i="12"/>
  <c r="R44" i="12"/>
  <c r="R47" i="12"/>
  <c r="R50" i="12"/>
  <c r="R53" i="12"/>
  <c r="R56" i="12"/>
  <c r="R59" i="12"/>
  <c r="R62" i="12"/>
  <c r="R65" i="12"/>
  <c r="R68" i="12"/>
  <c r="R71" i="12"/>
  <c r="R74" i="12"/>
  <c r="R77" i="12"/>
  <c r="R80" i="12"/>
  <c r="R83" i="12"/>
  <c r="R86" i="12"/>
  <c r="R89" i="12"/>
  <c r="R92" i="12"/>
  <c r="R95" i="12"/>
  <c r="R98" i="12"/>
  <c r="R101" i="12"/>
  <c r="R104" i="12"/>
  <c r="R107" i="12"/>
  <c r="R110" i="12"/>
  <c r="R113" i="12"/>
  <c r="R116" i="12"/>
  <c r="R119" i="12"/>
  <c r="R122" i="12"/>
  <c r="R125" i="12"/>
  <c r="R128" i="12"/>
  <c r="R131" i="12"/>
  <c r="R134" i="12"/>
  <c r="R137" i="12"/>
  <c r="R140" i="12"/>
  <c r="R143" i="12"/>
  <c r="R146" i="12"/>
  <c r="R149" i="12"/>
  <c r="R152" i="12"/>
  <c r="R155" i="12"/>
  <c r="R158" i="12"/>
  <c r="R161" i="12"/>
  <c r="R164" i="12"/>
  <c r="R167" i="12"/>
  <c r="R170" i="12"/>
  <c r="R173" i="12"/>
  <c r="R176" i="12"/>
  <c r="R179" i="12"/>
  <c r="R182" i="12"/>
  <c r="R185" i="12"/>
  <c r="R188" i="12"/>
  <c r="R191" i="12"/>
  <c r="R194" i="12"/>
  <c r="R197" i="12"/>
  <c r="R200" i="12"/>
  <c r="R203" i="12"/>
  <c r="R206" i="12"/>
  <c r="R209" i="12"/>
  <c r="R212" i="12"/>
  <c r="R215" i="12"/>
  <c r="R218" i="12"/>
  <c r="R221" i="12"/>
  <c r="R224" i="12"/>
  <c r="R227" i="12"/>
  <c r="R230" i="12"/>
  <c r="R233" i="12"/>
  <c r="R236" i="12"/>
  <c r="R239" i="12"/>
  <c r="R242" i="12"/>
  <c r="R245" i="12"/>
  <c r="R248" i="12"/>
  <c r="R251" i="12"/>
  <c r="R254" i="12"/>
  <c r="R257" i="12"/>
  <c r="R260" i="12"/>
  <c r="R263" i="12"/>
  <c r="R266" i="12"/>
  <c r="R269" i="12"/>
  <c r="R272" i="12"/>
  <c r="R275" i="12"/>
  <c r="R278" i="12"/>
  <c r="R281" i="12"/>
  <c r="R284" i="12"/>
  <c r="R287" i="12"/>
  <c r="R290" i="12"/>
  <c r="R293" i="12"/>
  <c r="R296" i="12"/>
  <c r="R299" i="12"/>
  <c r="R302" i="12"/>
  <c r="R305" i="12"/>
  <c r="R308" i="12"/>
  <c r="R311" i="12"/>
  <c r="R314" i="12"/>
  <c r="R317" i="12"/>
  <c r="R320" i="12"/>
  <c r="R323" i="12"/>
  <c r="R326" i="12"/>
  <c r="R329" i="12"/>
  <c r="R332" i="12"/>
  <c r="R335" i="12"/>
  <c r="R338" i="12"/>
  <c r="R341" i="12"/>
  <c r="R344" i="12"/>
  <c r="R347" i="12"/>
  <c r="R350" i="12"/>
  <c r="R353" i="12"/>
  <c r="R356" i="12"/>
  <c r="R359" i="12"/>
  <c r="R362" i="12"/>
  <c r="R365" i="12"/>
  <c r="R368" i="12"/>
  <c r="R371" i="12"/>
  <c r="R374" i="12"/>
  <c r="R377" i="12"/>
  <c r="R380" i="12"/>
  <c r="R383" i="12"/>
  <c r="R386" i="12"/>
  <c r="R389" i="12"/>
  <c r="R392" i="12"/>
  <c r="R395" i="12"/>
  <c r="R398" i="12"/>
  <c r="R401" i="12"/>
  <c r="R404" i="12"/>
  <c r="R407" i="12"/>
  <c r="R410" i="12"/>
  <c r="R413" i="12"/>
  <c r="R416" i="12"/>
  <c r="R419" i="12"/>
  <c r="R422" i="12"/>
  <c r="R425" i="12"/>
  <c r="R428" i="12"/>
  <c r="R431" i="12"/>
  <c r="R434" i="12"/>
  <c r="R437" i="12"/>
  <c r="R440" i="12"/>
  <c r="R443" i="12"/>
  <c r="R446" i="12"/>
  <c r="R449" i="12"/>
  <c r="R452" i="12"/>
  <c r="R455" i="12"/>
  <c r="R458" i="12"/>
  <c r="R461" i="12"/>
  <c r="R464" i="12"/>
  <c r="R467" i="12"/>
  <c r="R470" i="12"/>
  <c r="R473" i="12"/>
  <c r="R476" i="12"/>
  <c r="R479" i="12"/>
  <c r="R482" i="12"/>
  <c r="R485" i="12"/>
  <c r="R488" i="12"/>
  <c r="R491" i="12"/>
  <c r="R494" i="12"/>
  <c r="R497" i="12"/>
  <c r="R500" i="12"/>
  <c r="R503" i="12"/>
  <c r="R506" i="12"/>
  <c r="R509" i="12"/>
  <c r="R512" i="12"/>
  <c r="R515" i="12"/>
  <c r="R518" i="12"/>
  <c r="R521" i="12"/>
  <c r="R524" i="12"/>
  <c r="R527" i="12"/>
  <c r="R530" i="12"/>
  <c r="R533" i="12"/>
  <c r="R536" i="12"/>
  <c r="R539" i="12"/>
  <c r="R542" i="12"/>
  <c r="R545" i="12"/>
  <c r="R548" i="12"/>
  <c r="R551" i="12"/>
  <c r="R554" i="12"/>
  <c r="R557" i="12"/>
  <c r="R560" i="12"/>
  <c r="R563" i="12"/>
  <c r="R566" i="12"/>
  <c r="N56" i="12"/>
  <c r="E55" i="22" s="1"/>
  <c r="N59" i="12"/>
  <c r="E58" i="20" s="1"/>
  <c r="N62" i="12"/>
  <c r="E61" i="20" s="1"/>
  <c r="N65" i="12"/>
  <c r="B65" i="17" s="1"/>
  <c r="N68" i="12"/>
  <c r="E67" i="22" s="1"/>
  <c r="N71" i="12"/>
  <c r="E70" i="22" s="1"/>
  <c r="N74" i="12"/>
  <c r="B74" i="17" s="1"/>
  <c r="N77" i="12"/>
  <c r="E76" i="20" s="1"/>
  <c r="N80" i="12"/>
  <c r="E79" i="22" s="1"/>
  <c r="N83" i="12"/>
  <c r="B83" i="17" s="1"/>
  <c r="N86" i="12"/>
  <c r="E85" i="20" s="1"/>
  <c r="N89" i="12"/>
  <c r="E88" i="22" s="1"/>
  <c r="N92" i="12"/>
  <c r="B92" i="17" s="1"/>
  <c r="N95" i="12"/>
  <c r="E94" i="22" s="1"/>
  <c r="N98" i="12"/>
  <c r="E97" i="22" s="1"/>
  <c r="N101" i="12"/>
  <c r="E100" i="22" s="1"/>
  <c r="N104" i="12"/>
  <c r="E103" i="20" s="1"/>
  <c r="N107" i="12"/>
  <c r="E106" i="22" s="1"/>
  <c r="N110" i="12"/>
  <c r="E109" i="20" s="1"/>
  <c r="N113" i="12"/>
  <c r="E112" i="20" s="1"/>
  <c r="N116" i="12"/>
  <c r="E115" i="22" s="1"/>
  <c r="N119" i="12"/>
  <c r="B119" i="17" s="1"/>
  <c r="N122" i="12"/>
  <c r="E121" i="20" s="1"/>
  <c r="N125" i="12"/>
  <c r="E124" i="22" s="1"/>
  <c r="N128" i="12"/>
  <c r="B128" i="17" s="1"/>
  <c r="N131" i="12"/>
  <c r="E130" i="20" s="1"/>
  <c r="N134" i="12"/>
  <c r="E133" i="22" s="1"/>
  <c r="N137" i="12"/>
  <c r="E136" i="20" s="1"/>
  <c r="N140" i="12"/>
  <c r="E139" i="22" s="1"/>
  <c r="N143" i="12"/>
  <c r="E142" i="22" s="1"/>
  <c r="N146" i="12"/>
  <c r="E145" i="22" s="1"/>
  <c r="N149" i="12"/>
  <c r="B149" i="17" s="1"/>
  <c r="N152" i="12"/>
  <c r="E151" i="22" s="1"/>
  <c r="N155" i="12"/>
  <c r="B155" i="17" s="1"/>
  <c r="N158" i="12"/>
  <c r="B158" i="17" s="1"/>
  <c r="N161" i="12"/>
  <c r="B161" i="17" s="1"/>
  <c r="N164" i="12"/>
  <c r="B164" i="17" s="1"/>
  <c r="N167" i="12"/>
  <c r="B167" i="17" s="1"/>
  <c r="N170" i="12"/>
  <c r="E169" i="22" s="1"/>
  <c r="N173" i="12"/>
  <c r="B173" i="17" s="1"/>
  <c r="N176" i="12"/>
  <c r="B176" i="17" s="1"/>
  <c r="N179" i="12"/>
  <c r="E178" i="20" s="1"/>
  <c r="N182" i="12"/>
  <c r="E181" i="20" s="1"/>
  <c r="N185" i="12"/>
  <c r="E184" i="20" s="1"/>
  <c r="N188" i="12"/>
  <c r="B188" i="17" s="1"/>
  <c r="N191" i="12"/>
  <c r="B191" i="17" s="1"/>
  <c r="N194" i="12"/>
  <c r="B194" i="17" s="1"/>
  <c r="N197" i="12"/>
  <c r="E196" i="22" s="1"/>
  <c r="N200" i="12"/>
  <c r="E199" i="22" s="1"/>
  <c r="N203" i="12"/>
  <c r="E202" i="22" s="1"/>
  <c r="N206" i="12"/>
  <c r="E205" i="20" s="1"/>
  <c r="N209" i="12"/>
  <c r="B209" i="17" s="1"/>
  <c r="N212" i="12"/>
  <c r="E211" i="20" s="1"/>
  <c r="N215" i="12"/>
  <c r="B215" i="17" s="1"/>
  <c r="N218" i="12"/>
  <c r="E217" i="22" s="1"/>
  <c r="N221" i="12"/>
  <c r="E220" i="22" s="1"/>
  <c r="N224" i="12"/>
  <c r="E223" i="20" s="1"/>
  <c r="N227" i="12"/>
  <c r="E226" i="22" s="1"/>
  <c r="N230" i="12"/>
  <c r="B230" i="17" s="1"/>
  <c r="N233" i="12"/>
  <c r="E232" i="22" s="1"/>
  <c r="N236" i="12"/>
  <c r="E235" i="22" s="1"/>
  <c r="N239" i="12"/>
  <c r="B239" i="17" s="1"/>
  <c r="N242" i="12"/>
  <c r="E241" i="22" s="1"/>
  <c r="N245" i="12"/>
  <c r="B245" i="17" s="1"/>
  <c r="N248" i="12"/>
  <c r="B248" i="17" s="1"/>
  <c r="N251" i="12"/>
  <c r="E250" i="22" s="1"/>
  <c r="N254" i="12"/>
  <c r="E253" i="20" s="1"/>
  <c r="N257" i="12"/>
  <c r="E256" i="22" s="1"/>
  <c r="N260" i="12"/>
  <c r="E259" i="22" s="1"/>
  <c r="N263" i="12"/>
  <c r="E262" i="22" s="1"/>
  <c r="N266" i="12"/>
  <c r="E265" i="22" s="1"/>
  <c r="N269" i="12"/>
  <c r="E268" i="20" s="1"/>
  <c r="N272" i="12"/>
  <c r="E271" i="20" s="1"/>
  <c r="N275" i="12"/>
  <c r="E274" i="22" s="1"/>
  <c r="N278" i="12"/>
  <c r="B278" i="17" s="1"/>
  <c r="N281" i="12"/>
  <c r="B281" i="17" s="1"/>
  <c r="N284" i="12"/>
  <c r="B284" i="17" s="1"/>
  <c r="N287" i="12"/>
  <c r="E286" i="22" s="1"/>
  <c r="N290" i="12"/>
  <c r="B290" i="17" s="1"/>
  <c r="N293" i="12"/>
  <c r="E292" i="22" s="1"/>
  <c r="N296" i="12"/>
  <c r="E295" i="22" s="1"/>
  <c r="N299" i="12"/>
  <c r="B299" i="17" s="1"/>
  <c r="N302" i="12"/>
  <c r="B302" i="17" s="1"/>
  <c r="N305" i="12"/>
  <c r="E304" i="20" s="1"/>
  <c r="N308" i="12"/>
  <c r="E307" i="20" s="1"/>
  <c r="N311" i="12"/>
  <c r="E310" i="22" s="1"/>
  <c r="N314" i="12"/>
  <c r="E313" i="22" s="1"/>
  <c r="N317" i="12"/>
  <c r="E316" i="20" s="1"/>
  <c r="N320" i="12"/>
  <c r="E319" i="20" s="1"/>
  <c r="N323" i="12"/>
  <c r="E322" i="20" s="1"/>
  <c r="N326" i="12"/>
  <c r="E325" i="22" s="1"/>
  <c r="N329" i="12"/>
  <c r="E328" i="20" s="1"/>
  <c r="N332" i="12"/>
  <c r="E331" i="22" s="1"/>
  <c r="N335" i="12"/>
  <c r="E334" i="20" s="1"/>
  <c r="N338" i="12"/>
  <c r="E337" i="20" s="1"/>
  <c r="N341" i="12"/>
  <c r="E340" i="22" s="1"/>
  <c r="N344" i="12"/>
  <c r="B344" i="17" s="1"/>
  <c r="N347" i="12"/>
  <c r="E346" i="22" s="1"/>
  <c r="N350" i="12"/>
  <c r="E349" i="22" s="1"/>
  <c r="N353" i="12"/>
  <c r="B353" i="17" s="1"/>
  <c r="N356" i="12"/>
  <c r="E355" i="22" s="1"/>
  <c r="N359" i="12"/>
  <c r="E358" i="22" s="1"/>
  <c r="N362" i="12"/>
  <c r="B362" i="17" s="1"/>
  <c r="N365" i="12"/>
  <c r="E364" i="22" s="1"/>
  <c r="N368" i="12"/>
  <c r="E367" i="22" s="1"/>
  <c r="N371" i="12"/>
  <c r="E370" i="20" s="1"/>
  <c r="N374" i="12"/>
  <c r="E373" i="20" s="1"/>
  <c r="N377" i="12"/>
  <c r="E376" i="20" s="1"/>
  <c r="N380" i="12"/>
  <c r="E379" i="20" s="1"/>
  <c r="N383" i="12"/>
  <c r="B383" i="17" s="1"/>
  <c r="N386" i="12"/>
  <c r="E385" i="22" s="1"/>
  <c r="N389" i="12"/>
  <c r="E388" i="20" s="1"/>
  <c r="N392" i="12"/>
  <c r="E391" i="22" s="1"/>
  <c r="N395" i="12"/>
  <c r="E394" i="20" s="1"/>
  <c r="N398" i="12"/>
  <c r="E397" i="20" s="1"/>
  <c r="N401" i="12"/>
  <c r="E400" i="22" s="1"/>
  <c r="N404" i="12"/>
  <c r="E403" i="22" s="1"/>
  <c r="N407" i="12"/>
  <c r="E406" i="22" s="1"/>
  <c r="N410" i="12"/>
  <c r="E409" i="20" s="1"/>
  <c r="N413" i="12"/>
  <c r="B413" i="17" s="1"/>
  <c r="N416" i="12"/>
  <c r="E415" i="22" s="1"/>
  <c r="N419" i="12"/>
  <c r="E418" i="22" s="1"/>
  <c r="N422" i="12"/>
  <c r="E421" i="22" s="1"/>
  <c r="N425" i="12"/>
  <c r="B425" i="17" s="1"/>
  <c r="N428" i="12"/>
  <c r="B428" i="17" s="1"/>
  <c r="N431" i="12"/>
  <c r="E430" i="20" s="1"/>
  <c r="N434" i="12"/>
  <c r="E433" i="20" s="1"/>
  <c r="N437" i="12"/>
  <c r="E436" i="20" s="1"/>
  <c r="N440" i="12"/>
  <c r="E439" i="22" s="1"/>
  <c r="N443" i="12"/>
  <c r="E442" i="20" s="1"/>
  <c r="N446" i="12"/>
  <c r="E445" i="20" s="1"/>
  <c r="N449" i="12"/>
  <c r="E448" i="22" s="1"/>
  <c r="N452" i="12"/>
  <c r="E451" i="20" s="1"/>
  <c r="N455" i="12"/>
  <c r="N458" i="12"/>
  <c r="E457" i="22" s="1"/>
  <c r="N461" i="12"/>
  <c r="E460" i="22" s="1"/>
  <c r="N464" i="12"/>
  <c r="N467" i="12"/>
  <c r="N470" i="12"/>
  <c r="E469" i="22" s="1"/>
  <c r="N473" i="12"/>
  <c r="N476" i="12"/>
  <c r="E475" i="22" s="1"/>
  <c r="N479" i="12"/>
  <c r="E478" i="22" s="1"/>
  <c r="N482" i="12"/>
  <c r="E481" i="20" s="1"/>
  <c r="N485" i="12"/>
  <c r="B485" i="17" s="1"/>
  <c r="N488" i="12"/>
  <c r="E487" i="22" s="1"/>
  <c r="N491" i="12"/>
  <c r="E490" i="22" s="1"/>
  <c r="N494" i="12"/>
  <c r="E493" i="22" s="1"/>
  <c r="N497" i="12"/>
  <c r="B497" i="17" s="1"/>
  <c r="N500" i="12"/>
  <c r="B500" i="17" s="1"/>
  <c r="N503" i="12"/>
  <c r="E502" i="20" s="1"/>
  <c r="N506" i="12"/>
  <c r="E505" i="20" s="1"/>
  <c r="N509" i="12"/>
  <c r="E508" i="20" s="1"/>
  <c r="N512" i="12"/>
  <c r="E511" i="22" s="1"/>
  <c r="N515" i="12"/>
  <c r="E514" i="20" s="1"/>
  <c r="N518" i="12"/>
  <c r="E517" i="20" s="1"/>
  <c r="N521" i="12"/>
  <c r="E520" i="22" s="1"/>
  <c r="N524" i="12"/>
  <c r="E523" i="20" s="1"/>
  <c r="N527" i="12"/>
  <c r="N530" i="12"/>
  <c r="E529" i="22" s="1"/>
  <c r="N533" i="12"/>
  <c r="B533" i="17" s="1"/>
  <c r="N536" i="12"/>
  <c r="B536" i="17" s="1"/>
  <c r="N539" i="12"/>
  <c r="N542" i="12"/>
  <c r="E541" i="22" s="1"/>
  <c r="N545" i="12"/>
  <c r="N548" i="12"/>
  <c r="E547" i="22" s="1"/>
  <c r="N551" i="12"/>
  <c r="E550" i="22" s="1"/>
  <c r="N554" i="12"/>
  <c r="B554" i="17" s="1"/>
  <c r="N557" i="12"/>
  <c r="E556" i="20" s="1"/>
  <c r="N560" i="12"/>
  <c r="E559" i="22" s="1"/>
  <c r="N563" i="12"/>
  <c r="E562" i="22" s="1"/>
  <c r="N566" i="12"/>
  <c r="E565" i="22" s="1"/>
  <c r="H59" i="12"/>
  <c r="H62" i="12"/>
  <c r="H65" i="12"/>
  <c r="H68" i="12"/>
  <c r="H71" i="12"/>
  <c r="H74" i="12"/>
  <c r="H77" i="12"/>
  <c r="H80" i="12"/>
  <c r="H83" i="12"/>
  <c r="H86" i="12"/>
  <c r="H89" i="12"/>
  <c r="H92" i="12"/>
  <c r="H95" i="12"/>
  <c r="H98" i="12"/>
  <c r="H101" i="12"/>
  <c r="H104" i="12"/>
  <c r="H107" i="12"/>
  <c r="H110" i="12"/>
  <c r="H113" i="12"/>
  <c r="H116" i="12"/>
  <c r="H119" i="12"/>
  <c r="H122" i="12"/>
  <c r="H125" i="12"/>
  <c r="H128" i="12"/>
  <c r="H131" i="12"/>
  <c r="H134" i="12"/>
  <c r="H137" i="12"/>
  <c r="H140" i="12"/>
  <c r="H143" i="12"/>
  <c r="H146" i="12"/>
  <c r="H149" i="12"/>
  <c r="H152" i="12"/>
  <c r="H155" i="12"/>
  <c r="H158" i="12"/>
  <c r="H161" i="12"/>
  <c r="H164" i="12"/>
  <c r="H167" i="12"/>
  <c r="H170" i="12"/>
  <c r="H173" i="12"/>
  <c r="H176" i="12"/>
  <c r="H179" i="12"/>
  <c r="H182" i="12"/>
  <c r="H185" i="12"/>
  <c r="H188" i="12"/>
  <c r="H191" i="12"/>
  <c r="H194" i="12"/>
  <c r="H197" i="12"/>
  <c r="H200" i="12"/>
  <c r="H203" i="12"/>
  <c r="H206" i="12"/>
  <c r="H209" i="12"/>
  <c r="H212" i="12"/>
  <c r="H215" i="12"/>
  <c r="H218" i="12"/>
  <c r="H221" i="12"/>
  <c r="H224" i="12"/>
  <c r="H227" i="12"/>
  <c r="H230" i="12"/>
  <c r="H233" i="12"/>
  <c r="H236" i="12"/>
  <c r="H239" i="12"/>
  <c r="H242" i="12"/>
  <c r="H245" i="12"/>
  <c r="H248" i="12"/>
  <c r="H251" i="12"/>
  <c r="H254" i="12"/>
  <c r="H257" i="12"/>
  <c r="H260" i="12"/>
  <c r="H263" i="12"/>
  <c r="H266" i="12"/>
  <c r="H269" i="12"/>
  <c r="H272" i="12"/>
  <c r="H275" i="12"/>
  <c r="H278" i="12"/>
  <c r="H281" i="12"/>
  <c r="H284" i="12"/>
  <c r="H287" i="12"/>
  <c r="H290" i="12"/>
  <c r="H293" i="12"/>
  <c r="H296" i="12"/>
  <c r="H299" i="12"/>
  <c r="H302" i="12"/>
  <c r="H305" i="12"/>
  <c r="H308" i="12"/>
  <c r="H311" i="12"/>
  <c r="H314" i="12"/>
  <c r="H317" i="12"/>
  <c r="H320" i="12"/>
  <c r="H323" i="12"/>
  <c r="H326" i="12"/>
  <c r="H329" i="12"/>
  <c r="H332" i="12"/>
  <c r="H335" i="12"/>
  <c r="H338" i="12"/>
  <c r="H341" i="12"/>
  <c r="H344" i="12"/>
  <c r="H347" i="12"/>
  <c r="H350" i="12"/>
  <c r="H353" i="12"/>
  <c r="H356" i="12"/>
  <c r="H359" i="12"/>
  <c r="H362" i="12"/>
  <c r="H365" i="12"/>
  <c r="H368" i="12"/>
  <c r="H371" i="12"/>
  <c r="H374" i="12"/>
  <c r="H377" i="12"/>
  <c r="H380" i="12"/>
  <c r="H383" i="12"/>
  <c r="H386" i="12"/>
  <c r="H389" i="12"/>
  <c r="H392" i="12"/>
  <c r="H395" i="12"/>
  <c r="H398" i="12"/>
  <c r="H401" i="12"/>
  <c r="H404" i="12"/>
  <c r="H407" i="12"/>
  <c r="H410" i="12"/>
  <c r="H413" i="12"/>
  <c r="H416" i="12"/>
  <c r="H419" i="12"/>
  <c r="H422" i="12"/>
  <c r="H425" i="12"/>
  <c r="H428" i="12"/>
  <c r="H431" i="12"/>
  <c r="H434" i="12"/>
  <c r="H437" i="12"/>
  <c r="H440" i="12"/>
  <c r="H443" i="12"/>
  <c r="H446" i="12"/>
  <c r="H449" i="12"/>
  <c r="H452" i="12"/>
  <c r="H455" i="12"/>
  <c r="H458" i="12"/>
  <c r="H461" i="12"/>
  <c r="H464" i="12"/>
  <c r="H467" i="12"/>
  <c r="H470" i="12"/>
  <c r="H473" i="12"/>
  <c r="H476" i="12"/>
  <c r="H479" i="12"/>
  <c r="H482" i="12"/>
  <c r="H485" i="12"/>
  <c r="H488" i="12"/>
  <c r="H491" i="12"/>
  <c r="H494" i="12"/>
  <c r="H497" i="12"/>
  <c r="H500" i="12"/>
  <c r="H503" i="12"/>
  <c r="H506" i="12"/>
  <c r="H509" i="12"/>
  <c r="H512" i="12"/>
  <c r="H515" i="12"/>
  <c r="H518" i="12"/>
  <c r="H521" i="12"/>
  <c r="H524" i="12"/>
  <c r="H527" i="12"/>
  <c r="H530" i="12"/>
  <c r="H533" i="12"/>
  <c r="H536" i="12"/>
  <c r="H539" i="12"/>
  <c r="H542" i="12"/>
  <c r="H545" i="12"/>
  <c r="H548" i="12"/>
  <c r="H551" i="12"/>
  <c r="H554" i="12"/>
  <c r="H557" i="12"/>
  <c r="H560" i="12"/>
  <c r="H563" i="12"/>
  <c r="H566" i="12"/>
  <c r="H56" i="12"/>
  <c r="E14" i="12"/>
  <c r="E17" i="12"/>
  <c r="E20" i="12"/>
  <c r="E23" i="12"/>
  <c r="E26" i="12"/>
  <c r="E29" i="12"/>
  <c r="E32" i="12"/>
  <c r="E35" i="12"/>
  <c r="E38" i="12"/>
  <c r="E41" i="12"/>
  <c r="E44" i="12"/>
  <c r="E47" i="12"/>
  <c r="E50" i="12"/>
  <c r="E53" i="12"/>
  <c r="E56" i="12"/>
  <c r="E59" i="12"/>
  <c r="E62" i="12"/>
  <c r="E65" i="12"/>
  <c r="E68" i="12"/>
  <c r="E71" i="12"/>
  <c r="E74" i="12"/>
  <c r="E77" i="12"/>
  <c r="E80" i="12"/>
  <c r="E83" i="12"/>
  <c r="E86" i="12"/>
  <c r="E89" i="12"/>
  <c r="E92" i="12"/>
  <c r="E95" i="12"/>
  <c r="E98" i="12"/>
  <c r="E101" i="12"/>
  <c r="E104" i="12"/>
  <c r="E107" i="12"/>
  <c r="E110" i="12"/>
  <c r="E113" i="12"/>
  <c r="E116" i="12"/>
  <c r="E119" i="12"/>
  <c r="E122" i="12"/>
  <c r="E125" i="12"/>
  <c r="E128" i="12"/>
  <c r="E131" i="12"/>
  <c r="E134" i="12"/>
  <c r="E137" i="12"/>
  <c r="E140" i="12"/>
  <c r="E143" i="12"/>
  <c r="E146" i="12"/>
  <c r="E149" i="12"/>
  <c r="E152" i="12"/>
  <c r="E155" i="12"/>
  <c r="E158" i="12"/>
  <c r="E161" i="12"/>
  <c r="E164" i="12"/>
  <c r="E167" i="12"/>
  <c r="E170" i="12"/>
  <c r="E173" i="12"/>
  <c r="E176" i="12"/>
  <c r="E179" i="12"/>
  <c r="E182" i="12"/>
  <c r="E185" i="12"/>
  <c r="E188" i="12"/>
  <c r="E191" i="12"/>
  <c r="E194" i="12"/>
  <c r="E197" i="12"/>
  <c r="E200" i="12"/>
  <c r="E203" i="12"/>
  <c r="E206" i="12"/>
  <c r="E209" i="12"/>
  <c r="E212" i="12"/>
  <c r="E215" i="12"/>
  <c r="E218" i="12"/>
  <c r="E221" i="12"/>
  <c r="E224" i="12"/>
  <c r="E227" i="12"/>
  <c r="E230" i="12"/>
  <c r="E233" i="12"/>
  <c r="E236" i="12"/>
  <c r="E239" i="12"/>
  <c r="E242" i="12"/>
  <c r="E245" i="12"/>
  <c r="E248" i="12"/>
  <c r="E251" i="12"/>
  <c r="E254" i="12"/>
  <c r="E257" i="12"/>
  <c r="E260" i="12"/>
  <c r="E263" i="12"/>
  <c r="E266" i="12"/>
  <c r="E269" i="12"/>
  <c r="E272" i="12"/>
  <c r="E275" i="12"/>
  <c r="E278" i="12"/>
  <c r="E281" i="12"/>
  <c r="E284" i="12"/>
  <c r="E287" i="12"/>
  <c r="E290" i="12"/>
  <c r="E293" i="12"/>
  <c r="E296" i="12"/>
  <c r="E299" i="12"/>
  <c r="E302" i="12"/>
  <c r="E305" i="12"/>
  <c r="E308" i="12"/>
  <c r="E311" i="12"/>
  <c r="E314" i="12"/>
  <c r="E317" i="12"/>
  <c r="E320" i="12"/>
  <c r="E323" i="12"/>
  <c r="E326" i="12"/>
  <c r="E329" i="12"/>
  <c r="E332" i="12"/>
  <c r="E335" i="12"/>
  <c r="E338" i="12"/>
  <c r="E341" i="12"/>
  <c r="E344" i="12"/>
  <c r="E347" i="12"/>
  <c r="E350" i="12"/>
  <c r="E353" i="12"/>
  <c r="E356" i="12"/>
  <c r="E359" i="12"/>
  <c r="E362" i="12"/>
  <c r="E365" i="12"/>
  <c r="E368" i="12"/>
  <c r="E371" i="12"/>
  <c r="E374" i="12"/>
  <c r="E377" i="12"/>
  <c r="E380" i="12"/>
  <c r="E383" i="12"/>
  <c r="E386" i="12"/>
  <c r="E389" i="12"/>
  <c r="E392" i="12"/>
  <c r="E395" i="12"/>
  <c r="E398" i="12"/>
  <c r="E401" i="12"/>
  <c r="E404" i="12"/>
  <c r="E407" i="12"/>
  <c r="E410" i="12"/>
  <c r="E413" i="12"/>
  <c r="E416" i="12"/>
  <c r="E419" i="12"/>
  <c r="E422" i="12"/>
  <c r="E425" i="12"/>
  <c r="E428" i="12"/>
  <c r="E431" i="12"/>
  <c r="E434" i="12"/>
  <c r="E437" i="12"/>
  <c r="E440" i="12"/>
  <c r="E443" i="12"/>
  <c r="E446" i="12"/>
  <c r="E449" i="12"/>
  <c r="E452" i="12"/>
  <c r="E455" i="12"/>
  <c r="E458" i="12"/>
  <c r="E461" i="12"/>
  <c r="E464" i="12"/>
  <c r="E467" i="12"/>
  <c r="E470" i="12"/>
  <c r="E473" i="12"/>
  <c r="E476" i="12"/>
  <c r="E479" i="12"/>
  <c r="E482" i="12"/>
  <c r="E485" i="12"/>
  <c r="E488" i="12"/>
  <c r="E491" i="12"/>
  <c r="E494" i="12"/>
  <c r="E497" i="12"/>
  <c r="E500" i="12"/>
  <c r="E503" i="12"/>
  <c r="E506" i="12"/>
  <c r="E509" i="12"/>
  <c r="E512" i="12"/>
  <c r="E515" i="12"/>
  <c r="E518" i="12"/>
  <c r="E521" i="12"/>
  <c r="E524" i="12"/>
  <c r="E527" i="12"/>
  <c r="E530" i="12"/>
  <c r="E533" i="12"/>
  <c r="E536" i="12"/>
  <c r="E539" i="12"/>
  <c r="E542" i="12"/>
  <c r="E545" i="12"/>
  <c r="E548" i="12"/>
  <c r="E551" i="12"/>
  <c r="E554" i="12"/>
  <c r="E557" i="12"/>
  <c r="E560" i="12"/>
  <c r="E563" i="12"/>
  <c r="E566" i="12"/>
  <c r="P11" i="12"/>
  <c r="N11" i="12"/>
  <c r="E10" i="22" s="1"/>
  <c r="H17" i="12"/>
  <c r="H20" i="12"/>
  <c r="H23" i="12"/>
  <c r="H26" i="12"/>
  <c r="H29" i="12"/>
  <c r="H32" i="12"/>
  <c r="H35" i="12"/>
  <c r="H38" i="12"/>
  <c r="H41" i="12"/>
  <c r="H44" i="12"/>
  <c r="H47" i="12"/>
  <c r="H50" i="12"/>
  <c r="H53" i="12"/>
  <c r="H14" i="12"/>
  <c r="E11" i="12"/>
  <c r="W2" i="20"/>
  <c r="W3" i="20"/>
  <c r="W1" i="20"/>
  <c r="AJ1" i="17"/>
  <c r="AJ3" i="17"/>
  <c r="AJ2" i="17"/>
  <c r="D142" i="20"/>
  <c r="C142" i="20"/>
  <c r="B142" i="20"/>
  <c r="D139" i="20"/>
  <c r="C139" i="20"/>
  <c r="B139" i="20"/>
  <c r="D136" i="20"/>
  <c r="C136" i="20"/>
  <c r="B136" i="20"/>
  <c r="D133" i="20"/>
  <c r="C133" i="20"/>
  <c r="B133" i="20"/>
  <c r="D130" i="20"/>
  <c r="C130" i="20"/>
  <c r="B130" i="20"/>
  <c r="D127" i="20"/>
  <c r="C127" i="20"/>
  <c r="B127" i="20"/>
  <c r="D124" i="20"/>
  <c r="C124" i="20"/>
  <c r="B124" i="20"/>
  <c r="D121" i="20"/>
  <c r="C121" i="20"/>
  <c r="B121" i="20"/>
  <c r="D118" i="20"/>
  <c r="C118" i="20"/>
  <c r="B118" i="20"/>
  <c r="D115" i="20"/>
  <c r="C115" i="20"/>
  <c r="B115" i="20"/>
  <c r="D112" i="20"/>
  <c r="C112" i="20"/>
  <c r="B112" i="20"/>
  <c r="D109" i="20"/>
  <c r="C109" i="20"/>
  <c r="B109" i="20"/>
  <c r="D106" i="20"/>
  <c r="C106" i="20"/>
  <c r="B106" i="20"/>
  <c r="D103" i="20"/>
  <c r="C103" i="20"/>
  <c r="B103" i="20"/>
  <c r="D100" i="20"/>
  <c r="C100" i="20"/>
  <c r="B100" i="20"/>
  <c r="N17" i="12"/>
  <c r="E16" i="22" s="1"/>
  <c r="N20" i="12"/>
  <c r="E19" i="20" s="1"/>
  <c r="N23" i="12"/>
  <c r="E22" i="22" s="1"/>
  <c r="N26" i="12"/>
  <c r="E25" i="20" s="1"/>
  <c r="N29" i="12"/>
  <c r="E28" i="20" s="1"/>
  <c r="N32" i="12"/>
  <c r="E31" i="22" s="1"/>
  <c r="N35" i="12"/>
  <c r="E34" i="20" s="1"/>
  <c r="N38" i="12"/>
  <c r="E37" i="20" s="1"/>
  <c r="N41" i="12"/>
  <c r="E40" i="20" s="1"/>
  <c r="N44" i="12"/>
  <c r="E43" i="20" s="1"/>
  <c r="N47" i="12"/>
  <c r="E46" i="22" s="1"/>
  <c r="N50" i="12"/>
  <c r="E49" i="22" s="1"/>
  <c r="N53" i="12"/>
  <c r="E52" i="22" s="1"/>
  <c r="N14" i="12"/>
  <c r="E13" i="22" s="1"/>
  <c r="B212" i="17" l="1"/>
  <c r="B566" i="17"/>
  <c r="E493" i="20"/>
  <c r="E421" i="20"/>
  <c r="B197" i="17"/>
  <c r="B563" i="17"/>
  <c r="E565" i="20"/>
  <c r="E490" i="20"/>
  <c r="E418" i="20"/>
  <c r="E232" i="20"/>
  <c r="E244" i="22"/>
  <c r="E301" i="22"/>
  <c r="E352" i="22"/>
  <c r="E424" i="22"/>
  <c r="E442" i="22"/>
  <c r="E496" i="22"/>
  <c r="E514" i="22"/>
  <c r="E532" i="22"/>
  <c r="E229" i="20"/>
  <c r="E64" i="22"/>
  <c r="E226" i="20"/>
  <c r="E304" i="22"/>
  <c r="B152" i="17"/>
  <c r="E196" i="20"/>
  <c r="B317" i="17"/>
  <c r="E73" i="20"/>
  <c r="E28" i="22"/>
  <c r="B377" i="17"/>
  <c r="E517" i="22"/>
  <c r="B374" i="17"/>
  <c r="E364" i="20"/>
  <c r="E352" i="20"/>
  <c r="B68" i="17"/>
  <c r="E82" i="22"/>
  <c r="E211" i="22"/>
  <c r="E373" i="22"/>
  <c r="E340" i="20"/>
  <c r="B521" i="17"/>
  <c r="B449" i="17"/>
  <c r="E301" i="20"/>
  <c r="E64" i="20"/>
  <c r="E157" i="22"/>
  <c r="E433" i="22"/>
  <c r="E451" i="22"/>
  <c r="E505" i="22"/>
  <c r="E523" i="22"/>
  <c r="B518" i="17"/>
  <c r="B446" i="17"/>
  <c r="B311" i="17"/>
  <c r="E298" i="20"/>
  <c r="E277" i="22"/>
  <c r="B515" i="17"/>
  <c r="B443" i="17"/>
  <c r="E520" i="20"/>
  <c r="E448" i="20"/>
  <c r="E295" i="20"/>
  <c r="E223" i="22"/>
  <c r="E427" i="22"/>
  <c r="E445" i="22"/>
  <c r="E499" i="22"/>
  <c r="B512" i="17"/>
  <c r="B440" i="17"/>
  <c r="B305" i="17"/>
  <c r="E292" i="20"/>
  <c r="E343" i="20"/>
  <c r="B509" i="17"/>
  <c r="B437" i="17"/>
  <c r="E283" i="20"/>
  <c r="E283" i="22"/>
  <c r="E334" i="22"/>
  <c r="E388" i="22"/>
  <c r="E436" i="22"/>
  <c r="E508" i="22"/>
  <c r="B506" i="17"/>
  <c r="B434" i="17"/>
  <c r="E511" i="20"/>
  <c r="E439" i="20"/>
  <c r="E280" i="20"/>
  <c r="E43" i="22"/>
  <c r="E229" i="22"/>
  <c r="B236" i="17"/>
  <c r="B503" i="17"/>
  <c r="B431" i="17"/>
  <c r="B296" i="17"/>
  <c r="E277" i="20"/>
  <c r="B233" i="17"/>
  <c r="B293" i="17"/>
  <c r="E250" i="20"/>
  <c r="E394" i="22"/>
  <c r="E247" i="20"/>
  <c r="E343" i="22"/>
  <c r="B398" i="17"/>
  <c r="E397" i="22"/>
  <c r="B395" i="17"/>
  <c r="B404" i="17"/>
  <c r="E403" i="20"/>
  <c r="B401" i="17"/>
  <c r="E400" i="20"/>
  <c r="E391" i="20"/>
  <c r="E385" i="20"/>
  <c r="E382" i="22"/>
  <c r="B389" i="17"/>
  <c r="E382" i="20"/>
  <c r="B392" i="17"/>
  <c r="B386" i="17"/>
  <c r="B371" i="17"/>
  <c r="E370" i="22"/>
  <c r="E376" i="22"/>
  <c r="B356" i="17"/>
  <c r="E361" i="20"/>
  <c r="E355" i="20"/>
  <c r="B368" i="17"/>
  <c r="B365" i="17"/>
  <c r="B350" i="17"/>
  <c r="B347" i="17"/>
  <c r="E349" i="20"/>
  <c r="E346" i="20"/>
  <c r="E337" i="22"/>
  <c r="B338" i="17"/>
  <c r="E325" i="20"/>
  <c r="B329" i="17"/>
  <c r="E328" i="22"/>
  <c r="B326" i="17"/>
  <c r="E322" i="22"/>
  <c r="B332" i="17"/>
  <c r="B323" i="17"/>
  <c r="E331" i="20"/>
  <c r="E313" i="20"/>
  <c r="E289" i="20"/>
  <c r="E286" i="20"/>
  <c r="E280" i="22"/>
  <c r="B287" i="17"/>
  <c r="E289" i="22"/>
  <c r="E259" i="20"/>
  <c r="E265" i="20"/>
  <c r="E262" i="20"/>
  <c r="B260" i="17"/>
  <c r="B266" i="17"/>
  <c r="B263" i="17"/>
  <c r="E274" i="20"/>
  <c r="B275" i="17"/>
  <c r="B272" i="17"/>
  <c r="E271" i="22"/>
  <c r="B269" i="17"/>
  <c r="E268" i="22"/>
  <c r="B251" i="17"/>
  <c r="B257" i="17"/>
  <c r="E253" i="22"/>
  <c r="E256" i="20"/>
  <c r="B254" i="17"/>
  <c r="E238" i="20"/>
  <c r="E238" i="22"/>
  <c r="B221" i="17"/>
  <c r="B218" i="17"/>
  <c r="E220" i="20"/>
  <c r="E217" i="20"/>
  <c r="E214" i="20"/>
  <c r="E214" i="22"/>
  <c r="E205" i="22"/>
  <c r="E208" i="22"/>
  <c r="B206" i="17"/>
  <c r="E208" i="20"/>
  <c r="E202" i="20"/>
  <c r="B203" i="17"/>
  <c r="B200" i="17"/>
  <c r="E199" i="20"/>
  <c r="E187" i="22"/>
  <c r="E193" i="20"/>
  <c r="E190" i="20"/>
  <c r="E187" i="20"/>
  <c r="E190" i="22"/>
  <c r="E193" i="22"/>
  <c r="I185" i="17"/>
  <c r="H185" i="17" s="1"/>
  <c r="I182" i="17"/>
  <c r="H182" i="17" s="1"/>
  <c r="E184" i="22"/>
  <c r="E163" i="22"/>
  <c r="E178" i="22"/>
  <c r="B179" i="17"/>
  <c r="E169" i="20"/>
  <c r="E166" i="20"/>
  <c r="E157" i="20"/>
  <c r="E163" i="20"/>
  <c r="E154" i="20"/>
  <c r="E175" i="20"/>
  <c r="E172" i="20"/>
  <c r="E175" i="22"/>
  <c r="E151" i="20"/>
  <c r="E154" i="22"/>
  <c r="E172" i="22"/>
  <c r="E160" i="22"/>
  <c r="E160" i="20"/>
  <c r="E166" i="22"/>
  <c r="B170" i="17"/>
  <c r="E148" i="20"/>
  <c r="E145" i="20"/>
  <c r="B146" i="17"/>
  <c r="B143" i="17"/>
  <c r="E148" i="22"/>
  <c r="B137" i="17"/>
  <c r="E139" i="20"/>
  <c r="E136" i="22"/>
  <c r="B140" i="17"/>
  <c r="B134" i="17"/>
  <c r="I131" i="17"/>
  <c r="H131" i="17" s="1"/>
  <c r="E130" i="22"/>
  <c r="E118" i="20"/>
  <c r="E118" i="22"/>
  <c r="B116" i="17"/>
  <c r="B110" i="17"/>
  <c r="E127" i="20"/>
  <c r="E127" i="22"/>
  <c r="B125" i="17"/>
  <c r="B122" i="17"/>
  <c r="E121" i="22"/>
  <c r="E115" i="20"/>
  <c r="E112" i="22"/>
  <c r="B113" i="17"/>
  <c r="E109" i="22"/>
  <c r="B107" i="17"/>
  <c r="E106" i="20"/>
  <c r="B104" i="17"/>
  <c r="E103" i="22"/>
  <c r="E91" i="22"/>
  <c r="B77" i="17"/>
  <c r="E88" i="20"/>
  <c r="B89" i="17"/>
  <c r="B80" i="17"/>
  <c r="E82" i="20"/>
  <c r="E85" i="22"/>
  <c r="B86" i="17"/>
  <c r="E76" i="22"/>
  <c r="E79" i="20"/>
  <c r="E70" i="20"/>
  <c r="E67" i="20"/>
  <c r="B71" i="17"/>
  <c r="E55" i="20"/>
  <c r="B59" i="17"/>
  <c r="B62" i="17"/>
  <c r="B56" i="17"/>
  <c r="E58" i="22"/>
  <c r="E61" i="22"/>
  <c r="E49" i="20"/>
  <c r="E46" i="20"/>
  <c r="E40" i="22"/>
  <c r="E52" i="20"/>
  <c r="E31" i="20"/>
  <c r="E37" i="22"/>
  <c r="E34" i="22"/>
  <c r="E19" i="22"/>
  <c r="E10" i="20"/>
  <c r="E13" i="20"/>
  <c r="E25" i="22"/>
  <c r="E22" i="20"/>
  <c r="E16" i="20"/>
  <c r="E535" i="20"/>
  <c r="O11" i="17"/>
  <c r="J32" i="17"/>
  <c r="I32" i="17" s="1"/>
  <c r="H32" i="17" s="1"/>
  <c r="J33" i="17"/>
  <c r="J34" i="17"/>
  <c r="J35" i="17"/>
  <c r="J36" i="17"/>
  <c r="J37" i="17"/>
  <c r="J38" i="17"/>
  <c r="I38" i="17" s="1"/>
  <c r="H38" i="17" s="1"/>
  <c r="J39" i="17"/>
  <c r="J40" i="17"/>
  <c r="B29" i="17"/>
  <c r="B32" i="17"/>
  <c r="B35" i="17"/>
  <c r="B38" i="17"/>
  <c r="B41" i="17"/>
  <c r="B44" i="17"/>
  <c r="B47" i="17"/>
  <c r="B50" i="17"/>
  <c r="B11" i="17"/>
  <c r="B14" i="17"/>
  <c r="B17" i="17"/>
  <c r="B20" i="17"/>
  <c r="B23" i="17"/>
  <c r="B26" i="17"/>
  <c r="B53" i="17"/>
  <c r="I536" i="17"/>
  <c r="H536" i="17" s="1"/>
  <c r="R11" i="12"/>
  <c r="P14" i="12"/>
  <c r="R14" i="12"/>
  <c r="P17" i="12"/>
  <c r="R17" i="12"/>
  <c r="S536" i="12"/>
  <c r="T536" i="12" s="1"/>
  <c r="S539" i="12"/>
  <c r="S542" i="12"/>
  <c r="S545" i="12"/>
  <c r="S548" i="12"/>
  <c r="S551" i="12"/>
  <c r="S554" i="12"/>
  <c r="S557" i="12"/>
  <c r="S560" i="12"/>
  <c r="S563" i="12"/>
  <c r="S566" i="12"/>
  <c r="BJ661" i="17"/>
  <c r="BI661" i="17"/>
  <c r="BH661" i="17"/>
  <c r="BG661" i="17"/>
  <c r="BF661" i="17"/>
  <c r="BE661" i="17"/>
  <c r="BD661" i="17"/>
  <c r="BC661" i="17"/>
  <c r="BB661" i="17"/>
  <c r="BA661" i="17"/>
  <c r="AZ661" i="17"/>
  <c r="AY661" i="17"/>
  <c r="AX661" i="17"/>
  <c r="AW661" i="17"/>
  <c r="AV661" i="17"/>
  <c r="AU661" i="17"/>
  <c r="AT661" i="17"/>
  <c r="AS661" i="17"/>
  <c r="D648" i="17"/>
  <c r="Y568" i="17"/>
  <c r="T568" i="17"/>
  <c r="O568" i="17"/>
  <c r="D568" i="17"/>
  <c r="Y567" i="17"/>
  <c r="T567" i="17"/>
  <c r="O567" i="17"/>
  <c r="D567" i="17"/>
  <c r="Y566" i="17"/>
  <c r="T566" i="17"/>
  <c r="O566" i="17"/>
  <c r="D566" i="17"/>
  <c r="Y565" i="17"/>
  <c r="T565" i="17"/>
  <c r="O565" i="17"/>
  <c r="D565" i="17"/>
  <c r="Y564" i="17"/>
  <c r="T564" i="17"/>
  <c r="O564" i="17"/>
  <c r="D564" i="17"/>
  <c r="Y563" i="17"/>
  <c r="T563" i="17"/>
  <c r="O563" i="17"/>
  <c r="D563" i="17"/>
  <c r="Y562" i="17"/>
  <c r="T562" i="17"/>
  <c r="O562" i="17"/>
  <c r="D562" i="17"/>
  <c r="Y561" i="17"/>
  <c r="T561" i="17"/>
  <c r="O561" i="17"/>
  <c r="D561" i="17"/>
  <c r="Y560" i="17"/>
  <c r="T560" i="17"/>
  <c r="O560" i="17"/>
  <c r="D560" i="17"/>
  <c r="Y559" i="17"/>
  <c r="T559" i="17"/>
  <c r="O559" i="17"/>
  <c r="D559" i="17"/>
  <c r="Y558" i="17"/>
  <c r="T558" i="17"/>
  <c r="O558" i="17"/>
  <c r="D558" i="17"/>
  <c r="Y557" i="17"/>
  <c r="T557" i="17"/>
  <c r="O557" i="17"/>
  <c r="D557" i="17"/>
  <c r="Y556" i="17"/>
  <c r="T556" i="17"/>
  <c r="O556" i="17"/>
  <c r="D556" i="17"/>
  <c r="Y555" i="17"/>
  <c r="T555" i="17"/>
  <c r="O555" i="17"/>
  <c r="D555" i="17"/>
  <c r="Y554" i="17"/>
  <c r="T554" i="17"/>
  <c r="O554" i="17"/>
  <c r="D554" i="17"/>
  <c r="Y553" i="17"/>
  <c r="T553" i="17"/>
  <c r="O553" i="17"/>
  <c r="D553" i="17"/>
  <c r="Y552" i="17"/>
  <c r="T552" i="17"/>
  <c r="O552" i="17"/>
  <c r="D552" i="17"/>
  <c r="Y551" i="17"/>
  <c r="T551" i="17"/>
  <c r="O551" i="17"/>
  <c r="D551" i="17"/>
  <c r="Y550" i="17"/>
  <c r="T550" i="17"/>
  <c r="O550" i="17"/>
  <c r="D550" i="17"/>
  <c r="Y549" i="17"/>
  <c r="T549" i="17"/>
  <c r="O549" i="17"/>
  <c r="D549" i="17"/>
  <c r="Y548" i="17"/>
  <c r="T548" i="17"/>
  <c r="O548" i="17"/>
  <c r="D548" i="17"/>
  <c r="Y547" i="17"/>
  <c r="T547" i="17"/>
  <c r="O547" i="17"/>
  <c r="D547" i="17"/>
  <c r="Y546" i="17"/>
  <c r="T546" i="17"/>
  <c r="O546" i="17"/>
  <c r="D546" i="17"/>
  <c r="Y545" i="17"/>
  <c r="T545" i="17"/>
  <c r="O545" i="17"/>
  <c r="D545" i="17"/>
  <c r="Y544" i="17"/>
  <c r="T544" i="17"/>
  <c r="O544" i="17"/>
  <c r="D544" i="17"/>
  <c r="Y543" i="17"/>
  <c r="T543" i="17"/>
  <c r="O543" i="17"/>
  <c r="D543" i="17"/>
  <c r="Y542" i="17"/>
  <c r="T542" i="17"/>
  <c r="O542" i="17"/>
  <c r="D542" i="17"/>
  <c r="Y541" i="17"/>
  <c r="T541" i="17"/>
  <c r="O541" i="17"/>
  <c r="D541" i="17"/>
  <c r="Y540" i="17"/>
  <c r="T540" i="17"/>
  <c r="O540" i="17"/>
  <c r="D540" i="17"/>
  <c r="Y539" i="17"/>
  <c r="T539" i="17"/>
  <c r="O539" i="17"/>
  <c r="D539" i="17"/>
  <c r="Y538" i="17"/>
  <c r="T538" i="17"/>
  <c r="O538" i="17"/>
  <c r="D538" i="17"/>
  <c r="Y537" i="17"/>
  <c r="T537" i="17"/>
  <c r="O537" i="17"/>
  <c r="D537" i="17"/>
  <c r="Y536" i="17"/>
  <c r="T536" i="17"/>
  <c r="O536" i="17"/>
  <c r="D536" i="17"/>
  <c r="Y535" i="17"/>
  <c r="T535" i="17"/>
  <c r="O535" i="17"/>
  <c r="D535" i="17"/>
  <c r="Y534" i="17"/>
  <c r="T534" i="17"/>
  <c r="O534" i="17"/>
  <c r="D534" i="17"/>
  <c r="Y533" i="17"/>
  <c r="T533" i="17"/>
  <c r="O533" i="17"/>
  <c r="D533" i="17"/>
  <c r="Y532" i="17"/>
  <c r="T532" i="17"/>
  <c r="O532" i="17"/>
  <c r="D532" i="17"/>
  <c r="Y531" i="17"/>
  <c r="T531" i="17"/>
  <c r="O531" i="17"/>
  <c r="D531" i="17"/>
  <c r="Y530" i="17"/>
  <c r="T530" i="17"/>
  <c r="O530" i="17"/>
  <c r="D530" i="17"/>
  <c r="Y529" i="17"/>
  <c r="T529" i="17"/>
  <c r="O529" i="17"/>
  <c r="D529" i="17"/>
  <c r="Y528" i="17"/>
  <c r="T528" i="17"/>
  <c r="O528" i="17"/>
  <c r="D528" i="17"/>
  <c r="Y527" i="17"/>
  <c r="T527" i="17"/>
  <c r="O527" i="17"/>
  <c r="D527" i="17"/>
  <c r="Y526" i="17"/>
  <c r="T526" i="17"/>
  <c r="O526" i="17"/>
  <c r="D526" i="17"/>
  <c r="Y525" i="17"/>
  <c r="T525" i="17"/>
  <c r="O525" i="17"/>
  <c r="D525" i="17"/>
  <c r="Y524" i="17"/>
  <c r="T524" i="17"/>
  <c r="O524" i="17"/>
  <c r="D524" i="17"/>
  <c r="Y523" i="17"/>
  <c r="T523" i="17"/>
  <c r="O523" i="17"/>
  <c r="D523" i="17"/>
  <c r="Y522" i="17"/>
  <c r="T522" i="17"/>
  <c r="O522" i="17"/>
  <c r="D522" i="17"/>
  <c r="Y521" i="17"/>
  <c r="T521" i="17"/>
  <c r="O521" i="17"/>
  <c r="D521" i="17"/>
  <c r="Y520" i="17"/>
  <c r="T520" i="17"/>
  <c r="O520" i="17"/>
  <c r="D520" i="17"/>
  <c r="Y519" i="17"/>
  <c r="T519" i="17"/>
  <c r="O519" i="17"/>
  <c r="D519" i="17"/>
  <c r="Y518" i="17"/>
  <c r="T518" i="17"/>
  <c r="O518" i="17"/>
  <c r="D518" i="17"/>
  <c r="Y517" i="17"/>
  <c r="T517" i="17"/>
  <c r="O517" i="17"/>
  <c r="D517" i="17"/>
  <c r="Y516" i="17"/>
  <c r="T516" i="17"/>
  <c r="O516" i="17"/>
  <c r="D516" i="17"/>
  <c r="Y515" i="17"/>
  <c r="T515" i="17"/>
  <c r="O515" i="17"/>
  <c r="D515" i="17"/>
  <c r="Y514" i="17"/>
  <c r="T514" i="17"/>
  <c r="O514" i="17"/>
  <c r="D514" i="17"/>
  <c r="Y513" i="17"/>
  <c r="T513" i="17"/>
  <c r="O513" i="17"/>
  <c r="D513" i="17"/>
  <c r="Y512" i="17"/>
  <c r="T512" i="17"/>
  <c r="O512" i="17"/>
  <c r="D512" i="17"/>
  <c r="Y511" i="17"/>
  <c r="T511" i="17"/>
  <c r="O511" i="17"/>
  <c r="D511" i="17"/>
  <c r="Y510" i="17"/>
  <c r="T510" i="17"/>
  <c r="O510" i="17"/>
  <c r="D510" i="17"/>
  <c r="Y509" i="17"/>
  <c r="T509" i="17"/>
  <c r="O509" i="17"/>
  <c r="D509" i="17"/>
  <c r="Y508" i="17"/>
  <c r="T508" i="17"/>
  <c r="O508" i="17"/>
  <c r="D508" i="17"/>
  <c r="Y507" i="17"/>
  <c r="T507" i="17"/>
  <c r="O507" i="17"/>
  <c r="D507" i="17"/>
  <c r="Y506" i="17"/>
  <c r="T506" i="17"/>
  <c r="O506" i="17"/>
  <c r="D506" i="17"/>
  <c r="Y505" i="17"/>
  <c r="T505" i="17"/>
  <c r="O505" i="17"/>
  <c r="D505" i="17"/>
  <c r="Y504" i="17"/>
  <c r="T504" i="17"/>
  <c r="O504" i="17"/>
  <c r="D504" i="17"/>
  <c r="Y503" i="17"/>
  <c r="T503" i="17"/>
  <c r="O503" i="17"/>
  <c r="D503" i="17"/>
  <c r="Y502" i="17"/>
  <c r="T502" i="17"/>
  <c r="O502" i="17"/>
  <c r="D502" i="17"/>
  <c r="Y501" i="17"/>
  <c r="T501" i="17"/>
  <c r="O501" i="17"/>
  <c r="D501" i="17"/>
  <c r="Y500" i="17"/>
  <c r="T500" i="17"/>
  <c r="O500" i="17"/>
  <c r="D500" i="17"/>
  <c r="Y499" i="17"/>
  <c r="T499" i="17"/>
  <c r="O499" i="17"/>
  <c r="D499" i="17"/>
  <c r="Y498" i="17"/>
  <c r="T498" i="17"/>
  <c r="O498" i="17"/>
  <c r="D498" i="17"/>
  <c r="Y497" i="17"/>
  <c r="T497" i="17"/>
  <c r="O497" i="17"/>
  <c r="D497" i="17"/>
  <c r="Y496" i="17"/>
  <c r="T496" i="17"/>
  <c r="O496" i="17"/>
  <c r="D496" i="17"/>
  <c r="Y495" i="17"/>
  <c r="T495" i="17"/>
  <c r="O495" i="17"/>
  <c r="D495" i="17"/>
  <c r="Y494" i="17"/>
  <c r="T494" i="17"/>
  <c r="O494" i="17"/>
  <c r="D494" i="17"/>
  <c r="Y493" i="17"/>
  <c r="T493" i="17"/>
  <c r="O493" i="17"/>
  <c r="D493" i="17"/>
  <c r="Y492" i="17"/>
  <c r="T492" i="17"/>
  <c r="O492" i="17"/>
  <c r="D492" i="17"/>
  <c r="Y491" i="17"/>
  <c r="T491" i="17"/>
  <c r="O491" i="17"/>
  <c r="D491" i="17"/>
  <c r="Y490" i="17"/>
  <c r="T490" i="17"/>
  <c r="O490" i="17"/>
  <c r="D490" i="17"/>
  <c r="Y489" i="17"/>
  <c r="T489" i="17"/>
  <c r="O489" i="17"/>
  <c r="D489" i="17"/>
  <c r="Y488" i="17"/>
  <c r="T488" i="17"/>
  <c r="O488" i="17"/>
  <c r="D488" i="17"/>
  <c r="Y487" i="17"/>
  <c r="T487" i="17"/>
  <c r="O487" i="17"/>
  <c r="D487" i="17"/>
  <c r="Y486" i="17"/>
  <c r="T486" i="17"/>
  <c r="O486" i="17"/>
  <c r="D486" i="17"/>
  <c r="Y485" i="17"/>
  <c r="T485" i="17"/>
  <c r="O485" i="17"/>
  <c r="D485" i="17"/>
  <c r="Y484" i="17"/>
  <c r="T484" i="17"/>
  <c r="O484" i="17"/>
  <c r="D484" i="17"/>
  <c r="Y483" i="17"/>
  <c r="T483" i="17"/>
  <c r="O483" i="17"/>
  <c r="D483" i="17"/>
  <c r="Y482" i="17"/>
  <c r="T482" i="17"/>
  <c r="O482" i="17"/>
  <c r="D482" i="17"/>
  <c r="Y481" i="17"/>
  <c r="T481" i="17"/>
  <c r="O481" i="17"/>
  <c r="D481" i="17"/>
  <c r="Y480" i="17"/>
  <c r="T480" i="17"/>
  <c r="O480" i="17"/>
  <c r="D480" i="17"/>
  <c r="Y479" i="17"/>
  <c r="T479" i="17"/>
  <c r="O479" i="17"/>
  <c r="D479" i="17"/>
  <c r="Y478" i="17"/>
  <c r="T478" i="17"/>
  <c r="O478" i="17"/>
  <c r="D478" i="17"/>
  <c r="Y477" i="17"/>
  <c r="T477" i="17"/>
  <c r="O477" i="17"/>
  <c r="D477" i="17"/>
  <c r="Y476" i="17"/>
  <c r="T476" i="17"/>
  <c r="O476" i="17"/>
  <c r="D476" i="17"/>
  <c r="Y475" i="17"/>
  <c r="T475" i="17"/>
  <c r="O475" i="17"/>
  <c r="D475" i="17"/>
  <c r="Y474" i="17"/>
  <c r="T474" i="17"/>
  <c r="O474" i="17"/>
  <c r="D474" i="17"/>
  <c r="Y473" i="17"/>
  <c r="T473" i="17"/>
  <c r="O473" i="17"/>
  <c r="D473" i="17"/>
  <c r="Y472" i="17"/>
  <c r="T472" i="17"/>
  <c r="O472" i="17"/>
  <c r="D472" i="17"/>
  <c r="Y471" i="17"/>
  <c r="T471" i="17"/>
  <c r="O471" i="17"/>
  <c r="D471" i="17"/>
  <c r="Y470" i="17"/>
  <c r="T470" i="17"/>
  <c r="O470" i="17"/>
  <c r="D470" i="17"/>
  <c r="Y469" i="17"/>
  <c r="T469" i="17"/>
  <c r="O469" i="17"/>
  <c r="D469" i="17"/>
  <c r="Y468" i="17"/>
  <c r="T468" i="17"/>
  <c r="O468" i="17"/>
  <c r="D468" i="17"/>
  <c r="Y467" i="17"/>
  <c r="T467" i="17"/>
  <c r="O467" i="17"/>
  <c r="D467" i="17"/>
  <c r="Y466" i="17"/>
  <c r="T466" i="17"/>
  <c r="O466" i="17"/>
  <c r="D466" i="17"/>
  <c r="Y465" i="17"/>
  <c r="T465" i="17"/>
  <c r="O465" i="17"/>
  <c r="D465" i="17"/>
  <c r="Y464" i="17"/>
  <c r="T464" i="17"/>
  <c r="O464" i="17"/>
  <c r="D464" i="17"/>
  <c r="Y463" i="17"/>
  <c r="T463" i="17"/>
  <c r="O463" i="17"/>
  <c r="D463" i="17"/>
  <c r="Y462" i="17"/>
  <c r="T462" i="17"/>
  <c r="O462" i="17"/>
  <c r="D462" i="17"/>
  <c r="Y461" i="17"/>
  <c r="T461" i="17"/>
  <c r="O461" i="17"/>
  <c r="D461" i="17"/>
  <c r="Y460" i="17"/>
  <c r="T460" i="17"/>
  <c r="O460" i="17"/>
  <c r="D460" i="17"/>
  <c r="Y459" i="17"/>
  <c r="T459" i="17"/>
  <c r="O459" i="17"/>
  <c r="D459" i="17"/>
  <c r="Y458" i="17"/>
  <c r="T458" i="17"/>
  <c r="O458" i="17"/>
  <c r="D458" i="17"/>
  <c r="Y457" i="17"/>
  <c r="T457" i="17"/>
  <c r="O457" i="17"/>
  <c r="D457" i="17"/>
  <c r="Y456" i="17"/>
  <c r="T456" i="17"/>
  <c r="O456" i="17"/>
  <c r="D456" i="17"/>
  <c r="Y455" i="17"/>
  <c r="T455" i="17"/>
  <c r="O455" i="17"/>
  <c r="D455" i="17"/>
  <c r="Y454" i="17"/>
  <c r="T454" i="17"/>
  <c r="O454" i="17"/>
  <c r="D454" i="17"/>
  <c r="Y453" i="17"/>
  <c r="T453" i="17"/>
  <c r="O453" i="17"/>
  <c r="D453" i="17"/>
  <c r="Y452" i="17"/>
  <c r="T452" i="17"/>
  <c r="O452" i="17"/>
  <c r="D452" i="17"/>
  <c r="Y451" i="17"/>
  <c r="T451" i="17"/>
  <c r="O451" i="17"/>
  <c r="D451" i="17"/>
  <c r="Y450" i="17"/>
  <c r="T450" i="17"/>
  <c r="O450" i="17"/>
  <c r="D450" i="17"/>
  <c r="Y449" i="17"/>
  <c r="T449" i="17"/>
  <c r="O449" i="17"/>
  <c r="D449" i="17"/>
  <c r="Y448" i="17"/>
  <c r="T448" i="17"/>
  <c r="O448" i="17"/>
  <c r="D448" i="17"/>
  <c r="Y447" i="17"/>
  <c r="T447" i="17"/>
  <c r="O447" i="17"/>
  <c r="D447" i="17"/>
  <c r="Y446" i="17"/>
  <c r="T446" i="17"/>
  <c r="O446" i="17"/>
  <c r="D446" i="17"/>
  <c r="Y445" i="17"/>
  <c r="T445" i="17"/>
  <c r="O445" i="17"/>
  <c r="D445" i="17"/>
  <c r="Y444" i="17"/>
  <c r="T444" i="17"/>
  <c r="O444" i="17"/>
  <c r="D444" i="17"/>
  <c r="Y443" i="17"/>
  <c r="T443" i="17"/>
  <c r="O443" i="17"/>
  <c r="D443" i="17"/>
  <c r="Y442" i="17"/>
  <c r="T442" i="17"/>
  <c r="O442" i="17"/>
  <c r="D442" i="17"/>
  <c r="Y441" i="17"/>
  <c r="T441" i="17"/>
  <c r="O441" i="17"/>
  <c r="D441" i="17"/>
  <c r="Y440" i="17"/>
  <c r="T440" i="17"/>
  <c r="O440" i="17"/>
  <c r="D440" i="17"/>
  <c r="Y439" i="17"/>
  <c r="T439" i="17"/>
  <c r="O439" i="17"/>
  <c r="D439" i="17"/>
  <c r="Y438" i="17"/>
  <c r="T438" i="17"/>
  <c r="O438" i="17"/>
  <c r="D438" i="17"/>
  <c r="Y437" i="17"/>
  <c r="T437" i="17"/>
  <c r="O437" i="17"/>
  <c r="D437" i="17"/>
  <c r="Y436" i="17"/>
  <c r="T436" i="17"/>
  <c r="O436" i="17"/>
  <c r="D436" i="17"/>
  <c r="Y435" i="17"/>
  <c r="T435" i="17"/>
  <c r="O435" i="17"/>
  <c r="D435" i="17"/>
  <c r="Y434" i="17"/>
  <c r="T434" i="17"/>
  <c r="O434" i="17"/>
  <c r="D434" i="17"/>
  <c r="Y433" i="17"/>
  <c r="T433" i="17"/>
  <c r="O433" i="17"/>
  <c r="D433" i="17"/>
  <c r="Y432" i="17"/>
  <c r="T432" i="17"/>
  <c r="O432" i="17"/>
  <c r="D432" i="17"/>
  <c r="Y431" i="17"/>
  <c r="T431" i="17"/>
  <c r="O431" i="17"/>
  <c r="D431" i="17"/>
  <c r="Y430" i="17"/>
  <c r="T430" i="17"/>
  <c r="O430" i="17"/>
  <c r="D430" i="17"/>
  <c r="Y429" i="17"/>
  <c r="T429" i="17"/>
  <c r="O429" i="17"/>
  <c r="D429" i="17"/>
  <c r="Y428" i="17"/>
  <c r="T428" i="17"/>
  <c r="O428" i="17"/>
  <c r="D428" i="17"/>
  <c r="Y427" i="17"/>
  <c r="T427" i="17"/>
  <c r="O427" i="17"/>
  <c r="D427" i="17"/>
  <c r="Y426" i="17"/>
  <c r="T426" i="17"/>
  <c r="O426" i="17"/>
  <c r="D426" i="17"/>
  <c r="Y425" i="17"/>
  <c r="T425" i="17"/>
  <c r="O425" i="17"/>
  <c r="D425" i="17"/>
  <c r="Y424" i="17"/>
  <c r="T424" i="17"/>
  <c r="O424" i="17"/>
  <c r="D424" i="17"/>
  <c r="Y423" i="17"/>
  <c r="T423" i="17"/>
  <c r="O423" i="17"/>
  <c r="D423" i="17"/>
  <c r="Y422" i="17"/>
  <c r="T422" i="17"/>
  <c r="O422" i="17"/>
  <c r="D422" i="17"/>
  <c r="Y421" i="17"/>
  <c r="T421" i="17"/>
  <c r="O421" i="17"/>
  <c r="D421" i="17"/>
  <c r="Y420" i="17"/>
  <c r="T420" i="17"/>
  <c r="O420" i="17"/>
  <c r="D420" i="17"/>
  <c r="Y419" i="17"/>
  <c r="T419" i="17"/>
  <c r="O419" i="17"/>
  <c r="D419" i="17"/>
  <c r="Y418" i="17"/>
  <c r="T418" i="17"/>
  <c r="O418" i="17"/>
  <c r="D418" i="17"/>
  <c r="Y417" i="17"/>
  <c r="T417" i="17"/>
  <c r="O417" i="17"/>
  <c r="D417" i="17"/>
  <c r="Y416" i="17"/>
  <c r="T416" i="17"/>
  <c r="O416" i="17"/>
  <c r="D416" i="17"/>
  <c r="Y415" i="17"/>
  <c r="T415" i="17"/>
  <c r="O415" i="17"/>
  <c r="D415" i="17"/>
  <c r="Y414" i="17"/>
  <c r="T414" i="17"/>
  <c r="O414" i="17"/>
  <c r="D414" i="17"/>
  <c r="Y413" i="17"/>
  <c r="T413" i="17"/>
  <c r="O413" i="17"/>
  <c r="D413" i="17"/>
  <c r="Y412" i="17"/>
  <c r="T412" i="17"/>
  <c r="O412" i="17"/>
  <c r="D412" i="17"/>
  <c r="Y411" i="17"/>
  <c r="T411" i="17"/>
  <c r="O411" i="17"/>
  <c r="D411" i="17"/>
  <c r="Y410" i="17"/>
  <c r="T410" i="17"/>
  <c r="O410" i="17"/>
  <c r="D410" i="17"/>
  <c r="Y409" i="17"/>
  <c r="T409" i="17"/>
  <c r="O409" i="17"/>
  <c r="D409" i="17"/>
  <c r="Y408" i="17"/>
  <c r="T408" i="17"/>
  <c r="O408" i="17"/>
  <c r="D408" i="17"/>
  <c r="Y407" i="17"/>
  <c r="T407" i="17"/>
  <c r="O407" i="17"/>
  <c r="D407" i="17"/>
  <c r="O406" i="17"/>
  <c r="O405" i="17"/>
  <c r="O404" i="17"/>
  <c r="O403" i="17"/>
  <c r="O402" i="17"/>
  <c r="O401" i="17"/>
  <c r="O400" i="17"/>
  <c r="O399" i="17"/>
  <c r="O398" i="17"/>
  <c r="O397" i="17"/>
  <c r="O396" i="17"/>
  <c r="O395" i="17"/>
  <c r="O394" i="17"/>
  <c r="O393" i="17"/>
  <c r="O392" i="17"/>
  <c r="O391" i="17"/>
  <c r="O390" i="17"/>
  <c r="O389" i="17"/>
  <c r="O388" i="17"/>
  <c r="O387" i="17"/>
  <c r="O386" i="17"/>
  <c r="O385" i="17"/>
  <c r="O384" i="17"/>
  <c r="O383" i="17"/>
  <c r="O382" i="17"/>
  <c r="O381" i="17"/>
  <c r="O380" i="17"/>
  <c r="O379" i="17"/>
  <c r="O378" i="17"/>
  <c r="O377" i="17"/>
  <c r="O376" i="17"/>
  <c r="O375" i="17"/>
  <c r="O374" i="17"/>
  <c r="O373" i="17"/>
  <c r="O372" i="17"/>
  <c r="O371" i="17"/>
  <c r="O370" i="17"/>
  <c r="O369" i="17"/>
  <c r="O368" i="17"/>
  <c r="O367" i="17"/>
  <c r="O366" i="17"/>
  <c r="O365" i="17"/>
  <c r="O364" i="17"/>
  <c r="O363" i="17"/>
  <c r="O362" i="17"/>
  <c r="O361" i="17"/>
  <c r="O360" i="17"/>
  <c r="O359" i="17"/>
  <c r="O358" i="17"/>
  <c r="O357" i="17"/>
  <c r="O356" i="17"/>
  <c r="O355" i="17"/>
  <c r="O354" i="17"/>
  <c r="O353" i="17"/>
  <c r="O352" i="17"/>
  <c r="O351" i="17"/>
  <c r="O350" i="17"/>
  <c r="O349" i="17"/>
  <c r="O348" i="17"/>
  <c r="O347" i="17"/>
  <c r="O346" i="17"/>
  <c r="O345" i="17"/>
  <c r="O344" i="17"/>
  <c r="O343" i="17"/>
  <c r="O342" i="17"/>
  <c r="O341" i="17"/>
  <c r="O340" i="17"/>
  <c r="O339" i="17"/>
  <c r="O338" i="17"/>
  <c r="O337" i="17"/>
  <c r="O336" i="17"/>
  <c r="O335" i="17"/>
  <c r="O322" i="17"/>
  <c r="O321" i="17"/>
  <c r="O320" i="17"/>
  <c r="O319" i="17"/>
  <c r="O318" i="17"/>
  <c r="O317" i="17"/>
  <c r="O316" i="17"/>
  <c r="O315" i="17"/>
  <c r="O314" i="17"/>
  <c r="O313" i="17"/>
  <c r="O312" i="17"/>
  <c r="O311" i="17"/>
  <c r="O310" i="17"/>
  <c r="O309" i="17"/>
  <c r="O308" i="17"/>
  <c r="O307" i="17"/>
  <c r="O306" i="17"/>
  <c r="O305" i="17"/>
  <c r="O304" i="17"/>
  <c r="O303" i="17"/>
  <c r="O302" i="17"/>
  <c r="O301" i="17"/>
  <c r="O300" i="17"/>
  <c r="O299" i="17"/>
  <c r="O298" i="17"/>
  <c r="O297" i="17"/>
  <c r="O296" i="17"/>
  <c r="O295" i="17"/>
  <c r="O294" i="17"/>
  <c r="O293" i="17"/>
  <c r="O292" i="17"/>
  <c r="O291" i="17"/>
  <c r="O290" i="17"/>
  <c r="O289" i="17"/>
  <c r="O288" i="17"/>
  <c r="O287" i="17"/>
  <c r="O286" i="17"/>
  <c r="O285" i="17"/>
  <c r="O284" i="17"/>
  <c r="O283" i="17"/>
  <c r="O282" i="17"/>
  <c r="O281" i="17"/>
  <c r="O280" i="17"/>
  <c r="O279" i="17"/>
  <c r="O278" i="17"/>
  <c r="T277" i="17"/>
  <c r="T276" i="17"/>
  <c r="T275" i="17"/>
  <c r="T274" i="17"/>
  <c r="T273" i="17"/>
  <c r="T272" i="17"/>
  <c r="T271" i="17"/>
  <c r="T270" i="17"/>
  <c r="T269" i="17"/>
  <c r="O268" i="17"/>
  <c r="O267" i="17"/>
  <c r="O266" i="17"/>
  <c r="O265" i="17"/>
  <c r="O264" i="17"/>
  <c r="O263" i="17"/>
  <c r="O262" i="17"/>
  <c r="O261" i="17"/>
  <c r="O260" i="17"/>
  <c r="O259" i="17"/>
  <c r="O258" i="17"/>
  <c r="O257" i="17"/>
  <c r="O256" i="17"/>
  <c r="O255" i="17"/>
  <c r="O254" i="17"/>
  <c r="O253" i="17"/>
  <c r="O252" i="17"/>
  <c r="O251" i="17"/>
  <c r="O250" i="17"/>
  <c r="O249" i="17"/>
  <c r="O248" i="17"/>
  <c r="O247" i="17"/>
  <c r="O246" i="17"/>
  <c r="O245" i="17"/>
  <c r="O244" i="17"/>
  <c r="O243" i="17"/>
  <c r="O242" i="17"/>
  <c r="O241" i="17"/>
  <c r="O240" i="17"/>
  <c r="O239" i="17"/>
  <c r="D238" i="17"/>
  <c r="D237" i="17"/>
  <c r="D236" i="17"/>
  <c r="D235" i="17"/>
  <c r="D234" i="17"/>
  <c r="D233" i="17"/>
  <c r="D232" i="17"/>
  <c r="D231" i="17"/>
  <c r="D230" i="17"/>
  <c r="D229" i="17"/>
  <c r="D228" i="17"/>
  <c r="D227" i="17"/>
  <c r="D226" i="17"/>
  <c r="D225" i="17"/>
  <c r="D224" i="17"/>
  <c r="D223" i="17"/>
  <c r="D222" i="17"/>
  <c r="D221" i="17"/>
  <c r="D220" i="17"/>
  <c r="D219" i="17"/>
  <c r="D218" i="17"/>
  <c r="O202" i="17"/>
  <c r="O201" i="17"/>
  <c r="O200" i="17"/>
  <c r="O199" i="17"/>
  <c r="O198" i="17"/>
  <c r="O197" i="17"/>
  <c r="O196" i="17"/>
  <c r="O195" i="17"/>
  <c r="O194" i="17"/>
  <c r="O193" i="17"/>
  <c r="O192" i="17"/>
  <c r="O191" i="17"/>
  <c r="O190" i="17"/>
  <c r="O189" i="17"/>
  <c r="O188" i="17"/>
  <c r="Y187" i="17"/>
  <c r="T187" i="17"/>
  <c r="O187" i="17"/>
  <c r="D187" i="17"/>
  <c r="Y186" i="17"/>
  <c r="T186" i="17"/>
  <c r="O186" i="17"/>
  <c r="D186" i="17"/>
  <c r="Y185" i="17"/>
  <c r="T185" i="17"/>
  <c r="O185" i="17"/>
  <c r="D185" i="17"/>
  <c r="Y184" i="17"/>
  <c r="T184" i="17"/>
  <c r="O184" i="17"/>
  <c r="D184" i="17"/>
  <c r="Y183" i="17"/>
  <c r="T183" i="17"/>
  <c r="O183" i="17"/>
  <c r="D183" i="17"/>
  <c r="Y182" i="17"/>
  <c r="T182" i="17"/>
  <c r="O182" i="17"/>
  <c r="D182" i="17"/>
  <c r="O181" i="17"/>
  <c r="O180" i="17"/>
  <c r="O179" i="17"/>
  <c r="O178" i="17"/>
  <c r="O177" i="17"/>
  <c r="O176" i="17"/>
  <c r="O175" i="17"/>
  <c r="O174" i="17"/>
  <c r="O173" i="17"/>
  <c r="O172" i="17"/>
  <c r="O171" i="17"/>
  <c r="O170" i="17"/>
  <c r="O169" i="17"/>
  <c r="O168" i="17"/>
  <c r="O167" i="17"/>
  <c r="Y142" i="17"/>
  <c r="T142" i="17"/>
  <c r="O142" i="17"/>
  <c r="D142" i="17"/>
  <c r="Y141" i="17"/>
  <c r="T141" i="17"/>
  <c r="O141" i="17"/>
  <c r="D141" i="17"/>
  <c r="Y140" i="17"/>
  <c r="T140" i="17"/>
  <c r="O140" i="17"/>
  <c r="D140" i="17"/>
  <c r="Y139" i="17"/>
  <c r="T139" i="17"/>
  <c r="O139" i="17"/>
  <c r="D139" i="17"/>
  <c r="Y138" i="17"/>
  <c r="T138" i="17"/>
  <c r="O138" i="17"/>
  <c r="D138" i="17"/>
  <c r="Y137" i="17"/>
  <c r="T137" i="17"/>
  <c r="O137" i="17"/>
  <c r="D137" i="17"/>
  <c r="Y136" i="17"/>
  <c r="T136" i="17"/>
  <c r="O136" i="17"/>
  <c r="D136" i="17"/>
  <c r="Y135" i="17"/>
  <c r="T135" i="17"/>
  <c r="O135" i="17"/>
  <c r="D135" i="17"/>
  <c r="Y134" i="17"/>
  <c r="T134" i="17"/>
  <c r="O134" i="17"/>
  <c r="D134" i="17"/>
  <c r="O133" i="17"/>
  <c r="O132" i="17"/>
  <c r="O131" i="17"/>
  <c r="Y130" i="17"/>
  <c r="T130" i="17"/>
  <c r="O130" i="17"/>
  <c r="Y129" i="17"/>
  <c r="T129" i="17"/>
  <c r="O129" i="17"/>
  <c r="Y128" i="17"/>
  <c r="T128" i="17"/>
  <c r="O128" i="17"/>
  <c r="Y127" i="17"/>
  <c r="T127" i="17"/>
  <c r="O127" i="17"/>
  <c r="Y126" i="17"/>
  <c r="T126" i="17"/>
  <c r="O126" i="17"/>
  <c r="Y125" i="17"/>
  <c r="T125" i="17"/>
  <c r="O125" i="17"/>
  <c r="Y124" i="17"/>
  <c r="T124" i="17"/>
  <c r="O124" i="17"/>
  <c r="Y123" i="17"/>
  <c r="T123" i="17"/>
  <c r="O123" i="17"/>
  <c r="Y122" i="17"/>
  <c r="T122" i="17"/>
  <c r="O122" i="17"/>
  <c r="Y121" i="17"/>
  <c r="T121" i="17"/>
  <c r="O121" i="17"/>
  <c r="Y120" i="17"/>
  <c r="T120" i="17"/>
  <c r="O120" i="17"/>
  <c r="Y119" i="17"/>
  <c r="T119" i="17"/>
  <c r="O119" i="17"/>
  <c r="Y118" i="17"/>
  <c r="T118" i="17"/>
  <c r="O118" i="17"/>
  <c r="Y117" i="17"/>
  <c r="T117" i="17"/>
  <c r="O117" i="17"/>
  <c r="Y116" i="17"/>
  <c r="T116" i="17"/>
  <c r="O116" i="17"/>
  <c r="Y115" i="17"/>
  <c r="T115" i="17"/>
  <c r="O115" i="17"/>
  <c r="Y114" i="17"/>
  <c r="T114" i="17"/>
  <c r="O114" i="17"/>
  <c r="Y113" i="17"/>
  <c r="T113" i="17"/>
  <c r="O113" i="17"/>
  <c r="Y112" i="17"/>
  <c r="T112" i="17"/>
  <c r="O112" i="17"/>
  <c r="Y111" i="17"/>
  <c r="T111" i="17"/>
  <c r="O111" i="17"/>
  <c r="Y110" i="17"/>
  <c r="T110" i="17"/>
  <c r="O110" i="17"/>
  <c r="Y109" i="17"/>
  <c r="T109" i="17"/>
  <c r="O109" i="17"/>
  <c r="Y108" i="17"/>
  <c r="T108" i="17"/>
  <c r="O108" i="17"/>
  <c r="Y107" i="17"/>
  <c r="T107" i="17"/>
  <c r="O107" i="17"/>
  <c r="Y106" i="17"/>
  <c r="T106" i="17"/>
  <c r="O106" i="17"/>
  <c r="Y105" i="17"/>
  <c r="T105" i="17"/>
  <c r="O105" i="17"/>
  <c r="Y104" i="17"/>
  <c r="T104" i="17"/>
  <c r="O104" i="17"/>
  <c r="O103" i="17"/>
  <c r="D103" i="17"/>
  <c r="O102" i="17"/>
  <c r="D102" i="17"/>
  <c r="O101" i="17"/>
  <c r="D101" i="17"/>
  <c r="O100" i="17"/>
  <c r="D100" i="17"/>
  <c r="O99" i="17"/>
  <c r="D99" i="17"/>
  <c r="O98" i="17"/>
  <c r="D98" i="17"/>
  <c r="O97" i="17"/>
  <c r="D97" i="17"/>
  <c r="O96" i="17"/>
  <c r="D96" i="17"/>
  <c r="O95" i="17"/>
  <c r="D95" i="17"/>
  <c r="O94" i="17"/>
  <c r="O93" i="17"/>
  <c r="O92" i="17"/>
  <c r="O91" i="17"/>
  <c r="O90" i="17"/>
  <c r="O89" i="17"/>
  <c r="O88" i="17"/>
  <c r="O87" i="17"/>
  <c r="O86" i="17"/>
  <c r="O85" i="17"/>
  <c r="O84" i="17"/>
  <c r="O83" i="17"/>
  <c r="O82" i="17"/>
  <c r="O81" i="17"/>
  <c r="O80" i="17"/>
  <c r="O79" i="17"/>
  <c r="O78" i="17"/>
  <c r="O77" i="17"/>
  <c r="O76" i="17"/>
  <c r="O75" i="17"/>
  <c r="O74" i="17"/>
  <c r="O73" i="17"/>
  <c r="O72" i="17"/>
  <c r="O71" i="17"/>
  <c r="O70" i="17"/>
  <c r="O69" i="17"/>
  <c r="O68" i="17"/>
  <c r="O67" i="17"/>
  <c r="O66" i="17"/>
  <c r="O65" i="17"/>
  <c r="O64" i="17"/>
  <c r="O63" i="17"/>
  <c r="O62" i="17"/>
  <c r="O61" i="17"/>
  <c r="O60" i="17"/>
  <c r="O59" i="17"/>
  <c r="O58" i="17"/>
  <c r="O57" i="17"/>
  <c r="O56" i="17"/>
  <c r="O55" i="17"/>
  <c r="O54" i="17"/>
  <c r="O53" i="17"/>
  <c r="O52" i="17"/>
  <c r="O51" i="17"/>
  <c r="O50" i="17"/>
  <c r="O49" i="17"/>
  <c r="O48" i="17"/>
  <c r="O47" i="17"/>
  <c r="O46" i="17"/>
  <c r="O45" i="17"/>
  <c r="O44" i="17"/>
  <c r="O43" i="17"/>
  <c r="O42" i="17"/>
  <c r="O41" i="17"/>
  <c r="Y40" i="17"/>
  <c r="T40" i="17"/>
  <c r="O40" i="17"/>
  <c r="D40" i="17"/>
  <c r="Y39" i="17"/>
  <c r="T39" i="17"/>
  <c r="O39" i="17"/>
  <c r="D39" i="17"/>
  <c r="Y38" i="17"/>
  <c r="T38" i="17"/>
  <c r="O38" i="17"/>
  <c r="D38" i="17"/>
  <c r="Y37" i="17"/>
  <c r="T37" i="17"/>
  <c r="O37" i="17"/>
  <c r="D37" i="17"/>
  <c r="Y36" i="17"/>
  <c r="T36" i="17"/>
  <c r="O36" i="17"/>
  <c r="D36" i="17"/>
  <c r="Y35" i="17"/>
  <c r="T35" i="17"/>
  <c r="O35" i="17"/>
  <c r="D35" i="17"/>
  <c r="Y34" i="17"/>
  <c r="T34" i="17"/>
  <c r="O34" i="17"/>
  <c r="D34" i="17"/>
  <c r="Y33" i="17"/>
  <c r="T33" i="17"/>
  <c r="O33" i="17"/>
  <c r="D33" i="17"/>
  <c r="Y32" i="17"/>
  <c r="T32" i="17"/>
  <c r="O32" i="17"/>
  <c r="D32" i="17"/>
  <c r="O31" i="17"/>
  <c r="O30" i="17"/>
  <c r="O29" i="17"/>
  <c r="O28" i="17"/>
  <c r="O27" i="17"/>
  <c r="O26" i="17"/>
  <c r="O25" i="17"/>
  <c r="O24" i="17"/>
  <c r="O23" i="17"/>
  <c r="O22" i="17"/>
  <c r="O21" i="17"/>
  <c r="O20" i="17"/>
  <c r="O19" i="17"/>
  <c r="O18" i="17"/>
  <c r="O17" i="17"/>
  <c r="O16" i="17"/>
  <c r="O15" i="17"/>
  <c r="O14" i="17"/>
  <c r="O13" i="17"/>
  <c r="O12" i="17"/>
  <c r="BZ661" i="16"/>
  <c r="BY661" i="16"/>
  <c r="BX661" i="16"/>
  <c r="BW661" i="16"/>
  <c r="BV661" i="16"/>
  <c r="BU661" i="16"/>
  <c r="BT661" i="16"/>
  <c r="BS661" i="16"/>
  <c r="BR661" i="16"/>
  <c r="BQ661" i="16"/>
  <c r="BP661" i="16"/>
  <c r="BO661" i="16"/>
  <c r="BN661" i="16"/>
  <c r="BM661" i="16"/>
  <c r="BL661" i="16"/>
  <c r="BK661" i="16"/>
  <c r="BJ661" i="16"/>
  <c r="BI661" i="16"/>
  <c r="T648" i="16"/>
  <c r="AO568" i="16"/>
  <c r="AJ568" i="16"/>
  <c r="AI566" i="16" s="1"/>
  <c r="AH566" i="16" s="1"/>
  <c r="AE568" i="16"/>
  <c r="Z568" i="16"/>
  <c r="T568" i="16"/>
  <c r="AO567" i="16"/>
  <c r="AJ567" i="16"/>
  <c r="AE567" i="16"/>
  <c r="Z567" i="16"/>
  <c r="T567" i="16"/>
  <c r="AO566" i="16"/>
  <c r="AN566" i="16"/>
  <c r="AM566" i="16" s="1"/>
  <c r="AJ566" i="16"/>
  <c r="AE566" i="16"/>
  <c r="AD566" i="16" s="1"/>
  <c r="AC566" i="16" s="1"/>
  <c r="Z566" i="16"/>
  <c r="Y566" i="16"/>
  <c r="X566" i="16" s="1"/>
  <c r="T566" i="16"/>
  <c r="U566" i="16" s="1"/>
  <c r="AQ566" i="16" s="1"/>
  <c r="AR566" i="16" s="1"/>
  <c r="O566" i="16"/>
  <c r="R566" i="16" s="1"/>
  <c r="AS566" i="16" s="1"/>
  <c r="AT566" i="16" s="1"/>
  <c r="E566" i="16"/>
  <c r="C566" i="16"/>
  <c r="AO565" i="16"/>
  <c r="AJ565" i="16"/>
  <c r="AE565" i="16"/>
  <c r="Z565" i="16"/>
  <c r="T565" i="16"/>
  <c r="AO564" i="16"/>
  <c r="AJ564" i="16"/>
  <c r="AE564" i="16"/>
  <c r="Z564" i="16"/>
  <c r="T564" i="16"/>
  <c r="AO563" i="16"/>
  <c r="AN563" i="16"/>
  <c r="AM563" i="16" s="1"/>
  <c r="AJ563" i="16"/>
  <c r="AE563" i="16"/>
  <c r="AD563" i="16"/>
  <c r="AC563" i="16" s="1"/>
  <c r="Z563" i="16"/>
  <c r="Y563" i="16"/>
  <c r="X563" i="16" s="1"/>
  <c r="T563" i="16"/>
  <c r="O563" i="16"/>
  <c r="R563" i="16" s="1"/>
  <c r="AS563" i="16" s="1"/>
  <c r="AT563" i="16" s="1"/>
  <c r="E563" i="16"/>
  <c r="C563" i="16"/>
  <c r="AO562" i="16"/>
  <c r="AN560" i="16" s="1"/>
  <c r="AM560" i="16" s="1"/>
  <c r="AJ562" i="16"/>
  <c r="AE562" i="16"/>
  <c r="AD560" i="16" s="1"/>
  <c r="AC560" i="16" s="1"/>
  <c r="Z562" i="16"/>
  <c r="Y560" i="16" s="1"/>
  <c r="X560" i="16" s="1"/>
  <c r="T562" i="16"/>
  <c r="AO561" i="16"/>
  <c r="AJ561" i="16"/>
  <c r="AE561" i="16"/>
  <c r="Z561" i="16"/>
  <c r="T561" i="16"/>
  <c r="AO560" i="16"/>
  <c r="AJ560" i="16"/>
  <c r="AE560" i="16"/>
  <c r="Z560" i="16"/>
  <c r="T560" i="16"/>
  <c r="O560" i="16"/>
  <c r="R560" i="16" s="1"/>
  <c r="AS560" i="16" s="1"/>
  <c r="AT560" i="16" s="1"/>
  <c r="E560" i="16"/>
  <c r="C560" i="16"/>
  <c r="AO559" i="16"/>
  <c r="AJ559" i="16"/>
  <c r="AE559" i="16"/>
  <c r="Z559" i="16"/>
  <c r="T559" i="16"/>
  <c r="AO558" i="16"/>
  <c r="AJ558" i="16"/>
  <c r="AI557" i="16" s="1"/>
  <c r="AH557" i="16" s="1"/>
  <c r="AE558" i="16"/>
  <c r="Z558" i="16"/>
  <c r="T558" i="16"/>
  <c r="U557" i="16" s="1"/>
  <c r="AO557" i="16"/>
  <c r="AN557" i="16"/>
  <c r="AM557" i="16" s="1"/>
  <c r="AJ557" i="16"/>
  <c r="AE557" i="16"/>
  <c r="Z557" i="16"/>
  <c r="T557" i="16"/>
  <c r="O557" i="16"/>
  <c r="R557" i="16" s="1"/>
  <c r="AS557" i="16" s="1"/>
  <c r="AT557" i="16" s="1"/>
  <c r="E557" i="16"/>
  <c r="C557" i="16"/>
  <c r="AO556" i="16"/>
  <c r="AN554" i="16" s="1"/>
  <c r="AM554" i="16" s="1"/>
  <c r="AJ556" i="16"/>
  <c r="AE556" i="16"/>
  <c r="Z556" i="16"/>
  <c r="T556" i="16"/>
  <c r="AO555" i="16"/>
  <c r="AJ555" i="16"/>
  <c r="AE555" i="16"/>
  <c r="Z555" i="16"/>
  <c r="T555" i="16"/>
  <c r="U554" i="16" s="1"/>
  <c r="AO554" i="16"/>
  <c r="AJ554" i="16"/>
  <c r="AE554" i="16"/>
  <c r="AD554" i="16"/>
  <c r="AC554" i="16" s="1"/>
  <c r="Z554" i="16"/>
  <c r="T554" i="16"/>
  <c r="O554" i="16"/>
  <c r="R554" i="16" s="1"/>
  <c r="AS554" i="16" s="1"/>
  <c r="AT554" i="16" s="1"/>
  <c r="E554" i="16"/>
  <c r="C554" i="16"/>
  <c r="AO553" i="16"/>
  <c r="AN551" i="16" s="1"/>
  <c r="AM551" i="16" s="1"/>
  <c r="AJ553" i="16"/>
  <c r="AE553" i="16"/>
  <c r="Z553" i="16"/>
  <c r="T553" i="16"/>
  <c r="AO552" i="16"/>
  <c r="AJ552" i="16"/>
  <c r="AE552" i="16"/>
  <c r="AD551" i="16" s="1"/>
  <c r="AC551" i="16" s="1"/>
  <c r="Z552" i="16"/>
  <c r="T552" i="16"/>
  <c r="AO551" i="16"/>
  <c r="AJ551" i="16"/>
  <c r="AE551" i="16"/>
  <c r="Z551" i="16"/>
  <c r="Y551" i="16"/>
  <c r="X551" i="16" s="1"/>
  <c r="T551" i="16"/>
  <c r="O551" i="16"/>
  <c r="R551" i="16" s="1"/>
  <c r="AS551" i="16" s="1"/>
  <c r="AT551" i="16" s="1"/>
  <c r="E551" i="16"/>
  <c r="C551" i="16"/>
  <c r="AO550" i="16"/>
  <c r="AN548" i="16" s="1"/>
  <c r="AM548" i="16" s="1"/>
  <c r="AJ550" i="16"/>
  <c r="AE550" i="16"/>
  <c r="Z550" i="16"/>
  <c r="T550" i="16"/>
  <c r="AO549" i="16"/>
  <c r="AJ549" i="16"/>
  <c r="AE549" i="16"/>
  <c r="AD548" i="16" s="1"/>
  <c r="AC548" i="16" s="1"/>
  <c r="Z549" i="16"/>
  <c r="T549" i="16"/>
  <c r="AO548" i="16"/>
  <c r="AJ548" i="16"/>
  <c r="AE548" i="16"/>
  <c r="Z548" i="16"/>
  <c r="Y548" i="16"/>
  <c r="X548" i="16" s="1"/>
  <c r="T548" i="16"/>
  <c r="O548" i="16"/>
  <c r="R548" i="16" s="1"/>
  <c r="AS548" i="16" s="1"/>
  <c r="AT548" i="16" s="1"/>
  <c r="E548" i="16"/>
  <c r="C548" i="16"/>
  <c r="AO547" i="16"/>
  <c r="AJ547" i="16"/>
  <c r="AE547" i="16"/>
  <c r="AD545" i="16" s="1"/>
  <c r="AC545" i="16" s="1"/>
  <c r="Z547" i="16"/>
  <c r="T547" i="16"/>
  <c r="AO546" i="16"/>
  <c r="AJ546" i="16"/>
  <c r="AE546" i="16"/>
  <c r="Z546" i="16"/>
  <c r="T546" i="16"/>
  <c r="U545" i="16" s="1"/>
  <c r="AO545" i="16"/>
  <c r="AN545" i="16"/>
  <c r="AM545" i="16" s="1"/>
  <c r="AJ545" i="16"/>
  <c r="AE545" i="16"/>
  <c r="Z545" i="16"/>
  <c r="T545" i="16"/>
  <c r="O545" i="16"/>
  <c r="R545" i="16" s="1"/>
  <c r="AS545" i="16" s="1"/>
  <c r="AT545" i="16" s="1"/>
  <c r="E545" i="16"/>
  <c r="C545" i="16"/>
  <c r="AO544" i="16"/>
  <c r="AJ544" i="16"/>
  <c r="AE544" i="16"/>
  <c r="AD542" i="16" s="1"/>
  <c r="AC542" i="16" s="1"/>
  <c r="Z544" i="16"/>
  <c r="Y542" i="16" s="1"/>
  <c r="X542" i="16" s="1"/>
  <c r="T544" i="16"/>
  <c r="AO543" i="16"/>
  <c r="AJ543" i="16"/>
  <c r="AI542" i="16" s="1"/>
  <c r="AH542" i="16" s="1"/>
  <c r="AE543" i="16"/>
  <c r="Z543" i="16"/>
  <c r="T543" i="16"/>
  <c r="AO542" i="16"/>
  <c r="AN542" i="16"/>
  <c r="AM542" i="16" s="1"/>
  <c r="AJ542" i="16"/>
  <c r="AE542" i="16"/>
  <c r="Z542" i="16"/>
  <c r="T542" i="16"/>
  <c r="O542" i="16"/>
  <c r="R542" i="16" s="1"/>
  <c r="AS542" i="16" s="1"/>
  <c r="AT542" i="16" s="1"/>
  <c r="E542" i="16"/>
  <c r="C542" i="16"/>
  <c r="AO541" i="16"/>
  <c r="AJ541" i="16"/>
  <c r="AE541" i="16"/>
  <c r="Z541" i="16"/>
  <c r="T541" i="16"/>
  <c r="AO540" i="16"/>
  <c r="AJ540" i="16"/>
  <c r="AI539" i="16" s="1"/>
  <c r="AH539" i="16" s="1"/>
  <c r="AE540" i="16"/>
  <c r="Z540" i="16"/>
  <c r="T540" i="16"/>
  <c r="U539" i="16" s="1"/>
  <c r="AO539" i="16"/>
  <c r="AN539" i="16"/>
  <c r="AM539" i="16" s="1"/>
  <c r="AJ539" i="16"/>
  <c r="AE539" i="16"/>
  <c r="Z539" i="16"/>
  <c r="T539" i="16"/>
  <c r="O539" i="16"/>
  <c r="R539" i="16" s="1"/>
  <c r="AS539" i="16" s="1"/>
  <c r="AT539" i="16" s="1"/>
  <c r="E539" i="16"/>
  <c r="C539" i="16"/>
  <c r="AO538" i="16"/>
  <c r="AN536" i="16" s="1"/>
  <c r="AM536" i="16" s="1"/>
  <c r="AJ538" i="16"/>
  <c r="AE538" i="16"/>
  <c r="Z538" i="16"/>
  <c r="T538" i="16"/>
  <c r="AO537" i="16"/>
  <c r="AJ537" i="16"/>
  <c r="AI536" i="16" s="1"/>
  <c r="AH536" i="16" s="1"/>
  <c r="AE537" i="16"/>
  <c r="Z537" i="16"/>
  <c r="T537" i="16"/>
  <c r="U536" i="16" s="1"/>
  <c r="AO536" i="16"/>
  <c r="AJ536" i="16"/>
  <c r="AE536" i="16"/>
  <c r="AD536" i="16"/>
  <c r="AC536" i="16" s="1"/>
  <c r="Z536" i="16"/>
  <c r="T536" i="16"/>
  <c r="O536" i="16"/>
  <c r="R536" i="16" s="1"/>
  <c r="AS536" i="16" s="1"/>
  <c r="AT536" i="16" s="1"/>
  <c r="E536" i="16"/>
  <c r="C536" i="16"/>
  <c r="AO535" i="16"/>
  <c r="AN533" i="16" s="1"/>
  <c r="AM533" i="16" s="1"/>
  <c r="AJ535" i="16"/>
  <c r="AE535" i="16"/>
  <c r="Z535" i="16"/>
  <c r="T535" i="16"/>
  <c r="AO534" i="16"/>
  <c r="AJ534" i="16"/>
  <c r="AE534" i="16"/>
  <c r="Z534" i="16"/>
  <c r="T534" i="16"/>
  <c r="AO533" i="16"/>
  <c r="AJ533" i="16"/>
  <c r="AE533" i="16"/>
  <c r="AD533" i="16"/>
  <c r="AC533" i="16" s="1"/>
  <c r="Z533" i="16"/>
  <c r="T533" i="16"/>
  <c r="Q533" i="16"/>
  <c r="R533" i="16" s="1"/>
  <c r="AS533" i="16" s="1"/>
  <c r="AT533" i="16" s="1"/>
  <c r="O533" i="16"/>
  <c r="E533" i="16"/>
  <c r="C533" i="16"/>
  <c r="AO532" i="16"/>
  <c r="AJ532" i="16"/>
  <c r="AE532" i="16"/>
  <c r="Z532" i="16"/>
  <c r="T532" i="16"/>
  <c r="AO531" i="16"/>
  <c r="AJ531" i="16"/>
  <c r="AE531" i="16"/>
  <c r="Z531" i="16"/>
  <c r="T531" i="16"/>
  <c r="AS530" i="16"/>
  <c r="AT530" i="16" s="1"/>
  <c r="AO530" i="16"/>
  <c r="AN530" i="16" s="1"/>
  <c r="AM530" i="16" s="1"/>
  <c r="AJ530" i="16"/>
  <c r="AE530" i="16"/>
  <c r="Z530" i="16"/>
  <c r="T530" i="16"/>
  <c r="U530" i="16" s="1"/>
  <c r="R530" i="16"/>
  <c r="Q530" i="16"/>
  <c r="O530" i="16"/>
  <c r="E530" i="16"/>
  <c r="C530" i="16"/>
  <c r="AO529" i="16"/>
  <c r="AJ529" i="16"/>
  <c r="AE529" i="16"/>
  <c r="Z529" i="16"/>
  <c r="T529" i="16"/>
  <c r="AO528" i="16"/>
  <c r="AJ528" i="16"/>
  <c r="AE528" i="16"/>
  <c r="AD527" i="16" s="1"/>
  <c r="AC527" i="16" s="1"/>
  <c r="Z528" i="16"/>
  <c r="Y527" i="16" s="1"/>
  <c r="X527" i="16" s="1"/>
  <c r="T528" i="16"/>
  <c r="AO527" i="16"/>
  <c r="AN527" i="16" s="1"/>
  <c r="AM527" i="16" s="1"/>
  <c r="AJ527" i="16"/>
  <c r="AE527" i="16"/>
  <c r="Z527" i="16"/>
  <c r="T527" i="16"/>
  <c r="Q527" i="16"/>
  <c r="O527" i="16"/>
  <c r="R527" i="16" s="1"/>
  <c r="AS527" i="16" s="1"/>
  <c r="AT527" i="16" s="1"/>
  <c r="E527" i="16"/>
  <c r="C527" i="16"/>
  <c r="AO526" i="16"/>
  <c r="AJ526" i="16"/>
  <c r="AE526" i="16"/>
  <c r="AD524" i="16" s="1"/>
  <c r="AC524" i="16" s="1"/>
  <c r="Z526" i="16"/>
  <c r="T526" i="16"/>
  <c r="AO525" i="16"/>
  <c r="AJ525" i="16"/>
  <c r="AE525" i="16"/>
  <c r="Z525" i="16"/>
  <c r="T525" i="16"/>
  <c r="U524" i="16" s="1"/>
  <c r="AO524" i="16"/>
  <c r="AN524" i="16"/>
  <c r="AM524" i="16" s="1"/>
  <c r="AJ524" i="16"/>
  <c r="AE524" i="16"/>
  <c r="Z524" i="16"/>
  <c r="T524" i="16"/>
  <c r="Q524" i="16"/>
  <c r="R524" i="16" s="1"/>
  <c r="AS524" i="16" s="1"/>
  <c r="AT524" i="16" s="1"/>
  <c r="O524" i="16"/>
  <c r="E524" i="16"/>
  <c r="C524" i="16"/>
  <c r="AO523" i="16"/>
  <c r="AJ523" i="16"/>
  <c r="AE523" i="16"/>
  <c r="Z523" i="16"/>
  <c r="T523" i="16"/>
  <c r="AO522" i="16"/>
  <c r="AJ522" i="16"/>
  <c r="AE522" i="16"/>
  <c r="Z522" i="16"/>
  <c r="T522" i="16"/>
  <c r="AS521" i="16"/>
  <c r="AT521" i="16" s="1"/>
  <c r="AO521" i="16"/>
  <c r="AN521" i="16" s="1"/>
  <c r="AM521" i="16" s="1"/>
  <c r="AJ521" i="16"/>
  <c r="AE521" i="16"/>
  <c r="Z521" i="16"/>
  <c r="T521" i="16"/>
  <c r="U521" i="16" s="1"/>
  <c r="AQ521" i="16" s="1"/>
  <c r="AR521" i="16" s="1"/>
  <c r="Q521" i="16"/>
  <c r="O521" i="16"/>
  <c r="R521" i="16" s="1"/>
  <c r="E521" i="16"/>
  <c r="C521" i="16"/>
  <c r="AO520" i="16"/>
  <c r="AJ520" i="16"/>
  <c r="AI518" i="16" s="1"/>
  <c r="AH518" i="16" s="1"/>
  <c r="AE520" i="16"/>
  <c r="Z520" i="16"/>
  <c r="T520" i="16"/>
  <c r="AO519" i="16"/>
  <c r="AJ519" i="16"/>
  <c r="AE519" i="16"/>
  <c r="Z519" i="16"/>
  <c r="T519" i="16"/>
  <c r="AS518" i="16"/>
  <c r="AT518" i="16" s="1"/>
  <c r="AO518" i="16"/>
  <c r="AN518" i="16" s="1"/>
  <c r="AM518" i="16" s="1"/>
  <c r="AJ518" i="16"/>
  <c r="AE518" i="16"/>
  <c r="Z518" i="16"/>
  <c r="T518" i="16"/>
  <c r="Q518" i="16"/>
  <c r="O518" i="16"/>
  <c r="R518" i="16" s="1"/>
  <c r="E518" i="16"/>
  <c r="C518" i="16"/>
  <c r="AO517" i="16"/>
  <c r="AJ517" i="16"/>
  <c r="AE517" i="16"/>
  <c r="Z517" i="16"/>
  <c r="T517" i="16"/>
  <c r="AO516" i="16"/>
  <c r="AJ516" i="16"/>
  <c r="AE516" i="16"/>
  <c r="AD515" i="16" s="1"/>
  <c r="AC515" i="16" s="1"/>
  <c r="Z516" i="16"/>
  <c r="T516" i="16"/>
  <c r="AS515" i="16"/>
  <c r="AT515" i="16" s="1"/>
  <c r="AO515" i="16"/>
  <c r="AJ515" i="16"/>
  <c r="AE515" i="16"/>
  <c r="Z515" i="16"/>
  <c r="T515" i="16"/>
  <c r="R515" i="16"/>
  <c r="Q515" i="16"/>
  <c r="O515" i="16"/>
  <c r="E515" i="16"/>
  <c r="C515" i="16"/>
  <c r="AO514" i="16"/>
  <c r="AJ514" i="16"/>
  <c r="AE514" i="16"/>
  <c r="Z514" i="16"/>
  <c r="T514" i="16"/>
  <c r="AO513" i="16"/>
  <c r="AJ513" i="16"/>
  <c r="AE513" i="16"/>
  <c r="Z513" i="16"/>
  <c r="T513" i="16"/>
  <c r="AO512" i="16"/>
  <c r="AN512" i="16"/>
  <c r="AM512" i="16" s="1"/>
  <c r="AJ512" i="16"/>
  <c r="AE512" i="16"/>
  <c r="Z512" i="16"/>
  <c r="T512" i="16"/>
  <c r="Q512" i="16"/>
  <c r="R512" i="16" s="1"/>
  <c r="AS512" i="16" s="1"/>
  <c r="AT512" i="16" s="1"/>
  <c r="O512" i="16"/>
  <c r="E512" i="16"/>
  <c r="C512" i="16"/>
  <c r="AO511" i="16"/>
  <c r="AJ511" i="16"/>
  <c r="AE511" i="16"/>
  <c r="Z511" i="16"/>
  <c r="T511" i="16"/>
  <c r="AO510" i="16"/>
  <c r="AN509" i="16" s="1"/>
  <c r="AJ510" i="16"/>
  <c r="AE510" i="16"/>
  <c r="Z510" i="16"/>
  <c r="T510" i="16"/>
  <c r="AO509" i="16"/>
  <c r="AM509" i="16"/>
  <c r="AJ509" i="16"/>
  <c r="AI509" i="16"/>
  <c r="AH509" i="16" s="1"/>
  <c r="AE509" i="16"/>
  <c r="AD509" i="16" s="1"/>
  <c r="AC509" i="16" s="1"/>
  <c r="Z509" i="16"/>
  <c r="T509" i="16"/>
  <c r="U509" i="16" s="1"/>
  <c r="R509" i="16"/>
  <c r="AS509" i="16" s="1"/>
  <c r="AT509" i="16" s="1"/>
  <c r="Q509" i="16"/>
  <c r="O509" i="16"/>
  <c r="E509" i="16"/>
  <c r="C509" i="16"/>
  <c r="AO508" i="16"/>
  <c r="AJ508" i="16"/>
  <c r="AE508" i="16"/>
  <c r="Z508" i="16"/>
  <c r="T508" i="16"/>
  <c r="AO507" i="16"/>
  <c r="AN506" i="16" s="1"/>
  <c r="AM506" i="16" s="1"/>
  <c r="AJ507" i="16"/>
  <c r="AE507" i="16"/>
  <c r="Z507" i="16"/>
  <c r="T507" i="16"/>
  <c r="U506" i="16" s="1"/>
  <c r="AO506" i="16"/>
  <c r="AJ506" i="16"/>
  <c r="AI506" i="16"/>
  <c r="AH506" i="16" s="1"/>
  <c r="AE506" i="16"/>
  <c r="Z506" i="16"/>
  <c r="T506" i="16"/>
  <c r="Q506" i="16"/>
  <c r="R506" i="16" s="1"/>
  <c r="AS506" i="16" s="1"/>
  <c r="AT506" i="16" s="1"/>
  <c r="O506" i="16"/>
  <c r="E506" i="16"/>
  <c r="C506" i="16"/>
  <c r="AO505" i="16"/>
  <c r="AJ505" i="16"/>
  <c r="AE505" i="16"/>
  <c r="Z505" i="16"/>
  <c r="Y503" i="16" s="1"/>
  <c r="X503" i="16" s="1"/>
  <c r="T505" i="16"/>
  <c r="AO504" i="16"/>
  <c r="AJ504" i="16"/>
  <c r="AE504" i="16"/>
  <c r="Z504" i="16"/>
  <c r="T504" i="16"/>
  <c r="AO503" i="16"/>
  <c r="AJ503" i="16"/>
  <c r="AE503" i="16"/>
  <c r="Z503" i="16"/>
  <c r="T503" i="16"/>
  <c r="Q503" i="16"/>
  <c r="R503" i="16" s="1"/>
  <c r="AS503" i="16" s="1"/>
  <c r="AT503" i="16" s="1"/>
  <c r="O503" i="16"/>
  <c r="E503" i="16"/>
  <c r="C503" i="16"/>
  <c r="AO502" i="16"/>
  <c r="AJ502" i="16"/>
  <c r="AE502" i="16"/>
  <c r="Z502" i="16"/>
  <c r="T502" i="16"/>
  <c r="AO501" i="16"/>
  <c r="AJ501" i="16"/>
  <c r="AE501" i="16"/>
  <c r="AD500" i="16" s="1"/>
  <c r="AC500" i="16" s="1"/>
  <c r="Z501" i="16"/>
  <c r="T501" i="16"/>
  <c r="U500" i="16" s="1"/>
  <c r="AT500" i="16"/>
  <c r="AO500" i="16"/>
  <c r="AJ500" i="16"/>
  <c r="AE500" i="16"/>
  <c r="Z500" i="16"/>
  <c r="Y500" i="16"/>
  <c r="X500" i="16" s="1"/>
  <c r="T500" i="16"/>
  <c r="Q500" i="16"/>
  <c r="R500" i="16" s="1"/>
  <c r="AS500" i="16" s="1"/>
  <c r="O500" i="16"/>
  <c r="E500" i="16"/>
  <c r="C500" i="16"/>
  <c r="AO499" i="16"/>
  <c r="AJ499" i="16"/>
  <c r="AE499" i="16"/>
  <c r="Z499" i="16"/>
  <c r="T499" i="16"/>
  <c r="AO498" i="16"/>
  <c r="AJ498" i="16"/>
  <c r="AE498" i="16"/>
  <c r="Z498" i="16"/>
  <c r="T498" i="16"/>
  <c r="AO497" i="16"/>
  <c r="AJ497" i="16"/>
  <c r="AI497" i="16" s="1"/>
  <c r="AH497" i="16" s="1"/>
  <c r="AE497" i="16"/>
  <c r="AD497" i="16" s="1"/>
  <c r="AC497" i="16" s="1"/>
  <c r="Z497" i="16"/>
  <c r="T497" i="16"/>
  <c r="Q497" i="16"/>
  <c r="O497" i="16"/>
  <c r="E497" i="16"/>
  <c r="C497" i="16"/>
  <c r="AO496" i="16"/>
  <c r="AJ496" i="16"/>
  <c r="AE496" i="16"/>
  <c r="Z496" i="16"/>
  <c r="T496" i="16"/>
  <c r="AO495" i="16"/>
  <c r="AJ495" i="16"/>
  <c r="AE495" i="16"/>
  <c r="Z495" i="16"/>
  <c r="T495" i="16"/>
  <c r="AS494" i="16"/>
  <c r="AT494" i="16" s="1"/>
  <c r="AO494" i="16"/>
  <c r="AN494" i="16" s="1"/>
  <c r="AM494" i="16" s="1"/>
  <c r="AJ494" i="16"/>
  <c r="AI494" i="16" s="1"/>
  <c r="AH494" i="16"/>
  <c r="AE494" i="16"/>
  <c r="AD494" i="16" s="1"/>
  <c r="AC494" i="16" s="1"/>
  <c r="Z494" i="16"/>
  <c r="Y494" i="16"/>
  <c r="X494" i="16" s="1"/>
  <c r="T494" i="16"/>
  <c r="Q494" i="16"/>
  <c r="R494" i="16" s="1"/>
  <c r="O494" i="16"/>
  <c r="E494" i="16"/>
  <c r="C494" i="16"/>
  <c r="AO493" i="16"/>
  <c r="AJ493" i="16"/>
  <c r="AE493" i="16"/>
  <c r="Z493" i="16"/>
  <c r="T493" i="16"/>
  <c r="AO492" i="16"/>
  <c r="AJ492" i="16"/>
  <c r="AE492" i="16"/>
  <c r="Z492" i="16"/>
  <c r="T492" i="16"/>
  <c r="AO491" i="16"/>
  <c r="AN491" i="16" s="1"/>
  <c r="AM491" i="16" s="1"/>
  <c r="AJ491" i="16"/>
  <c r="AI491" i="16"/>
  <c r="AH491" i="16" s="1"/>
  <c r="AE491" i="16"/>
  <c r="AD491" i="16"/>
  <c r="AC491" i="16" s="1"/>
  <c r="Z491" i="16"/>
  <c r="T491" i="16"/>
  <c r="U491" i="16" s="1"/>
  <c r="Q491" i="16"/>
  <c r="O491" i="16"/>
  <c r="E491" i="16"/>
  <c r="C491" i="16"/>
  <c r="AO490" i="16"/>
  <c r="AJ490" i="16"/>
  <c r="AE490" i="16"/>
  <c r="Z490" i="16"/>
  <c r="T490" i="16"/>
  <c r="AO489" i="16"/>
  <c r="AJ489" i="16"/>
  <c r="AI488" i="16" s="1"/>
  <c r="AH488" i="16" s="1"/>
  <c r="AE489" i="16"/>
  <c r="AD488" i="16" s="1"/>
  <c r="AC488" i="16" s="1"/>
  <c r="Z489" i="16"/>
  <c r="T489" i="16"/>
  <c r="AO488" i="16"/>
  <c r="AJ488" i="16"/>
  <c r="AE488" i="16"/>
  <c r="Z488" i="16"/>
  <c r="T488" i="16"/>
  <c r="R488" i="16"/>
  <c r="AS488" i="16" s="1"/>
  <c r="AT488" i="16" s="1"/>
  <c r="Q488" i="16"/>
  <c r="O488" i="16"/>
  <c r="E488" i="16"/>
  <c r="C488" i="16"/>
  <c r="AO487" i="16"/>
  <c r="AJ487" i="16"/>
  <c r="AE487" i="16"/>
  <c r="Z487" i="16"/>
  <c r="T487" i="16"/>
  <c r="AO486" i="16"/>
  <c r="AJ486" i="16"/>
  <c r="AE486" i="16"/>
  <c r="Z486" i="16"/>
  <c r="T486" i="16"/>
  <c r="AS485" i="16"/>
  <c r="AT485" i="16" s="1"/>
  <c r="AO485" i="16"/>
  <c r="AN485" i="16" s="1"/>
  <c r="AM485" i="16" s="1"/>
  <c r="AJ485" i="16"/>
  <c r="AE485" i="16"/>
  <c r="Z485" i="16"/>
  <c r="T485" i="16"/>
  <c r="R485" i="16"/>
  <c r="Q485" i="16"/>
  <c r="O485" i="16"/>
  <c r="E485" i="16"/>
  <c r="C485" i="16"/>
  <c r="AO484" i="16"/>
  <c r="AJ484" i="16"/>
  <c r="AE484" i="16"/>
  <c r="Z484" i="16"/>
  <c r="T484" i="16"/>
  <c r="AO483" i="16"/>
  <c r="AJ483" i="16"/>
  <c r="AI482" i="16" s="1"/>
  <c r="AH482" i="16" s="1"/>
  <c r="AE483" i="16"/>
  <c r="Z483" i="16"/>
  <c r="T483" i="16"/>
  <c r="AO482" i="16"/>
  <c r="AN482" i="16" s="1"/>
  <c r="AM482" i="16" s="1"/>
  <c r="AJ482" i="16"/>
  <c r="AE482" i="16"/>
  <c r="AD482" i="16" s="1"/>
  <c r="AC482" i="16" s="1"/>
  <c r="Z482" i="16"/>
  <c r="T482" i="16"/>
  <c r="R482" i="16"/>
  <c r="AS482" i="16" s="1"/>
  <c r="AT482" i="16" s="1"/>
  <c r="Q482" i="16"/>
  <c r="O482" i="16"/>
  <c r="E482" i="16"/>
  <c r="C482" i="16"/>
  <c r="AO481" i="16"/>
  <c r="AJ481" i="16"/>
  <c r="AE481" i="16"/>
  <c r="Z481" i="16"/>
  <c r="T481" i="16"/>
  <c r="AO480" i="16"/>
  <c r="AJ480" i="16"/>
  <c r="AE480" i="16"/>
  <c r="Z480" i="16"/>
  <c r="T480" i="16"/>
  <c r="U479" i="16" s="1"/>
  <c r="AS479" i="16"/>
  <c r="AT479" i="16" s="1"/>
  <c r="AO479" i="16"/>
  <c r="AN479" i="16"/>
  <c r="AM479" i="16" s="1"/>
  <c r="AJ479" i="16"/>
  <c r="AE479" i="16"/>
  <c r="Z479" i="16"/>
  <c r="T479" i="16"/>
  <c r="Q479" i="16"/>
  <c r="R479" i="16" s="1"/>
  <c r="O479" i="16"/>
  <c r="E479" i="16"/>
  <c r="C479" i="16"/>
  <c r="AO478" i="16"/>
  <c r="AJ478" i="16"/>
  <c r="AE478" i="16"/>
  <c r="Z478" i="16"/>
  <c r="T478" i="16"/>
  <c r="AO477" i="16"/>
  <c r="AJ477" i="16"/>
  <c r="AE477" i="16"/>
  <c r="Z477" i="16"/>
  <c r="T477" i="16"/>
  <c r="AO476" i="16"/>
  <c r="AN476" i="16" s="1"/>
  <c r="AM476" i="16" s="1"/>
  <c r="AJ476" i="16"/>
  <c r="AI476" i="16"/>
  <c r="AH476" i="16" s="1"/>
  <c r="AE476" i="16"/>
  <c r="Z476" i="16"/>
  <c r="T476" i="16"/>
  <c r="Q476" i="16"/>
  <c r="O476" i="16"/>
  <c r="R476" i="16" s="1"/>
  <c r="AS476" i="16" s="1"/>
  <c r="AT476" i="16" s="1"/>
  <c r="E476" i="16"/>
  <c r="C476" i="16"/>
  <c r="AO475" i="16"/>
  <c r="AJ475" i="16"/>
  <c r="AE475" i="16"/>
  <c r="Z475" i="16"/>
  <c r="T475" i="16"/>
  <c r="AO474" i="16"/>
  <c r="AJ474" i="16"/>
  <c r="AE474" i="16"/>
  <c r="Z474" i="16"/>
  <c r="T474" i="16"/>
  <c r="AO473" i="16"/>
  <c r="AN473" i="16"/>
  <c r="AM473" i="16"/>
  <c r="AJ473" i="16"/>
  <c r="AE473" i="16"/>
  <c r="Z473" i="16"/>
  <c r="T473" i="16"/>
  <c r="Q473" i="16"/>
  <c r="O473" i="16"/>
  <c r="E473" i="16"/>
  <c r="C473" i="16"/>
  <c r="AO472" i="16"/>
  <c r="AJ472" i="16"/>
  <c r="AE472" i="16"/>
  <c r="Z472" i="16"/>
  <c r="T472" i="16"/>
  <c r="AO471" i="16"/>
  <c r="AN470" i="16" s="1"/>
  <c r="AM470" i="16" s="1"/>
  <c r="AJ471" i="16"/>
  <c r="AE471" i="16"/>
  <c r="Z471" i="16"/>
  <c r="T471" i="16"/>
  <c r="AS470" i="16"/>
  <c r="AT470" i="16" s="1"/>
  <c r="AO470" i="16"/>
  <c r="AJ470" i="16"/>
  <c r="AE470" i="16"/>
  <c r="Z470" i="16"/>
  <c r="T470" i="16"/>
  <c r="Q470" i="16"/>
  <c r="R470" i="16" s="1"/>
  <c r="O470" i="16"/>
  <c r="E470" i="16"/>
  <c r="C470" i="16"/>
  <c r="AO469" i="16"/>
  <c r="AJ469" i="16"/>
  <c r="AE469" i="16"/>
  <c r="Z469" i="16"/>
  <c r="T469" i="16"/>
  <c r="AO468" i="16"/>
  <c r="AJ468" i="16"/>
  <c r="AE468" i="16"/>
  <c r="Z468" i="16"/>
  <c r="T468" i="16"/>
  <c r="AQ467" i="16"/>
  <c r="AR467" i="16" s="1"/>
  <c r="AO467" i="16"/>
  <c r="AN467" i="16" s="1"/>
  <c r="AM467" i="16" s="1"/>
  <c r="AJ467" i="16"/>
  <c r="AI467" i="16" s="1"/>
  <c r="AH467" i="16" s="1"/>
  <c r="AE467" i="16"/>
  <c r="Z467" i="16"/>
  <c r="T467" i="16"/>
  <c r="U467" i="16" s="1"/>
  <c r="V467" i="16" s="1"/>
  <c r="Q467" i="16"/>
  <c r="O467" i="16"/>
  <c r="E467" i="16"/>
  <c r="C467" i="16"/>
  <c r="AO466" i="16"/>
  <c r="AJ466" i="16"/>
  <c r="AE466" i="16"/>
  <c r="Z466" i="16"/>
  <c r="T466" i="16"/>
  <c r="AO465" i="16"/>
  <c r="AJ465" i="16"/>
  <c r="AE465" i="16"/>
  <c r="Z465" i="16"/>
  <c r="T465" i="16"/>
  <c r="AO464" i="16"/>
  <c r="AN464" i="16"/>
  <c r="AM464" i="16" s="1"/>
  <c r="AJ464" i="16"/>
  <c r="AE464" i="16"/>
  <c r="Z464" i="16"/>
  <c r="Y464" i="16" s="1"/>
  <c r="X464" i="16" s="1"/>
  <c r="T464" i="16"/>
  <c r="Q464" i="16"/>
  <c r="O464" i="16"/>
  <c r="E464" i="16"/>
  <c r="C464" i="16"/>
  <c r="AO463" i="16"/>
  <c r="AJ463" i="16"/>
  <c r="AE463" i="16"/>
  <c r="Z463" i="16"/>
  <c r="T463" i="16"/>
  <c r="AO462" i="16"/>
  <c r="AJ462" i="16"/>
  <c r="AE462" i="16"/>
  <c r="Z462" i="16"/>
  <c r="T462" i="16"/>
  <c r="AS461" i="16"/>
  <c r="AT461" i="16" s="1"/>
  <c r="AO461" i="16"/>
  <c r="AN461" i="16" s="1"/>
  <c r="AM461" i="16" s="1"/>
  <c r="AJ461" i="16"/>
  <c r="AE461" i="16"/>
  <c r="Z461" i="16"/>
  <c r="T461" i="16"/>
  <c r="R461" i="16"/>
  <c r="Q461" i="16"/>
  <c r="O461" i="16"/>
  <c r="E461" i="16"/>
  <c r="C461" i="16"/>
  <c r="AO460" i="16"/>
  <c r="AJ460" i="16"/>
  <c r="AE460" i="16"/>
  <c r="AD458" i="16" s="1"/>
  <c r="AC458" i="16" s="1"/>
  <c r="Z460" i="16"/>
  <c r="Y458" i="16" s="1"/>
  <c r="X458" i="16" s="1"/>
  <c r="T460" i="16"/>
  <c r="AO459" i="16"/>
  <c r="AJ459" i="16"/>
  <c r="AE459" i="16"/>
  <c r="Z459" i="16"/>
  <c r="T459" i="16"/>
  <c r="AO458" i="16"/>
  <c r="AJ458" i="16"/>
  <c r="AE458" i="16"/>
  <c r="Z458" i="16"/>
  <c r="T458" i="16"/>
  <c r="U458" i="16" s="1"/>
  <c r="Q458" i="16"/>
  <c r="O458" i="16"/>
  <c r="R458" i="16" s="1"/>
  <c r="AS458" i="16" s="1"/>
  <c r="AT458" i="16" s="1"/>
  <c r="E458" i="16"/>
  <c r="C458" i="16"/>
  <c r="AO457" i="16"/>
  <c r="AN455" i="16" s="1"/>
  <c r="AM455" i="16" s="1"/>
  <c r="AJ457" i="16"/>
  <c r="AE457" i="16"/>
  <c r="Z457" i="16"/>
  <c r="T457" i="16"/>
  <c r="AO456" i="16"/>
  <c r="AJ456" i="16"/>
  <c r="AE456" i="16"/>
  <c r="AD455" i="16" s="1"/>
  <c r="AC455" i="16" s="1"/>
  <c r="Z456" i="16"/>
  <c r="Y455" i="16" s="1"/>
  <c r="X455" i="16" s="1"/>
  <c r="T456" i="16"/>
  <c r="AO455" i="16"/>
  <c r="AJ455" i="16"/>
  <c r="AE455" i="16"/>
  <c r="Z455" i="16"/>
  <c r="T455" i="16"/>
  <c r="Q455" i="16"/>
  <c r="O455" i="16"/>
  <c r="E455" i="16"/>
  <c r="C455" i="16"/>
  <c r="AO454" i="16"/>
  <c r="AJ454" i="16"/>
  <c r="AE454" i="16"/>
  <c r="Z454" i="16"/>
  <c r="T454" i="16"/>
  <c r="AO453" i="16"/>
  <c r="AN452" i="16" s="1"/>
  <c r="AM452" i="16" s="1"/>
  <c r="AJ453" i="16"/>
  <c r="AE453" i="16"/>
  <c r="Z453" i="16"/>
  <c r="T453" i="16"/>
  <c r="AO452" i="16"/>
  <c r="AJ452" i="16"/>
  <c r="AE452" i="16"/>
  <c r="Z452" i="16"/>
  <c r="T452" i="16"/>
  <c r="Q452" i="16"/>
  <c r="R452" i="16" s="1"/>
  <c r="AS452" i="16" s="1"/>
  <c r="AT452" i="16" s="1"/>
  <c r="O452" i="16"/>
  <c r="E452" i="16"/>
  <c r="C452" i="16"/>
  <c r="AO451" i="16"/>
  <c r="AJ451" i="16"/>
  <c r="AE451" i="16"/>
  <c r="Z451" i="16"/>
  <c r="T451" i="16"/>
  <c r="AO450" i="16"/>
  <c r="AJ450" i="16"/>
  <c r="AE450" i="16"/>
  <c r="Z450" i="16"/>
  <c r="T450" i="16"/>
  <c r="AO449" i="16"/>
  <c r="AN449" i="16"/>
  <c r="AM449" i="16" s="1"/>
  <c r="AJ449" i="16"/>
  <c r="AI449" i="16"/>
  <c r="AH449" i="16" s="1"/>
  <c r="AE449" i="16"/>
  <c r="AD449" i="16" s="1"/>
  <c r="AC449" i="16" s="1"/>
  <c r="Z449" i="16"/>
  <c r="Y449" i="16" s="1"/>
  <c r="X449" i="16" s="1"/>
  <c r="T449" i="16"/>
  <c r="R449" i="16"/>
  <c r="AS449" i="16" s="1"/>
  <c r="AT449" i="16" s="1"/>
  <c r="Q449" i="16"/>
  <c r="O449" i="16"/>
  <c r="E449" i="16"/>
  <c r="C449" i="16"/>
  <c r="AO448" i="16"/>
  <c r="AJ448" i="16"/>
  <c r="AE448" i="16"/>
  <c r="Z448" i="16"/>
  <c r="T448" i="16"/>
  <c r="AO447" i="16"/>
  <c r="AN446" i="16" s="1"/>
  <c r="AM446" i="16" s="1"/>
  <c r="AJ447" i="16"/>
  <c r="AE447" i="16"/>
  <c r="Z447" i="16"/>
  <c r="T447" i="16"/>
  <c r="U446" i="16" s="1"/>
  <c r="V446" i="16" s="1"/>
  <c r="AQ446" i="16"/>
  <c r="AR446" i="16" s="1"/>
  <c r="AO446" i="16"/>
  <c r="AJ446" i="16"/>
  <c r="AE446" i="16"/>
  <c r="AD446" i="16"/>
  <c r="AC446" i="16" s="1"/>
  <c r="Z446" i="16"/>
  <c r="Y446" i="16" s="1"/>
  <c r="X446" i="16" s="1"/>
  <c r="T446" i="16"/>
  <c r="Q446" i="16"/>
  <c r="O446" i="16"/>
  <c r="R446" i="16" s="1"/>
  <c r="AS446" i="16" s="1"/>
  <c r="AT446" i="16" s="1"/>
  <c r="E446" i="16"/>
  <c r="C446" i="16"/>
  <c r="AO445" i="16"/>
  <c r="AJ445" i="16"/>
  <c r="AE445" i="16"/>
  <c r="Z445" i="16"/>
  <c r="T445" i="16"/>
  <c r="AO444" i="16"/>
  <c r="AN443" i="16" s="1"/>
  <c r="AJ444" i="16"/>
  <c r="AE444" i="16"/>
  <c r="Z444" i="16"/>
  <c r="T444" i="16"/>
  <c r="AS443" i="16"/>
  <c r="AT443" i="16" s="1"/>
  <c r="AO443" i="16"/>
  <c r="AM443" i="16"/>
  <c r="AJ443" i="16"/>
  <c r="AE443" i="16"/>
  <c r="AD443" i="16" s="1"/>
  <c r="AC443" i="16" s="1"/>
  <c r="Z443" i="16"/>
  <c r="Y443" i="16" s="1"/>
  <c r="X443" i="16" s="1"/>
  <c r="T443" i="16"/>
  <c r="U443" i="16" s="1"/>
  <c r="AQ443" i="16" s="1"/>
  <c r="AR443" i="16" s="1"/>
  <c r="R443" i="16"/>
  <c r="Q443" i="16"/>
  <c r="O443" i="16"/>
  <c r="E443" i="16"/>
  <c r="C443" i="16"/>
  <c r="AO442" i="16"/>
  <c r="AJ442" i="16"/>
  <c r="AE442" i="16"/>
  <c r="Z442" i="16"/>
  <c r="T442" i="16"/>
  <c r="AO441" i="16"/>
  <c r="AJ441" i="16"/>
  <c r="AE441" i="16"/>
  <c r="Z441" i="16"/>
  <c r="T441" i="16"/>
  <c r="AO440" i="16"/>
  <c r="AN440" i="16"/>
  <c r="AM440" i="16"/>
  <c r="AJ440" i="16"/>
  <c r="AI440" i="16"/>
  <c r="AH440" i="16" s="1"/>
  <c r="AE440" i="16"/>
  <c r="Z440" i="16"/>
  <c r="Y440" i="16" s="1"/>
  <c r="X440" i="16" s="1"/>
  <c r="T440" i="16"/>
  <c r="Q440" i="16"/>
  <c r="R440" i="16" s="1"/>
  <c r="AS440" i="16" s="1"/>
  <c r="AT440" i="16" s="1"/>
  <c r="O440" i="16"/>
  <c r="E440" i="16"/>
  <c r="C440" i="16"/>
  <c r="AO439" i="16"/>
  <c r="AJ439" i="16"/>
  <c r="AE439" i="16"/>
  <c r="Z439" i="16"/>
  <c r="T439" i="16"/>
  <c r="AO438" i="16"/>
  <c r="AN437" i="16" s="1"/>
  <c r="AJ438" i="16"/>
  <c r="AE438" i="16"/>
  <c r="Z438" i="16"/>
  <c r="T438" i="16"/>
  <c r="AO437" i="16"/>
  <c r="AM437" i="16"/>
  <c r="AJ437" i="16"/>
  <c r="AE437" i="16"/>
  <c r="Z437" i="16"/>
  <c r="Y437" i="16" s="1"/>
  <c r="X437" i="16"/>
  <c r="T437" i="16"/>
  <c r="R437" i="16"/>
  <c r="AS437" i="16" s="1"/>
  <c r="AT437" i="16" s="1"/>
  <c r="Q437" i="16"/>
  <c r="O437" i="16"/>
  <c r="E437" i="16"/>
  <c r="C437" i="16"/>
  <c r="AO436" i="16"/>
  <c r="AJ436" i="16"/>
  <c r="AE436" i="16"/>
  <c r="Z436" i="16"/>
  <c r="T436" i="16"/>
  <c r="AO435" i="16"/>
  <c r="AN434" i="16" s="1"/>
  <c r="AM434" i="16" s="1"/>
  <c r="AJ435" i="16"/>
  <c r="AE435" i="16"/>
  <c r="Z435" i="16"/>
  <c r="T435" i="16"/>
  <c r="AS434" i="16"/>
  <c r="AT434" i="16" s="1"/>
  <c r="AO434" i="16"/>
  <c r="AJ434" i="16"/>
  <c r="AE434" i="16"/>
  <c r="AD434" i="16"/>
  <c r="AC434" i="16" s="1"/>
  <c r="Z434" i="16"/>
  <c r="Y434" i="16"/>
  <c r="X434" i="16" s="1"/>
  <c r="T434" i="16"/>
  <c r="Q434" i="16"/>
  <c r="R434" i="16" s="1"/>
  <c r="O434" i="16"/>
  <c r="E434" i="16"/>
  <c r="C434" i="16"/>
  <c r="AO433" i="16"/>
  <c r="AJ433" i="16"/>
  <c r="AE433" i="16"/>
  <c r="Z433" i="16"/>
  <c r="T433" i="16"/>
  <c r="AO432" i="16"/>
  <c r="AJ432" i="16"/>
  <c r="AE432" i="16"/>
  <c r="Z432" i="16"/>
  <c r="Y431" i="16" s="1"/>
  <c r="X431" i="16" s="1"/>
  <c r="T432" i="16"/>
  <c r="AO431" i="16"/>
  <c r="AJ431" i="16"/>
  <c r="AE431" i="16"/>
  <c r="Z431" i="16"/>
  <c r="T431" i="16"/>
  <c r="R431" i="16"/>
  <c r="AS431" i="16" s="1"/>
  <c r="AT431" i="16" s="1"/>
  <c r="Q431" i="16"/>
  <c r="O431" i="16"/>
  <c r="E431" i="16"/>
  <c r="C431" i="16"/>
  <c r="AO430" i="16"/>
  <c r="AJ430" i="16"/>
  <c r="AE430" i="16"/>
  <c r="Z430" i="16"/>
  <c r="T430" i="16"/>
  <c r="AO429" i="16"/>
  <c r="AJ429" i="16"/>
  <c r="AE429" i="16"/>
  <c r="AD428" i="16" s="1"/>
  <c r="AC428" i="16" s="1"/>
  <c r="Z429" i="16"/>
  <c r="Y428" i="16" s="1"/>
  <c r="X428" i="16" s="1"/>
  <c r="T429" i="16"/>
  <c r="U428" i="16" s="1"/>
  <c r="AQ428" i="16" s="1"/>
  <c r="AR428" i="16" s="1"/>
  <c r="AO428" i="16"/>
  <c r="AN428" i="16" s="1"/>
  <c r="AM428" i="16" s="1"/>
  <c r="AJ428" i="16"/>
  <c r="AE428" i="16"/>
  <c r="Z428" i="16"/>
  <c r="T428" i="16"/>
  <c r="Q428" i="16"/>
  <c r="R428" i="16" s="1"/>
  <c r="AS428" i="16" s="1"/>
  <c r="AT428" i="16" s="1"/>
  <c r="O428" i="16"/>
  <c r="E428" i="16"/>
  <c r="C428" i="16"/>
  <c r="AO427" i="16"/>
  <c r="AJ427" i="16"/>
  <c r="AE427" i="16"/>
  <c r="AD425" i="16" s="1"/>
  <c r="AC425" i="16" s="1"/>
  <c r="Z427" i="16"/>
  <c r="T427" i="16"/>
  <c r="AO426" i="16"/>
  <c r="AJ426" i="16"/>
  <c r="AE426" i="16"/>
  <c r="Z426" i="16"/>
  <c r="T426" i="16"/>
  <c r="AS425" i="16"/>
  <c r="AT425" i="16" s="1"/>
  <c r="AQ425" i="16"/>
  <c r="AR425" i="16" s="1"/>
  <c r="AO425" i="16"/>
  <c r="AN425" i="16"/>
  <c r="AM425" i="16"/>
  <c r="AJ425" i="16"/>
  <c r="AE425" i="16"/>
  <c r="Z425" i="16"/>
  <c r="T425" i="16"/>
  <c r="U425" i="16" s="1"/>
  <c r="V425" i="16" s="1"/>
  <c r="R425" i="16"/>
  <c r="Q425" i="16"/>
  <c r="O425" i="16"/>
  <c r="E425" i="16"/>
  <c r="C425" i="16"/>
  <c r="AO424" i="16"/>
  <c r="AJ424" i="16"/>
  <c r="AE424" i="16"/>
  <c r="AD422" i="16" s="1"/>
  <c r="AC422" i="16" s="1"/>
  <c r="Z424" i="16"/>
  <c r="T424" i="16"/>
  <c r="AO423" i="16"/>
  <c r="AN422" i="16" s="1"/>
  <c r="AM422" i="16" s="1"/>
  <c r="AJ423" i="16"/>
  <c r="AE423" i="16"/>
  <c r="Z423" i="16"/>
  <c r="T423" i="16"/>
  <c r="AT422" i="16"/>
  <c r="AO422" i="16"/>
  <c r="AJ422" i="16"/>
  <c r="AI422" i="16" s="1"/>
  <c r="AH422" i="16" s="1"/>
  <c r="AE422" i="16"/>
  <c r="Z422" i="16"/>
  <c r="Y422" i="16" s="1"/>
  <c r="X422" i="16" s="1"/>
  <c r="T422" i="16"/>
  <c r="R422" i="16"/>
  <c r="AS422" i="16" s="1"/>
  <c r="Q422" i="16"/>
  <c r="O422" i="16"/>
  <c r="E422" i="16"/>
  <c r="C422" i="16"/>
  <c r="AO421" i="16"/>
  <c r="AJ421" i="16"/>
  <c r="AE421" i="16"/>
  <c r="Z421" i="16"/>
  <c r="T421" i="16"/>
  <c r="U419" i="16" s="1"/>
  <c r="AO420" i="16"/>
  <c r="AJ420" i="16"/>
  <c r="AE420" i="16"/>
  <c r="Z420" i="16"/>
  <c r="T420" i="16"/>
  <c r="AO419" i="16"/>
  <c r="AN419" i="16"/>
  <c r="AM419" i="16" s="1"/>
  <c r="AJ419" i="16"/>
  <c r="AE419" i="16"/>
  <c r="AD419" i="16"/>
  <c r="AC419" i="16" s="1"/>
  <c r="Z419" i="16"/>
  <c r="T419" i="16"/>
  <c r="Q419" i="16"/>
  <c r="R419" i="16" s="1"/>
  <c r="AS419" i="16" s="1"/>
  <c r="AT419" i="16" s="1"/>
  <c r="O419" i="16"/>
  <c r="E419" i="16"/>
  <c r="C419" i="16"/>
  <c r="AO418" i="16"/>
  <c r="AJ418" i="16"/>
  <c r="AE418" i="16"/>
  <c r="Z418" i="16"/>
  <c r="T418" i="16"/>
  <c r="AO417" i="16"/>
  <c r="AJ417" i="16"/>
  <c r="AE417" i="16"/>
  <c r="Z417" i="16"/>
  <c r="T417" i="16"/>
  <c r="AO416" i="16"/>
  <c r="AN416" i="16"/>
  <c r="AM416" i="16" s="1"/>
  <c r="AJ416" i="16"/>
  <c r="AE416" i="16"/>
  <c r="Z416" i="16"/>
  <c r="Y416" i="16"/>
  <c r="X416" i="16" s="1"/>
  <c r="T416" i="16"/>
  <c r="U416" i="16" s="1"/>
  <c r="Q416" i="16"/>
  <c r="O416" i="16"/>
  <c r="E416" i="16"/>
  <c r="C416" i="16"/>
  <c r="AO415" i="16"/>
  <c r="AJ415" i="16"/>
  <c r="AE415" i="16"/>
  <c r="Z415" i="16"/>
  <c r="T415" i="16"/>
  <c r="AO414" i="16"/>
  <c r="AJ414" i="16"/>
  <c r="AI413" i="16" s="1"/>
  <c r="AH413" i="16" s="1"/>
  <c r="AE414" i="16"/>
  <c r="Z414" i="16"/>
  <c r="T414" i="16"/>
  <c r="AO413" i="16"/>
  <c r="AN413" i="16"/>
  <c r="AM413" i="16" s="1"/>
  <c r="AJ413" i="16"/>
  <c r="AE413" i="16"/>
  <c r="Z413" i="16"/>
  <c r="Y413" i="16"/>
  <c r="X413" i="16" s="1"/>
  <c r="T413" i="16"/>
  <c r="Q413" i="16"/>
  <c r="O413" i="16"/>
  <c r="R413" i="16" s="1"/>
  <c r="AS413" i="16" s="1"/>
  <c r="AT413" i="16" s="1"/>
  <c r="E413" i="16"/>
  <c r="C413" i="16"/>
  <c r="AO412" i="16"/>
  <c r="AN410" i="16" s="1"/>
  <c r="AM410" i="16" s="1"/>
  <c r="AJ412" i="16"/>
  <c r="AI410" i="16" s="1"/>
  <c r="AH410" i="16" s="1"/>
  <c r="AE412" i="16"/>
  <c r="Z412" i="16"/>
  <c r="T412" i="16"/>
  <c r="AO411" i="16"/>
  <c r="AJ411" i="16"/>
  <c r="AE411" i="16"/>
  <c r="AD410" i="16" s="1"/>
  <c r="AC410" i="16" s="1"/>
  <c r="Z411" i="16"/>
  <c r="Y410" i="16" s="1"/>
  <c r="X410" i="16" s="1"/>
  <c r="T411" i="16"/>
  <c r="AO410" i="16"/>
  <c r="AJ410" i="16"/>
  <c r="AE410" i="16"/>
  <c r="Z410" i="16"/>
  <c r="T410" i="16"/>
  <c r="Q410" i="16"/>
  <c r="O410" i="16"/>
  <c r="R410" i="16" s="1"/>
  <c r="AS410" i="16" s="1"/>
  <c r="AT410" i="16" s="1"/>
  <c r="E410" i="16"/>
  <c r="C410" i="16"/>
  <c r="AO409" i="16"/>
  <c r="AN407" i="16" s="1"/>
  <c r="AM407" i="16" s="1"/>
  <c r="AJ409" i="16"/>
  <c r="AE409" i="16"/>
  <c r="Z409" i="16"/>
  <c r="T409" i="16"/>
  <c r="AO408" i="16"/>
  <c r="AJ408" i="16"/>
  <c r="AE408" i="16"/>
  <c r="Z408" i="16"/>
  <c r="T408" i="16"/>
  <c r="U407" i="16" s="1"/>
  <c r="AO407" i="16"/>
  <c r="AJ407" i="16"/>
  <c r="AE407" i="16"/>
  <c r="Z407" i="16"/>
  <c r="T407" i="16"/>
  <c r="Q407" i="16"/>
  <c r="R407" i="16" s="1"/>
  <c r="AS407" i="16" s="1"/>
  <c r="AT407" i="16" s="1"/>
  <c r="O407" i="16"/>
  <c r="E407" i="16"/>
  <c r="C407" i="16"/>
  <c r="AO406" i="16"/>
  <c r="AJ406" i="16"/>
  <c r="AE406" i="16"/>
  <c r="Z406" i="16"/>
  <c r="T406" i="16"/>
  <c r="AO405" i="16"/>
  <c r="AJ405" i="16"/>
  <c r="AE405" i="16"/>
  <c r="Z405" i="16"/>
  <c r="T405" i="16"/>
  <c r="AO404" i="16"/>
  <c r="AN404" i="16" s="1"/>
  <c r="AM404" i="16"/>
  <c r="AJ404" i="16"/>
  <c r="AE404" i="16"/>
  <c r="Z404" i="16"/>
  <c r="T404" i="16"/>
  <c r="U404" i="16" s="1"/>
  <c r="R404" i="16"/>
  <c r="AS404" i="16" s="1"/>
  <c r="AT404" i="16" s="1"/>
  <c r="Q404" i="16"/>
  <c r="O404" i="16"/>
  <c r="E404" i="16"/>
  <c r="C404" i="16"/>
  <c r="AO403" i="16"/>
  <c r="AJ403" i="16"/>
  <c r="AE403" i="16"/>
  <c r="Z403" i="16"/>
  <c r="T403" i="16"/>
  <c r="AO402" i="16"/>
  <c r="AN401" i="16" s="1"/>
  <c r="AJ402" i="16"/>
  <c r="AI401" i="16" s="1"/>
  <c r="AH401" i="16" s="1"/>
  <c r="AE402" i="16"/>
  <c r="Z402" i="16"/>
  <c r="T402" i="16"/>
  <c r="AT401" i="16"/>
  <c r="AO401" i="16"/>
  <c r="AM401" i="16"/>
  <c r="AJ401" i="16"/>
  <c r="AE401" i="16"/>
  <c r="Z401" i="16"/>
  <c r="T401" i="16"/>
  <c r="U401" i="16" s="1"/>
  <c r="AQ401" i="16" s="1"/>
  <c r="AR401" i="16" s="1"/>
  <c r="R401" i="16"/>
  <c r="AS401" i="16" s="1"/>
  <c r="Q401" i="16"/>
  <c r="O401" i="16"/>
  <c r="E401" i="16"/>
  <c r="C401" i="16"/>
  <c r="AO400" i="16"/>
  <c r="AJ400" i="16"/>
  <c r="AE400" i="16"/>
  <c r="AD398" i="16" s="1"/>
  <c r="AC398" i="16" s="1"/>
  <c r="Z400" i="16"/>
  <c r="Y398" i="16" s="1"/>
  <c r="X398" i="16" s="1"/>
  <c r="T400" i="16"/>
  <c r="U398" i="16" s="1"/>
  <c r="AO399" i="16"/>
  <c r="AJ399" i="16"/>
  <c r="AE399" i="16"/>
  <c r="Z399" i="16"/>
  <c r="T399" i="16"/>
  <c r="AO398" i="16"/>
  <c r="AN398" i="16"/>
  <c r="AM398" i="16"/>
  <c r="AJ398" i="16"/>
  <c r="AE398" i="16"/>
  <c r="Z398" i="16"/>
  <c r="T398" i="16"/>
  <c r="Q398" i="16"/>
  <c r="R398" i="16" s="1"/>
  <c r="AS398" i="16" s="1"/>
  <c r="AT398" i="16" s="1"/>
  <c r="O398" i="16"/>
  <c r="E398" i="16"/>
  <c r="C398" i="16"/>
  <c r="AO397" i="16"/>
  <c r="AJ397" i="16"/>
  <c r="AE397" i="16"/>
  <c r="Z397" i="16"/>
  <c r="Y395" i="16" s="1"/>
  <c r="X395" i="16" s="1"/>
  <c r="T397" i="16"/>
  <c r="AO396" i="16"/>
  <c r="AJ396" i="16"/>
  <c r="AE396" i="16"/>
  <c r="Z396" i="16"/>
  <c r="T396" i="16"/>
  <c r="AO395" i="16"/>
  <c r="AJ395" i="16"/>
  <c r="AE395" i="16"/>
  <c r="Z395" i="16"/>
  <c r="T395" i="16"/>
  <c r="U395" i="16" s="1"/>
  <c r="Q395" i="16"/>
  <c r="O395" i="16"/>
  <c r="R395" i="16" s="1"/>
  <c r="AS395" i="16" s="1"/>
  <c r="AT395" i="16" s="1"/>
  <c r="E395" i="16"/>
  <c r="C395" i="16"/>
  <c r="AO394" i="16"/>
  <c r="AJ394" i="16"/>
  <c r="AE394" i="16"/>
  <c r="Z394" i="16"/>
  <c r="T394" i="16"/>
  <c r="AO393" i="16"/>
  <c r="AJ393" i="16"/>
  <c r="AE393" i="16"/>
  <c r="AD392" i="16" s="1"/>
  <c r="AC392" i="16" s="1"/>
  <c r="Z393" i="16"/>
  <c r="Y392" i="16" s="1"/>
  <c r="X392" i="16" s="1"/>
  <c r="T393" i="16"/>
  <c r="AO392" i="16"/>
  <c r="AN392" i="16" s="1"/>
  <c r="AM392" i="16"/>
  <c r="AJ392" i="16"/>
  <c r="AE392" i="16"/>
  <c r="Z392" i="16"/>
  <c r="T392" i="16"/>
  <c r="Q392" i="16"/>
  <c r="O392" i="16"/>
  <c r="E392" i="16"/>
  <c r="C392" i="16"/>
  <c r="AO391" i="16"/>
  <c r="AJ391" i="16"/>
  <c r="AE391" i="16"/>
  <c r="Z391" i="16"/>
  <c r="T391" i="16"/>
  <c r="AO390" i="16"/>
  <c r="AJ390" i="16"/>
  <c r="AE390" i="16"/>
  <c r="AD389" i="16" s="1"/>
  <c r="AC389" i="16" s="1"/>
  <c r="Z390" i="16"/>
  <c r="T390" i="16"/>
  <c r="AO389" i="16"/>
  <c r="AN389" i="16" s="1"/>
  <c r="AM389" i="16"/>
  <c r="AJ389" i="16"/>
  <c r="AE389" i="16"/>
  <c r="Z389" i="16"/>
  <c r="Y389" i="16" s="1"/>
  <c r="X389" i="16" s="1"/>
  <c r="T389" i="16"/>
  <c r="U389" i="16" s="1"/>
  <c r="R389" i="16"/>
  <c r="AS389" i="16" s="1"/>
  <c r="AT389" i="16" s="1"/>
  <c r="Q389" i="16"/>
  <c r="O389" i="16"/>
  <c r="E389" i="16"/>
  <c r="C389" i="16"/>
  <c r="AO388" i="16"/>
  <c r="AJ388" i="16"/>
  <c r="AE388" i="16"/>
  <c r="Z388" i="16"/>
  <c r="T388" i="16"/>
  <c r="AO387" i="16"/>
  <c r="AJ387" i="16"/>
  <c r="AI386" i="16" s="1"/>
  <c r="AH386" i="16" s="1"/>
  <c r="AE387" i="16"/>
  <c r="Z387" i="16"/>
  <c r="Y386" i="16" s="1"/>
  <c r="X386" i="16" s="1"/>
  <c r="T387" i="16"/>
  <c r="AO386" i="16"/>
  <c r="AN386" i="16" s="1"/>
  <c r="AM386" i="16" s="1"/>
  <c r="AJ386" i="16"/>
  <c r="AE386" i="16"/>
  <c r="AD386" i="16" s="1"/>
  <c r="AC386" i="16" s="1"/>
  <c r="Z386" i="16"/>
  <c r="T386" i="16"/>
  <c r="Q386" i="16"/>
  <c r="R386" i="16" s="1"/>
  <c r="AS386" i="16" s="1"/>
  <c r="AT386" i="16" s="1"/>
  <c r="O386" i="16"/>
  <c r="E386" i="16"/>
  <c r="C386" i="16"/>
  <c r="AO385" i="16"/>
  <c r="AN383" i="16" s="1"/>
  <c r="AM383" i="16" s="1"/>
  <c r="AJ385" i="16"/>
  <c r="AE385" i="16"/>
  <c r="Z385" i="16"/>
  <c r="T385" i="16"/>
  <c r="AO384" i="16"/>
  <c r="AJ384" i="16"/>
  <c r="AE384" i="16"/>
  <c r="AD383" i="16" s="1"/>
  <c r="AC383" i="16" s="1"/>
  <c r="Z384" i="16"/>
  <c r="Y383" i="16" s="1"/>
  <c r="X383" i="16" s="1"/>
  <c r="T384" i="16"/>
  <c r="AS383" i="16"/>
  <c r="AT383" i="16" s="1"/>
  <c r="AO383" i="16"/>
  <c r="AJ383" i="16"/>
  <c r="AE383" i="16"/>
  <c r="Z383" i="16"/>
  <c r="T383" i="16"/>
  <c r="Q383" i="16"/>
  <c r="R383" i="16" s="1"/>
  <c r="O383" i="16"/>
  <c r="E383" i="16"/>
  <c r="C383" i="16"/>
  <c r="AO382" i="16"/>
  <c r="AJ382" i="16"/>
  <c r="AE382" i="16"/>
  <c r="Z382" i="16"/>
  <c r="T382" i="16"/>
  <c r="AO381" i="16"/>
  <c r="AJ381" i="16"/>
  <c r="AE381" i="16"/>
  <c r="Z381" i="16"/>
  <c r="T381" i="16"/>
  <c r="AO380" i="16"/>
  <c r="AN380" i="16"/>
  <c r="AM380" i="16" s="1"/>
  <c r="AJ380" i="16"/>
  <c r="AE380" i="16"/>
  <c r="Z380" i="16"/>
  <c r="Y380" i="16" s="1"/>
  <c r="X380" i="16" s="1"/>
  <c r="T380" i="16"/>
  <c r="Q380" i="16"/>
  <c r="O380" i="16"/>
  <c r="E380" i="16"/>
  <c r="C380" i="16"/>
  <c r="AO379" i="16"/>
  <c r="AJ379" i="16"/>
  <c r="AE379" i="16"/>
  <c r="Z379" i="16"/>
  <c r="T379" i="16"/>
  <c r="AO378" i="16"/>
  <c r="AJ378" i="16"/>
  <c r="AE378" i="16"/>
  <c r="Z378" i="16"/>
  <c r="T378" i="16"/>
  <c r="AO377" i="16"/>
  <c r="AN377" i="16" s="1"/>
  <c r="AM377" i="16" s="1"/>
  <c r="AJ377" i="16"/>
  <c r="AE377" i="16"/>
  <c r="AD377" i="16"/>
  <c r="AC377" i="16" s="1"/>
  <c r="Z377" i="16"/>
  <c r="Y377" i="16" s="1"/>
  <c r="X377" i="16" s="1"/>
  <c r="T377" i="16"/>
  <c r="U377" i="16" s="1"/>
  <c r="R377" i="16"/>
  <c r="AS377" i="16" s="1"/>
  <c r="AT377" i="16" s="1"/>
  <c r="Q377" i="16"/>
  <c r="O377" i="16"/>
  <c r="E377" i="16"/>
  <c r="C377" i="16"/>
  <c r="AO376" i="16"/>
  <c r="AJ376" i="16"/>
  <c r="AE376" i="16"/>
  <c r="Z376" i="16"/>
  <c r="T376" i="16"/>
  <c r="AO375" i="16"/>
  <c r="AJ375" i="16"/>
  <c r="AE375" i="16"/>
  <c r="Z375" i="16"/>
  <c r="T375" i="16"/>
  <c r="AO374" i="16"/>
  <c r="AN374" i="16"/>
  <c r="AM374" i="16" s="1"/>
  <c r="AJ374" i="16"/>
  <c r="AE374" i="16"/>
  <c r="Z374" i="16"/>
  <c r="T374" i="16"/>
  <c r="Q374" i="16"/>
  <c r="R374" i="16" s="1"/>
  <c r="AS374" i="16" s="1"/>
  <c r="AT374" i="16" s="1"/>
  <c r="O374" i="16"/>
  <c r="E374" i="16"/>
  <c r="C374" i="16"/>
  <c r="AO373" i="16"/>
  <c r="AJ373" i="16"/>
  <c r="AE373" i="16"/>
  <c r="Z373" i="16"/>
  <c r="T373" i="16"/>
  <c r="AO372" i="16"/>
  <c r="AJ372" i="16"/>
  <c r="AE372" i="16"/>
  <c r="Z372" i="16"/>
  <c r="T372" i="16"/>
  <c r="AO371" i="16"/>
  <c r="AN371" i="16" s="1"/>
  <c r="AM371" i="16"/>
  <c r="AJ371" i="16"/>
  <c r="AE371" i="16"/>
  <c r="Z371" i="16"/>
  <c r="T371" i="16"/>
  <c r="Q371" i="16"/>
  <c r="R371" i="16" s="1"/>
  <c r="AS371" i="16" s="1"/>
  <c r="AT371" i="16" s="1"/>
  <c r="O371" i="16"/>
  <c r="E371" i="16"/>
  <c r="C371" i="16"/>
  <c r="AO370" i="16"/>
  <c r="AJ370" i="16"/>
  <c r="AE370" i="16"/>
  <c r="Z370" i="16"/>
  <c r="T370" i="16"/>
  <c r="AO369" i="16"/>
  <c r="AJ369" i="16"/>
  <c r="AE369" i="16"/>
  <c r="Z369" i="16"/>
  <c r="T369" i="16"/>
  <c r="AO368" i="16"/>
  <c r="AN368" i="16"/>
  <c r="AM368" i="16"/>
  <c r="AJ368" i="16"/>
  <c r="AE368" i="16"/>
  <c r="Z368" i="16"/>
  <c r="T368" i="16"/>
  <c r="Q368" i="16"/>
  <c r="R368" i="16" s="1"/>
  <c r="AS368" i="16" s="1"/>
  <c r="AT368" i="16" s="1"/>
  <c r="O368" i="16"/>
  <c r="E368" i="16"/>
  <c r="C368" i="16"/>
  <c r="AO367" i="16"/>
  <c r="AN365" i="16" s="1"/>
  <c r="AM365" i="16" s="1"/>
  <c r="AJ367" i="16"/>
  <c r="AE367" i="16"/>
  <c r="Z367" i="16"/>
  <c r="T367" i="16"/>
  <c r="AO366" i="16"/>
  <c r="AJ366" i="16"/>
  <c r="AE366" i="16"/>
  <c r="Z366" i="16"/>
  <c r="T366" i="16"/>
  <c r="AO365" i="16"/>
  <c r="AJ365" i="16"/>
  <c r="AI365" i="16" s="1"/>
  <c r="AH365" i="16" s="1"/>
  <c r="AE365" i="16"/>
  <c r="Z365" i="16"/>
  <c r="T365" i="16"/>
  <c r="Q365" i="16"/>
  <c r="O365" i="16"/>
  <c r="E365" i="16"/>
  <c r="C365" i="16"/>
  <c r="AO364" i="16"/>
  <c r="AJ364" i="16"/>
  <c r="AE364" i="16"/>
  <c r="Z364" i="16"/>
  <c r="T364" i="16"/>
  <c r="AO363" i="16"/>
  <c r="AJ363" i="16"/>
  <c r="AE363" i="16"/>
  <c r="Z363" i="16"/>
  <c r="T363" i="16"/>
  <c r="AO362" i="16"/>
  <c r="AN362" i="16"/>
  <c r="AM362" i="16" s="1"/>
  <c r="AJ362" i="16"/>
  <c r="AI362" i="16" s="1"/>
  <c r="AH362" i="16" s="1"/>
  <c r="AE362" i="16"/>
  <c r="Z362" i="16"/>
  <c r="Y362" i="16"/>
  <c r="X362" i="16" s="1"/>
  <c r="T362" i="16"/>
  <c r="Q362" i="16"/>
  <c r="R362" i="16" s="1"/>
  <c r="AS362" i="16" s="1"/>
  <c r="AT362" i="16" s="1"/>
  <c r="O362" i="16"/>
  <c r="E362" i="16"/>
  <c r="C362" i="16"/>
  <c r="AO361" i="16"/>
  <c r="AJ361" i="16"/>
  <c r="AE361" i="16"/>
  <c r="Z361" i="16"/>
  <c r="T361" i="16"/>
  <c r="AO360" i="16"/>
  <c r="AJ360" i="16"/>
  <c r="AE360" i="16"/>
  <c r="Z360" i="16"/>
  <c r="T360" i="16"/>
  <c r="AO359" i="16"/>
  <c r="AN359" i="16" s="1"/>
  <c r="AM359" i="16"/>
  <c r="AJ359" i="16"/>
  <c r="AE359" i="16"/>
  <c r="Z359" i="16"/>
  <c r="Y359" i="16" s="1"/>
  <c r="X359" i="16" s="1"/>
  <c r="T359" i="16"/>
  <c r="R359" i="16"/>
  <c r="AS359" i="16" s="1"/>
  <c r="AT359" i="16" s="1"/>
  <c r="Q359" i="16"/>
  <c r="O359" i="16"/>
  <c r="E359" i="16"/>
  <c r="C359" i="16"/>
  <c r="AO358" i="16"/>
  <c r="AJ358" i="16"/>
  <c r="AE358" i="16"/>
  <c r="Z358" i="16"/>
  <c r="T358" i="16"/>
  <c r="AO357" i="16"/>
  <c r="AJ357" i="16"/>
  <c r="AE357" i="16"/>
  <c r="Z357" i="16"/>
  <c r="T357" i="16"/>
  <c r="AO356" i="16"/>
  <c r="AN356" i="16" s="1"/>
  <c r="AM356" i="16" s="1"/>
  <c r="AJ356" i="16"/>
  <c r="AE356" i="16"/>
  <c r="Z356" i="16"/>
  <c r="Y356" i="16" s="1"/>
  <c r="X356" i="16" s="1"/>
  <c r="T356" i="16"/>
  <c r="Q356" i="16"/>
  <c r="R356" i="16" s="1"/>
  <c r="AS356" i="16" s="1"/>
  <c r="AT356" i="16" s="1"/>
  <c r="O356" i="16"/>
  <c r="E356" i="16"/>
  <c r="C356" i="16"/>
  <c r="AO355" i="16"/>
  <c r="AJ355" i="16"/>
  <c r="AI353" i="16" s="1"/>
  <c r="AH353" i="16" s="1"/>
  <c r="AE355" i="16"/>
  <c r="Z355" i="16"/>
  <c r="Y353" i="16" s="1"/>
  <c r="X353" i="16" s="1"/>
  <c r="T355" i="16"/>
  <c r="AO354" i="16"/>
  <c r="AN353" i="16" s="1"/>
  <c r="AM353" i="16" s="1"/>
  <c r="AJ354" i="16"/>
  <c r="AE354" i="16"/>
  <c r="Z354" i="16"/>
  <c r="T354" i="16"/>
  <c r="AO353" i="16"/>
  <c r="AJ353" i="16"/>
  <c r="AE353" i="16"/>
  <c r="Z353" i="16"/>
  <c r="T353" i="16"/>
  <c r="R353" i="16"/>
  <c r="AS353" i="16" s="1"/>
  <c r="AT353" i="16" s="1"/>
  <c r="Q353" i="16"/>
  <c r="O353" i="16"/>
  <c r="E353" i="16"/>
  <c r="C353" i="16"/>
  <c r="AO352" i="16"/>
  <c r="AJ352" i="16"/>
  <c r="AI350" i="16" s="1"/>
  <c r="AH350" i="16" s="1"/>
  <c r="AE352" i="16"/>
  <c r="Z352" i="16"/>
  <c r="T352" i="16"/>
  <c r="AO351" i="16"/>
  <c r="AJ351" i="16"/>
  <c r="AE351" i="16"/>
  <c r="Z351" i="16"/>
  <c r="T351" i="16"/>
  <c r="AS350" i="16"/>
  <c r="AT350" i="16" s="1"/>
  <c r="AO350" i="16"/>
  <c r="AN350" i="16" s="1"/>
  <c r="AM350" i="16"/>
  <c r="AJ350" i="16"/>
  <c r="AE350" i="16"/>
  <c r="Z350" i="16"/>
  <c r="T350" i="16"/>
  <c r="Q350" i="16"/>
  <c r="R350" i="16" s="1"/>
  <c r="O350" i="16"/>
  <c r="E350" i="16"/>
  <c r="C350" i="16"/>
  <c r="AO349" i="16"/>
  <c r="AJ349" i="16"/>
  <c r="AE349" i="16"/>
  <c r="Z349" i="16"/>
  <c r="T349" i="16"/>
  <c r="AO348" i="16"/>
  <c r="AJ348" i="16"/>
  <c r="AE348" i="16"/>
  <c r="Z348" i="16"/>
  <c r="T348" i="16"/>
  <c r="AO347" i="16"/>
  <c r="AN347" i="16" s="1"/>
  <c r="AM347" i="16" s="1"/>
  <c r="AJ347" i="16"/>
  <c r="AE347" i="16"/>
  <c r="Z347" i="16"/>
  <c r="T347" i="16"/>
  <c r="R347" i="16"/>
  <c r="AS347" i="16" s="1"/>
  <c r="AT347" i="16" s="1"/>
  <c r="Q347" i="16"/>
  <c r="O347" i="16"/>
  <c r="E347" i="16"/>
  <c r="C347" i="16"/>
  <c r="AO346" i="16"/>
  <c r="AJ346" i="16"/>
  <c r="AE346" i="16"/>
  <c r="Z346" i="16"/>
  <c r="T346" i="16"/>
  <c r="AO345" i="16"/>
  <c r="AN344" i="16" s="1"/>
  <c r="AM344" i="16" s="1"/>
  <c r="AJ345" i="16"/>
  <c r="AE345" i="16"/>
  <c r="AD344" i="16" s="1"/>
  <c r="AC344" i="16" s="1"/>
  <c r="Z345" i="16"/>
  <c r="T345" i="16"/>
  <c r="AO344" i="16"/>
  <c r="AJ344" i="16"/>
  <c r="AE344" i="16"/>
  <c r="Z344" i="16"/>
  <c r="T344" i="16"/>
  <c r="R344" i="16"/>
  <c r="AS344" i="16" s="1"/>
  <c r="AT344" i="16" s="1"/>
  <c r="Q344" i="16"/>
  <c r="O344" i="16"/>
  <c r="E344" i="16"/>
  <c r="C344" i="16"/>
  <c r="AO343" i="16"/>
  <c r="AN341" i="16" s="1"/>
  <c r="AM341" i="16" s="1"/>
  <c r="AJ343" i="16"/>
  <c r="AE343" i="16"/>
  <c r="Z343" i="16"/>
  <c r="T343" i="16"/>
  <c r="AO342" i="16"/>
  <c r="AJ342" i="16"/>
  <c r="AE342" i="16"/>
  <c r="Z342" i="16"/>
  <c r="T342" i="16"/>
  <c r="AO341" i="16"/>
  <c r="AJ341" i="16"/>
  <c r="AE341" i="16"/>
  <c r="Z341" i="16"/>
  <c r="Y341" i="16"/>
  <c r="X341" i="16" s="1"/>
  <c r="T341" i="16"/>
  <c r="Q341" i="16"/>
  <c r="O341" i="16"/>
  <c r="R341" i="16" s="1"/>
  <c r="AS341" i="16" s="1"/>
  <c r="AT341" i="16" s="1"/>
  <c r="E341" i="16"/>
  <c r="C341" i="16"/>
  <c r="AO340" i="16"/>
  <c r="AJ340" i="16"/>
  <c r="AI338" i="16" s="1"/>
  <c r="AH338" i="16" s="1"/>
  <c r="AE340" i="16"/>
  <c r="Z340" i="16"/>
  <c r="T340" i="16"/>
  <c r="AO339" i="16"/>
  <c r="AJ339" i="16"/>
  <c r="AE339" i="16"/>
  <c r="Z339" i="16"/>
  <c r="T339" i="16"/>
  <c r="AS338" i="16"/>
  <c r="AT338" i="16" s="1"/>
  <c r="AO338" i="16"/>
  <c r="AJ338" i="16"/>
  <c r="AE338" i="16"/>
  <c r="AD338" i="16"/>
  <c r="AC338" i="16"/>
  <c r="Z338" i="16"/>
  <c r="Y338" i="16" s="1"/>
  <c r="X338" i="16" s="1"/>
  <c r="T338" i="16"/>
  <c r="Q338" i="16"/>
  <c r="R338" i="16" s="1"/>
  <c r="O338" i="16"/>
  <c r="E338" i="16"/>
  <c r="C338" i="16"/>
  <c r="AO337" i="16"/>
  <c r="AJ337" i="16"/>
  <c r="AE337" i="16"/>
  <c r="Z337" i="16"/>
  <c r="T337" i="16"/>
  <c r="AO336" i="16"/>
  <c r="AN335" i="16" s="1"/>
  <c r="AM335" i="16" s="1"/>
  <c r="AJ336" i="16"/>
  <c r="AE336" i="16"/>
  <c r="AD335" i="16" s="1"/>
  <c r="AC335" i="16" s="1"/>
  <c r="Z336" i="16"/>
  <c r="T336" i="16"/>
  <c r="AS335" i="16"/>
  <c r="AT335" i="16" s="1"/>
  <c r="AO335" i="16"/>
  <c r="AJ335" i="16"/>
  <c r="AI335" i="16" s="1"/>
  <c r="AH335" i="16" s="1"/>
  <c r="AE335" i="16"/>
  <c r="Z335" i="16"/>
  <c r="Y335" i="16" s="1"/>
  <c r="X335" i="16" s="1"/>
  <c r="T335" i="16"/>
  <c r="U335" i="16" s="1"/>
  <c r="V335" i="16" s="1"/>
  <c r="R335" i="16"/>
  <c r="Q335" i="16"/>
  <c r="O335" i="16"/>
  <c r="E335" i="16"/>
  <c r="C335" i="16"/>
  <c r="AO334" i="16"/>
  <c r="AJ334" i="16"/>
  <c r="AE334" i="16"/>
  <c r="Z334" i="16"/>
  <c r="T334" i="16"/>
  <c r="AO333" i="16"/>
  <c r="AJ333" i="16"/>
  <c r="AE333" i="16"/>
  <c r="Z333" i="16"/>
  <c r="T333" i="16"/>
  <c r="AO332" i="16"/>
  <c r="AN332" i="16" s="1"/>
  <c r="AM332" i="16" s="1"/>
  <c r="AJ332" i="16"/>
  <c r="AE332" i="16"/>
  <c r="Z332" i="16"/>
  <c r="T332" i="16"/>
  <c r="Q332" i="16"/>
  <c r="O332" i="16"/>
  <c r="E332" i="16"/>
  <c r="C332" i="16"/>
  <c r="AO331" i="16"/>
  <c r="AJ331" i="16"/>
  <c r="AE331" i="16"/>
  <c r="Z331" i="16"/>
  <c r="T331" i="16"/>
  <c r="AO330" i="16"/>
  <c r="AJ330" i="16"/>
  <c r="AE330" i="16"/>
  <c r="Z330" i="16"/>
  <c r="T330" i="16"/>
  <c r="AO329" i="16"/>
  <c r="AJ329" i="16"/>
  <c r="AE329" i="16"/>
  <c r="Z329" i="16"/>
  <c r="T329" i="16"/>
  <c r="Q329" i="16"/>
  <c r="O329" i="16"/>
  <c r="E329" i="16"/>
  <c r="C329" i="16"/>
  <c r="AO328" i="16"/>
  <c r="AJ328" i="16"/>
  <c r="AI326" i="16" s="1"/>
  <c r="AH326" i="16" s="1"/>
  <c r="AE328" i="16"/>
  <c r="AD326" i="16" s="1"/>
  <c r="AC326" i="16" s="1"/>
  <c r="Z328" i="16"/>
  <c r="T328" i="16"/>
  <c r="AO327" i="16"/>
  <c r="AJ327" i="16"/>
  <c r="AE327" i="16"/>
  <c r="Z327" i="16"/>
  <c r="T327" i="16"/>
  <c r="AO326" i="16"/>
  <c r="AN326" i="16" s="1"/>
  <c r="AM326" i="16" s="1"/>
  <c r="AJ326" i="16"/>
  <c r="AE326" i="16"/>
  <c r="Z326" i="16"/>
  <c r="T326" i="16"/>
  <c r="Q326" i="16"/>
  <c r="O326" i="16"/>
  <c r="R326" i="16" s="1"/>
  <c r="AS326" i="16" s="1"/>
  <c r="AT326" i="16" s="1"/>
  <c r="E326" i="16"/>
  <c r="C326" i="16"/>
  <c r="AO325" i="16"/>
  <c r="AJ325" i="16"/>
  <c r="AE325" i="16"/>
  <c r="Z325" i="16"/>
  <c r="T325" i="16"/>
  <c r="AO324" i="16"/>
  <c r="AJ324" i="16"/>
  <c r="AE324" i="16"/>
  <c r="Z324" i="16"/>
  <c r="T324" i="16"/>
  <c r="AO323" i="16"/>
  <c r="AN323" i="16" s="1"/>
  <c r="AM323" i="16"/>
  <c r="AJ323" i="16"/>
  <c r="AE323" i="16"/>
  <c r="Z323" i="16"/>
  <c r="T323" i="16"/>
  <c r="U323" i="16" s="1"/>
  <c r="R323" i="16"/>
  <c r="AS323" i="16" s="1"/>
  <c r="AT323" i="16" s="1"/>
  <c r="Q323" i="16"/>
  <c r="O323" i="16"/>
  <c r="E323" i="16"/>
  <c r="C323" i="16"/>
  <c r="AO322" i="16"/>
  <c r="AJ322" i="16"/>
  <c r="AE322" i="16"/>
  <c r="Z322" i="16"/>
  <c r="T322" i="16"/>
  <c r="U320" i="16" s="1"/>
  <c r="AO321" i="16"/>
  <c r="AJ321" i="16"/>
  <c r="AI320" i="16" s="1"/>
  <c r="AH320" i="16" s="1"/>
  <c r="AE321" i="16"/>
  <c r="Z321" i="16"/>
  <c r="T321" i="16"/>
  <c r="AO320" i="16"/>
  <c r="AN320" i="16"/>
  <c r="AM320" i="16"/>
  <c r="AJ320" i="16"/>
  <c r="AE320" i="16"/>
  <c r="Z320" i="16"/>
  <c r="T320" i="16"/>
  <c r="Q320" i="16"/>
  <c r="O320" i="16"/>
  <c r="E320" i="16"/>
  <c r="C320" i="16"/>
  <c r="AO319" i="16"/>
  <c r="AJ319" i="16"/>
  <c r="AE319" i="16"/>
  <c r="Z319" i="16"/>
  <c r="T319" i="16"/>
  <c r="AO318" i="16"/>
  <c r="AJ318" i="16"/>
  <c r="AI317" i="16" s="1"/>
  <c r="AH317" i="16" s="1"/>
  <c r="AE318" i="16"/>
  <c r="Z318" i="16"/>
  <c r="Y317" i="16" s="1"/>
  <c r="X317" i="16" s="1"/>
  <c r="T318" i="16"/>
  <c r="AO317" i="16"/>
  <c r="AN317" i="16" s="1"/>
  <c r="AM317" i="16"/>
  <c r="AJ317" i="16"/>
  <c r="AE317" i="16"/>
  <c r="Z317" i="16"/>
  <c r="T317" i="16"/>
  <c r="Q317" i="16"/>
  <c r="R317" i="16" s="1"/>
  <c r="AS317" i="16" s="1"/>
  <c r="AT317" i="16" s="1"/>
  <c r="O317" i="16"/>
  <c r="E317" i="16"/>
  <c r="C317" i="16"/>
  <c r="AO316" i="16"/>
  <c r="AJ316" i="16"/>
  <c r="AE316" i="16"/>
  <c r="Z316" i="16"/>
  <c r="T316" i="16"/>
  <c r="AO315" i="16"/>
  <c r="AJ315" i="16"/>
  <c r="AI314" i="16" s="1"/>
  <c r="AH314" i="16" s="1"/>
  <c r="AE315" i="16"/>
  <c r="Z315" i="16"/>
  <c r="T315" i="16"/>
  <c r="AS314" i="16"/>
  <c r="AT314" i="16" s="1"/>
  <c r="AO314" i="16"/>
  <c r="AJ314" i="16"/>
  <c r="AE314" i="16"/>
  <c r="AD314" i="16" s="1"/>
  <c r="AC314" i="16" s="1"/>
  <c r="Z314" i="16"/>
  <c r="T314" i="16"/>
  <c r="Q314" i="16"/>
  <c r="O314" i="16"/>
  <c r="R314" i="16" s="1"/>
  <c r="E314" i="16"/>
  <c r="C314" i="16"/>
  <c r="AO313" i="16"/>
  <c r="AJ313" i="16"/>
  <c r="AE313" i="16"/>
  <c r="Z313" i="16"/>
  <c r="T313" i="16"/>
  <c r="AO312" i="16"/>
  <c r="AJ312" i="16"/>
  <c r="AE312" i="16"/>
  <c r="Z312" i="16"/>
  <c r="Y311" i="16" s="1"/>
  <c r="X311" i="16" s="1"/>
  <c r="T312" i="16"/>
  <c r="AO311" i="16"/>
  <c r="AN311" i="16" s="1"/>
  <c r="AM311" i="16" s="1"/>
  <c r="AJ311" i="16"/>
  <c r="AI311" i="16" s="1"/>
  <c r="AH311" i="16" s="1"/>
  <c r="AE311" i="16"/>
  <c r="Z311" i="16"/>
  <c r="T311" i="16"/>
  <c r="Q311" i="16"/>
  <c r="O311" i="16"/>
  <c r="R311" i="16" s="1"/>
  <c r="AS311" i="16" s="1"/>
  <c r="AT311" i="16" s="1"/>
  <c r="E311" i="16"/>
  <c r="C311" i="16"/>
  <c r="AO310" i="16"/>
  <c r="AJ310" i="16"/>
  <c r="AE310" i="16"/>
  <c r="Z310" i="16"/>
  <c r="T310" i="16"/>
  <c r="AO309" i="16"/>
  <c r="AN308" i="16" s="1"/>
  <c r="AM308" i="16" s="1"/>
  <c r="AJ309" i="16"/>
  <c r="AE309" i="16"/>
  <c r="Z309" i="16"/>
  <c r="T309" i="16"/>
  <c r="AO308" i="16"/>
  <c r="AJ308" i="16"/>
  <c r="AE308" i="16"/>
  <c r="Z308" i="16"/>
  <c r="T308" i="16"/>
  <c r="Q308" i="16"/>
  <c r="R308" i="16" s="1"/>
  <c r="AS308" i="16" s="1"/>
  <c r="AT308" i="16" s="1"/>
  <c r="O308" i="16"/>
  <c r="E308" i="16"/>
  <c r="C308" i="16"/>
  <c r="AO307" i="16"/>
  <c r="AJ307" i="16"/>
  <c r="AE307" i="16"/>
  <c r="Z307" i="16"/>
  <c r="T307" i="16"/>
  <c r="AO306" i="16"/>
  <c r="AJ306" i="16"/>
  <c r="AE306" i="16"/>
  <c r="Z306" i="16"/>
  <c r="T306" i="16"/>
  <c r="AO305" i="16"/>
  <c r="AN305" i="16"/>
  <c r="AM305" i="16"/>
  <c r="AJ305" i="16"/>
  <c r="AE305" i="16"/>
  <c r="AD305" i="16" s="1"/>
  <c r="AC305" i="16" s="1"/>
  <c r="Z305" i="16"/>
  <c r="Y305" i="16"/>
  <c r="X305" i="16" s="1"/>
  <c r="T305" i="16"/>
  <c r="U305" i="16" s="1"/>
  <c r="AQ305" i="16" s="1"/>
  <c r="AR305" i="16" s="1"/>
  <c r="R305" i="16"/>
  <c r="AS305" i="16" s="1"/>
  <c r="AT305" i="16" s="1"/>
  <c r="Q305" i="16"/>
  <c r="O305" i="16"/>
  <c r="E305" i="16"/>
  <c r="C305" i="16"/>
  <c r="AO304" i="16"/>
  <c r="AJ304" i="16"/>
  <c r="AE304" i="16"/>
  <c r="Z304" i="16"/>
  <c r="T304" i="16"/>
  <c r="AO303" i="16"/>
  <c r="AJ303" i="16"/>
  <c r="AE303" i="16"/>
  <c r="AD302" i="16" s="1"/>
  <c r="AC302" i="16" s="1"/>
  <c r="Z303" i="16"/>
  <c r="T303" i="16"/>
  <c r="AO302" i="16"/>
  <c r="AJ302" i="16"/>
  <c r="AE302" i="16"/>
  <c r="Z302" i="16"/>
  <c r="Y302" i="16" s="1"/>
  <c r="X302" i="16" s="1"/>
  <c r="T302" i="16"/>
  <c r="U302" i="16" s="1"/>
  <c r="AQ302" i="16" s="1"/>
  <c r="AR302" i="16" s="1"/>
  <c r="Q302" i="16"/>
  <c r="O302" i="16"/>
  <c r="E302" i="16"/>
  <c r="C302" i="16"/>
  <c r="AO301" i="16"/>
  <c r="AJ301" i="16"/>
  <c r="AE301" i="16"/>
  <c r="Z301" i="16"/>
  <c r="T301" i="16"/>
  <c r="AO300" i="16"/>
  <c r="AJ300" i="16"/>
  <c r="AE300" i="16"/>
  <c r="Z300" i="16"/>
  <c r="T300" i="16"/>
  <c r="U299" i="16" s="1"/>
  <c r="V299" i="16" s="1"/>
  <c r="AS299" i="16"/>
  <c r="AT299" i="16" s="1"/>
  <c r="AO299" i="16"/>
  <c r="AN299" i="16"/>
  <c r="AM299" i="16" s="1"/>
  <c r="AJ299" i="16"/>
  <c r="AE299" i="16"/>
  <c r="Z299" i="16"/>
  <c r="T299" i="16"/>
  <c r="Q299" i="16"/>
  <c r="R299" i="16" s="1"/>
  <c r="O299" i="16"/>
  <c r="E299" i="16"/>
  <c r="C299" i="16"/>
  <c r="AO298" i="16"/>
  <c r="AJ298" i="16"/>
  <c r="AE298" i="16"/>
  <c r="Z298" i="16"/>
  <c r="T298" i="16"/>
  <c r="AO297" i="16"/>
  <c r="AN296" i="16" s="1"/>
  <c r="AM296" i="16" s="1"/>
  <c r="AJ297" i="16"/>
  <c r="AE297" i="16"/>
  <c r="Z297" i="16"/>
  <c r="T297" i="16"/>
  <c r="AO296" i="16"/>
  <c r="AJ296" i="16"/>
  <c r="AE296" i="16"/>
  <c r="Z296" i="16"/>
  <c r="T296" i="16"/>
  <c r="R296" i="16"/>
  <c r="AS296" i="16" s="1"/>
  <c r="AT296" i="16" s="1"/>
  <c r="Q296" i="16"/>
  <c r="O296" i="16"/>
  <c r="E296" i="16"/>
  <c r="C296" i="16"/>
  <c r="AO295" i="16"/>
  <c r="AJ295" i="16"/>
  <c r="AE295" i="16"/>
  <c r="Z295" i="16"/>
  <c r="T295" i="16"/>
  <c r="AO294" i="16"/>
  <c r="AJ294" i="16"/>
  <c r="AE294" i="16"/>
  <c r="AD293" i="16" s="1"/>
  <c r="AC293" i="16" s="1"/>
  <c r="Z294" i="16"/>
  <c r="T294" i="16"/>
  <c r="AO293" i="16"/>
  <c r="AN293" i="16" s="1"/>
  <c r="AM293" i="16" s="1"/>
  <c r="AJ293" i="16"/>
  <c r="AE293" i="16"/>
  <c r="Z293" i="16"/>
  <c r="Y293" i="16"/>
  <c r="X293" i="16"/>
  <c r="T293" i="16"/>
  <c r="U293" i="16" s="1"/>
  <c r="R293" i="16"/>
  <c r="AS293" i="16" s="1"/>
  <c r="AT293" i="16" s="1"/>
  <c r="Q293" i="16"/>
  <c r="O293" i="16"/>
  <c r="E293" i="16"/>
  <c r="C293" i="16"/>
  <c r="AO292" i="16"/>
  <c r="AJ292" i="16"/>
  <c r="AE292" i="16"/>
  <c r="Z292" i="16"/>
  <c r="T292" i="16"/>
  <c r="AO291" i="16"/>
  <c r="AJ291" i="16"/>
  <c r="AE291" i="16"/>
  <c r="Z291" i="16"/>
  <c r="T291" i="16"/>
  <c r="AS290" i="16"/>
  <c r="AT290" i="16" s="1"/>
  <c r="AO290" i="16"/>
  <c r="AN290" i="16"/>
  <c r="AM290" i="16"/>
  <c r="AJ290" i="16"/>
  <c r="AI290" i="16" s="1"/>
  <c r="AH290" i="16"/>
  <c r="AE290" i="16"/>
  <c r="AD290" i="16" s="1"/>
  <c r="AC290" i="16" s="1"/>
  <c r="Z290" i="16"/>
  <c r="Y290" i="16" s="1"/>
  <c r="X290" i="16" s="1"/>
  <c r="T290" i="16"/>
  <c r="R290" i="16"/>
  <c r="Q290" i="16"/>
  <c r="O290" i="16"/>
  <c r="E290" i="16"/>
  <c r="C290" i="16"/>
  <c r="AO289" i="16"/>
  <c r="AJ289" i="16"/>
  <c r="AE289" i="16"/>
  <c r="Z289" i="16"/>
  <c r="T289" i="16"/>
  <c r="AO288" i="16"/>
  <c r="AJ288" i="16"/>
  <c r="AE288" i="16"/>
  <c r="Z288" i="16"/>
  <c r="T288" i="16"/>
  <c r="AO287" i="16"/>
  <c r="AN287" i="16" s="1"/>
  <c r="AM287" i="16"/>
  <c r="AJ287" i="16"/>
  <c r="AE287" i="16"/>
  <c r="Z287" i="16"/>
  <c r="T287" i="16"/>
  <c r="Q287" i="16"/>
  <c r="O287" i="16"/>
  <c r="E287" i="16"/>
  <c r="C287" i="16"/>
  <c r="AO286" i="16"/>
  <c r="AJ286" i="16"/>
  <c r="AE286" i="16"/>
  <c r="Z286" i="16"/>
  <c r="T286" i="16"/>
  <c r="AO285" i="16"/>
  <c r="AJ285" i="16"/>
  <c r="AE285" i="16"/>
  <c r="Z285" i="16"/>
  <c r="T285" i="16"/>
  <c r="AO284" i="16"/>
  <c r="AN284" i="16"/>
  <c r="AM284" i="16" s="1"/>
  <c r="AJ284" i="16"/>
  <c r="AE284" i="16"/>
  <c r="Z284" i="16"/>
  <c r="T284" i="16"/>
  <c r="Q284" i="16"/>
  <c r="O284" i="16"/>
  <c r="E284" i="16"/>
  <c r="C284" i="16"/>
  <c r="AO283" i="16"/>
  <c r="AJ283" i="16"/>
  <c r="AE283" i="16"/>
  <c r="Z283" i="16"/>
  <c r="T283" i="16"/>
  <c r="AO282" i="16"/>
  <c r="AJ282" i="16"/>
  <c r="AI281" i="16" s="1"/>
  <c r="AH281" i="16" s="1"/>
  <c r="AE282" i="16"/>
  <c r="Z282" i="16"/>
  <c r="Y281" i="16" s="1"/>
  <c r="X281" i="16" s="1"/>
  <c r="T282" i="16"/>
  <c r="AO281" i="16"/>
  <c r="AN281" i="16" s="1"/>
  <c r="AM281" i="16" s="1"/>
  <c r="AJ281" i="16"/>
  <c r="AE281" i="16"/>
  <c r="AD281" i="16" s="1"/>
  <c r="AC281" i="16" s="1"/>
  <c r="Z281" i="16"/>
  <c r="T281" i="16"/>
  <c r="U281" i="16" s="1"/>
  <c r="R281" i="16"/>
  <c r="AS281" i="16" s="1"/>
  <c r="AT281" i="16" s="1"/>
  <c r="Q281" i="16"/>
  <c r="O281" i="16"/>
  <c r="E281" i="16"/>
  <c r="C281" i="16"/>
  <c r="AO280" i="16"/>
  <c r="AJ280" i="16"/>
  <c r="AE280" i="16"/>
  <c r="Z280" i="16"/>
  <c r="T280" i="16"/>
  <c r="AO279" i="16"/>
  <c r="AN278" i="16" s="1"/>
  <c r="AJ279" i="16"/>
  <c r="AE279" i="16"/>
  <c r="AD278" i="16" s="1"/>
  <c r="AC278" i="16" s="1"/>
  <c r="Z279" i="16"/>
  <c r="T279" i="16"/>
  <c r="AO278" i="16"/>
  <c r="AM278" i="16"/>
  <c r="AJ278" i="16"/>
  <c r="AE278" i="16"/>
  <c r="Z278" i="16"/>
  <c r="Y278" i="16" s="1"/>
  <c r="X278" i="16" s="1"/>
  <c r="T278" i="16"/>
  <c r="Q278" i="16"/>
  <c r="O278" i="16"/>
  <c r="R278" i="16" s="1"/>
  <c r="AS278" i="16" s="1"/>
  <c r="AT278" i="16" s="1"/>
  <c r="E278" i="16"/>
  <c r="C278" i="16"/>
  <c r="AO277" i="16"/>
  <c r="AJ277" i="16"/>
  <c r="AE277" i="16"/>
  <c r="Z277" i="16"/>
  <c r="Y275" i="16" s="1"/>
  <c r="X275" i="16" s="1"/>
  <c r="T277" i="16"/>
  <c r="AO276" i="16"/>
  <c r="AJ276" i="16"/>
  <c r="AE276" i="16"/>
  <c r="Z276" i="16"/>
  <c r="T276" i="16"/>
  <c r="AO275" i="16"/>
  <c r="AN275" i="16" s="1"/>
  <c r="AM275" i="16" s="1"/>
  <c r="AJ275" i="16"/>
  <c r="AE275" i="16"/>
  <c r="Z275" i="16"/>
  <c r="T275" i="16"/>
  <c r="Q275" i="16"/>
  <c r="R275" i="16" s="1"/>
  <c r="AS275" i="16" s="1"/>
  <c r="AT275" i="16" s="1"/>
  <c r="O275" i="16"/>
  <c r="E275" i="16"/>
  <c r="C275" i="16"/>
  <c r="AO274" i="16"/>
  <c r="AJ274" i="16"/>
  <c r="AE274" i="16"/>
  <c r="Z274" i="16"/>
  <c r="T274" i="16"/>
  <c r="AO273" i="16"/>
  <c r="AN272" i="16" s="1"/>
  <c r="AM272" i="16" s="1"/>
  <c r="AJ273" i="16"/>
  <c r="AE273" i="16"/>
  <c r="Z273" i="16"/>
  <c r="Y272" i="16" s="1"/>
  <c r="X272" i="16" s="1"/>
  <c r="T273" i="16"/>
  <c r="AO272" i="16"/>
  <c r="AJ272" i="16"/>
  <c r="AE272" i="16"/>
  <c r="Z272" i="16"/>
  <c r="T272" i="16"/>
  <c r="Q272" i="16"/>
  <c r="R272" i="16" s="1"/>
  <c r="AS272" i="16" s="1"/>
  <c r="AT272" i="16" s="1"/>
  <c r="O272" i="16"/>
  <c r="E272" i="16"/>
  <c r="C272" i="16"/>
  <c r="AO271" i="16"/>
  <c r="AJ271" i="16"/>
  <c r="AE271" i="16"/>
  <c r="Z271" i="16"/>
  <c r="T271" i="16"/>
  <c r="AO270" i="16"/>
  <c r="AJ270" i="16"/>
  <c r="AE270" i="16"/>
  <c r="Z270" i="16"/>
  <c r="T270" i="16"/>
  <c r="AS269" i="16"/>
  <c r="AT269" i="16" s="1"/>
  <c r="AO269" i="16"/>
  <c r="AJ269" i="16"/>
  <c r="AI269" i="16"/>
  <c r="AH269" i="16" s="1"/>
  <c r="AE269" i="16"/>
  <c r="AD269" i="16" s="1"/>
  <c r="AC269" i="16" s="1"/>
  <c r="Z269" i="16"/>
  <c r="Y269" i="16" s="1"/>
  <c r="X269" i="16" s="1"/>
  <c r="T269" i="16"/>
  <c r="R269" i="16"/>
  <c r="Q269" i="16"/>
  <c r="O269" i="16"/>
  <c r="E269" i="16"/>
  <c r="C269" i="16"/>
  <c r="AO268" i="16"/>
  <c r="AJ268" i="16"/>
  <c r="AE268" i="16"/>
  <c r="Z268" i="16"/>
  <c r="T268" i="16"/>
  <c r="U266" i="16" s="1"/>
  <c r="AO267" i="16"/>
  <c r="AJ267" i="16"/>
  <c r="AE267" i="16"/>
  <c r="Z267" i="16"/>
  <c r="T267" i="16"/>
  <c r="AO266" i="16"/>
  <c r="AN266" i="16" s="1"/>
  <c r="AM266" i="16" s="1"/>
  <c r="AJ266" i="16"/>
  <c r="AI266" i="16"/>
  <c r="AH266" i="16" s="1"/>
  <c r="AE266" i="16"/>
  <c r="Z266" i="16"/>
  <c r="T266" i="16"/>
  <c r="R266" i="16"/>
  <c r="AS266" i="16" s="1"/>
  <c r="AT266" i="16" s="1"/>
  <c r="Q266" i="16"/>
  <c r="O266" i="16"/>
  <c r="E266" i="16"/>
  <c r="C266" i="16"/>
  <c r="AO265" i="16"/>
  <c r="AJ265" i="16"/>
  <c r="AE265" i="16"/>
  <c r="Z265" i="16"/>
  <c r="T265" i="16"/>
  <c r="AO264" i="16"/>
  <c r="AJ264" i="16"/>
  <c r="AE264" i="16"/>
  <c r="Z264" i="16"/>
  <c r="T264" i="16"/>
  <c r="AS263" i="16"/>
  <c r="AT263" i="16" s="1"/>
  <c r="AO263" i="16"/>
  <c r="AJ263" i="16"/>
  <c r="AI263" i="16" s="1"/>
  <c r="AH263" i="16"/>
  <c r="AE263" i="16"/>
  <c r="AD263" i="16" s="1"/>
  <c r="AC263" i="16" s="1"/>
  <c r="Z263" i="16"/>
  <c r="T263" i="16"/>
  <c r="R263" i="16"/>
  <c r="Q263" i="16"/>
  <c r="O263" i="16"/>
  <c r="E263" i="16"/>
  <c r="C263" i="16"/>
  <c r="AO262" i="16"/>
  <c r="AJ262" i="16"/>
  <c r="AE262" i="16"/>
  <c r="Z262" i="16"/>
  <c r="T262" i="16"/>
  <c r="AO261" i="16"/>
  <c r="AJ261" i="16"/>
  <c r="AE261" i="16"/>
  <c r="Z261" i="16"/>
  <c r="T261" i="16"/>
  <c r="AO260" i="16"/>
  <c r="AN260" i="16"/>
  <c r="AM260" i="16" s="1"/>
  <c r="AJ260" i="16"/>
  <c r="AI260" i="16"/>
  <c r="AH260" i="16"/>
  <c r="AE260" i="16"/>
  <c r="Z260" i="16"/>
  <c r="Y260" i="16" s="1"/>
  <c r="X260" i="16" s="1"/>
  <c r="T260" i="16"/>
  <c r="Q260" i="16"/>
  <c r="R260" i="16" s="1"/>
  <c r="AS260" i="16" s="1"/>
  <c r="AT260" i="16" s="1"/>
  <c r="O260" i="16"/>
  <c r="E260" i="16"/>
  <c r="C260" i="16"/>
  <c r="AO259" i="16"/>
  <c r="AJ259" i="16"/>
  <c r="AE259" i="16"/>
  <c r="Z259" i="16"/>
  <c r="T259" i="16"/>
  <c r="AO258" i="16"/>
  <c r="AJ258" i="16"/>
  <c r="AI257" i="16" s="1"/>
  <c r="AH257" i="16" s="1"/>
  <c r="AE258" i="16"/>
  <c r="Z258" i="16"/>
  <c r="T258" i="16"/>
  <c r="AO257" i="16"/>
  <c r="AN257" i="16" s="1"/>
  <c r="AM257" i="16" s="1"/>
  <c r="AJ257" i="16"/>
  <c r="AE257" i="16"/>
  <c r="Z257" i="16"/>
  <c r="Y257" i="16" s="1"/>
  <c r="X257" i="16" s="1"/>
  <c r="T257" i="16"/>
  <c r="U257" i="16" s="1"/>
  <c r="V257" i="16" s="1"/>
  <c r="R257" i="16"/>
  <c r="AS257" i="16" s="1"/>
  <c r="AT257" i="16" s="1"/>
  <c r="Q257" i="16"/>
  <c r="O257" i="16"/>
  <c r="E257" i="16"/>
  <c r="C257" i="16"/>
  <c r="AO256" i="16"/>
  <c r="AJ256" i="16"/>
  <c r="AE256" i="16"/>
  <c r="Z256" i="16"/>
  <c r="T256" i="16"/>
  <c r="AO255" i="16"/>
  <c r="AN254" i="16" s="1"/>
  <c r="AM254" i="16" s="1"/>
  <c r="AJ255" i="16"/>
  <c r="AE255" i="16"/>
  <c r="Z255" i="16"/>
  <c r="T255" i="16"/>
  <c r="AO254" i="16"/>
  <c r="AJ254" i="16"/>
  <c r="AE254" i="16"/>
  <c r="Z254" i="16"/>
  <c r="T254" i="16"/>
  <c r="Q254" i="16"/>
  <c r="O254" i="16"/>
  <c r="R254" i="16" s="1"/>
  <c r="AS254" i="16" s="1"/>
  <c r="AT254" i="16" s="1"/>
  <c r="E254" i="16"/>
  <c r="C254" i="16"/>
  <c r="AO253" i="16"/>
  <c r="AJ253" i="16"/>
  <c r="AE253" i="16"/>
  <c r="Z253" i="16"/>
  <c r="T253" i="16"/>
  <c r="AO252" i="16"/>
  <c r="AJ252" i="16"/>
  <c r="AE252" i="16"/>
  <c r="Z252" i="16"/>
  <c r="T252" i="16"/>
  <c r="AO251" i="16"/>
  <c r="AN251" i="16" s="1"/>
  <c r="AM251" i="16" s="1"/>
  <c r="AJ251" i="16"/>
  <c r="AE251" i="16"/>
  <c r="Z251" i="16"/>
  <c r="T251" i="16"/>
  <c r="U251" i="16" s="1"/>
  <c r="V251" i="16" s="1"/>
  <c r="Q251" i="16"/>
  <c r="O251" i="16"/>
  <c r="R251" i="16" s="1"/>
  <c r="AS251" i="16" s="1"/>
  <c r="AT251" i="16" s="1"/>
  <c r="E251" i="16"/>
  <c r="C251" i="16"/>
  <c r="AO250" i="16"/>
  <c r="AJ250" i="16"/>
  <c r="AE250" i="16"/>
  <c r="Z250" i="16"/>
  <c r="T250" i="16"/>
  <c r="AO249" i="16"/>
  <c r="AJ249" i="16"/>
  <c r="AE249" i="16"/>
  <c r="Z249" i="16"/>
  <c r="T249" i="16"/>
  <c r="AO248" i="16"/>
  <c r="AN248" i="16" s="1"/>
  <c r="AM248" i="16" s="1"/>
  <c r="AJ248" i="16"/>
  <c r="AE248" i="16"/>
  <c r="Z248" i="16"/>
  <c r="T248" i="16"/>
  <c r="Q248" i="16"/>
  <c r="O248" i="16"/>
  <c r="E248" i="16"/>
  <c r="C248" i="16"/>
  <c r="AO247" i="16"/>
  <c r="AJ247" i="16"/>
  <c r="AE247" i="16"/>
  <c r="Z247" i="16"/>
  <c r="T247" i="16"/>
  <c r="AO246" i="16"/>
  <c r="AJ246" i="16"/>
  <c r="AE246" i="16"/>
  <c r="Z246" i="16"/>
  <c r="T246" i="16"/>
  <c r="AO245" i="16"/>
  <c r="AN245" i="16"/>
  <c r="AM245" i="16" s="1"/>
  <c r="AJ245" i="16"/>
  <c r="AE245" i="16"/>
  <c r="Z245" i="16"/>
  <c r="T245" i="16"/>
  <c r="Q245" i="16"/>
  <c r="R245" i="16" s="1"/>
  <c r="AS245" i="16" s="1"/>
  <c r="AT245" i="16" s="1"/>
  <c r="O245" i="16"/>
  <c r="E245" i="16"/>
  <c r="C245" i="16"/>
  <c r="AO244" i="16"/>
  <c r="AJ244" i="16"/>
  <c r="AE244" i="16"/>
  <c r="Z244" i="16"/>
  <c r="T244" i="16"/>
  <c r="AO243" i="16"/>
  <c r="AN242" i="16" s="1"/>
  <c r="AM242" i="16" s="1"/>
  <c r="AJ243" i="16"/>
  <c r="AE243" i="16"/>
  <c r="Z243" i="16"/>
  <c r="T243" i="16"/>
  <c r="AT242" i="16"/>
  <c r="AO242" i="16"/>
  <c r="AJ242" i="16"/>
  <c r="AE242" i="16"/>
  <c r="AD242" i="16"/>
  <c r="AC242" i="16" s="1"/>
  <c r="Z242" i="16"/>
  <c r="T242" i="16"/>
  <c r="Q242" i="16"/>
  <c r="O242" i="16"/>
  <c r="R242" i="16" s="1"/>
  <c r="AS242" i="16" s="1"/>
  <c r="E242" i="16"/>
  <c r="C242" i="16"/>
  <c r="AO241" i="16"/>
  <c r="AJ241" i="16"/>
  <c r="AE241" i="16"/>
  <c r="Z241" i="16"/>
  <c r="T241" i="16"/>
  <c r="AO240" i="16"/>
  <c r="AJ240" i="16"/>
  <c r="AE240" i="16"/>
  <c r="Z240" i="16"/>
  <c r="T240" i="16"/>
  <c r="AO239" i="16"/>
  <c r="AJ239" i="16"/>
  <c r="AI239" i="16" s="1"/>
  <c r="AH239" i="16" s="1"/>
  <c r="AE239" i="16"/>
  <c r="Z239" i="16"/>
  <c r="Y239" i="16"/>
  <c r="X239" i="16" s="1"/>
  <c r="T239" i="16"/>
  <c r="Q239" i="16"/>
  <c r="O239" i="16"/>
  <c r="E239" i="16"/>
  <c r="C239" i="16"/>
  <c r="AO238" i="16"/>
  <c r="AJ238" i="16"/>
  <c r="AE238" i="16"/>
  <c r="Z238" i="16"/>
  <c r="T238" i="16"/>
  <c r="AO237" i="16"/>
  <c r="AJ237" i="16"/>
  <c r="AE237" i="16"/>
  <c r="Z237" i="16"/>
  <c r="T237" i="16"/>
  <c r="AS236" i="16"/>
  <c r="AT236" i="16" s="1"/>
  <c r="AO236" i="16"/>
  <c r="AJ236" i="16"/>
  <c r="AE236" i="16"/>
  <c r="Z236" i="16"/>
  <c r="Y236" i="16"/>
  <c r="X236" i="16"/>
  <c r="T236" i="16"/>
  <c r="R236" i="16"/>
  <c r="Q236" i="16"/>
  <c r="O236" i="16"/>
  <c r="E236" i="16"/>
  <c r="C236" i="16"/>
  <c r="AO235" i="16"/>
  <c r="AJ235" i="16"/>
  <c r="AE235" i="16"/>
  <c r="Z235" i="16"/>
  <c r="T235" i="16"/>
  <c r="AO234" i="16"/>
  <c r="AJ234" i="16"/>
  <c r="AE234" i="16"/>
  <c r="Z234" i="16"/>
  <c r="T234" i="16"/>
  <c r="AO233" i="16"/>
  <c r="AN233" i="16" s="1"/>
  <c r="AM233" i="16" s="1"/>
  <c r="AJ233" i="16"/>
  <c r="AI233" i="16"/>
  <c r="AH233" i="16" s="1"/>
  <c r="AE233" i="16"/>
  <c r="Z233" i="16"/>
  <c r="Y233" i="16"/>
  <c r="X233" i="16"/>
  <c r="T233" i="16"/>
  <c r="Q233" i="16"/>
  <c r="R233" i="16" s="1"/>
  <c r="AS233" i="16" s="1"/>
  <c r="AT233" i="16" s="1"/>
  <c r="O233" i="16"/>
  <c r="E233" i="16"/>
  <c r="C233" i="16"/>
  <c r="AO232" i="16"/>
  <c r="AJ232" i="16"/>
  <c r="AE232" i="16"/>
  <c r="Z232" i="16"/>
  <c r="T232" i="16"/>
  <c r="AO231" i="16"/>
  <c r="AJ231" i="16"/>
  <c r="AI230" i="16" s="1"/>
  <c r="AH230" i="16" s="1"/>
  <c r="AE231" i="16"/>
  <c r="Z231" i="16"/>
  <c r="T231" i="16"/>
  <c r="U230" i="16" s="1"/>
  <c r="AQ230" i="16" s="1"/>
  <c r="AR230" i="16" s="1"/>
  <c r="AO230" i="16"/>
  <c r="AJ230" i="16"/>
  <c r="AE230" i="16"/>
  <c r="Z230" i="16"/>
  <c r="T230" i="16"/>
  <c r="Q230" i="16"/>
  <c r="O230" i="16"/>
  <c r="R230" i="16" s="1"/>
  <c r="AS230" i="16" s="1"/>
  <c r="AT230" i="16" s="1"/>
  <c r="E230" i="16"/>
  <c r="C230" i="16"/>
  <c r="AO229" i="16"/>
  <c r="AN227" i="16" s="1"/>
  <c r="AJ229" i="16"/>
  <c r="AE229" i="16"/>
  <c r="Z229" i="16"/>
  <c r="T229" i="16"/>
  <c r="AO228" i="16"/>
  <c r="AJ228" i="16"/>
  <c r="AE228" i="16"/>
  <c r="Z228" i="16"/>
  <c r="T228" i="16"/>
  <c r="AS227" i="16"/>
  <c r="AT227" i="16" s="1"/>
  <c r="AO227" i="16"/>
  <c r="AM227" i="16"/>
  <c r="AJ227" i="16"/>
  <c r="AE227" i="16"/>
  <c r="AD227" i="16"/>
  <c r="AC227" i="16" s="1"/>
  <c r="Z227" i="16"/>
  <c r="T227" i="16"/>
  <c r="R227" i="16"/>
  <c r="Q227" i="16"/>
  <c r="O227" i="16"/>
  <c r="E227" i="16"/>
  <c r="C227" i="16"/>
  <c r="AO226" i="16"/>
  <c r="AJ226" i="16"/>
  <c r="AE226" i="16"/>
  <c r="Z226" i="16"/>
  <c r="T226" i="16"/>
  <c r="AO225" i="16"/>
  <c r="AJ225" i="16"/>
  <c r="AE225" i="16"/>
  <c r="Z225" i="16"/>
  <c r="T225" i="16"/>
  <c r="AO224" i="16"/>
  <c r="AN224" i="16"/>
  <c r="AM224" i="16" s="1"/>
  <c r="AJ224" i="16"/>
  <c r="AE224" i="16"/>
  <c r="Z224" i="16"/>
  <c r="T224" i="16"/>
  <c r="Q224" i="16"/>
  <c r="O224" i="16"/>
  <c r="E224" i="16"/>
  <c r="C224" i="16"/>
  <c r="AO223" i="16"/>
  <c r="AJ223" i="16"/>
  <c r="AE223" i="16"/>
  <c r="Z223" i="16"/>
  <c r="T223" i="16"/>
  <c r="AO222" i="16"/>
  <c r="AJ222" i="16"/>
  <c r="AE222" i="16"/>
  <c r="Z222" i="16"/>
  <c r="T222" i="16"/>
  <c r="AT221" i="16"/>
  <c r="AO221" i="16"/>
  <c r="AN221" i="16" s="1"/>
  <c r="AM221" i="16" s="1"/>
  <c r="AJ221" i="16"/>
  <c r="AE221" i="16"/>
  <c r="AD221" i="16" s="1"/>
  <c r="AC221" i="16" s="1"/>
  <c r="Z221" i="16"/>
  <c r="T221" i="16"/>
  <c r="Q221" i="16"/>
  <c r="R221" i="16" s="1"/>
  <c r="AS221" i="16" s="1"/>
  <c r="O221" i="16"/>
  <c r="E221" i="16"/>
  <c r="C221" i="16"/>
  <c r="AO220" i="16"/>
  <c r="AJ220" i="16"/>
  <c r="AE220" i="16"/>
  <c r="AD218" i="16" s="1"/>
  <c r="AC218" i="16" s="1"/>
  <c r="Z220" i="16"/>
  <c r="Y218" i="16" s="1"/>
  <c r="X218" i="16" s="1"/>
  <c r="T220" i="16"/>
  <c r="AO219" i="16"/>
  <c r="AJ219" i="16"/>
  <c r="AI218" i="16" s="1"/>
  <c r="AH218" i="16" s="1"/>
  <c r="AE219" i="16"/>
  <c r="Z219" i="16"/>
  <c r="T219" i="16"/>
  <c r="AO218" i="16"/>
  <c r="AN218" i="16"/>
  <c r="AM218" i="16" s="1"/>
  <c r="AJ218" i="16"/>
  <c r="AE218" i="16"/>
  <c r="Z218" i="16"/>
  <c r="T218" i="16"/>
  <c r="Q218" i="16"/>
  <c r="O218" i="16"/>
  <c r="R218" i="16" s="1"/>
  <c r="AS218" i="16" s="1"/>
  <c r="AT218" i="16" s="1"/>
  <c r="E218" i="16"/>
  <c r="C218" i="16"/>
  <c r="AO217" i="16"/>
  <c r="AJ217" i="16"/>
  <c r="AE217" i="16"/>
  <c r="Z217" i="16"/>
  <c r="T217" i="16"/>
  <c r="AO216" i="16"/>
  <c r="AJ216" i="16"/>
  <c r="AE216" i="16"/>
  <c r="AD215" i="16" s="1"/>
  <c r="AC215" i="16" s="1"/>
  <c r="Z216" i="16"/>
  <c r="T216" i="16"/>
  <c r="AO215" i="16"/>
  <c r="AJ215" i="16"/>
  <c r="AE215" i="16"/>
  <c r="Z215" i="16"/>
  <c r="T215" i="16"/>
  <c r="Q215" i="16"/>
  <c r="R215" i="16" s="1"/>
  <c r="AS215" i="16" s="1"/>
  <c r="AT215" i="16" s="1"/>
  <c r="O215" i="16"/>
  <c r="E215" i="16"/>
  <c r="C215" i="16"/>
  <c r="AO214" i="16"/>
  <c r="AJ214" i="16"/>
  <c r="AE214" i="16"/>
  <c r="Z214" i="16"/>
  <c r="T214" i="16"/>
  <c r="AO213" i="16"/>
  <c r="AJ213" i="16"/>
  <c r="AE213" i="16"/>
  <c r="Z213" i="16"/>
  <c r="T213" i="16"/>
  <c r="AO212" i="16"/>
  <c r="AJ212" i="16"/>
  <c r="AI212" i="16" s="1"/>
  <c r="AH212" i="16" s="1"/>
  <c r="AE212" i="16"/>
  <c r="Z212" i="16"/>
  <c r="T212" i="16"/>
  <c r="Q212" i="16"/>
  <c r="O212" i="16"/>
  <c r="E212" i="16"/>
  <c r="C212" i="16"/>
  <c r="AO211" i="16"/>
  <c r="AJ211" i="16"/>
  <c r="AE211" i="16"/>
  <c r="Z211" i="16"/>
  <c r="T211" i="16"/>
  <c r="AO210" i="16"/>
  <c r="AN209" i="16" s="1"/>
  <c r="AM209" i="16" s="1"/>
  <c r="AJ210" i="16"/>
  <c r="AE210" i="16"/>
  <c r="Z210" i="16"/>
  <c r="T210" i="16"/>
  <c r="AO209" i="16"/>
  <c r="AJ209" i="16"/>
  <c r="AI209" i="16"/>
  <c r="AH209" i="16" s="1"/>
  <c r="AE209" i="16"/>
  <c r="AD209" i="16" s="1"/>
  <c r="AC209" i="16" s="1"/>
  <c r="Z209" i="16"/>
  <c r="T209" i="16"/>
  <c r="Q209" i="16"/>
  <c r="O209" i="16"/>
  <c r="E209" i="16"/>
  <c r="C209" i="16"/>
  <c r="AO208" i="16"/>
  <c r="AJ208" i="16"/>
  <c r="AE208" i="16"/>
  <c r="Z208" i="16"/>
  <c r="T208" i="16"/>
  <c r="AO207" i="16"/>
  <c r="AJ207" i="16"/>
  <c r="AE207" i="16"/>
  <c r="Z207" i="16"/>
  <c r="T207" i="16"/>
  <c r="AS206" i="16"/>
  <c r="AT206" i="16" s="1"/>
  <c r="AO206" i="16"/>
  <c r="AN206" i="16" s="1"/>
  <c r="AM206" i="16" s="1"/>
  <c r="AJ206" i="16"/>
  <c r="AE206" i="16"/>
  <c r="AD206" i="16"/>
  <c r="AC206" i="16" s="1"/>
  <c r="Z206" i="16"/>
  <c r="Y206" i="16" s="1"/>
  <c r="X206" i="16" s="1"/>
  <c r="T206" i="16"/>
  <c r="U206" i="16" s="1"/>
  <c r="Q206" i="16"/>
  <c r="R206" i="16" s="1"/>
  <c r="O206" i="16"/>
  <c r="E206" i="16"/>
  <c r="C206" i="16"/>
  <c r="AO205" i="16"/>
  <c r="AJ205" i="16"/>
  <c r="AE205" i="16"/>
  <c r="Z205" i="16"/>
  <c r="T205" i="16"/>
  <c r="AO204" i="16"/>
  <c r="AJ204" i="16"/>
  <c r="AE204" i="16"/>
  <c r="Z204" i="16"/>
  <c r="T204" i="16"/>
  <c r="AO203" i="16"/>
  <c r="AJ203" i="16"/>
  <c r="AI203" i="16"/>
  <c r="AH203" i="16" s="1"/>
  <c r="AE203" i="16"/>
  <c r="Z203" i="16"/>
  <c r="T203" i="16"/>
  <c r="U203" i="16" s="1"/>
  <c r="Q203" i="16"/>
  <c r="O203" i="16"/>
  <c r="E203" i="16"/>
  <c r="C203" i="16"/>
  <c r="AO202" i="16"/>
  <c r="AJ202" i="16"/>
  <c r="AE202" i="16"/>
  <c r="Z202" i="16"/>
  <c r="T202" i="16"/>
  <c r="AO201" i="16"/>
  <c r="AJ201" i="16"/>
  <c r="AE201" i="16"/>
  <c r="AD200" i="16" s="1"/>
  <c r="AC200" i="16" s="1"/>
  <c r="Z201" i="16"/>
  <c r="T201" i="16"/>
  <c r="AO200" i="16"/>
  <c r="AN200" i="16" s="1"/>
  <c r="AM200" i="16"/>
  <c r="AJ200" i="16"/>
  <c r="AI200" i="16" s="1"/>
  <c r="AH200" i="16" s="1"/>
  <c r="AE200" i="16"/>
  <c r="Z200" i="16"/>
  <c r="Y200" i="16"/>
  <c r="X200" i="16"/>
  <c r="T200" i="16"/>
  <c r="R200" i="16"/>
  <c r="AS200" i="16" s="1"/>
  <c r="AT200" i="16" s="1"/>
  <c r="Q200" i="16"/>
  <c r="O200" i="16"/>
  <c r="E200" i="16"/>
  <c r="C200" i="16"/>
  <c r="AO199" i="16"/>
  <c r="AJ199" i="16"/>
  <c r="AE199" i="16"/>
  <c r="Z199" i="16"/>
  <c r="T199" i="16"/>
  <c r="AO198" i="16"/>
  <c r="AJ198" i="16"/>
  <c r="AI197" i="16" s="1"/>
  <c r="AH197" i="16" s="1"/>
  <c r="AE198" i="16"/>
  <c r="Z198" i="16"/>
  <c r="T198" i="16"/>
  <c r="AO197" i="16"/>
  <c r="AN197" i="16"/>
  <c r="AM197" i="16"/>
  <c r="AJ197" i="16"/>
  <c r="AE197" i="16"/>
  <c r="AD197" i="16" s="1"/>
  <c r="AC197" i="16" s="1"/>
  <c r="Z197" i="16"/>
  <c r="T197" i="16"/>
  <c r="R197" i="16"/>
  <c r="AS197" i="16" s="1"/>
  <c r="AT197" i="16" s="1"/>
  <c r="Q197" i="16"/>
  <c r="O197" i="16"/>
  <c r="E197" i="16"/>
  <c r="C197" i="16"/>
  <c r="AO196" i="16"/>
  <c r="AJ196" i="16"/>
  <c r="AE196" i="16"/>
  <c r="Z196" i="16"/>
  <c r="T196" i="16"/>
  <c r="AO195" i="16"/>
  <c r="AN194" i="16" s="1"/>
  <c r="AM194" i="16" s="1"/>
  <c r="AJ195" i="16"/>
  <c r="AE195" i="16"/>
  <c r="AD194" i="16" s="1"/>
  <c r="AC194" i="16" s="1"/>
  <c r="Z195" i="16"/>
  <c r="T195" i="16"/>
  <c r="AO194" i="16"/>
  <c r="AJ194" i="16"/>
  <c r="AE194" i="16"/>
  <c r="Z194" i="16"/>
  <c r="T194" i="16"/>
  <c r="U194" i="16" s="1"/>
  <c r="R194" i="16"/>
  <c r="AS194" i="16" s="1"/>
  <c r="AT194" i="16" s="1"/>
  <c r="Q194" i="16"/>
  <c r="O194" i="16"/>
  <c r="E194" i="16"/>
  <c r="C194" i="16"/>
  <c r="AO193" i="16"/>
  <c r="AJ193" i="16"/>
  <c r="AE193" i="16"/>
  <c r="Z193" i="16"/>
  <c r="T193" i="16"/>
  <c r="AO192" i="16"/>
  <c r="AJ192" i="16"/>
  <c r="AE192" i="16"/>
  <c r="AD191" i="16" s="1"/>
  <c r="AC191" i="16" s="1"/>
  <c r="Z192" i="16"/>
  <c r="Y191" i="16" s="1"/>
  <c r="X191" i="16" s="1"/>
  <c r="T192" i="16"/>
  <c r="U191" i="16" s="1"/>
  <c r="AO191" i="16"/>
  <c r="AN191" i="16" s="1"/>
  <c r="AM191" i="16" s="1"/>
  <c r="AJ191" i="16"/>
  <c r="AI191" i="16" s="1"/>
  <c r="AH191" i="16" s="1"/>
  <c r="AE191" i="16"/>
  <c r="Z191" i="16"/>
  <c r="T191" i="16"/>
  <c r="R191" i="16"/>
  <c r="AS191" i="16" s="1"/>
  <c r="AT191" i="16" s="1"/>
  <c r="Q191" i="16"/>
  <c r="O191" i="16"/>
  <c r="E191" i="16"/>
  <c r="C191" i="16"/>
  <c r="AO190" i="16"/>
  <c r="AJ190" i="16"/>
  <c r="AE190" i="16"/>
  <c r="Z190" i="16"/>
  <c r="T190" i="16"/>
  <c r="AO189" i="16"/>
  <c r="AJ189" i="16"/>
  <c r="AE189" i="16"/>
  <c r="Z189" i="16"/>
  <c r="T189" i="16"/>
  <c r="AO188" i="16"/>
  <c r="AN188" i="16"/>
  <c r="AM188" i="16"/>
  <c r="AJ188" i="16"/>
  <c r="AE188" i="16"/>
  <c r="Z188" i="16"/>
  <c r="T188" i="16"/>
  <c r="R188" i="16"/>
  <c r="AS188" i="16" s="1"/>
  <c r="AT188" i="16" s="1"/>
  <c r="Q188" i="16"/>
  <c r="O188" i="16"/>
  <c r="E188" i="16"/>
  <c r="C188" i="16"/>
  <c r="AO187" i="16"/>
  <c r="AJ187" i="16"/>
  <c r="AE187" i="16"/>
  <c r="Z187" i="16"/>
  <c r="T187" i="16"/>
  <c r="AO186" i="16"/>
  <c r="AN185" i="16" s="1"/>
  <c r="AM185" i="16" s="1"/>
  <c r="AJ186" i="16"/>
  <c r="AE186" i="16"/>
  <c r="Z186" i="16"/>
  <c r="T186" i="16"/>
  <c r="U185" i="16" s="1"/>
  <c r="AQ185" i="16" s="1"/>
  <c r="AR185" i="16" s="1"/>
  <c r="AO185" i="16"/>
  <c r="AJ185" i="16"/>
  <c r="AE185" i="16"/>
  <c r="Z185" i="16"/>
  <c r="T185" i="16"/>
  <c r="Q185" i="16"/>
  <c r="R185" i="16" s="1"/>
  <c r="AS185" i="16" s="1"/>
  <c r="AT185" i="16" s="1"/>
  <c r="O185" i="16"/>
  <c r="E185" i="16"/>
  <c r="C185" i="16"/>
  <c r="AO184" i="16"/>
  <c r="AJ184" i="16"/>
  <c r="AE184" i="16"/>
  <c r="Z184" i="16"/>
  <c r="T184" i="16"/>
  <c r="AO183" i="16"/>
  <c r="AJ183" i="16"/>
  <c r="AE183" i="16"/>
  <c r="Z183" i="16"/>
  <c r="T183" i="16"/>
  <c r="AS182" i="16"/>
  <c r="AT182" i="16" s="1"/>
  <c r="AO182" i="16"/>
  <c r="AJ182" i="16"/>
  <c r="AE182" i="16"/>
  <c r="Z182" i="16"/>
  <c r="Y182" i="16"/>
  <c r="X182" i="16" s="1"/>
  <c r="T182" i="16"/>
  <c r="U182" i="16" s="1"/>
  <c r="R182" i="16"/>
  <c r="Q182" i="16"/>
  <c r="O182" i="16"/>
  <c r="E182" i="16"/>
  <c r="C182" i="16"/>
  <c r="AO181" i="16"/>
  <c r="AJ181" i="16"/>
  <c r="AE181" i="16"/>
  <c r="Z181" i="16"/>
  <c r="T181" i="16"/>
  <c r="AO180" i="16"/>
  <c r="AJ180" i="16"/>
  <c r="AI179" i="16" s="1"/>
  <c r="AH179" i="16" s="1"/>
  <c r="AE180" i="16"/>
  <c r="Z180" i="16"/>
  <c r="T180" i="16"/>
  <c r="AO179" i="16"/>
  <c r="AN179" i="16"/>
  <c r="AM179" i="16" s="1"/>
  <c r="AJ179" i="16"/>
  <c r="AE179" i="16"/>
  <c r="Z179" i="16"/>
  <c r="Y179" i="16" s="1"/>
  <c r="X179" i="16" s="1"/>
  <c r="T179" i="16"/>
  <c r="Q179" i="16"/>
  <c r="R179" i="16" s="1"/>
  <c r="AS179" i="16" s="1"/>
  <c r="AT179" i="16" s="1"/>
  <c r="O179" i="16"/>
  <c r="E179" i="16"/>
  <c r="C179" i="16"/>
  <c r="AO178" i="16"/>
  <c r="AJ178" i="16"/>
  <c r="AE178" i="16"/>
  <c r="Z178" i="16"/>
  <c r="T178" i="16"/>
  <c r="AO177" i="16"/>
  <c r="AJ177" i="16"/>
  <c r="AI176" i="16" s="1"/>
  <c r="AH176" i="16" s="1"/>
  <c r="AE177" i="16"/>
  <c r="Z177" i="16"/>
  <c r="Y176" i="16" s="1"/>
  <c r="X176" i="16" s="1"/>
  <c r="T177" i="16"/>
  <c r="U176" i="16" s="1"/>
  <c r="AO176" i="16"/>
  <c r="AN176" i="16" s="1"/>
  <c r="AM176" i="16" s="1"/>
  <c r="AJ176" i="16"/>
  <c r="AE176" i="16"/>
  <c r="Z176" i="16"/>
  <c r="T176" i="16"/>
  <c r="Q176" i="16"/>
  <c r="R176" i="16" s="1"/>
  <c r="AS176" i="16" s="1"/>
  <c r="AT176" i="16" s="1"/>
  <c r="O176" i="16"/>
  <c r="E176" i="16"/>
  <c r="C176" i="16"/>
  <c r="AO175" i="16"/>
  <c r="AJ175" i="16"/>
  <c r="AI173" i="16" s="1"/>
  <c r="AH173" i="16" s="1"/>
  <c r="AE175" i="16"/>
  <c r="Z175" i="16"/>
  <c r="T175" i="16"/>
  <c r="AO174" i="16"/>
  <c r="AJ174" i="16"/>
  <c r="AE174" i="16"/>
  <c r="Z174" i="16"/>
  <c r="T174" i="16"/>
  <c r="AO173" i="16"/>
  <c r="AN173" i="16"/>
  <c r="AM173" i="16"/>
  <c r="AJ173" i="16"/>
  <c r="AE173" i="16"/>
  <c r="AD173" i="16" s="1"/>
  <c r="AC173" i="16" s="1"/>
  <c r="Z173" i="16"/>
  <c r="T173" i="16"/>
  <c r="U173" i="16" s="1"/>
  <c r="Q173" i="16"/>
  <c r="R173" i="16" s="1"/>
  <c r="AS173" i="16" s="1"/>
  <c r="AT173" i="16" s="1"/>
  <c r="O173" i="16"/>
  <c r="E173" i="16"/>
  <c r="C173" i="16"/>
  <c r="AO172" i="16"/>
  <c r="AJ172" i="16"/>
  <c r="AE172" i="16"/>
  <c r="Z172" i="16"/>
  <c r="T172" i="16"/>
  <c r="AO171" i="16"/>
  <c r="AN170" i="16" s="1"/>
  <c r="AM170" i="16" s="1"/>
  <c r="AJ171" i="16"/>
  <c r="AE171" i="16"/>
  <c r="Z171" i="16"/>
  <c r="T171" i="16"/>
  <c r="AT170" i="16"/>
  <c r="AO170" i="16"/>
  <c r="AJ170" i="16"/>
  <c r="AE170" i="16"/>
  <c r="Z170" i="16"/>
  <c r="T170" i="16"/>
  <c r="Q170" i="16"/>
  <c r="O170" i="16"/>
  <c r="R170" i="16" s="1"/>
  <c r="AS170" i="16" s="1"/>
  <c r="E170" i="16"/>
  <c r="C170" i="16"/>
  <c r="AO169" i="16"/>
  <c r="AJ169" i="16"/>
  <c r="AE169" i="16"/>
  <c r="Z169" i="16"/>
  <c r="T169" i="16"/>
  <c r="AO168" i="16"/>
  <c r="AJ168" i="16"/>
  <c r="AE168" i="16"/>
  <c r="Z168" i="16"/>
  <c r="T168" i="16"/>
  <c r="AS167" i="16"/>
  <c r="AT167" i="16" s="1"/>
  <c r="AO167" i="16"/>
  <c r="AN167" i="16" s="1"/>
  <c r="AM167" i="16" s="1"/>
  <c r="AJ167" i="16"/>
  <c r="AE167" i="16"/>
  <c r="Z167" i="16"/>
  <c r="Y167" i="16" s="1"/>
  <c r="X167" i="16" s="1"/>
  <c r="T167" i="16"/>
  <c r="U167" i="16" s="1"/>
  <c r="R167" i="16"/>
  <c r="Q167" i="16"/>
  <c r="O167" i="16"/>
  <c r="E167" i="16"/>
  <c r="C167" i="16"/>
  <c r="AO166" i="16"/>
  <c r="AJ166" i="16"/>
  <c r="AE166" i="16"/>
  <c r="Z166" i="16"/>
  <c r="T166" i="16"/>
  <c r="AO165" i="16"/>
  <c r="AJ165" i="16"/>
  <c r="AE165" i="16"/>
  <c r="Z165" i="16"/>
  <c r="T165" i="16"/>
  <c r="AO164" i="16"/>
  <c r="AN164" i="16"/>
  <c r="AM164" i="16" s="1"/>
  <c r="AJ164" i="16"/>
  <c r="AE164" i="16"/>
  <c r="Z164" i="16"/>
  <c r="T164" i="16"/>
  <c r="R164" i="16"/>
  <c r="AS164" i="16" s="1"/>
  <c r="AT164" i="16" s="1"/>
  <c r="Q164" i="16"/>
  <c r="O164" i="16"/>
  <c r="E164" i="16"/>
  <c r="C164" i="16"/>
  <c r="AO163" i="16"/>
  <c r="AJ163" i="16"/>
  <c r="AE163" i="16"/>
  <c r="Z163" i="16"/>
  <c r="T163" i="16"/>
  <c r="AO162" i="16"/>
  <c r="AJ162" i="16"/>
  <c r="AE162" i="16"/>
  <c r="AD161" i="16" s="1"/>
  <c r="AC161" i="16" s="1"/>
  <c r="Z162" i="16"/>
  <c r="T162" i="16"/>
  <c r="U161" i="16" s="1"/>
  <c r="AO161" i="16"/>
  <c r="AJ161" i="16"/>
  <c r="AI161" i="16"/>
  <c r="AH161" i="16" s="1"/>
  <c r="AE161" i="16"/>
  <c r="Z161" i="16"/>
  <c r="T161" i="16"/>
  <c r="Q161" i="16"/>
  <c r="O161" i="16"/>
  <c r="R161" i="16" s="1"/>
  <c r="AS161" i="16" s="1"/>
  <c r="AT161" i="16" s="1"/>
  <c r="E161" i="16"/>
  <c r="C161" i="16"/>
  <c r="AO160" i="16"/>
  <c r="AJ160" i="16"/>
  <c r="AE160" i="16"/>
  <c r="Z160" i="16"/>
  <c r="T160" i="16"/>
  <c r="AO159" i="16"/>
  <c r="AJ159" i="16"/>
  <c r="AE159" i="16"/>
  <c r="Z159" i="16"/>
  <c r="T159" i="16"/>
  <c r="AS158" i="16"/>
  <c r="AT158" i="16" s="1"/>
  <c r="AO158" i="16"/>
  <c r="AN158" i="16"/>
  <c r="AM158" i="16" s="1"/>
  <c r="AJ158" i="16"/>
  <c r="AE158" i="16"/>
  <c r="Z158" i="16"/>
  <c r="Y158" i="16"/>
  <c r="X158" i="16" s="1"/>
  <c r="T158" i="16"/>
  <c r="U158" i="16" s="1"/>
  <c r="R158" i="16"/>
  <c r="Q158" i="16"/>
  <c r="O158" i="16"/>
  <c r="E158" i="16"/>
  <c r="C158" i="16"/>
  <c r="AO157" i="16"/>
  <c r="AJ157" i="16"/>
  <c r="AE157" i="16"/>
  <c r="Z157" i="16"/>
  <c r="T157" i="16"/>
  <c r="AO156" i="16"/>
  <c r="AJ156" i="16"/>
  <c r="AE156" i="16"/>
  <c r="Z156" i="16"/>
  <c r="T156" i="16"/>
  <c r="AO155" i="16"/>
  <c r="AN155" i="16"/>
  <c r="AM155" i="16" s="1"/>
  <c r="AJ155" i="16"/>
  <c r="AE155" i="16"/>
  <c r="AD155" i="16" s="1"/>
  <c r="AC155" i="16" s="1"/>
  <c r="Z155" i="16"/>
  <c r="T155" i="16"/>
  <c r="U155" i="16" s="1"/>
  <c r="Q155" i="16"/>
  <c r="R155" i="16" s="1"/>
  <c r="AS155" i="16" s="1"/>
  <c r="AT155" i="16" s="1"/>
  <c r="O155" i="16"/>
  <c r="E155" i="16"/>
  <c r="C155" i="16"/>
  <c r="AO154" i="16"/>
  <c r="AJ154" i="16"/>
  <c r="AE154" i="16"/>
  <c r="Z154" i="16"/>
  <c r="T154" i="16"/>
  <c r="AO153" i="16"/>
  <c r="AN152" i="16" s="1"/>
  <c r="AM152" i="16" s="1"/>
  <c r="AJ153" i="16"/>
  <c r="AI152" i="16" s="1"/>
  <c r="AH152" i="16" s="1"/>
  <c r="AE153" i="16"/>
  <c r="AD152" i="16" s="1"/>
  <c r="AC152" i="16" s="1"/>
  <c r="Z153" i="16"/>
  <c r="T153" i="16"/>
  <c r="AS152" i="16"/>
  <c r="AT152" i="16" s="1"/>
  <c r="AO152" i="16"/>
  <c r="AJ152" i="16"/>
  <c r="AE152" i="16"/>
  <c r="Z152" i="16"/>
  <c r="Y152" i="16"/>
  <c r="X152" i="16" s="1"/>
  <c r="T152" i="16"/>
  <c r="U152" i="16" s="1"/>
  <c r="Q152" i="16"/>
  <c r="R152" i="16" s="1"/>
  <c r="O152" i="16"/>
  <c r="E152" i="16"/>
  <c r="C152" i="16"/>
  <c r="AO151" i="16"/>
  <c r="AN149" i="16" s="1"/>
  <c r="AM149" i="16" s="1"/>
  <c r="AJ151" i="16"/>
  <c r="AE151" i="16"/>
  <c r="Z151" i="16"/>
  <c r="T151" i="16"/>
  <c r="AO150" i="16"/>
  <c r="AJ150" i="16"/>
  <c r="AE150" i="16"/>
  <c r="Z150" i="16"/>
  <c r="Y149" i="16" s="1"/>
  <c r="X149" i="16" s="1"/>
  <c r="T150" i="16"/>
  <c r="AO149" i="16"/>
  <c r="AJ149" i="16"/>
  <c r="AE149" i="16"/>
  <c r="Z149" i="16"/>
  <c r="T149" i="16"/>
  <c r="R149" i="16"/>
  <c r="AS149" i="16" s="1"/>
  <c r="AT149" i="16" s="1"/>
  <c r="Q149" i="16"/>
  <c r="O149" i="16"/>
  <c r="E149" i="16"/>
  <c r="C149" i="16"/>
  <c r="AO148" i="16"/>
  <c r="AJ148" i="16"/>
  <c r="AE148" i="16"/>
  <c r="Z148" i="16"/>
  <c r="T148" i="16"/>
  <c r="AO147" i="16"/>
  <c r="AN146" i="16" s="1"/>
  <c r="AM146" i="16" s="1"/>
  <c r="AJ147" i="16"/>
  <c r="AI146" i="16" s="1"/>
  <c r="AH146" i="16" s="1"/>
  <c r="AE147" i="16"/>
  <c r="Z147" i="16"/>
  <c r="T147" i="16"/>
  <c r="AO146" i="16"/>
  <c r="AJ146" i="16"/>
  <c r="AE146" i="16"/>
  <c r="Z146" i="16"/>
  <c r="T146" i="16"/>
  <c r="R146" i="16"/>
  <c r="AS146" i="16" s="1"/>
  <c r="AT146" i="16" s="1"/>
  <c r="Q146" i="16"/>
  <c r="O146" i="16"/>
  <c r="E146" i="16"/>
  <c r="C146" i="16"/>
  <c r="AO145" i="16"/>
  <c r="AJ145" i="16"/>
  <c r="AI143" i="16" s="1"/>
  <c r="AH143" i="16" s="1"/>
  <c r="AE145" i="16"/>
  <c r="Z145" i="16"/>
  <c r="T145" i="16"/>
  <c r="AO144" i="16"/>
  <c r="AN143" i="16" s="1"/>
  <c r="AM143" i="16" s="1"/>
  <c r="AJ144" i="16"/>
  <c r="AE144" i="16"/>
  <c r="Z144" i="16"/>
  <c r="T144" i="16"/>
  <c r="U143" i="16" s="1"/>
  <c r="AO143" i="16"/>
  <c r="AJ143" i="16"/>
  <c r="AE143" i="16"/>
  <c r="Z143" i="16"/>
  <c r="T143" i="16"/>
  <c r="Q143" i="16"/>
  <c r="R143" i="16" s="1"/>
  <c r="AS143" i="16" s="1"/>
  <c r="AT143" i="16" s="1"/>
  <c r="O143" i="16"/>
  <c r="E143" i="16"/>
  <c r="C143" i="16"/>
  <c r="AO142" i="16"/>
  <c r="AJ142" i="16"/>
  <c r="AE142" i="16"/>
  <c r="Z142" i="16"/>
  <c r="T142" i="16"/>
  <c r="AO141" i="16"/>
  <c r="AJ141" i="16"/>
  <c r="AE141" i="16"/>
  <c r="Z141" i="16"/>
  <c r="T141" i="16"/>
  <c r="U140" i="16" s="1"/>
  <c r="AQ140" i="16" s="1"/>
  <c r="AR140" i="16" s="1"/>
  <c r="AO140" i="16"/>
  <c r="AJ140" i="16"/>
  <c r="AE140" i="16"/>
  <c r="Z140" i="16"/>
  <c r="T140" i="16"/>
  <c r="Q140" i="16"/>
  <c r="R140" i="16" s="1"/>
  <c r="AS140" i="16" s="1"/>
  <c r="AT140" i="16" s="1"/>
  <c r="O140" i="16"/>
  <c r="E140" i="16"/>
  <c r="C140" i="16"/>
  <c r="AO139" i="16"/>
  <c r="AJ139" i="16"/>
  <c r="AE139" i="16"/>
  <c r="Z139" i="16"/>
  <c r="T139" i="16"/>
  <c r="AO138" i="16"/>
  <c r="AJ138" i="16"/>
  <c r="AE138" i="16"/>
  <c r="Z138" i="16"/>
  <c r="T138" i="16"/>
  <c r="AO137" i="16"/>
  <c r="AJ137" i="16"/>
  <c r="AE137" i="16"/>
  <c r="AD137" i="16"/>
  <c r="AC137" i="16"/>
  <c r="Z137" i="16"/>
  <c r="Y137" i="16"/>
  <c r="X137" i="16" s="1"/>
  <c r="T137" i="16"/>
  <c r="Q137" i="16"/>
  <c r="R137" i="16" s="1"/>
  <c r="AS137" i="16" s="1"/>
  <c r="AT137" i="16" s="1"/>
  <c r="O137" i="16"/>
  <c r="E137" i="16"/>
  <c r="C137" i="16"/>
  <c r="AO136" i="16"/>
  <c r="AJ136" i="16"/>
  <c r="AE136" i="16"/>
  <c r="Z136" i="16"/>
  <c r="T136" i="16"/>
  <c r="AO135" i="16"/>
  <c r="AJ135" i="16"/>
  <c r="AE135" i="16"/>
  <c r="Z135" i="16"/>
  <c r="T135" i="16"/>
  <c r="AO134" i="16"/>
  <c r="AN134" i="16"/>
  <c r="AM134" i="16"/>
  <c r="AJ134" i="16"/>
  <c r="AI134" i="16"/>
  <c r="AH134" i="16" s="1"/>
  <c r="AE134" i="16"/>
  <c r="AD134" i="16" s="1"/>
  <c r="AC134" i="16" s="1"/>
  <c r="Z134" i="16"/>
  <c r="Y134" i="16" s="1"/>
  <c r="X134" i="16" s="1"/>
  <c r="T134" i="16"/>
  <c r="R134" i="16"/>
  <c r="AS134" i="16" s="1"/>
  <c r="AT134" i="16" s="1"/>
  <c r="Q134" i="16"/>
  <c r="O134" i="16"/>
  <c r="E134" i="16"/>
  <c r="C134" i="16"/>
  <c r="AO133" i="16"/>
  <c r="AJ133" i="16"/>
  <c r="AE133" i="16"/>
  <c r="Z133" i="16"/>
  <c r="T133" i="16"/>
  <c r="AO132" i="16"/>
  <c r="AJ132" i="16"/>
  <c r="AE132" i="16"/>
  <c r="AD131" i="16" s="1"/>
  <c r="AC131" i="16" s="1"/>
  <c r="Z132" i="16"/>
  <c r="T132" i="16"/>
  <c r="AO131" i="16"/>
  <c r="AJ131" i="16"/>
  <c r="AE131" i="16"/>
  <c r="Z131" i="16"/>
  <c r="T131" i="16"/>
  <c r="U131" i="16" s="1"/>
  <c r="Q131" i="16"/>
  <c r="R131" i="16" s="1"/>
  <c r="AS131" i="16" s="1"/>
  <c r="AT131" i="16" s="1"/>
  <c r="O131" i="16"/>
  <c r="E131" i="16"/>
  <c r="C131" i="16"/>
  <c r="AO130" i="16"/>
  <c r="AJ130" i="16"/>
  <c r="AE130" i="16"/>
  <c r="Z130" i="16"/>
  <c r="T130" i="16"/>
  <c r="AO129" i="16"/>
  <c r="AJ129" i="16"/>
  <c r="AE129" i="16"/>
  <c r="Z129" i="16"/>
  <c r="T129" i="16"/>
  <c r="AS128" i="16"/>
  <c r="AT128" i="16" s="1"/>
  <c r="AO128" i="16"/>
  <c r="AJ128" i="16"/>
  <c r="AE128" i="16"/>
  <c r="AD128" i="16" s="1"/>
  <c r="AC128" i="16" s="1"/>
  <c r="Z128" i="16"/>
  <c r="Y128" i="16"/>
  <c r="X128" i="16" s="1"/>
  <c r="T128" i="16"/>
  <c r="Q128" i="16"/>
  <c r="R128" i="16" s="1"/>
  <c r="O128" i="16"/>
  <c r="E128" i="16"/>
  <c r="C128" i="16"/>
  <c r="AO127" i="16"/>
  <c r="AJ127" i="16"/>
  <c r="AE127" i="16"/>
  <c r="Z127" i="16"/>
  <c r="T127" i="16"/>
  <c r="AO126" i="16"/>
  <c r="AN125" i="16" s="1"/>
  <c r="AM125" i="16" s="1"/>
  <c r="AJ126" i="16"/>
  <c r="AE126" i="16"/>
  <c r="Z126" i="16"/>
  <c r="T126" i="16"/>
  <c r="AO125" i="16"/>
  <c r="AJ125" i="16"/>
  <c r="AE125" i="16"/>
  <c r="Z125" i="16"/>
  <c r="Y125" i="16" s="1"/>
  <c r="X125" i="16" s="1"/>
  <c r="T125" i="16"/>
  <c r="Q125" i="16"/>
  <c r="R125" i="16" s="1"/>
  <c r="AS125" i="16" s="1"/>
  <c r="AT125" i="16" s="1"/>
  <c r="O125" i="16"/>
  <c r="E125" i="16"/>
  <c r="C125" i="16"/>
  <c r="AO124" i="16"/>
  <c r="AJ124" i="16"/>
  <c r="AE124" i="16"/>
  <c r="Z124" i="16"/>
  <c r="T124" i="16"/>
  <c r="U122" i="16" s="1"/>
  <c r="AO123" i="16"/>
  <c r="AJ123" i="16"/>
  <c r="AE123" i="16"/>
  <c r="Z123" i="16"/>
  <c r="T123" i="16"/>
  <c r="AO122" i="16"/>
  <c r="AN122" i="16"/>
  <c r="AM122" i="16"/>
  <c r="AJ122" i="16"/>
  <c r="AE122" i="16"/>
  <c r="Z122" i="16"/>
  <c r="T122" i="16"/>
  <c r="Q122" i="16"/>
  <c r="O122" i="16"/>
  <c r="E122" i="16"/>
  <c r="C122" i="16"/>
  <c r="AO121" i="16"/>
  <c r="AJ121" i="16"/>
  <c r="AE121" i="16"/>
  <c r="Z121" i="16"/>
  <c r="T121" i="16"/>
  <c r="AO120" i="16"/>
  <c r="AJ120" i="16"/>
  <c r="AE120" i="16"/>
  <c r="Z120" i="16"/>
  <c r="T120" i="16"/>
  <c r="AO119" i="16"/>
  <c r="AN119" i="16"/>
  <c r="AM119" i="16"/>
  <c r="AJ119" i="16"/>
  <c r="AE119" i="16"/>
  <c r="AD119" i="16" s="1"/>
  <c r="AC119" i="16" s="1"/>
  <c r="Z119" i="16"/>
  <c r="T119" i="16"/>
  <c r="Q119" i="16"/>
  <c r="O119" i="16"/>
  <c r="R119" i="16" s="1"/>
  <c r="AS119" i="16" s="1"/>
  <c r="AT119" i="16" s="1"/>
  <c r="E119" i="16"/>
  <c r="C119" i="16"/>
  <c r="AO118" i="16"/>
  <c r="AJ118" i="16"/>
  <c r="AE118" i="16"/>
  <c r="Z118" i="16"/>
  <c r="T118" i="16"/>
  <c r="U116" i="16" s="1"/>
  <c r="AQ116" i="16" s="1"/>
  <c r="AR116" i="16" s="1"/>
  <c r="AO117" i="16"/>
  <c r="AJ117" i="16"/>
  <c r="AE117" i="16"/>
  <c r="Z117" i="16"/>
  <c r="Y116" i="16" s="1"/>
  <c r="X116" i="16" s="1"/>
  <c r="T117" i="16"/>
  <c r="AO116" i="16"/>
  <c r="AN116" i="16"/>
  <c r="AM116" i="16" s="1"/>
  <c r="AJ116" i="16"/>
  <c r="AE116" i="16"/>
  <c r="Z116" i="16"/>
  <c r="T116" i="16"/>
  <c r="Q116" i="16"/>
  <c r="R116" i="16" s="1"/>
  <c r="AS116" i="16" s="1"/>
  <c r="AT116" i="16" s="1"/>
  <c r="O116" i="16"/>
  <c r="E116" i="16"/>
  <c r="C116" i="16"/>
  <c r="AO115" i="16"/>
  <c r="AJ115" i="16"/>
  <c r="AE115" i="16"/>
  <c r="Z115" i="16"/>
  <c r="T115" i="16"/>
  <c r="AO114" i="16"/>
  <c r="AJ114" i="16"/>
  <c r="AE114" i="16"/>
  <c r="Z114" i="16"/>
  <c r="T114" i="16"/>
  <c r="AO113" i="16"/>
  <c r="AN113" i="16" s="1"/>
  <c r="AM113" i="16"/>
  <c r="AJ113" i="16"/>
  <c r="AE113" i="16"/>
  <c r="Z113" i="16"/>
  <c r="T113" i="16"/>
  <c r="R113" i="16"/>
  <c r="AS113" i="16" s="1"/>
  <c r="AT113" i="16" s="1"/>
  <c r="Q113" i="16"/>
  <c r="O113" i="16"/>
  <c r="E113" i="16"/>
  <c r="C113" i="16"/>
  <c r="AO112" i="16"/>
  <c r="AJ112" i="16"/>
  <c r="AE112" i="16"/>
  <c r="Z112" i="16"/>
  <c r="T112" i="16"/>
  <c r="AO111" i="16"/>
  <c r="AJ111" i="16"/>
  <c r="AE111" i="16"/>
  <c r="Z111" i="16"/>
  <c r="T111" i="16"/>
  <c r="U110" i="16" s="1"/>
  <c r="AO110" i="16"/>
  <c r="AJ110" i="16"/>
  <c r="AI110" i="16" s="1"/>
  <c r="AH110" i="16" s="1"/>
  <c r="AE110" i="16"/>
  <c r="Z110" i="16"/>
  <c r="T110" i="16"/>
  <c r="Q110" i="16"/>
  <c r="O110" i="16"/>
  <c r="E110" i="16"/>
  <c r="C110" i="16"/>
  <c r="AO109" i="16"/>
  <c r="AN107" i="16" s="1"/>
  <c r="AM107" i="16" s="1"/>
  <c r="AJ109" i="16"/>
  <c r="AE109" i="16"/>
  <c r="Z109" i="16"/>
  <c r="T109" i="16"/>
  <c r="AO108" i="16"/>
  <c r="AJ108" i="16"/>
  <c r="AE108" i="16"/>
  <c r="Z108" i="16"/>
  <c r="Y107" i="16" s="1"/>
  <c r="X107" i="16" s="1"/>
  <c r="T108" i="16"/>
  <c r="AS107" i="16"/>
  <c r="AT107" i="16" s="1"/>
  <c r="AO107" i="16"/>
  <c r="AJ107" i="16"/>
  <c r="AI107" i="16" s="1"/>
  <c r="AH107" i="16" s="1"/>
  <c r="AE107" i="16"/>
  <c r="Z107" i="16"/>
  <c r="T107" i="16"/>
  <c r="Q107" i="16"/>
  <c r="R107" i="16" s="1"/>
  <c r="O107" i="16"/>
  <c r="E107" i="16"/>
  <c r="C107" i="16"/>
  <c r="AO106" i="16"/>
  <c r="AN104" i="16" s="1"/>
  <c r="AM104" i="16" s="1"/>
  <c r="AJ106" i="16"/>
  <c r="AE106" i="16"/>
  <c r="Z106" i="16"/>
  <c r="T106" i="16"/>
  <c r="AO105" i="16"/>
  <c r="AJ105" i="16"/>
  <c r="AE105" i="16"/>
  <c r="Z105" i="16"/>
  <c r="T105" i="16"/>
  <c r="AS104" i="16"/>
  <c r="AT104" i="16" s="1"/>
  <c r="AO104" i="16"/>
  <c r="AJ104" i="16"/>
  <c r="AE104" i="16"/>
  <c r="Z104" i="16"/>
  <c r="U104" i="16"/>
  <c r="AQ104" i="16" s="1"/>
  <c r="AR104" i="16" s="1"/>
  <c r="T104" i="16"/>
  <c r="R104" i="16"/>
  <c r="Q104" i="16"/>
  <c r="O104" i="16"/>
  <c r="E104" i="16"/>
  <c r="C104" i="16"/>
  <c r="AO103" i="16"/>
  <c r="AJ103" i="16"/>
  <c r="AE103" i="16"/>
  <c r="Z103" i="16"/>
  <c r="T103" i="16"/>
  <c r="AO102" i="16"/>
  <c r="AJ102" i="16"/>
  <c r="AI101" i="16" s="1"/>
  <c r="AH101" i="16" s="1"/>
  <c r="AE102" i="16"/>
  <c r="Z102" i="16"/>
  <c r="T102" i="16"/>
  <c r="AO101" i="16"/>
  <c r="AN101" i="16"/>
  <c r="AM101" i="16"/>
  <c r="AJ101" i="16"/>
  <c r="AE101" i="16"/>
  <c r="Z101" i="16"/>
  <c r="T101" i="16"/>
  <c r="U101" i="16" s="1"/>
  <c r="Q101" i="16"/>
  <c r="R101" i="16" s="1"/>
  <c r="AS101" i="16" s="1"/>
  <c r="AT101" i="16" s="1"/>
  <c r="O101" i="16"/>
  <c r="E101" i="16"/>
  <c r="C101" i="16"/>
  <c r="AO100" i="16"/>
  <c r="AJ100" i="16"/>
  <c r="AE100" i="16"/>
  <c r="Z100" i="16"/>
  <c r="T100" i="16"/>
  <c r="AO99" i="16"/>
  <c r="AJ99" i="16"/>
  <c r="AI98" i="16" s="1"/>
  <c r="AH98" i="16" s="1"/>
  <c r="AE99" i="16"/>
  <c r="Z99" i="16"/>
  <c r="T99" i="16"/>
  <c r="AS98" i="16"/>
  <c r="AT98" i="16" s="1"/>
  <c r="AO98" i="16"/>
  <c r="AN98" i="16" s="1"/>
  <c r="AM98" i="16" s="1"/>
  <c r="AJ98" i="16"/>
  <c r="AE98" i="16"/>
  <c r="Z98" i="16"/>
  <c r="Y98" i="16" s="1"/>
  <c r="X98" i="16" s="1"/>
  <c r="T98" i="16"/>
  <c r="U98" i="16" s="1"/>
  <c r="Q98" i="16"/>
  <c r="R98" i="16" s="1"/>
  <c r="O98" i="16"/>
  <c r="E98" i="16"/>
  <c r="C98" i="16"/>
  <c r="AO97" i="16"/>
  <c r="AJ97" i="16"/>
  <c r="AE97" i="16"/>
  <c r="Z97" i="16"/>
  <c r="T97" i="16"/>
  <c r="AO96" i="16"/>
  <c r="AJ96" i="16"/>
  <c r="AE96" i="16"/>
  <c r="Z96" i="16"/>
  <c r="Y95" i="16" s="1"/>
  <c r="T96" i="16"/>
  <c r="AS95" i="16"/>
  <c r="AT95" i="16" s="1"/>
  <c r="AO95" i="16"/>
  <c r="AN95" i="16" s="1"/>
  <c r="AM95" i="16" s="1"/>
  <c r="AJ95" i="16"/>
  <c r="AE95" i="16"/>
  <c r="Z95" i="16"/>
  <c r="X95" i="16"/>
  <c r="T95" i="16"/>
  <c r="U95" i="16" s="1"/>
  <c r="AQ95" i="16" s="1"/>
  <c r="AR95" i="16" s="1"/>
  <c r="R95" i="16"/>
  <c r="Q95" i="16"/>
  <c r="O95" i="16"/>
  <c r="E95" i="16"/>
  <c r="C95" i="16"/>
  <c r="AO94" i="16"/>
  <c r="AJ94" i="16"/>
  <c r="AE94" i="16"/>
  <c r="Z94" i="16"/>
  <c r="T94" i="16"/>
  <c r="AO93" i="16"/>
  <c r="AJ93" i="16"/>
  <c r="AE93" i="16"/>
  <c r="Z93" i="16"/>
  <c r="T93" i="16"/>
  <c r="AO92" i="16"/>
  <c r="AN92" i="16" s="1"/>
  <c r="AM92" i="16" s="1"/>
  <c r="AJ92" i="16"/>
  <c r="AE92" i="16"/>
  <c r="Z92" i="16"/>
  <c r="T92" i="16"/>
  <c r="U92" i="16" s="1"/>
  <c r="V92" i="16" s="1"/>
  <c r="Q92" i="16"/>
  <c r="R92" i="16" s="1"/>
  <c r="AS92" i="16" s="1"/>
  <c r="AT92" i="16" s="1"/>
  <c r="O92" i="16"/>
  <c r="E92" i="16"/>
  <c r="C92" i="16"/>
  <c r="AO91" i="16"/>
  <c r="AJ91" i="16"/>
  <c r="AE91" i="16"/>
  <c r="AD89" i="16" s="1"/>
  <c r="AC89" i="16" s="1"/>
  <c r="Z91" i="16"/>
  <c r="T91" i="16"/>
  <c r="AO90" i="16"/>
  <c r="AJ90" i="16"/>
  <c r="AE90" i="16"/>
  <c r="Z90" i="16"/>
  <c r="T90" i="16"/>
  <c r="AO89" i="16"/>
  <c r="AJ89" i="16"/>
  <c r="AE89" i="16"/>
  <c r="Z89" i="16"/>
  <c r="T89" i="16"/>
  <c r="Q89" i="16"/>
  <c r="R89" i="16" s="1"/>
  <c r="AS89" i="16" s="1"/>
  <c r="AT89" i="16" s="1"/>
  <c r="O89" i="16"/>
  <c r="E89" i="16"/>
  <c r="C89" i="16"/>
  <c r="AO88" i="16"/>
  <c r="AJ88" i="16"/>
  <c r="AI86" i="16" s="1"/>
  <c r="AH86" i="16" s="1"/>
  <c r="AE88" i="16"/>
  <c r="AD86" i="16" s="1"/>
  <c r="AC86" i="16" s="1"/>
  <c r="Z88" i="16"/>
  <c r="T88" i="16"/>
  <c r="AO87" i="16"/>
  <c r="AJ87" i="16"/>
  <c r="AE87" i="16"/>
  <c r="Z87" i="16"/>
  <c r="T87" i="16"/>
  <c r="AS86" i="16"/>
  <c r="AT86" i="16" s="1"/>
  <c r="AO86" i="16"/>
  <c r="AJ86" i="16"/>
  <c r="AE86" i="16"/>
  <c r="Z86" i="16"/>
  <c r="T86" i="16"/>
  <c r="Q86" i="16"/>
  <c r="R86" i="16" s="1"/>
  <c r="O86" i="16"/>
  <c r="E86" i="16"/>
  <c r="C86" i="16"/>
  <c r="AO85" i="16"/>
  <c r="AJ85" i="16"/>
  <c r="AI83" i="16" s="1"/>
  <c r="AH83" i="16" s="1"/>
  <c r="AE85" i="16"/>
  <c r="Z85" i="16"/>
  <c r="T85" i="16"/>
  <c r="AO84" i="16"/>
  <c r="AJ84" i="16"/>
  <c r="AE84" i="16"/>
  <c r="Z84" i="16"/>
  <c r="T84" i="16"/>
  <c r="AS83" i="16"/>
  <c r="AT83" i="16" s="1"/>
  <c r="AO83" i="16"/>
  <c r="AN83" i="16"/>
  <c r="AM83" i="16" s="1"/>
  <c r="AJ83" i="16"/>
  <c r="AE83" i="16"/>
  <c r="Z83" i="16"/>
  <c r="Y83" i="16"/>
  <c r="X83" i="16" s="1"/>
  <c r="T83" i="16"/>
  <c r="R83" i="16"/>
  <c r="Q83" i="16"/>
  <c r="O83" i="16"/>
  <c r="E83" i="16"/>
  <c r="C83" i="16"/>
  <c r="AO82" i="16"/>
  <c r="AJ82" i="16"/>
  <c r="AE82" i="16"/>
  <c r="Z82" i="16"/>
  <c r="Y80" i="16" s="1"/>
  <c r="X80" i="16" s="1"/>
  <c r="T82" i="16"/>
  <c r="AO81" i="16"/>
  <c r="AJ81" i="16"/>
  <c r="AE81" i="16"/>
  <c r="Z81" i="16"/>
  <c r="T81" i="16"/>
  <c r="AO80" i="16"/>
  <c r="AN80" i="16"/>
  <c r="AM80" i="16"/>
  <c r="AJ80" i="16"/>
  <c r="AE80" i="16"/>
  <c r="Z80" i="16"/>
  <c r="T80" i="16"/>
  <c r="R80" i="16"/>
  <c r="AS80" i="16" s="1"/>
  <c r="AT80" i="16" s="1"/>
  <c r="Q80" i="16"/>
  <c r="O80" i="16"/>
  <c r="E80" i="16"/>
  <c r="C80" i="16"/>
  <c r="AO79" i="16"/>
  <c r="AJ79" i="16"/>
  <c r="AE79" i="16"/>
  <c r="Z79" i="16"/>
  <c r="T79" i="16"/>
  <c r="AO78" i="16"/>
  <c r="AN77" i="16" s="1"/>
  <c r="AM77" i="16" s="1"/>
  <c r="AJ78" i="16"/>
  <c r="AE78" i="16"/>
  <c r="Z78" i="16"/>
  <c r="T78" i="16"/>
  <c r="AO77" i="16"/>
  <c r="AJ77" i="16"/>
  <c r="AE77" i="16"/>
  <c r="Z77" i="16"/>
  <c r="Y77" i="16" s="1"/>
  <c r="X77" i="16" s="1"/>
  <c r="T77" i="16"/>
  <c r="Q77" i="16"/>
  <c r="R77" i="16" s="1"/>
  <c r="AS77" i="16" s="1"/>
  <c r="AT77" i="16" s="1"/>
  <c r="O77" i="16"/>
  <c r="E77" i="16"/>
  <c r="C77" i="16"/>
  <c r="AO76" i="16"/>
  <c r="AJ76" i="16"/>
  <c r="AE76" i="16"/>
  <c r="Z76" i="16"/>
  <c r="T76" i="16"/>
  <c r="AO75" i="16"/>
  <c r="AJ75" i="16"/>
  <c r="AI74" i="16" s="1"/>
  <c r="AH74" i="16" s="1"/>
  <c r="AE75" i="16"/>
  <c r="Z75" i="16"/>
  <c r="T75" i="16"/>
  <c r="AS74" i="16"/>
  <c r="AT74" i="16" s="1"/>
  <c r="AO74" i="16"/>
  <c r="AN74" i="16" s="1"/>
  <c r="AM74" i="16" s="1"/>
  <c r="AJ74" i="16"/>
  <c r="AE74" i="16"/>
  <c r="AD74" i="16" s="1"/>
  <c r="AC74" i="16" s="1"/>
  <c r="Z74" i="16"/>
  <c r="Y74" i="16"/>
  <c r="X74" i="16"/>
  <c r="T74" i="16"/>
  <c r="U74" i="16" s="1"/>
  <c r="Q74" i="16"/>
  <c r="R74" i="16" s="1"/>
  <c r="O74" i="16"/>
  <c r="E74" i="16"/>
  <c r="C74" i="16"/>
  <c r="AO73" i="16"/>
  <c r="AJ73" i="16"/>
  <c r="AE73" i="16"/>
  <c r="AD71" i="16" s="1"/>
  <c r="AC71" i="16" s="1"/>
  <c r="Z73" i="16"/>
  <c r="T73" i="16"/>
  <c r="AO72" i="16"/>
  <c r="AJ72" i="16"/>
  <c r="AE72" i="16"/>
  <c r="Z72" i="16"/>
  <c r="T72" i="16"/>
  <c r="AS71" i="16"/>
  <c r="AT71" i="16" s="1"/>
  <c r="AO71" i="16"/>
  <c r="AN71" i="16"/>
  <c r="AM71" i="16"/>
  <c r="AJ71" i="16"/>
  <c r="AE71" i="16"/>
  <c r="Z71" i="16"/>
  <c r="T71" i="16"/>
  <c r="U71" i="16" s="1"/>
  <c r="AQ71" i="16" s="1"/>
  <c r="AR71" i="16" s="1"/>
  <c r="R71" i="16"/>
  <c r="Q71" i="16"/>
  <c r="O71" i="16"/>
  <c r="E71" i="16"/>
  <c r="C71" i="16"/>
  <c r="AO70" i="16"/>
  <c r="AJ70" i="16"/>
  <c r="AE70" i="16"/>
  <c r="Z70" i="16"/>
  <c r="T70" i="16"/>
  <c r="AO69" i="16"/>
  <c r="AJ69" i="16"/>
  <c r="AI68" i="16" s="1"/>
  <c r="AH68" i="16" s="1"/>
  <c r="AE69" i="16"/>
  <c r="Z69" i="16"/>
  <c r="T69" i="16"/>
  <c r="AO68" i="16"/>
  <c r="AN68" i="16"/>
  <c r="AM68" i="16" s="1"/>
  <c r="AJ68" i="16"/>
  <c r="AE68" i="16"/>
  <c r="Z68" i="16"/>
  <c r="Y68" i="16"/>
  <c r="X68" i="16" s="1"/>
  <c r="T68" i="16"/>
  <c r="U68" i="16" s="1"/>
  <c r="Q68" i="16"/>
  <c r="O68" i="16"/>
  <c r="E68" i="16"/>
  <c r="C68" i="16"/>
  <c r="AO67" i="16"/>
  <c r="AJ67" i="16"/>
  <c r="AE67" i="16"/>
  <c r="Z67" i="16"/>
  <c r="T67" i="16"/>
  <c r="AO66" i="16"/>
  <c r="AN65" i="16" s="1"/>
  <c r="AM65" i="16" s="1"/>
  <c r="AJ66" i="16"/>
  <c r="AI65" i="16" s="1"/>
  <c r="AH65" i="16" s="1"/>
  <c r="AE66" i="16"/>
  <c r="Z66" i="16"/>
  <c r="T66" i="16"/>
  <c r="AO65" i="16"/>
  <c r="AJ65" i="16"/>
  <c r="AE65" i="16"/>
  <c r="Z65" i="16"/>
  <c r="T65" i="16"/>
  <c r="Q65" i="16"/>
  <c r="O65" i="16"/>
  <c r="E65" i="16"/>
  <c r="C65" i="16"/>
  <c r="AO64" i="16"/>
  <c r="AJ64" i="16"/>
  <c r="AE64" i="16"/>
  <c r="Z64" i="16"/>
  <c r="T64" i="16"/>
  <c r="AO63" i="16"/>
  <c r="AJ63" i="16"/>
  <c r="AE63" i="16"/>
  <c r="Z63" i="16"/>
  <c r="T63" i="16"/>
  <c r="AO62" i="16"/>
  <c r="AN62" i="16" s="1"/>
  <c r="AM62" i="16" s="1"/>
  <c r="AJ62" i="16"/>
  <c r="AI62" i="16" s="1"/>
  <c r="AH62" i="16" s="1"/>
  <c r="AE62" i="16"/>
  <c r="Z62" i="16"/>
  <c r="T62" i="16"/>
  <c r="U62" i="16" s="1"/>
  <c r="V62" i="16" s="1"/>
  <c r="Q62" i="16"/>
  <c r="O62" i="16"/>
  <c r="R62" i="16" s="1"/>
  <c r="AS62" i="16" s="1"/>
  <c r="AT62" i="16" s="1"/>
  <c r="E62" i="16"/>
  <c r="C62" i="16"/>
  <c r="AO61" i="16"/>
  <c r="AJ61" i="16"/>
  <c r="AE61" i="16"/>
  <c r="Z61" i="16"/>
  <c r="T61" i="16"/>
  <c r="AO60" i="16"/>
  <c r="AJ60" i="16"/>
  <c r="AE60" i="16"/>
  <c r="Z60" i="16"/>
  <c r="T60" i="16"/>
  <c r="AS59" i="16"/>
  <c r="AT59" i="16" s="1"/>
  <c r="AO59" i="16"/>
  <c r="AN59" i="16" s="1"/>
  <c r="AM59" i="16" s="1"/>
  <c r="AJ59" i="16"/>
  <c r="AE59" i="16"/>
  <c r="Z59" i="16"/>
  <c r="T59" i="16"/>
  <c r="U59" i="16" s="1"/>
  <c r="AQ59" i="16" s="1"/>
  <c r="AR59" i="16" s="1"/>
  <c r="R59" i="16"/>
  <c r="Q59" i="16"/>
  <c r="O59" i="16"/>
  <c r="E59" i="16"/>
  <c r="C59" i="16"/>
  <c r="AO58" i="16"/>
  <c r="AJ58" i="16"/>
  <c r="AE58" i="16"/>
  <c r="Z58" i="16"/>
  <c r="T58" i="16"/>
  <c r="AO57" i="16"/>
  <c r="AJ57" i="16"/>
  <c r="AE57" i="16"/>
  <c r="Z57" i="16"/>
  <c r="Y56" i="16" s="1"/>
  <c r="X56" i="16" s="1"/>
  <c r="T57" i="16"/>
  <c r="AO56" i="16"/>
  <c r="AN56" i="16" s="1"/>
  <c r="AM56" i="16"/>
  <c r="AJ56" i="16"/>
  <c r="AE56" i="16"/>
  <c r="Z56" i="16"/>
  <c r="T56" i="16"/>
  <c r="Q56" i="16"/>
  <c r="O56" i="16"/>
  <c r="E56" i="16"/>
  <c r="C56" i="16"/>
  <c r="AO55" i="16"/>
  <c r="AJ55" i="16"/>
  <c r="AE55" i="16"/>
  <c r="Z55" i="16"/>
  <c r="T55" i="16"/>
  <c r="AO54" i="16"/>
  <c r="AJ54" i="16"/>
  <c r="AE54" i="16"/>
  <c r="Z54" i="16"/>
  <c r="T54" i="16"/>
  <c r="AS53" i="16"/>
  <c r="AT53" i="16" s="1"/>
  <c r="AO53" i="16"/>
  <c r="AJ53" i="16"/>
  <c r="AI53" i="16" s="1"/>
  <c r="AH53" i="16" s="1"/>
  <c r="AE53" i="16"/>
  <c r="AD53" i="16" s="1"/>
  <c r="AC53" i="16" s="1"/>
  <c r="Z53" i="16"/>
  <c r="T53" i="16"/>
  <c r="Q53" i="16"/>
  <c r="R53" i="16" s="1"/>
  <c r="O53" i="16"/>
  <c r="E53" i="16"/>
  <c r="C53" i="16"/>
  <c r="AO52" i="16"/>
  <c r="AN50" i="16" s="1"/>
  <c r="AM50" i="16" s="1"/>
  <c r="AJ52" i="16"/>
  <c r="AE52" i="16"/>
  <c r="Z52" i="16"/>
  <c r="T52" i="16"/>
  <c r="AO51" i="16"/>
  <c r="AJ51" i="16"/>
  <c r="AE51" i="16"/>
  <c r="Z51" i="16"/>
  <c r="T51" i="16"/>
  <c r="AT50" i="16"/>
  <c r="AS50" i="16"/>
  <c r="AO50" i="16"/>
  <c r="AJ50" i="16"/>
  <c r="AE50" i="16"/>
  <c r="Z50" i="16"/>
  <c r="Y50" i="16"/>
  <c r="X50" i="16" s="1"/>
  <c r="T50" i="16"/>
  <c r="R50" i="16"/>
  <c r="Q50" i="16"/>
  <c r="O50" i="16"/>
  <c r="E50" i="16"/>
  <c r="C50" i="16"/>
  <c r="AO49" i="16"/>
  <c r="AJ49" i="16"/>
  <c r="AE49" i="16"/>
  <c r="Z49" i="16"/>
  <c r="T49" i="16"/>
  <c r="AO48" i="16"/>
  <c r="AJ48" i="16"/>
  <c r="AI47" i="16" s="1"/>
  <c r="AH47" i="16" s="1"/>
  <c r="AE48" i="16"/>
  <c r="Z48" i="16"/>
  <c r="T48" i="16"/>
  <c r="AO47" i="16"/>
  <c r="AN47" i="16"/>
  <c r="AM47" i="16" s="1"/>
  <c r="AJ47" i="16"/>
  <c r="AE47" i="16"/>
  <c r="AD47" i="16" s="1"/>
  <c r="AC47" i="16" s="1"/>
  <c r="Z47" i="16"/>
  <c r="T47" i="16"/>
  <c r="U47" i="16" s="1"/>
  <c r="AQ47" i="16" s="1"/>
  <c r="AR47" i="16" s="1"/>
  <c r="Q47" i="16"/>
  <c r="O47" i="16"/>
  <c r="R47" i="16" s="1"/>
  <c r="AS47" i="16" s="1"/>
  <c r="AT47" i="16" s="1"/>
  <c r="E47" i="16"/>
  <c r="C47" i="16"/>
  <c r="AO46" i="16"/>
  <c r="AJ46" i="16"/>
  <c r="AE46" i="16"/>
  <c r="Z46" i="16"/>
  <c r="T46" i="16"/>
  <c r="AO45" i="16"/>
  <c r="AN44" i="16" s="1"/>
  <c r="AJ45" i="16"/>
  <c r="AE45" i="16"/>
  <c r="Z45" i="16"/>
  <c r="T45" i="16"/>
  <c r="AO44" i="16"/>
  <c r="AM44" i="16"/>
  <c r="AJ44" i="16"/>
  <c r="AI44" i="16"/>
  <c r="AH44" i="16" s="1"/>
  <c r="AE44" i="16"/>
  <c r="AD44" i="16"/>
  <c r="AC44" i="16" s="1"/>
  <c r="Z44" i="16"/>
  <c r="T44" i="16"/>
  <c r="Q44" i="16"/>
  <c r="O44" i="16"/>
  <c r="E44" i="16"/>
  <c r="C44" i="16"/>
  <c r="AO43" i="16"/>
  <c r="AJ43" i="16"/>
  <c r="AE43" i="16"/>
  <c r="Z43" i="16"/>
  <c r="T43" i="16"/>
  <c r="AO42" i="16"/>
  <c r="AJ42" i="16"/>
  <c r="AE42" i="16"/>
  <c r="Z42" i="16"/>
  <c r="Y41" i="16" s="1"/>
  <c r="X41" i="16" s="1"/>
  <c r="T42" i="16"/>
  <c r="AO41" i="16"/>
  <c r="AJ41" i="16"/>
  <c r="AE41" i="16"/>
  <c r="AD41" i="16"/>
  <c r="AC41" i="16" s="1"/>
  <c r="Z41" i="16"/>
  <c r="T41" i="16"/>
  <c r="Q41" i="16"/>
  <c r="R41" i="16" s="1"/>
  <c r="AS41" i="16" s="1"/>
  <c r="AT41" i="16" s="1"/>
  <c r="O41" i="16"/>
  <c r="E41" i="16"/>
  <c r="C41" i="16"/>
  <c r="AO40" i="16"/>
  <c r="AJ40" i="16"/>
  <c r="AE40" i="16"/>
  <c r="Z40" i="16"/>
  <c r="T40" i="16"/>
  <c r="AO39" i="16"/>
  <c r="AJ39" i="16"/>
  <c r="AE39" i="16"/>
  <c r="Z39" i="16"/>
  <c r="T39" i="16"/>
  <c r="AO38" i="16"/>
  <c r="AN38" i="16"/>
  <c r="AM38" i="16" s="1"/>
  <c r="AJ38" i="16"/>
  <c r="AE38" i="16"/>
  <c r="Z38" i="16"/>
  <c r="Y38" i="16" s="1"/>
  <c r="X38" i="16" s="1"/>
  <c r="U38" i="16"/>
  <c r="T38" i="16"/>
  <c r="Q38" i="16"/>
  <c r="O38" i="16"/>
  <c r="E38" i="16"/>
  <c r="C38" i="16"/>
  <c r="AO37" i="16"/>
  <c r="AJ37" i="16"/>
  <c r="AI35" i="16" s="1"/>
  <c r="AH35" i="16" s="1"/>
  <c r="AE37" i="16"/>
  <c r="Z37" i="16"/>
  <c r="T37" i="16"/>
  <c r="AO36" i="16"/>
  <c r="AJ36" i="16"/>
  <c r="AE36" i="16"/>
  <c r="Z36" i="16"/>
  <c r="T36" i="16"/>
  <c r="AO35" i="16"/>
  <c r="AN35" i="16" s="1"/>
  <c r="AM35" i="16" s="1"/>
  <c r="AJ35" i="16"/>
  <c r="AE35" i="16"/>
  <c r="Z35" i="16"/>
  <c r="T35" i="16"/>
  <c r="U35" i="16" s="1"/>
  <c r="Q35" i="16"/>
  <c r="R35" i="16" s="1"/>
  <c r="AS35" i="16" s="1"/>
  <c r="AT35" i="16" s="1"/>
  <c r="O35" i="16"/>
  <c r="E35" i="16"/>
  <c r="C35" i="16"/>
  <c r="AO34" i="16"/>
  <c r="AJ34" i="16"/>
  <c r="AE34" i="16"/>
  <c r="Z34" i="16"/>
  <c r="T34" i="16"/>
  <c r="AO33" i="16"/>
  <c r="AJ33" i="16"/>
  <c r="AE33" i="16"/>
  <c r="Z33" i="16"/>
  <c r="T33" i="16"/>
  <c r="AO32" i="16"/>
  <c r="AN32" i="16" s="1"/>
  <c r="AM32" i="16" s="1"/>
  <c r="AJ32" i="16"/>
  <c r="AE32" i="16"/>
  <c r="Z32" i="16"/>
  <c r="T32" i="16"/>
  <c r="Q32" i="16"/>
  <c r="R32" i="16" s="1"/>
  <c r="AS32" i="16" s="1"/>
  <c r="AT32" i="16" s="1"/>
  <c r="O32" i="16"/>
  <c r="E32" i="16"/>
  <c r="C32" i="16"/>
  <c r="AO31" i="16"/>
  <c r="AJ31" i="16"/>
  <c r="AE31" i="16"/>
  <c r="Z31" i="16"/>
  <c r="T31" i="16"/>
  <c r="AO30" i="16"/>
  <c r="AN29" i="16" s="1"/>
  <c r="AM29" i="16" s="1"/>
  <c r="AJ30" i="16"/>
  <c r="AE30" i="16"/>
  <c r="AD29" i="16" s="1"/>
  <c r="AC29" i="16" s="1"/>
  <c r="Z30" i="16"/>
  <c r="Y29" i="16" s="1"/>
  <c r="X29" i="16" s="1"/>
  <c r="T30" i="16"/>
  <c r="AO29" i="16"/>
  <c r="AJ29" i="16"/>
  <c r="AI29" i="16"/>
  <c r="AH29" i="16" s="1"/>
  <c r="AE29" i="16"/>
  <c r="Z29" i="16"/>
  <c r="T29" i="16"/>
  <c r="Q29" i="16"/>
  <c r="O29" i="16"/>
  <c r="E29" i="16"/>
  <c r="C29" i="16"/>
  <c r="AO28" i="16"/>
  <c r="AJ28" i="16"/>
  <c r="AE28" i="16"/>
  <c r="Z28" i="16"/>
  <c r="T28" i="16"/>
  <c r="AO27" i="16"/>
  <c r="AJ27" i="16"/>
  <c r="AE27" i="16"/>
  <c r="Z27" i="16"/>
  <c r="T27" i="16"/>
  <c r="AS26" i="16"/>
  <c r="AT26" i="16" s="1"/>
  <c r="AO26" i="16"/>
  <c r="AJ26" i="16"/>
  <c r="AE26" i="16"/>
  <c r="AD26" i="16"/>
  <c r="AC26" i="16" s="1"/>
  <c r="Z26" i="16"/>
  <c r="T26" i="16"/>
  <c r="Q26" i="16"/>
  <c r="R26" i="16" s="1"/>
  <c r="O26" i="16"/>
  <c r="E26" i="16"/>
  <c r="C26" i="16"/>
  <c r="AO25" i="16"/>
  <c r="AN23" i="16" s="1"/>
  <c r="AM23" i="16" s="1"/>
  <c r="AJ25" i="16"/>
  <c r="AE25" i="16"/>
  <c r="Z25" i="16"/>
  <c r="T25" i="16"/>
  <c r="AO24" i="16"/>
  <c r="AJ24" i="16"/>
  <c r="AE24" i="16"/>
  <c r="Z24" i="16"/>
  <c r="T24" i="16"/>
  <c r="AO23" i="16"/>
  <c r="AJ23" i="16"/>
  <c r="AE23" i="16"/>
  <c r="Z23" i="16"/>
  <c r="Y23" i="16"/>
  <c r="X23" i="16"/>
  <c r="T23" i="16"/>
  <c r="R23" i="16"/>
  <c r="AS23" i="16" s="1"/>
  <c r="AT23" i="16" s="1"/>
  <c r="Q23" i="16"/>
  <c r="O23" i="16"/>
  <c r="E23" i="16"/>
  <c r="C23" i="16"/>
  <c r="AO22" i="16"/>
  <c r="AJ22" i="16"/>
  <c r="AE22" i="16"/>
  <c r="Z22" i="16"/>
  <c r="T22" i="16"/>
  <c r="AO21" i="16"/>
  <c r="AJ21" i="16"/>
  <c r="AE21" i="16"/>
  <c r="Z21" i="16"/>
  <c r="Y20" i="16" s="1"/>
  <c r="X20" i="16" s="1"/>
  <c r="T21" i="16"/>
  <c r="AO20" i="16"/>
  <c r="AN20" i="16" s="1"/>
  <c r="AM20" i="16" s="1"/>
  <c r="AJ20" i="16"/>
  <c r="AE20" i="16"/>
  <c r="Z20" i="16"/>
  <c r="T20" i="16"/>
  <c r="Q20" i="16"/>
  <c r="R20" i="16" s="1"/>
  <c r="AS20" i="16" s="1"/>
  <c r="AT20" i="16" s="1"/>
  <c r="O20" i="16"/>
  <c r="E20" i="16"/>
  <c r="C20" i="16"/>
  <c r="AO19" i="16"/>
  <c r="AJ19" i="16"/>
  <c r="AE19" i="16"/>
  <c r="AD17" i="16" s="1"/>
  <c r="AC17" i="16" s="1"/>
  <c r="Z19" i="16"/>
  <c r="T19" i="16"/>
  <c r="AO18" i="16"/>
  <c r="AJ18" i="16"/>
  <c r="AE18" i="16"/>
  <c r="Z18" i="16"/>
  <c r="T18" i="16"/>
  <c r="AO17" i="16"/>
  <c r="AJ17" i="16"/>
  <c r="AE17" i="16"/>
  <c r="Z17" i="16"/>
  <c r="T17" i="16"/>
  <c r="Q17" i="16"/>
  <c r="R17" i="16" s="1"/>
  <c r="AS17" i="16" s="1"/>
  <c r="AT17" i="16" s="1"/>
  <c r="O17" i="16"/>
  <c r="E17" i="16"/>
  <c r="C17" i="16"/>
  <c r="AO16" i="16"/>
  <c r="AJ16" i="16"/>
  <c r="AE16" i="16"/>
  <c r="Z16" i="16"/>
  <c r="T16" i="16"/>
  <c r="AO15" i="16"/>
  <c r="AN14" i="16" s="1"/>
  <c r="AM14" i="16" s="1"/>
  <c r="AJ15" i="16"/>
  <c r="AE15" i="16"/>
  <c r="Z15" i="16"/>
  <c r="T15" i="16"/>
  <c r="AO14" i="16"/>
  <c r="AJ14" i="16"/>
  <c r="AE14" i="16"/>
  <c r="Z14" i="16"/>
  <c r="T14" i="16"/>
  <c r="Q14" i="16"/>
  <c r="R14" i="16" s="1"/>
  <c r="AS14" i="16" s="1"/>
  <c r="AT14" i="16" s="1"/>
  <c r="O14" i="16"/>
  <c r="E14" i="16"/>
  <c r="C14" i="16"/>
  <c r="AO13" i="16"/>
  <c r="AJ13" i="16"/>
  <c r="AE13" i="16"/>
  <c r="Z13" i="16"/>
  <c r="T13" i="16"/>
  <c r="AO12" i="16"/>
  <c r="AJ12" i="16"/>
  <c r="AI11" i="16" s="1"/>
  <c r="AH11" i="16" s="1"/>
  <c r="AE12" i="16"/>
  <c r="AD11" i="16" s="1"/>
  <c r="AC11" i="16" s="1"/>
  <c r="Z12" i="16"/>
  <c r="T12" i="16"/>
  <c r="AO11" i="16"/>
  <c r="AN11" i="16" s="1"/>
  <c r="AM11" i="16" s="1"/>
  <c r="AJ11" i="16"/>
  <c r="AE11" i="16"/>
  <c r="Z11" i="16"/>
  <c r="T11" i="16"/>
  <c r="Q11" i="16"/>
  <c r="O11" i="16"/>
  <c r="E11" i="16"/>
  <c r="C11" i="16"/>
  <c r="T539" i="12" l="1"/>
  <c r="AC539" i="17"/>
  <c r="AD539" i="17" s="1"/>
  <c r="T560" i="12"/>
  <c r="AC560" i="17"/>
  <c r="AD560" i="17" s="1"/>
  <c r="T557" i="12"/>
  <c r="AC557" i="17"/>
  <c r="AD557" i="17" s="1"/>
  <c r="T554" i="12"/>
  <c r="AC554" i="17"/>
  <c r="AD554" i="17" s="1"/>
  <c r="T566" i="12"/>
  <c r="AC566" i="17"/>
  <c r="AD566" i="17" s="1"/>
  <c r="T551" i="12"/>
  <c r="AC551" i="17"/>
  <c r="AD551" i="17" s="1"/>
  <c r="T548" i="12"/>
  <c r="AC548" i="17"/>
  <c r="AD548" i="17" s="1"/>
  <c r="T563" i="12"/>
  <c r="AC563" i="17"/>
  <c r="AD563" i="17" s="1"/>
  <c r="T545" i="12"/>
  <c r="AC545" i="17"/>
  <c r="AD545" i="17" s="1"/>
  <c r="T542" i="12"/>
  <c r="AC542" i="17"/>
  <c r="AD542" i="17" s="1"/>
  <c r="I35" i="17"/>
  <c r="H35" i="17" s="1"/>
  <c r="S461" i="12"/>
  <c r="S425" i="12"/>
  <c r="S62" i="12"/>
  <c r="S410" i="12"/>
  <c r="S83" i="12"/>
  <c r="S512" i="12"/>
  <c r="S404" i="12"/>
  <c r="S359" i="12"/>
  <c r="S392" i="12"/>
  <c r="S248" i="12"/>
  <c r="S32" i="12"/>
  <c r="T32" i="12" s="1"/>
  <c r="S227" i="12"/>
  <c r="S155" i="12"/>
  <c r="S35" i="12"/>
  <c r="S50" i="12"/>
  <c r="S467" i="12"/>
  <c r="S431" i="12"/>
  <c r="S38" i="12"/>
  <c r="T38" i="12" s="1"/>
  <c r="S98" i="12"/>
  <c r="S236" i="12"/>
  <c r="S218" i="12"/>
  <c r="S110" i="12"/>
  <c r="S65" i="12"/>
  <c r="S266" i="12"/>
  <c r="S398" i="12"/>
  <c r="S221" i="12"/>
  <c r="S185" i="12"/>
  <c r="S173" i="12"/>
  <c r="S137" i="12"/>
  <c r="S491" i="12"/>
  <c r="S455" i="12"/>
  <c r="S383" i="12"/>
  <c r="S170" i="12"/>
  <c r="S341" i="12"/>
  <c r="S305" i="12"/>
  <c r="S524" i="12"/>
  <c r="S161" i="12"/>
  <c r="S299" i="12"/>
  <c r="S290" i="12"/>
  <c r="S494" i="12"/>
  <c r="S212" i="12"/>
  <c r="S71" i="12"/>
  <c r="S206" i="12"/>
  <c r="S164" i="12"/>
  <c r="S128" i="12"/>
  <c r="S332" i="12"/>
  <c r="S296" i="12"/>
  <c r="S89" i="12"/>
  <c r="S437" i="12"/>
  <c r="S260" i="12"/>
  <c r="S158" i="12"/>
  <c r="S122" i="12"/>
  <c r="S20" i="12"/>
  <c r="T20" i="12" s="1"/>
  <c r="S44" i="12"/>
  <c r="S317" i="12"/>
  <c r="S281" i="12"/>
  <c r="S179" i="12"/>
  <c r="S41" i="12"/>
  <c r="S527" i="12"/>
  <c r="S245" i="12"/>
  <c r="S107" i="12"/>
  <c r="S74" i="12"/>
  <c r="S347" i="12"/>
  <c r="S14" i="12"/>
  <c r="T14" i="12" s="1"/>
  <c r="N14" i="17"/>
  <c r="M14" i="17" s="1"/>
  <c r="S272" i="12"/>
  <c r="S329" i="12"/>
  <c r="S497" i="12"/>
  <c r="S182" i="12"/>
  <c r="S521" i="12"/>
  <c r="S119" i="12"/>
  <c r="S92" i="12"/>
  <c r="S224" i="12"/>
  <c r="S287" i="12"/>
  <c r="S413" i="12"/>
  <c r="S314" i="12"/>
  <c r="S215" i="12"/>
  <c r="S344" i="12"/>
  <c r="S149" i="12"/>
  <c r="S53" i="12"/>
  <c r="S146" i="12"/>
  <c r="S209" i="12"/>
  <c r="S143" i="12"/>
  <c r="S80" i="12"/>
  <c r="S47" i="12"/>
  <c r="S230" i="12"/>
  <c r="S200" i="12"/>
  <c r="S167" i="12"/>
  <c r="S401" i="12"/>
  <c r="S530" i="12"/>
  <c r="S395" i="12"/>
  <c r="S101" i="12"/>
  <c r="S263" i="12"/>
  <c r="S356" i="12"/>
  <c r="S353" i="12"/>
  <c r="S320" i="12"/>
  <c r="S254" i="12"/>
  <c r="S194" i="12"/>
  <c r="S11" i="12"/>
  <c r="T11" i="12" s="1"/>
  <c r="S440" i="12"/>
  <c r="S374" i="12"/>
  <c r="S29" i="12"/>
  <c r="S485" i="12"/>
  <c r="S449" i="12"/>
  <c r="S368" i="12"/>
  <c r="S302" i="12"/>
  <c r="S176" i="12"/>
  <c r="S116" i="12"/>
  <c r="S56" i="12"/>
  <c r="AQ281" i="16"/>
  <c r="AR281" i="16" s="1"/>
  <c r="V281" i="16"/>
  <c r="AQ266" i="16"/>
  <c r="AR266" i="16" s="1"/>
  <c r="V266" i="16"/>
  <c r="V68" i="16"/>
  <c r="AQ68" i="16"/>
  <c r="AR68" i="16" s="1"/>
  <c r="V398" i="16"/>
  <c r="AQ398" i="16"/>
  <c r="AR398" i="16" s="1"/>
  <c r="V389" i="16"/>
  <c r="AQ389" i="16"/>
  <c r="AR389" i="16" s="1"/>
  <c r="AQ293" i="16"/>
  <c r="AR293" i="16" s="1"/>
  <c r="V293" i="16"/>
  <c r="AQ530" i="16"/>
  <c r="AR530" i="16" s="1"/>
  <c r="V530" i="16"/>
  <c r="V404" i="16"/>
  <c r="AQ404" i="16"/>
  <c r="AR404" i="16" s="1"/>
  <c r="AI14" i="16"/>
  <c r="AH14" i="16" s="1"/>
  <c r="AI119" i="16"/>
  <c r="AH119" i="16" s="1"/>
  <c r="U365" i="16"/>
  <c r="V365" i="16" s="1"/>
  <c r="AQ299" i="16"/>
  <c r="AR299" i="16" s="1"/>
  <c r="AI521" i="16"/>
  <c r="AH521" i="16" s="1"/>
  <c r="AD539" i="16"/>
  <c r="AC539" i="16" s="1"/>
  <c r="AI131" i="16"/>
  <c r="AH131" i="16" s="1"/>
  <c r="AD113" i="16"/>
  <c r="AC113" i="16" s="1"/>
  <c r="U227" i="16"/>
  <c r="AD254" i="16"/>
  <c r="AC254" i="16" s="1"/>
  <c r="Y557" i="16"/>
  <c r="X557" i="16" s="1"/>
  <c r="V71" i="16"/>
  <c r="AD317" i="16"/>
  <c r="AC317" i="16" s="1"/>
  <c r="Y230" i="16"/>
  <c r="X230" i="16" s="1"/>
  <c r="Y263" i="16"/>
  <c r="X263" i="16" s="1"/>
  <c r="AD20" i="16"/>
  <c r="AC20" i="16" s="1"/>
  <c r="AD257" i="16"/>
  <c r="AC257" i="16" s="1"/>
  <c r="Y314" i="16"/>
  <c r="X314" i="16" s="1"/>
  <c r="AD380" i="16"/>
  <c r="AC380" i="16" s="1"/>
  <c r="AD473" i="16"/>
  <c r="AC473" i="16" s="1"/>
  <c r="U44" i="16"/>
  <c r="V44" i="16" s="1"/>
  <c r="U362" i="16"/>
  <c r="U470" i="16"/>
  <c r="AI554" i="16"/>
  <c r="AH554" i="16" s="1"/>
  <c r="Y539" i="16"/>
  <c r="X539" i="16" s="1"/>
  <c r="AD362" i="16"/>
  <c r="AC362" i="16" s="1"/>
  <c r="AI443" i="16"/>
  <c r="AH443" i="16" s="1"/>
  <c r="AD365" i="16"/>
  <c r="AC365" i="16" s="1"/>
  <c r="Y374" i="16"/>
  <c r="X374" i="16" s="1"/>
  <c r="U350" i="16"/>
  <c r="Y461" i="16"/>
  <c r="X461" i="16" s="1"/>
  <c r="AI464" i="16"/>
  <c r="AH464" i="16" s="1"/>
  <c r="V95" i="16"/>
  <c r="AD122" i="16"/>
  <c r="AC122" i="16" s="1"/>
  <c r="Y221" i="16"/>
  <c r="X221" i="16" s="1"/>
  <c r="AI224" i="16"/>
  <c r="AH224" i="16" s="1"/>
  <c r="AI251" i="16"/>
  <c r="AH251" i="16" s="1"/>
  <c r="AI122" i="16"/>
  <c r="AH122" i="16" s="1"/>
  <c r="AD176" i="16"/>
  <c r="AC176" i="16" s="1"/>
  <c r="U218" i="16"/>
  <c r="AD329" i="16"/>
  <c r="AC329" i="16" s="1"/>
  <c r="Y350" i="16"/>
  <c r="X350" i="16" s="1"/>
  <c r="AI407" i="16"/>
  <c r="AH407" i="16" s="1"/>
  <c r="AD461" i="16"/>
  <c r="AC461" i="16" s="1"/>
  <c r="AD506" i="16"/>
  <c r="AC506" i="16" s="1"/>
  <c r="AI551" i="16"/>
  <c r="AH551" i="16" s="1"/>
  <c r="AI563" i="16"/>
  <c r="AH563" i="16" s="1"/>
  <c r="U188" i="16"/>
  <c r="AI533" i="16"/>
  <c r="AH533" i="16" s="1"/>
  <c r="AI59" i="16"/>
  <c r="AH59" i="16" s="1"/>
  <c r="Y71" i="16"/>
  <c r="X71" i="16" s="1"/>
  <c r="U83" i="16"/>
  <c r="Y86" i="16"/>
  <c r="X86" i="16" s="1"/>
  <c r="AQ92" i="16"/>
  <c r="AR92" i="16" s="1"/>
  <c r="U113" i="16"/>
  <c r="AD143" i="16"/>
  <c r="AC143" i="16" s="1"/>
  <c r="Y188" i="16"/>
  <c r="X188" i="16" s="1"/>
  <c r="U347" i="16"/>
  <c r="AI377" i="16"/>
  <c r="AH377" i="16" s="1"/>
  <c r="AI398" i="16"/>
  <c r="AH398" i="16" s="1"/>
  <c r="U437" i="16"/>
  <c r="V437" i="16" s="1"/>
  <c r="AD479" i="16"/>
  <c r="AC479" i="16" s="1"/>
  <c r="AI548" i="16"/>
  <c r="AH548" i="16" s="1"/>
  <c r="Y44" i="16"/>
  <c r="X44" i="16" s="1"/>
  <c r="Y170" i="16"/>
  <c r="X170" i="16" s="1"/>
  <c r="AI341" i="16"/>
  <c r="AH341" i="16" s="1"/>
  <c r="AD59" i="16"/>
  <c r="AC59" i="16" s="1"/>
  <c r="U80" i="16"/>
  <c r="AQ80" i="16" s="1"/>
  <c r="AR80" i="16" s="1"/>
  <c r="U170" i="16"/>
  <c r="V170" i="16" s="1"/>
  <c r="U260" i="16"/>
  <c r="V260" i="16" s="1"/>
  <c r="U278" i="16"/>
  <c r="Y320" i="16"/>
  <c r="X320" i="16" s="1"/>
  <c r="AI374" i="16"/>
  <c r="AH374" i="16" s="1"/>
  <c r="U434" i="16"/>
  <c r="AQ434" i="16" s="1"/>
  <c r="AR434" i="16" s="1"/>
  <c r="V521" i="16"/>
  <c r="Y533" i="16"/>
  <c r="X533" i="16" s="1"/>
  <c r="Y326" i="16"/>
  <c r="X326" i="16" s="1"/>
  <c r="AD353" i="16"/>
  <c r="AC353" i="16" s="1"/>
  <c r="Y401" i="16"/>
  <c r="X401" i="16" s="1"/>
  <c r="Y104" i="16"/>
  <c r="X104" i="16" s="1"/>
  <c r="Y194" i="16"/>
  <c r="X194" i="16" s="1"/>
  <c r="U164" i="16"/>
  <c r="U272" i="16"/>
  <c r="AQ272" i="16" s="1"/>
  <c r="AR272" i="16" s="1"/>
  <c r="AI302" i="16"/>
  <c r="AH302" i="16" s="1"/>
  <c r="AD374" i="16"/>
  <c r="AC374" i="16" s="1"/>
  <c r="AI458" i="16"/>
  <c r="AH458" i="16" s="1"/>
  <c r="AI503" i="16"/>
  <c r="AH503" i="16" s="1"/>
  <c r="AD56" i="16"/>
  <c r="AC56" i="16" s="1"/>
  <c r="Y11" i="16"/>
  <c r="X11" i="16" s="1"/>
  <c r="Y14" i="16"/>
  <c r="X14" i="16" s="1"/>
  <c r="AD38" i="16"/>
  <c r="AC38" i="16" s="1"/>
  <c r="U50" i="16"/>
  <c r="AI56" i="16"/>
  <c r="AH56" i="16" s="1"/>
  <c r="AD83" i="16"/>
  <c r="AC83" i="16" s="1"/>
  <c r="AI128" i="16"/>
  <c r="AH128" i="16" s="1"/>
  <c r="V140" i="16"/>
  <c r="Y197" i="16"/>
  <c r="X197" i="16" s="1"/>
  <c r="Y248" i="16"/>
  <c r="X248" i="16" s="1"/>
  <c r="U263" i="16"/>
  <c r="V263" i="16" s="1"/>
  <c r="AI299" i="16"/>
  <c r="AH299" i="16" s="1"/>
  <c r="U317" i="16"/>
  <c r="V317" i="16" s="1"/>
  <c r="AI446" i="16"/>
  <c r="AH446" i="16" s="1"/>
  <c r="AI524" i="16"/>
  <c r="AH524" i="16" s="1"/>
  <c r="AD557" i="16"/>
  <c r="AC557" i="16" s="1"/>
  <c r="V74" i="16"/>
  <c r="AQ74" i="16"/>
  <c r="AR74" i="16" s="1"/>
  <c r="AD350" i="16"/>
  <c r="AC350" i="16" s="1"/>
  <c r="AQ62" i="16"/>
  <c r="AR62" i="16" s="1"/>
  <c r="AI170" i="16"/>
  <c r="AH170" i="16" s="1"/>
  <c r="AI32" i="16"/>
  <c r="AH32" i="16" s="1"/>
  <c r="Y32" i="16"/>
  <c r="X32" i="16" s="1"/>
  <c r="Y35" i="16"/>
  <c r="X35" i="16" s="1"/>
  <c r="AD80" i="16"/>
  <c r="AC80" i="16" s="1"/>
  <c r="Y140" i="16"/>
  <c r="X140" i="16" s="1"/>
  <c r="U212" i="16"/>
  <c r="AI245" i="16"/>
  <c r="AH245" i="16" s="1"/>
  <c r="AD248" i="16"/>
  <c r="AC248" i="16" s="1"/>
  <c r="AD251" i="16"/>
  <c r="AC251" i="16" s="1"/>
  <c r="AI272" i="16"/>
  <c r="AH272" i="16" s="1"/>
  <c r="Y371" i="16"/>
  <c r="X371" i="16" s="1"/>
  <c r="U431" i="16"/>
  <c r="Y131" i="16"/>
  <c r="X131" i="16" s="1"/>
  <c r="AD149" i="16"/>
  <c r="AC149" i="16" s="1"/>
  <c r="AD188" i="16"/>
  <c r="AC188" i="16" s="1"/>
  <c r="AD230" i="16"/>
  <c r="AC230" i="16" s="1"/>
  <c r="AI332" i="16"/>
  <c r="AH332" i="16" s="1"/>
  <c r="Y452" i="16"/>
  <c r="X452" i="16" s="1"/>
  <c r="AI164" i="16"/>
  <c r="AH164" i="16" s="1"/>
  <c r="U239" i="16"/>
  <c r="AD272" i="16"/>
  <c r="AC272" i="16" s="1"/>
  <c r="Y308" i="16"/>
  <c r="X308" i="16" s="1"/>
  <c r="U338" i="16"/>
  <c r="V338" i="16" s="1"/>
  <c r="AD359" i="16"/>
  <c r="AC359" i="16" s="1"/>
  <c r="AI371" i="16"/>
  <c r="AH371" i="16" s="1"/>
  <c r="U383" i="16"/>
  <c r="AD470" i="16"/>
  <c r="AC470" i="16" s="1"/>
  <c r="AI485" i="16"/>
  <c r="AH485" i="16" s="1"/>
  <c r="U503" i="16"/>
  <c r="Y530" i="16"/>
  <c r="X530" i="16" s="1"/>
  <c r="U20" i="16"/>
  <c r="U26" i="16"/>
  <c r="AQ26" i="16" s="1"/>
  <c r="AR26" i="16" s="1"/>
  <c r="Y92" i="16"/>
  <c r="X92" i="16" s="1"/>
  <c r="Y101" i="16"/>
  <c r="X101" i="16" s="1"/>
  <c r="Y146" i="16"/>
  <c r="X146" i="16" s="1"/>
  <c r="Y161" i="16"/>
  <c r="X161" i="16" s="1"/>
  <c r="AD170" i="16"/>
  <c r="AC170" i="16" s="1"/>
  <c r="Y212" i="16"/>
  <c r="X212" i="16" s="1"/>
  <c r="U224" i="16"/>
  <c r="AQ224" i="16" s="1"/>
  <c r="AR224" i="16" s="1"/>
  <c r="U236" i="16"/>
  <c r="AQ236" i="16" s="1"/>
  <c r="AR236" i="16" s="1"/>
  <c r="AI242" i="16"/>
  <c r="AH242" i="16" s="1"/>
  <c r="Y254" i="16"/>
  <c r="X254" i="16" s="1"/>
  <c r="U290" i="16"/>
  <c r="U329" i="16"/>
  <c r="AQ329" i="16" s="1"/>
  <c r="AR329" i="16" s="1"/>
  <c r="AI359" i="16"/>
  <c r="AH359" i="16" s="1"/>
  <c r="AI392" i="16"/>
  <c r="AH392" i="16" s="1"/>
  <c r="Y407" i="16"/>
  <c r="X407" i="16" s="1"/>
  <c r="AD431" i="16"/>
  <c r="AC431" i="16" s="1"/>
  <c r="AI434" i="16"/>
  <c r="AH434" i="16" s="1"/>
  <c r="AI470" i="16"/>
  <c r="AH470" i="16" s="1"/>
  <c r="U473" i="16"/>
  <c r="U494" i="16"/>
  <c r="U497" i="16"/>
  <c r="AD530" i="16"/>
  <c r="AC530" i="16" s="1"/>
  <c r="U533" i="16"/>
  <c r="U551" i="16"/>
  <c r="Y59" i="16"/>
  <c r="X59" i="16" s="1"/>
  <c r="U86" i="16"/>
  <c r="V86" i="16" s="1"/>
  <c r="AD101" i="16"/>
  <c r="AC101" i="16" s="1"/>
  <c r="AI140" i="16"/>
  <c r="AH140" i="16" s="1"/>
  <c r="U287" i="16"/>
  <c r="AI308" i="16"/>
  <c r="AH308" i="16" s="1"/>
  <c r="U332" i="16"/>
  <c r="AQ332" i="16" s="1"/>
  <c r="AR332" i="16" s="1"/>
  <c r="AD407" i="16"/>
  <c r="AC407" i="16" s="1"/>
  <c r="U422" i="16"/>
  <c r="AQ422" i="16" s="1"/>
  <c r="AR422" i="16" s="1"/>
  <c r="AI452" i="16"/>
  <c r="AH452" i="16" s="1"/>
  <c r="U464" i="16"/>
  <c r="AQ464" i="16" s="1"/>
  <c r="AR464" i="16" s="1"/>
  <c r="AI512" i="16"/>
  <c r="AH512" i="16" s="1"/>
  <c r="AI530" i="16"/>
  <c r="AH530" i="16" s="1"/>
  <c r="Y536" i="16"/>
  <c r="X536" i="16" s="1"/>
  <c r="Y554" i="16"/>
  <c r="X554" i="16" s="1"/>
  <c r="Y521" i="16"/>
  <c r="X521" i="16" s="1"/>
  <c r="U548" i="16"/>
  <c r="AI20" i="16"/>
  <c r="AH20" i="16" s="1"/>
  <c r="AI182" i="16"/>
  <c r="AH182" i="16" s="1"/>
  <c r="AI194" i="16"/>
  <c r="AH194" i="16" s="1"/>
  <c r="AD266" i="16"/>
  <c r="AC266" i="16" s="1"/>
  <c r="U314" i="16"/>
  <c r="V314" i="16" s="1"/>
  <c r="AD320" i="16"/>
  <c r="AC320" i="16" s="1"/>
  <c r="AD323" i="16"/>
  <c r="AC323" i="16" s="1"/>
  <c r="U371" i="16"/>
  <c r="U386" i="16"/>
  <c r="AQ386" i="16" s="1"/>
  <c r="AR386" i="16" s="1"/>
  <c r="U392" i="16"/>
  <c r="AD413" i="16"/>
  <c r="AC413" i="16" s="1"/>
  <c r="AD416" i="16"/>
  <c r="AC416" i="16" s="1"/>
  <c r="AI473" i="16"/>
  <c r="AH473" i="16" s="1"/>
  <c r="U563" i="16"/>
  <c r="V563" i="16" s="1"/>
  <c r="Y47" i="16"/>
  <c r="X47" i="16" s="1"/>
  <c r="AI71" i="16"/>
  <c r="AH71" i="16" s="1"/>
  <c r="AD77" i="16"/>
  <c r="AC77" i="16" s="1"/>
  <c r="Y89" i="16"/>
  <c r="X89" i="16" s="1"/>
  <c r="AI95" i="16"/>
  <c r="AH95" i="16" s="1"/>
  <c r="Y113" i="16"/>
  <c r="X113" i="16" s="1"/>
  <c r="U149" i="16"/>
  <c r="V149" i="16" s="1"/>
  <c r="AI185" i="16"/>
  <c r="AH185" i="16" s="1"/>
  <c r="AD347" i="16"/>
  <c r="AC347" i="16" s="1"/>
  <c r="AI416" i="16"/>
  <c r="AH416" i="16" s="1"/>
  <c r="U485" i="16"/>
  <c r="AQ485" i="16" s="1"/>
  <c r="AR485" i="16" s="1"/>
  <c r="Y515" i="16"/>
  <c r="X515" i="16" s="1"/>
  <c r="AD23" i="16"/>
  <c r="AC23" i="16" s="1"/>
  <c r="U32" i="16"/>
  <c r="AQ32" i="16" s="1"/>
  <c r="AR32" i="16" s="1"/>
  <c r="AI41" i="16"/>
  <c r="AH41" i="16" s="1"/>
  <c r="AI77" i="16"/>
  <c r="AH77" i="16" s="1"/>
  <c r="U221" i="16"/>
  <c r="V221" i="16" s="1"/>
  <c r="Y251" i="16"/>
  <c r="X251" i="16" s="1"/>
  <c r="AI278" i="16"/>
  <c r="AH278" i="16" s="1"/>
  <c r="U326" i="16"/>
  <c r="AQ326" i="16" s="1"/>
  <c r="AR326" i="16" s="1"/>
  <c r="AI437" i="16"/>
  <c r="AH437" i="16" s="1"/>
  <c r="Y485" i="16"/>
  <c r="X485" i="16" s="1"/>
  <c r="U560" i="16"/>
  <c r="AQ560" i="16" s="1"/>
  <c r="AR560" i="16" s="1"/>
  <c r="AI92" i="16"/>
  <c r="AH92" i="16" s="1"/>
  <c r="Y164" i="16"/>
  <c r="X164" i="16" s="1"/>
  <c r="AI50" i="16"/>
  <c r="AH50" i="16" s="1"/>
  <c r="Y65" i="16"/>
  <c r="X65" i="16" s="1"/>
  <c r="AI89" i="16"/>
  <c r="AH89" i="16" s="1"/>
  <c r="AD110" i="16"/>
  <c r="AC110" i="16" s="1"/>
  <c r="AI113" i="16"/>
  <c r="AH113" i="16" s="1"/>
  <c r="U146" i="16"/>
  <c r="AQ146" i="16" s="1"/>
  <c r="AR146" i="16" s="1"/>
  <c r="AI215" i="16"/>
  <c r="AH215" i="16" s="1"/>
  <c r="U245" i="16"/>
  <c r="U275" i="16"/>
  <c r="AI305" i="16"/>
  <c r="AH305" i="16" s="1"/>
  <c r="Y329" i="16"/>
  <c r="X329" i="16" s="1"/>
  <c r="U356" i="16"/>
  <c r="Y419" i="16"/>
  <c r="X419" i="16" s="1"/>
  <c r="U452" i="16"/>
  <c r="AD464" i="16"/>
  <c r="AC464" i="16" s="1"/>
  <c r="U482" i="16"/>
  <c r="Y491" i="16"/>
  <c r="X491" i="16" s="1"/>
  <c r="Y512" i="16"/>
  <c r="X512" i="16" s="1"/>
  <c r="AI545" i="16"/>
  <c r="AH545" i="16" s="1"/>
  <c r="AD32" i="16"/>
  <c r="AC32" i="16" s="1"/>
  <c r="AD92" i="16"/>
  <c r="AC92" i="16" s="1"/>
  <c r="AI155" i="16"/>
  <c r="AH155" i="16" s="1"/>
  <c r="U542" i="16"/>
  <c r="V542" i="16" s="1"/>
  <c r="AI17" i="16"/>
  <c r="AH17" i="16" s="1"/>
  <c r="AD62" i="16"/>
  <c r="AC62" i="16" s="1"/>
  <c r="AD95" i="16"/>
  <c r="AC95" i="16" s="1"/>
  <c r="U119" i="16"/>
  <c r="V119" i="16" s="1"/>
  <c r="AD125" i="16"/>
  <c r="AC125" i="16" s="1"/>
  <c r="Y143" i="16"/>
  <c r="X143" i="16" s="1"/>
  <c r="AD146" i="16"/>
  <c r="AC146" i="16" s="1"/>
  <c r="AI188" i="16"/>
  <c r="AH188" i="16" s="1"/>
  <c r="Y227" i="16"/>
  <c r="X227" i="16" s="1"/>
  <c r="U242" i="16"/>
  <c r="AD284" i="16"/>
  <c r="AC284" i="16" s="1"/>
  <c r="AI329" i="16"/>
  <c r="AH329" i="16" s="1"/>
  <c r="U341" i="16"/>
  <c r="V341" i="16" s="1"/>
  <c r="Y347" i="16"/>
  <c r="X347" i="16" s="1"/>
  <c r="AD368" i="16"/>
  <c r="AC368" i="16" s="1"/>
  <c r="U374" i="16"/>
  <c r="AI389" i="16"/>
  <c r="AH389" i="16" s="1"/>
  <c r="Y467" i="16"/>
  <c r="X467" i="16" s="1"/>
  <c r="U488" i="16"/>
  <c r="Y509" i="16"/>
  <c r="X509" i="16" s="1"/>
  <c r="Y518" i="16"/>
  <c r="X518" i="16" s="1"/>
  <c r="AD521" i="16"/>
  <c r="AC521" i="16" s="1"/>
  <c r="AI560" i="16"/>
  <c r="AH560" i="16" s="1"/>
  <c r="U128" i="16"/>
  <c r="AD185" i="16"/>
  <c r="AC185" i="16" s="1"/>
  <c r="Y17" i="16"/>
  <c r="X17" i="16" s="1"/>
  <c r="U125" i="16"/>
  <c r="AQ125" i="16" s="1"/>
  <c r="AR125" i="16" s="1"/>
  <c r="U461" i="16"/>
  <c r="V461" i="16" s="1"/>
  <c r="Y62" i="16"/>
  <c r="X62" i="16" s="1"/>
  <c r="AI296" i="16"/>
  <c r="AH296" i="16" s="1"/>
  <c r="AI380" i="16"/>
  <c r="AH380" i="16" s="1"/>
  <c r="Y479" i="16"/>
  <c r="X479" i="16" s="1"/>
  <c r="Y497" i="16"/>
  <c r="X497" i="16" s="1"/>
  <c r="U14" i="16"/>
  <c r="U29" i="16"/>
  <c r="AD107" i="16"/>
  <c r="AC107" i="16" s="1"/>
  <c r="Y119" i="16"/>
  <c r="X119" i="16" s="1"/>
  <c r="AI149" i="16"/>
  <c r="AH149" i="16" s="1"/>
  <c r="AD179" i="16"/>
  <c r="AC179" i="16" s="1"/>
  <c r="U215" i="16"/>
  <c r="U248" i="16"/>
  <c r="AQ248" i="16" s="1"/>
  <c r="AR248" i="16" s="1"/>
  <c r="AI284" i="16"/>
  <c r="AH284" i="16" s="1"/>
  <c r="U353" i="16"/>
  <c r="U380" i="16"/>
  <c r="U410" i="16"/>
  <c r="Y425" i="16"/>
  <c r="X425" i="16" s="1"/>
  <c r="AD452" i="16"/>
  <c r="AC452" i="16" s="1"/>
  <c r="AI461" i="16"/>
  <c r="AH461" i="16" s="1"/>
  <c r="Y488" i="16"/>
  <c r="X488" i="16" s="1"/>
  <c r="Y524" i="16"/>
  <c r="X524" i="16" s="1"/>
  <c r="Y545" i="16"/>
  <c r="X545" i="16" s="1"/>
  <c r="U11" i="16"/>
  <c r="V11" i="16" s="1"/>
  <c r="S476" i="17"/>
  <c r="R476" i="17" s="1"/>
  <c r="X530" i="17"/>
  <c r="W530" i="17" s="1"/>
  <c r="N347" i="17"/>
  <c r="M347" i="17" s="1"/>
  <c r="X488" i="17"/>
  <c r="W488" i="17" s="1"/>
  <c r="E137" i="17"/>
  <c r="F137" i="17" s="1"/>
  <c r="X440" i="17"/>
  <c r="W440" i="17" s="1"/>
  <c r="S275" i="17"/>
  <c r="R275" i="17" s="1"/>
  <c r="S413" i="17"/>
  <c r="R413" i="17" s="1"/>
  <c r="N344" i="17"/>
  <c r="M344" i="17" s="1"/>
  <c r="X134" i="17"/>
  <c r="W134" i="17" s="1"/>
  <c r="S323" i="12"/>
  <c r="S203" i="12"/>
  <c r="S140" i="12"/>
  <c r="S509" i="12"/>
  <c r="S503" i="12"/>
  <c r="S134" i="12"/>
  <c r="S104" i="12"/>
  <c r="S251" i="12"/>
  <c r="S131" i="12"/>
  <c r="S17" i="12"/>
  <c r="S191" i="12"/>
  <c r="S278" i="12"/>
  <c r="S308" i="12"/>
  <c r="S335" i="12"/>
  <c r="S515" i="12"/>
  <c r="S419" i="12"/>
  <c r="S326" i="12"/>
  <c r="R11" i="16"/>
  <c r="X491" i="17"/>
  <c r="W491" i="17" s="1"/>
  <c r="N551" i="17"/>
  <c r="M551" i="17" s="1"/>
  <c r="N497" i="17"/>
  <c r="M497" i="17" s="1"/>
  <c r="E548" i="17"/>
  <c r="F548" i="17" s="1"/>
  <c r="X416" i="17"/>
  <c r="W416" i="17" s="1"/>
  <c r="E218" i="17"/>
  <c r="AA218" i="17" s="1"/>
  <c r="AB218" i="17" s="1"/>
  <c r="E236" i="17"/>
  <c r="N482" i="17"/>
  <c r="M482" i="17" s="1"/>
  <c r="N491" i="17"/>
  <c r="M491" i="17" s="1"/>
  <c r="N191" i="17"/>
  <c r="M191" i="17" s="1"/>
  <c r="S482" i="17"/>
  <c r="R482" i="17" s="1"/>
  <c r="N374" i="17"/>
  <c r="M374" i="17" s="1"/>
  <c r="S452" i="17"/>
  <c r="R452" i="17" s="1"/>
  <c r="S470" i="17"/>
  <c r="R470" i="17" s="1"/>
  <c r="N302" i="17"/>
  <c r="M302" i="17" s="1"/>
  <c r="N194" i="17"/>
  <c r="M194" i="17" s="1"/>
  <c r="N455" i="17"/>
  <c r="M455" i="17" s="1"/>
  <c r="S125" i="17"/>
  <c r="R125" i="17" s="1"/>
  <c r="X107" i="17"/>
  <c r="W107" i="17" s="1"/>
  <c r="S524" i="17"/>
  <c r="R524" i="17" s="1"/>
  <c r="N494" i="17"/>
  <c r="M494" i="17" s="1"/>
  <c r="X119" i="17"/>
  <c r="W119" i="17" s="1"/>
  <c r="X185" i="17"/>
  <c r="W185" i="17" s="1"/>
  <c r="S35" i="17"/>
  <c r="R35" i="17" s="1"/>
  <c r="N116" i="17"/>
  <c r="M116" i="17" s="1"/>
  <c r="N182" i="17"/>
  <c r="M182" i="17" s="1"/>
  <c r="N404" i="17"/>
  <c r="M404" i="17" s="1"/>
  <c r="AA401" i="17"/>
  <c r="AB401" i="17" s="1"/>
  <c r="N41" i="17"/>
  <c r="M41" i="17" s="1"/>
  <c r="X125" i="17"/>
  <c r="W125" i="17" s="1"/>
  <c r="N377" i="17"/>
  <c r="M377" i="17" s="1"/>
  <c r="N113" i="17"/>
  <c r="M113" i="17" s="1"/>
  <c r="N503" i="17"/>
  <c r="M503" i="17" s="1"/>
  <c r="S533" i="17"/>
  <c r="R533" i="17" s="1"/>
  <c r="S548" i="17"/>
  <c r="R548" i="17" s="1"/>
  <c r="S113" i="17"/>
  <c r="R113" i="17" s="1"/>
  <c r="N365" i="17"/>
  <c r="M365" i="17" s="1"/>
  <c r="S473" i="17"/>
  <c r="R473" i="17" s="1"/>
  <c r="S494" i="17"/>
  <c r="R494" i="17" s="1"/>
  <c r="S566" i="17"/>
  <c r="R566" i="17" s="1"/>
  <c r="N299" i="17"/>
  <c r="M299" i="17" s="1"/>
  <c r="N50" i="17"/>
  <c r="M50" i="17" s="1"/>
  <c r="X560" i="17"/>
  <c r="W560" i="17" s="1"/>
  <c r="E560" i="17"/>
  <c r="AA560" i="17" s="1"/>
  <c r="AB560" i="17" s="1"/>
  <c r="S434" i="17"/>
  <c r="R434" i="17" s="1"/>
  <c r="E506" i="17"/>
  <c r="AA506" i="17" s="1"/>
  <c r="AB506" i="17" s="1"/>
  <c r="N458" i="17"/>
  <c r="M458" i="17" s="1"/>
  <c r="S107" i="17"/>
  <c r="R107" i="17" s="1"/>
  <c r="N311" i="17"/>
  <c r="M311" i="17" s="1"/>
  <c r="E452" i="17"/>
  <c r="F452" i="17" s="1"/>
  <c r="N131" i="17"/>
  <c r="M131" i="17" s="1"/>
  <c r="AA212" i="17"/>
  <c r="AB212" i="17" s="1"/>
  <c r="N506" i="17"/>
  <c r="M506" i="17" s="1"/>
  <c r="N515" i="17"/>
  <c r="M515" i="17" s="1"/>
  <c r="N11" i="17"/>
  <c r="M11" i="17" s="1"/>
  <c r="N20" i="17"/>
  <c r="M20" i="17" s="1"/>
  <c r="N398" i="17"/>
  <c r="M398" i="17" s="1"/>
  <c r="E221" i="17"/>
  <c r="AA221" i="17" s="1"/>
  <c r="AB221" i="17" s="1"/>
  <c r="S416" i="17"/>
  <c r="R416" i="17" s="1"/>
  <c r="E557" i="17"/>
  <c r="F557" i="17" s="1"/>
  <c r="N386" i="17"/>
  <c r="M386" i="17" s="1"/>
  <c r="N77" i="17"/>
  <c r="M77" i="17" s="1"/>
  <c r="E38" i="17"/>
  <c r="N23" i="17"/>
  <c r="M23" i="17" s="1"/>
  <c r="X419" i="17"/>
  <c r="W419" i="17" s="1"/>
  <c r="S455" i="17"/>
  <c r="R455" i="17" s="1"/>
  <c r="E539" i="17"/>
  <c r="AA539" i="17" s="1"/>
  <c r="AB539" i="17" s="1"/>
  <c r="N548" i="17"/>
  <c r="M548" i="17" s="1"/>
  <c r="E233" i="17"/>
  <c r="AA233" i="17" s="1"/>
  <c r="AB233" i="17" s="1"/>
  <c r="S446" i="17"/>
  <c r="R446" i="17" s="1"/>
  <c r="N473" i="17"/>
  <c r="M473" i="17" s="1"/>
  <c r="S512" i="17"/>
  <c r="R512" i="17" s="1"/>
  <c r="E518" i="17"/>
  <c r="F518" i="17" s="1"/>
  <c r="N293" i="17"/>
  <c r="M293" i="17" s="1"/>
  <c r="N29" i="17"/>
  <c r="M29" i="17" s="1"/>
  <c r="N47" i="17"/>
  <c r="M47" i="17" s="1"/>
  <c r="N320" i="17"/>
  <c r="M320" i="17" s="1"/>
  <c r="X431" i="17"/>
  <c r="W431" i="17" s="1"/>
  <c r="S443" i="17"/>
  <c r="R443" i="17" s="1"/>
  <c r="E449" i="17"/>
  <c r="AA449" i="17" s="1"/>
  <c r="AB449" i="17" s="1"/>
  <c r="N80" i="17"/>
  <c r="M80" i="17" s="1"/>
  <c r="N89" i="17"/>
  <c r="M89" i="17" s="1"/>
  <c r="N128" i="17"/>
  <c r="M128" i="17" s="1"/>
  <c r="N389" i="17"/>
  <c r="M389" i="17" s="1"/>
  <c r="S410" i="17"/>
  <c r="R410" i="17" s="1"/>
  <c r="S440" i="17"/>
  <c r="R440" i="17" s="1"/>
  <c r="X503" i="17"/>
  <c r="W503" i="17" s="1"/>
  <c r="N188" i="17"/>
  <c r="M188" i="17" s="1"/>
  <c r="N38" i="17"/>
  <c r="M38" i="17" s="1"/>
  <c r="S128" i="17"/>
  <c r="R128" i="17" s="1"/>
  <c r="E443" i="17"/>
  <c r="AA443" i="17" s="1"/>
  <c r="AB443" i="17" s="1"/>
  <c r="N449" i="17"/>
  <c r="M449" i="17" s="1"/>
  <c r="N557" i="17"/>
  <c r="M557" i="17" s="1"/>
  <c r="S116" i="17"/>
  <c r="R116" i="17" s="1"/>
  <c r="S269" i="17"/>
  <c r="R269" i="17" s="1"/>
  <c r="N371" i="17"/>
  <c r="M371" i="17" s="1"/>
  <c r="E410" i="17"/>
  <c r="F410" i="17" s="1"/>
  <c r="S422" i="17"/>
  <c r="R422" i="17" s="1"/>
  <c r="S536" i="17"/>
  <c r="R536" i="17" s="1"/>
  <c r="E134" i="17"/>
  <c r="N170" i="17"/>
  <c r="M170" i="17" s="1"/>
  <c r="E428" i="17"/>
  <c r="AA428" i="17" s="1"/>
  <c r="AB428" i="17" s="1"/>
  <c r="E440" i="17"/>
  <c r="F440" i="17" s="1"/>
  <c r="X500" i="17"/>
  <c r="W500" i="17" s="1"/>
  <c r="N545" i="17"/>
  <c r="M545" i="17" s="1"/>
  <c r="X557" i="17"/>
  <c r="W557" i="17" s="1"/>
  <c r="X35" i="17"/>
  <c r="W35" i="17" s="1"/>
  <c r="S38" i="17"/>
  <c r="R38" i="17" s="1"/>
  <c r="N59" i="17"/>
  <c r="M59" i="17" s="1"/>
  <c r="N71" i="17"/>
  <c r="M71" i="17" s="1"/>
  <c r="S137" i="17"/>
  <c r="R137" i="17" s="1"/>
  <c r="N362" i="17"/>
  <c r="M362" i="17" s="1"/>
  <c r="N368" i="17"/>
  <c r="M368" i="17" s="1"/>
  <c r="S431" i="17"/>
  <c r="R431" i="17" s="1"/>
  <c r="N461" i="17"/>
  <c r="M461" i="17" s="1"/>
  <c r="S545" i="17"/>
  <c r="R545" i="17" s="1"/>
  <c r="E35" i="17"/>
  <c r="F35" i="17" s="1"/>
  <c r="X38" i="17"/>
  <c r="W38" i="17" s="1"/>
  <c r="S119" i="17"/>
  <c r="R119" i="17" s="1"/>
  <c r="X137" i="17"/>
  <c r="W137" i="17" s="1"/>
  <c r="N479" i="17"/>
  <c r="M479" i="17" s="1"/>
  <c r="S491" i="17"/>
  <c r="R491" i="17" s="1"/>
  <c r="X545" i="17"/>
  <c r="W545" i="17" s="1"/>
  <c r="N65" i="17"/>
  <c r="M65" i="17" s="1"/>
  <c r="S419" i="17"/>
  <c r="R419" i="17" s="1"/>
  <c r="N542" i="17"/>
  <c r="M542" i="17" s="1"/>
  <c r="E551" i="17"/>
  <c r="AA551" i="17" s="1"/>
  <c r="AB551" i="17" s="1"/>
  <c r="N350" i="17"/>
  <c r="M350" i="17" s="1"/>
  <c r="S104" i="17"/>
  <c r="R104" i="17" s="1"/>
  <c r="X428" i="17"/>
  <c r="W428" i="17" s="1"/>
  <c r="N467" i="17"/>
  <c r="M467" i="17" s="1"/>
  <c r="S563" i="17"/>
  <c r="R563" i="17" s="1"/>
  <c r="X104" i="17"/>
  <c r="W104" i="17" s="1"/>
  <c r="X506" i="17"/>
  <c r="W506" i="17" s="1"/>
  <c r="N533" i="17"/>
  <c r="M533" i="17" s="1"/>
  <c r="S551" i="17"/>
  <c r="R551" i="17" s="1"/>
  <c r="X563" i="17"/>
  <c r="W563" i="17" s="1"/>
  <c r="S407" i="17"/>
  <c r="R407" i="17" s="1"/>
  <c r="N476" i="17"/>
  <c r="M476" i="17" s="1"/>
  <c r="AA131" i="17"/>
  <c r="AB131" i="17" s="1"/>
  <c r="E455" i="17"/>
  <c r="AA455" i="17" s="1"/>
  <c r="AB455" i="17" s="1"/>
  <c r="E524" i="17"/>
  <c r="AA524" i="17" s="1"/>
  <c r="AB524" i="17" s="1"/>
  <c r="N395" i="17"/>
  <c r="M395" i="17" s="1"/>
  <c r="X410" i="17"/>
  <c r="W410" i="17" s="1"/>
  <c r="N257" i="17"/>
  <c r="M257" i="17" s="1"/>
  <c r="E485" i="17"/>
  <c r="AA485" i="17" s="1"/>
  <c r="AB485" i="17" s="1"/>
  <c r="N251" i="17"/>
  <c r="M251" i="17" s="1"/>
  <c r="N254" i="17"/>
  <c r="M254" i="17" s="1"/>
  <c r="N266" i="17"/>
  <c r="M266" i="17" s="1"/>
  <c r="N284" i="17"/>
  <c r="M284" i="17" s="1"/>
  <c r="N446" i="17"/>
  <c r="M446" i="17" s="1"/>
  <c r="X467" i="17"/>
  <c r="W467" i="17" s="1"/>
  <c r="AA305" i="17"/>
  <c r="AB305" i="17" s="1"/>
  <c r="AA326" i="17"/>
  <c r="AB326" i="17" s="1"/>
  <c r="S515" i="17"/>
  <c r="R515" i="17" s="1"/>
  <c r="E95" i="17"/>
  <c r="S182" i="17"/>
  <c r="R182" i="17" s="1"/>
  <c r="X422" i="17"/>
  <c r="W422" i="17" s="1"/>
  <c r="X452" i="17"/>
  <c r="W452" i="17" s="1"/>
  <c r="N107" i="17"/>
  <c r="M107" i="17" s="1"/>
  <c r="X182" i="17"/>
  <c r="W182" i="17" s="1"/>
  <c r="AA314" i="17"/>
  <c r="AB314" i="17" s="1"/>
  <c r="X140" i="17"/>
  <c r="W140" i="17" s="1"/>
  <c r="E512" i="17"/>
  <c r="F512" i="17" s="1"/>
  <c r="S539" i="17"/>
  <c r="R539" i="17" s="1"/>
  <c r="E422" i="17"/>
  <c r="F422" i="17" s="1"/>
  <c r="N434" i="17"/>
  <c r="M434" i="17" s="1"/>
  <c r="E563" i="17"/>
  <c r="F563" i="17" s="1"/>
  <c r="N167" i="17"/>
  <c r="M167" i="17" s="1"/>
  <c r="X566" i="17"/>
  <c r="W566" i="17" s="1"/>
  <c r="S140" i="17"/>
  <c r="R140" i="17" s="1"/>
  <c r="N440" i="17"/>
  <c r="M440" i="17" s="1"/>
  <c r="E32" i="17"/>
  <c r="E101" i="17"/>
  <c r="AA350" i="17"/>
  <c r="AB350" i="17" s="1"/>
  <c r="S479" i="17"/>
  <c r="R479" i="17" s="1"/>
  <c r="E488" i="17"/>
  <c r="F488" i="17" s="1"/>
  <c r="X554" i="17"/>
  <c r="W554" i="17" s="1"/>
  <c r="X446" i="17"/>
  <c r="W446" i="17" s="1"/>
  <c r="X479" i="17"/>
  <c r="W479" i="17" s="1"/>
  <c r="E482" i="17"/>
  <c r="F482" i="17" s="1"/>
  <c r="N563" i="17"/>
  <c r="M563" i="17" s="1"/>
  <c r="N290" i="17"/>
  <c r="M290" i="17" s="1"/>
  <c r="S521" i="17"/>
  <c r="R521" i="17" s="1"/>
  <c r="N32" i="17"/>
  <c r="M32" i="17" s="1"/>
  <c r="E98" i="17"/>
  <c r="F98" i="17" s="1"/>
  <c r="X476" i="17"/>
  <c r="W476" i="17" s="1"/>
  <c r="N263" i="17"/>
  <c r="M263" i="17" s="1"/>
  <c r="X515" i="17"/>
  <c r="W515" i="17" s="1"/>
  <c r="N104" i="17"/>
  <c r="M104" i="17" s="1"/>
  <c r="E434" i="17"/>
  <c r="F434" i="17" s="1"/>
  <c r="N422" i="17"/>
  <c r="M422" i="17" s="1"/>
  <c r="X512" i="17"/>
  <c r="W512" i="17" s="1"/>
  <c r="S185" i="17"/>
  <c r="R185" i="17" s="1"/>
  <c r="E419" i="17"/>
  <c r="AA419" i="17" s="1"/>
  <c r="AB419" i="17" s="1"/>
  <c r="E467" i="17"/>
  <c r="F467" i="17" s="1"/>
  <c r="S542" i="17"/>
  <c r="R542" i="17" s="1"/>
  <c r="E545" i="17"/>
  <c r="F545" i="17" s="1"/>
  <c r="S557" i="17"/>
  <c r="R557" i="17" s="1"/>
  <c r="N98" i="17"/>
  <c r="M98" i="17" s="1"/>
  <c r="X413" i="17"/>
  <c r="W413" i="17" s="1"/>
  <c r="E473" i="17"/>
  <c r="AA473" i="17" s="1"/>
  <c r="AB473" i="17" s="1"/>
  <c r="N242" i="17"/>
  <c r="M242" i="17" s="1"/>
  <c r="N317" i="17"/>
  <c r="M317" i="17" s="1"/>
  <c r="N95" i="17"/>
  <c r="M95" i="17" s="1"/>
  <c r="X116" i="17"/>
  <c r="W116" i="17" s="1"/>
  <c r="N296" i="17"/>
  <c r="M296" i="17" s="1"/>
  <c r="N338" i="17"/>
  <c r="M338" i="17" s="1"/>
  <c r="N428" i="17"/>
  <c r="M428" i="17" s="1"/>
  <c r="S437" i="17"/>
  <c r="R437" i="17" s="1"/>
  <c r="N464" i="17"/>
  <c r="M464" i="17" s="1"/>
  <c r="S488" i="17"/>
  <c r="R488" i="17" s="1"/>
  <c r="E509" i="17"/>
  <c r="X548" i="17"/>
  <c r="W548" i="17" s="1"/>
  <c r="N68" i="17"/>
  <c r="M68" i="17" s="1"/>
  <c r="N101" i="17"/>
  <c r="M101" i="17" s="1"/>
  <c r="X110" i="17"/>
  <c r="W110" i="17" s="1"/>
  <c r="N278" i="17"/>
  <c r="M278" i="17" s="1"/>
  <c r="N281" i="17"/>
  <c r="M281" i="17" s="1"/>
  <c r="X434" i="17"/>
  <c r="W434" i="17" s="1"/>
  <c r="X470" i="17"/>
  <c r="W470" i="17" s="1"/>
  <c r="E479" i="17"/>
  <c r="F479" i="17" s="1"/>
  <c r="X497" i="17"/>
  <c r="W497" i="17" s="1"/>
  <c r="E182" i="17"/>
  <c r="AA377" i="17"/>
  <c r="AB377" i="17" s="1"/>
  <c r="X461" i="17"/>
  <c r="W461" i="17" s="1"/>
  <c r="X494" i="17"/>
  <c r="W494" i="17" s="1"/>
  <c r="S506" i="17"/>
  <c r="R506" i="17" s="1"/>
  <c r="E530" i="17"/>
  <c r="F530" i="17" s="1"/>
  <c r="N554" i="17"/>
  <c r="M554" i="17" s="1"/>
  <c r="N353" i="17"/>
  <c r="M353" i="17" s="1"/>
  <c r="N392" i="17"/>
  <c r="M392" i="17" s="1"/>
  <c r="X437" i="17"/>
  <c r="W437" i="17" s="1"/>
  <c r="N527" i="17"/>
  <c r="M527" i="17" s="1"/>
  <c r="N119" i="17"/>
  <c r="M119" i="17" s="1"/>
  <c r="N260" i="17"/>
  <c r="M260" i="17" s="1"/>
  <c r="N341" i="17"/>
  <c r="M341" i="17" s="1"/>
  <c r="N383" i="17"/>
  <c r="M383" i="17" s="1"/>
  <c r="S467" i="17"/>
  <c r="R467" i="17" s="1"/>
  <c r="S503" i="17"/>
  <c r="R503" i="17" s="1"/>
  <c r="E515" i="17"/>
  <c r="AA515" i="17" s="1"/>
  <c r="AB515" i="17" s="1"/>
  <c r="X455" i="17"/>
  <c r="W455" i="17" s="1"/>
  <c r="N530" i="17"/>
  <c r="M530" i="17" s="1"/>
  <c r="S560" i="17"/>
  <c r="R560" i="17" s="1"/>
  <c r="N239" i="17"/>
  <c r="M239" i="17" s="1"/>
  <c r="N305" i="17"/>
  <c r="M305" i="17" s="1"/>
  <c r="N419" i="17"/>
  <c r="M419" i="17" s="1"/>
  <c r="N509" i="17"/>
  <c r="M509" i="17" s="1"/>
  <c r="N518" i="17"/>
  <c r="M518" i="17" s="1"/>
  <c r="X128" i="17"/>
  <c r="W128" i="17" s="1"/>
  <c r="N407" i="17"/>
  <c r="M407" i="17" s="1"/>
  <c r="X449" i="17"/>
  <c r="W449" i="17" s="1"/>
  <c r="E503" i="17"/>
  <c r="F503" i="17" s="1"/>
  <c r="S518" i="17"/>
  <c r="R518" i="17" s="1"/>
  <c r="E140" i="17"/>
  <c r="E446" i="17"/>
  <c r="S449" i="17"/>
  <c r="R449" i="17" s="1"/>
  <c r="X539" i="17"/>
  <c r="W539" i="17" s="1"/>
  <c r="X551" i="17"/>
  <c r="W551" i="17" s="1"/>
  <c r="N83" i="17"/>
  <c r="M83" i="17" s="1"/>
  <c r="X113" i="17"/>
  <c r="W113" i="17" s="1"/>
  <c r="N140" i="17"/>
  <c r="M140" i="17" s="1"/>
  <c r="N173" i="17"/>
  <c r="M173" i="17" s="1"/>
  <c r="N179" i="17"/>
  <c r="M179" i="17" s="1"/>
  <c r="E185" i="17"/>
  <c r="N410" i="17"/>
  <c r="M410" i="17" s="1"/>
  <c r="E425" i="17"/>
  <c r="X473" i="17"/>
  <c r="W473" i="17" s="1"/>
  <c r="E491" i="17"/>
  <c r="F491" i="17" s="1"/>
  <c r="N53" i="17"/>
  <c r="M53" i="17" s="1"/>
  <c r="N92" i="17"/>
  <c r="M92" i="17" s="1"/>
  <c r="E407" i="17"/>
  <c r="AA407" i="17" s="1"/>
  <c r="AB407" i="17" s="1"/>
  <c r="E437" i="17"/>
  <c r="AA437" i="17" s="1"/>
  <c r="AB437" i="17" s="1"/>
  <c r="E470" i="17"/>
  <c r="E476" i="17"/>
  <c r="F476" i="17" s="1"/>
  <c r="S371" i="12"/>
  <c r="S428" i="12"/>
  <c r="S77" i="12"/>
  <c r="S242" i="12"/>
  <c r="S269" i="12"/>
  <c r="S125" i="12"/>
  <c r="S68" i="12"/>
  <c r="S152" i="12"/>
  <c r="S446" i="12"/>
  <c r="S533" i="12"/>
  <c r="S506" i="12"/>
  <c r="S473" i="12"/>
  <c r="S233" i="12"/>
  <c r="S311" i="12"/>
  <c r="S488" i="12"/>
  <c r="S113" i="12"/>
  <c r="S452" i="12"/>
  <c r="S362" i="12"/>
  <c r="S482" i="12"/>
  <c r="S479" i="12"/>
  <c r="S416" i="12"/>
  <c r="S389" i="12"/>
  <c r="S188" i="12"/>
  <c r="S26" i="12"/>
  <c r="S476" i="12"/>
  <c r="S386" i="12"/>
  <c r="S443" i="12"/>
  <c r="S23" i="12"/>
  <c r="T23" i="12" s="1"/>
  <c r="S470" i="12"/>
  <c r="S293" i="12"/>
  <c r="S380" i="12"/>
  <c r="S407" i="12"/>
  <c r="S434" i="12"/>
  <c r="S518" i="12"/>
  <c r="S257" i="12"/>
  <c r="S458" i="12"/>
  <c r="S239" i="12"/>
  <c r="S464" i="12"/>
  <c r="S338" i="12"/>
  <c r="S422" i="12"/>
  <c r="S365" i="12"/>
  <c r="S377" i="12"/>
  <c r="S59" i="12"/>
  <c r="S500" i="12"/>
  <c r="S350" i="12"/>
  <c r="S284" i="12"/>
  <c r="S86" i="12"/>
  <c r="S95" i="12"/>
  <c r="S275" i="12"/>
  <c r="S197" i="12"/>
  <c r="N137" i="17"/>
  <c r="M137" i="17" s="1"/>
  <c r="N521" i="17"/>
  <c r="M521" i="17" s="1"/>
  <c r="N197" i="17"/>
  <c r="M197" i="17" s="1"/>
  <c r="N245" i="17"/>
  <c r="M245" i="17" s="1"/>
  <c r="E458" i="17"/>
  <c r="E536" i="17"/>
  <c r="S527" i="17"/>
  <c r="R527" i="17" s="1"/>
  <c r="X527" i="17"/>
  <c r="W527" i="17" s="1"/>
  <c r="N566" i="17"/>
  <c r="M566" i="17" s="1"/>
  <c r="N356" i="17"/>
  <c r="M356" i="17" s="1"/>
  <c r="E533" i="17"/>
  <c r="N122" i="17"/>
  <c r="M122" i="17" s="1"/>
  <c r="N44" i="17"/>
  <c r="M44" i="17" s="1"/>
  <c r="N17" i="17"/>
  <c r="M17" i="17" s="1"/>
  <c r="N35" i="17"/>
  <c r="M35" i="17" s="1"/>
  <c r="E227" i="17"/>
  <c r="X524" i="17"/>
  <c r="W524" i="17" s="1"/>
  <c r="N56" i="17"/>
  <c r="M56" i="17" s="1"/>
  <c r="N125" i="17"/>
  <c r="M125" i="17" s="1"/>
  <c r="N134" i="17"/>
  <c r="M134" i="17" s="1"/>
  <c r="E224" i="17"/>
  <c r="N431" i="17"/>
  <c r="M431" i="17" s="1"/>
  <c r="E566" i="17"/>
  <c r="X458" i="17"/>
  <c r="W458" i="17" s="1"/>
  <c r="X464" i="17"/>
  <c r="W464" i="17" s="1"/>
  <c r="N416" i="17"/>
  <c r="M416" i="17" s="1"/>
  <c r="S461" i="17"/>
  <c r="R461" i="17" s="1"/>
  <c r="X407" i="17"/>
  <c r="W407" i="17" s="1"/>
  <c r="S500" i="17"/>
  <c r="R500" i="17" s="1"/>
  <c r="N185" i="17"/>
  <c r="M185" i="17" s="1"/>
  <c r="N443" i="17"/>
  <c r="M443" i="17" s="1"/>
  <c r="S458" i="17"/>
  <c r="R458" i="17" s="1"/>
  <c r="S497" i="17"/>
  <c r="R497" i="17" s="1"/>
  <c r="S32" i="17"/>
  <c r="R32" i="17" s="1"/>
  <c r="E461" i="17"/>
  <c r="N74" i="17"/>
  <c r="M74" i="17" s="1"/>
  <c r="N110" i="17"/>
  <c r="M110" i="17" s="1"/>
  <c r="X425" i="17"/>
  <c r="W425" i="17" s="1"/>
  <c r="E464" i="17"/>
  <c r="X482" i="17"/>
  <c r="W482" i="17" s="1"/>
  <c r="N62" i="17"/>
  <c r="M62" i="17" s="1"/>
  <c r="S134" i="17"/>
  <c r="R134" i="17" s="1"/>
  <c r="E527" i="17"/>
  <c r="X509" i="17"/>
  <c r="W509" i="17" s="1"/>
  <c r="N425" i="17"/>
  <c r="M425" i="17" s="1"/>
  <c r="N485" i="17"/>
  <c r="M485" i="17" s="1"/>
  <c r="X32" i="17"/>
  <c r="W32" i="17" s="1"/>
  <c r="N86" i="17"/>
  <c r="M86" i="17" s="1"/>
  <c r="S464" i="17"/>
  <c r="R464" i="17" s="1"/>
  <c r="E413" i="17"/>
  <c r="E494" i="17"/>
  <c r="N26" i="17"/>
  <c r="M26" i="17" s="1"/>
  <c r="S122" i="17"/>
  <c r="R122" i="17" s="1"/>
  <c r="N335" i="17"/>
  <c r="M335" i="17" s="1"/>
  <c r="N359" i="17"/>
  <c r="M359" i="17" s="1"/>
  <c r="E416" i="17"/>
  <c r="S425" i="17"/>
  <c r="R425" i="17" s="1"/>
  <c r="X518" i="17"/>
  <c r="W518" i="17" s="1"/>
  <c r="X521" i="17"/>
  <c r="W521" i="17" s="1"/>
  <c r="X122" i="17"/>
  <c r="W122" i="17" s="1"/>
  <c r="N287" i="17"/>
  <c r="M287" i="17" s="1"/>
  <c r="S428" i="17"/>
  <c r="R428" i="17" s="1"/>
  <c r="E500" i="17"/>
  <c r="E521" i="17"/>
  <c r="N248" i="17"/>
  <c r="M248" i="17" s="1"/>
  <c r="S509" i="17"/>
  <c r="R509" i="17" s="1"/>
  <c r="E230" i="17"/>
  <c r="N437" i="17"/>
  <c r="M437" i="17" s="1"/>
  <c r="N500" i="17"/>
  <c r="M500" i="17" s="1"/>
  <c r="X536" i="17"/>
  <c r="W536" i="17" s="1"/>
  <c r="S110" i="17"/>
  <c r="R110" i="17" s="1"/>
  <c r="S272" i="17"/>
  <c r="R272" i="17" s="1"/>
  <c r="N314" i="17"/>
  <c r="M314" i="17" s="1"/>
  <c r="N380" i="17"/>
  <c r="M380" i="17" s="1"/>
  <c r="E554" i="17"/>
  <c r="N176" i="17"/>
  <c r="M176" i="17" s="1"/>
  <c r="N308" i="17"/>
  <c r="M308" i="17" s="1"/>
  <c r="N413" i="17"/>
  <c r="M413" i="17" s="1"/>
  <c r="X542" i="17"/>
  <c r="W542" i="17" s="1"/>
  <c r="N488" i="17"/>
  <c r="M488" i="17" s="1"/>
  <c r="N524" i="17"/>
  <c r="M524" i="17" s="1"/>
  <c r="X533" i="17"/>
  <c r="W533" i="17" s="1"/>
  <c r="E431" i="17"/>
  <c r="N536" i="17"/>
  <c r="M536" i="17" s="1"/>
  <c r="N200" i="17"/>
  <c r="M200" i="17" s="1"/>
  <c r="N470" i="17"/>
  <c r="M470" i="17" s="1"/>
  <c r="S485" i="17"/>
  <c r="R485" i="17" s="1"/>
  <c r="N512" i="17"/>
  <c r="M512" i="17" s="1"/>
  <c r="E542" i="17"/>
  <c r="S554" i="17"/>
  <c r="R554" i="17" s="1"/>
  <c r="N401" i="17"/>
  <c r="M401" i="17" s="1"/>
  <c r="N452" i="17"/>
  <c r="M452" i="17" s="1"/>
  <c r="X485" i="17"/>
  <c r="W485" i="17" s="1"/>
  <c r="S530" i="17"/>
  <c r="R530" i="17" s="1"/>
  <c r="N539" i="17"/>
  <c r="M539" i="17" s="1"/>
  <c r="N560" i="17"/>
  <c r="M560" i="17" s="1"/>
  <c r="X443" i="17"/>
  <c r="W443" i="17" s="1"/>
  <c r="E497" i="17"/>
  <c r="AQ164" i="16"/>
  <c r="AR164" i="16" s="1"/>
  <c r="V164" i="16"/>
  <c r="V380" i="16"/>
  <c r="AQ380" i="16"/>
  <c r="AR380" i="16" s="1"/>
  <c r="V176" i="16"/>
  <c r="AQ176" i="16"/>
  <c r="AR176" i="16" s="1"/>
  <c r="V206" i="16"/>
  <c r="AQ206" i="16"/>
  <c r="AR206" i="16" s="1"/>
  <c r="AQ122" i="16"/>
  <c r="AR122" i="16" s="1"/>
  <c r="V122" i="16"/>
  <c r="V50" i="16"/>
  <c r="AQ50" i="16"/>
  <c r="AR50" i="16" s="1"/>
  <c r="AQ338" i="16"/>
  <c r="AR338" i="16" s="1"/>
  <c r="AQ20" i="16"/>
  <c r="AR20" i="16" s="1"/>
  <c r="V20" i="16"/>
  <c r="V158" i="16"/>
  <c r="AQ158" i="16"/>
  <c r="AR158" i="16" s="1"/>
  <c r="V236" i="16"/>
  <c r="AQ494" i="16"/>
  <c r="AR494" i="16" s="1"/>
  <c r="V494" i="16"/>
  <c r="V182" i="16"/>
  <c r="AQ182" i="16"/>
  <c r="AR182" i="16" s="1"/>
  <c r="AQ35" i="16"/>
  <c r="AR35" i="16" s="1"/>
  <c r="V35" i="16"/>
  <c r="V191" i="16"/>
  <c r="AQ191" i="16"/>
  <c r="AR191" i="16" s="1"/>
  <c r="AN182" i="16"/>
  <c r="AM182" i="16" s="1"/>
  <c r="AD239" i="16"/>
  <c r="AC239" i="16" s="1"/>
  <c r="V323" i="16"/>
  <c r="AQ323" i="16"/>
  <c r="AR323" i="16" s="1"/>
  <c r="R365" i="16"/>
  <c r="AS365" i="16" s="1"/>
  <c r="AT365" i="16" s="1"/>
  <c r="AI368" i="16"/>
  <c r="AH368" i="16" s="1"/>
  <c r="AQ392" i="16"/>
  <c r="AR392" i="16" s="1"/>
  <c r="V392" i="16"/>
  <c r="V416" i="16"/>
  <c r="AQ416" i="16"/>
  <c r="AR416" i="16" s="1"/>
  <c r="AI425" i="16"/>
  <c r="AH425" i="16" s="1"/>
  <c r="U17" i="16"/>
  <c r="U89" i="16"/>
  <c r="V101" i="16"/>
  <c r="AQ101" i="16"/>
  <c r="AR101" i="16" s="1"/>
  <c r="AD203" i="16"/>
  <c r="AC203" i="16" s="1"/>
  <c r="AI206" i="16"/>
  <c r="AH206" i="16" s="1"/>
  <c r="AQ215" i="16"/>
  <c r="AR215" i="16" s="1"/>
  <c r="V215" i="16"/>
  <c r="AN236" i="16"/>
  <c r="AM236" i="16" s="1"/>
  <c r="AQ437" i="16"/>
  <c r="AR437" i="16" s="1"/>
  <c r="AQ317" i="16"/>
  <c r="AR317" i="16" s="1"/>
  <c r="V353" i="16"/>
  <c r="AQ353" i="16"/>
  <c r="AR353" i="16" s="1"/>
  <c r="V98" i="16"/>
  <c r="AQ98" i="16"/>
  <c r="AR98" i="16" s="1"/>
  <c r="R287" i="16"/>
  <c r="AS287" i="16" s="1"/>
  <c r="AT287" i="16" s="1"/>
  <c r="V320" i="16"/>
  <c r="AQ320" i="16"/>
  <c r="AR320" i="16" s="1"/>
  <c r="R110" i="16"/>
  <c r="AS110" i="16" s="1"/>
  <c r="AT110" i="16" s="1"/>
  <c r="AD167" i="16"/>
  <c r="AC167" i="16" s="1"/>
  <c r="AD212" i="16"/>
  <c r="AC212" i="16" s="1"/>
  <c r="AQ536" i="16"/>
  <c r="AR536" i="16" s="1"/>
  <c r="V536" i="16"/>
  <c r="AQ203" i="16"/>
  <c r="AR203" i="16" s="1"/>
  <c r="V203" i="16"/>
  <c r="V161" i="16"/>
  <c r="AQ161" i="16"/>
  <c r="AR161" i="16" s="1"/>
  <c r="AD14" i="16"/>
  <c r="AC14" i="16" s="1"/>
  <c r="R29" i="16"/>
  <c r="AS29" i="16" s="1"/>
  <c r="AT29" i="16" s="1"/>
  <c r="V26" i="16"/>
  <c r="V104" i="16"/>
  <c r="AQ38" i="16"/>
  <c r="AR38" i="16" s="1"/>
  <c r="V38" i="16"/>
  <c r="AD98" i="16"/>
  <c r="AC98" i="16" s="1"/>
  <c r="U107" i="16"/>
  <c r="V116" i="16"/>
  <c r="AD182" i="16"/>
  <c r="AC182" i="16" s="1"/>
  <c r="V305" i="16"/>
  <c r="AI23" i="16"/>
  <c r="AH23" i="16" s="1"/>
  <c r="Y26" i="16"/>
  <c r="X26" i="16" s="1"/>
  <c r="Y110" i="16"/>
  <c r="X110" i="16" s="1"/>
  <c r="AI158" i="16"/>
  <c r="AH158" i="16" s="1"/>
  <c r="AI167" i="16"/>
  <c r="AH167" i="16" s="1"/>
  <c r="AI221" i="16"/>
  <c r="AH221" i="16" s="1"/>
  <c r="AN314" i="16"/>
  <c r="AM314" i="16" s="1"/>
  <c r="U359" i="16"/>
  <c r="AD35" i="16"/>
  <c r="AC35" i="16" s="1"/>
  <c r="U41" i="16"/>
  <c r="R44" i="16"/>
  <c r="AS44" i="16" s="1"/>
  <c r="AT44" i="16" s="1"/>
  <c r="AN86" i="16"/>
  <c r="AM86" i="16" s="1"/>
  <c r="R122" i="16"/>
  <c r="AS122" i="16" s="1"/>
  <c r="AT122" i="16" s="1"/>
  <c r="U137" i="16"/>
  <c r="U284" i="16"/>
  <c r="AQ314" i="16"/>
  <c r="AR314" i="16" s="1"/>
  <c r="V326" i="16"/>
  <c r="R497" i="16"/>
  <c r="AS497" i="16" s="1"/>
  <c r="AT497" i="16" s="1"/>
  <c r="V29" i="16"/>
  <c r="AQ29" i="16"/>
  <c r="AR29" i="16" s="1"/>
  <c r="AN53" i="16"/>
  <c r="AM53" i="16" s="1"/>
  <c r="AN17" i="16"/>
  <c r="AM17" i="16" s="1"/>
  <c r="AN89" i="16"/>
  <c r="AM89" i="16" s="1"/>
  <c r="AD116" i="16"/>
  <c r="AC116" i="16" s="1"/>
  <c r="AQ470" i="16"/>
  <c r="AR470" i="16" s="1"/>
  <c r="V470" i="16"/>
  <c r="V491" i="16"/>
  <c r="AQ491" i="16"/>
  <c r="AR491" i="16" s="1"/>
  <c r="V14" i="16"/>
  <c r="AQ14" i="16"/>
  <c r="AR14" i="16" s="1"/>
  <c r="AI26" i="16"/>
  <c r="AH26" i="16" s="1"/>
  <c r="V47" i="16"/>
  <c r="AQ131" i="16"/>
  <c r="AR131" i="16" s="1"/>
  <c r="V131" i="16"/>
  <c r="V401" i="16"/>
  <c r="AQ410" i="16"/>
  <c r="AR410" i="16" s="1"/>
  <c r="V410" i="16"/>
  <c r="AN26" i="16"/>
  <c r="AM26" i="16" s="1"/>
  <c r="V347" i="16"/>
  <c r="AQ347" i="16"/>
  <c r="AR347" i="16" s="1"/>
  <c r="V362" i="16"/>
  <c r="AQ362" i="16"/>
  <c r="AR362" i="16" s="1"/>
  <c r="AQ500" i="16"/>
  <c r="AR500" i="16" s="1"/>
  <c r="V500" i="16"/>
  <c r="V548" i="16"/>
  <c r="AQ548" i="16"/>
  <c r="AR548" i="16" s="1"/>
  <c r="AI137" i="16"/>
  <c r="AH137" i="16" s="1"/>
  <c r="V419" i="16"/>
  <c r="AQ419" i="16"/>
  <c r="AR419" i="16" s="1"/>
  <c r="R56" i="16"/>
  <c r="AS56" i="16" s="1"/>
  <c r="AT56" i="16" s="1"/>
  <c r="AI125" i="16"/>
  <c r="AH125" i="16" s="1"/>
  <c r="AQ407" i="16"/>
  <c r="AR407" i="16" s="1"/>
  <c r="V407" i="16"/>
  <c r="R65" i="16"/>
  <c r="AS65" i="16" s="1"/>
  <c r="AT65" i="16" s="1"/>
  <c r="AN128" i="16"/>
  <c r="AM128" i="16" s="1"/>
  <c r="AN140" i="16"/>
  <c r="AM140" i="16" s="1"/>
  <c r="R224" i="16"/>
  <c r="AS224" i="16" s="1"/>
  <c r="AT224" i="16" s="1"/>
  <c r="AQ257" i="16"/>
  <c r="AR257" i="16" s="1"/>
  <c r="V272" i="16"/>
  <c r="AQ377" i="16"/>
  <c r="AR377" i="16" s="1"/>
  <c r="V377" i="16"/>
  <c r="AQ482" i="16"/>
  <c r="AR482" i="16" s="1"/>
  <c r="V482" i="16"/>
  <c r="Y53" i="16"/>
  <c r="X53" i="16" s="1"/>
  <c r="U65" i="16"/>
  <c r="AN137" i="16"/>
  <c r="AM137" i="16" s="1"/>
  <c r="V167" i="16"/>
  <c r="AQ167" i="16"/>
  <c r="AR167" i="16" s="1"/>
  <c r="AQ173" i="16"/>
  <c r="AR173" i="16" s="1"/>
  <c r="V173" i="16"/>
  <c r="U233" i="16"/>
  <c r="U53" i="16"/>
  <c r="R68" i="16"/>
  <c r="AS68" i="16" s="1"/>
  <c r="AT68" i="16" s="1"/>
  <c r="AQ461" i="16"/>
  <c r="AR461" i="16" s="1"/>
  <c r="AI104" i="16"/>
  <c r="AH104" i="16" s="1"/>
  <c r="AI116" i="16"/>
  <c r="AH116" i="16" s="1"/>
  <c r="AQ119" i="16"/>
  <c r="AR119" i="16" s="1"/>
  <c r="Y122" i="16"/>
  <c r="X122" i="16" s="1"/>
  <c r="V143" i="16"/>
  <c r="AQ143" i="16"/>
  <c r="AR143" i="16" s="1"/>
  <c r="V185" i="16"/>
  <c r="R209" i="16"/>
  <c r="AS209" i="16" s="1"/>
  <c r="AT209" i="16" s="1"/>
  <c r="V230" i="16"/>
  <c r="R239" i="16"/>
  <c r="AS239" i="16" s="1"/>
  <c r="AT239" i="16" s="1"/>
  <c r="V524" i="16"/>
  <c r="AQ524" i="16"/>
  <c r="AR524" i="16" s="1"/>
  <c r="V59" i="16"/>
  <c r="U209" i="16"/>
  <c r="Y215" i="16"/>
  <c r="X215" i="16" s="1"/>
  <c r="AD224" i="16"/>
  <c r="AC224" i="16" s="1"/>
  <c r="AQ245" i="16"/>
  <c r="AR245" i="16" s="1"/>
  <c r="V245" i="16"/>
  <c r="V488" i="16"/>
  <c r="AQ488" i="16"/>
  <c r="AR488" i="16" s="1"/>
  <c r="U134" i="16"/>
  <c r="V383" i="16"/>
  <c r="AQ383" i="16"/>
  <c r="AR383" i="16" s="1"/>
  <c r="AQ152" i="16"/>
  <c r="AR152" i="16" s="1"/>
  <c r="V152" i="16"/>
  <c r="U56" i="16"/>
  <c r="AQ155" i="16"/>
  <c r="AR155" i="16" s="1"/>
  <c r="V155" i="16"/>
  <c r="AI38" i="16"/>
  <c r="AH38" i="16" s="1"/>
  <c r="AD65" i="16"/>
  <c r="AC65" i="16" s="1"/>
  <c r="AD158" i="16"/>
  <c r="AC158" i="16" s="1"/>
  <c r="AD164" i="16"/>
  <c r="AC164" i="16" s="1"/>
  <c r="Y185" i="16"/>
  <c r="X185" i="16" s="1"/>
  <c r="AQ194" i="16"/>
  <c r="AR194" i="16" s="1"/>
  <c r="V194" i="16"/>
  <c r="Y209" i="16"/>
  <c r="X209" i="16" s="1"/>
  <c r="AQ251" i="16"/>
  <c r="AR251" i="16" s="1"/>
  <c r="V278" i="16"/>
  <c r="AQ278" i="16"/>
  <c r="AR278" i="16" s="1"/>
  <c r="AD512" i="16"/>
  <c r="AC512" i="16" s="1"/>
  <c r="AQ275" i="16"/>
  <c r="AR275" i="16" s="1"/>
  <c r="V275" i="16"/>
  <c r="V110" i="16"/>
  <c r="AQ110" i="16"/>
  <c r="AR110" i="16" s="1"/>
  <c r="R380" i="16"/>
  <c r="AS380" i="16" s="1"/>
  <c r="AT380" i="16" s="1"/>
  <c r="U197" i="16"/>
  <c r="R203" i="16"/>
  <c r="AS203" i="16" s="1"/>
  <c r="AT203" i="16" s="1"/>
  <c r="AI227" i="16"/>
  <c r="AH227" i="16" s="1"/>
  <c r="Y242" i="16"/>
  <c r="X242" i="16" s="1"/>
  <c r="AI248" i="16"/>
  <c r="AH248" i="16" s="1"/>
  <c r="V428" i="16"/>
  <c r="U23" i="16"/>
  <c r="U200" i="16"/>
  <c r="R212" i="16"/>
  <c r="AS212" i="16" s="1"/>
  <c r="AT212" i="16" s="1"/>
  <c r="AN338" i="16"/>
  <c r="AM338" i="16" s="1"/>
  <c r="AN431" i="16"/>
  <c r="AM431" i="16" s="1"/>
  <c r="AQ473" i="16"/>
  <c r="AR473" i="16" s="1"/>
  <c r="V473" i="16"/>
  <c r="U296" i="16"/>
  <c r="AI323" i="16"/>
  <c r="AH323" i="16" s="1"/>
  <c r="AD356" i="16"/>
  <c r="AC356" i="16" s="1"/>
  <c r="V386" i="16"/>
  <c r="R416" i="16"/>
  <c r="AS416" i="16" s="1"/>
  <c r="AT416" i="16" s="1"/>
  <c r="AN110" i="16"/>
  <c r="AM110" i="16" s="1"/>
  <c r="AD287" i="16"/>
  <c r="AC287" i="16" s="1"/>
  <c r="Y296" i="16"/>
  <c r="X296" i="16" s="1"/>
  <c r="V329" i="16"/>
  <c r="AD401" i="16"/>
  <c r="AC401" i="16" s="1"/>
  <c r="Y173" i="16"/>
  <c r="X173" i="16" s="1"/>
  <c r="V302" i="16"/>
  <c r="R332" i="16"/>
  <c r="AS332" i="16" s="1"/>
  <c r="AT332" i="16" s="1"/>
  <c r="AI356" i="16"/>
  <c r="AH356" i="16" s="1"/>
  <c r="R329" i="16"/>
  <c r="AS329" i="16" s="1"/>
  <c r="AT329" i="16" s="1"/>
  <c r="AD104" i="16"/>
  <c r="AC104" i="16" s="1"/>
  <c r="AN161" i="16"/>
  <c r="AM161" i="16" s="1"/>
  <c r="AI254" i="16"/>
  <c r="AH254" i="16" s="1"/>
  <c r="Y155" i="16"/>
  <c r="X155" i="16" s="1"/>
  <c r="AN230" i="16"/>
  <c r="AM230" i="16" s="1"/>
  <c r="Y245" i="16"/>
  <c r="X245" i="16" s="1"/>
  <c r="R248" i="16"/>
  <c r="AS248" i="16" s="1"/>
  <c r="AT248" i="16" s="1"/>
  <c r="AN269" i="16"/>
  <c r="AM269" i="16" s="1"/>
  <c r="AD296" i="16"/>
  <c r="AC296" i="16" s="1"/>
  <c r="Y365" i="16"/>
  <c r="X365" i="16" s="1"/>
  <c r="U368" i="16"/>
  <c r="V533" i="16"/>
  <c r="AQ533" i="16"/>
  <c r="AR533" i="16" s="1"/>
  <c r="AD233" i="16"/>
  <c r="AC233" i="16" s="1"/>
  <c r="Y368" i="16"/>
  <c r="X368" i="16" s="1"/>
  <c r="AI527" i="16"/>
  <c r="AH527" i="16" s="1"/>
  <c r="AD245" i="16"/>
  <c r="AC245" i="16" s="1"/>
  <c r="V248" i="16"/>
  <c r="AI293" i="16"/>
  <c r="AH293" i="16" s="1"/>
  <c r="AD371" i="16"/>
  <c r="AC371" i="16" s="1"/>
  <c r="AI404" i="16"/>
  <c r="AH404" i="16" s="1"/>
  <c r="V509" i="16"/>
  <c r="AQ509" i="16"/>
  <c r="AR509" i="16" s="1"/>
  <c r="AI80" i="16"/>
  <c r="AH80" i="16" s="1"/>
  <c r="AN212" i="16"/>
  <c r="AM212" i="16" s="1"/>
  <c r="U308" i="16"/>
  <c r="Y506" i="16"/>
  <c r="X506" i="16" s="1"/>
  <c r="AN203" i="16"/>
  <c r="AM203" i="16" s="1"/>
  <c r="AN302" i="16"/>
  <c r="AM302" i="16" s="1"/>
  <c r="AD311" i="16"/>
  <c r="AC311" i="16" s="1"/>
  <c r="AQ341" i="16"/>
  <c r="AR341" i="16" s="1"/>
  <c r="U344" i="16"/>
  <c r="AI419" i="16"/>
  <c r="AH419" i="16" s="1"/>
  <c r="R467" i="16"/>
  <c r="AS467" i="16" s="1"/>
  <c r="AT467" i="16" s="1"/>
  <c r="V545" i="16"/>
  <c r="AQ545" i="16"/>
  <c r="AR545" i="16" s="1"/>
  <c r="AD50" i="16"/>
  <c r="AC50" i="16" s="1"/>
  <c r="U77" i="16"/>
  <c r="AD236" i="16"/>
  <c r="AC236" i="16" s="1"/>
  <c r="Y284" i="16"/>
  <c r="X284" i="16" s="1"/>
  <c r="AD308" i="16"/>
  <c r="AC308" i="16" s="1"/>
  <c r="Y344" i="16"/>
  <c r="X344" i="16" s="1"/>
  <c r="AI383" i="16"/>
  <c r="AH383" i="16" s="1"/>
  <c r="V485" i="16"/>
  <c r="V497" i="16"/>
  <c r="AQ497" i="16"/>
  <c r="AR497" i="16" s="1"/>
  <c r="AD140" i="16"/>
  <c r="AC140" i="16" s="1"/>
  <c r="AI236" i="16"/>
  <c r="AH236" i="16" s="1"/>
  <c r="Y266" i="16"/>
  <c r="X266" i="16" s="1"/>
  <c r="V290" i="16"/>
  <c r="AQ290" i="16"/>
  <c r="AR290" i="16" s="1"/>
  <c r="R392" i="16"/>
  <c r="AS392" i="16" s="1"/>
  <c r="AT392" i="16" s="1"/>
  <c r="U515" i="16"/>
  <c r="AD518" i="16"/>
  <c r="AC518" i="16" s="1"/>
  <c r="AN131" i="16"/>
  <c r="AM131" i="16" s="1"/>
  <c r="AN215" i="16"/>
  <c r="AM215" i="16" s="1"/>
  <c r="U254" i="16"/>
  <c r="AD275" i="16"/>
  <c r="AC275" i="16" s="1"/>
  <c r="AQ335" i="16"/>
  <c r="AR335" i="16" s="1"/>
  <c r="AI347" i="16"/>
  <c r="AH347" i="16" s="1"/>
  <c r="V443" i="16"/>
  <c r="AI479" i="16"/>
  <c r="AH479" i="16" s="1"/>
  <c r="AQ506" i="16"/>
  <c r="AR506" i="16" s="1"/>
  <c r="V506" i="16"/>
  <c r="AD476" i="16"/>
  <c r="AC476" i="16" s="1"/>
  <c r="R38" i="16"/>
  <c r="AS38" i="16" s="1"/>
  <c r="AT38" i="16" s="1"/>
  <c r="AN41" i="16"/>
  <c r="AM41" i="16" s="1"/>
  <c r="AD68" i="16"/>
  <c r="AC68" i="16" s="1"/>
  <c r="AI275" i="16"/>
  <c r="AH275" i="16" s="1"/>
  <c r="R320" i="16"/>
  <c r="AS320" i="16" s="1"/>
  <c r="AT320" i="16" s="1"/>
  <c r="AD341" i="16"/>
  <c r="AC341" i="16" s="1"/>
  <c r="V374" i="16"/>
  <c r="AQ374" i="16"/>
  <c r="AR374" i="16" s="1"/>
  <c r="AQ395" i="16"/>
  <c r="AR395" i="16" s="1"/>
  <c r="V395" i="16"/>
  <c r="AD440" i="16"/>
  <c r="AC440" i="16" s="1"/>
  <c r="AD467" i="16"/>
  <c r="AC467" i="16" s="1"/>
  <c r="U179" i="16"/>
  <c r="Y203" i="16"/>
  <c r="X203" i="16" s="1"/>
  <c r="Y224" i="16"/>
  <c r="X224" i="16" s="1"/>
  <c r="AN263" i="16"/>
  <c r="AM263" i="16" s="1"/>
  <c r="AI287" i="16"/>
  <c r="AH287" i="16" s="1"/>
  <c r="AN329" i="16"/>
  <c r="AM329" i="16" s="1"/>
  <c r="AI344" i="16"/>
  <c r="AH344" i="16" s="1"/>
  <c r="V458" i="16"/>
  <c r="AQ458" i="16"/>
  <c r="AR458" i="16" s="1"/>
  <c r="V503" i="16"/>
  <c r="AQ503" i="16"/>
  <c r="AR503" i="16" s="1"/>
  <c r="V554" i="16"/>
  <c r="AQ554" i="16"/>
  <c r="AR554" i="16" s="1"/>
  <c r="AD485" i="16"/>
  <c r="AC485" i="16" s="1"/>
  <c r="AN239" i="16"/>
  <c r="AM239" i="16" s="1"/>
  <c r="R284" i="16"/>
  <c r="AS284" i="16" s="1"/>
  <c r="AT284" i="16" s="1"/>
  <c r="AN488" i="16"/>
  <c r="AM488" i="16" s="1"/>
  <c r="AI515" i="16"/>
  <c r="AH515" i="16" s="1"/>
  <c r="AQ551" i="16"/>
  <c r="AR551" i="16" s="1"/>
  <c r="V551" i="16"/>
  <c r="V452" i="16"/>
  <c r="AQ452" i="16"/>
  <c r="AR452" i="16" s="1"/>
  <c r="U455" i="16"/>
  <c r="R464" i="16"/>
  <c r="AS464" i="16" s="1"/>
  <c r="AT464" i="16" s="1"/>
  <c r="U311" i="16"/>
  <c r="AD395" i="16"/>
  <c r="AC395" i="16" s="1"/>
  <c r="AI455" i="16"/>
  <c r="AH455" i="16" s="1"/>
  <c r="AN497" i="16"/>
  <c r="AM497" i="16" s="1"/>
  <c r="AN458" i="16"/>
  <c r="AM458" i="16" s="1"/>
  <c r="Y323" i="16"/>
  <c r="X323" i="16" s="1"/>
  <c r="AI395" i="16"/>
  <c r="AH395" i="16" s="1"/>
  <c r="R473" i="16"/>
  <c r="AS473" i="16" s="1"/>
  <c r="AT473" i="16" s="1"/>
  <c r="Y287" i="16"/>
  <c r="X287" i="16" s="1"/>
  <c r="R302" i="16"/>
  <c r="AS302" i="16" s="1"/>
  <c r="AT302" i="16" s="1"/>
  <c r="AN500" i="16"/>
  <c r="AM500" i="16" s="1"/>
  <c r="AN503" i="16"/>
  <c r="AM503" i="16" s="1"/>
  <c r="U518" i="16"/>
  <c r="Y299" i="16"/>
  <c r="X299" i="16" s="1"/>
  <c r="AN395" i="16"/>
  <c r="AM395" i="16" s="1"/>
  <c r="AD437" i="16"/>
  <c r="AC437" i="16" s="1"/>
  <c r="Y470" i="16"/>
  <c r="X470" i="16" s="1"/>
  <c r="AQ479" i="16"/>
  <c r="AR479" i="16" s="1"/>
  <c r="V479" i="16"/>
  <c r="V539" i="16"/>
  <c r="AQ539" i="16"/>
  <c r="AR539" i="16" s="1"/>
  <c r="AD299" i="16"/>
  <c r="AC299" i="16" s="1"/>
  <c r="AD332" i="16"/>
  <c r="AC332" i="16" s="1"/>
  <c r="U512" i="16"/>
  <c r="R491" i="16"/>
  <c r="AS491" i="16" s="1"/>
  <c r="AT491" i="16" s="1"/>
  <c r="U476" i="16"/>
  <c r="Y482" i="16"/>
  <c r="X482" i="16" s="1"/>
  <c r="AD503" i="16"/>
  <c r="AC503" i="16" s="1"/>
  <c r="AN515" i="16"/>
  <c r="AM515" i="16" s="1"/>
  <c r="AI431" i="16"/>
  <c r="AH431" i="16" s="1"/>
  <c r="Y476" i="16"/>
  <c r="X476" i="16" s="1"/>
  <c r="U527" i="16"/>
  <c r="V557" i="16"/>
  <c r="AQ557" i="16"/>
  <c r="AR557" i="16" s="1"/>
  <c r="AD404" i="16"/>
  <c r="AC404" i="16" s="1"/>
  <c r="U269" i="16"/>
  <c r="R455" i="16"/>
  <c r="AS455" i="16" s="1"/>
  <c r="AT455" i="16" s="1"/>
  <c r="AD260" i="16"/>
  <c r="AC260" i="16" s="1"/>
  <c r="Y332" i="16"/>
  <c r="X332" i="16" s="1"/>
  <c r="Y473" i="16"/>
  <c r="X473" i="16" s="1"/>
  <c r="AI500" i="16"/>
  <c r="AH500" i="16" s="1"/>
  <c r="U413" i="16"/>
  <c r="AI428" i="16"/>
  <c r="AH428" i="16" s="1"/>
  <c r="U440" i="16"/>
  <c r="U449" i="16"/>
  <c r="Y404" i="16"/>
  <c r="X404" i="16" s="1"/>
  <c r="V566" i="16"/>
  <c r="T425" i="12" l="1"/>
  <c r="AC425" i="17"/>
  <c r="AD425" i="17" s="1"/>
  <c r="T416" i="12"/>
  <c r="AC416" i="17"/>
  <c r="AD416" i="17" s="1"/>
  <c r="T437" i="12"/>
  <c r="AC437" i="17"/>
  <c r="AD437" i="17" s="1"/>
  <c r="T461" i="12"/>
  <c r="AC461" i="17"/>
  <c r="AD461" i="17" s="1"/>
  <c r="T500" i="12"/>
  <c r="AC500" i="17"/>
  <c r="AD500" i="17" s="1"/>
  <c r="T521" i="12"/>
  <c r="AC521" i="17"/>
  <c r="AD521" i="17" s="1"/>
  <c r="T452" i="12"/>
  <c r="AC452" i="17"/>
  <c r="AD452" i="17" s="1"/>
  <c r="F544" i="22"/>
  <c r="F544" i="20"/>
  <c r="T479" i="12"/>
  <c r="AC479" i="17"/>
  <c r="AD479" i="17" s="1"/>
  <c r="T422" i="12"/>
  <c r="AC422" i="17"/>
  <c r="AD422" i="17" s="1"/>
  <c r="T497" i="12"/>
  <c r="AC497" i="17"/>
  <c r="AD497" i="17" s="1"/>
  <c r="T482" i="12"/>
  <c r="AC482" i="17"/>
  <c r="AD482" i="17" s="1"/>
  <c r="T464" i="12"/>
  <c r="AC464" i="17"/>
  <c r="AD464" i="17" s="1"/>
  <c r="T530" i="12"/>
  <c r="AC530" i="17"/>
  <c r="AD530" i="17" s="1"/>
  <c r="T488" i="12"/>
  <c r="AC488" i="17"/>
  <c r="AD488" i="17" s="1"/>
  <c r="F562" i="22"/>
  <c r="F562" i="20"/>
  <c r="T431" i="12"/>
  <c r="AC431" i="17"/>
  <c r="AD431" i="17" s="1"/>
  <c r="F547" i="20"/>
  <c r="F547" i="22"/>
  <c r="T413" i="12"/>
  <c r="AC413" i="17"/>
  <c r="AD413" i="17" s="1"/>
  <c r="T473" i="12"/>
  <c r="AC473" i="17"/>
  <c r="AD473" i="17" s="1"/>
  <c r="T494" i="12"/>
  <c r="AC494" i="17"/>
  <c r="AD494" i="17" s="1"/>
  <c r="T467" i="12"/>
  <c r="AC467" i="17"/>
  <c r="AD467" i="17" s="1"/>
  <c r="F550" i="20"/>
  <c r="F550" i="22"/>
  <c r="F565" i="22"/>
  <c r="F565" i="20"/>
  <c r="F556" i="22"/>
  <c r="F556" i="20"/>
  <c r="T509" i="12"/>
  <c r="AC509" i="17"/>
  <c r="AD509" i="17" s="1"/>
  <c r="T518" i="12"/>
  <c r="AC518" i="17"/>
  <c r="AD518" i="17" s="1"/>
  <c r="T434" i="12"/>
  <c r="AC434" i="17"/>
  <c r="AD434" i="17" s="1"/>
  <c r="T524" i="12"/>
  <c r="AC524" i="17"/>
  <c r="AD524" i="17" s="1"/>
  <c r="T485" i="12"/>
  <c r="AC485" i="17"/>
  <c r="AD485" i="17" s="1"/>
  <c r="T455" i="12"/>
  <c r="AC455" i="17"/>
  <c r="AD455" i="17" s="1"/>
  <c r="F559" i="22"/>
  <c r="F559" i="20"/>
  <c r="F541" i="22"/>
  <c r="F541" i="20"/>
  <c r="T506" i="12"/>
  <c r="AC506" i="17"/>
  <c r="AD506" i="17" s="1"/>
  <c r="T419" i="12"/>
  <c r="AC419" i="17"/>
  <c r="AD419" i="17" s="1"/>
  <c r="T533" i="12"/>
  <c r="AC533" i="17"/>
  <c r="AD533" i="17" s="1"/>
  <c r="T515" i="12"/>
  <c r="AC515" i="17"/>
  <c r="AD515" i="17" s="1"/>
  <c r="T407" i="12"/>
  <c r="AC407" i="17"/>
  <c r="AD407" i="17" s="1"/>
  <c r="T443" i="12"/>
  <c r="AC443" i="17"/>
  <c r="AD443" i="17" s="1"/>
  <c r="T428" i="12"/>
  <c r="AC428" i="17"/>
  <c r="AD428" i="17" s="1"/>
  <c r="T491" i="12"/>
  <c r="AC491" i="17"/>
  <c r="AD491" i="17" s="1"/>
  <c r="T512" i="12"/>
  <c r="AC512" i="17"/>
  <c r="AD512" i="17" s="1"/>
  <c r="F553" i="22"/>
  <c r="F553" i="20"/>
  <c r="T476" i="12"/>
  <c r="AC476" i="17"/>
  <c r="AD476" i="17" s="1"/>
  <c r="F538" i="22"/>
  <c r="F538" i="20"/>
  <c r="T446" i="12"/>
  <c r="AC446" i="17"/>
  <c r="AD446" i="17" s="1"/>
  <c r="T527" i="12"/>
  <c r="AC527" i="17"/>
  <c r="AD527" i="17" s="1"/>
  <c r="T470" i="12"/>
  <c r="AC470" i="17"/>
  <c r="AD470" i="17" s="1"/>
  <c r="T449" i="12"/>
  <c r="AC449" i="17"/>
  <c r="AD449" i="17" s="1"/>
  <c r="T503" i="12"/>
  <c r="AC503" i="17"/>
  <c r="AD503" i="17" s="1"/>
  <c r="T440" i="12"/>
  <c r="AC440" i="17"/>
  <c r="AD440" i="17" s="1"/>
  <c r="T410" i="12"/>
  <c r="AC410" i="17"/>
  <c r="AD410" i="17" s="1"/>
  <c r="O400" i="20"/>
  <c r="O400" i="22"/>
  <c r="T395" i="12"/>
  <c r="T401" i="12"/>
  <c r="AC401" i="17"/>
  <c r="AD401" i="17" s="1"/>
  <c r="T404" i="12"/>
  <c r="T398" i="12"/>
  <c r="AC398" i="17"/>
  <c r="AD398" i="17" s="1"/>
  <c r="AA383" i="17"/>
  <c r="AB383" i="17" s="1"/>
  <c r="O382" i="20" s="1"/>
  <c r="T389" i="12"/>
  <c r="T383" i="12"/>
  <c r="T392" i="12"/>
  <c r="T386" i="12"/>
  <c r="AC386" i="17"/>
  <c r="AD386" i="17" s="1"/>
  <c r="AA371" i="17"/>
  <c r="AB371" i="17" s="1"/>
  <c r="O370" i="22" s="1"/>
  <c r="O376" i="20"/>
  <c r="O376" i="22"/>
  <c r="T371" i="12"/>
  <c r="AC371" i="17"/>
  <c r="AD371" i="17" s="1"/>
  <c r="T380" i="12"/>
  <c r="T374" i="12"/>
  <c r="AC374" i="17"/>
  <c r="AD374" i="17" s="1"/>
  <c r="T377" i="12"/>
  <c r="AC377" i="17"/>
  <c r="AD377" i="17" s="1"/>
  <c r="AA356" i="17"/>
  <c r="AB356" i="17" s="1"/>
  <c r="O355" i="20" s="1"/>
  <c r="T356" i="12"/>
  <c r="T368" i="12"/>
  <c r="T359" i="12"/>
  <c r="AC359" i="17"/>
  <c r="AD359" i="17" s="1"/>
  <c r="T362" i="12"/>
  <c r="AC362" i="17"/>
  <c r="AD362" i="17" s="1"/>
  <c r="T365" i="12"/>
  <c r="AA347" i="17"/>
  <c r="AB347" i="17" s="1"/>
  <c r="O346" i="20" s="1"/>
  <c r="O349" i="20"/>
  <c r="O349" i="22"/>
  <c r="O346" i="22"/>
  <c r="T350" i="12"/>
  <c r="AC350" i="17"/>
  <c r="AD350" i="17" s="1"/>
  <c r="T347" i="12"/>
  <c r="AC347" i="17"/>
  <c r="AD347" i="17" s="1"/>
  <c r="T353" i="12"/>
  <c r="T338" i="12"/>
  <c r="T335" i="12"/>
  <c r="T344" i="12"/>
  <c r="T341" i="12"/>
  <c r="O325" i="20"/>
  <c r="O325" i="22"/>
  <c r="T332" i="12"/>
  <c r="T329" i="12"/>
  <c r="T326" i="12"/>
  <c r="AC326" i="17"/>
  <c r="AD326" i="17" s="1"/>
  <c r="T323" i="12"/>
  <c r="O313" i="20"/>
  <c r="O313" i="22"/>
  <c r="AA311" i="17"/>
  <c r="AB311" i="17" s="1"/>
  <c r="AA320" i="17"/>
  <c r="AB320" i="17" s="1"/>
  <c r="T311" i="12"/>
  <c r="AC311" i="17"/>
  <c r="AD311" i="17" s="1"/>
  <c r="T314" i="12"/>
  <c r="AC314" i="17"/>
  <c r="AD314" i="17" s="1"/>
  <c r="T317" i="12"/>
  <c r="T320" i="12"/>
  <c r="AC320" i="17"/>
  <c r="AD320" i="17" s="1"/>
  <c r="O304" i="20"/>
  <c r="O304" i="22"/>
  <c r="T302" i="12"/>
  <c r="T305" i="12"/>
  <c r="AC305" i="17"/>
  <c r="AD305" i="17" s="1"/>
  <c r="T308" i="12"/>
  <c r="AC308" i="17"/>
  <c r="AD308" i="17" s="1"/>
  <c r="AA299" i="17"/>
  <c r="AB299" i="17" s="1"/>
  <c r="AA296" i="17"/>
  <c r="AB296" i="17" s="1"/>
  <c r="T296" i="12"/>
  <c r="AC296" i="17"/>
  <c r="AD296" i="17" s="1"/>
  <c r="T299" i="12"/>
  <c r="AC299" i="17"/>
  <c r="AD299" i="17" s="1"/>
  <c r="T293" i="12"/>
  <c r="AA281" i="17"/>
  <c r="AB281" i="17" s="1"/>
  <c r="AA287" i="17"/>
  <c r="AB287" i="17" s="1"/>
  <c r="T290" i="12"/>
  <c r="T278" i="12"/>
  <c r="T284" i="12"/>
  <c r="T287" i="12"/>
  <c r="AC287" i="17"/>
  <c r="AD287" i="17" s="1"/>
  <c r="T281" i="12"/>
  <c r="AC281" i="17"/>
  <c r="AD281" i="17" s="1"/>
  <c r="O280" i="22"/>
  <c r="O280" i="20"/>
  <c r="T275" i="12"/>
  <c r="T272" i="12"/>
  <c r="T269" i="12"/>
  <c r="AA260" i="17"/>
  <c r="AB260" i="17" s="1"/>
  <c r="T263" i="12"/>
  <c r="T260" i="12"/>
  <c r="AC260" i="17"/>
  <c r="AD260" i="17" s="1"/>
  <c r="T266" i="12"/>
  <c r="AA254" i="17"/>
  <c r="AB254" i="17" s="1"/>
  <c r="T257" i="12"/>
  <c r="T248" i="12"/>
  <c r="T251" i="12"/>
  <c r="T254" i="12"/>
  <c r="AC254" i="17"/>
  <c r="AD254" i="17" s="1"/>
  <c r="T239" i="12"/>
  <c r="T245" i="12"/>
  <c r="T242" i="12"/>
  <c r="O232" i="22"/>
  <c r="O232" i="20"/>
  <c r="T236" i="12"/>
  <c r="T230" i="12"/>
  <c r="T227" i="12"/>
  <c r="AC227" i="17"/>
  <c r="AD227" i="17" s="1"/>
  <c r="T233" i="12"/>
  <c r="AC233" i="17"/>
  <c r="AD233" i="17" s="1"/>
  <c r="O217" i="22"/>
  <c r="O217" i="20"/>
  <c r="O220" i="22"/>
  <c r="O220" i="20"/>
  <c r="T218" i="12"/>
  <c r="AC218" i="17"/>
  <c r="AD218" i="17" s="1"/>
  <c r="T221" i="12"/>
  <c r="AC221" i="17"/>
  <c r="AD221" i="17" s="1"/>
  <c r="T224" i="12"/>
  <c r="AC224" i="17"/>
  <c r="AD224" i="17" s="1"/>
  <c r="T215" i="12"/>
  <c r="O211" i="22"/>
  <c r="O211" i="20"/>
  <c r="T212" i="12"/>
  <c r="AC212" i="17"/>
  <c r="AD212" i="17" s="1"/>
  <c r="T206" i="12"/>
  <c r="T209" i="12"/>
  <c r="T203" i="12"/>
  <c r="T200" i="12"/>
  <c r="AA191" i="17"/>
  <c r="AB191" i="17" s="1"/>
  <c r="AA188" i="17"/>
  <c r="AB188" i="17" s="1"/>
  <c r="T197" i="12"/>
  <c r="T188" i="12"/>
  <c r="AC188" i="17"/>
  <c r="AD188" i="17" s="1"/>
  <c r="T194" i="12"/>
  <c r="T191" i="12"/>
  <c r="AC191" i="17"/>
  <c r="AD191" i="17" s="1"/>
  <c r="AA236" i="17"/>
  <c r="AB236" i="17" s="1"/>
  <c r="AA185" i="17"/>
  <c r="AB185" i="17" s="1"/>
  <c r="T182" i="12"/>
  <c r="T185" i="12"/>
  <c r="T179" i="12"/>
  <c r="AA164" i="17"/>
  <c r="AB164" i="17" s="1"/>
  <c r="O163" i="22" s="1"/>
  <c r="AA170" i="17"/>
  <c r="AB170" i="17" s="1"/>
  <c r="AA158" i="17"/>
  <c r="AB158" i="17" s="1"/>
  <c r="T164" i="12"/>
  <c r="AC164" i="17"/>
  <c r="AD164" i="17" s="1"/>
  <c r="T152" i="12"/>
  <c r="T161" i="12"/>
  <c r="T170" i="12"/>
  <c r="AC170" i="17"/>
  <c r="AD170" i="17" s="1"/>
  <c r="T155" i="12"/>
  <c r="AC155" i="17"/>
  <c r="AD155" i="17" s="1"/>
  <c r="T167" i="12"/>
  <c r="T158" i="12"/>
  <c r="AC158" i="17"/>
  <c r="AD158" i="17" s="1"/>
  <c r="T176" i="12"/>
  <c r="AC176" i="17"/>
  <c r="AD176" i="17" s="1"/>
  <c r="T173" i="12"/>
  <c r="T143" i="12"/>
  <c r="T146" i="12"/>
  <c r="T149" i="12"/>
  <c r="AA134" i="17"/>
  <c r="AB134" i="17" s="1"/>
  <c r="O133" i="22" s="1"/>
  <c r="T140" i="12"/>
  <c r="T134" i="12"/>
  <c r="T137" i="12"/>
  <c r="O130" i="20"/>
  <c r="O130" i="22"/>
  <c r="T131" i="12"/>
  <c r="AC131" i="17"/>
  <c r="AD131" i="17" s="1"/>
  <c r="AA110" i="17"/>
  <c r="AB110" i="17" s="1"/>
  <c r="O109" i="20" s="1"/>
  <c r="T128" i="12"/>
  <c r="T125" i="12"/>
  <c r="T122" i="12"/>
  <c r="T119" i="12"/>
  <c r="T116" i="12"/>
  <c r="T113" i="12"/>
  <c r="T110" i="12"/>
  <c r="AC110" i="17"/>
  <c r="AD110" i="17" s="1"/>
  <c r="T107" i="12"/>
  <c r="T104" i="12"/>
  <c r="T101" i="12"/>
  <c r="T98" i="12"/>
  <c r="T95" i="12"/>
  <c r="T92" i="12"/>
  <c r="T77" i="12"/>
  <c r="T86" i="12"/>
  <c r="T80" i="12"/>
  <c r="T83" i="12"/>
  <c r="T89" i="12"/>
  <c r="AA68" i="17"/>
  <c r="AB68" i="17" s="1"/>
  <c r="AA74" i="17"/>
  <c r="AB74" i="17" s="1"/>
  <c r="T71" i="12"/>
  <c r="T68" i="12"/>
  <c r="AC68" i="17"/>
  <c r="AD68" i="17" s="1"/>
  <c r="T65" i="12"/>
  <c r="T74" i="12"/>
  <c r="AC74" i="17"/>
  <c r="AD74" i="17" s="1"/>
  <c r="AA62" i="17"/>
  <c r="AB62" i="17" s="1"/>
  <c r="O61" i="20" s="1"/>
  <c r="AA59" i="17"/>
  <c r="AB59" i="17" s="1"/>
  <c r="T59" i="12"/>
  <c r="AC59" i="17"/>
  <c r="AD59" i="17" s="1"/>
  <c r="T62" i="12"/>
  <c r="AC62" i="17"/>
  <c r="AD62" i="17" s="1"/>
  <c r="T56" i="12"/>
  <c r="AC56" i="17"/>
  <c r="AD56" i="17" s="1"/>
  <c r="AA41" i="17"/>
  <c r="AB41" i="17" s="1"/>
  <c r="AA32" i="17"/>
  <c r="AB32" i="17" s="1"/>
  <c r="O31" i="22" s="1"/>
  <c r="AC32" i="17"/>
  <c r="AD32" i="17" s="1"/>
  <c r="T458" i="12"/>
  <c r="T35" i="12"/>
  <c r="T50" i="12"/>
  <c r="AC44" i="17"/>
  <c r="AD44" i="17" s="1"/>
  <c r="T44" i="12"/>
  <c r="AC41" i="17"/>
  <c r="AD41" i="17" s="1"/>
  <c r="T41" i="12"/>
  <c r="T53" i="12"/>
  <c r="T29" i="12"/>
  <c r="T47" i="12"/>
  <c r="T26" i="12"/>
  <c r="AA38" i="17"/>
  <c r="AB38" i="17" s="1"/>
  <c r="AC17" i="17"/>
  <c r="AD17" i="17" s="1"/>
  <c r="T17" i="12"/>
  <c r="F218" i="17"/>
  <c r="AA137" i="17"/>
  <c r="AB137" i="17" s="1"/>
  <c r="AA440" i="17"/>
  <c r="AB440" i="17" s="1"/>
  <c r="V113" i="16"/>
  <c r="AQ113" i="16"/>
  <c r="AR113" i="16" s="1"/>
  <c r="V350" i="16"/>
  <c r="AQ350" i="16"/>
  <c r="AR350" i="16" s="1"/>
  <c r="V83" i="16"/>
  <c r="AQ83" i="16"/>
  <c r="AR83" i="16" s="1"/>
  <c r="V287" i="16"/>
  <c r="AQ287" i="16"/>
  <c r="AR287" i="16" s="1"/>
  <c r="AQ431" i="16"/>
  <c r="AR431" i="16" s="1"/>
  <c r="V431" i="16"/>
  <c r="V146" i="16"/>
  <c r="V332" i="16"/>
  <c r="V560" i="16"/>
  <c r="V224" i="16"/>
  <c r="AQ365" i="16"/>
  <c r="AR365" i="16" s="1"/>
  <c r="V125" i="16"/>
  <c r="AQ11" i="16"/>
  <c r="AR11" i="16" s="1"/>
  <c r="V371" i="16"/>
  <c r="AQ371" i="16"/>
  <c r="AR371" i="16" s="1"/>
  <c r="AQ221" i="16"/>
  <c r="AR221" i="16" s="1"/>
  <c r="V80" i="16"/>
  <c r="AQ260" i="16"/>
  <c r="AR260" i="16" s="1"/>
  <c r="V32" i="16"/>
  <c r="AQ170" i="16"/>
  <c r="AR170" i="16" s="1"/>
  <c r="AQ356" i="16"/>
  <c r="AR356" i="16" s="1"/>
  <c r="V356" i="16"/>
  <c r="V128" i="16"/>
  <c r="AQ128" i="16"/>
  <c r="AR128" i="16" s="1"/>
  <c r="AQ542" i="16"/>
  <c r="AR542" i="16" s="1"/>
  <c r="AQ86" i="16"/>
  <c r="AR86" i="16" s="1"/>
  <c r="V218" i="16"/>
  <c r="AQ218" i="16"/>
  <c r="AR218" i="16" s="1"/>
  <c r="AQ44" i="16"/>
  <c r="AR44" i="16" s="1"/>
  <c r="V188" i="16"/>
  <c r="AQ188" i="16"/>
  <c r="AR188" i="16" s="1"/>
  <c r="AQ563" i="16"/>
  <c r="AR563" i="16" s="1"/>
  <c r="AQ263" i="16"/>
  <c r="AR263" i="16" s="1"/>
  <c r="V212" i="16"/>
  <c r="AQ212" i="16"/>
  <c r="AR212" i="16" s="1"/>
  <c r="V434" i="16"/>
  <c r="V242" i="16"/>
  <c r="AQ242" i="16"/>
  <c r="AR242" i="16" s="1"/>
  <c r="V422" i="16"/>
  <c r="AQ149" i="16"/>
  <c r="AR149" i="16" s="1"/>
  <c r="V464" i="16"/>
  <c r="AQ239" i="16"/>
  <c r="AR239" i="16" s="1"/>
  <c r="V239" i="16"/>
  <c r="V227" i="16"/>
  <c r="AQ227" i="16"/>
  <c r="AR227" i="16" s="1"/>
  <c r="AA23" i="17"/>
  <c r="AB23" i="17" s="1"/>
  <c r="AA452" i="17"/>
  <c r="AB452" i="17" s="1"/>
  <c r="F551" i="17"/>
  <c r="F473" i="17"/>
  <c r="F38" i="17"/>
  <c r="AA488" i="17"/>
  <c r="AB488" i="17" s="1"/>
  <c r="F236" i="17"/>
  <c r="AA557" i="17"/>
  <c r="AB557" i="17" s="1"/>
  <c r="AA215" i="17"/>
  <c r="AB215" i="17" s="1"/>
  <c r="AA143" i="17"/>
  <c r="AB143" i="17" s="1"/>
  <c r="F407" i="17"/>
  <c r="F560" i="17"/>
  <c r="AA491" i="17"/>
  <c r="AB491" i="17" s="1"/>
  <c r="F449" i="17"/>
  <c r="AA176" i="17"/>
  <c r="AB176" i="17" s="1"/>
  <c r="AA398" i="17"/>
  <c r="AB398" i="17" s="1"/>
  <c r="F32" i="17"/>
  <c r="AA548" i="17"/>
  <c r="AB548" i="17" s="1"/>
  <c r="F233" i="17"/>
  <c r="F539" i="17"/>
  <c r="AA476" i="17"/>
  <c r="AB476" i="17" s="1"/>
  <c r="F443" i="17"/>
  <c r="AA179" i="17"/>
  <c r="AB179" i="17" s="1"/>
  <c r="F506" i="17"/>
  <c r="F185" i="17"/>
  <c r="AA410" i="17"/>
  <c r="AB410" i="17" s="1"/>
  <c r="AA344" i="17"/>
  <c r="AB344" i="17" s="1"/>
  <c r="AA26" i="17"/>
  <c r="AB26" i="17" s="1"/>
  <c r="AA302" i="17"/>
  <c r="AB302" i="17" s="1"/>
  <c r="AA467" i="17"/>
  <c r="AB467" i="17" s="1"/>
  <c r="AA332" i="17"/>
  <c r="AB332" i="17" s="1"/>
  <c r="AA35" i="17"/>
  <c r="AB35" i="17" s="1"/>
  <c r="AA266" i="17"/>
  <c r="AB266" i="17" s="1"/>
  <c r="AA518" i="17"/>
  <c r="AB518" i="17" s="1"/>
  <c r="F419" i="17"/>
  <c r="AA29" i="17"/>
  <c r="AB29" i="17" s="1"/>
  <c r="F221" i="17"/>
  <c r="AA335" i="17"/>
  <c r="AB335" i="17" s="1"/>
  <c r="AA263" i="17"/>
  <c r="AB263" i="17" s="1"/>
  <c r="F134" i="17"/>
  <c r="AA404" i="17"/>
  <c r="AB404" i="17" s="1"/>
  <c r="F428" i="17"/>
  <c r="AA275" i="17"/>
  <c r="AB275" i="17" s="1"/>
  <c r="F524" i="17"/>
  <c r="AA269" i="17"/>
  <c r="AB269" i="17" s="1"/>
  <c r="AA98" i="17"/>
  <c r="AB98" i="17" s="1"/>
  <c r="F455" i="17"/>
  <c r="F437" i="17"/>
  <c r="AA194" i="17"/>
  <c r="AB194" i="17" s="1"/>
  <c r="AA53" i="17"/>
  <c r="AB53" i="17" s="1"/>
  <c r="F485" i="17"/>
  <c r="AA44" i="17"/>
  <c r="AB44" i="17" s="1"/>
  <c r="AA128" i="17"/>
  <c r="AB128" i="17" s="1"/>
  <c r="AA65" i="17"/>
  <c r="AB65" i="17" s="1"/>
  <c r="AA479" i="17"/>
  <c r="AB479" i="17" s="1"/>
  <c r="AA92" i="17"/>
  <c r="AB92" i="17" s="1"/>
  <c r="AA146" i="17"/>
  <c r="AB146" i="17" s="1"/>
  <c r="AA434" i="17"/>
  <c r="AB434" i="17" s="1"/>
  <c r="AA77" i="17"/>
  <c r="AB77" i="17" s="1"/>
  <c r="AA89" i="17"/>
  <c r="AB89" i="17" s="1"/>
  <c r="AA173" i="17"/>
  <c r="AB173" i="17" s="1"/>
  <c r="AA161" i="17"/>
  <c r="AB161" i="17" s="1"/>
  <c r="AA365" i="17"/>
  <c r="AB365" i="17" s="1"/>
  <c r="AA20" i="17"/>
  <c r="AB20" i="17" s="1"/>
  <c r="AA509" i="17"/>
  <c r="AB509" i="17" s="1"/>
  <c r="F509" i="17"/>
  <c r="AA116" i="17"/>
  <c r="AB116" i="17" s="1"/>
  <c r="AA422" i="17"/>
  <c r="AB422" i="17" s="1"/>
  <c r="AA323" i="17"/>
  <c r="AB323" i="17" s="1"/>
  <c r="AA245" i="17"/>
  <c r="AB245" i="17" s="1"/>
  <c r="AA503" i="17"/>
  <c r="AB503" i="17" s="1"/>
  <c r="AA512" i="17"/>
  <c r="AB512" i="17" s="1"/>
  <c r="AA47" i="17"/>
  <c r="AB47" i="17" s="1"/>
  <c r="AA251" i="17"/>
  <c r="AB251" i="17" s="1"/>
  <c r="AA11" i="17"/>
  <c r="AC11" i="17" s="1"/>
  <c r="AA278" i="17"/>
  <c r="AB278" i="17" s="1"/>
  <c r="AA425" i="17"/>
  <c r="AB425" i="17" s="1"/>
  <c r="F425" i="17"/>
  <c r="F446" i="17"/>
  <c r="AA446" i="17"/>
  <c r="AB446" i="17" s="1"/>
  <c r="AA209" i="17"/>
  <c r="AB209" i="17" s="1"/>
  <c r="F515" i="17"/>
  <c r="AA563" i="17"/>
  <c r="AB563" i="17" s="1"/>
  <c r="AA293" i="17"/>
  <c r="AB293" i="17" s="1"/>
  <c r="AA284" i="17"/>
  <c r="AB284" i="17" s="1"/>
  <c r="F140" i="17"/>
  <c r="AA140" i="17"/>
  <c r="AB140" i="17" s="1"/>
  <c r="AA530" i="17"/>
  <c r="AB530" i="17" s="1"/>
  <c r="F470" i="17"/>
  <c r="AA470" i="17"/>
  <c r="AB470" i="17" s="1"/>
  <c r="AA239" i="17"/>
  <c r="AB239" i="17" s="1"/>
  <c r="AA107" i="17"/>
  <c r="AB107" i="17" s="1"/>
  <c r="AA104" i="17"/>
  <c r="AB104" i="17" s="1"/>
  <c r="F182" i="17"/>
  <c r="AA182" i="17"/>
  <c r="AB182" i="17" s="1"/>
  <c r="AA167" i="17"/>
  <c r="AB167" i="17" s="1"/>
  <c r="AA95" i="17"/>
  <c r="AB95" i="17" s="1"/>
  <c r="F95" i="17"/>
  <c r="F101" i="17"/>
  <c r="AA101" i="17"/>
  <c r="AB101" i="17" s="1"/>
  <c r="AA374" i="17"/>
  <c r="AB374" i="17" s="1"/>
  <c r="AA359" i="17"/>
  <c r="AB359" i="17" s="1"/>
  <c r="AA71" i="17"/>
  <c r="AB71" i="17" s="1"/>
  <c r="AA392" i="17"/>
  <c r="AB392" i="17" s="1"/>
  <c r="AA545" i="17"/>
  <c r="AB545" i="17" s="1"/>
  <c r="AA389" i="17"/>
  <c r="AB389" i="17" s="1"/>
  <c r="AA482" i="17"/>
  <c r="AB482" i="17" s="1"/>
  <c r="AA368" i="17"/>
  <c r="AB368" i="17" s="1"/>
  <c r="F413" i="17"/>
  <c r="AA413" i="17"/>
  <c r="AB413" i="17" s="1"/>
  <c r="AA308" i="17"/>
  <c r="AB308" i="17" s="1"/>
  <c r="F431" i="17"/>
  <c r="AA431" i="17"/>
  <c r="AB431" i="17" s="1"/>
  <c r="AA395" i="17"/>
  <c r="AB395" i="17" s="1"/>
  <c r="AA152" i="17"/>
  <c r="AB152" i="17" s="1"/>
  <c r="F542" i="17"/>
  <c r="AA542" i="17"/>
  <c r="AB542" i="17" s="1"/>
  <c r="AA149" i="17"/>
  <c r="AB149" i="17" s="1"/>
  <c r="AA353" i="17"/>
  <c r="AB353" i="17" s="1"/>
  <c r="AA257" i="17"/>
  <c r="AB257" i="17" s="1"/>
  <c r="AA554" i="17"/>
  <c r="AB554" i="17" s="1"/>
  <c r="F554" i="17"/>
  <c r="AA17" i="17"/>
  <c r="AB17" i="17" s="1"/>
  <c r="AA200" i="17"/>
  <c r="AB200" i="17" s="1"/>
  <c r="AA290" i="17"/>
  <c r="AB290" i="17" s="1"/>
  <c r="AA416" i="17"/>
  <c r="AB416" i="17" s="1"/>
  <c r="F416" i="17"/>
  <c r="AA197" i="17"/>
  <c r="AB197" i="17" s="1"/>
  <c r="F230" i="17"/>
  <c r="AA230" i="17"/>
  <c r="AB230" i="17" s="1"/>
  <c r="AA14" i="17"/>
  <c r="AB14" i="17" s="1"/>
  <c r="AA500" i="17"/>
  <c r="AB500" i="17" s="1"/>
  <c r="F500" i="17"/>
  <c r="AA317" i="17"/>
  <c r="AB317" i="17" s="1"/>
  <c r="F461" i="17"/>
  <c r="AA461" i="17"/>
  <c r="AB461" i="17" s="1"/>
  <c r="AA338" i="17"/>
  <c r="AB338" i="17" s="1"/>
  <c r="AA83" i="17"/>
  <c r="AB83" i="17" s="1"/>
  <c r="AA386" i="17"/>
  <c r="AB386" i="17" s="1"/>
  <c r="AA536" i="17"/>
  <c r="F536" i="17"/>
  <c r="AA527" i="17"/>
  <c r="AB527" i="17" s="1"/>
  <c r="F527" i="17"/>
  <c r="AA203" i="17"/>
  <c r="AB203" i="17" s="1"/>
  <c r="AA272" i="17"/>
  <c r="AB272" i="17" s="1"/>
  <c r="AA80" i="17"/>
  <c r="AB80" i="17" s="1"/>
  <c r="AA119" i="17"/>
  <c r="AB119" i="17" s="1"/>
  <c r="AA362" i="17"/>
  <c r="AB362" i="17" s="1"/>
  <c r="AA341" i="17"/>
  <c r="AB341" i="17" s="1"/>
  <c r="AA464" i="17"/>
  <c r="AB464" i="17" s="1"/>
  <c r="F464" i="17"/>
  <c r="AA566" i="17"/>
  <c r="AB566" i="17" s="1"/>
  <c r="F566" i="17"/>
  <c r="AA122" i="17"/>
  <c r="AB122" i="17" s="1"/>
  <c r="AA56" i="17"/>
  <c r="AB56" i="17" s="1"/>
  <c r="F497" i="17"/>
  <c r="AA497" i="17"/>
  <c r="AB497" i="17" s="1"/>
  <c r="AA521" i="17"/>
  <c r="AB521" i="17" s="1"/>
  <c r="F521" i="17"/>
  <c r="AA86" i="17"/>
  <c r="AB86" i="17" s="1"/>
  <c r="AA206" i="17"/>
  <c r="AB206" i="17" s="1"/>
  <c r="F224" i="17"/>
  <c r="AA224" i="17"/>
  <c r="AB224" i="17" s="1"/>
  <c r="AA155" i="17"/>
  <c r="AB155" i="17" s="1"/>
  <c r="AA113" i="17"/>
  <c r="AB113" i="17" s="1"/>
  <c r="AA533" i="17"/>
  <c r="AB533" i="17" s="1"/>
  <c r="F533" i="17"/>
  <c r="AA380" i="17"/>
  <c r="AB380" i="17" s="1"/>
  <c r="AA458" i="17"/>
  <c r="AB458" i="17" s="1"/>
  <c r="F458" i="17"/>
  <c r="AA242" i="17"/>
  <c r="AB242" i="17" s="1"/>
  <c r="AA227" i="17"/>
  <c r="AB227" i="17" s="1"/>
  <c r="F227" i="17"/>
  <c r="AA125" i="17"/>
  <c r="AB125" i="17" s="1"/>
  <c r="AA248" i="17"/>
  <c r="AB248" i="17" s="1"/>
  <c r="AA329" i="17"/>
  <c r="AB329" i="17" s="1"/>
  <c r="AA494" i="17"/>
  <c r="AB494" i="17" s="1"/>
  <c r="F494" i="17"/>
  <c r="AA50" i="17"/>
  <c r="AB50" i="17" s="1"/>
  <c r="V296" i="16"/>
  <c r="AQ296" i="16"/>
  <c r="AR296" i="16" s="1"/>
  <c r="AQ440" i="16"/>
  <c r="AR440" i="16" s="1"/>
  <c r="V440" i="16"/>
  <c r="AQ344" i="16"/>
  <c r="AR344" i="16" s="1"/>
  <c r="V344" i="16"/>
  <c r="V311" i="16"/>
  <c r="AQ311" i="16"/>
  <c r="AR311" i="16" s="1"/>
  <c r="V455" i="16"/>
  <c r="AQ455" i="16"/>
  <c r="AR455" i="16" s="1"/>
  <c r="AQ89" i="16"/>
  <c r="AR89" i="16" s="1"/>
  <c r="V89" i="16"/>
  <c r="AQ17" i="16"/>
  <c r="AR17" i="16" s="1"/>
  <c r="V17" i="16"/>
  <c r="AQ200" i="16"/>
  <c r="AR200" i="16" s="1"/>
  <c r="V200" i="16"/>
  <c r="AQ107" i="16"/>
  <c r="AR107" i="16" s="1"/>
  <c r="V107" i="16"/>
  <c r="AQ308" i="16"/>
  <c r="AR308" i="16" s="1"/>
  <c r="V308" i="16"/>
  <c r="AQ23" i="16"/>
  <c r="AR23" i="16" s="1"/>
  <c r="V23" i="16"/>
  <c r="AQ269" i="16"/>
  <c r="AR269" i="16" s="1"/>
  <c r="V269" i="16"/>
  <c r="AQ56" i="16"/>
  <c r="AR56" i="16" s="1"/>
  <c r="V56" i="16"/>
  <c r="V359" i="16"/>
  <c r="AQ359" i="16"/>
  <c r="AR359" i="16" s="1"/>
  <c r="V209" i="16"/>
  <c r="AQ209" i="16"/>
  <c r="AR209" i="16" s="1"/>
  <c r="AQ368" i="16"/>
  <c r="AR368" i="16" s="1"/>
  <c r="V368" i="16"/>
  <c r="V254" i="16"/>
  <c r="AQ254" i="16"/>
  <c r="AR254" i="16" s="1"/>
  <c r="AQ65" i="16"/>
  <c r="AR65" i="16" s="1"/>
  <c r="V65" i="16"/>
  <c r="V179" i="16"/>
  <c r="AQ179" i="16"/>
  <c r="AR179" i="16" s="1"/>
  <c r="V284" i="16"/>
  <c r="AQ284" i="16"/>
  <c r="AR284" i="16" s="1"/>
  <c r="V518" i="16"/>
  <c r="AQ518" i="16"/>
  <c r="AR518" i="16" s="1"/>
  <c r="AQ137" i="16"/>
  <c r="AR137" i="16" s="1"/>
  <c r="V137" i="16"/>
  <c r="V527" i="16"/>
  <c r="AQ527" i="16"/>
  <c r="AR527" i="16" s="1"/>
  <c r="V134" i="16"/>
  <c r="AQ134" i="16"/>
  <c r="AR134" i="16" s="1"/>
  <c r="V53" i="16"/>
  <c r="AQ53" i="16"/>
  <c r="AR53" i="16" s="1"/>
  <c r="AQ41" i="16"/>
  <c r="AR41" i="16" s="1"/>
  <c r="V41" i="16"/>
  <c r="V476" i="16"/>
  <c r="AQ476" i="16"/>
  <c r="AR476" i="16" s="1"/>
  <c r="AQ449" i="16"/>
  <c r="AR449" i="16" s="1"/>
  <c r="V449" i="16"/>
  <c r="AQ512" i="16"/>
  <c r="AR512" i="16" s="1"/>
  <c r="V512" i="16"/>
  <c r="V413" i="16"/>
  <c r="AQ413" i="16"/>
  <c r="AR413" i="16" s="1"/>
  <c r="AQ515" i="16"/>
  <c r="AR515" i="16" s="1"/>
  <c r="V515" i="16"/>
  <c r="V197" i="16"/>
  <c r="AQ197" i="16"/>
  <c r="AR197" i="16" s="1"/>
  <c r="AQ233" i="16"/>
  <c r="AR233" i="16" s="1"/>
  <c r="V233" i="16"/>
  <c r="V77" i="16"/>
  <c r="AQ77" i="16"/>
  <c r="AR77" i="16" s="1"/>
  <c r="F526" i="22" l="1"/>
  <c r="F526" i="20"/>
  <c r="F418" i="22"/>
  <c r="F418" i="20"/>
  <c r="F496" i="20"/>
  <c r="F496" i="22"/>
  <c r="F505" i="22"/>
  <c r="F505" i="20"/>
  <c r="F478" i="20"/>
  <c r="F478" i="22"/>
  <c r="F481" i="22"/>
  <c r="F481" i="20"/>
  <c r="F421" i="20"/>
  <c r="F421" i="22"/>
  <c r="F475" i="22"/>
  <c r="F475" i="20"/>
  <c r="F472" i="22"/>
  <c r="F472" i="20"/>
  <c r="F466" i="22"/>
  <c r="F466" i="20"/>
  <c r="F511" i="20"/>
  <c r="F511" i="22"/>
  <c r="F520" i="22"/>
  <c r="F520" i="20"/>
  <c r="F490" i="22"/>
  <c r="F490" i="20"/>
  <c r="F523" i="22"/>
  <c r="F523" i="20"/>
  <c r="F430" i="22"/>
  <c r="F430" i="20"/>
  <c r="F499" i="22"/>
  <c r="F499" i="20"/>
  <c r="F532" i="20"/>
  <c r="F532" i="22"/>
  <c r="F454" i="22"/>
  <c r="F454" i="20"/>
  <c r="F427" i="20"/>
  <c r="F427" i="22"/>
  <c r="F460" i="20"/>
  <c r="F460" i="22"/>
  <c r="F451" i="20"/>
  <c r="F451" i="22"/>
  <c r="F433" i="20"/>
  <c r="F433" i="22"/>
  <c r="F439" i="20"/>
  <c r="F439" i="22"/>
  <c r="F442" i="20"/>
  <c r="F442" i="22"/>
  <c r="F517" i="22"/>
  <c r="F517" i="20"/>
  <c r="F487" i="20"/>
  <c r="F487" i="22"/>
  <c r="F436" i="22"/>
  <c r="F436" i="20"/>
  <c r="F412" i="22"/>
  <c r="F412" i="20"/>
  <c r="F469" i="20"/>
  <c r="F469" i="22"/>
  <c r="F445" i="22"/>
  <c r="F445" i="20"/>
  <c r="F493" i="22"/>
  <c r="F493" i="20"/>
  <c r="F484" i="22"/>
  <c r="F484" i="20"/>
  <c r="F502" i="22"/>
  <c r="F502" i="20"/>
  <c r="F406" i="20"/>
  <c r="F406" i="22"/>
  <c r="F508" i="22"/>
  <c r="F508" i="20"/>
  <c r="F529" i="20"/>
  <c r="F529" i="22"/>
  <c r="F415" i="20"/>
  <c r="F415" i="22"/>
  <c r="F409" i="20"/>
  <c r="F409" i="22"/>
  <c r="F448" i="22"/>
  <c r="F448" i="20"/>
  <c r="F514" i="20"/>
  <c r="F514" i="22"/>
  <c r="F463" i="20"/>
  <c r="F463" i="22"/>
  <c r="F424" i="20"/>
  <c r="F424" i="22"/>
  <c r="O397" i="20"/>
  <c r="O397" i="22"/>
  <c r="AC404" i="17"/>
  <c r="AD404" i="17" s="1"/>
  <c r="O394" i="20"/>
  <c r="O394" i="22"/>
  <c r="O403" i="20"/>
  <c r="O403" i="22"/>
  <c r="AC395" i="17"/>
  <c r="AD395" i="17" s="1"/>
  <c r="F394" i="22" s="1"/>
  <c r="F403" i="20"/>
  <c r="F403" i="22"/>
  <c r="F397" i="22"/>
  <c r="F397" i="20"/>
  <c r="F400" i="22"/>
  <c r="F400" i="20"/>
  <c r="AC383" i="17"/>
  <c r="AD383" i="17" s="1"/>
  <c r="O382" i="22"/>
  <c r="O388" i="20"/>
  <c r="O388" i="22"/>
  <c r="O385" i="20"/>
  <c r="O385" i="22"/>
  <c r="AC392" i="17"/>
  <c r="AD392" i="17" s="1"/>
  <c r="O391" i="22"/>
  <c r="O391" i="20"/>
  <c r="AC389" i="17"/>
  <c r="AD389" i="17" s="1"/>
  <c r="F391" i="22"/>
  <c r="F391" i="20"/>
  <c r="F385" i="20"/>
  <c r="F385" i="22"/>
  <c r="F382" i="22"/>
  <c r="F382" i="20"/>
  <c r="F388" i="20"/>
  <c r="F388" i="22"/>
  <c r="O370" i="20"/>
  <c r="AC380" i="17"/>
  <c r="AD380" i="17" s="1"/>
  <c r="F379" i="22" s="1"/>
  <c r="O373" i="22"/>
  <c r="O373" i="20"/>
  <c r="O379" i="20"/>
  <c r="O379" i="22"/>
  <c r="F373" i="20"/>
  <c r="F373" i="22"/>
  <c r="F370" i="22"/>
  <c r="F370" i="20"/>
  <c r="F376" i="20"/>
  <c r="F376" i="22"/>
  <c r="AC356" i="17"/>
  <c r="AD356" i="17" s="1"/>
  <c r="F355" i="22" s="1"/>
  <c r="O355" i="22"/>
  <c r="AC365" i="17"/>
  <c r="AD365" i="17" s="1"/>
  <c r="F364" i="20" s="1"/>
  <c r="O364" i="20"/>
  <c r="O364" i="22"/>
  <c r="AC368" i="17"/>
  <c r="AD368" i="17" s="1"/>
  <c r="F367" i="20" s="1"/>
  <c r="O367" i="22"/>
  <c r="O367" i="20"/>
  <c r="O361" i="20"/>
  <c r="O361" i="22"/>
  <c r="O358" i="22"/>
  <c r="O358" i="20"/>
  <c r="F358" i="20"/>
  <c r="F358" i="22"/>
  <c r="F361" i="20"/>
  <c r="F361" i="22"/>
  <c r="O352" i="20"/>
  <c r="O352" i="22"/>
  <c r="AC353" i="17"/>
  <c r="AD353" i="17" s="1"/>
  <c r="F346" i="20"/>
  <c r="F346" i="22"/>
  <c r="F349" i="20"/>
  <c r="F349" i="22"/>
  <c r="F352" i="20"/>
  <c r="F352" i="22"/>
  <c r="AC341" i="17"/>
  <c r="AD341" i="17" s="1"/>
  <c r="F340" i="22" s="1"/>
  <c r="O340" i="22"/>
  <c r="O340" i="20"/>
  <c r="O334" i="22"/>
  <c r="O334" i="20"/>
  <c r="AC335" i="17"/>
  <c r="AD335" i="17" s="1"/>
  <c r="AC344" i="17"/>
  <c r="AD344" i="17" s="1"/>
  <c r="O337" i="22"/>
  <c r="O337" i="20"/>
  <c r="AC338" i="17"/>
  <c r="AD338" i="17" s="1"/>
  <c r="O343" i="22"/>
  <c r="O343" i="20"/>
  <c r="F334" i="20"/>
  <c r="F334" i="22"/>
  <c r="F337" i="20"/>
  <c r="F337" i="22"/>
  <c r="F343" i="22"/>
  <c r="F343" i="20"/>
  <c r="O328" i="20"/>
  <c r="O328" i="22"/>
  <c r="AC323" i="17"/>
  <c r="AD323" i="17" s="1"/>
  <c r="F322" i="22" s="1"/>
  <c r="AC332" i="17"/>
  <c r="AD332" i="17" s="1"/>
  <c r="F331" i="20" s="1"/>
  <c r="O322" i="20"/>
  <c r="O322" i="22"/>
  <c r="AC329" i="17"/>
  <c r="AD329" i="17" s="1"/>
  <c r="F328" i="22" s="1"/>
  <c r="O331" i="20"/>
  <c r="O331" i="22"/>
  <c r="F325" i="22"/>
  <c r="F325" i="20"/>
  <c r="O316" i="22"/>
  <c r="O316" i="20"/>
  <c r="O319" i="20"/>
  <c r="O319" i="22"/>
  <c r="O310" i="22"/>
  <c r="O310" i="20"/>
  <c r="AC317" i="17"/>
  <c r="AD317" i="17" s="1"/>
  <c r="F319" i="22"/>
  <c r="F319" i="20"/>
  <c r="F313" i="22"/>
  <c r="F313" i="20"/>
  <c r="F310" i="22"/>
  <c r="F310" i="20"/>
  <c r="F316" i="22"/>
  <c r="F316" i="20"/>
  <c r="O301" i="22"/>
  <c r="O301" i="20"/>
  <c r="AC302" i="17"/>
  <c r="AD302" i="17" s="1"/>
  <c r="O307" i="20"/>
  <c r="O307" i="22"/>
  <c r="F307" i="20"/>
  <c r="F307" i="22"/>
  <c r="F301" i="20"/>
  <c r="F301" i="22"/>
  <c r="F304" i="22"/>
  <c r="F304" i="20"/>
  <c r="O292" i="20"/>
  <c r="O292" i="22"/>
  <c r="AC293" i="17"/>
  <c r="AD293" i="17" s="1"/>
  <c r="O295" i="22"/>
  <c r="O295" i="20"/>
  <c r="O298" i="22"/>
  <c r="O298" i="20"/>
  <c r="F298" i="22"/>
  <c r="F298" i="20"/>
  <c r="F292" i="22"/>
  <c r="F292" i="20"/>
  <c r="F295" i="20"/>
  <c r="F295" i="22"/>
  <c r="O289" i="20"/>
  <c r="O289" i="22"/>
  <c r="AC278" i="17"/>
  <c r="AD278" i="17" s="1"/>
  <c r="AC284" i="17"/>
  <c r="AD284" i="17" s="1"/>
  <c r="O286" i="20"/>
  <c r="O286" i="22"/>
  <c r="AC290" i="17"/>
  <c r="AD290" i="17" s="1"/>
  <c r="F289" i="20"/>
  <c r="F289" i="22"/>
  <c r="F286" i="20"/>
  <c r="F286" i="22"/>
  <c r="F277" i="20"/>
  <c r="F277" i="22"/>
  <c r="F280" i="20"/>
  <c r="F280" i="22"/>
  <c r="F283" i="22"/>
  <c r="F283" i="20"/>
  <c r="O277" i="20"/>
  <c r="O277" i="22"/>
  <c r="O283" i="22"/>
  <c r="O283" i="20"/>
  <c r="O274" i="20"/>
  <c r="O274" i="22"/>
  <c r="AC272" i="17"/>
  <c r="AD272" i="17" s="1"/>
  <c r="F271" i="22" s="1"/>
  <c r="AC275" i="17"/>
  <c r="AD275" i="17" s="1"/>
  <c r="F274" i="22" s="1"/>
  <c r="O271" i="20"/>
  <c r="O271" i="22"/>
  <c r="O268" i="22"/>
  <c r="O268" i="20"/>
  <c r="AC269" i="17"/>
  <c r="AD269" i="17" s="1"/>
  <c r="F268" i="20" s="1"/>
  <c r="O262" i="20"/>
  <c r="O262" i="22"/>
  <c r="AC263" i="17"/>
  <c r="AD263" i="17" s="1"/>
  <c r="F262" i="20" s="1"/>
  <c r="AC266" i="17"/>
  <c r="AD266" i="17" s="1"/>
  <c r="F265" i="22" s="1"/>
  <c r="O265" i="22"/>
  <c r="O265" i="20"/>
  <c r="O259" i="22"/>
  <c r="O259" i="20"/>
  <c r="F265" i="20"/>
  <c r="F259" i="20"/>
  <c r="F259" i="22"/>
  <c r="O256" i="20"/>
  <c r="O256" i="22"/>
  <c r="AC248" i="17"/>
  <c r="AD248" i="17" s="1"/>
  <c r="F247" i="22" s="1"/>
  <c r="O250" i="22"/>
  <c r="O250" i="20"/>
  <c r="AC257" i="17"/>
  <c r="AD257" i="17" s="1"/>
  <c r="AC251" i="17"/>
  <c r="AD251" i="17" s="1"/>
  <c r="O247" i="22"/>
  <c r="O247" i="20"/>
  <c r="O253" i="20"/>
  <c r="O253" i="22"/>
  <c r="F253" i="22"/>
  <c r="F253" i="20"/>
  <c r="F250" i="22"/>
  <c r="F250" i="20"/>
  <c r="F256" i="22"/>
  <c r="F256" i="20"/>
  <c r="O244" i="20"/>
  <c r="O244" i="22"/>
  <c r="AC242" i="17"/>
  <c r="AD242" i="17" s="1"/>
  <c r="F241" i="20" s="1"/>
  <c r="O241" i="20"/>
  <c r="O241" i="22"/>
  <c r="AC239" i="17"/>
  <c r="AD239" i="17" s="1"/>
  <c r="F238" i="22" s="1"/>
  <c r="O238" i="20"/>
  <c r="O238" i="22"/>
  <c r="AC245" i="17"/>
  <c r="AD245" i="17" s="1"/>
  <c r="F244" i="20" s="1"/>
  <c r="AC230" i="17"/>
  <c r="AD230" i="17" s="1"/>
  <c r="O226" i="22"/>
  <c r="O226" i="20"/>
  <c r="AC236" i="17"/>
  <c r="AD236" i="17" s="1"/>
  <c r="O229" i="20"/>
  <c r="O229" i="22"/>
  <c r="F232" i="22"/>
  <c r="F232" i="20"/>
  <c r="F226" i="22"/>
  <c r="F226" i="20"/>
  <c r="F229" i="22"/>
  <c r="F229" i="20"/>
  <c r="F235" i="20"/>
  <c r="F235" i="22"/>
  <c r="O223" i="20"/>
  <c r="O223" i="22"/>
  <c r="F220" i="22"/>
  <c r="F220" i="20"/>
  <c r="F223" i="20"/>
  <c r="F223" i="22"/>
  <c r="F217" i="20"/>
  <c r="F217" i="22"/>
  <c r="O214" i="20"/>
  <c r="O214" i="22"/>
  <c r="AC215" i="17"/>
  <c r="AD215" i="17" s="1"/>
  <c r="F214" i="22" s="1"/>
  <c r="F214" i="20"/>
  <c r="F211" i="22"/>
  <c r="F211" i="20"/>
  <c r="O202" i="22"/>
  <c r="O202" i="20"/>
  <c r="O205" i="22"/>
  <c r="O205" i="20"/>
  <c r="O208" i="22"/>
  <c r="O208" i="20"/>
  <c r="AC203" i="17"/>
  <c r="AD203" i="17" s="1"/>
  <c r="AC206" i="17"/>
  <c r="AD206" i="17" s="1"/>
  <c r="F205" i="22" s="1"/>
  <c r="AC209" i="17"/>
  <c r="AD209" i="17" s="1"/>
  <c r="F208" i="20" s="1"/>
  <c r="F208" i="22"/>
  <c r="F202" i="20"/>
  <c r="F202" i="22"/>
  <c r="F205" i="20"/>
  <c r="O199" i="20"/>
  <c r="O199" i="22"/>
  <c r="AC200" i="17"/>
  <c r="AD200" i="17" s="1"/>
  <c r="F199" i="20" s="1"/>
  <c r="AC194" i="17"/>
  <c r="AD194" i="17" s="1"/>
  <c r="F193" i="22" s="1"/>
  <c r="AC197" i="17"/>
  <c r="AD197" i="17" s="1"/>
  <c r="O193" i="22"/>
  <c r="O193" i="20"/>
  <c r="O196" i="20"/>
  <c r="O196" i="22"/>
  <c r="O187" i="22"/>
  <c r="O187" i="20"/>
  <c r="O190" i="22"/>
  <c r="O190" i="20"/>
  <c r="F190" i="20"/>
  <c r="F190" i="22"/>
  <c r="F187" i="20"/>
  <c r="F187" i="22"/>
  <c r="F196" i="20"/>
  <c r="F196" i="22"/>
  <c r="AC185" i="17"/>
  <c r="AD185" i="17" s="1"/>
  <c r="F184" i="22" s="1"/>
  <c r="O235" i="20"/>
  <c r="O235" i="22"/>
  <c r="O184" i="22"/>
  <c r="O184" i="20"/>
  <c r="O181" i="20"/>
  <c r="O181" i="22"/>
  <c r="AC182" i="17"/>
  <c r="AD182" i="17" s="1"/>
  <c r="F181" i="22" s="1"/>
  <c r="O178" i="20"/>
  <c r="O178" i="22"/>
  <c r="AC179" i="17"/>
  <c r="AD179" i="17" s="1"/>
  <c r="F178" i="20" s="1"/>
  <c r="O163" i="20"/>
  <c r="O151" i="20"/>
  <c r="O151" i="22"/>
  <c r="O166" i="22"/>
  <c r="O166" i="20"/>
  <c r="O175" i="22"/>
  <c r="O175" i="20"/>
  <c r="O154" i="22"/>
  <c r="O154" i="20"/>
  <c r="O160" i="22"/>
  <c r="O160" i="20"/>
  <c r="AC173" i="17"/>
  <c r="AD173" i="17" s="1"/>
  <c r="F172" i="20" s="1"/>
  <c r="AC161" i="17"/>
  <c r="AD161" i="17" s="1"/>
  <c r="F160" i="22" s="1"/>
  <c r="AC167" i="17"/>
  <c r="AD167" i="17" s="1"/>
  <c r="F166" i="22" s="1"/>
  <c r="AC152" i="17"/>
  <c r="AD152" i="17" s="1"/>
  <c r="F151" i="20" s="1"/>
  <c r="O157" i="20"/>
  <c r="O157" i="22"/>
  <c r="O172" i="20"/>
  <c r="O172" i="22"/>
  <c r="O169" i="20"/>
  <c r="O169" i="22"/>
  <c r="F157" i="22"/>
  <c r="F157" i="20"/>
  <c r="F154" i="20"/>
  <c r="F154" i="22"/>
  <c r="F175" i="22"/>
  <c r="F175" i="20"/>
  <c r="F169" i="20"/>
  <c r="F169" i="22"/>
  <c r="F163" i="20"/>
  <c r="F163" i="22"/>
  <c r="O145" i="20"/>
  <c r="O145" i="22"/>
  <c r="AC146" i="17"/>
  <c r="AD146" i="17" s="1"/>
  <c r="F145" i="20" s="1"/>
  <c r="O148" i="22"/>
  <c r="O148" i="20"/>
  <c r="O142" i="22"/>
  <c r="O142" i="20"/>
  <c r="AC149" i="17"/>
  <c r="AD149" i="17" s="1"/>
  <c r="F148" i="22" s="1"/>
  <c r="AC143" i="17"/>
  <c r="AD143" i="17" s="1"/>
  <c r="F142" i="22" s="1"/>
  <c r="AC134" i="17"/>
  <c r="AD134" i="17" s="1"/>
  <c r="F133" i="20" s="1"/>
  <c r="O133" i="20"/>
  <c r="O136" i="20"/>
  <c r="O136" i="22"/>
  <c r="O139" i="22"/>
  <c r="O139" i="20"/>
  <c r="AC137" i="17"/>
  <c r="AD137" i="17" s="1"/>
  <c r="AC140" i="17"/>
  <c r="AD140" i="17" s="1"/>
  <c r="F136" i="22"/>
  <c r="F136" i="20"/>
  <c r="F139" i="20"/>
  <c r="F139" i="22"/>
  <c r="F130" i="20"/>
  <c r="F130" i="22"/>
  <c r="O109" i="22"/>
  <c r="AC116" i="17"/>
  <c r="AD116" i="17" s="1"/>
  <c r="F115" i="20" s="1"/>
  <c r="AC122" i="17"/>
  <c r="AD122" i="17" s="1"/>
  <c r="F121" i="20" s="1"/>
  <c r="O112" i="20"/>
  <c r="O112" i="22"/>
  <c r="AC119" i="17"/>
  <c r="AD119" i="17" s="1"/>
  <c r="F118" i="20" s="1"/>
  <c r="AC113" i="17"/>
  <c r="AD113" i="17" s="1"/>
  <c r="F112" i="22" s="1"/>
  <c r="O124" i="22"/>
  <c r="O124" i="20"/>
  <c r="O106" i="20"/>
  <c r="O106" i="22"/>
  <c r="O127" i="22"/>
  <c r="O127" i="20"/>
  <c r="O115" i="22"/>
  <c r="O115" i="20"/>
  <c r="O118" i="22"/>
  <c r="O118" i="20"/>
  <c r="AC107" i="17"/>
  <c r="AD107" i="17" s="1"/>
  <c r="F106" i="20" s="1"/>
  <c r="O121" i="20"/>
  <c r="O121" i="22"/>
  <c r="AC125" i="17"/>
  <c r="AD125" i="17" s="1"/>
  <c r="F124" i="20" s="1"/>
  <c r="AC128" i="17"/>
  <c r="AD128" i="17" s="1"/>
  <c r="F127" i="22" s="1"/>
  <c r="O103" i="20"/>
  <c r="O103" i="22"/>
  <c r="AC104" i="17"/>
  <c r="AD104" i="17" s="1"/>
  <c r="F103" i="20" s="1"/>
  <c r="F109" i="22"/>
  <c r="F109" i="20"/>
  <c r="O97" i="20"/>
  <c r="O97" i="22"/>
  <c r="AC95" i="17"/>
  <c r="AD95" i="17" s="1"/>
  <c r="O94" i="20"/>
  <c r="O94" i="22"/>
  <c r="O100" i="20"/>
  <c r="O100" i="22"/>
  <c r="AC101" i="17"/>
  <c r="AD101" i="17" s="1"/>
  <c r="F100" i="20" s="1"/>
  <c r="AC98" i="17"/>
  <c r="AD98" i="17" s="1"/>
  <c r="F100" i="22"/>
  <c r="F94" i="22"/>
  <c r="F94" i="20"/>
  <c r="F97" i="22"/>
  <c r="F97" i="20"/>
  <c r="O91" i="22"/>
  <c r="O91" i="20"/>
  <c r="AC92" i="17"/>
  <c r="AD92" i="17" s="1"/>
  <c r="F91" i="22" s="1"/>
  <c r="AC89" i="17"/>
  <c r="AD89" i="17" s="1"/>
  <c r="F88" i="20" s="1"/>
  <c r="O82" i="22"/>
  <c r="O82" i="20"/>
  <c r="AC80" i="17"/>
  <c r="AD80" i="17" s="1"/>
  <c r="F79" i="22" s="1"/>
  <c r="AC86" i="17"/>
  <c r="AD86" i="17" s="1"/>
  <c r="F85" i="20" s="1"/>
  <c r="O85" i="20"/>
  <c r="O85" i="22"/>
  <c r="AC83" i="17"/>
  <c r="AD83" i="17" s="1"/>
  <c r="F82" i="22" s="1"/>
  <c r="O88" i="20"/>
  <c r="O88" i="22"/>
  <c r="O76" i="22"/>
  <c r="O76" i="20"/>
  <c r="AC77" i="17"/>
  <c r="AD77" i="17" s="1"/>
  <c r="O79" i="20"/>
  <c r="O79" i="22"/>
  <c r="F76" i="22"/>
  <c r="F76" i="20"/>
  <c r="F82" i="20"/>
  <c r="AC65" i="17"/>
  <c r="AD65" i="17" s="1"/>
  <c r="F64" i="20" s="1"/>
  <c r="O70" i="22"/>
  <c r="O70" i="20"/>
  <c r="AC71" i="17"/>
  <c r="AD71" i="17" s="1"/>
  <c r="F70" i="22" s="1"/>
  <c r="O73" i="20"/>
  <c r="O73" i="22"/>
  <c r="O64" i="20"/>
  <c r="O64" i="22"/>
  <c r="O67" i="22"/>
  <c r="O67" i="20"/>
  <c r="F73" i="20"/>
  <c r="F73" i="22"/>
  <c r="F67" i="22"/>
  <c r="F67" i="20"/>
  <c r="O61" i="22"/>
  <c r="O58" i="22"/>
  <c r="O58" i="20"/>
  <c r="F55" i="22"/>
  <c r="F55" i="20"/>
  <c r="F61" i="22"/>
  <c r="F61" i="20"/>
  <c r="F58" i="22"/>
  <c r="F58" i="20"/>
  <c r="O55" i="20"/>
  <c r="O55" i="22"/>
  <c r="AC47" i="17"/>
  <c r="AD47" i="17" s="1"/>
  <c r="F46" i="22" s="1"/>
  <c r="O43" i="22"/>
  <c r="O43" i="20"/>
  <c r="O52" i="22"/>
  <c r="O52" i="20"/>
  <c r="O49" i="22"/>
  <c r="O49" i="20"/>
  <c r="AC53" i="17"/>
  <c r="AD53" i="17" s="1"/>
  <c r="F52" i="22" s="1"/>
  <c r="AC50" i="17"/>
  <c r="AD50" i="17" s="1"/>
  <c r="O46" i="22"/>
  <c r="O46" i="20"/>
  <c r="O40" i="22"/>
  <c r="O40" i="20"/>
  <c r="F43" i="22"/>
  <c r="F43" i="20"/>
  <c r="F40" i="22"/>
  <c r="F40" i="20"/>
  <c r="O31" i="20"/>
  <c r="O37" i="20"/>
  <c r="O37" i="22"/>
  <c r="AC35" i="17"/>
  <c r="AD35" i="17" s="1"/>
  <c r="O34" i="20"/>
  <c r="O34" i="22"/>
  <c r="AC38" i="17"/>
  <c r="AD38" i="17" s="1"/>
  <c r="F37" i="22"/>
  <c r="F37" i="20"/>
  <c r="F31" i="20"/>
  <c r="F31" i="22"/>
  <c r="AC29" i="17"/>
  <c r="AD29" i="17" s="1"/>
  <c r="F28" i="20" s="1"/>
  <c r="O28" i="22"/>
  <c r="O28" i="20"/>
  <c r="AC26" i="17"/>
  <c r="AD26" i="17" s="1"/>
  <c r="F25" i="22" s="1"/>
  <c r="O25" i="20"/>
  <c r="O25" i="22"/>
  <c r="O22" i="22"/>
  <c r="O22" i="20"/>
  <c r="O19" i="22"/>
  <c r="O19" i="20"/>
  <c r="AC20" i="17"/>
  <c r="AD20" i="17" s="1"/>
  <c r="F19" i="22" s="1"/>
  <c r="O16" i="22"/>
  <c r="O16" i="20"/>
  <c r="O13" i="20"/>
  <c r="O13" i="22"/>
  <c r="AC14" i="17"/>
  <c r="AD14" i="17" s="1"/>
  <c r="F13" i="22" s="1"/>
  <c r="F28" i="22"/>
  <c r="F13" i="20"/>
  <c r="F16" i="20"/>
  <c r="F16" i="22"/>
  <c r="O457" i="20"/>
  <c r="AC458" i="17"/>
  <c r="AD458" i="17" s="1"/>
  <c r="F457" i="22" s="1"/>
  <c r="AB536" i="17"/>
  <c r="AC536" i="17"/>
  <c r="AD536" i="17" s="1"/>
  <c r="F535" i="22" s="1"/>
  <c r="AB11" i="17"/>
  <c r="O10" i="22" s="1"/>
  <c r="AS11" i="16"/>
  <c r="AT11" i="16" s="1"/>
  <c r="AC23" i="17"/>
  <c r="AD23" i="17" s="1"/>
  <c r="F115" i="22" l="1"/>
  <c r="F340" i="20"/>
  <c r="F367" i="22"/>
  <c r="F247" i="20"/>
  <c r="F271" i="20"/>
  <c r="F88" i="22"/>
  <c r="F79" i="20"/>
  <c r="F322" i="20"/>
  <c r="F355" i="20"/>
  <c r="F379" i="20"/>
  <c r="F46" i="20"/>
  <c r="F184" i="20"/>
  <c r="F238" i="20"/>
  <c r="F274" i="20"/>
  <c r="F331" i="22"/>
  <c r="F364" i="22"/>
  <c r="F64" i="22"/>
  <c r="F142" i="20"/>
  <c r="F241" i="22"/>
  <c r="F394" i="20"/>
  <c r="F145" i="22"/>
  <c r="F85" i="22"/>
  <c r="F244" i="22"/>
  <c r="F328" i="20"/>
  <c r="F268" i="22"/>
  <c r="F262" i="22"/>
  <c r="F199" i="22"/>
  <c r="F193" i="20"/>
  <c r="F178" i="22"/>
  <c r="F181" i="20"/>
  <c r="F166" i="20"/>
  <c r="F148" i="20"/>
  <c r="F160" i="20"/>
  <c r="F151" i="22"/>
  <c r="F172" i="22"/>
  <c r="F133" i="22"/>
  <c r="F121" i="22"/>
  <c r="F112" i="20"/>
  <c r="F118" i="22"/>
  <c r="F103" i="22"/>
  <c r="F127" i="20"/>
  <c r="F106" i="22"/>
  <c r="F124" i="22"/>
  <c r="F91" i="20"/>
  <c r="F70" i="20"/>
  <c r="F52" i="20"/>
  <c r="F49" i="22"/>
  <c r="F49" i="20"/>
  <c r="F34" i="22"/>
  <c r="F34" i="20"/>
  <c r="F25" i="20"/>
  <c r="F19" i="20"/>
  <c r="F22" i="20"/>
  <c r="F22" i="22"/>
  <c r="F535" i="20"/>
  <c r="F457" i="20"/>
  <c r="O10" i="20"/>
  <c r="AD11" i="17"/>
  <c r="F10" i="22" s="1"/>
  <c r="F10" i="20" l="1"/>
  <c r="AE661" i="12"/>
  <c r="AC661" i="12"/>
  <c r="AB661" i="12"/>
  <c r="Z661" i="12"/>
  <c r="AP661" i="12" l="1"/>
  <c r="AO661" i="12"/>
  <c r="AM661" i="12"/>
  <c r="AL661" i="12"/>
  <c r="AA661" i="12"/>
  <c r="AQ661" i="12"/>
  <c r="AN661" i="12"/>
  <c r="AK661" i="12"/>
  <c r="AJ661" i="12"/>
  <c r="AI661" i="12"/>
  <c r="AH661" i="12"/>
  <c r="AG661" i="12"/>
  <c r="AF661" i="12"/>
  <c r="AD661"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 UTP</author>
  </authors>
  <commentList>
    <comment ref="H9" authorId="0" shapeId="0" xr:uid="{C7EE485C-1FFB-4EB7-9DD4-D6524A6C9F18}">
      <text>
        <r>
          <rPr>
            <b/>
            <sz val="9"/>
            <color indexed="81"/>
            <rFont val="Tahoma"/>
            <family val="2"/>
          </rPr>
          <t>Descripción del tipo de factor de Riesgo:</t>
        </r>
        <r>
          <rPr>
            <sz val="9"/>
            <color indexed="81"/>
            <rFont val="Tahoma"/>
            <family val="2"/>
          </rPr>
          <t xml:space="preserve">
Descripción del tipo de factor de Riesgo:
fuentes generadoras de riesgos, es decir, circunstancias o condiciones que aumenta la probabilidad de que ocurra el evento de riesgo, bien sea de fuente interna o externa. No son causas directas, pero incrementan el nivel de exposición</t>
        </r>
      </text>
    </comment>
    <comment ref="J9" authorId="0" shapeId="0" xr:uid="{3AEF2E81-6B89-40D9-8E9B-23C87A6336BD}">
      <text>
        <r>
          <rPr>
            <b/>
            <sz val="9"/>
            <color indexed="81"/>
            <rFont val="Tahoma"/>
            <family val="2"/>
          </rPr>
          <t>Tipologia:</t>
        </r>
        <r>
          <rPr>
            <sz val="9"/>
            <color indexed="81"/>
            <rFont val="Tahoma"/>
            <family val="2"/>
          </rPr>
          <t xml:space="preserve">
selecciona la categoría a la que pertenece el riesgo en proceso de identificación</t>
        </r>
      </text>
    </comment>
    <comment ref="K9" authorId="0" shapeId="0" xr:uid="{A66B9A95-026B-4C9B-84B8-2EDCC447340C}">
      <text>
        <r>
          <rPr>
            <b/>
            <sz val="9"/>
            <color indexed="81"/>
            <rFont val="Tahoma"/>
            <family val="2"/>
          </rPr>
          <t>¿Qué? - Impacto:</t>
        </r>
        <r>
          <rPr>
            <sz val="9"/>
            <color indexed="81"/>
            <rFont val="Tahoma"/>
            <family val="2"/>
          </rPr>
          <t xml:space="preserve">
Son las consecuencias (afectación económica (o presupuestal) y/o afectación reputacional) que puede ocasionar a la organización la materialización del riesgo.</t>
        </r>
      </text>
    </comment>
    <comment ref="L9" authorId="0" shapeId="0" xr:uid="{B31545CB-47C9-4BC4-A13E-66A6F374509F}">
      <text>
        <r>
          <rPr>
            <b/>
            <sz val="9"/>
            <color indexed="81"/>
            <rFont val="Tahoma"/>
            <family val="2"/>
          </rPr>
          <t>¿Cómo? - Causa Inmediata:</t>
        </r>
        <r>
          <rPr>
            <sz val="9"/>
            <color indexed="81"/>
            <rFont val="Tahoma"/>
            <family val="2"/>
          </rPr>
          <t xml:space="preserve">
son las circunstancias o situaciones más evidentes sobre las cuales se presenta el riesgo, las mismas no constituyen la causa principal o base para que se presente el riesgo. 
Estos dos elementos permiten plantear el evento no deseado (¿qué puede ocurrir?), es decir la situación, acción, condición o suceso incierto que, si ocurre, podría afectar el logro de los objetivos de la entidad. 
Características clave: Debe ser específico y claro, no genérico. Expresado en términos de qué podría pasar</t>
        </r>
      </text>
    </comment>
    <comment ref="M9" authorId="0" shapeId="0" xr:uid="{B7269004-AC4F-4BEF-B18F-209B145813FA}">
      <text>
        <r>
          <rPr>
            <b/>
            <sz val="9"/>
            <color indexed="81"/>
            <rFont val="Tahoma"/>
            <family val="2"/>
          </rPr>
          <t>¿Porqué? - Causa Inmediata:</t>
        </r>
        <r>
          <rPr>
            <sz val="9"/>
            <color indexed="81"/>
            <rFont val="Tahoma"/>
            <family val="2"/>
          </rPr>
          <t xml:space="preserve">
Se plantea ¿por qué puede ocurrir? el evento no deseado, bajo el análisis de la causa principal o básica, corresponden a las razones por la cuales se puede presentar el riesgo, información esencial para la definición de controles en el paso 3 de diseño y análisis de controles. Se debe tener en cuenta que para un mismo riesgo pueden existir más de una causa o subcausas que pueden ser analizada</t>
        </r>
      </text>
    </comment>
    <comment ref="N9" authorId="0" shapeId="0" xr:uid="{CD4D9A0C-1260-402A-B037-F72D305F56F8}">
      <text>
        <r>
          <rPr>
            <b/>
            <sz val="9"/>
            <color indexed="81"/>
            <rFont val="Tahoma"/>
            <family val="2"/>
          </rPr>
          <t>Descripción del Riesgo:</t>
        </r>
        <r>
          <rPr>
            <sz val="9"/>
            <color indexed="81"/>
            <rFont val="Tahoma"/>
            <family val="2"/>
          </rPr>
          <t xml:space="preserve">
IMPACTO + CAUSA inmediata + CAUSA raiz </t>
        </r>
      </text>
    </comment>
    <comment ref="O9" authorId="0" shapeId="0" xr:uid="{3E155272-A685-46E9-8B38-36A0BBFAC8D3}">
      <text>
        <r>
          <rPr>
            <b/>
            <sz val="9"/>
            <color indexed="81"/>
            <rFont val="Tahoma"/>
            <family val="2"/>
          </rPr>
          <t>Probabilidad:</t>
        </r>
        <r>
          <rPr>
            <sz val="9"/>
            <color indexed="81"/>
            <rFont val="Tahoma"/>
            <family val="2"/>
          </rPr>
          <t xml:space="preserve">
posibilidad de ocurrencia del riesgo, asociada a la exposición al riesgo del proceso o actividad que se esté analizand, para efectos de establecer la probabilidad iinherente, está será:
Nnúmero de veces que se pasa por el punto de riesgo en el periodo de 1 año.</t>
        </r>
      </text>
    </comment>
    <comment ref="Q9" authorId="0" shapeId="0" xr:uid="{F29AD15B-2F7C-44D7-AEF4-5EDA8CF4F224}">
      <text>
        <r>
          <rPr>
            <b/>
            <sz val="9"/>
            <color indexed="81"/>
            <rFont val="Tahoma"/>
            <family val="2"/>
          </rPr>
          <t>Impacto:</t>
        </r>
        <r>
          <rPr>
            <sz val="9"/>
            <color indexed="81"/>
            <rFont val="Tahoma"/>
            <family val="2"/>
          </rPr>
          <t xml:space="preserve">
consecuencias que puede ocasionar a la entidad por la materialización de un riesgo</t>
        </r>
      </text>
    </comment>
  </commentList>
</comments>
</file>

<file path=xl/sharedStrings.xml><?xml version="1.0" encoding="utf-8"?>
<sst xmlns="http://schemas.openxmlformats.org/spreadsheetml/2006/main" count="6444" uniqueCount="1525">
  <si>
    <t>DESCRIPCIÓN</t>
  </si>
  <si>
    <t>RIESGO</t>
  </si>
  <si>
    <t xml:space="preserve">PROBABILIDAD </t>
  </si>
  <si>
    <t xml:space="preserve">IMPACTO </t>
  </si>
  <si>
    <t>LISTAS DESPLEGABLES</t>
  </si>
  <si>
    <t>Estado de los controles:</t>
  </si>
  <si>
    <t xml:space="preserve"> No existen</t>
  </si>
  <si>
    <t xml:space="preserve"> No efectivos y no documentados</t>
  </si>
  <si>
    <t xml:space="preserve"> No Efectivos y documentados  </t>
  </si>
  <si>
    <t xml:space="preserve">  Efectivos y no documentados</t>
  </si>
  <si>
    <t xml:space="preserve"> Efectivos y documentados</t>
  </si>
  <si>
    <t xml:space="preserve"> Documentados, Efectivos y aplicados</t>
  </si>
  <si>
    <t>ETAPA 1</t>
  </si>
  <si>
    <t>Identificación del Riesgo</t>
  </si>
  <si>
    <t>ETAPA 2</t>
  </si>
  <si>
    <t>Análisis del Riesgo</t>
  </si>
  <si>
    <t>PROBABILIDAD</t>
  </si>
  <si>
    <t>IMPACTO</t>
  </si>
  <si>
    <t>ETAPA 3</t>
  </si>
  <si>
    <t>ETAPA 4</t>
  </si>
  <si>
    <t>Tratamiento del Riesgo:</t>
  </si>
  <si>
    <t>Manejo del Riesgo</t>
  </si>
  <si>
    <t>INDICADOR DE RIESGO</t>
  </si>
  <si>
    <t>Talento Humano</t>
  </si>
  <si>
    <t>Sistemas de Información</t>
  </si>
  <si>
    <t>Recursos Financieros</t>
  </si>
  <si>
    <t>Procedimientos y reglamentación</t>
  </si>
  <si>
    <t>Infraestructura</t>
  </si>
  <si>
    <t>Socioculturales</t>
  </si>
  <si>
    <t>Orden Público</t>
  </si>
  <si>
    <t>Legales y Normativos</t>
  </si>
  <si>
    <t>Esta matriz de priorización no tiene en cuenta los controles asociados a la prevención o mitigación del riesgo</t>
  </si>
  <si>
    <t>Evitar
Reducir
Transferir
Compartir</t>
  </si>
  <si>
    <t>Reducir
Transferir
Compartir</t>
  </si>
  <si>
    <t>Asumir</t>
  </si>
  <si>
    <t>Valoración
del Riesgo</t>
  </si>
  <si>
    <t>OPCIÓN DE TRATAMIENTO</t>
  </si>
  <si>
    <t>ACCIONES A TOMAR</t>
  </si>
  <si>
    <t>El riesgo se mide de acuerdo al impacto y la probabilidad para ubicarlo en la matriz de priorización inicial</t>
  </si>
  <si>
    <t>NIVEL
EXPOSICIÓN 
RIESGO</t>
  </si>
  <si>
    <t>MAPA DE RIESGOS</t>
  </si>
  <si>
    <t>FECHA ACTUALIZACIÓN</t>
  </si>
  <si>
    <t>No</t>
  </si>
  <si>
    <t>No.</t>
  </si>
  <si>
    <t>CONTROLES</t>
  </si>
  <si>
    <t>INDICADOR DEL RIESGO</t>
  </si>
  <si>
    <t>Periodicidad</t>
  </si>
  <si>
    <t>SEGUIMIENTO AL MAPA DE RIESGOS</t>
  </si>
  <si>
    <t>Seguimiento al Mapa de riesgos</t>
  </si>
  <si>
    <t>Código</t>
  </si>
  <si>
    <t xml:space="preserve">INSTRUCTIVO METODOLOGÍA ADMINISTRACIÓN DE RIESGOS </t>
  </si>
  <si>
    <t>SISTEMA DE GESTIÓN DE CALIDAD</t>
  </si>
  <si>
    <t>TIPO</t>
  </si>
  <si>
    <t>ACCIÓN</t>
  </si>
  <si>
    <t>CLASE</t>
  </si>
  <si>
    <t>VALORACIÓN</t>
  </si>
  <si>
    <t>NIVEL DE EXPOSICIÓN AL RIESGO</t>
  </si>
  <si>
    <t>Se debe realizar seguimiento a los riesgos con el fin de verificar su impacto, probabilidad y la valoración de los controles.</t>
  </si>
  <si>
    <t>IDENTIFICACIÓN DEL RIESGO</t>
  </si>
  <si>
    <t>IDENTIFICACIÓN</t>
  </si>
  <si>
    <t>ANÁLISIS</t>
  </si>
  <si>
    <t>MANEJO</t>
  </si>
  <si>
    <t>Se debe formular un indicador que permita monitorear el comportamiento del riesgo respecto al tratamiento y  las acciones emprendidas.</t>
  </si>
  <si>
    <t>Indicador de Monitoreo de Riesgo</t>
  </si>
  <si>
    <t>Calificación del Control</t>
  </si>
  <si>
    <t>Caracterice el riesgo de acuerdo a los conceptos siguientes:</t>
  </si>
  <si>
    <t>Control</t>
  </si>
  <si>
    <t>- Recursos asignados
- Relación costo - beneficio
- Planes de contingencia que se hayan formulado previamente o actividades que el proceso ha establecido con anterioridad.</t>
  </si>
  <si>
    <t>LEVE</t>
  </si>
  <si>
    <t>MODERADO</t>
  </si>
  <si>
    <t>GRAVE</t>
  </si>
  <si>
    <t>ASUMIR</t>
  </si>
  <si>
    <t>REDUCIR</t>
  </si>
  <si>
    <t>EVITAR</t>
  </si>
  <si>
    <t>COMPARTIR</t>
  </si>
  <si>
    <t>TRANSFERIR</t>
  </si>
  <si>
    <r>
      <t>Riesgo</t>
    </r>
    <r>
      <rPr>
        <sz val="8"/>
        <rFont val="Calibri"/>
        <family val="2"/>
        <scheme val="minor"/>
      </rPr>
      <t xml:space="preserve">: Posibilidad de que ocurra un acontecimiento que impacte el alcance de los objetivos y resultados de la Institución </t>
    </r>
  </si>
  <si>
    <r>
      <t>Descripción</t>
    </r>
    <r>
      <rPr>
        <sz val="8"/>
        <rFont val="Calibri"/>
        <family val="2"/>
        <scheme val="minor"/>
      </rPr>
      <t>: se refiere a las características generales o las formas en que se observa o manifiesta el riesgo identificado.</t>
    </r>
  </si>
  <si>
    <r>
      <t>Consecuencias</t>
    </r>
    <r>
      <rPr>
        <sz val="8"/>
        <rFont val="Calibri"/>
        <family val="2"/>
        <scheme val="minor"/>
      </rPr>
      <t>: corresponde a los efectos ocasionados por el riesgo.</t>
    </r>
  </si>
  <si>
    <r>
      <t xml:space="preserve">Causas:  </t>
    </r>
    <r>
      <rPr>
        <sz val="8"/>
        <rFont val="Calibri"/>
        <family val="2"/>
        <scheme val="minor"/>
      </rPr>
      <t>Es lo que origina el riesgo, son el punto de partida para el planteamiento de acciones preventivas. Las causas se deben establecer a partir de los factores internos y externos que se establecieron en el contexto. Para determinar las causas se podrá utilizar el diagrama causa - efecto.</t>
    </r>
  </si>
  <si>
    <r>
      <t xml:space="preserve">PROBABILIDAD: </t>
    </r>
    <r>
      <rPr>
        <sz val="8"/>
        <rFont val="Calibri"/>
        <family val="2"/>
        <scheme val="minor"/>
      </rPr>
      <t>Frecuencia que podría presentar el riesgo.</t>
    </r>
  </si>
  <si>
    <r>
      <t xml:space="preserve">Control: </t>
    </r>
    <r>
      <rPr>
        <sz val="8"/>
        <rFont val="Calibri"/>
        <family val="2"/>
        <scheme val="minor"/>
      </rPr>
      <t>Es toda acción que tiende a prevenir o mitigar los riesgos, significa analizar el desempeño de los procesos, evidenciando posibles desviaciones frente al resultado esperado. Los controles proporcionan un modelo operacional de seguridad razonable en el logro de los objetivos. Tipos:</t>
    </r>
  </si>
  <si>
    <r>
      <t xml:space="preserve">Acciones Preventivas
</t>
    </r>
    <r>
      <rPr>
        <sz val="8"/>
        <rFont val="Calibri"/>
        <family val="2"/>
        <scheme val="minor"/>
      </rPr>
      <t>Se deberá tener en cuenta:</t>
    </r>
  </si>
  <si>
    <r>
      <t>o</t>
    </r>
    <r>
      <rPr>
        <sz val="7"/>
        <rFont val="Calibri"/>
        <family val="2"/>
        <scheme val="minor"/>
      </rPr>
      <t xml:space="preserve"> </t>
    </r>
    <r>
      <rPr>
        <sz val="8"/>
        <rFont val="Calibri"/>
        <family val="2"/>
        <scheme val="minor"/>
      </rPr>
      <t>Evitar: Implementar acciones direccionadas a prevenir la materialización del riesgo
o Reducir: Implementar acciones orientadas a disminuir la probabilidad y el impacto del riesgo
o Transferir:  Implementar acciones que permitan traspasar las pérdidas a una entidad externa.
o Compartir: Implementar acciones que permitan la cooperación entre los procesos.
o Asumir: Aceptar el riesgo</t>
    </r>
  </si>
  <si>
    <r>
      <t xml:space="preserve">Plan de Mitigación
</t>
    </r>
    <r>
      <rPr>
        <sz val="8"/>
        <rFont val="Calibri"/>
        <family val="2"/>
        <scheme val="minor"/>
      </rPr>
      <t>Se deberá tener en cuenta:</t>
    </r>
  </si>
  <si>
    <t>MEDIA</t>
  </si>
  <si>
    <t>Operacional</t>
  </si>
  <si>
    <t>Estratégico</t>
  </si>
  <si>
    <t>Imagen</t>
  </si>
  <si>
    <t>Financiero</t>
  </si>
  <si>
    <t>Contable</t>
  </si>
  <si>
    <t>Cumplimiento</t>
  </si>
  <si>
    <t>Tecnología</t>
  </si>
  <si>
    <t>Información</t>
  </si>
  <si>
    <t>Ambiental</t>
  </si>
  <si>
    <t xml:space="preserve">ALTA </t>
  </si>
  <si>
    <t>BAJA</t>
  </si>
  <si>
    <t>N/A</t>
  </si>
  <si>
    <t>ALTO</t>
  </si>
  <si>
    <t>MEDIO</t>
  </si>
  <si>
    <t>BAJO</t>
  </si>
  <si>
    <t>Corrupción</t>
  </si>
  <si>
    <t>Derechos_Humanos</t>
  </si>
  <si>
    <t>ALTA</t>
  </si>
  <si>
    <t>MEDIO ALTA</t>
  </si>
  <si>
    <t>MEDIO BAJA</t>
  </si>
  <si>
    <t xml:space="preserve">LEVE </t>
  </si>
  <si>
    <t>PROCESOS</t>
  </si>
  <si>
    <t>DOCENCIA</t>
  </si>
  <si>
    <t>INTERNACIONALIZACIÓN</t>
  </si>
  <si>
    <t>EGRESADOS</t>
  </si>
  <si>
    <t>MAPA</t>
  </si>
  <si>
    <t>PDI</t>
  </si>
  <si>
    <t>TIPO DE MAPA</t>
  </si>
  <si>
    <t>FERNANDO NOREÑA JARAMILLO</t>
  </si>
  <si>
    <t>UNIDAD</t>
  </si>
  <si>
    <t>RECTORÍA</t>
  </si>
  <si>
    <t>JURIDICA</t>
  </si>
  <si>
    <t>PLANEACIÓN</t>
  </si>
  <si>
    <t>BIENESTAR_INSTITUCIONAL</t>
  </si>
  <si>
    <t>ADMINISTRACIÓN_INSTITUCIONAL</t>
  </si>
  <si>
    <t>DIRECCIONAMIENTO_INSTITUCIONAL</t>
  </si>
  <si>
    <t>INVESTIGACIÓN_E_INNOVACIÓN</t>
  </si>
  <si>
    <t>CONTROL_SEGUIMIENTO</t>
  </si>
  <si>
    <t>ASEGURAMIENTO_DE_LA_CALIDAD_INSTITUCIONAL</t>
  </si>
  <si>
    <t>EXTENSIÓN_PROYECCIÓN_SOCIAL</t>
  </si>
  <si>
    <t>LUZ SOCORRO LEONTES LENNIS</t>
  </si>
  <si>
    <t>DIANA PATRICIA JURADO RAMIREZ</t>
  </si>
  <si>
    <t>SANDRA YAMILE CALVO CATAÑO</t>
  </si>
  <si>
    <t>OSWALDO AGUDELO  GONZALEZ</t>
  </si>
  <si>
    <t>MARGARITA MARIA FAJARDO TORRES</t>
  </si>
  <si>
    <t>WILSON ARENAS VALENCIA</t>
  </si>
  <si>
    <t>RELACIONES_INTERNACIONALES</t>
  </si>
  <si>
    <t>SECRETARIA_GENERAL</t>
  </si>
  <si>
    <t>VICERRECTORÍA_ACADÉMICA</t>
  </si>
  <si>
    <t>GESTIÓN_FINANCIERA</t>
  </si>
  <si>
    <t>GESTIÓN_DE_SERVICIOS_INSTITUCIONALES</t>
  </si>
  <si>
    <t>CONTROL_INTERNO</t>
  </si>
  <si>
    <t>BIBLIOTECA_E_INFORMACIÓN_CIENTIFICA</t>
  </si>
  <si>
    <t>FACULTAD_CIENCIAS_DE_LA_SALUD</t>
  </si>
  <si>
    <t>FACULTAD_INGENIERÍAS</t>
  </si>
  <si>
    <t>FACULTAD_TECNOLOGÍA</t>
  </si>
  <si>
    <t>FACULTAD_CIENCIAS_AMBIENTALES</t>
  </si>
  <si>
    <t>FACULTAD_CIENCIAS_BÁSICAS</t>
  </si>
  <si>
    <t>FACULTAD_CIENCIAS_DE_LA_EDUCACIÓN</t>
  </si>
  <si>
    <t>FACULTAD_CIENCIAS_AGRARIAS_AGROINDUSTRIA</t>
  </si>
  <si>
    <t>FACULTAD_BELLAS_ARTES_HUMANIDADES</t>
  </si>
  <si>
    <t>Orientar el desarrollo de la Universidad mediante el direccionamiento estratégico y visión compartida de la comunidad universitaria, a fin de lograr los objetivos misionales.</t>
  </si>
  <si>
    <t>Promover la calidad educativa de la Institución, mediante la administración de los programas de formación que ofrece la universidad en sus diferentes niveles, con el fin de permitir al egresado desempeñarse con idoneidad, ética y compromiso social.</t>
  </si>
  <si>
    <t>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t>
  </si>
  <si>
    <t>Promover y facilitar la interacción con la sociedad contribuyendo a la satisfacción de sus demandas, mediante servicios especializados, programas de educación continuada y de proyección social.</t>
  </si>
  <si>
    <t>Administrar y ejecutar los recursos de la institución generando en los procesos mayor eficiencia y eficacia para dar una respuesta oportuna a los servicios demandados en el cumplimiento de las funciones misionales.</t>
  </si>
  <si>
    <t>Promover el bienestar de la comunidad universitaria, contribuyendo al desarrollo humano, social e intercultural de sus integrantes, en concordancia con la misión Institucional.</t>
  </si>
  <si>
    <t>Transformar y fortalecer las funciones de investigación, docencia, extensión y proyección social para su articulación en un ambiente multicultural y globalizado, con excelencia académica.</t>
  </si>
  <si>
    <t>Ejercer la evaluación y control sobre el desarrollo del quehacer institucional, de forma preventiva y correctiva, vigilando el cumplimiento de las disposiciones establecidas por la Ley y la Universidad.</t>
  </si>
  <si>
    <t>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t>
  </si>
  <si>
    <t>CALIFICACIÓN DEL RIESGO INHERENTE</t>
  </si>
  <si>
    <t>CASI SEGURO</t>
  </si>
  <si>
    <t>PROBABLE</t>
  </si>
  <si>
    <t>MEDIA-ALTA</t>
  </si>
  <si>
    <t>POSIBLE</t>
  </si>
  <si>
    <t>IMPROBABLE</t>
  </si>
  <si>
    <t>MEDIA-BAJA</t>
  </si>
  <si>
    <t>RARO</t>
  </si>
  <si>
    <t>MEDIO-BAJO</t>
  </si>
  <si>
    <t>MEDIO-ALTO</t>
  </si>
  <si>
    <t>INSIGNIFICANTE</t>
  </si>
  <si>
    <t>MENOR</t>
  </si>
  <si>
    <t>MAYOR</t>
  </si>
  <si>
    <t>CATASTROFICO</t>
  </si>
  <si>
    <t>Tecnologías</t>
  </si>
  <si>
    <t>Procesos de Comunicación</t>
  </si>
  <si>
    <t>FRANCISCO ANTORIO URIBE GOMEZ</t>
  </si>
  <si>
    <t>ORLANDO CAÑAS MORENO</t>
  </si>
  <si>
    <t>JAIRO ORDILIO TORRES MORENO</t>
  </si>
  <si>
    <t>YETSIKA NATALIA VILLA MONTES</t>
  </si>
  <si>
    <t>CARLOS HUMBERTO MONTOYA NAVARRETE</t>
  </si>
  <si>
    <t>LABORATORIO_GENÉTICA_MÉDICA</t>
  </si>
  <si>
    <t>LABORATORIO_AGUAS_ALIMENTOS</t>
  </si>
  <si>
    <t xml:space="preserve">LABORATORIO_ENSAYOS_NO_DESTRUCTIVOS_DESTRUCTIVOS </t>
  </si>
  <si>
    <t>LABORATORIO_ENSAYOS_PARA_EQUIPO_DE_AIRE_ACONDICIONADO</t>
  </si>
  <si>
    <t>LABORATORIO_DE_METROOLOGIA_DE_VARIABLES_ELECTRICAS</t>
  </si>
  <si>
    <t>MARCELA BOTERO ARBELAEZ</t>
  </si>
  <si>
    <t>JOSE LUIS TRISTANCHO REYES</t>
  </si>
  <si>
    <t>ALVARO HERNAN RESTREPO VICTORIA</t>
  </si>
  <si>
    <t>DIEGO PAREDES CUERVO</t>
  </si>
  <si>
    <t>GRUPO_INVESTIGACIÓN_AGUAS_SANEAMIENTO</t>
  </si>
  <si>
    <t>FACTOR</t>
  </si>
  <si>
    <t>INTERNO</t>
  </si>
  <si>
    <t>EXTERNO</t>
  </si>
  <si>
    <t>Económicos</t>
  </si>
  <si>
    <t>AREAS INVOLUCRADAS EN EL MANEJO</t>
  </si>
  <si>
    <t>SI</t>
  </si>
  <si>
    <t>NO</t>
  </si>
  <si>
    <t>NO REQUIERE</t>
  </si>
  <si>
    <t>VOLUNTARIO</t>
  </si>
  <si>
    <t>Tipo</t>
  </si>
  <si>
    <t>Acción</t>
  </si>
  <si>
    <t>Áreas involucradas</t>
  </si>
  <si>
    <t>CUMPLIMIENTO_PARCIAL</t>
  </si>
  <si>
    <t>NO_CUMPLIDA</t>
  </si>
  <si>
    <t>Fecha de finalización de la acción</t>
  </si>
  <si>
    <t>VULNERABILIDAD
(Riesgo residual)</t>
  </si>
  <si>
    <t>META</t>
  </si>
  <si>
    <t>No_existen</t>
  </si>
  <si>
    <t>LABORATORIO_ENSAYOS_PARA_EQUIPOS_ACONDICIONADORES_DE_AIRE</t>
  </si>
  <si>
    <t>ENRIQUE DEMESIO CASTAÑO ARIAS</t>
  </si>
  <si>
    <t>ALEXANDER MOLINA CABRERA</t>
  </si>
  <si>
    <t>OBJETIVOS</t>
  </si>
  <si>
    <t>ACCIONES</t>
  </si>
  <si>
    <t>NIVELES DE EXPOSICION</t>
  </si>
  <si>
    <t>RESPONSABLE</t>
  </si>
  <si>
    <t>UNIDAD ASOCIADA</t>
  </si>
  <si>
    <t>LIDER</t>
  </si>
  <si>
    <t>UNIDADES ORGANIZACIONALES ASOCIADAS A PROCESOS</t>
  </si>
  <si>
    <t>FACULTADES ASOCIADAS A PROCESOS</t>
  </si>
  <si>
    <t>LABORATORIO ASOCIADOS A PROCESOS</t>
  </si>
  <si>
    <t>Oportuno</t>
  </si>
  <si>
    <t>RESPONSABILIDAD</t>
  </si>
  <si>
    <t>No asignado</t>
  </si>
  <si>
    <t>Asignado</t>
  </si>
  <si>
    <t>No oportuno</t>
  </si>
  <si>
    <t>PERIODICIDAD</t>
  </si>
  <si>
    <t>EVAL_PERIODICIDAD</t>
  </si>
  <si>
    <t>Anual</t>
  </si>
  <si>
    <t>Semestral</t>
  </si>
  <si>
    <t>Trimestral</t>
  </si>
  <si>
    <t>Bimestral</t>
  </si>
  <si>
    <t>Mensual</t>
  </si>
  <si>
    <t>Quincenal</t>
  </si>
  <si>
    <t>Semanal</t>
  </si>
  <si>
    <t>Diaria</t>
  </si>
  <si>
    <t>No definida</t>
  </si>
  <si>
    <t>NIVEL</t>
  </si>
  <si>
    <t>VALOR</t>
  </si>
  <si>
    <t>Descripción del Control Existente
(Máximo 3 controles)</t>
  </si>
  <si>
    <t xml:space="preserve">Descripción </t>
  </si>
  <si>
    <t>1</t>
  </si>
  <si>
    <t>EFECTIVIDAD</t>
  </si>
  <si>
    <t>Aplicados_Confiables_No_Documentados</t>
  </si>
  <si>
    <t>Aplicados_Confiables_Documentados</t>
  </si>
  <si>
    <t>Aplicativo / software</t>
  </si>
  <si>
    <t>NIVEL_AUTOMAT</t>
  </si>
  <si>
    <t>Manual</t>
  </si>
  <si>
    <t>Semiautomatico</t>
  </si>
  <si>
    <t>Automatico</t>
  </si>
  <si>
    <t>Confiables_No_aplicados</t>
  </si>
  <si>
    <t>OEC</t>
  </si>
  <si>
    <t>UNIDAD ORGANIZACIONALQUE DILIGENCIA EL MAPA DE RIESGO</t>
  </si>
  <si>
    <t>ORGANISMO DE EVALUACION DE LA CONFORMIDAD (Laboratorios de ensayo, calibración y QLCT) QUE DILIGENCIA EL MAPA DE RIESGO</t>
  </si>
  <si>
    <t>Calificación</t>
  </si>
  <si>
    <t>2</t>
  </si>
  <si>
    <t>3 - 4</t>
  </si>
  <si>
    <t>5</t>
  </si>
  <si>
    <r>
      <rPr>
        <b/>
        <sz val="8"/>
        <rFont val="Calibri"/>
        <family val="2"/>
        <scheme val="minor"/>
      </rPr>
      <t xml:space="preserve">Control Inexistente: </t>
    </r>
    <r>
      <rPr>
        <sz val="8"/>
        <rFont val="Calibri"/>
        <family val="2"/>
        <scheme val="minor"/>
      </rPr>
      <t>Cuando no existe el control.</t>
    </r>
  </si>
  <si>
    <r>
      <rPr>
        <b/>
        <sz val="8"/>
        <rFont val="Calibri"/>
        <family val="2"/>
        <scheme val="minor"/>
      </rPr>
      <t xml:space="preserve">Control Fuerte:  </t>
    </r>
    <r>
      <rPr>
        <sz val="8"/>
        <rFont val="Calibri"/>
        <family val="2"/>
        <scheme val="minor"/>
      </rPr>
      <t>Se considera que el diseño del control es adecuado y por tanto es eficaz para mitigar o prevenir el riesgo, por lo tanto es efectivo.</t>
    </r>
  </si>
  <si>
    <r>
      <rPr>
        <b/>
        <sz val="8"/>
        <rFont val="Calibri"/>
        <family val="2"/>
        <scheme val="minor"/>
      </rPr>
      <t xml:space="preserve">Control Débil:  </t>
    </r>
    <r>
      <rPr>
        <sz val="8"/>
        <rFont val="Calibri"/>
        <family val="2"/>
        <scheme val="minor"/>
      </rPr>
      <t>El control no ha sido diseñado adecuadamente y su eficacia no es confiable para mitigar o prevenir el riesgo, por lo tanto no es Efectivo.</t>
    </r>
  </si>
  <si>
    <t>La calificación del control resulta del promedio ponderado de las caracteristicas de la evaluación de los controles asociados al riesgo</t>
  </si>
  <si>
    <t>GRAVE
Riesgos con calificación superior o igual a 36</t>
  </si>
  <si>
    <t>LEVE
Riesgos con calificación inferior o igual a 10</t>
  </si>
  <si>
    <r>
      <rPr>
        <b/>
        <sz val="8"/>
        <rFont val="Calibri"/>
        <family val="2"/>
        <scheme val="minor"/>
      </rPr>
      <t xml:space="preserve">Control Aceptable: </t>
    </r>
    <r>
      <rPr>
        <sz val="8"/>
        <rFont val="Calibri"/>
        <family val="2"/>
        <scheme val="minor"/>
      </rPr>
      <t>Se considera que el diseño de control es adecuado, sin embargo su eficacia tiene un nivel de confianza medio para mitigar o prevenir el riesgo, sigue siendo efectivo.</t>
    </r>
  </si>
  <si>
    <t>MODERADO
Riesgos con calificación entre 12 y 32</t>
  </si>
  <si>
    <t>UNIDAD RESPONSABLE QUE DILIGENCIA EL MAPA DE RIESGO</t>
  </si>
  <si>
    <t>Regularmente_confiables</t>
  </si>
  <si>
    <t>Software/aplicativo asociado</t>
  </si>
  <si>
    <t>Responsable (Cargo)</t>
  </si>
  <si>
    <t>Propósito</t>
  </si>
  <si>
    <t>Calificación  Efectividad</t>
  </si>
  <si>
    <t>Propósito de control</t>
  </si>
  <si>
    <t>CALIFICACIÓN DEL CONTROL</t>
  </si>
  <si>
    <t>FÓRMULA</t>
  </si>
  <si>
    <t>GESTIÓN_AMBIENTAL (VICERRECTORIA INVESTIGACIONES, INNOVACIÓN Y EXTENSIÓN)</t>
  </si>
  <si>
    <t>Se hará a través del formato "seguimiento", y podrá ser realizada a través de procesos de autoevaluación, auditorías de calidad, evaluación de la Oficina de Control y auditorías externas por parte de organismo certificadores, entes de control u otro que lo requiera.</t>
  </si>
  <si>
    <t>Cargo Planta /
Transitorio / 
Contratista</t>
  </si>
  <si>
    <t xml:space="preserve">Estado del Control </t>
  </si>
  <si>
    <t>CARLOS FERNANDO CASTAÑO MONTOYA</t>
  </si>
  <si>
    <t>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t>
  </si>
  <si>
    <t>Nivel De Automatización</t>
  </si>
  <si>
    <t xml:space="preserve">Responsabilidad </t>
  </si>
  <si>
    <t>DISEÑO DEL CONTROL
(40%)</t>
  </si>
  <si>
    <t>EFICACIA
(60%)</t>
  </si>
  <si>
    <t>Periodicidad de aplicación</t>
  </si>
  <si>
    <r>
      <t xml:space="preserve">IMPACTO: </t>
    </r>
    <r>
      <rPr>
        <sz val="8"/>
        <rFont val="Calibri"/>
        <family val="2"/>
        <scheme val="minor"/>
      </rPr>
      <t>Forma en la cual el riesgo afecta los resultados del proceso (se asocia las consecuencias)</t>
    </r>
  </si>
  <si>
    <t>Para el analisis de riesgos se recomienda el uso de la hoja nombrada como ESCALA</t>
  </si>
  <si>
    <r>
      <t xml:space="preserve">Nota: </t>
    </r>
    <r>
      <rPr>
        <sz val="8"/>
        <rFont val="Calibri"/>
        <family val="2"/>
        <scheme val="minor"/>
      </rPr>
      <t xml:space="preserve">Cada proceso deberá individualizar la escala de calificación del riesgo basado en información objetiva y/o datos históricos.
Para el analisis de riesgos se recomienda el uso de la hoja nombrada como ESCALA
</t>
    </r>
  </si>
  <si>
    <r>
      <rPr>
        <b/>
        <sz val="8"/>
        <rFont val="Calibri"/>
        <family val="2"/>
        <scheme val="minor"/>
      </rPr>
      <t>Evaluacion del diseño:</t>
    </r>
    <r>
      <rPr>
        <sz val="8"/>
        <rFont val="Calibri"/>
        <family val="2"/>
        <scheme val="minor"/>
      </rPr>
      <t xml:space="preserve">
 -  Nivel de automatizacion   se define si el control es Automático (soportado en aplicativos),  Semiautomatico (Soportado en hojas de calculo o bases de datos),  manua (no tiene mediación de TIC)
 - Responsabiidad frente al control:  se define si el control esta asignado a un cargo especifico.
- Periodicidad del Control:  se evalua si el control es oportuno de acuerdo a la probabilidad del riesgos y las causas asociadas.
-  Propósito del control :  se define si el control es Detectivo (se diseñan para identificar si resultados indeseables han ocurrido después de un acontecimiento) o 
Preventivo (están diseñados para evitar o limitar la posibilidad de materialización de un riesgo)</t>
    </r>
  </si>
  <si>
    <r>
      <rPr>
        <b/>
        <sz val="8"/>
        <rFont val="Calibri"/>
        <family val="2"/>
        <scheme val="minor"/>
      </rPr>
      <t>Evaluacion de la eficacia:</t>
    </r>
    <r>
      <rPr>
        <sz val="8"/>
        <rFont val="Calibri"/>
        <family val="2"/>
        <scheme val="minor"/>
      </rPr>
      <t xml:space="preserve">
- No existe
- Regularmente confiables
-Confiables, No aplicados
- Aplicados, confiables, No documentados
-Aplicados, confiables documentados</t>
    </r>
  </si>
  <si>
    <t xml:space="preserve">Efectividad </t>
  </si>
  <si>
    <t xml:space="preserve">De acuerdo a los nivel de exposición del riesgo, se establecerá si corresponde: </t>
  </si>
  <si>
    <t>-  Plan de mitigación, para lo cual deberá  emplear el formato de Plan de mitigación</t>
  </si>
  <si>
    <t>- Recursos asignados en el presupuesto
- Relación costo - beneficio
- Accion que conlleve a "Compartir" se deberá concertar previamente con la dependencia involucrada.
- Accion que conlleve a "Transferir" se deberá concertar previamiente con la entidad involucrada y contar con las autorizaciones administrativas pertinentes.</t>
  </si>
  <si>
    <t>FACULTAD_DE_CIENCIAS_EMPRESARIALES</t>
  </si>
  <si>
    <t>Versión</t>
  </si>
  <si>
    <t>Fecha</t>
  </si>
  <si>
    <t>Página</t>
  </si>
  <si>
    <t>PILAR PDI</t>
  </si>
  <si>
    <t>EXCELENCIA_ACADÉMICA_PARA_LA_FORMACIÓN_INTEGRAL</t>
  </si>
  <si>
    <t>CREACIÓN_GESTIÓN_Y_TRANSFERENCIA_DEL_CONOCIMIENTO</t>
  </si>
  <si>
    <t>GESTIÓN_DEL_CONTEXTO_Y_VISIBILIDAD_NACIONAL_E_INTERNACIONAL</t>
  </si>
  <si>
    <t>FRANCISCO ANTONIO URIBE GÓMEZ</t>
  </si>
  <si>
    <t>GESTIÓN_Y_SOSTENIBILIDAD_INSTITUCIONAL</t>
  </si>
  <si>
    <t>BIENESTAR_INSTITUCIONAL_CALIDAD_DE_VIDA_E_INCLUSIÓN_EN_CONTEXTOS_UNIVERSITARIOS</t>
  </si>
  <si>
    <t>Transformar los procesos educativos  para la  consolidación de  una cultura institucional orientada a la calidad y excelencia académica.</t>
  </si>
  <si>
    <t>Fomentar  y fortalecer la Creación, Gestión y transferencia del conocimiento.</t>
  </si>
  <si>
    <t>Fortalecer la gestión del contexto para lograr mayor impacto y visibilidad regional, nacional e internacional.</t>
  </si>
  <si>
    <t>Administrar y gestionar los recursos físicos, ambientales, tecnológicos, humanos y financieros orientados al desarrollo y la sostenibilidad institucional.</t>
  </si>
  <si>
    <t>Contribuir a la formación integral,  el desarrollo social e intercultural y el acompañamiento integral, así como promover el ejercicio colectivo de la responsabilidad social aportando al mejoramiento de la calidad de vida de la comunidad universitaria.</t>
  </si>
  <si>
    <t>OBJETIVO</t>
  </si>
  <si>
    <t>Cuatrimestral</t>
  </si>
  <si>
    <t>ADMISIONES_REGISTRO_Y_CONTROL_ACADÉMICO</t>
  </si>
  <si>
    <t>GESTIÓN_DEL_TALENTO_HUMANO</t>
  </si>
  <si>
    <t>GESTIÓN_DE_TECNOLOGÍAS_INFORMÁTICAS_Y_SISTEMAS_DE_INFORMACIÓN</t>
  </si>
  <si>
    <t>RECURSOS_INFORMÁTICOS_Y_EDUCATIVOS_CRIE</t>
  </si>
  <si>
    <t>GLORIA INÉS HINCAPIÉ</t>
  </si>
  <si>
    <t>LABORATORIO_DE_METROLOGIA_DE_VARIABLES_ELECTRICAS</t>
  </si>
  <si>
    <t>JUAN PABLO TRUJILLO LEMUS</t>
  </si>
  <si>
    <t>CECILIA LUCA ESCOBAR VEKEMAN</t>
  </si>
  <si>
    <t>GIOVANNI GARCÍA CASTRO</t>
  </si>
  <si>
    <t>VALENTINA KALLEWAARD ECHEVERRI</t>
  </si>
  <si>
    <t>CAROLINA CUARTAS</t>
  </si>
  <si>
    <t>Una vez ubicados los riesgos en la matriz de riesgos inherente, se evaluan el dissño y la eficacia de los controles asociados a los riesgos, con el fin de determinar la posición del riesgo en la matriz de riesgo residual.</t>
  </si>
  <si>
    <t>El riesgo residual resulta de cruzar el resultado de la matriz de riesgo inherente con la efectividad de los controles asociados al riesgo identificado</t>
  </si>
  <si>
    <t xml:space="preserve">-  Acciones preventivas de acuerdo al tipo de tratamiento, para lo cual deberá  seguir el procedimiento de toma de acciones código SGC-PRO-006 </t>
  </si>
  <si>
    <t>Se deberá implementar inmediatamente las acciones preventivas que conlleven a evitar, reducir, transferir o compartir el riesgo de acuerdo al procedimiento de toma de acciones SGC-PRO-006 del Sistema Integral de Gestión.
Las acciones preventivas tomadas deberán conllevar a implementar nuevos controles que prevengan la materialización del riesgo y a mitigar el impacto.
Se debe implementar el plan de mitigación frente a a estos riesgos.</t>
  </si>
  <si>
    <t>Se deberá implementaracciones preventivas que conlleven a reducir, transferir o compartir el riesgo de acuerdo al procedimiento de toma de acciones SGC-PRO-006 del Sistema Integral de Gestión. 
Se deberá implementar acciones preventivas que conlleven a mejorar el diseño o eficacia de los controles existentes. 
La implementación de un plan de mitigación estará sujeto a las necesidades del usuario de la metodología</t>
  </si>
  <si>
    <t>DEFINICIÓN</t>
  </si>
  <si>
    <t>Caída de redes</t>
  </si>
  <si>
    <t>Daño de equipos</t>
  </si>
  <si>
    <t>Eventos relacionados con la infraestructura física de la entidad.</t>
  </si>
  <si>
    <t>Derrumbes</t>
  </si>
  <si>
    <t>Incendios</t>
  </si>
  <si>
    <t>Inundaciones</t>
  </si>
  <si>
    <t>Daños a activos fijos</t>
  </si>
  <si>
    <t>Medio  Ambientales</t>
  </si>
  <si>
    <t>RECURSOS_INFORMÁTICOS_EDUCATIVOS</t>
  </si>
  <si>
    <t>VICERRECTORIA_ADMINISTRATIVA_FINANCIERA</t>
  </si>
  <si>
    <t>VICERRECTORÍA_DE_RESPONSABILIDAD_SOCIAL_BIENESTAR_UNIVERSITARIO</t>
  </si>
  <si>
    <t>VICERRECTORÍA_INVESTIGACIÓN_INNOVACIÓN_EXTENSIÓN</t>
  </si>
  <si>
    <t>VICERRECTORÍA_RESPONSABILIDAD_SOCIAL_Y_BIENESTAR_UNIVERSITARIO</t>
  </si>
  <si>
    <t>VICERRECTORÍA_INVESTIGACIONES_INNOVACIÓN_Y_EXTENSIÓN</t>
  </si>
  <si>
    <t>UNIDAD ORGANIZACIONAL/ ÁREA</t>
  </si>
  <si>
    <t>NOMBRE DEL PROCESO O PILAR DEL PDI</t>
  </si>
  <si>
    <t>MAPA INSTITUCIONAL</t>
  </si>
  <si>
    <t>INTITUCIONAL</t>
  </si>
  <si>
    <t>RESPONSABLE APROBACIÓN DEL RIESGO</t>
  </si>
  <si>
    <t>VICERRECTORÍA_ACADÉMICA_PDI</t>
  </si>
  <si>
    <t>VICERRECTORÍA_INVESTIGACIONES_INNOVACIÓN_Y_EXTENSIÓN_PDI</t>
  </si>
  <si>
    <t>PLANEACIÓN_PDI</t>
  </si>
  <si>
    <t>VICERRECTORÍA_RESPONSABILIDAD_SOCIAL_Y_BIENESTAR_UNIVERSITARIO_PDI</t>
  </si>
  <si>
    <t>NOMBRES PDI</t>
  </si>
  <si>
    <t>VICERRECTORÍA_ADMINISTRATIVA_FINANCIERA_PDI</t>
  </si>
  <si>
    <t>LEONEAL ARIAS MONTOYA</t>
  </si>
  <si>
    <t>LEONEL ARIAS MONTOYA</t>
  </si>
  <si>
    <t>FACULTAD_MECÁNICA_APLICADA</t>
  </si>
  <si>
    <t>EDGAR ALONSON SAZALAR MARIN</t>
  </si>
  <si>
    <t>EDGAR ALONSO SALAZAR MARÍN</t>
  </si>
  <si>
    <t>JORGE AUGUSTO MONTOYA ARANGO</t>
  </si>
  <si>
    <t>JUAN MAURICIO CASTAÑO ROJAS</t>
  </si>
  <si>
    <t>CUMPLIMIENTO_TOTAL</t>
  </si>
  <si>
    <t>Pendiente Evaluación de eficacia</t>
  </si>
  <si>
    <t>Sin evaluación de eficiacia por no cumplimiento de la acción</t>
  </si>
  <si>
    <t>Eficaz</t>
  </si>
  <si>
    <t>No eficaz</t>
  </si>
  <si>
    <t>PRIORIDAD
INICIAL 
(Riesgo inherente)</t>
  </si>
  <si>
    <t>CLASE_RIESGO</t>
  </si>
  <si>
    <t>Seguridad_y_Salud_en_el_Trabajo</t>
  </si>
  <si>
    <t>LAFT-Canales</t>
  </si>
  <si>
    <t>LAFT - Ususarios</t>
  </si>
  <si>
    <t>LAFT - Servicios</t>
  </si>
  <si>
    <t>Contagio</t>
  </si>
  <si>
    <t>Fiscal</t>
  </si>
  <si>
    <t>Soborno</t>
  </si>
  <si>
    <t>Conflico de intereses</t>
  </si>
  <si>
    <t>Fraude</t>
  </si>
  <si>
    <t>Conflico_de_intereses</t>
  </si>
  <si>
    <t>OMAIRA CRUZ MONCADA</t>
  </si>
  <si>
    <t>RUBER NEL GARCÍA ANGULO</t>
  </si>
  <si>
    <t>LUIS FERNANDO GAVIRIA TRUJILLO</t>
  </si>
  <si>
    <t>LAURA DANIELA BUITRAGO CALVO</t>
  </si>
  <si>
    <t>MAURICIO HOLGUÍN LONDOÑO</t>
  </si>
  <si>
    <t>MARIA TERESA VELEZ</t>
  </si>
  <si>
    <t>CONTROL_DISCIPLINARIO_INTERNO</t>
  </si>
  <si>
    <t>GESTIÓN_DISCIPLINARIA</t>
  </si>
  <si>
    <t>FECHA DE SEGUIMIENTO 1</t>
  </si>
  <si>
    <r>
      <t xml:space="preserve">Clase: </t>
    </r>
    <r>
      <rPr>
        <sz val="8"/>
        <rFont val="Calibri"/>
        <family val="2"/>
        <scheme val="minor"/>
      </rPr>
      <t xml:space="preserve">determine qué clase de riesgo es el identificado, de acuerdo a la siguiente clasificación: Estratégico, Imagen, Operacional, Financiero, Contable,  Cumplimiento, Tecnología, Información,  Corrupción,  Ambiental, Derechos Humanos, Contagio, Fiscales, Soborno, Conflicto de intereses, Fraude. </t>
    </r>
  </si>
  <si>
    <t>1  de 4</t>
  </si>
  <si>
    <t>1313-SIG-F13-01</t>
  </si>
  <si>
    <t>FACTOR DE RIESGO</t>
  </si>
  <si>
    <t>SELECCIONE FUENTE GENERADORA DEL EVENTO</t>
  </si>
  <si>
    <t>DESCRIPCIÓN DEL TIPO DE FACTOR DE RIESGO</t>
  </si>
  <si>
    <t>TIPOLOGIA</t>
  </si>
  <si>
    <t>¿QUÉ? 
IMPACTO</t>
  </si>
  <si>
    <t>¿CÓMO?
CAUSA INMEDIATA 
(Iniciar con la palabra 
por)</t>
  </si>
  <si>
    <t>¿PORQUÉ?
CAUSA RAÍZ
(Iniciar con 
debido a/a causa de)</t>
  </si>
  <si>
    <t>DESCRIPCIÓN DEL RIESGO</t>
  </si>
  <si>
    <t>Preventivo</t>
  </si>
  <si>
    <t>Riesgo</t>
  </si>
  <si>
    <t>Ejecución_administración_de_procesos</t>
  </si>
  <si>
    <t>Transacción_u_Operación_aplica_para_LA_FT_FP</t>
  </si>
  <si>
    <t>Talento_Humano</t>
  </si>
  <si>
    <t>Evento_externo</t>
  </si>
  <si>
    <t>Falta de aplicación de los procedimientos</t>
  </si>
  <si>
    <t>Contrapartes de la entidad (naturales o jurídicas)</t>
  </si>
  <si>
    <t>Fraude interno</t>
  </si>
  <si>
    <t>Fraude Externo</t>
  </si>
  <si>
    <t>Falta segregación de funciones</t>
  </si>
  <si>
    <t xml:space="preserve">Productos (bienes o servicios) que oferta/requiere </t>
  </si>
  <si>
    <t>Caída de sistemas de información y aplicaciones</t>
  </si>
  <si>
    <t>Suplantación de identidad</t>
  </si>
  <si>
    <t>Errores de grabación, autorización</t>
  </si>
  <si>
    <t>Canales utilizados para la operación</t>
  </si>
  <si>
    <t xml:space="preserve">Gestión inadecuada de conflicto de Intereses </t>
  </si>
  <si>
    <t>Asalto a la oficina</t>
  </si>
  <si>
    <t>Errores en cálculos para pagos internos y externos</t>
  </si>
  <si>
    <t>Jurisdicciones (nacional o territorial)</t>
  </si>
  <si>
    <t>Errores en hardware o software</t>
  </si>
  <si>
    <t>Atentados, vandalismo, orden público</t>
  </si>
  <si>
    <t>Falta de supervisión o interventoría</t>
  </si>
  <si>
    <t>Errores en programas</t>
  </si>
  <si>
    <t xml:space="preserve">Alta rotación o insuficiencia de personal </t>
  </si>
  <si>
    <t>Acciones contrarias a las leyes o acuerdos de empleo, salud o seguridad en el trabajo</t>
  </si>
  <si>
    <t>Acciones contrarias a las leyes o acuerdos contractuales</t>
  </si>
  <si>
    <t>Falta de capacitación y otros temas relacionados con el personal</t>
  </si>
  <si>
    <t>Ejecución_administración_de_procesos_</t>
  </si>
  <si>
    <t>Descripción</t>
  </si>
  <si>
    <t>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t>
  </si>
  <si>
    <t>Eventos relacionados con transacciones y Operaciones realizadas por un cliente o usuario, que accede o entrega un bien o servicio a la entidad, a través de los canales dispuestos y en una jurisdicción específica.</t>
  </si>
  <si>
    <t>Eventos relacionados con las conductas o comportamientos de los empleados que afectan la Integridad Pública</t>
  </si>
  <si>
    <t>Eventos relacionados con la infraestructura tecnológica de la entidad.</t>
  </si>
  <si>
    <t>Eventos por situaciones externas que afectan la entidad.</t>
  </si>
  <si>
    <t>TIPOLOGÍA</t>
  </si>
  <si>
    <t>Gestión</t>
  </si>
  <si>
    <t>Seguridad_Información</t>
  </si>
  <si>
    <t>Integridad_Pública_Corrupción</t>
  </si>
  <si>
    <t>Integridad_Pública_LA_FT_FP</t>
  </si>
  <si>
    <t>Posibilidad de afectación económica</t>
  </si>
  <si>
    <t>Posibilidad de pérdida económica</t>
  </si>
  <si>
    <t>Posibilidad de afectación reputacional</t>
  </si>
  <si>
    <t>Posibilidad de pérdida reputacional</t>
  </si>
  <si>
    <t>Posibilidad de afectación económica y reputacional</t>
  </si>
  <si>
    <t>Posibilidad de pérdida económica y reputacional</t>
  </si>
  <si>
    <t>Tecnología_</t>
  </si>
  <si>
    <t>Talento_Humano_</t>
  </si>
  <si>
    <t>Transacción_u_Operación_aplica_para_LA_FT_FP_</t>
  </si>
  <si>
    <t>Descripción de la periodicidad</t>
  </si>
  <si>
    <t>Medición
Segundo seguimiento</t>
  </si>
  <si>
    <t>Análisis de la medición
Segundo seguimiento</t>
  </si>
  <si>
    <t>Análisis de cumplimiento de la acción
Primer Seguimiento</t>
  </si>
  <si>
    <t>Analisis de la eficacia de la acción
Primer Seguimiento</t>
  </si>
  <si>
    <t>Formula</t>
  </si>
  <si>
    <t>SITUACIÓN DEL RIESGO LUEGO DEL  SEGUNDO SEGUIMIENTO</t>
  </si>
  <si>
    <t xml:space="preserve">Ejecución administración de procesos </t>
  </si>
  <si>
    <t xml:space="preserve">Transacción u Operación aplica para LA FT FP </t>
  </si>
  <si>
    <t xml:space="preserve">Talento Humano </t>
  </si>
  <si>
    <t xml:space="preserve">Tecnología </t>
  </si>
  <si>
    <t xml:space="preserve">Infraestructura </t>
  </si>
  <si>
    <t xml:space="preserve">Evento_externo </t>
  </si>
  <si>
    <t>Eventos relacionados con las conductas o comportamientos de los empleados que afectan la Integridad Pública.</t>
  </si>
  <si>
    <t>Factores de Riesgos</t>
  </si>
  <si>
    <t>FACTOR Y DESCRIPCIÓN</t>
  </si>
  <si>
    <r>
      <t>5. ALTA</t>
    </r>
    <r>
      <rPr>
        <sz val="8"/>
        <rFont val="Calibri"/>
        <family val="2"/>
        <scheme val="minor"/>
      </rPr>
      <t>:  La actividad que conlleva el riesgo se ejecuta más de 5000 veces por año</t>
    </r>
  </si>
  <si>
    <r>
      <t>4. MEDIA ALTA</t>
    </r>
    <r>
      <rPr>
        <sz val="8"/>
        <rFont val="Calibri"/>
        <family val="2"/>
        <scheme val="minor"/>
      </rPr>
      <t>:  La actividad que conlleva el riesgo se ejecuta más de 500 veces al año y máximo 5000 veces por año</t>
    </r>
  </si>
  <si>
    <r>
      <t>3. MEDIA</t>
    </r>
    <r>
      <rPr>
        <sz val="8"/>
        <rFont val="Calibri"/>
        <family val="2"/>
        <scheme val="minor"/>
      </rPr>
      <t>: La actividad que conlleva el riesgo se ejecuta de 25 a 500 veces por año</t>
    </r>
  </si>
  <si>
    <r>
      <t>2. MEDIO BAJA</t>
    </r>
    <r>
      <rPr>
        <sz val="8"/>
        <rFont val="Calibri"/>
        <family val="2"/>
        <scheme val="minor"/>
      </rPr>
      <t>:  La actividad que conlleva el riesgo se ejecuta de
 3 a 24 veces por año</t>
    </r>
  </si>
  <si>
    <r>
      <t>1. BAJA</t>
    </r>
    <r>
      <rPr>
        <sz val="8"/>
        <rFont val="Calibri"/>
        <family val="2"/>
        <scheme val="minor"/>
      </rPr>
      <t xml:space="preserve">:  La actividad que conlleva el riesgo se ejecuta como máximos 2 veces por año </t>
    </r>
  </si>
  <si>
    <r>
      <t>5. ALTO</t>
    </r>
    <r>
      <rPr>
        <sz val="8"/>
        <rFont val="Calibri"/>
        <family val="2"/>
        <scheme val="minor"/>
      </rPr>
      <t>: El riesgo afecta la imagen de la entidad a nivel nacional, con efecto publicitario sostenido a nivel país</t>
    </r>
  </si>
  <si>
    <r>
      <t>4. MEDIO  ALTO</t>
    </r>
    <r>
      <rPr>
        <sz val="8"/>
        <rFont val="Calibri"/>
        <family val="2"/>
        <scheme val="minor"/>
      </rPr>
      <t>: El riesgo afecta la imagen de la entidad con efecto publicitario sostenido a nivel de sector educación, nivel departamental o municipal.</t>
    </r>
  </si>
  <si>
    <r>
      <t>3. MEDIO</t>
    </r>
    <r>
      <rPr>
        <sz val="8"/>
        <rFont val="Calibri"/>
        <family val="2"/>
        <scheme val="minor"/>
      </rPr>
      <t>: El riesgo afecta la imagen de la entidad con algunos usuarios de relevancia frente al logro de los objetivos.</t>
    </r>
  </si>
  <si>
    <r>
      <t>2. MEDIO BAJO</t>
    </r>
    <r>
      <rPr>
        <sz val="8"/>
        <rFont val="Calibri"/>
        <family val="2"/>
        <scheme val="minor"/>
      </rPr>
      <t>: El riesgo afecta la imagen de la entidad a nivel interno, de conocimiento general, del comité directivo y/o consejo superior.</t>
    </r>
  </si>
  <si>
    <r>
      <t>1. BAJO</t>
    </r>
    <r>
      <rPr>
        <sz val="8"/>
        <rFont val="Calibri"/>
        <family val="2"/>
        <scheme val="minor"/>
      </rPr>
      <t>: El riesgo afecta la imagen de algún área de la entidad.</t>
    </r>
  </si>
  <si>
    <t>1  de 5</t>
  </si>
  <si>
    <t>2 de 5</t>
  </si>
  <si>
    <t>1313-SIG-F13</t>
  </si>
  <si>
    <t>5 de 5</t>
  </si>
  <si>
    <t>SISTEMA INTEGRAL DE GESTIÓN</t>
  </si>
  <si>
    <t>FORMATO</t>
  </si>
  <si>
    <t>SISTEMA INTREGAL DE GESTIÓN</t>
  </si>
  <si>
    <t>MATRIZ DE RIESGOS (VALORACIÓN DEL RIESGO)</t>
  </si>
  <si>
    <t>MATRIZ DE RIESGOS (IDENTIFICACIÓN DEL RIESGO)</t>
  </si>
  <si>
    <t>MATRIZ DE RIESGOS (1er. Seguimiento)</t>
  </si>
  <si>
    <t>MATRIZ DE RIESGOS (2do. Seguimiento)</t>
  </si>
  <si>
    <t>¿PORQUÉ?
CAUSA RAÍZ
(Iniciar con: debido a/a causa de)</t>
  </si>
  <si>
    <t>AFECTACIÓN REPUTACIONAL</t>
  </si>
  <si>
    <r>
      <t xml:space="preserve">La actividad que conlleva el riesgo se ejecuta más de </t>
    </r>
    <r>
      <rPr>
        <b/>
        <sz val="11"/>
        <rFont val="Calibri"/>
        <family val="2"/>
        <scheme val="minor"/>
      </rPr>
      <t>5000 veces por año</t>
    </r>
  </si>
  <si>
    <r>
      <t xml:space="preserve">La actividad que conlleva el riesgo se ejecuta más de </t>
    </r>
    <r>
      <rPr>
        <b/>
        <sz val="11"/>
        <rFont val="Calibri"/>
        <family val="2"/>
        <scheme val="minor"/>
      </rPr>
      <t>500 veces al año y máximo 5000 veces por año</t>
    </r>
  </si>
  <si>
    <r>
      <t xml:space="preserve">La actividad que conlleva el riesgo se ejecuta de </t>
    </r>
    <r>
      <rPr>
        <b/>
        <sz val="11"/>
        <rFont val="Calibri"/>
        <family val="2"/>
        <scheme val="minor"/>
      </rPr>
      <t>25 a 500 veces por año</t>
    </r>
  </si>
  <si>
    <r>
      <t xml:space="preserve">La actividad que conlleva el riesgo se ejecuta de
 </t>
    </r>
    <r>
      <rPr>
        <b/>
        <sz val="11"/>
        <rFont val="Calibri"/>
        <family val="2"/>
        <scheme val="minor"/>
      </rPr>
      <t>3 a 24 veces por año</t>
    </r>
  </si>
  <si>
    <r>
      <t xml:space="preserve">La actividad que conlleva el riesgo se ejecuta como </t>
    </r>
    <r>
      <rPr>
        <b/>
        <sz val="11"/>
        <rFont val="Calibri"/>
        <family val="2"/>
        <scheme val="minor"/>
      </rPr>
      <t xml:space="preserve">máximos 2 veces por año </t>
    </r>
  </si>
  <si>
    <r>
      <t xml:space="preserve">El riesgo afecta la imagen de la entidad a </t>
    </r>
    <r>
      <rPr>
        <b/>
        <sz val="11"/>
        <rFont val="Calibri"/>
        <family val="2"/>
        <scheme val="minor"/>
      </rPr>
      <t>nivel nacional</t>
    </r>
    <r>
      <rPr>
        <sz val="10"/>
        <rFont val="Calibri"/>
        <family val="2"/>
        <scheme val="minor"/>
      </rPr>
      <t>, con efecto publicitario sostenido a nivel país</t>
    </r>
  </si>
  <si>
    <r>
      <t xml:space="preserve">
El riesgo afecta la imagen de la entidad con efecto publicitario sostenido a </t>
    </r>
    <r>
      <rPr>
        <b/>
        <sz val="11"/>
        <rFont val="Calibri"/>
        <family val="2"/>
        <scheme val="minor"/>
      </rPr>
      <t>nivel de sector educación, nivel departamental o municipa</t>
    </r>
    <r>
      <rPr>
        <sz val="11"/>
        <rFont val="Calibri"/>
        <family val="2"/>
        <scheme val="minor"/>
      </rPr>
      <t>l</t>
    </r>
  </si>
  <si>
    <r>
      <t xml:space="preserve">
El riesgo afecta la imagen de la entidad con </t>
    </r>
    <r>
      <rPr>
        <b/>
        <sz val="11"/>
        <rFont val="Calibri"/>
        <family val="2"/>
        <scheme val="minor"/>
      </rPr>
      <t>algunos usuarios de relevancia</t>
    </r>
    <r>
      <rPr>
        <sz val="10"/>
        <rFont val="Calibri"/>
        <family val="2"/>
        <scheme val="minor"/>
      </rPr>
      <t xml:space="preserve"> frente al logro de los objetivos.</t>
    </r>
  </si>
  <si>
    <r>
      <t xml:space="preserve">El riesgo afecta la imagen de la entidad a nivel interno, de conocimiento general, del </t>
    </r>
    <r>
      <rPr>
        <b/>
        <sz val="11"/>
        <rFont val="Calibri"/>
        <family val="2"/>
        <scheme val="minor"/>
      </rPr>
      <t>comité directivo y/o consejo superior</t>
    </r>
    <r>
      <rPr>
        <b/>
        <sz val="10"/>
        <rFont val="Calibri"/>
        <family val="2"/>
        <scheme val="minor"/>
      </rPr>
      <t>.</t>
    </r>
    <r>
      <rPr>
        <sz val="10"/>
        <rFont val="Calibri"/>
        <family val="2"/>
        <scheme val="minor"/>
      </rPr>
      <t xml:space="preserve"> </t>
    </r>
  </si>
  <si>
    <r>
      <t xml:space="preserve">El riesgo afecta la imagen de algún </t>
    </r>
    <r>
      <rPr>
        <b/>
        <sz val="11"/>
        <rFont val="Calibri"/>
        <family val="2"/>
        <scheme val="minor"/>
      </rPr>
      <t>área de la entidad</t>
    </r>
    <r>
      <rPr>
        <b/>
        <sz val="10"/>
        <rFont val="Calibri"/>
        <family val="2"/>
        <scheme val="minor"/>
      </rPr>
      <t>.</t>
    </r>
  </si>
  <si>
    <t>AFECTACIÓN ECONÓMICA</t>
  </si>
  <si>
    <t>Mayor a 500 SMLMV</t>
  </si>
  <si>
    <t>Mayor a 100 SMLMV y Menor a 500 SMLMV</t>
  </si>
  <si>
    <t>Mayor a 50 SMLMV y Menor a 100 SMLMV</t>
  </si>
  <si>
    <t>Mayor a 10 SMLMV y Menor a 50 SMLMV</t>
  </si>
  <si>
    <t>Afectación menor a 10 SMLMV</t>
  </si>
  <si>
    <t>Denominación del cargo</t>
  </si>
  <si>
    <t>LABORATORIO_DE_QUIMICA_AMBIENTAL</t>
  </si>
  <si>
    <t>Posibilidad de efecto dañoso sobre el recurso público</t>
  </si>
  <si>
    <t>Posibilidad de pérdida de integridad</t>
  </si>
  <si>
    <t>Posibilidad de efecto dañoso sobre bienes de uso público</t>
  </si>
  <si>
    <t>Posibilidad de pérdida de confidencialidad</t>
  </si>
  <si>
    <t>Posibilidad de efecto dañoso sobre bienes de uso fiscal</t>
  </si>
  <si>
    <t>Posibilidad de pérdida de disponibilidad</t>
  </si>
  <si>
    <t>Posibilidad de efecto dañoso sobre el interés patrimonial</t>
  </si>
  <si>
    <t>¿CÓMO?
CAUSA INMEDIATA 
(Iniciar con la palabra: por y terminar el texto con una coma (,))</t>
  </si>
  <si>
    <t>FECHA DE SEGUIMIENTO 2</t>
  </si>
  <si>
    <t>SITUACIÓN DEL RIESGO LUEGO DEL  PRIMER SEGUIMIENTO</t>
  </si>
  <si>
    <t>Análisis de la aplicación del control existente primer seguimiento</t>
  </si>
  <si>
    <t>Análisis de la medición
primer seguimiento</t>
  </si>
  <si>
    <t>Medición
primer seguimiento</t>
  </si>
  <si>
    <t>Análisis de la aplicación del control existente segundo seguimiento</t>
  </si>
  <si>
    <t>Análisis de cumplimiento de la acción
segundo Seguimiento</t>
  </si>
  <si>
    <t xml:space="preserve">por la desactualización de las propuestas curriculares de los programas académicos, </t>
  </si>
  <si>
    <t>por no obtener la renovación del registro calificado de un programa académico</t>
  </si>
  <si>
    <t xml:space="preserve">por incorrecta asignación de puntos que implique devolución de dinero por parte del docente, </t>
  </si>
  <si>
    <t>por cancelación de estudiantes en las asignaturas virtuales</t>
  </si>
  <si>
    <t>por insatisfacción de los egresados con la Universidad,</t>
  </si>
  <si>
    <t>por desactualización de la información de contacto de los egresados,</t>
  </si>
  <si>
    <t>por bajo impacto de los egresados en el medio laboral y social,</t>
  </si>
  <si>
    <t>debido a la poca apropiación de la cultura de la autorreflexión, autoevaluación y autorregulación promovida desde el Proyecto Educativo Institucional, que busca la calidad y la excelencia académica.</t>
  </si>
  <si>
    <t>por la inoportuna solicitud del mismo o por el incumplimiento de las condiciones de calidad exigidas por el Ministerio de Educación Nacional.</t>
  </si>
  <si>
    <t>debido a vacios en la norma y falta de automatización del proceso.</t>
  </si>
  <si>
    <t>a causa de que el reglamento estudiantil permite la cancelación en cualquier período del semestre académico, las brechas en habilidades y competencias para mantenerse en la modalidad y la falta de procedimientos institucionales que garanticen la creación y oferta de asignaturas virtuales.</t>
  </si>
  <si>
    <t>debido a debilidades en los procesos de comunicación y al desconocimiento de los beneficios de vinculación con la Universidad.</t>
  </si>
  <si>
    <t>debido a la falta de actualización periódica de la información de contacto de los mismos.</t>
  </si>
  <si>
    <t>debido a la falta de herramientas o mecanismos efectivos para el seguimiento de la trayectoria laboral de los egresados.</t>
  </si>
  <si>
    <t>Sesiones de acompañamiento a los programas académicos y sus respectivos registros 
Balance anual del acompañamiento realizado a los programas académicos</t>
  </si>
  <si>
    <t>Aprobación de las renovaciones curriculares de los programas académicos por parte del comité central de curriculo y evaluación o comité central de prosgrados  según corresponda</t>
  </si>
  <si>
    <t>Contratista</t>
  </si>
  <si>
    <t>Alineado a la meta anual planteada en el PDI, 78 programas renovados</t>
  </si>
  <si>
    <t># de programas renovados</t>
  </si>
  <si>
    <t>Acompañamiento a los programas académicos con renovación curricular formalizada.</t>
  </si>
  <si>
    <t>Asesoría a los programas académicos con la renovación curricular formalizada, en la implementación de: prácticas educativas innovadoras, identidad institucional, plan de valoración y seguimientos de los resultados de aprendizaje y plan de mejoramiento continuo.</t>
  </si>
  <si>
    <t>Vicerrectoría Académica,
Facultades y programas académicos</t>
  </si>
  <si>
    <t>Seguimiento a las fechas de vencimiento de los registros calificados</t>
  </si>
  <si>
    <t>Memorando a cada facultad y programa recordando la fecha de vencimiento y la fecha oportuna de solicitud de renovación del registro calificad</t>
  </si>
  <si>
    <t>Asesoria a los programas sobre la aplicación de la política académica curricular institucional</t>
  </si>
  <si>
    <t>Profesional Transitorio</t>
  </si>
  <si>
    <t>No. de programas a los que el MEN no le otorga renovación de registro calificado / No. total de programas activos en la vigencia</t>
  </si>
  <si>
    <t>Verificar el cumplimiento de los requisitos exigidos en la Reglamentación externa e interna, realizando los procesos adecuadamente, con la colaboración de especialistas académicos. Revisión de los Actos Administrativos (Resolución de Rectoría) elaborados, de acuerdo con el estudio preliminar aprobado en Acta.</t>
  </si>
  <si>
    <t>Verificación de los procesos y puntos aplicados realizadas en las Auditorias externas e internas</t>
  </si>
  <si>
    <t>Verificación de los puntos aplicados a nómina o contratación vigente</t>
  </si>
  <si>
    <t>Documentos digitales- Sistema información CIARP</t>
  </si>
  <si>
    <t>Secretaria General</t>
  </si>
  <si>
    <t>Transitorios Profesional Administrativo/ Control Interno</t>
  </si>
  <si>
    <t>Transitorios Profesional Administrativo/ Profesional de Nómina</t>
  </si>
  <si>
    <t>Detectivo</t>
  </si>
  <si>
    <t>Monto del valor excedido</t>
  </si>
  <si>
    <t>el Comité de Asignación contrasta con el 1279, la Secretaria General verifica que el acto administrativo de cuenta de lo aprobado en el acto administrativo de CIARP</t>
  </si>
  <si>
    <t>Se realiza la auditoria cuando corresponda de acuerdo al muestreo</t>
  </si>
  <si>
    <t>La profesional de Nomina verifica que los puntos aprobados queden correctamente aprobados para pago</t>
  </si>
  <si>
    <t xml:space="preserve">CIARP
Secretaria General </t>
  </si>
  <si>
    <t>CIARP
Entes de control</t>
  </si>
  <si>
    <t>CIARP
Nómina</t>
  </si>
  <si>
    <t>Estrategias de acompañamiento a estudiantes y docentes</t>
  </si>
  <si>
    <t>Medición periódica de la deserción de los estudiantes en las asignaturas virtuales</t>
  </si>
  <si>
    <t xml:space="preserve">Profesional de mercadeo
Profesional de pedagogía
Profesional de sistemas de información
Auxiliar de sistema de acompañamiento
Técnico 
</t>
  </si>
  <si>
    <t xml:space="preserve">Profesional de mercadeo
Profesional de pedagogía
Profesional de sistemas de información
Auxiliar de sistema de acompañamiento
Técnico </t>
  </si>
  <si>
    <t>% de cancelación de estudiantes =
(# de cancelaciones semestrales de estudiantes  en asignaturas virtuales por semestre/ # de estudiantes matriculados en asignaturas virtuales por semestre)* 100%</t>
  </si>
  <si>
    <t xml:space="preserve"> menor o igual al 38%
Estudiantes</t>
  </si>
  <si>
    <t>Comunicación permanente con los estudiantes a través los canales de contacto de Univirtual</t>
  </si>
  <si>
    <t>Identificación de estudiantes con riesgo de cancelación o abandono de asignaturas semipresenciales y remitir aquellos casos que presenten causas personales y/o académicas a las dependencias que correspondan</t>
  </si>
  <si>
    <t>Sistema de seguimiento a través del área de GTISI</t>
  </si>
  <si>
    <t>Ingeniero GTISI y Coordinadora Gestión Egresados</t>
  </si>
  <si>
    <t>Encuesta de satisfacción enviada a los egresados participantes de los eventos realizados por la asociación de egresados en los ultimos seis meses con porcentaje de satisfacción igual o superior al 70%</t>
  </si>
  <si>
    <t>&gt;70%</t>
  </si>
  <si>
    <t>Fortalecer los procesos de comunicación para garantizar el conocimiento de los beneficios de vinculación con la Asociación de Egresados</t>
  </si>
  <si>
    <t>Actualización y verificación periódica de la información de contacto de los egresados a través de encuestas, actividades institucionales y mecanismos de seguimiento implementados por la Asociación de Egresados.</t>
  </si>
  <si>
    <t>Ingeniero GTISI y Coordinación de Gestión de Egresados</t>
  </si>
  <si>
    <t>Número de registros de egresados actualizados / Total de egresados de los últimos 30 años</t>
  </si>
  <si>
    <t>Realizar campañas periódicas de actualización de información de contacto de egresados mediante los canales institucionales de la Universidad.</t>
  </si>
  <si>
    <t>Seguimiento al impacto laboral de los egresados mediante:
resultados del Observatorio Laboral para la Educación (OLE)
encuestas de egresados sobre su situación laboral
encuestas a empleadores sobre satisfacción con el perfil del egresado.</t>
  </si>
  <si>
    <t xml:space="preserve">Número de egresados con información laboral reportada / 10% del total de egresados de los ultimos 10 años </t>
  </si>
  <si>
    <t>&gt; 10%</t>
  </si>
  <si>
    <t>Realizar seguimiento periódico a la información obtenida del Observatorio Laboral para la Educación y de las encuestas de egresados y empleadores para fortalecer el análisis del impacto del egresado.</t>
  </si>
  <si>
    <t>JUAN MANUEL ALVAREZ</t>
  </si>
  <si>
    <t>por Incumplimiento en el tiempo de la promesa de servicio,</t>
  </si>
  <si>
    <t>debido a las devoluciones en el proceso precontractual  y demoras en la entrega de la información por parte de las dependencias.</t>
  </si>
  <si>
    <t>por sanciones o hallazgos,</t>
  </si>
  <si>
    <t>debido a la creación extemporanea de los contratos en la plataforma SECOP.</t>
  </si>
  <si>
    <t>por fallos adversos para la institución,</t>
  </si>
  <si>
    <t>debido a la falta de defensa en los tiempos concedidos por el despacho.</t>
  </si>
  <si>
    <t>Verificación en bases de datos de contratos perfeccionados</t>
  </si>
  <si>
    <t>Verificación en la matriz de control SECOP</t>
  </si>
  <si>
    <t>Fecha de recibido de la tutela al correo electrónico autorizado</t>
  </si>
  <si>
    <t>Asesor grado 12</t>
  </si>
  <si>
    <t>(Cantidad de contratos fuera del tiempo de la promesa de servicio/Cantidad de contratos perfeccionados) * 100%</t>
  </si>
  <si>
    <t>(Cantidad de contratos creados extemporaneos/Cantidad de contratos perfeccionados) * 100%</t>
  </si>
  <si>
    <t>(Tutelas atendidas en término/Total de tutelas recibidas)*100%</t>
  </si>
  <si>
    <t>Menor al 10%</t>
  </si>
  <si>
    <t>Verificación de la base de datos de contratos perfeccionados para evitar superar los tiempos de la promesa de servicio.</t>
  </si>
  <si>
    <t>Menor al 5%</t>
  </si>
  <si>
    <t>Sensibilización sobre los terminos legales establecidos para la publicación</t>
  </si>
  <si>
    <t>Verificación permanente del correo electrónico autorizado</t>
  </si>
  <si>
    <t>por desfinanciamiento del presupuesto institucional,</t>
  </si>
  <si>
    <t>debido a:
 *Omisión de información en la planeación e identificación de necesidades presupuestales desde las dependencias académicas y administrativas.
*Aprobación de normatividad interna y externa que le generan mayor obligación a la institución o cambios en el funcionamiento.
 *Disminución en el recaudo de los recursos apropiados en el presupuesto de la Universidad aprobado por el Consejo Superior.</t>
  </si>
  <si>
    <t>por responder los PQRS fuera de los términos legales,</t>
  </si>
  <si>
    <t>debido a falta de conocimiento del procedimiento  y limitaciones en los accesos a los medios tecnológicos.</t>
  </si>
  <si>
    <t>por incumplimiento en los lineamientos institucionales que no cuentan con respaldo financiero al suscribir contratos o convenios entre la universidad y entes externos,</t>
  </si>
  <si>
    <t>debido a:
 *Desconocimiento de los lineamientos por parte del personal de la Institución para la suscripción de contratos o convenios. 
*Entrega inoportuna de la información por parte del proponente.
*Presiones de agentes externos para el cumplimiento de tiempos para la presentación de propuestas.</t>
  </si>
  <si>
    <t>por pérdida o modificación de la documentación,</t>
  </si>
  <si>
    <t>debido a falta de ética profesional al entregar información  a personas no autorizadas,  y/o tramitar la creación y actualización de cambios a documentos sin cumplir con los procedimientos definidos en el Sistema Integral de Gestión.</t>
  </si>
  <si>
    <t>por la degradación de las areas boscosas de la universidad por acciones antrópicas o eventos naturales,</t>
  </si>
  <si>
    <t>debido a la vulnerabilidad a dichos eventos, alto flujo de visitantes, cerramientos inseguros y falta de cultura ciudadana.</t>
  </si>
  <si>
    <t>Aplicación del procedimiento  de programación, elaboración y aprobación del proyecto de presupuesto institucional para la vigencia.</t>
  </si>
  <si>
    <t>Monitoreo al recaudo de ingresos y a la ejecución de los gastos del presupuesto aprobado por el Consejo Superior.</t>
  </si>
  <si>
    <t>Trazabilidad de ejecución de gastos de la vigencia, mediante reportes de los sistemas de información disponibles</t>
  </si>
  <si>
    <t>Generación de alertas por correo electrónico y visuales en el aplicativo PQRS a los responsables de cada unidad organizacional, con respecto al estado de los PQRS pendientes por responder.</t>
  </si>
  <si>
    <t>Socialización del Sistema PQRS y de la normatividad aplicable a la institución.</t>
  </si>
  <si>
    <t>Revisión por parte de la Vicerrectoría Administrativa y Financiera de los contratos y convenios que se envían desde la Oficina Jurídica.</t>
  </si>
  <si>
    <t>Revisión por parte de la alta Dirección (comité directivo) de los proyectos en trámite.</t>
  </si>
  <si>
    <t>Controles de acceso usuarios y contraseñas.</t>
  </si>
  <si>
    <t>Realización de Backup a los computadores del Sistema Integral de Gestión</t>
  </si>
  <si>
    <t>Backup de los servidores</t>
  </si>
  <si>
    <t>Recorridos de inspección por los linderos (reportes mensuales con evidencias de inspecciones realizadas en el período)</t>
  </si>
  <si>
    <t>Programa de Educación Ambiental</t>
  </si>
  <si>
    <t>Gestión para la actualización plan de Emergencias Ambientales</t>
  </si>
  <si>
    <t>Directivo grado 21
Profesional especializado II
Profesional II
Direccionamiento Económico y Financiero</t>
  </si>
  <si>
    <t>Jefe de sección Gestión de Tesorería
Jefe de sección Gestión de Presupuesto</t>
  </si>
  <si>
    <t>Profesional II Direccionamiento Económico y Financiero</t>
  </si>
  <si>
    <t>Técnico II
Gestión de Tecnologías Informáticas y Sistemas de Información</t>
  </si>
  <si>
    <t>Técnico Grado 16 Vicerrectoría Administrativa y Financiera</t>
  </si>
  <si>
    <t>Profesional Especializado III  Gestión Estratégica de Proyectos</t>
  </si>
  <si>
    <t>Profesional SIG</t>
  </si>
  <si>
    <t>Profesional CRIE
Profesional GTISI</t>
  </si>
  <si>
    <t>Asistencial I</t>
  </si>
  <si>
    <t>Profesional Especializado III</t>
  </si>
  <si>
    <t>Profesional</t>
  </si>
  <si>
    <t xml:space="preserve">Equilibrio Financiero = Ingresos totales / Gastos Totales </t>
  </si>
  <si>
    <t>&gt;=1</t>
  </si>
  <si>
    <t>(No. PQRS sin responder en los tiempos establecidos durante el año / total de PQRS  recibidas durante el año)*100</t>
  </si>
  <si>
    <t>&lt; 1%</t>
  </si>
  <si>
    <t>(No. de convenios y contratatos  revisados por la VAF / Total convenios y contratos suscritos en la univesidad ) * 100</t>
  </si>
  <si>
    <t>&gt; 80%</t>
  </si>
  <si>
    <t># de pérdidas parciales de la información</t>
  </si>
  <si>
    <t>No. de eventos antrópicos o naturales que causaron degradación al área boscosa en la vigencia</t>
  </si>
  <si>
    <t>Generar espacios de socialización y retroalimentación de las necesidades del presupuesto en las facultades y dependencias administrativas.</t>
  </si>
  <si>
    <t>Realizar proceso de sensibilización a través de diferentes estrategias de difusión.</t>
  </si>
  <si>
    <t>Emisión de los conceptos administrativos y financieros previo presentación de los proyectos de acuerdo ante el Consejo Superior</t>
  </si>
  <si>
    <t>Socializar y sensibilizar por diferentes medios de comunicación a las facultades y dependencias de los lineamientos institucionales.</t>
  </si>
  <si>
    <t>Cumplimiento del procedimiento de Administración de la información documentada.</t>
  </si>
  <si>
    <t>Mantenimiento preventivo de los computadores a cargo de GTI SI.</t>
  </si>
  <si>
    <t>Carpeta compartida en el drive entre los integrantes del SIG donde se encuentra toda la documentación.</t>
  </si>
  <si>
    <t>CRIE
 GTISI</t>
  </si>
  <si>
    <t xml:space="preserve">por baja o nula participación o impacto, de los programas de Bienestar  Institucional en la comunidad Universitaria, </t>
  </si>
  <si>
    <t xml:space="preserve">por la no habilitación de los servicios de salud ofertados en la Institución, </t>
  </si>
  <si>
    <t xml:space="preserve">por dificultad en la entrega de los apoyos, </t>
  </si>
  <si>
    <t>debido a debilidades estructurales en los procesos de planeación conjunta y articulación, o a causa de escasa difusión de los programas y servicios disponibles, o a la 
limitada actualización del diagnóstico de las necesidades reales y cambiantes de la comunidad universitaria.</t>
  </si>
  <si>
    <t>debido a la falta de cumplimiento de uno o más criterios normativos, o a causa de la limitada asignación de recursos para la contratación del personal idoneo, y la falta de centralización de los procesos de habilitación en servicios de salud de la UTP</t>
  </si>
  <si>
    <t xml:space="preserve">debido a tramites internos y externos que dificultan la asignación y entrega de los apoyos de bono de transporte y monitoria social, o a causa de la falta herramientas que permitan dar respuesta eficiente a la alta demanda de los apoyos y la asignación de los mismos.
</t>
  </si>
  <si>
    <t>Diagnostico e identificación de las necesidades a partir del estudio de calidad de vida de la comunidad universitaria y medición del impacto de las estrategias y actividades formuladas</t>
  </si>
  <si>
    <t>Cumplimiento de la Politica de Bienestar Institucional y sus lineamientos para la articulación e implementación</t>
  </si>
  <si>
    <t>Dilvulgación y comunicación de las estrategias en el marco politica de bienestar Institucional y los servicios ofertados por la Vicerrectoria</t>
  </si>
  <si>
    <t>Resultados de Autoevaluación 
Actas del GAGAS 
Cumplimiento normativa de espacios fisicos con SST</t>
  </si>
  <si>
    <t>Gestionar los recursos necesarios para asegurar la idonedida del personal necesario para la verificación de las condiciones de habilitación de los servicios de salud</t>
  </si>
  <si>
    <t>Ruta para la habilitación de los servicios de atención en salud de la UTP</t>
  </si>
  <si>
    <t>Actualización de la normatividad de apoyos socioeconómicos y gestión de los ajustes necesarios, conforme a los tiempos y condiciones establecidas.</t>
  </si>
  <si>
    <t>Seguimiento a los procesos de asignación y ejecución (tableros de mando).</t>
  </si>
  <si>
    <t>Implementación progresiva de un sistema de información automatizado para la gestión de apoyos socioeconómicos.
2026 - Desarrollo e implementación de un módulo automatizado para los apoyos</t>
  </si>
  <si>
    <t>Profesional Observatorio</t>
  </si>
  <si>
    <t>Profesional Especializado II VRSBU - Promoción de la Salud Integral</t>
  </si>
  <si>
    <t xml:space="preserve">Profesional Especializado II VRSBU - Promoción de la Salud Integral
Coordinador SST </t>
  </si>
  <si>
    <t>Profesional Especializado II VRSBU - Promoción de la Salud Integral
Coordinador SST</t>
  </si>
  <si>
    <t>Profesional Especializado II VRSBU - Promoción de la Salud Integral
 Coordinador de SST</t>
  </si>
  <si>
    <t>Profesional Especializado II VRSYBU - Líder Gestión Social</t>
  </si>
  <si>
    <t>por Reducción en la cantidad de activos de conocimiento transferidos a la sociedad,</t>
  </si>
  <si>
    <t>debido a Cambios en la normatividad que dificulten el proceso de transferencia de los activos de conocimiento, o Falta de financiación para la validación, prototipado y escalamiento de los activos tecnológicos .</t>
  </si>
  <si>
    <t>por Reducción en la ejecución y financiación de proyectos y actividades de extensión universitaria</t>
  </si>
  <si>
    <t>Debido a Disminución de la inversión institucional en proyectos de Extensión financiados a traves de Convocatorias Internas</t>
  </si>
  <si>
    <t xml:space="preserve">por Desfinanciación de la Institución por falta de recursos internos. 
Bajo posicionamiento de la institución a nivel local, regional, nacional e internacional. 
Incumplimiento en los indicadores.  </t>
  </si>
  <si>
    <t xml:space="preserve">debido a Baja demanda de servicios de extensión en el sector externo a la Universidad Tecnológica de Pereira. </t>
  </si>
  <si>
    <t xml:space="preserve">por grupos de investigación que pierdan el reconocimiento del Ministerio de Ciencia, Tecnología e Innovación - MINCIENCIAS. </t>
  </si>
  <si>
    <t xml:space="preserve">debido a que no cumplen con los estándares mínimos establecidos en el modelo de medición de dicha entidad. </t>
  </si>
  <si>
    <t xml:space="preserve">Actualización de inventario de activos de conocimiento y diagnóstico del índice de madurez tecnológica -  TRL </t>
  </si>
  <si>
    <t xml:space="preserve">Jornadas de sensibilización del Estatuto de Propiedad Intelectual  entre la comunidad universitaria </t>
  </si>
  <si>
    <t xml:space="preserve">Identificación y priorización de proyectos de desarrollo tecnológico e innovación susceptibles de financiación </t>
  </si>
  <si>
    <t>Convocatorias periódicas para la financiación de proyectos de Extensión</t>
  </si>
  <si>
    <t>Generación de herramientas de promoción y visibilidad de las actividades de extensión y las capacidades institucionales</t>
  </si>
  <si>
    <t>Seguimiento a las certificaciónes de cumplimiento y evaluaciones de los servicios  ofrecidos para consolidar experiencia institucional</t>
  </si>
  <si>
    <t>Seguimiento al registro de actividades de extensión universitaria</t>
  </si>
  <si>
    <t>Convocatorias periódicas para la financiación de proyectos de Grupos de Investigación y productos (Libros, artículos)</t>
  </si>
  <si>
    <t>Programa de Formación para los investigadores (Formulación de Proyectos, Redacción de Artículos, Cvlac, Gruplac)</t>
  </si>
  <si>
    <t>Acuerdo de Investigaciones y Resolución Reglamentaria.</t>
  </si>
  <si>
    <t>Profesional…</t>
  </si>
  <si>
    <t>Contratista profesional Extensión Universitaria</t>
  </si>
  <si>
    <t xml:space="preserve"> Auxiliar V Extensión universitaria</t>
  </si>
  <si>
    <t xml:space="preserve"> Auxiliar  V Extensión universitaria</t>
  </si>
  <si>
    <t xml:space="preserve">Profesional Especializado II - Investigaciones </t>
  </si>
  <si>
    <t xml:space="preserve">Profesional Especializado II - Investigaciones  - Contratista de formación  </t>
  </si>
  <si>
    <t>Índice de variación de contratos  de transferencia de activos de conocimiento = No de contratos de transferencia de activos de conocimiento 2026/ No de contratos de transferencia de activos de conocimiento 2025</t>
  </si>
  <si>
    <t>&gt;1</t>
  </si>
  <si>
    <t>Indice de Variación en el Numero de proyectos de Extensión Financiados internamente, respecto al año anterior: No de proyectos de extensión financiados año 2026 / No de proyectos de extensión financiados año 2025</t>
  </si>
  <si>
    <t>Índice de variación de actividades de extensión: No de Actividades de Extensión por modalidades año 2026 / No de Actividades de Extensión por modalidades año 2025</t>
  </si>
  <si>
    <t xml:space="preserve">% de grupos de investigación reconocidos: No de grupos de investigación reconocidos / No de grupos de investigación registrados en la UTP y que hayan participado en la convocatoria de medición respectiva. </t>
  </si>
  <si>
    <t xml:space="preserve">Implementar una estrategia de vinculacion de validadores de los activos de conocimiento inscritos en la ruta de transferencia de la Universidad </t>
  </si>
  <si>
    <t>Tramitar y verificar el estado de las solicitudes de la comunidad universitaria sobre temas de propiedad intelectual</t>
  </si>
  <si>
    <t>Implementar la Convocatoria para financiación de proyectos  de Desarrollo Tecnológico</t>
  </si>
  <si>
    <t xml:space="preserve">Realizar  acompañamiento a cada uno de los grupos de investigación y sus integrantes, con el fin de que no pierdan su reconocimiento ante MinCiencias y que permita mejorar su clasificación. </t>
  </si>
  <si>
    <t xml:space="preserve">Diseñar un software que compile la información interna de productos generada por los integrantes de los grupos de investigación y se remita semestralmente a los directores de grupo para su respectivo registro en el GrupLAC. </t>
  </si>
  <si>
    <t xml:space="preserve">Realizar analÍtica de datos para establecer los criterios faltantes a los grupos de investigación para su reconocimiento ante el Ministerio de Ciencia, Tecnología e Innovación - MINCIENCIAS </t>
  </si>
  <si>
    <t>Aplicativo PQRS</t>
  </si>
  <si>
    <t>Sotware de GTISI
Página Web-CRIE</t>
  </si>
  <si>
    <t>(Σ   Peso asignado a la línea temática  𝑖 de la politica de bienestar  x   Valor del indicador asociado a la línea temática 𝑖 de la politica de bienestar ) / ΣPeso asignado a la línea temática  𝑖 de la politica de bienestar</t>
  </si>
  <si>
    <t>LAURA DANIEL BUITRAGO CALVO</t>
  </si>
  <si>
    <t>Por desactualización del tarjetón electoral o fallas técnicas del servidor,</t>
  </si>
  <si>
    <t>debido a errores o irregularidades en el software de votaciones y/o fallas en el servidor que soporta este servicio.</t>
  </si>
  <si>
    <t xml:space="preserve"> Por omisión o retraso en las respuestas a derechos de petición y/o solicitudes dadas por la Secretaria General, dentro de los tiempos establecidos por la ley,</t>
  </si>
  <si>
    <t>A causa de la cantidad de información requerida para dar respuesta a la solicitud.</t>
  </si>
  <si>
    <t>Posibilidad de perdida de disponibilidad</t>
  </si>
  <si>
    <t xml:space="preserve">por alteración, destrucción o mal manejo de la información de series documentales conservadas físicamente </t>
  </si>
  <si>
    <t>a causa de eventos externos, naturales como inundaciones, incendios y/o accesos no autorizados</t>
  </si>
  <si>
    <t>Elaboración de listados descentralizados por parte de las dependencias responsables</t>
  </si>
  <si>
    <t>Revisión de la configuración de las elecciones y Auditoria por parte de Control Interno</t>
  </si>
  <si>
    <t>Pruebas de simulación de las votaciones</t>
  </si>
  <si>
    <t>Radicación de los Derechos de Petición por parte de Gestión Documental donde se establece fecha de recepción</t>
  </si>
  <si>
    <t>Seguimiento por parte del funcionario encargado estableciendo dentro del calendario una alarma de aviso de la proximidad del vencimiento</t>
  </si>
  <si>
    <t>Solicitud por escrito a las dependencias internas o externas de la información requerida para la adecuada atención del Derecho de Petición con fecha máxima para aportarla</t>
  </si>
  <si>
    <t>Recarga de Extintores , equipo de control de temperatura,humedad y sensores de humo</t>
  </si>
  <si>
    <t>Procesos de microfilmación y Digitalización</t>
  </si>
  <si>
    <t>Actualización del Inventario documental de los archivos central e historico.</t>
  </si>
  <si>
    <t>Software Gestion de Talento Humano y Software de Registro y Control</t>
  </si>
  <si>
    <t>Software de Votaciones</t>
  </si>
  <si>
    <t>Jefe de Gestion del Talento Humano y la directora de Admisiones registro y Control</t>
  </si>
  <si>
    <t>Jefe y profesional de Control Interno</t>
  </si>
  <si>
    <t>Ingeniero de Sistemas asignado a las elecciones</t>
  </si>
  <si>
    <t>Planta y transitorio</t>
  </si>
  <si>
    <t>Contrato prestación de servicios</t>
  </si>
  <si>
    <t>Secretaria General/Contrato  prestación de servicios</t>
  </si>
  <si>
    <t>Técnico Administrativo  Transitorio - Gestión de Servicios Institucionales</t>
  </si>
  <si>
    <t>Transitorio Administrativo  Asistencial V.</t>
  </si>
  <si>
    <t>Transitorio Administrativo  Asistencial III.</t>
  </si>
  <si>
    <t>Nùmero de impugnaciones electorales</t>
  </si>
  <si>
    <t>Nùmero de derechos de petición o Demandas que se conviertan en tutelas</t>
  </si>
  <si>
    <t>Cantidad de registros reportados en los inventarios central e historico.</t>
  </si>
  <si>
    <t>mayor a 5000 registros</t>
  </si>
  <si>
    <t>Hacer seguimiento permanente a la gestión de las respuestas de los derechos de petición.</t>
  </si>
  <si>
    <t>Solicitar a Gestión de servicios institucionales que  realice mantenimiento a los equipos de control de Gestión de documentos, al menos una vez al año</t>
  </si>
  <si>
    <t>Garantizar que la actividad de microfilmación y digitalización se realice semanalmente</t>
  </si>
  <si>
    <t>Garantizar que la actividad de actualización de los inventarios, se realicen semanalmente</t>
  </si>
  <si>
    <t>Gestión de Servicios institucionales.</t>
  </si>
  <si>
    <t xml:space="preserve">FRANCISCO ANTONIO URIBE GÓMEZ </t>
  </si>
  <si>
    <t>por incumplimiento de las metas en los tres niveles de gestión  del PDI 2020-2028,</t>
  </si>
  <si>
    <t>por ejecución inadecuada de los procesos contratactuales la Oficina de Planeación,</t>
  </si>
  <si>
    <t>por la consolidación y extracción de información desde diversas fuentes internas con diferentes reglas de negocio y criterios de procesamiento,</t>
  </si>
  <si>
    <t>por aplicación insuficiente de mecanismos y procedimientos de respaldo de la información,</t>
  </si>
  <si>
    <t>por incumplimiento de las metas del plan de mejora por el bajo nivel de ejecución de las acciones establecidas,</t>
  </si>
  <si>
    <t>por desarticulación 
de los lineamientos del Plan Maestro de la Planta Físca con las apuestas del Plan de Desarrollo Institucional,</t>
  </si>
  <si>
    <t>por modificaciones en el presupuesto ante una inadecuada planeación y ejecución de la infraestructura física,</t>
  </si>
  <si>
    <t>por ejecución inadecuada de las actividades e incumplimiento de las metas dek Pilar "Gestión del contexto y visibilidad nacional e internacional,</t>
  </si>
  <si>
    <t>por baja calificación en el Índice de Gestión de Proyectos de Regalías - IGPR,</t>
  </si>
  <si>
    <t>debido a una inadeacuada planeación y ejecución de las metas y los recursos</t>
  </si>
  <si>
    <t>debido a un bajo nivel de seguimiento y control en la ejecución de contratos, Ordenes de servicios, proyectos de operación comercial</t>
  </si>
  <si>
    <t>debido a la inadecuada estandarización y gobernanza unificada de las fuentes de datos, definiciones y reglas de negocio institucionales.</t>
  </si>
  <si>
    <t>debido a la ausencia de una política institucional formal de respaldo y gestión de copias de seguridad de la información.</t>
  </si>
  <si>
    <t>a causa de la falta de seguimiento y control a las acciones de mejoramiento</t>
  </si>
  <si>
    <t>debido a un inadecuada priorización y alineación de los proyectos en los estudios previos</t>
  </si>
  <si>
    <t>a causa de deficiencias en el registro y validación de las necesidades del espacio físico</t>
  </si>
  <si>
    <t>debido a una planeación descontextualizada de la realizada de la realidad regional, nacional e internacional</t>
  </si>
  <si>
    <t>debido a una ejecución inadecuada de los proyectos finaciados con Recursos del Sistema General de Regalías - SGR</t>
  </si>
  <si>
    <t>Seguimiento en los tres niveles de gestión</t>
  </si>
  <si>
    <t>Calidad de información al reporte del PDI a los tres niveles de gestión</t>
  </si>
  <si>
    <t>Realización Comité de Gerencia del PDI</t>
  </si>
  <si>
    <t>Aplicación Manual de Interventoría y Supervisión de la UTP</t>
  </si>
  <si>
    <t xml:space="preserve">Realizar proceso de apoyo al seguimiento de la contratación de la oficina de Planeación </t>
  </si>
  <si>
    <t>Generar periodicamente alertas a los supervisores  e interventores frente al estado de los contratos y documentación contractual</t>
  </si>
  <si>
    <t>Actividad en el Plan de Acción de AIE la generación de alertas a las fuentes de información cuando se detectan inconsistencias.</t>
  </si>
  <si>
    <t>Revisión a la Calidad de datos</t>
  </si>
  <si>
    <t>Actividad en el plan de acción de AIE para el respaldo de los activos de información</t>
  </si>
  <si>
    <t>Actualizar y aplicar la metodología de Respaldo de Activos de Información</t>
  </si>
  <si>
    <t>Seguimiento al plan de mejoramiento institucional</t>
  </si>
  <si>
    <t>Verificación de los estudios previos</t>
  </si>
  <si>
    <t>Verificación de la intervención se encuentre en el plan de acción del proceso de la Insfraestructura física</t>
  </si>
  <si>
    <t>Registro y consolidacion de la necesidad del usuario a través mediante actas de reunion y/o memorando y/o correos electrónicos.</t>
  </si>
  <si>
    <t>Cada proyecto de intervención de infraestructura debe contener (Estudios previos, diseños, presupuesto, especificaciones, en fase III, permisos aprobados)</t>
  </si>
  <si>
    <t>Se validan las intervenciones con las dependencias de la universidad relacionadas con el manejo de la planta fisica tales como seccion de mantenimiento, CRIE Centro de Recursos informaticos y Vicerrectoría Administrativa y Financiera</t>
  </si>
  <si>
    <t>Seguimiento al cumplimiento de los planes operativos del pilar "Gestión del contexto y visibilidad nacional e internacional"</t>
  </si>
  <si>
    <t>Reuniones de seguimiento a la ejecución de los proyectos</t>
  </si>
  <si>
    <t>SIGER</t>
  </si>
  <si>
    <t>Scripts desarrollados en R para validar la consistencia de la información</t>
  </si>
  <si>
    <t>Profesional Especializado II
Profesional II</t>
  </si>
  <si>
    <t>Rector 
Jefe Planeación
Líderes de Pilares de Gestión</t>
  </si>
  <si>
    <t>Supervisor Interventor</t>
  </si>
  <si>
    <t>Profesional Especializado II
Profesional I</t>
  </si>
  <si>
    <t>Profesional Especializado II AIE
Profesional AIE</t>
  </si>
  <si>
    <t>Profesional especializado I</t>
  </si>
  <si>
    <t xml:space="preserve">Profesional I y Interventor/supervisor del proyecto </t>
  </si>
  <si>
    <t>Funcionaria enlace del Pilar de Gestión</t>
  </si>
  <si>
    <t>% Nivel de cumplimiento de los indicadroes del PDI en sus tres niveles de gestión</t>
  </si>
  <si>
    <t>98,7%</t>
  </si>
  <si>
    <t>(Contratos y/o proyectos ejecutados inadecuadamente /Total proyectos y/o contratos ejecutados)X100%</t>
  </si>
  <si>
    <t>Definir tips informativos contractuales y de interventoría y supervisión con el fin de generar conocimiento sobre estos temas</t>
  </si>
  <si>
    <t>Procesos de reinducción temas asociados a los procesos contractuales</t>
  </si>
  <si>
    <t>Desarrollo de una solución tecnológica interna para el registro y trazabilidad de la contratación</t>
  </si>
  <si>
    <t>%Nivel de actualización de la información a nivel estratégico y táctico</t>
  </si>
  <si>
    <t>Generar vistas materializadas con reglas de tiempo definida para que la información estadística no cambie cuando se realizan cambios y ajustes en el sistema transaccional de periodos ya cerrados</t>
  </si>
  <si>
    <t>Gestión de Tecnologías Informáticas  y Sistemas de Información</t>
  </si>
  <si>
    <t>%Cumplimiento de la actividad Respaldo de activos de Información del Plan de acción de AIE</t>
  </si>
  <si>
    <t>Solicitar y definir mecanismos institucionales para el Respaldo de los Activos de Información</t>
  </si>
  <si>
    <t>%Nivel cumplimiento del Plan de Mejoramiento Institucional</t>
  </si>
  <si>
    <t xml:space="preserve"> (Número de proyectos ejecutados y finalizados en la vigencia  
/  Número de proyectos incluidos en el  Plan de acción del proceso, alineados con el Plan Maestro y/o  PDI)x100%</t>
  </si>
  <si>
    <t xml:space="preserve">Verificacion de los pliegos y estudios previos de proyectos en la etapa de planeacion previo al envio a la oficina juridica para su publicacion. </t>
  </si>
  <si>
    <t>Incluir en le proceso de inducción la socialización del plan maestro a los colaboradores del proceso</t>
  </si>
  <si>
    <t>(Intervenciones a la planta fisica del plan de accion de la vigencia/ Intervenciones recibidos a satisfacción por el usuario. )x100%</t>
  </si>
  <si>
    <t>Suscripción del acta de entrega a usurio que de cuenta del recibo sin observaciones de la intervención para su puesta en operación (Supeditado a la finalización y terminación de obras nuevas y/0 adecuaciones)</t>
  </si>
  <si>
    <t>%Cumplimiento promedio de los planes operativos del pilar "Gestión de contexto y visibilidad nacional e internacional"</t>
  </si>
  <si>
    <t>Índice de Gestión de Proyectos de Regalías (IGPR)</t>
  </si>
  <si>
    <t>Mayor o igual a 60</t>
  </si>
  <si>
    <t>por desconocimiento o aplicación incorrecta de los procedimientos por parte de los responsables del proceso,</t>
  </si>
  <si>
    <t>debido a la insuficiente socialización y capacitación institucional sobre los procedimientos establecidos para la gestión del proceso, o a causa de una incorrecta asignacion del estatus migratorio por parte de Migración Colombia.</t>
  </si>
  <si>
    <t>Socialización de normatividad en materia del estatus migratorio a los Decanos</t>
  </si>
  <si>
    <t>Socialización de normatividad en materia del estatus migratorio a los Estudiantes en movilidad entrante</t>
  </si>
  <si>
    <t>Asistencial V</t>
  </si>
  <si>
    <t>Profesional II ND</t>
  </si>
  <si>
    <t xml:space="preserve">Numero de sanciones impuestas / numero procesos migratorios legalizados durante la vigencia
</t>
  </si>
  <si>
    <t xml:space="preserve">1. sensibilizar en los riesgos de no reportar invitados internacionales al cademico y adminitrativo de la UTP.
2. Socializar la guía de Visitantes Internacionales.
</t>
  </si>
  <si>
    <t>1. Revision de estatus migratorio de los estudiantes en movilidad entrante.
2. Socialización del proceso de renovacion del Permiso de Integracion y Desarrollo</t>
  </si>
  <si>
    <t>Facultades</t>
  </si>
  <si>
    <t>DIANA PATRICIA JURADO</t>
  </si>
  <si>
    <t>Posibilidad de perdida de integridad</t>
  </si>
  <si>
    <t>Posibilidad de perdida de confidencialidad</t>
  </si>
  <si>
    <t>por inaccesibilidad a los servicios o aplicaciones institucionales,</t>
  </si>
  <si>
    <t>por existencia de datos inconsistentes o cálculos incorrectos,</t>
  </si>
  <si>
    <t>por fuga de información,</t>
  </si>
  <si>
    <t>a causa de fallas en dispositivos fisicos o virtuales que afectan el funcionamiento de las aplicaciones instaladas.</t>
  </si>
  <si>
    <t>debido a la entrega de información incompleta en el levantamiento de requerimientos, cambios en la normatividad interna o externa, o errores en implementación de funcionalidad.</t>
  </si>
  <si>
    <t>debido a falta de capacitación y asesoria en materia de protección de datos personales.</t>
  </si>
  <si>
    <t xml:space="preserve">Software de monitoreos de los servidores y servicios. </t>
  </si>
  <si>
    <t>Revisión y validación de los incidentes reportados en la Mesa de ayuda</t>
  </si>
  <si>
    <t>Capacitación, socialización, sensibilización y asesorias referente a protección de datos.</t>
  </si>
  <si>
    <t>Nagios</t>
  </si>
  <si>
    <t>Profesional especializado/ Contratista</t>
  </si>
  <si>
    <t>Profesional grado 15
Profesional Especializado (TA)
Profesional I</t>
  </si>
  <si>
    <t>(1- (No. de minutos que los dispositivos físicos o virtuales estan NO disponibles) / ((365*24*60)/2))*100</t>
  </si>
  <si>
    <t>(No. de errores graves en aplicativos / Total de errores en aplicativos reportados por semestre)*100</t>
  </si>
  <si>
    <t>(No. de capacitaciones atendidas / No. de capacitaciones programadas)*100</t>
  </si>
  <si>
    <t>&gt;95%</t>
  </si>
  <si>
    <t>&lt;8%</t>
  </si>
  <si>
    <t>&gt;80%</t>
  </si>
  <si>
    <t>Monitoreo constante</t>
  </si>
  <si>
    <t>Realizar ajustes de las aplicaciones para minimizar la recurrencia del error</t>
  </si>
  <si>
    <t>Realizar la capacitación, socialización, sensibilización de la Ley 1581 de 2012 de protección de datos personales y sus decretos reglamentarios.  Realizar las asesorias.</t>
  </si>
  <si>
    <t>por incumplimiento normativo en la gestión del Talento Humano,</t>
  </si>
  <si>
    <t>por pérdida del conocimiento institucional,</t>
  </si>
  <si>
    <t xml:space="preserve">por conductas contrarias a los principios de integridad pública por parte de trabajadores, </t>
  </si>
  <si>
    <t>debido a: 
*Procesamiento y verificación manual de información que genera omisiones.
*Desconocimiento normativo y no ejecución correcta de los procesos o procedimientos  establecidos 
*Debilidad en la identificación , gestión y seguimiento a los riesgos laborales del SG-SST 
*Incumplimiento en los términos establecidos por la normativa por parte de los líderes responsables.
*Insufienciente  recurso para realizar la intervención (capacidad)</t>
  </si>
  <si>
    <t xml:space="preserve">debido a la ausencia de mecanismos efectivos para transferir y capitalizar el conocimiento ante el retiro o terminación de contrato o por cumplimiento de la etapa pensional o causa de ausencia en la divulgación, documentación, socialización y lecciones aprendidas. </t>
  </si>
  <si>
    <t xml:space="preserve">debido a la debilidades en los procesos de sensibilización,  seguimiento y apropiación de la politica integridad y mecanismos insuficientes para la verificación de antecedentes durante la vinculación </t>
  </si>
  <si>
    <t xml:space="preserve">Revisión de la actualización de la normatividad, lineamientos, procesos y procedimientos vigentes </t>
  </si>
  <si>
    <t>Planta/Transitorio</t>
  </si>
  <si>
    <t>Implementación de auditorias internas en procesos determinados para monitorear el cumplimiento de la normatividad, lineamientos, procesos y procedimientos vigentes.</t>
  </si>
  <si>
    <t xml:space="preserve">Hacer seguimiento al cuadro control de los procesos </t>
  </si>
  <si>
    <t>Seguimiento al cuadro de control para la identificación del conocimiento clave</t>
  </si>
  <si>
    <t>Profesional DH</t>
  </si>
  <si>
    <t xml:space="preserve">Identificar, establecer e implementar las estrategias para disminuir la fuga del conocimiento en los colaboradores </t>
  </si>
  <si>
    <t xml:space="preserve">Realizar seguimiento al funcionamiento de la prueba piloto de plan de entrenamiento </t>
  </si>
  <si>
    <t xml:space="preserve">Técnico Admon Personal </t>
  </si>
  <si>
    <t xml:space="preserve">Realizar capacitación y sensibilización de la politica de integridad </t>
  </si>
  <si>
    <t xml:space="preserve">Solicitud y verificación del reporte de antecedentes </t>
  </si>
  <si>
    <t>Sistemas de información</t>
  </si>
  <si>
    <t>Asistencial II</t>
  </si>
  <si>
    <t xml:space="preserve">Nro de situaciones presentadas por incumplimiento de la normatividad </t>
  </si>
  <si>
    <t>Decreciente 
5</t>
  </si>
  <si>
    <t xml:space="preserve">Revisión Periodica del cumplimiento en grupo de lideres interno </t>
  </si>
  <si>
    <t xml:space="preserve">Implementar acciones de mejora </t>
  </si>
  <si>
    <t>Establecer e implementar acciones de acuerdo al seguimiento</t>
  </si>
  <si>
    <t xml:space="preserve">Porcentaje de implementación de estrategias de documentación, socialización y transferencia de conocimiento identificados </t>
  </si>
  <si>
    <t xml:space="preserve">% de cumplimiento del plan de trabajo de la CEYBG 
% de personas con documentación vigente
Nro  de personas auditadas contratadas con documentación vigente/total de personas auditadas </t>
  </si>
  <si>
    <t>90%
100%</t>
  </si>
  <si>
    <t xml:space="preserve">Revisar la cobertura  y asistencia a la capacitación, reprogramando a la población faltante. </t>
  </si>
  <si>
    <t>Devolución de la legalización hasta el cumplimiento de requisito en cuanto a antecedentes</t>
  </si>
  <si>
    <t>CARLOS FERNANDO CASTAÑO</t>
  </si>
  <si>
    <t xml:space="preserve">por hechos económicos no incluídos en el proceso contable, </t>
  </si>
  <si>
    <t>debido a desconocimiento de las políticas y prácticas contables establecidas en la UTP, o a causa de la no aplicación de las políticas institucionales por parte de las dependencias, o debido a falta de capacitación por la alta rotación de personal en las áreas encargadas del suministro de información.</t>
  </si>
  <si>
    <t xml:space="preserve">por estados financieros inconsistentes, </t>
  </si>
  <si>
    <t>debido al incumplimiento normativo y del manual de políticas contables</t>
  </si>
  <si>
    <t>por demora u omisión en la emisión de ordenes de pago,</t>
  </si>
  <si>
    <t>debido a la falta de seguimiento y revisión, fallas en el sistema financiero, fallas en la conexión de red.</t>
  </si>
  <si>
    <t>Posibilidad  de efecto dañoso sobre el recurso público</t>
  </si>
  <si>
    <t>por incumplimiento, inoportunidad o inadecuada presentación de obligaciones Tributarias,</t>
  </si>
  <si>
    <t>debido a la no aplicación correcta de la norma tributaria.</t>
  </si>
  <si>
    <t xml:space="preserve">por disminución en los saldos bancarios, </t>
  </si>
  <si>
    <t>debido a ataques cibernéticos, fallas en los servidores de la entidad financiera, o eventos de corrupción.</t>
  </si>
  <si>
    <t xml:space="preserve">por generar los registros presupuestales posterior al inicio del compromiso </t>
  </si>
  <si>
    <t>a causa de que los ordenadores de gasto firman compromisos sin el debido cumplimiento de la norma presupuestal; o por que en el acto administrativo o compromiso no se evidencia el reconocimiento de un pago sin el cumplimiento de la norma presupuestal</t>
  </si>
  <si>
    <t xml:space="preserve">por el incumplimiento en el reporte de los informes a los diferentes entes de control </t>
  </si>
  <si>
    <t>debido a fallas o errores en los sistemas de información interno o externo o a causa de reportar información sin el debido cierre financiero de todas las áreas (ppto, tesoreria y contabilidad)</t>
  </si>
  <si>
    <t>por no recibir el giro de los recursos de la Nación</t>
  </si>
  <si>
    <t>debido a pérdida de permisos para acceder al SIIF Nación ya sea por pérdida de acceso o por no actualización del contrato de firma digital, o a causa de la falta de aprobación del PAC</t>
  </si>
  <si>
    <t xml:space="preserve">por no ejecución de las reservas presupuestales </t>
  </si>
  <si>
    <t xml:space="preserve">debido a la falta de seguimiento a las mismas por parte de los supervisores, interventores o responsables </t>
  </si>
  <si>
    <t>Divulgación de las políticas contables.</t>
  </si>
  <si>
    <t>Solicitud de información contable generada en las diferentes dependencias</t>
  </si>
  <si>
    <t>Consultas página Web de la CGN para determinar los cambio que hayan del Marco  Normativo aplicable a la Universidad</t>
  </si>
  <si>
    <t>Gestionar la emisión de la resolución de rectoría que involucre la adopción de las nuevas normas técnicas</t>
  </si>
  <si>
    <t>Revisar que la totalidad de los documentos recibidos para tramite de pago esten cargados en las carpeta Drive respectivas</t>
  </si>
  <si>
    <t>Revision de las carpetas de los documentos de pago y correos electronicos recibidos por parte de las otras dependencias antes de pasar de fecha en el aplicativo</t>
  </si>
  <si>
    <t>Revision de las ordenes de pago pendientes de causar</t>
  </si>
  <si>
    <t>Cronograma de obligaciones Tributarias de la vigencia</t>
  </si>
  <si>
    <t>Check list de obligaciones normativas para los tipos de declaraciones</t>
  </si>
  <si>
    <t xml:space="preserve">Actualización en normas tributarias </t>
  </si>
  <si>
    <t>Manejo de token</t>
  </si>
  <si>
    <t>Definición y asignación de claves personales</t>
  </si>
  <si>
    <t>Definición de roles en los manuales de  funciones en las personas que manejan recursos</t>
  </si>
  <si>
    <t>Cumplimiento del procedimiento 134-PRS-04 - Expedición y modificación de registros presupuestales</t>
  </si>
  <si>
    <t xml:space="preserve">Seguimiento a la carpeta devoluciones creada en el  correo soliciturp@utp.edu.co </t>
  </si>
  <si>
    <t xml:space="preserve">Verificar fechas establecidas para los reportes en las diferentes entidades </t>
  </si>
  <si>
    <t>Protocolo para la generación de los reportes de acuerdo con los requerimientos de cada entidad</t>
  </si>
  <si>
    <t>Seguimiento al archivo de cronograma de reportes</t>
  </si>
  <si>
    <t>Programar en la agenda el ingreso al SIIF Nación 1 vez por semana</t>
  </si>
  <si>
    <t>Instructivo guía para la cadena presupuestal en el SIIF Nación</t>
  </si>
  <si>
    <t>Cumplimiento del procedimiento 134-PRS-07 - Cierre de vigencia presupuestal</t>
  </si>
  <si>
    <t>Cumplimiento del procedimiento 134-PRS-12 - Seguimiento a la ejecución de las Reservas Presupuestales</t>
  </si>
  <si>
    <t>Sucursal virtual</t>
  </si>
  <si>
    <t>Jefe de Gestión contable</t>
  </si>
  <si>
    <t>Jefe de Gestión contable
Profesional
Técnico
Asistencial
Gestión Contable</t>
  </si>
  <si>
    <t xml:space="preserve">Jefe de Gestión contable Asistencial </t>
  </si>
  <si>
    <t>Jefe de Gestión contable  Técnico</t>
  </si>
  <si>
    <t>Jefe de Gestión contable Técnico</t>
  </si>
  <si>
    <t>Jefe de Gestión contable
Profesional</t>
  </si>
  <si>
    <t>Profesional XIII
Jefe Sección Tesorería</t>
  </si>
  <si>
    <t xml:space="preserve">Técnico Grado 18
Técnico II
Profesional especializado 
Jefe de sección </t>
  </si>
  <si>
    <t>Profesional Especilizado</t>
  </si>
  <si>
    <t>Jefe de sección</t>
  </si>
  <si>
    <t>Jefe de sección
Profesional Especilizado</t>
  </si>
  <si>
    <t xml:space="preserve">Profesional Especializado
</t>
  </si>
  <si>
    <t>Proporción de hechos económicos no reportados en el período = Valor de hechos económicos no reportados / el Valor de los activos del periodo reportado</t>
  </si>
  <si>
    <t>&lt; 2,5 %</t>
  </si>
  <si>
    <t>Proporción de las ordenes de pago no generadas/ la cantidad de documentos recibidos en Drive</t>
  </si>
  <si>
    <t>Número de novedades  / Número total de declaraciones obligaciodos a presentar</t>
  </si>
  <si>
    <t xml:space="preserve">        N° de accesos no autorizados</t>
  </si>
  <si>
    <t>No. de Registros presupuestales generados a hechos cumplidos / Total de Registros presupuestales generado en la vigencia</t>
  </si>
  <si>
    <t>Sumatoria de No. de reportes registrados en las diferentes plataformas / No. total de reportes a presentar durante la vigencia
(12+4+12)</t>
  </si>
  <si>
    <t xml:space="preserve">Total recursos girados por la Nación / total del presupuesto aprobado para el giro </t>
  </si>
  <si>
    <t>Valor ejecutado de reservas presupuestales / Valor total de reservas presupuestales definitivas al cierre de  vigencia
NOTA: por ser primera vez a evaluar no hay un indicador base para comparar</t>
  </si>
  <si>
    <t>Asesoría contable y financiera para las dependencias que lo requieran</t>
  </si>
  <si>
    <t>Verificación de la información recibida de las dependencias</t>
  </si>
  <si>
    <t>Consultar permanente la normatividad nueva emitida por parte de las entidades de control que tengan efecto en la contabilidad</t>
  </si>
  <si>
    <t xml:space="preserve">Garantizar la adopción de las nuevas normas técnicas emitidas de aplicabilidad en la universidad </t>
  </si>
  <si>
    <t xml:space="preserve">Actualizar permanentemente el estado del cronograma </t>
  </si>
  <si>
    <t>Reportar la fecha de elaboración de las obligaciones tributarias y actualizar el check list de obligaciones</t>
  </si>
  <si>
    <t xml:space="preserve">Realizar capacitaciones permanentes, consultar las actualizaciones normativas que se presenten en temas tributarios </t>
  </si>
  <si>
    <t>Control dual para pagos</t>
  </si>
  <si>
    <t>Parametrización bancaria para cambio de clave</t>
  </si>
  <si>
    <t>Asignación de roles con entidades bancarias</t>
  </si>
  <si>
    <t>Realizar proceso de sensibilización a través de diferentes estrategias de difusión</t>
  </si>
  <si>
    <t>Correo electrónico a tesoreria y contabilidad informando la fecha límite para reportar</t>
  </si>
  <si>
    <t>Reporte de radicado del SNIES, consulta de generado en el CHIP, correo electrónico de generado por parte de Ppto, tesoreria y contabilidad</t>
  </si>
  <si>
    <t xml:space="preserve">Informar vía correo electrónico de las alertas del SIIF Nación </t>
  </si>
  <si>
    <t>Informar a GTISI cuando se generen alertas de permisos de firma digital</t>
  </si>
  <si>
    <t>Entidades Bancarias</t>
  </si>
  <si>
    <t>Gestión financiera Tesoreria 
Vicerrectoría Administrativa y Financiera</t>
  </si>
  <si>
    <t>Gestión de tecnología informáticas y sistemas de infomación</t>
  </si>
  <si>
    <t>por no suscribir los contratos</t>
  </si>
  <si>
    <t>debido a falta de criterios y terminos, en los pliegos de condiciones de las invitaciones públicas o convocatorias públicas</t>
  </si>
  <si>
    <t>Póliza de seriedad de la oferta por el diez por ciento (10%) del valor de la propuesta y un término de duración de tres (3) meses contados a partir del día de cierre de la invitación pública o convocatoria pública</t>
  </si>
  <si>
    <t>Seguimiento al Cronograma del proceso de compras.</t>
  </si>
  <si>
    <t>Jefe Sección de Bienes y suministros</t>
  </si>
  <si>
    <t xml:space="preserve">técnico </t>
  </si>
  <si>
    <t>Normas nuevas emitidas durante la vigencia/Normatividad nueva adoptada durante la vigencia en la UTP</t>
  </si>
  <si>
    <t xml:space="preserve">Valor girado / Valor total aprobado en Decreto de Liquidación </t>
  </si>
  <si>
    <t>Tramitar ante las partes pertinentes lo correspondiente para la activación de la poliza</t>
  </si>
  <si>
    <t>Envío de correos de alerta al proveedor</t>
  </si>
  <si>
    <t>JURÍDICA</t>
  </si>
  <si>
    <t xml:space="preserve">por falta de control y sanción de conductas del personal vinculado transitoriamente, </t>
  </si>
  <si>
    <t>debido a ausencia de norma que contenga un regimen disciplinario aplicable a las vinculaciones transitorias (docentes y administrativos)</t>
  </si>
  <si>
    <t xml:space="preserve">por decisiones viciadas, </t>
  </si>
  <si>
    <t>debido a intimidación o amenzas, con efecto a la seguridad, salud, e integridad del personal del proceso de Gestión Disciplinaria.</t>
  </si>
  <si>
    <t>% de control y sanción = # de quejas recibidas de vinculaciones transitorias /# total de quejas de vinculaciones transitorias tramitadas</t>
  </si>
  <si>
    <t xml:space="preserve">% amenazas o intimidaciones =# de amenazas recibidas / # total de casos de estudiantes recibidos </t>
  </si>
  <si>
    <t xml:space="preserve">Recomendar a la Alta Dirección, la expedición de reglamentación </t>
  </si>
  <si>
    <t xml:space="preserve">
MARIA TERESA VELEZ ANGEL</t>
  </si>
  <si>
    <t>por reclamaciones de los usuarios,</t>
  </si>
  <si>
    <t xml:space="preserve">debido a la prestación inoportuna de las solicitudes de servicio,a la falta de seguimiento de los servicios internos solicitados, programados y ejecutados; y a la falta de revisión y atención a la ejecución a las recomendaciones presentadas en mantenimiento de equipos y servicios. </t>
  </si>
  <si>
    <t>por demandas o multas,</t>
  </si>
  <si>
    <t>debido a la falta de seguimiento al trámite de pago, entrega de la factura por parte del proveedor en un lugar diferente al almacén general o diligenciamiento oporturno del acta de recibido a satisfacción por parte de los proveedores de bienes.</t>
  </si>
  <si>
    <t>por la suspención de las actividades academicas y administrativas,</t>
  </si>
  <si>
    <t>debido al agotamiento de las reservas de agua en el campus universitario, para la atención de las necesidades basicas de salubridad.</t>
  </si>
  <si>
    <t>por consumo y venta ilegal de sustancias psicoactivas y alcohol, riñas, fiestas no autorizadas, ingreso no controlado de personas ajenas a la comunidad universitaria,</t>
  </si>
  <si>
    <t>a causa de actividades realizadas al interior del campus, contrarias a las normas, leyes y reglamentos.</t>
  </si>
  <si>
    <t>Encuestas de satisfacción con los usuarios</t>
  </si>
  <si>
    <t>Revisión y seguimiento en las diferentes áreas para verificación de servicios y estado de la infraestructura y equipos.</t>
  </si>
  <si>
    <t>Seguimiento a través de correo  especial con los funcionarios que intervienen el proceso tanto de Almacén General como de Contabilidad</t>
  </si>
  <si>
    <t>Realizar seguimiento a los pagos a proveedores a través de modulo consultas de PCT</t>
  </si>
  <si>
    <t xml:space="preserve">Revisar diarimente correos enviados a los supervisores para la firma de actas </t>
  </si>
  <si>
    <t>Revisión periódica de los niveles de los tanques de almacenamiento de agua</t>
  </si>
  <si>
    <t>Mantenimiento preventivo sistemas de bombeo en los tanques de reserva de agua</t>
  </si>
  <si>
    <t>Verificación pagos del servicio de agua realizados por la Universidad.</t>
  </si>
  <si>
    <t>Reglamento estudiantil art. 118</t>
  </si>
  <si>
    <t>Acuerdo 16 del consejo superior de julio 2004</t>
  </si>
  <si>
    <t>Jefe Mantenimiento institucional</t>
  </si>
  <si>
    <t>Jefe de Servicios
Jefe de Mantenimiento</t>
  </si>
  <si>
    <t>Transitorio: Auxiliar Administrativo</t>
  </si>
  <si>
    <t>Jefe Almacén General e inventarios</t>
  </si>
  <si>
    <t>Trabajador Oficial</t>
  </si>
  <si>
    <t>Vigilancia (Contratista)</t>
  </si>
  <si>
    <t>Directivo Grado 21 
VRSBU</t>
  </si>
  <si>
    <t>No. de inconformidades en el servicio / No. De servicios y contratos programados x 100</t>
  </si>
  <si>
    <t>Indicador menor al 5%</t>
  </si>
  <si>
    <t>Número de facturas pagadas fuera de las fechas establecidas por el proveedor.</t>
  </si>
  <si>
    <t>Menos de 10 facturas pagadas extemporaneamente por causas atribuidas al almacen general</t>
  </si>
  <si>
    <t>Número de veces que se suspenden las actividades académicas o administrativas por agotamiento de las reservas de agua durante la vigencia en actividades no programadas</t>
  </si>
  <si>
    <t>Maximo tres suspensiones de las actividades en la UTP por agotamiento de las reservas de agua.</t>
  </si>
  <si>
    <t>(Suma (Evento *Peso)/población Universitaria) * 100 
Nota: Peso es de manejo interno de GSI.</t>
  </si>
  <si>
    <t>&lt;= 10%</t>
  </si>
  <si>
    <t>Registro de seguimiento a las facturas.</t>
  </si>
  <si>
    <t>Contactar a los encargados de los pagos que esten pendientes.</t>
  </si>
  <si>
    <t>Contactar a los jefes inmediatos de los supervisores para agilizar el proceso.</t>
  </si>
  <si>
    <t>Gestionar los niveles adecuados en cada uno de los tanques del campus universitario.</t>
  </si>
  <si>
    <t>Verificar reportes de mantenimiento y recomendaciones enviados por la empresa contratista</t>
  </si>
  <si>
    <t>Verificar soporte de debitos automaticos de pago de servicios publicos.</t>
  </si>
  <si>
    <t>Reportes de estudiantes que incumplen con el reglamento estudiantil.</t>
  </si>
  <si>
    <t>Reportes por parte de la comunidad universitaria.</t>
  </si>
  <si>
    <t>Gestión Disciplinaria</t>
  </si>
  <si>
    <t xml:space="preserve">Vicerrectoria de Resposabilidad social y Bienestar Universitario. </t>
  </si>
  <si>
    <t>OSWALDO AGUDELO</t>
  </si>
  <si>
    <t>por falta de acceso a los servicios en red,</t>
  </si>
  <si>
    <t>debido a fallas electricas y obsolecencia tecnologica.</t>
  </si>
  <si>
    <t>Tener un plan de reposicion para estos equipos anual y contar con el presupuesto para realizar esta renovación tecnologica</t>
  </si>
  <si>
    <t>Director administrativo grado 17</t>
  </si>
  <si>
    <t>dias de falla de acceso a toda la red/dias del año</t>
  </si>
  <si>
    <t>Contratos de soporte a los equipos mas criticos.</t>
  </si>
  <si>
    <t>Por la entrega de informes requeridos en la rendición de cuentas electrónica a la CGR, de manera extemporánea las fechas requeridas por el ente de control o que no siguen las directrices de la normatividad aplicable</t>
  </si>
  <si>
    <t>debido a la falta de sistemas de información integrados que permitan la sistematización de la información y la generación de reportes que facilite la elaboración de informes y su verificación</t>
  </si>
  <si>
    <t>por la baja cobertura del programa anual de auditorías de Control Interno que impide ejercer de manera adecuada la evaluación independiente</t>
  </si>
  <si>
    <t>debido al incremento de requerimientos de entes externos de control  u otros normativos o de Ley que sean delegados a Control Interno y solicitudes adicionales de auditorias  por  parte del CICI o de otras dependencias que no están priorizadas en el programa de auditoria</t>
  </si>
  <si>
    <t>Por falta de la objetividad e independencia en el ejercicio de auditoria (conflictos de interes), que conlleven al favorecimiento en informes de auditoria</t>
  </si>
  <si>
    <t>a causa de que el personal adscrito a Control Interno no reporta los conflictos de interés en lo cuales puede verse inmerso</t>
  </si>
  <si>
    <t>Seguimiento al cumplimiento de la entrega de la información por parte de las dependencias que reportan</t>
  </si>
  <si>
    <t>Asistencial V
Profesional II
Profesional I</t>
  </si>
  <si>
    <t>Verificacion aleatoria de la informacion contenida en los informes a presentar</t>
  </si>
  <si>
    <t>Profesional II
Profesional I</t>
  </si>
  <si>
    <t>Validacion del informe SIRECI a presentar</t>
  </si>
  <si>
    <t>Revision del Mapa de  aseguramiento y Análisis de riesgos de procesos</t>
  </si>
  <si>
    <t>Director Administrativo Control Interno</t>
  </si>
  <si>
    <t>Aprobación del Programa de Auditoria por parte del Comité Institucional de Control Interno (CICI)</t>
  </si>
  <si>
    <t>Seguimiento del programa anual de auditorias basado en riesgos y mapa de aseguramiento</t>
  </si>
  <si>
    <t>Aplicación de las normas internas relacionadas con la declaración de conflictos  de interes</t>
  </si>
  <si>
    <t>Director Administrativo Control Interno
Profesional II
Profesional I
Asitencial V</t>
  </si>
  <si>
    <t>No. de informes SIRECI que no son entregados oportunamente a CGR / Total de informes SIRECI *100
(Dato dado en porcentaje)
(Rendicion anual: 1
Gestión contractual: 12
Obras inconclusas o sin uso: 12
Acciones de repetición: 2
Delitos contra administración pública: 2
Seguimiento Plan mejoramiento: 2
Informe con enfoque focalizado: 1)</t>
  </si>
  <si>
    <t xml:space="preserve">No.de procesos donde se desarrollaron procesos de auditorias, evaluaciones o verificaciones  / Total de procesos establecidos en el sistema de gestion de calidad (10 procesos)*100
(Dato dado en porcentaje)
*Se refiere a procesos donde se haya realizado auditoria a algun tema </t>
  </si>
  <si>
    <t>No. de conflictos de interes no declarados por personal adscrito a Control Interno en temas de auditorias
(Dato dado en número entero)</t>
  </si>
  <si>
    <t>LUZ SOCORRO LEONTES LENIS</t>
  </si>
  <si>
    <t>por violación de la reserva del proceso disciplinario,</t>
  </si>
  <si>
    <t>debido a la entrega de información a un tercero o permitir que se filtre la información de un proceso.</t>
  </si>
  <si>
    <t>Firma del compromiso de confidencialidad en el contrato de los profesionales  de apoyo de control interno disciplinario.</t>
  </si>
  <si>
    <t>Director Administrativo grado 17</t>
  </si>
  <si>
    <t>Informes de supervisión dentro de la ejecución del contrato de los profesionales  de apoyo de control interno disciplinario.</t>
  </si>
  <si>
    <t>Número de veces que la  información de un proceso disciplinario es filtrada.</t>
  </si>
  <si>
    <t>Revisión y seguimiento de cada uno de los procesos disciplinarios con los profesionales de apoyo.</t>
  </si>
  <si>
    <t>Cuadro de control de los procesos.</t>
  </si>
  <si>
    <t>MARGARITA MARIA FAJARDO</t>
  </si>
  <si>
    <t>por incumplimiento en la devolución del material bibliográfico,</t>
  </si>
  <si>
    <t>debido a la deserción estudiantil, o a causa de cancelación del semestres.</t>
  </si>
  <si>
    <t>Envío de notificaciones automáticas</t>
  </si>
  <si>
    <t>OLIB</t>
  </si>
  <si>
    <t>Envío de correos electrónicos de reclamo</t>
  </si>
  <si>
    <t>Asistencial transitorio y ocasional</t>
  </si>
  <si>
    <t>Número de libros retornados / Número de libros prestados</t>
  </si>
  <si>
    <t>Recuperar el 90% de llos libros prestados en 2026</t>
  </si>
  <si>
    <t>Por la perdida o documentos incompletos de estudiantes en la información del archivo historico,</t>
  </si>
  <si>
    <t xml:space="preserve">A causa de falta de verificación de la información fisica y digitalizada o/y  fallas en el sistema de información </t>
  </si>
  <si>
    <t xml:space="preserve">por incumplimineto en la ejecución de actividades en las fechas establecidas en los calendarios, </t>
  </si>
  <si>
    <t>a causa de modificaciones en los mismos por  desiciones del consejo académico, por solicitudes de entidades gubernamentales o debido a errores en la parametrización del sistema acorde al calendario</t>
  </si>
  <si>
    <t>por omisión, inexactitud o adulteración  de información en los certificados de estudio,</t>
  </si>
  <si>
    <t>debido a fallas en el sistema de información y la falta de automatización del proceso.</t>
  </si>
  <si>
    <t>Microfilmación de los documentos de los estudiantes graduados de la Universidad</t>
  </si>
  <si>
    <t>Director Adminsitrativo grado 17  y Asistencial II</t>
  </si>
  <si>
    <t>Revisión de los documentos de las historias académicas de los retirados y graduados</t>
  </si>
  <si>
    <t>Revisión de los documentos de estudiantes de primer curso en el aplicativo inscripciones</t>
  </si>
  <si>
    <t>Parametrización del sistema de información acorde a los calendarios y alos procedimientos</t>
  </si>
  <si>
    <t>Sistema de información (JAVA)</t>
  </si>
  <si>
    <t>Director Adminsitrativo grado 17  y Tecnico grado 18 y asistencial III</t>
  </si>
  <si>
    <t>Coordinación de la comisión de calendarios del consejo académico 
(Conformada por el consejo académico y otras dependencias)</t>
  </si>
  <si>
    <t>Director Adminsitrativo grado 17, Tecnico grado 18, Comisión de decanos del consejo académico, sistemas y Vicerrectoría administrativa</t>
  </si>
  <si>
    <t>Matriz de seguimiento y control a los calendarios académicos</t>
  </si>
  <si>
    <t>Director Adminsitrativo grado 17  y Tecnico grado 18</t>
  </si>
  <si>
    <t>Matriz de Seguimiento y control a los certificados académicos</t>
  </si>
  <si>
    <t>Asistencial III - Certificaciones</t>
  </si>
  <si>
    <t>Reuniones y actas de revisión de certificados académicos</t>
  </si>
  <si>
    <t>Director Administrativo grado 17, 
Técnico 18, 
Asistencial III -Certificaciones</t>
  </si>
  <si>
    <t>Cantidad de historias académicas  reprotadas como perdidas en la vigencia</t>
  </si>
  <si>
    <t>Verificar cantidad de historias académicas entregadas a gestión de documentos para microfilmación VS las recibidas en Registro y control académico, despues de ser microfilmadas</t>
  </si>
  <si>
    <t>Verificar y realizar seguimiento continuamente, con el fin de que la documentación  este completa</t>
  </si>
  <si>
    <t>No. De veces que se modifica la fecha de una actividad en el calendario académico en el semestre/Total actividades aprobadas en los calendarios académicos</t>
  </si>
  <si>
    <t>No. De hallazgos en la revisón de certificados</t>
  </si>
  <si>
    <t>Auditorias internas a la matriz de seguimiento de certificados académicos</t>
  </si>
  <si>
    <t xml:space="preserve">por incumplimiento al procedimiento y normatividad asociada a la reglamentación en la publicación en los diferentes medios y canales de comunicación, </t>
  </si>
  <si>
    <t xml:space="preserve">por divulgacion de informacion errada o perjudicial para la institucion </t>
  </si>
  <si>
    <t>por manipulacion de los medios de comunicación de la universidad,</t>
  </si>
  <si>
    <t>por demandas de derecho de autor y uso de imagen sin previo concentimiento,</t>
  </si>
  <si>
    <t>debido  a debilidad o falta de seguimiento  en los procesos de autorización o reglamentación que cubra todas las publicaciones.</t>
  </si>
  <si>
    <t xml:space="preserve">dedido a publicaciones que puedan afectar la imagen de la universidad  por parte de medios externos o terceros </t>
  </si>
  <si>
    <t>debido al inadecuado uso de los medios de comunicacion con  el fin de favorecer a terceros, o a causa de intereses particulares y falta de seguimiento de funciones a las actividades propias de los medios  de comunicación de la universidad.</t>
  </si>
  <si>
    <t xml:space="preserve">debido a falta de  las  firmas en los formatos de imagen </t>
  </si>
  <si>
    <t>Manual de estilo para las publicaciones</t>
  </si>
  <si>
    <t>GSI 0504 - Registro de publicaciones y validación del cumplimiento de normativa</t>
  </si>
  <si>
    <t xml:space="preserve">Registro diario de publicaciones internas </t>
  </si>
  <si>
    <t xml:space="preserve">Monitoreo de publicacion de los medios externos </t>
  </si>
  <si>
    <t>Segmentación de la información para las publicaciones</t>
  </si>
  <si>
    <t xml:space="preserve">Campus prensa  que se envia por correo  informacion mulimedia audios videos </t>
  </si>
  <si>
    <t xml:space="preserve">comites de comunicaciones se les hace retroalimentacion de las publicaciones </t>
  </si>
  <si>
    <t xml:space="preserve">mics mapa integral de comunicaciones lo cual es concertado con los decanos con un mes antes </t>
  </si>
  <si>
    <t xml:space="preserve">comité de radio y creativo  mensual para mirar contenido especificamente para estos contenidos </t>
  </si>
  <si>
    <t xml:space="preserve">formatos de firma de derechos de imagen </t>
  </si>
  <si>
    <t xml:space="preserve">pago de impuestos de ley sayco acimpro </t>
  </si>
  <si>
    <t>capacitacion al equipo de trabajo sobre la no toma de foto de imagen y videos a no toma de fotos a menores de edad</t>
  </si>
  <si>
    <t># de incumplimientos a procedimientos y normativas de publicación al mes / Total de publicaciones al mes</t>
  </si>
  <si>
    <t># de incumplimientos al monitoreo de medios del mes / Total de publicaciones al mes</t>
  </si>
  <si>
    <t># de requerimientos o quejas por uso inadecuado de los canales de comunicación en el mes / total de publicaciones al mes</t>
  </si>
  <si>
    <r>
      <rPr>
        <b/>
        <sz val="10"/>
        <color theme="1"/>
        <rFont val="Calibri"/>
        <family val="2"/>
      </rPr>
      <t># de demanadas o PQRS por indebido  uso de derechos de autor e imagen /</t>
    </r>
    <r>
      <rPr>
        <b/>
        <sz val="10"/>
        <color rgb="FF0000FF"/>
        <rFont val="Calibri"/>
        <family val="2"/>
      </rPr>
      <t xml:space="preserve"> total de publicaciones al mes</t>
    </r>
  </si>
  <si>
    <t>Vadlidar cuadro de control con el registro de publicaciones Vs. Verificación cumplimiento manual de estilo</t>
  </si>
  <si>
    <t>Informar novedad, corregir con el equipo de trabajo</t>
  </si>
  <si>
    <t>Identificación de información de mayor interés, tendientes a mantener o mejorar el manual de estilo.</t>
  </si>
  <si>
    <t>Registro y seguimiento a cuadro de control "Publicaciones medios externos"</t>
  </si>
  <si>
    <t>Validación de comunicaciones en el DRIVE compartido</t>
  </si>
  <si>
    <t>Validación de publicidad enviada al medio, y verificación del informe de supervisión</t>
  </si>
  <si>
    <t>Dependencias adscritas a UTP</t>
  </si>
  <si>
    <t>por la disminución de los ingresos ante la no apertura de nuevas cohortes de los programas de posgrado,</t>
  </si>
  <si>
    <t>debido a demanda limitada de estudiantes  y falta de conocimiento de las personas.</t>
  </si>
  <si>
    <t>por pérdida de información, reclamos de las partes involucradas, reprocesos y aumento de carga de trabajo e incumplimiento de los tiempos de entrega,</t>
  </si>
  <si>
    <t>debido a fallas en los aplicativos de Sistemas de Información, tales como registro de asistencias, registro de notas, transferencia de memorandos, carga docente, entre otros.</t>
  </si>
  <si>
    <t>por demoras para dar inicio a las clases o iniciarlas en condiciones no adecuadas,</t>
  </si>
  <si>
    <t>debido a la tardanza en asignación de salones y salas de cómputo.</t>
  </si>
  <si>
    <t>Implementación y seguimiento de estrategias de difusión de los programas de posgrados</t>
  </si>
  <si>
    <t>Reporte inmediato de las fallas a los entes encargados</t>
  </si>
  <si>
    <t>Realizar la programación académica dentro de los tiempos establecidos.</t>
  </si>
  <si>
    <t>Envío de solicitudes de Salas de Cómputo en los tiempos establecidos.</t>
  </si>
  <si>
    <t>Director del programa de posgrado - Planta</t>
  </si>
  <si>
    <t>Auxiliares de los programas y de la facultad - Transitorio</t>
  </si>
  <si>
    <t>Directores de programas y auxiliares - Planta y transitorios.</t>
  </si>
  <si>
    <t>N° de cohortes aperturadas anualmente por programa académico</t>
  </si>
  <si>
    <t>Mínimo 1 cohorte por año por cada programa</t>
  </si>
  <si>
    <t>Realizar publicidad en redes sociales de la Facultad y de la Universidad.</t>
  </si>
  <si>
    <t>Realizar campañas en conjunto con la Oficina de Comunicaciones de la Universidad.</t>
  </si>
  <si>
    <t>Enviar información a Instituciones o empresas donde existan profesionales que cumplen con el perfil del programa de posgrado.</t>
  </si>
  <si>
    <t>N° de aplicativos de Sistemas de Información que presentan fallas durante el semestre</t>
  </si>
  <si>
    <t>Realizar captura y reporte inmediato al grupo de soporte de la Universidad.</t>
  </si>
  <si>
    <t>N° de asginaturas sin asignación de salón o sala de cómputo durante todo el semestre</t>
  </si>
  <si>
    <t>Realizar la asignación de salones en los tiempos adecuados para el oportuno inicio de clases.</t>
  </si>
  <si>
    <t>Realizar la asignación de salas de cómputo en los tiempos adecuados para el oportuno inicio de clases.</t>
  </si>
  <si>
    <t>GTISI</t>
  </si>
  <si>
    <t>por concepto de no renovación del registro calificado o acreditación de alta calidad de un programa académico,</t>
  </si>
  <si>
    <t>debido a la falta de seguimiento al vencimiento de los registros calificados y acreditaciones.</t>
  </si>
  <si>
    <t xml:space="preserve">por descenso de los grupos de investigación vinculados a la Facultad en el escalafón de Colciencias,
</t>
  </si>
  <si>
    <t>a causa de de la disminución en la producción científica, participación en convocatorias y actualización de información en las plataformas de medición de Minciencias por parte de los grupos de investigación de la Facultad.</t>
  </si>
  <si>
    <t>por proyectos especiales con déficit presupuestal,</t>
  </si>
  <si>
    <t>debido a que algunos no alcanzan los puntos de equilibrio financieros requeridos para garantizar su sostenibilidad.</t>
  </si>
  <si>
    <t>por pérdida de la calidad académica de los programas de la facultad,</t>
  </si>
  <si>
    <t>debido a insuficientes procesos de formación, actualización y seguimiento al desempeño docente.</t>
  </si>
  <si>
    <t xml:space="preserve">Control permanente por parte de la Vicerrectoría Académica de las fechas de vencimiento de los registro calificados y las acreditaciones de alta calidad, publicados en la pagina web y envio de memorando 1 año antes  por parte de la Vicerrectoria Académica </t>
  </si>
  <si>
    <t>Revisión permanente de las actualizaciones del CNA de los programas.</t>
  </si>
  <si>
    <t>Matriz de seguimiento de los registros calificados del programa, priorizado.</t>
  </si>
  <si>
    <t>Convocatorias internas y externas de la Vicerrectoría de Investigaciones, Innovación y Extensión</t>
  </si>
  <si>
    <t>Matriz de seguimiento a la producción científica y a la actualización de información en CvLAC y GrupLAC de los grupos de investigación de la Facultad.</t>
  </si>
  <si>
    <t>Seguimiento  al comportamiento financiero de los proyectos especiales, verificando el cumplimiento del punto de equilibrio y la ejecución presupuestal.</t>
  </si>
  <si>
    <t>Evaluación Docente</t>
  </si>
  <si>
    <t>Implementación de planes de mejoramiento y retroalimentación para docentes que obtengan calificaciones inferiores a 4.0 en la evaluación docente.</t>
  </si>
  <si>
    <t>Consolidado de docentes que hayan tomado cursos de  formación durante el semestre ofertados por la Vicerrectoría Académica</t>
  </si>
  <si>
    <t>Aplicativo Vicerrectoría Académica</t>
  </si>
  <si>
    <t>Sistema de Información</t>
  </si>
  <si>
    <t>Profesional II Vicerrectoría Académica</t>
  </si>
  <si>
    <t>Profesional II Facultad de Ciencias Empresariales</t>
  </si>
  <si>
    <t>Profesional Vicerrectoría de Investigaciones, innovación y extensión</t>
  </si>
  <si>
    <t>Director del Proyecto</t>
  </si>
  <si>
    <t>Vicerrectoría Académica</t>
  </si>
  <si>
    <t>Director del Programa</t>
  </si>
  <si>
    <t>Número de veces que no se ha renovado el registro calificado o la acreditación de alta calidad de alguno de los programas de la Facultad</t>
  </si>
  <si>
    <t xml:space="preserve">Número de Grupos de investigación vinculados a la Facultad que descienden en el escalafón de Colciencias
</t>
  </si>
  <si>
    <t>(Proyectos que alcanzan el punto de equilibrio / Total de proyectos ejecutados) × 100</t>
  </si>
  <si>
    <t xml:space="preserve">Porcentaje de satisfacción de los estudiantes frente a la labor docente (evaluación de desempeño)
</t>
  </si>
  <si>
    <t>Implementar acciones relacionadas con la difusión de los servicios de la Facultad</t>
  </si>
  <si>
    <t>CRIE</t>
  </si>
  <si>
    <t>EDGAR ALONSO SALAZAR MARIN</t>
  </si>
  <si>
    <t>por la pérdida del registro calificado de los programas acádemicos de la Facultad</t>
  </si>
  <si>
    <t>debido a la desatención de los tiempos de vencimiento de los mismos</t>
  </si>
  <si>
    <t>por programas académicos sin acreditación de alta calidad o sin renovación de la misma</t>
  </si>
  <si>
    <t>debido a la falta de seguimiento y control de los procesos de autoevaluación y planes de mejoramiento de acuerdo al contexto normativo de interés</t>
  </si>
  <si>
    <t>por disminución o descenso de los grupos de investigación en el escalafon de MinCiencias</t>
  </si>
  <si>
    <t>a causa de pocos recursos para el proceso de investigación y/o cambios en las normas o estándares calificación de MinCiencias</t>
  </si>
  <si>
    <t>Alertas emitidas por la Vicerrectoría Académica con las fechas de vencimiento de los registros calificados</t>
  </si>
  <si>
    <t xml:space="preserve">Alertas de la Facultad con cronograma de actividades para cumplimiento de las fechas </t>
  </si>
  <si>
    <t>Acompañamiento a los grupos de investigación por parte de la Vicerrectoría de Investigaciones y la Facultad</t>
  </si>
  <si>
    <t>Profesional de la Vicerrectoría Académica y profesional de la Facultad</t>
  </si>
  <si>
    <t>Vicerrectoría de Investigaciones, Innovación y Extensión</t>
  </si>
  <si>
    <t>(Número de programas sin RC/ Total de programas de la Facultad)*100</t>
  </si>
  <si>
    <t>Implementar una estrategia de control oportuno desde la decanatura para la renovación de los registros calificados</t>
  </si>
  <si>
    <t>(Número de programas sin acreditación de alta calidad/ Total de programas de la Facultad)*100</t>
  </si>
  <si>
    <t>Implementar una estrategia de control oportuno desde la decanatura para la acreditación de alta calidad de los programas académicos</t>
  </si>
  <si>
    <t>Número de grupos de investigación que bajan de categoria / Número total de grupos categorizados en MinCiencias</t>
  </si>
  <si>
    <t xml:space="preserve">Seguimiento al acompañamiento a los grupos de investigación por parte de la Vicerrectoría de Investigaciones, Innovación y Extensión </t>
  </si>
  <si>
    <t xml:space="preserve">Vicerrectoría de Investigaciones, Innovación y Extensión </t>
  </si>
  <si>
    <t>Seguimiento a la implementación de los manuales de procedimiento</t>
  </si>
  <si>
    <t>Planeación y monitoreo de la carga docente</t>
  </si>
  <si>
    <t>Seguimiento a la disponibilidad del cuerpo docente</t>
  </si>
  <si>
    <t>Plan de contingencia para la cobertura académica</t>
  </si>
  <si>
    <t>Seguimiento a vigencias del registro calificado</t>
  </si>
  <si>
    <t>Verificación del cumplimiento de requisitos del MEN</t>
  </si>
  <si>
    <t>Asignación cronogramas de renovación</t>
  </si>
  <si>
    <t>Word</t>
  </si>
  <si>
    <t>Aplicativo Asignación Docente</t>
  </si>
  <si>
    <t>Excel</t>
  </si>
  <si>
    <t>Directores Programa / Decano</t>
  </si>
  <si>
    <t>Directores del programa / Vicerrectoría Académcia</t>
  </si>
  <si>
    <t>Directores Programa / Decano/ Vicerrectoría Académica</t>
  </si>
  <si>
    <t>% de asignaturas cubiertas por docentes de planta</t>
  </si>
  <si>
    <t>≥ 70 % de las asignaturas cubiertas por docentes de planta</t>
  </si>
  <si>
    <t>Número de docentes disponibles / Número de docentes requeridos para atender la oferta académica</t>
  </si>
  <si>
    <t>≥ 100 % de cobertura docente para garantizar la atención de las necesidades misionales.</t>
  </si>
  <si>
    <t>% de programas con registro calificado vigente</t>
  </si>
  <si>
    <t>100% de los programas con registro calificado</t>
  </si>
  <si>
    <t>por el incumplimiento o desatención de algunos procesos misionales de la facultad,</t>
  </si>
  <si>
    <t>por afectación en la calidad y continuidad de los procesos misionales académicos de la facultad,</t>
  </si>
  <si>
    <t>por la no obtención o vencimiento del registro calificado que permite a los programas abrir cohortes y garantizar su funcionamiento académico,</t>
  </si>
  <si>
    <t>debido a la desatención y/o ejecución inadecuada de los procesos misionales de la facultad, ocasionada por la alta demanda derivada del significativo número de estudiantes de pregrado y posgrado y la insuficiencia de personal administrativo para atender oportunamente dicha población.</t>
  </si>
  <si>
    <t>debido a la insuficiencia de docentes de planta para atender las necesidades institucionales, lo que incrementa la dependencia de profesores catedráticos para el desarrollo de actividades sustantivas, ocasionado por jubilaciones, cambios laborales y el aumento de requerimientos académicos que han reducido la disponibilidad del cuerpo profesoral.</t>
  </si>
  <si>
    <t>debido a no presentar los informes requeridos y exigidos por el MEN.</t>
  </si>
  <si>
    <t>Adopción y aplicación del reglamento interno del Consejo de Facultad</t>
  </si>
  <si>
    <t>Actualización y mejora de los Instrumentos de gestión</t>
  </si>
  <si>
    <t>JORGE AUGUSTO MONTOYA</t>
  </si>
  <si>
    <t>por insuficiencia de equipos e infraestructura para la prestación del servicio estudiantil,</t>
  </si>
  <si>
    <t>debido a incremento en el ingreso de alumnos a los programas de la facultad y/o que no se logre el punto de equilibrio.</t>
  </si>
  <si>
    <t>por Deserción academica</t>
  </si>
  <si>
    <t>debido a que el estudiante perdió interés por el enfoque que se le dio al programa, no se sintió identificado con el mismo y/o presenta debilidades en conocimientos básicos que dificultan su adaptación a la vida universitaria.</t>
  </si>
  <si>
    <t xml:space="preserve">por falta de recursos en el fondo de Facultad		</t>
  </si>
  <si>
    <t>debido a la baja ejecución de proyectos, lo que genera desfinanciación y el riesgo de que los proyectos desarrollados produzcan pérdidas para el fondo.</t>
  </si>
  <si>
    <t xml:space="preserve">por pérdida de oportunidades de suscripción de convenios y contratos </t>
  </si>
  <si>
    <t>debido a demoras en los procesos de revisión jurídica</t>
  </si>
  <si>
    <t>por incumplimiento de la normatividad ambiental vigente en el manejo de madera en el laboratorio de aserrado</t>
  </si>
  <si>
    <t>debido a debilidades en la gestión, control y verificación de los salvoconductos, así como a la falta de trazabilidad y manejo adecuado de los troncos de madera</t>
  </si>
  <si>
    <t>Verificar y encontrar alquiler de espacios para lograr los objetivos de aprendizaje y practicas, especialmente de las tecnologías</t>
  </si>
  <si>
    <t>Seguimiento a las entregas de los equipos aprobados</t>
  </si>
  <si>
    <t xml:space="preserve">Hacer las solicitudes oportunas del mantenimieto </t>
  </si>
  <si>
    <t>Sensibilizar a los estudiantes desde que ingresan a la UTP con respecto a los beneficios o apoyos a los que pueden acceder a través del PAI</t>
  </si>
  <si>
    <t xml:space="preserve">Fortalecer la promoción de los programas y hacer una nivelación a los estudiantes antes de iniciar las clases </t>
  </si>
  <si>
    <t xml:space="preserve">Realizar seguimiento a la repitencia en cancelación de asignaturas y que haya un proceso de diagnostico de las causas de cancelación </t>
  </si>
  <si>
    <t xml:space="preserve">Portafolio y promoción de servicios de extensión de parte de la FCAA </t>
  </si>
  <si>
    <t>Busqueda de activadades de extensión y  de convenios con otras entidades</t>
  </si>
  <si>
    <t>Seguimiento financiero a la ejecución del presupuesto de los proyectos de extensión</t>
  </si>
  <si>
    <t>Mantener comunicación directa con la oficina juridica y secretaría general, y dejar trazabilidad del acompañamiento</t>
  </si>
  <si>
    <t>Verificación de salvoconductos y registro de la trazabilidad de la madera para asegurar el cumplimiento de la normatividad ambiental.</t>
  </si>
  <si>
    <t>Decano y Directores de Programa</t>
  </si>
  <si>
    <t>Directores de programa y laboratoristas</t>
  </si>
  <si>
    <t>Directores de programa, Auxiliares y PAI</t>
  </si>
  <si>
    <t>Directores de programa, Auxiliares, Docentes transitorios y de planta,profesional de apoyo</t>
  </si>
  <si>
    <t>Director del programa/Auxiliares</t>
  </si>
  <si>
    <t>Profesional de extensión/Cargo planta / Docentes transitorios / profesional de apoyo</t>
  </si>
  <si>
    <t>Cargo planta / Docentes transitorios / profesional de apoyo</t>
  </si>
  <si>
    <t>Director de cada proyecto de extensión</t>
  </si>
  <si>
    <t>Decano</t>
  </si>
  <si>
    <t>Director y auxiliar del programa</t>
  </si>
  <si>
    <t xml:space="preserve">(# de espacios y equipos entregados / # de espacios y equipos proyectados para la vigencia) * 100 </t>
  </si>
  <si>
    <t>Indicador de deserción de la Vicerectoria de Bienestar Universitario</t>
  </si>
  <si>
    <t>Menor al 25% a nivel de facultad</t>
  </si>
  <si>
    <t>Cantidad de actividades de extensión realizadas que generan ingresos</t>
  </si>
  <si>
    <t xml:space="preserve">Se proyecta realizar y hacerle seguimiento a  5 actividades de extensión </t>
  </si>
  <si>
    <t>Número de casos en los cuales se perdió la oportunidad de suscribir contratos o convenios.</t>
  </si>
  <si>
    <t>Cero casos anuales.</t>
  </si>
  <si>
    <t>Número de incumplimientos o hallazgos relacionados con el manejo de madera y documentación ambiental.</t>
  </si>
  <si>
    <t>GERARDO TAMAYO BUITRAGO</t>
  </si>
  <si>
    <t xml:space="preserve">por perdida del Registro Calificado de los programas académicos de la Facultad, </t>
  </si>
  <si>
    <t xml:space="preserve">por perdida de la Acreditación en Alta Calidad de los programas académicos de la Facultad, </t>
  </si>
  <si>
    <t>por pérdida o daños de bienes muebles de la decanatura,</t>
  </si>
  <si>
    <t>debido al incumplimiento de las normativas y tiempos estipulados por el MEN en relación al  otorgamiento, o a causa de falta de planificación y seguimiento a los requisitos para la renovación de Registro Calificado.</t>
  </si>
  <si>
    <t>debido al incumplimiento de las normativas y tiempos estipulados por el CNA en relación al  otorgamiento, o a causa de falta de planificación y seguimiento a los requisitos para la renovación de la Acreditación de Alta Calidad.</t>
  </si>
  <si>
    <t>debido a la falta de mantenimiento, control y seguimiento de los bienes muebles en la Facultad de Ciencias de la Facultad.</t>
  </si>
  <si>
    <t>Acompañar a los programas académicos en el proceso de solicitud de Registro Calificado.</t>
  </si>
  <si>
    <t>Realizar seguimiento al estado del proceso de solicitud de Registro Calificado de los programas académicos.</t>
  </si>
  <si>
    <t xml:space="preserve">Hacer seguimiento a las normativas nacionales sobre los Registros Calificados, que permitan la identificación de cualquier cambio realizado. </t>
  </si>
  <si>
    <t xml:space="preserve">Revisar permanentemente las normativas nacionales sobre la Acreditación de Alta Calidad, que permitan la identificación de cualquier cambio realizado. </t>
  </si>
  <si>
    <t>Acompañar a los programas académicos en el proceso de solicitud de renovación de la Acreditación de Alta Calidad.</t>
  </si>
  <si>
    <t>Realizar seguimiento al estado del proceso de solicitud de renovación de la Acreditación de Alta Calidad de los programas académicos.</t>
  </si>
  <si>
    <t>Sistematización de seguimiento y control de los bienes muebles de la decanatura de la Facultad de Ciencias de la Educación</t>
  </si>
  <si>
    <t>Sistematización de mantenimiento de los bienes muebles de la decanatura de la Facultad de Ciencias de la Educación</t>
  </si>
  <si>
    <t>Contratista: Profesional de la Gestión Curricular FCE</t>
  </si>
  <si>
    <t>Contratista: Profesional de la Infraestructura Tecnológica</t>
  </si>
  <si>
    <t>(# de programas académicos con renovación de registro calificado/total de programas académicos con registro calificado)*100</t>
  </si>
  <si>
    <t>100% de los programas académicos renovables con renovación de su Registro Calificado.</t>
  </si>
  <si>
    <t>Registro calificado</t>
  </si>
  <si>
    <t>(# de programas académicos con renovación de acreditación de alta calidad/total de programas académicos acreditados)*100</t>
  </si>
  <si>
    <t>100% de los programas académicos renovables con renovación de la Acreditación de Alta Calidad.</t>
  </si>
  <si>
    <t xml:space="preserve">Acreditación de alta calidad </t>
  </si>
  <si>
    <t>(# de bienes muebles sistematizados en el seguimiento/total de bienes muebles registrados en el aplicativo)*100</t>
  </si>
  <si>
    <t>100% de los bienes muebles de la decanatura de la Facultad de Ciencias de la Educación con sistematización y registrados en el aplicativo.</t>
  </si>
  <si>
    <t>Control de Bienes muebles</t>
  </si>
  <si>
    <t>Vicerrectoría Académica, Consejo de Facultad y Comité Curriculares de losprogramas académicos</t>
  </si>
  <si>
    <t>Facultad de Ciencias de la Educación, Control interno y Almacen general</t>
  </si>
  <si>
    <t>ENRIQUE ARIAS CASTAÑO</t>
  </si>
  <si>
    <t>por pérdida del registro calificado (acreditación) de programa académico,</t>
  </si>
  <si>
    <t>Debido al incumplimiento de los requisitos legales establecidos por el MEN o a causa de la no oportuna entrega de la información en los procesos de Renovación y Reacreditación</t>
  </si>
  <si>
    <t>por pérdida de la categoría del grupo de investigación</t>
  </si>
  <si>
    <t>Debido a la falta de actualización de GrupLac y CvLac, la no participación en convocatorias y demás trabajo investigativo</t>
  </si>
  <si>
    <t xml:space="preserve"> por escasez de espacios físicos adecuados para el funcionamaiento de la Facultad de Bellas Artes y Humanidades</t>
  </si>
  <si>
    <t>Debido a que el  edificio de la Facultad requiere adecuaciones de algunos espacios para mejorar los servicios académicos y laborales</t>
  </si>
  <si>
    <t>Seguimiento a listado de programas priorizados enviado por la V. Académica y al Cronograma Maestro de la Facultad</t>
  </si>
  <si>
    <t>Socialización y seguimiento por parte de los comités curriculares de acuerdo a la priorización</t>
  </si>
  <si>
    <t>Seguimiento a las convocatorias publicadas por la Vicerrectoría de Investigaciones</t>
  </si>
  <si>
    <t>Actualización de CvLac y GrupLac</t>
  </si>
  <si>
    <t>Reuniones periódicas con la Oficina de planeación para establecer prioridades de adecuación</t>
  </si>
  <si>
    <t>Comité Curricular del programa</t>
  </si>
  <si>
    <t>Director de grupo de investigación</t>
  </si>
  <si>
    <t>Investigador</t>
  </si>
  <si>
    <t>Oficina de Planeación</t>
  </si>
  <si>
    <t>Cumplimiento de Renovación y Acreditación = # de programas que completaron la Renovación o Reacreditación durante la vigencia/Total de programas priorizados durante la vigencia
Vigencia = 2 años</t>
  </si>
  <si>
    <t>Atender las reuniones programadas por la V. Académica</t>
  </si>
  <si>
    <t>Seguimiento a los compromisos que establecen en los comités curriculares, en lo que tiene que ver con Renovación Curricular y Reacreditación</t>
  </si>
  <si>
    <t># de grupos de investigación categorizados y reconocidos ante MinCiencias</t>
  </si>
  <si>
    <t>Trabajar en conjunto con la Vicerrectoría de Investigaciones para que los grupos de investigación puedan sostener una continuidad en los procesos de las convocatorias</t>
  </si>
  <si>
    <t># de adecuaciones físicas solicitadas</t>
  </si>
  <si>
    <t>Presentar necesidades a la Oficina de Planeación</t>
  </si>
  <si>
    <t>Proyectar acciones de intervención de la Facultad</t>
  </si>
  <si>
    <t xml:space="preserve">por la pérdida del registro calificado de los programas académicos ofertados por la facultad, </t>
  </si>
  <si>
    <t>debido a la ausencia de un control riguroso y sistemático sobre los plazos de vencimiento de los registros calificados, además de no contar con una gestión estratégica de renovación oportuna y adecuada de la documentación requerida para su renovación.</t>
  </si>
  <si>
    <t>por la no inscripción o deserción de estudiantes en los programas de la facultad,</t>
  </si>
  <si>
    <t>debido a la no renovación curricular y actualización oportuna de los programas académicos  en ausencia de controles sistemáticos y periódicos para evaluar y actualizar los currículos, perdiendo la competitivad en el mercado.</t>
  </si>
  <si>
    <t>por no contar con los programas de postgrado que exige el mercado,</t>
  </si>
  <si>
    <t>debido a la gestión insuficiente o inadecuada de la identificación y análisis de las necesidades del medio, de las nuevas tendencias en formación de alto nivel y de los perfiles profesionales que requiere la región, particularmente ante la implementación de nuevos escenarios asistenciales como hospitales y clínicas de alta complejidad, así como escenarios emergentes de gestión del deporte y salud animal.</t>
  </si>
  <si>
    <t xml:space="preserve">por la pérdida o disminución de la categoría de los grupos de investigación, </t>
  </si>
  <si>
    <t>debido a debilidades en los procesos institucionales de gestión, registro y actualización de la información asociada a los productos de investigación y extensión, así como en el seguimiento sistemático a la producción académica y a la actualización de los perfiles de los investigadores y miembros de los grupos en las plataformas correspondientes durante los periodos de medición de las convocatorias.</t>
  </si>
  <si>
    <t>Vicerrectoria academica y la facultad realizan control y seguimiento a las fechas de vencimiento de los registros calificados</t>
  </si>
  <si>
    <t>Seguimiento al programa en la estructura de la documentación requerida para la renovación, por parte del Equipo de gestión curricular de la Facultad Ciencias de la Salud</t>
  </si>
  <si>
    <t>Establecer mecanismos de análisis de mercado y tendencias laborales, para incorporar de forma oportuna las demandas externas en la oferta académica.</t>
  </si>
  <si>
    <t>Directores de los Grupos de Investigación,  la facultad, Vicerrectoria de Investigaciones realizan control y seguimiento a los lineamientos del ministerio para actualizar los terminos de las convocatorias</t>
  </si>
  <si>
    <t>Generar actividades de apropiación del conocimiento que ayude a fortalecer los procesos institucionales de gestión</t>
  </si>
  <si>
    <t>Directores de los programas,
Facultad y equipo de Gestión curricular.</t>
  </si>
  <si>
    <t>Directores de los Grupos de Investigació y 
Facultad</t>
  </si>
  <si>
    <t>N° de resoluciones de renovación de registros calificados otorgados / N° de solicitudes de renovación de registros calificados de programas solicitados con proceso finalizado.</t>
  </si>
  <si>
    <t>No. de Programas de Pregrado y Posgrado con Renovación Curricular Aprobada) / (No. de Programas de Pregrado y Posgrado que han Finalizado el Proceso de Renovación Curricular</t>
  </si>
  <si>
    <t>No. de nuevos programas formulados y aprobados) / (No. de propuestas de nuevos programas presentadas con proceso finalizado)</t>
  </si>
  <si>
    <t>No de grupos que descienden en su categoria/No de grupos reconocidos</t>
  </si>
  <si>
    <t>Realizar dos seguimientos al año a las fechas de vencimiento del registro calificado de los programas</t>
  </si>
  <si>
    <t>Los Comités Curriculares incluiran en sus reuniones la evaluación de  avances, discución de  obstáculos y ajustar las estrategias de implementación, promoviendo una cultura de mejora continua.</t>
  </si>
  <si>
    <t>Vicerrectoria Academica</t>
  </si>
  <si>
    <t>por cambio en la normativa para la renovación de registros calificados,</t>
  </si>
  <si>
    <t>debido al incumplimiento de la ejecución de actividades de acuerdo a los tiempos establecidos por la normatividad vigente.</t>
  </si>
  <si>
    <t>por aumento en el índice de deserción de los programas académicos que hacen parte de la facultad,</t>
  </si>
  <si>
    <t>debido a la desactualización de los currículos de las asignaturas afectando el desempeño del estudiante y las dificultades socioeconómicas del mismo para continuar en el programa académico.</t>
  </si>
  <si>
    <t>por la perdida de la categoría de los grupos de investigación de acuerdo a la clasificación anual que hace MinCiencias,</t>
  </si>
  <si>
    <t>debido a la disminución de la investigación y al incumplimiento con las metas trazadas en el PDI.</t>
  </si>
  <si>
    <t>por el daño parcial o total, en equipamientos de los laboratorios,</t>
  </si>
  <si>
    <t>debido a la indebida manipulación de los equipos en el desarrollo de las clases de laboratorio o a la falta de mantenimiento.</t>
  </si>
  <si>
    <t>Actualizar, monitorear y hacer seguimiento al archivo consolidado de programas activos de la facultad.</t>
  </si>
  <si>
    <t>Directivo Grado 12
Directivo Grado 18</t>
  </si>
  <si>
    <t>Informe de decanatura de seguimiento y alerta de vencimiento de los registros calificados.</t>
  </si>
  <si>
    <t>Directivo Grado 18</t>
  </si>
  <si>
    <t>Informes de gestión de los directores a la ejecución de actividades encaminadas a la renovación del registro.</t>
  </si>
  <si>
    <t>Directivo Grado 12</t>
  </si>
  <si>
    <t>Actualización y monitoreo al cuadro de control de estrategias de retención de estudiantes por parte de los directores de programa  y comites curriculares.</t>
  </si>
  <si>
    <t>Hacer seguimiento a los resultados finales de la convocatoria de medición de grupos de investigaciones del 2025.</t>
  </si>
  <si>
    <t>Comité de investigaciones</t>
  </si>
  <si>
    <t>Actualización y monitoreo al plan de acción del comité de investigaciones 2025 - 2027.</t>
  </si>
  <si>
    <t>Actualización y seguimiento a las fichas de control técnico de equipos para mantenimiento preventivo.</t>
  </si>
  <si>
    <t>Laboratorista</t>
  </si>
  <si>
    <t>No. De programas que han perdido el registro calificado</t>
  </si>
  <si>
    <t>Porcentaje de estudiantes que se retiran por semestre =
Número de estudiantes que se retiran en el semestre/ Total de estudiantes matriculados al inicio del semestre.</t>
  </si>
  <si>
    <t>Maximo  4%  de deserción en la facultad (decreciente)</t>
  </si>
  <si>
    <t>Variación %= Número de grupos que bajaron de categoria/Total de grupos categorizados en el periodo anterior</t>
  </si>
  <si>
    <t>Mínimo 80% (creciente)</t>
  </si>
  <si>
    <t>Tasa de incidentes %= Número de equipos dañados en el periodo / Total de equipos de laboratorio</t>
  </si>
  <si>
    <t>Hasta 5% equipos (decreciente)</t>
  </si>
  <si>
    <t>Seguimiento al aplicativo de estadísticas e indicadores estratégicos en el análisis de deserción estudiantil por facultades.</t>
  </si>
  <si>
    <t>por pérdida de la imparcialidad de los funcionarios,</t>
  </si>
  <si>
    <t>debido a soborno, orden de un superior sobre el resultado del ensayo y/o presiones indebidas.</t>
  </si>
  <si>
    <t>por pérdida de la validez de los resultados del laboratorio,</t>
  </si>
  <si>
    <t>debido a condiciones ambientales e instalaciones inadecuadas para los ensayos.</t>
  </si>
  <si>
    <t>a causa de equipos defectuosos y/o incumplimiento en el plan de calibración, verificación y mantenimiento de equipos.</t>
  </si>
  <si>
    <t xml:space="preserve">por perdida de la validez de los resultados del laboratorio, </t>
  </si>
  <si>
    <t>debido a no  tener en cuenta todos los factores en la verificación / validación del método, evaluación de la incertidumbre en el laboratorio y la aplicación de los controles de aseguramiento de la validez de los resultados.</t>
  </si>
  <si>
    <t>Firma de cada funcionario del:
- Compromiso de confidencialidad
- Acta de compromiso ético
- Declaración de impedimento (Conflicto de intereses).</t>
  </si>
  <si>
    <t>Los resultados y datos primarios obtenidos por el personal del laboratorio son revisados  por el  Responsable Técnico. Así mismo, el Informe de ensayo es elaborado por la Auxiliar o profesional  Administrativa y Aprobado por el Director.</t>
  </si>
  <si>
    <t>Registro y seguimiento de las condiciones ambientales en las áreas de análisis Y almacenamiento de materiales.
-Registro Y seguimiento de la temperatura de refrigeración de las muestras.
-Revisión de la tendencia de las condiciones ambientales con base en los criterios de aceptación establecidos.
-Separación de áreas para la realización de los ensayos.</t>
  </si>
  <si>
    <t>Ejecución del plan de mantenimiento, verificación y calibración de equipos; para cada vigencia</t>
  </si>
  <si>
    <t>Verificación de métodos de ensayo para el  alcance conforme al documento normativo aplicable, incluyendo:
- Planificación del plan de verificación.
- Ejecución del plan de verificación.
- Elaboración y aprobación del informe de verificación.
- Verificación de la evaluación de la incertidumbre.</t>
  </si>
  <si>
    <t>Implementación de controles internos de calidad analítica mediante el uso de materiales de referencia, comprobaciones funcionales del equipamiento y análisis mediante gráficos de control.</t>
  </si>
  <si>
    <t>Participación y seguimiento al plan de ensayos de aptitud o comparaciones interlaboratorio para la evaluación externa del desempeño analítico.</t>
  </si>
  <si>
    <t>Transitorio</t>
  </si>
  <si>
    <t>Profesional de Laboratorio</t>
  </si>
  <si>
    <t>No certificados sin pérdida de la imparcialidad/ No certificados expedidos por el laboratorio*100</t>
  </si>
  <si>
    <t>No. veces en que las condiciones ambientales no se salen de los límites / Días Laborales anuales*100</t>
  </si>
  <si>
    <t>No. de equipos calibrados de acuerdo al plan / Total equipos a calibrar*100</t>
  </si>
  <si>
    <t>No. Total de actividades -No. desviaciones detectadas en actividades de aseguramiento de la validez de los resultados / No. total de actividades de aseguramiento de la validez de los resultados realizadas.*100</t>
  </si>
  <si>
    <t>ÁLVARO RESTREPO</t>
  </si>
  <si>
    <t xml:space="preserve">debido a soborno, orden de un superior sobre el resultado del ensayo </t>
  </si>
  <si>
    <t>por pérdida de la validez de los resultados del laboratorio</t>
  </si>
  <si>
    <t>debido a toma de datos con un equipo defectusoso</t>
  </si>
  <si>
    <t>por pérdida de la validez de los resultados (Aseguramiento de la validez de los resultados)</t>
  </si>
  <si>
    <t>debido al incumplimiento de las características de desempeño establecidas en los controles de calidad de los métodos de ensayo y de los ensayos de aptitud/comparaciones interlaboratorio</t>
  </si>
  <si>
    <t>Firma de cada funcionario del:
- Acta de compromiso ético
- Declaración de impedimento
- Compromiso de confidencialidad</t>
  </si>
  <si>
    <t>Personal autorizado para  comunicaciones con el cliente es diferente al personal autorizado para realizar la ejecución de lo ensayos</t>
  </si>
  <si>
    <t xml:space="preserve">Verificaciones intermedias de acuerdo al instructivo de manejo de equipos mantenimientos y verificaciones del LPEA
 </t>
  </si>
  <si>
    <t>Plan de calibración, verificación y mantenimiento anual con fechas de cumplimiento.</t>
  </si>
  <si>
    <t>Cálculo del intervalo de calibración</t>
  </si>
  <si>
    <t>Uso de equipos de referencia
Comprobaciones funcionales del equipamiento
 Implementación de gráficos de control con analisis de desviación estándar</t>
  </si>
  <si>
    <t>Monitorear la oferta de proveedores de ensayos de aptitud/Comparación interlaboratorios en la pagina oficial EPTIS</t>
  </si>
  <si>
    <t xml:space="preserve">Partipar en los programas de ensayos de aptitud
</t>
  </si>
  <si>
    <t>Profesional administrativo</t>
  </si>
  <si>
    <t>Responsable técnico</t>
  </si>
  <si>
    <t># de informes con pérdida de la imparcialidad/ # de informes expedidos por el laboratorio</t>
  </si>
  <si>
    <t>% de cumplimiento del plan de calibración, verificación y mantenimiento</t>
  </si>
  <si>
    <t>(N° de controles de calidad que cumplen los criterios de aceptación establecidos / N° total de controles de calidad ejecutados en el período) × 100%</t>
  </si>
  <si>
    <t>MARCELA BOTERO A</t>
  </si>
  <si>
    <t>por obtener resultados no satisfactorios en ensayos de aptitud,</t>
  </si>
  <si>
    <t>por pérdida de la validez de los resultados,</t>
  </si>
  <si>
    <t>por disminución de servicios por interrupción de los servicios de calibración,</t>
  </si>
  <si>
    <t>debido a soborno y conflictos de interés al prestar servicios de calibración.</t>
  </si>
  <si>
    <t>debido a deficiencias en la competencia técnica del personal participante, una implementación inadecuada del método de calibración o fallas en los patrones utilizados.</t>
  </si>
  <si>
    <t>debido a  falta de trazabilidad metrológica adecuada, métodos de calibración mal implementados, patrones fuera de especificación, condiciones ambientales inadecuadas o deficiencias en la competencia técnica del personal.</t>
  </si>
  <si>
    <t>debido a aplicación inadecuada de la Regla de decisión seleccionada por el cliente.</t>
  </si>
  <si>
    <t>debido a  condiciones ambientales inadecuadas o fallas de los patrones y equipos.</t>
  </si>
  <si>
    <t>- Registro Formato: Reporte Conflicto de interés (En los casos que aplique).</t>
  </si>
  <si>
    <t>- Registro Formato: Declaración de impedimento</t>
  </si>
  <si>
    <t>- Registro Formato:
 Acta de compromiso ético</t>
  </si>
  <si>
    <t>- Registro Formatos: Seguimiento a la Competencia Técnica del Personal y Programa Anual de Capacitación</t>
  </si>
  <si>
    <t>- Registro Formato: Verificación y Validación de Métodos</t>
  </si>
  <si>
    <t>- Registro y Seguimiento del Formato Plan de calibración, verificación y mantenimiento de patrones</t>
  </si>
  <si>
    <t>- Registro y Seguimiento de los Formatos:
Plan de calibración, verificación y mantenimiento de patrones.</t>
  </si>
  <si>
    <t>- Registro Formatos: Verificación y Validación de Métodos.</t>
  </si>
  <si>
    <t>- Registro Formato: Condiciones Ambientales</t>
  </si>
  <si>
    <t>Revisión técnica (gráfica) de la declaración de conformidad en los certificados de calibración que la incluyen</t>
  </si>
  <si>
    <t>- Mantenimiento preventivo del aire acondicionado y del deshumidificador</t>
  </si>
  <si>
    <t>Director
Profesional Administrativo
Profesional Laboratorio</t>
  </si>
  <si>
    <t>Director</t>
  </si>
  <si>
    <t>Director y Profesional Administrativo</t>
  </si>
  <si>
    <t>Gestión de Servicios Institucionales</t>
  </si>
  <si>
    <t>(Número certificados con pérdida de la imparcialidad / Número certificados expedidos por el laboratorio) *100</t>
  </si>
  <si>
    <t>(Número ensayos de aptitud no satisfactorios / Número ensayos de aptitud total) *100</t>
  </si>
  <si>
    <t>(Número de certificados con pérdida de la validez de los resultados / Número total de certificados) *100</t>
  </si>
  <si>
    <t>(Número de certificados con declaración de conformidad equivocada / Número de certificados con declaración de conformidad) *100</t>
  </si>
  <si>
    <t>(Número de servicios no realizados / Número de servicios prestados) *100</t>
  </si>
  <si>
    <t>No participar en la calibración en el caso de diligenciamiento del Reporte de Conflicto de Interés.</t>
  </si>
  <si>
    <t>Seguimiento al objetivo de calidad "Mantener la imparcialidad del laboratorio" en Comité Técnico.</t>
  </si>
  <si>
    <t>Resocializar la política de imparcialidad de los laboratorios.</t>
  </si>
  <si>
    <t>Ejecutar:
*Comparación intralaboratorio.
*Programa anual de capacitación.</t>
  </si>
  <si>
    <t>*Realizar supervisión del personal técnico.</t>
  </si>
  <si>
    <t>Cumplir con el Instructivo  de instalaciones y condiciones ambientales.</t>
  </si>
  <si>
    <t>Revisión de los certificados de calibración de los equipos programados en la vigencia.</t>
  </si>
  <si>
    <t>Solicitar al área de Servicios Institucionales el mantenimiento de los equipos: aire acondicionado y deshumidificador.</t>
  </si>
  <si>
    <t>Servicios Institucionales</t>
  </si>
  <si>
    <t>por pérdida de la imparcialidad del funcionario,</t>
  </si>
  <si>
    <t>por resultados insatisfactorios en ensayos de aptitud que puedan generar la pérdida de la acreditación del laboratorio,</t>
  </si>
  <si>
    <t>debido a intereses o prejuicios para beneficiar al usuario.</t>
  </si>
  <si>
    <t>debido a una inadecuada ejecución de los procedimientos para realizar la determinación de perfiles genéticos.</t>
  </si>
  <si>
    <t>a causa de contaminación cruzada, aplicación inadecuada de la regla de decisión y/o equipos sin trazabilidad metrológica.</t>
  </si>
  <si>
    <t>a causa de una inadecuada verificación o validación del método.</t>
  </si>
  <si>
    <t>Firma de cada funcionario del:
- Acta de compromiso ético
- Declaración de impedimento</t>
  </si>
  <si>
    <t xml:space="preserve"> Funcionarios autorizados para el contacto con el cliente son diferentes a funcionarios autorizados para hacer ensayos.</t>
  </si>
  <si>
    <t>Registro del reporte del conflicto de interés</t>
  </si>
  <si>
    <t>Ejecución del plan de Participación en Ensayos de aptitud (EA) o Comparaciones Interlaboratorios distintas a ensayos de aptitud (CILD)</t>
  </si>
  <si>
    <t xml:space="preserve">Proceso realizado en parejas 
Proceso de codificación establecido en 252-LGM-INT-03 - Instructivo Toma y Recepción de Muestras 
Revision del informe de resultados por parte técnica y profesional.
Firma de autorización liberación del informe en el formato 252-LGM-F23 Consecutivo. </t>
  </si>
  <si>
    <t xml:space="preserve">Indicaciones de los  instructivos  252-LGM-INT-02 - Instructivo Aseguramiento de la Validez de los Resultados; 252-LGM-INT-07 - Instructivo para PCR; 252-LGM-INT-08 - Instructivo para Post PCR; 252-LGM-INT-09 - Instructivo para análisis de corridas </t>
  </si>
  <si>
    <t xml:space="preserve">Zonas de PRE y POST PCR separadas y con acceso restringido y aire acondicionado en POST PCR para asegurar el buen funcioncionamiento de los equipos.
Carta control de condiciones ambientales  </t>
  </si>
  <si>
    <t xml:space="preserve">Indicaciones de los  instructivos  252-LGM-INT-02 - Instructivo Aseguramiento de la Validez de los Resultados; 252-LGM-INT-07 - Instructivo para PCR; 252-LGM-INT-08 - Instructivo para Post PCR; 252-LGM-INT-09 - Instructivo para análisis de corridas 
Firma de autorización liberación del informe en el formato 252-LGM-F23 Consecutivo. </t>
  </si>
  <si>
    <t>Tabla cruzada de requisitos de norma de ensayo con cumplimiento en el laboratorio.
Informe de verificación/validación del método.</t>
  </si>
  <si>
    <t>Verificación de la estimación de la  incertidumbre según  252-LGM-INT-11 - Instructivo para Cálculo de Incertidumbre</t>
  </si>
  <si>
    <t xml:space="preserve">Profesional </t>
  </si>
  <si>
    <t>Profesional 
Directora</t>
  </si>
  <si>
    <t>Técnica 
Profesional 
Directora</t>
  </si>
  <si>
    <t>N° Certificados con pérdida de la imparcialidad/ N° Total de informes de resultados expedidos por el laboratorio*100</t>
  </si>
  <si>
    <t>(Número de marcadores con resultados satisfactorios/Número total de marcadores por ejercicio)*100%</t>
  </si>
  <si>
    <t xml:space="preserve">N° eventos en los que se pierda la validez de los resultados por contaminación cruzada, aplicación inadecuada de la regla de decisión y/o equipos sin trazabilidad metrológica/N° Total de informes de resultados expedidos por el laboratorio*100
</t>
  </si>
  <si>
    <t>N° eventos en los que se pierda la validez de los resultados por una inadecuada verificación o validación del método/N° Total de informes de resultados expedidos por el laboratorio*100</t>
  </si>
  <si>
    <t xml:space="preserve">Entrenamiento del personal en protocolo de atención al usuario </t>
  </si>
  <si>
    <t>Requisitos de contratación de funcionarios publicos (ley  2013/2019)</t>
  </si>
  <si>
    <t>Evaluación del comportamiento de las variables del laboratorio por medio de la información consignada en 252-LGM-F19 - Análisis de tendencias</t>
  </si>
  <si>
    <t>Realizar acompañamiento a los laboratorios clinicos.
Incluir nota de responsabilidad con relación a los datos, información y muestras del cliente desde la recepción de las muestras en el LGM.</t>
  </si>
  <si>
    <t xml:space="preserve">Revision previa a la emision de los informes de resultados, por parte del personal administrativo, tecnica. </t>
  </si>
  <si>
    <t>a causa de soborno, orden de un superior sobre el resultado del ensayo  y/o interés economico de otra dependencia de la universidad.</t>
  </si>
  <si>
    <t xml:space="preserve">por pérdida de validez de resultados en los ensayos del laboratorio, </t>
  </si>
  <si>
    <t xml:space="preserve"> debido al uso de equipos de medición que no cumplen con los requisitos de calibración, verificación o mantenimiento, afectando la exactitud o la incertidumbre de medición.</t>
  </si>
  <si>
    <t>debido a condiciones ambientales inadecuadas o almacenamiento incorrecto de muestras, reactivos o materiales de referencia por fallas en el monitoreo ambiental o en la gestión del almacenamiento.</t>
  </si>
  <si>
    <t>a causa de fallas en la aplicación de los métodos de ensayo o en las actividades de aseguramiento de la calidad analítica.</t>
  </si>
  <si>
    <t>Firma de cada funcionario del:
- Reporte de conflicto de ínteres
- Acta de compromiso ético
- Declaración de impedimento
- Contrato laboral</t>
  </si>
  <si>
    <t>Con la trazabilidad  del registro de datos primarios, los cuales son revisados por el responsable técnico.</t>
  </si>
  <si>
    <t>Verificación de métodos de ensayo para alcance fijo y flexible conforme al documento normativo aplicable, incluyendo:
- Planificación del plan de verificación.
- Ejecución del plan de verificación.
- Elaboración y aprobación del informe de verificación.
- Verificación de la evaluación de la incertidumbre.</t>
  </si>
  <si>
    <t>Director (Transitorio)</t>
  </si>
  <si>
    <t>Profesional I (Transitorio Ocasional de Proyecto)</t>
  </si>
  <si>
    <t>Técnico I 
 Auxiliar Laboratorio (Transitorio Ocasional de Proyecto)</t>
  </si>
  <si>
    <t xml:space="preserve">
Profesional I (Transitorio Ocasional de Proyecto)
Técnico I </t>
  </si>
  <si>
    <t>(No. de informes sin pérdida de imparcialidad / No. total de informes expedidos) x 100</t>
  </si>
  <si>
    <t>Realizar socialización anual de la política de imparcialidad y conflicto de intereses al personal del laboratorio.</t>
  </si>
  <si>
    <t>(No. de equipos calibrados de acuerdo al plan / Total equipos a calibrar) x 100</t>
  </si>
  <si>
    <t>(No. de días con condiciones ambientales dentro de los límites / Días laborales anuales) × 100</t>
  </si>
  <si>
    <t>(No. de actividades de aseguramiento de la validez de los resultados sin desviaciones / No. total de actividades realizadas) × 100</t>
  </si>
  <si>
    <t>por pérdida de la imparcialidad de los funcionarios del laboratorio,</t>
  </si>
  <si>
    <t>debido a soborno y conflictos de intereses, al prestar servicios de caracterización entre los laboratorios que hacen parte  del centro de laboratorios y tener comunicación con el cliente al participar en la ejecución de los ensayos.</t>
  </si>
  <si>
    <t xml:space="preserve">por pérdida de la validez de los resultados del laboratorio, </t>
  </si>
  <si>
    <t>a causa del incumplimiento en el plan de calibración, verificación y mantenimiento de equipos, toma de datos con equipos defectuosos o cuyo certificado de calibración presente resultados no conformes con respecto a las especificaciones del GIAS (especificaciones del equipo, método, etc)</t>
  </si>
  <si>
    <t>por realizar una declaración conformidad errada,</t>
  </si>
  <si>
    <t>a causa del uso de una regla de decisión inadecuada y una verificación equivocada de los métodos de ensayo</t>
  </si>
  <si>
    <t>debido a resultados insatisfactorios en los ensayos de aptitud y a un inadecuado cálculo de la incertidumbre de medición (principalmente en las fuentes de incertidumbre)</t>
  </si>
  <si>
    <t>Firma de cada funcionario del:
- Conflicto de interés
- Acta de compromiso ético
- Declaración de impedimento</t>
  </si>
  <si>
    <t>Cada laboratorio es un proyecto de extensión independiente en cuanto a recursos de personal, financieros y administrativos.</t>
  </si>
  <si>
    <t>El informe de caracterización es revisado por alguien diferente a quien lo elabora y aprobado por el Director del laboratorio.</t>
  </si>
  <si>
    <t>Seguimiento al plan de calibración, verificación y mantenimiento semestral con fechas de cumplimiento.</t>
  </si>
  <si>
    <t xml:space="preserve">Revisión de los equipos antes de salir del laboratorio y al ingresar al mismo. </t>
  </si>
  <si>
    <t>Revisión de requisitos para la contratación de servicios de calibración.
Contratación de servicios de calibración con OEC acreditados en ISO 17025, por ONAC en la versión vigente.</t>
  </si>
  <si>
    <t>Regla de decisión basada en normatividad reglamentaria aplicable y cálculos estadísticos</t>
  </si>
  <si>
    <t>El cliente mediante la cotización acepta la regla de decisión del laboratorio.</t>
  </si>
  <si>
    <t>Informe de verificación del método.</t>
  </si>
  <si>
    <t>Verificación de la estimación de  la incertidumbre</t>
  </si>
  <si>
    <t>Participación en ensayos de aptitud</t>
  </si>
  <si>
    <t xml:space="preserve">Comprobaciones intermedias que permiten confiar en el resultado reportado </t>
  </si>
  <si>
    <t>Director
Contratistas:
Profesional administrativo, profesional de apoyo</t>
  </si>
  <si>
    <t>Profesional adminstrativo o profesional de laboratorio</t>
  </si>
  <si>
    <t>Profesional de laboratorio o profesional de apoyo</t>
  </si>
  <si>
    <t>Director, profesinal administrativo y profesional de laboratorio</t>
  </si>
  <si>
    <t>Profesional de laboratorio, profesional de apoyo y técnicos de monitoreo ambiental</t>
  </si>
  <si>
    <t>Profesional de laboratorio</t>
  </si>
  <si>
    <t>N° Informes con pérdida de la imparcialidad / N° informes expedidos por el grupo de investigación</t>
  </si>
  <si>
    <t xml:space="preserve">Sensibilizar y capacitar al personal en temas relacionados con servicio al usuario e imparcilidad. </t>
  </si>
  <si>
    <t>Asegurar que la revisión del informe de caracterización sea revisado por una persona diferente a quien lo elabora</t>
  </si>
  <si>
    <t>N° de equipos calibrados de acuerdo al Plan de calibración y criterios de aceptación/N° Total de equipos que se planean calibrar de acuerdo al Plan de calibración</t>
  </si>
  <si>
    <t>Realizar seguimiento al plan de acuerdo con las fechas de corte de revisión de objetivos del laboratorio</t>
  </si>
  <si>
    <t>Suspender el uso de manera inmediata del equipo y reportar al director para que él gestione la revisión y reparación del equipo</t>
  </si>
  <si>
    <t>Garantizar la competencia de los proveedores de calibración de los equipos antes de cada contratación</t>
  </si>
  <si>
    <t>N° de informes con declaración de conformidad equivocada / N° de informes emitidos</t>
  </si>
  <si>
    <t>Tomar documentos de referencias confiables que permitan definir la regla de decisión adecuada para el laboratorio</t>
  </si>
  <si>
    <t>Asegurar que cada usuario conozca la regla de decisión antes de que el servicio sea contratado</t>
  </si>
  <si>
    <t>Verificar la competencia del GIAS para prestar el servicio antes de que el usuario realice la contratación</t>
  </si>
  <si>
    <t>N° ensayos de aptitud con resultados satisfactorios / N° Total de ensayos de aptitud presentados en cada anualidad</t>
  </si>
  <si>
    <t>Participar en la presentación de ensayos de aptitud de acuerdo con el plan de participación del IDEAM (con aprobación)</t>
  </si>
  <si>
    <t>Realizar seguimiento continuo de los resultados de las comprobaciones intermedias para verificar la validez de cada resultado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</si>
</sst>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yyyy\-mm\-dd;@"/>
    <numFmt numFmtId="165" formatCode="dd/mm/yyyy;@"/>
    <numFmt numFmtId="166" formatCode="d/m/yyyy"/>
    <numFmt numFmtId="167" formatCode="dd/mm/yyyy"/>
  </numFmts>
  <fonts count="64" x14ac:knownFonts="1">
    <font>
      <sz val="10"/>
      <name val="Arial"/>
    </font>
    <font>
      <sz val="11"/>
      <color theme="1"/>
      <name val="Calibri"/>
      <family val="2"/>
      <scheme val="minor"/>
    </font>
    <font>
      <b/>
      <sz val="8"/>
      <name val="Arial"/>
      <family val="2"/>
    </font>
    <font>
      <sz val="8"/>
      <name val="Arial"/>
      <family val="2"/>
    </font>
    <font>
      <sz val="10"/>
      <name val="Arial"/>
      <family val="2"/>
    </font>
    <font>
      <b/>
      <sz val="10"/>
      <name val="Arial"/>
      <family val="2"/>
    </font>
    <font>
      <b/>
      <sz val="11"/>
      <name val="Tahoma"/>
      <family val="2"/>
    </font>
    <font>
      <b/>
      <sz val="8"/>
      <name val="Tahoma"/>
      <family val="2"/>
    </font>
    <font>
      <sz val="8"/>
      <name val="Tahoma"/>
      <family val="2"/>
    </font>
    <font>
      <b/>
      <sz val="10"/>
      <name val="Tahoma"/>
      <family val="2"/>
    </font>
    <font>
      <b/>
      <sz val="6"/>
      <name val="Tahoma"/>
      <family val="2"/>
    </font>
    <font>
      <sz val="8"/>
      <name val="Calibri"/>
      <family val="2"/>
      <scheme val="minor"/>
    </font>
    <font>
      <sz val="9"/>
      <name val="Calibri"/>
      <family val="2"/>
      <scheme val="minor"/>
    </font>
    <font>
      <b/>
      <sz val="10"/>
      <name val="Calibri"/>
      <family val="2"/>
      <scheme val="minor"/>
    </font>
    <font>
      <sz val="10"/>
      <name val="Calibri"/>
      <family val="2"/>
      <scheme val="minor"/>
    </font>
    <font>
      <sz val="6"/>
      <name val="Calibri"/>
      <family val="2"/>
      <scheme val="minor"/>
    </font>
    <font>
      <b/>
      <sz val="8"/>
      <name val="Calibri"/>
      <family val="2"/>
      <scheme val="minor"/>
    </font>
    <font>
      <sz val="7"/>
      <name val="Calibri"/>
      <family val="2"/>
      <scheme val="minor"/>
    </font>
    <font>
      <b/>
      <sz val="12"/>
      <name val="Calibri"/>
      <family val="2"/>
      <scheme val="minor"/>
    </font>
    <font>
      <b/>
      <sz val="14"/>
      <name val="Calibri"/>
      <family val="2"/>
      <scheme val="minor"/>
    </font>
    <font>
      <sz val="8"/>
      <color theme="1"/>
      <name val="Arial"/>
      <family val="2"/>
    </font>
    <font>
      <sz val="14"/>
      <name val="Calibri"/>
      <family val="2"/>
      <scheme val="minor"/>
    </font>
    <font>
      <sz val="7"/>
      <name val="Arial"/>
      <family val="2"/>
    </font>
    <font>
      <b/>
      <sz val="10"/>
      <color theme="1"/>
      <name val="Arial"/>
      <family val="2"/>
    </font>
    <font>
      <sz val="7"/>
      <color theme="1"/>
      <name val="Calibri"/>
      <family val="2"/>
      <scheme val="minor"/>
    </font>
    <font>
      <sz val="8"/>
      <color indexed="8"/>
      <name val="Arial"/>
      <family val="2"/>
    </font>
    <font>
      <sz val="10"/>
      <color theme="1"/>
      <name val="Calibri"/>
      <family val="2"/>
      <scheme val="minor"/>
    </font>
    <font>
      <b/>
      <sz val="10"/>
      <color theme="1"/>
      <name val="Calibri"/>
      <family val="2"/>
      <scheme val="minor"/>
    </font>
    <font>
      <b/>
      <sz val="11"/>
      <name val="Arial"/>
      <family val="2"/>
    </font>
    <font>
      <sz val="10"/>
      <color theme="1"/>
      <name val="Arial"/>
      <family val="2"/>
    </font>
    <font>
      <sz val="10"/>
      <name val="Arial"/>
      <family val="2"/>
    </font>
    <font>
      <sz val="10"/>
      <color theme="1"/>
      <name val="Calibri"/>
      <family val="2"/>
    </font>
    <font>
      <b/>
      <sz val="10"/>
      <color theme="1"/>
      <name val="Calibri"/>
      <family val="2"/>
    </font>
    <font>
      <sz val="10"/>
      <name val="Calibri"/>
      <family val="2"/>
    </font>
    <font>
      <sz val="13"/>
      <color theme="1"/>
      <name val="Calibri"/>
      <family val="2"/>
    </font>
    <font>
      <b/>
      <sz val="13"/>
      <color theme="1"/>
      <name val="Calibri"/>
      <family val="2"/>
    </font>
    <font>
      <sz val="13"/>
      <name val="Calibri"/>
      <family val="2"/>
    </font>
    <font>
      <sz val="13"/>
      <color theme="1"/>
      <name val="Calibri"/>
      <family val="2"/>
      <scheme val="minor"/>
    </font>
    <font>
      <b/>
      <sz val="13"/>
      <color theme="1"/>
      <name val="Calibri"/>
      <family val="2"/>
      <scheme val="minor"/>
    </font>
    <font>
      <sz val="10"/>
      <color theme="1"/>
      <name val="Arial"/>
      <family val="2"/>
    </font>
    <font>
      <b/>
      <sz val="11"/>
      <color theme="1"/>
      <name val="Calibri"/>
      <family val="2"/>
      <scheme val="minor"/>
    </font>
    <font>
      <b/>
      <sz val="8"/>
      <color theme="1"/>
      <name val="Calibri"/>
      <family val="2"/>
      <scheme val="minor"/>
    </font>
    <font>
      <sz val="8"/>
      <color theme="1"/>
      <name val="Calibri"/>
      <family val="2"/>
      <scheme val="minor"/>
    </font>
    <font>
      <b/>
      <sz val="8"/>
      <color theme="1"/>
      <name val="Calibri"/>
      <family val="2"/>
    </font>
    <font>
      <sz val="8"/>
      <color theme="1"/>
      <name val="Calibri"/>
      <family val="2"/>
    </font>
    <font>
      <sz val="11"/>
      <color rgb="FF9C5700"/>
      <name val="Calibri"/>
      <family val="2"/>
      <scheme val="minor"/>
    </font>
    <font>
      <b/>
      <sz val="11"/>
      <color rgb="FFFF0000"/>
      <name val="Calibri"/>
      <family val="2"/>
      <scheme val="minor"/>
    </font>
    <font>
      <sz val="11"/>
      <color theme="1"/>
      <name val="Helvetica"/>
      <family val="2"/>
    </font>
    <font>
      <sz val="11"/>
      <color rgb="FF000000"/>
      <name val="Helvetica"/>
      <family val="2"/>
    </font>
    <font>
      <b/>
      <sz val="11"/>
      <color theme="1"/>
      <name val="Helvetica"/>
      <family val="2"/>
    </font>
    <font>
      <b/>
      <sz val="11"/>
      <name val="Calibri"/>
      <family val="2"/>
      <scheme val="minor"/>
    </font>
    <font>
      <sz val="11"/>
      <name val="Calibri"/>
      <family val="2"/>
      <scheme val="minor"/>
    </font>
    <font>
      <b/>
      <sz val="14"/>
      <color theme="1"/>
      <name val="Calibri"/>
      <family val="2"/>
      <scheme val="minor"/>
    </font>
    <font>
      <b/>
      <i/>
      <sz val="11"/>
      <name val="Calibri"/>
      <family val="2"/>
      <scheme val="minor"/>
    </font>
    <font>
      <sz val="10"/>
      <color rgb="FF000000"/>
      <name val="Calibri"/>
      <family val="2"/>
      <scheme val="minor"/>
    </font>
    <font>
      <b/>
      <i/>
      <sz val="11"/>
      <color theme="1"/>
      <name val="Calibri"/>
      <family val="2"/>
      <scheme val="minor"/>
    </font>
    <font>
      <b/>
      <sz val="16"/>
      <name val="Calibri"/>
      <family val="2"/>
    </font>
    <font>
      <sz val="9"/>
      <color indexed="81"/>
      <name val="Tahoma"/>
      <family val="2"/>
    </font>
    <font>
      <b/>
      <sz val="9"/>
      <color indexed="81"/>
      <name val="Tahoma"/>
      <family val="2"/>
    </font>
    <font>
      <sz val="11"/>
      <name val="Calibri"/>
      <family val="2"/>
    </font>
    <font>
      <sz val="10"/>
      <color rgb="FF000000"/>
      <name val="Arial"/>
      <family val="2"/>
    </font>
    <font>
      <sz val="8"/>
      <name val="Arial"/>
      <family val="2"/>
    </font>
    <font>
      <b/>
      <sz val="9"/>
      <name val="Calibri"/>
      <family val="2"/>
      <scheme val="minor"/>
    </font>
    <font>
      <b/>
      <sz val="10"/>
      <color rgb="FF0000FF"/>
      <name val="Calibri"/>
      <family val="2"/>
    </font>
  </fonts>
  <fills count="35">
    <fill>
      <patternFill patternType="none"/>
    </fill>
    <fill>
      <patternFill patternType="gray125"/>
    </fill>
    <fill>
      <patternFill patternType="solid">
        <fgColor indexed="9"/>
        <bgColor indexed="64"/>
      </patternFill>
    </fill>
    <fill>
      <patternFill patternType="solid">
        <fgColor rgb="FFFF0000"/>
        <bgColor indexed="64"/>
      </patternFill>
    </fill>
    <fill>
      <patternFill patternType="solid">
        <fgColor rgb="FFFFC000"/>
        <bgColor indexed="64"/>
      </patternFill>
    </fill>
    <fill>
      <patternFill patternType="solid">
        <fgColor rgb="FFFFFF00"/>
        <bgColor indexed="64"/>
      </patternFill>
    </fill>
    <fill>
      <patternFill patternType="solid">
        <fgColor rgb="FF00B050"/>
        <bgColor indexed="64"/>
      </patternFill>
    </fill>
    <fill>
      <patternFill patternType="solid">
        <fgColor rgb="FFC00000"/>
        <bgColor indexed="64"/>
      </patternFill>
    </fill>
    <fill>
      <patternFill patternType="solid">
        <fgColor theme="0"/>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rgb="FFFFFFFF"/>
        <bgColor rgb="FFFFFFFF"/>
      </patternFill>
    </fill>
    <fill>
      <patternFill patternType="solid">
        <fgColor theme="0"/>
        <bgColor theme="0"/>
      </patternFill>
    </fill>
    <fill>
      <patternFill patternType="solid">
        <fgColor rgb="FFDBE5F1"/>
        <bgColor rgb="FFDBE5F1"/>
      </patternFill>
    </fill>
    <fill>
      <patternFill patternType="solid">
        <fgColor rgb="FFC6D9F0"/>
        <bgColor rgb="FFC6D9F0"/>
      </patternFill>
    </fill>
    <fill>
      <patternFill patternType="solid">
        <fgColor rgb="FFFFFF00"/>
        <bgColor rgb="FFFFFF00"/>
      </patternFill>
    </fill>
    <fill>
      <patternFill patternType="solid">
        <fgColor theme="6" tint="0.79998168889431442"/>
        <bgColor indexed="64"/>
      </patternFill>
    </fill>
    <fill>
      <patternFill patternType="solid">
        <fgColor theme="0" tint="-0.14999847407452621"/>
        <bgColor theme="0"/>
      </patternFill>
    </fill>
    <fill>
      <patternFill patternType="solid">
        <fgColor rgb="FFBCE292"/>
        <bgColor rgb="FFFFFFFF"/>
      </patternFill>
    </fill>
    <fill>
      <patternFill patternType="solid">
        <fgColor theme="0" tint="-0.14999847407452621"/>
        <bgColor rgb="FFF2F2F2"/>
      </patternFill>
    </fill>
    <fill>
      <patternFill patternType="solid">
        <fgColor theme="0" tint="-0.14999847407452621"/>
        <bgColor rgb="FFFFFFFF"/>
      </patternFill>
    </fill>
    <fill>
      <patternFill patternType="solid">
        <fgColor rgb="FFFFEB9C"/>
      </patternFill>
    </fill>
    <fill>
      <patternFill patternType="solid">
        <fgColor theme="9" tint="0.39997558519241921"/>
        <bgColor indexed="64"/>
      </patternFill>
    </fill>
    <fill>
      <patternFill patternType="solid">
        <fgColor rgb="FF00B0F0"/>
        <bgColor indexed="64"/>
      </patternFill>
    </fill>
    <fill>
      <patternFill patternType="solid">
        <fgColor rgb="FFFFFFCC"/>
        <bgColor indexed="64"/>
      </patternFill>
    </fill>
    <fill>
      <patternFill patternType="solid">
        <fgColor rgb="FFFFFFCC"/>
        <bgColor rgb="FFFFFFCC"/>
      </patternFill>
    </fill>
    <fill>
      <patternFill patternType="solid">
        <fgColor rgb="FFFFFFCC"/>
        <bgColor rgb="FFDBE5F1"/>
      </patternFill>
    </fill>
    <fill>
      <patternFill patternType="solid">
        <fgColor rgb="FFFFFFCC"/>
        <bgColor rgb="FFFFFFFF"/>
      </patternFill>
    </fill>
    <fill>
      <patternFill patternType="solid">
        <fgColor theme="0"/>
        <bgColor theme="4" tint="0.79998168889431442"/>
      </patternFill>
    </fill>
    <fill>
      <patternFill patternType="solid">
        <fgColor theme="2" tint="-9.9978637043366805E-2"/>
        <bgColor indexed="64"/>
      </patternFill>
    </fill>
    <fill>
      <patternFill patternType="solid">
        <fgColor theme="0"/>
        <bgColor rgb="FFF2F2F2"/>
      </patternFill>
    </fill>
  </fills>
  <borders count="84">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style="thin">
        <color indexed="64"/>
      </left>
      <right/>
      <top style="medium">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diagonal/>
    </border>
    <border>
      <left/>
      <right/>
      <top/>
      <bottom style="thin">
        <color indexed="64"/>
      </bottom>
      <diagonal/>
    </border>
    <border>
      <left/>
      <right style="thin">
        <color indexed="64"/>
      </right>
      <top/>
      <bottom/>
      <diagonal/>
    </border>
    <border>
      <left/>
      <right style="thin">
        <color indexed="64"/>
      </right>
      <top/>
      <bottom style="medium">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bottom/>
      <diagonal/>
    </border>
    <border>
      <left style="medium">
        <color indexed="64"/>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indexed="64"/>
      </right>
      <top style="medium">
        <color indexed="64"/>
      </top>
      <bottom style="medium">
        <color indexed="64"/>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style="thin">
        <color rgb="FF000000"/>
      </left>
      <right style="thin">
        <color rgb="FF000000"/>
      </right>
      <top/>
      <bottom/>
      <diagonal/>
    </border>
    <border>
      <left style="thin">
        <color rgb="FF000000"/>
      </left>
      <right/>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medium">
        <color indexed="64"/>
      </left>
      <right style="thin">
        <color indexed="64"/>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rgb="FF000000"/>
      </left>
      <right/>
      <top/>
      <bottom style="thin">
        <color rgb="FF000000"/>
      </bottom>
      <diagonal/>
    </border>
    <border>
      <left style="thin">
        <color indexed="64"/>
      </left>
      <right/>
      <top style="thin">
        <color indexed="64"/>
      </top>
      <bottom style="medium">
        <color indexed="64"/>
      </bottom>
      <diagonal/>
    </border>
    <border>
      <left style="thin">
        <color rgb="FF000000"/>
      </left>
      <right style="medium">
        <color indexed="64"/>
      </right>
      <top style="medium">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right style="thin">
        <color rgb="FF000000"/>
      </right>
      <top/>
      <bottom style="thin">
        <color rgb="FF000000"/>
      </bottom>
      <diagonal/>
    </border>
    <border>
      <left style="medium">
        <color indexed="64"/>
      </left>
      <right style="thin">
        <color indexed="64"/>
      </right>
      <top/>
      <bottom style="medium">
        <color indexed="64"/>
      </bottom>
      <diagonal/>
    </border>
    <border>
      <left style="medium">
        <color rgb="FF4F81BD"/>
      </left>
      <right/>
      <top style="medium">
        <color rgb="FF4F81BD"/>
      </top>
      <bottom/>
      <diagonal/>
    </border>
    <border>
      <left/>
      <right/>
      <top style="medium">
        <color rgb="FF4F81BD"/>
      </top>
      <bottom/>
      <diagonal/>
    </border>
    <border>
      <left/>
      <right style="medium">
        <color rgb="FF4F81BD"/>
      </right>
      <top style="medium">
        <color rgb="FF4F81BD"/>
      </top>
      <bottom/>
      <diagonal/>
    </border>
    <border>
      <left style="medium">
        <color rgb="FF4F81BD"/>
      </left>
      <right/>
      <top style="medium">
        <color rgb="FF4F81BD"/>
      </top>
      <bottom style="medium">
        <color rgb="FF4F81BD"/>
      </bottom>
      <diagonal/>
    </border>
    <border>
      <left/>
      <right/>
      <top style="medium">
        <color rgb="FF4F81BD"/>
      </top>
      <bottom style="medium">
        <color rgb="FF4F81BD"/>
      </bottom>
      <diagonal/>
    </border>
    <border>
      <left/>
      <right style="medium">
        <color rgb="FF4F81BD"/>
      </right>
      <top style="medium">
        <color rgb="FF4F81BD"/>
      </top>
      <bottom style="medium">
        <color rgb="FF4F81BD"/>
      </bottom>
      <diagonal/>
    </border>
    <border>
      <left/>
      <right style="thin">
        <color rgb="FF000000"/>
      </right>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medium">
        <color indexed="64"/>
      </top>
      <bottom/>
      <diagonal/>
    </border>
    <border>
      <left style="thin">
        <color rgb="FF000000"/>
      </left>
      <right style="medium">
        <color rgb="FF000000"/>
      </right>
      <top style="thin">
        <color rgb="FF000000"/>
      </top>
      <bottom style="thin">
        <color rgb="FF000000"/>
      </bottom>
      <diagonal/>
    </border>
  </borders>
  <cellStyleXfs count="4">
    <xf numFmtId="0" fontId="0" fillId="0" borderId="0"/>
    <xf numFmtId="43" fontId="30" fillId="0" borderId="0" applyFont="0" applyFill="0" applyBorder="0" applyAlignment="0" applyProtection="0"/>
    <xf numFmtId="0" fontId="45" fillId="25" borderId="0" applyNumberFormat="0" applyBorder="0" applyAlignment="0" applyProtection="0"/>
    <xf numFmtId="0" fontId="4" fillId="0" borderId="0"/>
  </cellStyleXfs>
  <cellXfs count="576">
    <xf numFmtId="0" fontId="0" fillId="0" borderId="0" xfId="0"/>
    <xf numFmtId="0" fontId="5" fillId="0" borderId="0" xfId="0" applyFont="1"/>
    <xf numFmtId="0" fontId="7" fillId="0" borderId="0" xfId="0" applyFont="1" applyAlignment="1">
      <alignment vertical="top" wrapText="1"/>
    </xf>
    <xf numFmtId="0" fontId="8" fillId="0" borderId="0" xfId="0" applyFont="1" applyAlignment="1">
      <alignment vertical="center" wrapText="1"/>
    </xf>
    <xf numFmtId="0" fontId="8" fillId="0" borderId="0" xfId="0" applyFont="1" applyAlignment="1">
      <alignment horizontal="center" vertical="center" wrapText="1"/>
    </xf>
    <xf numFmtId="0" fontId="7" fillId="0" borderId="0" xfId="0" applyFont="1" applyAlignment="1">
      <alignment horizontal="center" vertical="center" wrapText="1"/>
    </xf>
    <xf numFmtId="0" fontId="10" fillId="0" borderId="0" xfId="0" applyFont="1" applyAlignment="1">
      <alignment horizontal="center" vertical="center" textRotation="90" wrapText="1"/>
    </xf>
    <xf numFmtId="0" fontId="10" fillId="0" borderId="0" xfId="0" applyFont="1" applyAlignment="1">
      <alignment horizontal="center" vertical="center" wrapText="1"/>
    </xf>
    <xf numFmtId="0" fontId="0" fillId="0" borderId="0" xfId="0" applyAlignment="1">
      <alignment horizontal="center"/>
    </xf>
    <xf numFmtId="0" fontId="4" fillId="0" borderId="0" xfId="0" applyFont="1"/>
    <xf numFmtId="0" fontId="14" fillId="0" borderId="22" xfId="0" applyFont="1" applyBorder="1" applyAlignment="1">
      <alignment horizontal="center"/>
    </xf>
    <xf numFmtId="0" fontId="14" fillId="0" borderId="0" xfId="0" applyFont="1" applyAlignment="1">
      <alignment horizontal="center"/>
    </xf>
    <xf numFmtId="0" fontId="14" fillId="0" borderId="0" xfId="0" applyFont="1"/>
    <xf numFmtId="0" fontId="18" fillId="0" borderId="22" xfId="0" applyFont="1" applyBorder="1" applyAlignment="1">
      <alignment horizontal="center"/>
    </xf>
    <xf numFmtId="0" fontId="18" fillId="0" borderId="0" xfId="0" applyFont="1" applyAlignment="1">
      <alignment horizontal="center"/>
    </xf>
    <xf numFmtId="0" fontId="11" fillId="0" borderId="0" xfId="0" applyFont="1" applyAlignment="1">
      <alignment vertical="center"/>
    </xf>
    <xf numFmtId="0" fontId="11" fillId="0" borderId="4" xfId="0" applyFont="1" applyBorder="1" applyAlignment="1">
      <alignment horizontal="center" vertical="top" wrapText="1"/>
    </xf>
    <xf numFmtId="0" fontId="22" fillId="10" borderId="2" xfId="0" applyFont="1" applyFill="1" applyBorder="1" applyAlignment="1">
      <alignment horizontal="center" vertical="center" wrapText="1"/>
    </xf>
    <xf numFmtId="0" fontId="2" fillId="11" borderId="2"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24" fillId="10" borderId="2" xfId="0" applyFont="1" applyFill="1" applyBorder="1" applyAlignment="1">
      <alignment horizontal="center" vertical="center" wrapText="1"/>
    </xf>
    <xf numFmtId="0" fontId="3" fillId="6" borderId="2" xfId="0" applyFont="1" applyFill="1" applyBorder="1" applyAlignment="1">
      <alignment horizontal="center" vertical="center" wrapText="1"/>
    </xf>
    <xf numFmtId="0" fontId="25" fillId="6" borderId="2" xfId="0" applyFont="1" applyFill="1" applyBorder="1" applyAlignment="1">
      <alignment horizontal="center" vertical="center" wrapText="1"/>
    </xf>
    <xf numFmtId="0" fontId="25" fillId="4" borderId="2" xfId="0" applyFont="1" applyFill="1" applyBorder="1" applyAlignment="1">
      <alignment horizontal="center" vertical="center" wrapText="1"/>
    </xf>
    <xf numFmtId="0" fontId="2" fillId="8" borderId="0" xfId="0" applyFont="1" applyFill="1" applyAlignment="1">
      <alignment horizontal="center" vertical="center" textRotation="90" wrapText="1"/>
    </xf>
    <xf numFmtId="0" fontId="25" fillId="11" borderId="2" xfId="0" applyFont="1" applyFill="1" applyBorder="1" applyAlignment="1">
      <alignment horizontal="center" vertical="center" wrapText="1"/>
    </xf>
    <xf numFmtId="0" fontId="20" fillId="8" borderId="0" xfId="0" applyFont="1" applyFill="1" applyAlignment="1">
      <alignment wrapText="1"/>
    </xf>
    <xf numFmtId="0" fontId="20" fillId="8" borderId="0" xfId="0" applyFont="1" applyFill="1" applyAlignment="1">
      <alignment horizontal="center" vertical="center" wrapText="1"/>
    </xf>
    <xf numFmtId="0" fontId="2" fillId="10" borderId="2" xfId="0" applyFont="1" applyFill="1" applyBorder="1" applyAlignment="1">
      <alignment horizontal="center" vertical="center" wrapText="1"/>
    </xf>
    <xf numFmtId="0" fontId="0" fillId="8" borderId="0" xfId="0" applyFill="1"/>
    <xf numFmtId="0" fontId="2" fillId="8" borderId="0" xfId="0" applyFont="1" applyFill="1" applyAlignment="1">
      <alignment horizontal="center" vertical="center" wrapText="1"/>
    </xf>
    <xf numFmtId="0" fontId="13" fillId="0" borderId="0" xfId="0" applyFont="1" applyAlignment="1">
      <alignment horizontal="center" vertical="center" wrapText="1"/>
    </xf>
    <xf numFmtId="0" fontId="14" fillId="0" borderId="3" xfId="0" applyFont="1" applyBorder="1" applyAlignment="1">
      <alignment horizontal="center"/>
    </xf>
    <xf numFmtId="0" fontId="13" fillId="0" borderId="0" xfId="0" applyFont="1" applyAlignment="1">
      <alignment vertical="center" wrapText="1"/>
    </xf>
    <xf numFmtId="0" fontId="14" fillId="0" borderId="3" xfId="0" applyFont="1" applyBorder="1"/>
    <xf numFmtId="0" fontId="11" fillId="0" borderId="0" xfId="0" applyFont="1" applyAlignment="1">
      <alignment vertical="center" wrapText="1"/>
    </xf>
    <xf numFmtId="0" fontId="16" fillId="0" borderId="0" xfId="0" applyFont="1" applyAlignment="1">
      <alignment vertical="center" wrapText="1"/>
    </xf>
    <xf numFmtId="16" fontId="11" fillId="0" borderId="0" xfId="0" quotePrefix="1" applyNumberFormat="1" applyFont="1" applyAlignment="1">
      <alignment horizontal="center" vertical="center" wrapText="1"/>
    </xf>
    <xf numFmtId="0" fontId="11" fillId="0" borderId="0" xfId="0" quotePrefix="1" applyFont="1" applyAlignment="1">
      <alignment horizontal="center" vertical="center" wrapText="1"/>
    </xf>
    <xf numFmtId="0" fontId="28" fillId="7" borderId="29" xfId="0" applyFont="1" applyFill="1" applyBorder="1" applyAlignment="1">
      <alignment horizontal="center" vertical="center" wrapText="1"/>
    </xf>
    <xf numFmtId="0" fontId="28" fillId="4" borderId="37" xfId="0" applyFont="1" applyFill="1" applyBorder="1" applyAlignment="1">
      <alignment horizontal="center" vertical="center" wrapText="1"/>
    </xf>
    <xf numFmtId="0" fontId="28" fillId="5" borderId="37" xfId="0" applyFont="1" applyFill="1" applyBorder="1" applyAlignment="1">
      <alignment horizontal="center" vertical="center" wrapText="1"/>
    </xf>
    <xf numFmtId="0" fontId="28" fillId="12" borderId="30" xfId="0" applyFont="1" applyFill="1" applyBorder="1" applyAlignment="1">
      <alignment horizontal="center" vertical="center" wrapText="1"/>
    </xf>
    <xf numFmtId="0" fontId="28" fillId="6" borderId="30" xfId="0" applyFont="1" applyFill="1" applyBorder="1" applyAlignment="1">
      <alignment horizontal="center" vertical="center" wrapText="1"/>
    </xf>
    <xf numFmtId="0" fontId="16" fillId="0" borderId="0" xfId="0" applyFont="1" applyAlignment="1">
      <alignment horizontal="left" vertical="top" wrapText="1"/>
    </xf>
    <xf numFmtId="0" fontId="13" fillId="8" borderId="0" xfId="0" applyFont="1" applyFill="1" applyAlignment="1">
      <alignment vertical="center" wrapText="1"/>
    </xf>
    <xf numFmtId="0" fontId="16" fillId="8" borderId="0" xfId="0" applyFont="1" applyFill="1" applyAlignment="1">
      <alignment vertical="center" textRotation="90"/>
    </xf>
    <xf numFmtId="0" fontId="2" fillId="8" borderId="0" xfId="0" applyFont="1" applyFill="1" applyAlignment="1">
      <alignment horizontal="center" vertical="center" textRotation="90"/>
    </xf>
    <xf numFmtId="0" fontId="27" fillId="8" borderId="0" xfId="0" applyFont="1" applyFill="1" applyAlignment="1">
      <alignment horizontal="center" vertical="center" wrapText="1"/>
    </xf>
    <xf numFmtId="0" fontId="26" fillId="8" borderId="0" xfId="0" applyFont="1" applyFill="1" applyAlignment="1">
      <alignment horizontal="center" vertical="center"/>
    </xf>
    <xf numFmtId="0" fontId="0" fillId="8" borderId="0" xfId="0" applyFill="1" applyAlignment="1">
      <alignment horizontal="center" vertical="center" textRotation="90"/>
    </xf>
    <xf numFmtId="0" fontId="14" fillId="8" borderId="0" xfId="0" applyFont="1" applyFill="1" applyAlignment="1">
      <alignment horizontal="center"/>
    </xf>
    <xf numFmtId="0" fontId="13" fillId="8" borderId="0" xfId="0" applyFont="1" applyFill="1" applyAlignment="1">
      <alignment horizontal="center" vertical="center" wrapText="1"/>
    </xf>
    <xf numFmtId="0" fontId="16" fillId="8" borderId="0" xfId="0" applyFont="1" applyFill="1" applyAlignment="1">
      <alignment horizontal="center" vertical="center" wrapText="1"/>
    </xf>
    <xf numFmtId="0" fontId="34" fillId="15" borderId="0" xfId="0" applyFont="1" applyFill="1" applyAlignment="1" applyProtection="1">
      <alignment horizontal="center" vertical="center" wrapText="1"/>
      <protection locked="0"/>
    </xf>
    <xf numFmtId="0" fontId="36" fillId="0" borderId="0" xfId="0" applyFont="1" applyAlignment="1" applyProtection="1">
      <alignment vertical="center"/>
      <protection locked="0"/>
    </xf>
    <xf numFmtId="0" fontId="35" fillId="15" borderId="0" xfId="0" applyFont="1" applyFill="1" applyAlignment="1" applyProtection="1">
      <alignment horizontal="center" vertical="center" wrapText="1"/>
      <protection locked="0"/>
    </xf>
    <xf numFmtId="0" fontId="33" fillId="0" borderId="0" xfId="0" applyFont="1" applyAlignment="1" applyProtection="1">
      <alignment vertical="center"/>
      <protection locked="0"/>
    </xf>
    <xf numFmtId="0" fontId="31" fillId="15" borderId="0" xfId="0" applyFont="1" applyFill="1" applyAlignment="1" applyProtection="1">
      <alignment horizontal="center" vertical="center" wrapText="1"/>
      <protection locked="0"/>
    </xf>
    <xf numFmtId="0" fontId="31" fillId="19" borderId="0" xfId="0" applyFont="1" applyFill="1" applyAlignment="1" applyProtection="1">
      <alignment horizontal="center" vertical="center" wrapText="1"/>
      <protection locked="0"/>
    </xf>
    <xf numFmtId="166" fontId="31" fillId="19" borderId="0" xfId="0" applyNumberFormat="1" applyFont="1" applyFill="1" applyAlignment="1" applyProtection="1">
      <alignment horizontal="center" vertical="center" wrapText="1"/>
      <protection locked="0"/>
    </xf>
    <xf numFmtId="166" fontId="31" fillId="15" borderId="0" xfId="0" applyNumberFormat="1" applyFont="1" applyFill="1" applyAlignment="1" applyProtection="1">
      <alignment horizontal="center" vertical="center" wrapText="1"/>
      <protection locked="0"/>
    </xf>
    <xf numFmtId="166" fontId="31" fillId="22" borderId="0" xfId="0" applyNumberFormat="1" applyFont="1" applyFill="1" applyAlignment="1" applyProtection="1">
      <alignment horizontal="center" vertical="center" wrapText="1"/>
      <protection locked="0"/>
    </xf>
    <xf numFmtId="0" fontId="31" fillId="22" borderId="0" xfId="0" applyFont="1" applyFill="1" applyAlignment="1" applyProtection="1">
      <alignment horizontal="center" vertical="center" wrapText="1"/>
      <protection locked="0"/>
    </xf>
    <xf numFmtId="0" fontId="37" fillId="2" borderId="8" xfId="0" applyFont="1" applyFill="1" applyBorder="1" applyAlignment="1" applyProtection="1">
      <alignment vertical="center" wrapText="1"/>
      <protection hidden="1"/>
    </xf>
    <xf numFmtId="0" fontId="37" fillId="2" borderId="3" xfId="0" applyFont="1" applyFill="1" applyBorder="1" applyAlignment="1" applyProtection="1">
      <alignment vertical="center" wrapText="1"/>
      <protection hidden="1"/>
    </xf>
    <xf numFmtId="0" fontId="37" fillId="8" borderId="3" xfId="0" applyFont="1" applyFill="1" applyBorder="1" applyAlignment="1" applyProtection="1">
      <alignment horizontal="center" vertical="center" wrapText="1"/>
      <protection hidden="1"/>
    </xf>
    <xf numFmtId="0" fontId="38" fillId="8" borderId="3" xfId="0" applyFont="1" applyFill="1" applyBorder="1" applyAlignment="1" applyProtection="1">
      <alignment horizontal="center" vertical="center" wrapText="1"/>
      <protection hidden="1"/>
    </xf>
    <xf numFmtId="0" fontId="37" fillId="2" borderId="0" xfId="0" applyFont="1" applyFill="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37" fillId="2" borderId="6" xfId="0" applyFont="1" applyFill="1" applyBorder="1" applyAlignment="1" applyProtection="1">
      <alignment vertical="center" wrapText="1"/>
      <protection hidden="1"/>
    </xf>
    <xf numFmtId="0" fontId="37" fillId="2" borderId="0" xfId="0" applyFont="1" applyFill="1" applyAlignment="1" applyProtection="1">
      <alignment vertical="center" wrapText="1"/>
      <protection hidden="1"/>
    </xf>
    <xf numFmtId="14" fontId="37" fillId="0" borderId="0" xfId="0" applyNumberFormat="1" applyFont="1" applyAlignment="1" applyProtection="1">
      <alignment horizontal="center" vertical="center" wrapText="1"/>
      <protection hidden="1"/>
    </xf>
    <xf numFmtId="0" fontId="37" fillId="0" borderId="0" xfId="0" applyFont="1" applyAlignment="1" applyProtection="1">
      <alignment vertical="center"/>
      <protection hidden="1"/>
    </xf>
    <xf numFmtId="0" fontId="37" fillId="2" borderId="0" xfId="0" applyFont="1" applyFill="1" applyAlignment="1" applyProtection="1">
      <alignment horizontal="center" vertical="center" wrapText="1"/>
      <protection locked="0"/>
    </xf>
    <xf numFmtId="14" fontId="38" fillId="14" borderId="37" xfId="0" applyNumberFormat="1" applyFont="1" applyFill="1" applyBorder="1" applyAlignment="1" applyProtection="1">
      <alignment horizontal="center" vertical="center"/>
      <protection locked="0"/>
    </xf>
    <xf numFmtId="0" fontId="38" fillId="0" borderId="0" xfId="0" applyFont="1" applyAlignment="1" applyProtection="1">
      <alignment vertical="center" wrapText="1"/>
      <protection locked="0"/>
    </xf>
    <xf numFmtId="0" fontId="38" fillId="8" borderId="0" xfId="0" applyFont="1" applyFill="1" applyAlignment="1" applyProtection="1">
      <alignment vertical="center" wrapText="1"/>
      <protection locked="0"/>
    </xf>
    <xf numFmtId="0" fontId="37" fillId="8" borderId="0" xfId="0" applyFont="1" applyFill="1" applyAlignment="1" applyProtection="1">
      <alignment horizontal="center" vertical="center" wrapText="1"/>
      <protection locked="0"/>
    </xf>
    <xf numFmtId="0" fontId="38" fillId="0" borderId="0" xfId="0" applyFont="1" applyAlignment="1" applyProtection="1">
      <alignment vertical="center"/>
      <protection locked="0"/>
    </xf>
    <xf numFmtId="0" fontId="38" fillId="8" borderId="0" xfId="0" applyFont="1" applyFill="1" applyAlignment="1" applyProtection="1">
      <alignment vertical="center"/>
      <protection locked="0"/>
    </xf>
    <xf numFmtId="0" fontId="37" fillId="2" borderId="21" xfId="0" applyFont="1" applyFill="1" applyBorder="1" applyAlignment="1" applyProtection="1">
      <alignment horizontal="center" vertical="center" wrapText="1"/>
      <protection locked="0"/>
    </xf>
    <xf numFmtId="0" fontId="37" fillId="0" borderId="0" xfId="0" applyFont="1" applyAlignment="1" applyProtection="1">
      <alignment horizontal="center" vertical="center" wrapText="1"/>
      <protection locked="0"/>
    </xf>
    <xf numFmtId="0" fontId="26" fillId="8" borderId="2" xfId="0" applyFont="1" applyFill="1" applyBorder="1" applyAlignment="1" applyProtection="1">
      <alignment vertical="center" wrapText="1"/>
      <protection locked="0"/>
    </xf>
    <xf numFmtId="0" fontId="26" fillId="2" borderId="2" xfId="0" applyFont="1" applyFill="1" applyBorder="1" applyAlignment="1" applyProtection="1">
      <alignment vertical="center" wrapText="1"/>
      <protection locked="0"/>
    </xf>
    <xf numFmtId="165" fontId="26" fillId="2" borderId="2" xfId="0" applyNumberFormat="1" applyFont="1" applyFill="1" applyBorder="1" applyAlignment="1" applyProtection="1">
      <alignment horizontal="center" vertical="center" wrapText="1"/>
      <protection locked="0"/>
    </xf>
    <xf numFmtId="0" fontId="26" fillId="0" borderId="11" xfId="0" applyFont="1" applyBorder="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27" fillId="2" borderId="0" xfId="0" applyFont="1" applyFill="1" applyAlignment="1" applyProtection="1">
      <alignment horizontal="center" vertical="center" wrapText="1"/>
      <protection locked="0"/>
    </xf>
    <xf numFmtId="14" fontId="26" fillId="0" borderId="0" xfId="0" applyNumberFormat="1" applyFont="1" applyAlignment="1" applyProtection="1">
      <alignment horizontal="center" vertical="center" wrapText="1"/>
      <protection locked="0"/>
    </xf>
    <xf numFmtId="0" fontId="26" fillId="8" borderId="12" xfId="0" applyFont="1" applyFill="1" applyBorder="1" applyAlignment="1" applyProtection="1">
      <alignment vertical="center" wrapText="1"/>
      <protection locked="0"/>
    </xf>
    <xf numFmtId="0" fontId="26" fillId="2" borderId="12" xfId="0" applyFont="1" applyFill="1" applyBorder="1" applyAlignment="1" applyProtection="1">
      <alignment vertical="center" wrapText="1"/>
      <protection locked="0"/>
    </xf>
    <xf numFmtId="165" fontId="26" fillId="2" borderId="12" xfId="0" applyNumberFormat="1" applyFont="1" applyFill="1" applyBorder="1" applyAlignment="1" applyProtection="1">
      <alignment horizontal="center" vertical="center" wrapText="1"/>
      <protection locked="0"/>
    </xf>
    <xf numFmtId="0" fontId="26" fillId="0" borderId="31" xfId="0" applyFont="1" applyBorder="1" applyAlignment="1" applyProtection="1">
      <alignment horizontal="center" vertical="center" wrapText="1"/>
      <protection locked="0"/>
    </xf>
    <xf numFmtId="0" fontId="26" fillId="2" borderId="0" xfId="0" applyFont="1" applyFill="1" applyAlignment="1" applyProtection="1">
      <alignment horizontal="center" vertical="center" wrapText="1"/>
      <protection locked="0"/>
    </xf>
    <xf numFmtId="0" fontId="26" fillId="8" borderId="0" xfId="0" applyFont="1" applyFill="1" applyAlignment="1" applyProtection="1">
      <alignment vertical="center" wrapText="1"/>
      <protection locked="0"/>
    </xf>
    <xf numFmtId="0" fontId="27" fillId="8" borderId="0" xfId="0" applyFont="1" applyFill="1" applyAlignment="1" applyProtection="1">
      <alignment horizontal="center" vertical="center" wrapText="1"/>
      <protection locked="0"/>
    </xf>
    <xf numFmtId="0" fontId="26" fillId="8" borderId="0" xfId="0" applyFont="1" applyFill="1" applyAlignment="1" applyProtection="1">
      <alignment horizontal="center" vertical="center" wrapText="1"/>
      <protection locked="0"/>
    </xf>
    <xf numFmtId="165" fontId="26" fillId="2" borderId="0" xfId="0" applyNumberFormat="1" applyFont="1" applyFill="1" applyAlignment="1" applyProtection="1">
      <alignment horizontal="center" vertical="center" wrapText="1"/>
      <protection locked="0"/>
    </xf>
    <xf numFmtId="0" fontId="39" fillId="8" borderId="0" xfId="0" applyFont="1" applyFill="1" applyProtection="1">
      <protection locked="0"/>
    </xf>
    <xf numFmtId="0" fontId="16" fillId="14" borderId="8" xfId="0" applyFont="1" applyFill="1" applyBorder="1" applyAlignment="1">
      <alignment horizontal="center" vertical="center"/>
    </xf>
    <xf numFmtId="0" fontId="16" fillId="14" borderId="8" xfId="0" applyFont="1" applyFill="1" applyBorder="1" applyAlignment="1">
      <alignment horizontal="center" vertical="center" wrapText="1"/>
    </xf>
    <xf numFmtId="0" fontId="16" fillId="14" borderId="6" xfId="0" applyFont="1" applyFill="1" applyBorder="1" applyAlignment="1">
      <alignment horizontal="center" vertical="center" wrapText="1"/>
    </xf>
    <xf numFmtId="14" fontId="1" fillId="0" borderId="0" xfId="0" applyNumberFormat="1" applyFont="1" applyAlignment="1" applyProtection="1">
      <alignment horizontal="center" vertical="center" wrapText="1"/>
      <protection hidden="1"/>
    </xf>
    <xf numFmtId="0" fontId="1" fillId="0" borderId="0" xfId="0" applyFont="1" applyAlignment="1" applyProtection="1">
      <alignment vertical="center"/>
      <protection hidden="1"/>
    </xf>
    <xf numFmtId="0" fontId="1" fillId="2" borderId="0" xfId="0" applyFont="1" applyFill="1" applyAlignment="1" applyProtection="1">
      <alignment horizontal="center" vertical="center" wrapText="1"/>
      <protection hidden="1"/>
    </xf>
    <xf numFmtId="0" fontId="1" fillId="0" borderId="0" xfId="0" applyFont="1" applyAlignment="1" applyProtection="1">
      <alignment horizontal="center" vertical="center" wrapText="1"/>
      <protection hidden="1"/>
    </xf>
    <xf numFmtId="0" fontId="40" fillId="2" borderId="0" xfId="0" applyFont="1" applyFill="1" applyAlignment="1" applyProtection="1">
      <alignment horizontal="center" vertical="center" wrapText="1"/>
      <protection hidden="1"/>
    </xf>
    <xf numFmtId="9" fontId="40" fillId="14" borderId="2" xfId="0" applyNumberFormat="1" applyFont="1" applyFill="1" applyBorder="1" applyAlignment="1" applyProtection="1">
      <alignment horizontal="center" vertical="center" wrapText="1"/>
      <protection hidden="1"/>
    </xf>
    <xf numFmtId="0" fontId="40" fillId="14" borderId="2" xfId="0" applyFont="1" applyFill="1" applyBorder="1" applyAlignment="1" applyProtection="1">
      <alignment vertical="center" wrapText="1"/>
      <protection hidden="1"/>
    </xf>
    <xf numFmtId="0" fontId="41" fillId="8" borderId="42" xfId="0" applyFont="1" applyFill="1" applyBorder="1" applyAlignment="1" applyProtection="1">
      <alignment horizontal="center" vertical="center" wrapText="1"/>
      <protection hidden="1"/>
    </xf>
    <xf numFmtId="0" fontId="42" fillId="8" borderId="43" xfId="0" applyFont="1" applyFill="1" applyBorder="1" applyAlignment="1" applyProtection="1">
      <alignment horizontal="center" vertical="center" wrapText="1"/>
      <protection hidden="1"/>
    </xf>
    <xf numFmtId="0" fontId="41" fillId="8" borderId="44" xfId="0" applyFont="1" applyFill="1" applyBorder="1" applyAlignment="1" applyProtection="1">
      <alignment horizontal="center" vertical="center" wrapText="1"/>
      <protection hidden="1"/>
    </xf>
    <xf numFmtId="0" fontId="42" fillId="8" borderId="45" xfId="0" applyFont="1" applyFill="1" applyBorder="1" applyAlignment="1" applyProtection="1">
      <alignment horizontal="center" vertical="center" wrapText="1"/>
      <protection hidden="1"/>
    </xf>
    <xf numFmtId="164" fontId="42" fillId="8" borderId="45" xfId="0" applyNumberFormat="1" applyFont="1" applyFill="1" applyBorder="1" applyAlignment="1" applyProtection="1">
      <alignment horizontal="center" vertical="center" wrapText="1"/>
      <protection hidden="1"/>
    </xf>
    <xf numFmtId="0" fontId="41" fillId="8" borderId="47" xfId="0" applyFont="1" applyFill="1" applyBorder="1" applyAlignment="1" applyProtection="1">
      <alignment horizontal="center" vertical="center" wrapText="1"/>
      <protection hidden="1"/>
    </xf>
    <xf numFmtId="0" fontId="42" fillId="8" borderId="48" xfId="0" applyFont="1" applyFill="1" applyBorder="1" applyAlignment="1" applyProtection="1">
      <alignment horizontal="center" vertical="center" wrapText="1"/>
      <protection hidden="1"/>
    </xf>
    <xf numFmtId="0" fontId="26" fillId="5" borderId="0" xfId="0" applyFont="1" applyFill="1" applyAlignment="1" applyProtection="1">
      <alignment horizontal="center" vertical="center" wrapText="1"/>
      <protection locked="0"/>
    </xf>
    <xf numFmtId="0" fontId="27" fillId="8" borderId="0" xfId="0" applyFont="1" applyFill="1" applyAlignment="1" applyProtection="1">
      <alignment vertical="center" wrapText="1"/>
      <protection locked="0"/>
    </xf>
    <xf numFmtId="0" fontId="26" fillId="8" borderId="0" xfId="0" applyFont="1" applyFill="1" applyAlignment="1" applyProtection="1">
      <alignment horizontal="justify" vertical="center" wrapText="1"/>
      <protection locked="0"/>
    </xf>
    <xf numFmtId="0" fontId="26" fillId="8" borderId="0" xfId="0" applyFont="1" applyFill="1" applyAlignment="1" applyProtection="1">
      <alignment horizontal="justify" vertical="center"/>
      <protection locked="0"/>
    </xf>
    <xf numFmtId="0" fontId="26" fillId="8" borderId="0" xfId="0" applyFont="1" applyFill="1" applyAlignment="1" applyProtection="1">
      <alignment vertical="center"/>
      <protection locked="0"/>
    </xf>
    <xf numFmtId="0" fontId="27" fillId="20" borderId="0" xfId="0" applyFont="1" applyFill="1" applyAlignment="1" applyProtection="1">
      <alignment horizontal="center" vertical="center" wrapText="1"/>
      <protection locked="0"/>
    </xf>
    <xf numFmtId="0" fontId="26" fillId="2" borderId="0" xfId="0" applyFont="1" applyFill="1" applyAlignment="1" applyProtection="1">
      <alignment horizontal="center" vertical="center" wrapText="1"/>
      <protection hidden="1"/>
    </xf>
    <xf numFmtId="0" fontId="27" fillId="8" borderId="0" xfId="0" applyFont="1" applyFill="1" applyAlignment="1" applyProtection="1">
      <alignment horizontal="center" vertical="center" wrapText="1"/>
      <protection hidden="1"/>
    </xf>
    <xf numFmtId="0" fontId="27" fillId="0" borderId="0" xfId="0" applyFont="1" applyAlignment="1" applyProtection="1">
      <alignment horizontal="center" vertical="center" wrapText="1"/>
      <protection hidden="1"/>
    </xf>
    <xf numFmtId="0" fontId="27" fillId="8" borderId="2" xfId="0" applyFont="1" applyFill="1" applyBorder="1" applyAlignment="1" applyProtection="1">
      <alignment horizontal="center" vertical="center" wrapText="1"/>
      <protection locked="0"/>
    </xf>
    <xf numFmtId="0" fontId="26" fillId="2" borderId="2" xfId="0" applyFont="1" applyFill="1" applyBorder="1" applyAlignment="1" applyProtection="1">
      <alignment horizontal="center" vertical="center" wrapText="1"/>
      <protection locked="0"/>
    </xf>
    <xf numFmtId="0" fontId="37" fillId="0" borderId="0" xfId="0" applyFont="1" applyAlignment="1" applyProtection="1">
      <alignment vertical="center"/>
      <protection locked="0"/>
    </xf>
    <xf numFmtId="0" fontId="40" fillId="14" borderId="2" xfId="0" applyFont="1" applyFill="1" applyBorder="1" applyAlignment="1" applyProtection="1">
      <alignment horizontal="center" vertical="center" wrapText="1"/>
      <protection hidden="1"/>
    </xf>
    <xf numFmtId="0" fontId="26" fillId="8" borderId="2" xfId="0" applyFont="1" applyFill="1" applyBorder="1" applyAlignment="1" applyProtection="1">
      <alignment horizontal="center" vertical="center" wrapText="1"/>
      <protection locked="0"/>
    </xf>
    <xf numFmtId="0" fontId="37" fillId="2" borderId="3" xfId="0" applyFont="1" applyFill="1" applyBorder="1" applyAlignment="1" applyProtection="1">
      <alignment horizontal="center" vertical="center" wrapText="1"/>
      <protection hidden="1"/>
    </xf>
    <xf numFmtId="0" fontId="40" fillId="14" borderId="11" xfId="0" applyFont="1" applyFill="1" applyBorder="1" applyAlignment="1" applyProtection="1">
      <alignment horizontal="center" vertical="center" wrapText="1"/>
      <protection hidden="1"/>
    </xf>
    <xf numFmtId="0" fontId="26" fillId="2" borderId="12" xfId="0" applyFont="1" applyFill="1" applyBorder="1" applyAlignment="1" applyProtection="1">
      <alignment horizontal="center" vertical="center" wrapText="1"/>
      <protection locked="0"/>
    </xf>
    <xf numFmtId="0" fontId="27" fillId="8" borderId="12" xfId="0" applyFont="1" applyFill="1" applyBorder="1" applyAlignment="1" applyProtection="1">
      <alignment horizontal="center" vertical="center" wrapText="1"/>
      <protection locked="0"/>
    </xf>
    <xf numFmtId="0" fontId="26" fillId="8" borderId="12" xfId="0" applyFont="1" applyFill="1" applyBorder="1" applyAlignment="1" applyProtection="1">
      <alignment horizontal="center" vertical="center" wrapText="1"/>
      <protection locked="0"/>
    </xf>
    <xf numFmtId="0" fontId="16" fillId="0" borderId="0" xfId="0" applyFont="1" applyAlignment="1">
      <alignment horizontal="left" vertical="center" wrapText="1"/>
    </xf>
    <xf numFmtId="0" fontId="11" fillId="0" borderId="0" xfId="0" applyFont="1" applyAlignment="1">
      <alignment horizontal="center" vertical="center" wrapText="1"/>
    </xf>
    <xf numFmtId="0" fontId="14" fillId="0" borderId="4" xfId="0" applyFont="1" applyBorder="1" applyAlignment="1">
      <alignment horizontal="center" vertical="top" wrapText="1"/>
    </xf>
    <xf numFmtId="0" fontId="11" fillId="0" borderId="3" xfId="0" applyFont="1" applyBorder="1" applyAlignment="1">
      <alignment horizontal="left" vertical="center"/>
    </xf>
    <xf numFmtId="0" fontId="47" fillId="0" borderId="0" xfId="0" applyFont="1" applyAlignment="1">
      <alignment horizontal="left" vertical="top" wrapText="1"/>
    </xf>
    <xf numFmtId="0" fontId="48" fillId="0" borderId="2" xfId="0" applyFont="1" applyBorder="1" applyAlignment="1">
      <alignment horizontal="justify" vertical="center" wrapText="1"/>
    </xf>
    <xf numFmtId="0" fontId="48" fillId="8" borderId="2" xfId="0" applyFont="1" applyFill="1" applyBorder="1" applyAlignment="1">
      <alignment horizontal="left" vertical="center" wrapText="1"/>
    </xf>
    <xf numFmtId="0" fontId="48" fillId="8" borderId="2" xfId="0" applyFont="1" applyFill="1" applyBorder="1" applyAlignment="1">
      <alignment horizontal="justify" vertical="center" wrapText="1"/>
    </xf>
    <xf numFmtId="0" fontId="48" fillId="0" borderId="2" xfId="0" applyFont="1" applyBorder="1" applyAlignment="1">
      <alignment horizontal="left" vertical="center"/>
    </xf>
    <xf numFmtId="0" fontId="47" fillId="0" borderId="0" xfId="0" applyFont="1" applyAlignment="1">
      <alignment wrapText="1"/>
    </xf>
    <xf numFmtId="0" fontId="29" fillId="0" borderId="0" xfId="0" applyFont="1" applyAlignment="1">
      <alignment wrapText="1"/>
    </xf>
    <xf numFmtId="0" fontId="23" fillId="0" borderId="0" xfId="0" applyFont="1" applyAlignment="1">
      <alignment horizontal="center" vertical="center" wrapText="1"/>
    </xf>
    <xf numFmtId="0" fontId="29" fillId="0" borderId="0" xfId="0" applyFont="1" applyAlignment="1">
      <alignment vertical="center" wrapText="1"/>
    </xf>
    <xf numFmtId="0" fontId="49" fillId="5" borderId="2" xfId="0" applyFont="1" applyFill="1" applyBorder="1" applyAlignment="1">
      <alignment horizontal="left" vertical="top" wrapText="1"/>
    </xf>
    <xf numFmtId="0" fontId="49" fillId="26" borderId="2" xfId="0" applyFont="1" applyFill="1" applyBorder="1" applyAlignment="1">
      <alignment horizontal="left" vertical="top" wrapText="1"/>
    </xf>
    <xf numFmtId="0" fontId="49" fillId="27" borderId="2" xfId="0" applyFont="1" applyFill="1" applyBorder="1" applyAlignment="1">
      <alignment horizontal="left" vertical="top" wrapText="1"/>
    </xf>
    <xf numFmtId="0" fontId="49" fillId="3" borderId="2" xfId="0" applyFont="1" applyFill="1" applyBorder="1" applyAlignment="1">
      <alignment horizontal="left" vertical="top" wrapText="1"/>
    </xf>
    <xf numFmtId="0" fontId="0" fillId="0" borderId="2" xfId="0" applyBorder="1"/>
    <xf numFmtId="0" fontId="33" fillId="28" borderId="2" xfId="0" applyFont="1" applyFill="1" applyBorder="1" applyProtection="1">
      <protection locked="0"/>
    </xf>
    <xf numFmtId="0" fontId="31" fillId="29" borderId="2" xfId="0" applyFont="1" applyFill="1" applyBorder="1" applyAlignment="1" applyProtection="1">
      <alignment horizontal="center" vertical="center" wrapText="1"/>
      <protection locked="0"/>
    </xf>
    <xf numFmtId="0" fontId="35" fillId="15" borderId="0" xfId="0" applyFont="1" applyFill="1" applyAlignment="1" applyProtection="1">
      <alignment vertical="center"/>
      <protection hidden="1"/>
    </xf>
    <xf numFmtId="0" fontId="32" fillId="15" borderId="0" xfId="0" applyFont="1" applyFill="1" applyAlignment="1" applyProtection="1">
      <alignment horizontal="center" vertical="center" wrapText="1"/>
      <protection locked="0"/>
    </xf>
    <xf numFmtId="0" fontId="16" fillId="0" borderId="4" xfId="0" applyFont="1" applyBorder="1" applyAlignment="1">
      <alignment vertical="top" wrapText="1"/>
    </xf>
    <xf numFmtId="0" fontId="11" fillId="0" borderId="3" xfId="0" applyFont="1" applyBorder="1" applyAlignment="1">
      <alignment vertical="center" wrapText="1"/>
    </xf>
    <xf numFmtId="0" fontId="27" fillId="13" borderId="51" xfId="3" applyFont="1" applyFill="1" applyBorder="1" applyAlignment="1">
      <alignment horizontal="center"/>
    </xf>
    <xf numFmtId="0" fontId="27" fillId="13" borderId="52" xfId="3" applyFont="1" applyFill="1" applyBorder="1" applyAlignment="1">
      <alignment horizontal="center"/>
    </xf>
    <xf numFmtId="0" fontId="4" fillId="0" borderId="0" xfId="3"/>
    <xf numFmtId="0" fontId="27" fillId="13" borderId="63" xfId="3" applyFont="1" applyFill="1" applyBorder="1" applyAlignment="1">
      <alignment horizontal="center"/>
    </xf>
    <xf numFmtId="0" fontId="54" fillId="32" borderId="17" xfId="0" applyFont="1" applyFill="1" applyBorder="1" applyAlignment="1">
      <alignment horizontal="justify" vertical="center"/>
    </xf>
    <xf numFmtId="0" fontId="54" fillId="8" borderId="11" xfId="0" applyFont="1" applyFill="1" applyBorder="1" applyAlignment="1">
      <alignment horizontal="justify" vertical="center"/>
    </xf>
    <xf numFmtId="0" fontId="54" fillId="32" borderId="11" xfId="0" applyFont="1" applyFill="1" applyBorder="1" applyAlignment="1">
      <alignment horizontal="justify" vertical="center"/>
    </xf>
    <xf numFmtId="0" fontId="54" fillId="32" borderId="31" xfId="0" applyFont="1" applyFill="1" applyBorder="1" applyAlignment="1">
      <alignment horizontal="justify" vertical="center"/>
    </xf>
    <xf numFmtId="0" fontId="16" fillId="0" borderId="38" xfId="0" applyFont="1" applyBorder="1" applyAlignment="1">
      <alignment vertical="center" wrapText="1"/>
    </xf>
    <xf numFmtId="0" fontId="16" fillId="0" borderId="13" xfId="0" applyFont="1" applyBorder="1" applyAlignment="1">
      <alignment vertical="center" wrapText="1"/>
    </xf>
    <xf numFmtId="0" fontId="16" fillId="0" borderId="14" xfId="0" applyFont="1" applyBorder="1" applyAlignment="1">
      <alignment vertical="center" wrapText="1"/>
    </xf>
    <xf numFmtId="0" fontId="40" fillId="14" borderId="16" xfId="0" applyFont="1" applyFill="1" applyBorder="1" applyAlignment="1" applyProtection="1">
      <alignment horizontal="center" vertical="center" wrapText="1"/>
      <protection hidden="1"/>
    </xf>
    <xf numFmtId="0" fontId="26" fillId="2" borderId="1" xfId="0" applyFont="1" applyFill="1" applyBorder="1" applyAlignment="1" applyProtection="1">
      <alignment horizontal="center" vertical="center" wrapText="1"/>
      <protection locked="0"/>
    </xf>
    <xf numFmtId="0" fontId="34" fillId="15" borderId="0" xfId="0" applyFont="1" applyFill="1" applyAlignment="1" applyProtection="1">
      <alignment horizontal="center" vertical="center" wrapText="1"/>
      <protection hidden="1"/>
    </xf>
    <xf numFmtId="0" fontId="36" fillId="0" borderId="0" xfId="0" applyFont="1" applyAlignment="1" applyProtection="1">
      <alignment vertical="center"/>
      <protection hidden="1"/>
    </xf>
    <xf numFmtId="0" fontId="43" fillId="0" borderId="38" xfId="0" applyFont="1" applyBorder="1" applyAlignment="1" applyProtection="1">
      <alignment horizontal="center" vertical="center" wrapText="1"/>
      <protection hidden="1"/>
    </xf>
    <xf numFmtId="0" fontId="44" fillId="16" borderId="17" xfId="0" applyFont="1" applyFill="1" applyBorder="1" applyAlignment="1" applyProtection="1">
      <alignment horizontal="center" vertical="center" wrapText="1"/>
      <protection hidden="1"/>
    </xf>
    <xf numFmtId="0" fontId="43" fillId="0" borderId="13" xfId="0" applyFont="1" applyBorder="1" applyAlignment="1" applyProtection="1">
      <alignment horizontal="center" vertical="center" wrapText="1"/>
      <protection hidden="1"/>
    </xf>
    <xf numFmtId="0" fontId="44" fillId="16" borderId="11" xfId="0" applyFont="1" applyFill="1" applyBorder="1" applyAlignment="1" applyProtection="1">
      <alignment horizontal="center" vertical="center" wrapText="1"/>
      <protection hidden="1"/>
    </xf>
    <xf numFmtId="14" fontId="44" fillId="16" borderId="11" xfId="0" applyNumberFormat="1" applyFont="1" applyFill="1" applyBorder="1" applyAlignment="1" applyProtection="1">
      <alignment horizontal="center" vertical="center" wrapText="1"/>
      <protection hidden="1"/>
    </xf>
    <xf numFmtId="0" fontId="43" fillId="0" borderId="14" xfId="0" applyFont="1" applyBorder="1" applyAlignment="1" applyProtection="1">
      <alignment horizontal="center" vertical="center" wrapText="1"/>
      <protection hidden="1"/>
    </xf>
    <xf numFmtId="0" fontId="44" fillId="16" borderId="31" xfId="0" applyFont="1" applyFill="1" applyBorder="1" applyAlignment="1" applyProtection="1">
      <alignment horizontal="center" vertical="center" wrapText="1"/>
      <protection hidden="1"/>
    </xf>
    <xf numFmtId="0" fontId="41" fillId="8" borderId="38" xfId="0" applyFont="1" applyFill="1" applyBorder="1" applyAlignment="1" applyProtection="1">
      <alignment horizontal="center" vertical="center" wrapText="1"/>
      <protection hidden="1"/>
    </xf>
    <xf numFmtId="0" fontId="42" fillId="8" borderId="17" xfId="0" applyFont="1" applyFill="1" applyBorder="1" applyAlignment="1" applyProtection="1">
      <alignment horizontal="center" vertical="center" wrapText="1"/>
      <protection hidden="1"/>
    </xf>
    <xf numFmtId="0" fontId="41" fillId="8" borderId="13" xfId="0" applyFont="1" applyFill="1" applyBorder="1" applyAlignment="1" applyProtection="1">
      <alignment horizontal="center" vertical="center" wrapText="1"/>
      <protection hidden="1"/>
    </xf>
    <xf numFmtId="0" fontId="42" fillId="8" borderId="11" xfId="0" applyFont="1" applyFill="1" applyBorder="1" applyAlignment="1" applyProtection="1">
      <alignment horizontal="center" vertical="center" wrapText="1"/>
      <protection hidden="1"/>
    </xf>
    <xf numFmtId="164" fontId="42" fillId="8" borderId="11" xfId="0" applyNumberFormat="1" applyFont="1" applyFill="1" applyBorder="1" applyAlignment="1" applyProtection="1">
      <alignment horizontal="center" vertical="center" wrapText="1"/>
      <protection hidden="1"/>
    </xf>
    <xf numFmtId="0" fontId="41" fillId="8" borderId="14" xfId="0" applyFont="1" applyFill="1" applyBorder="1" applyAlignment="1" applyProtection="1">
      <alignment horizontal="center" vertical="center" wrapText="1"/>
      <protection hidden="1"/>
    </xf>
    <xf numFmtId="0" fontId="42" fillId="8" borderId="31" xfId="0" applyFont="1" applyFill="1" applyBorder="1" applyAlignment="1" applyProtection="1">
      <alignment horizontal="center" vertical="center" wrapText="1"/>
      <protection hidden="1"/>
    </xf>
    <xf numFmtId="0" fontId="40" fillId="14" borderId="12" xfId="0" applyFont="1" applyFill="1" applyBorder="1" applyAlignment="1" applyProtection="1">
      <alignment horizontal="center" vertical="center" wrapText="1"/>
      <protection hidden="1"/>
    </xf>
    <xf numFmtId="0" fontId="37" fillId="8" borderId="0" xfId="0" applyFont="1" applyFill="1" applyAlignment="1" applyProtection="1">
      <alignment horizontal="center" vertical="center" wrapText="1"/>
      <protection hidden="1"/>
    </xf>
    <xf numFmtId="0" fontId="38" fillId="8" borderId="0" xfId="0" applyFont="1" applyFill="1" applyAlignment="1" applyProtection="1">
      <alignment horizontal="center" vertical="center" wrapText="1"/>
      <protection hidden="1"/>
    </xf>
    <xf numFmtId="0" fontId="26" fillId="2" borderId="1" xfId="0" applyFont="1" applyFill="1" applyBorder="1" applyAlignment="1" applyProtection="1">
      <alignment vertical="center" wrapText="1"/>
      <protection locked="0"/>
    </xf>
    <xf numFmtId="0" fontId="26" fillId="8" borderId="1" xfId="0" applyFont="1" applyFill="1" applyBorder="1" applyAlignment="1" applyProtection="1">
      <alignment vertical="center" wrapText="1"/>
      <protection locked="0"/>
    </xf>
    <xf numFmtId="0" fontId="26" fillId="8" borderId="1" xfId="0" applyFont="1" applyFill="1" applyBorder="1" applyAlignment="1" applyProtection="1">
      <alignment horizontal="center" vertical="center" wrapText="1"/>
      <protection locked="0"/>
    </xf>
    <xf numFmtId="165" fontId="26" fillId="2" borderId="1" xfId="0" applyNumberFormat="1" applyFont="1" applyFill="1" applyBorder="1" applyAlignment="1" applyProtection="1">
      <alignment horizontal="center" vertical="center" wrapText="1"/>
      <protection locked="0"/>
    </xf>
    <xf numFmtId="0" fontId="26" fillId="0" borderId="56" xfId="0" applyFont="1" applyBorder="1" applyAlignment="1" applyProtection="1">
      <alignment horizontal="center" vertical="center" wrapText="1"/>
      <protection locked="0"/>
    </xf>
    <xf numFmtId="9" fontId="40" fillId="14" borderId="12" xfId="0" applyNumberFormat="1" applyFont="1" applyFill="1" applyBorder="1" applyAlignment="1" applyProtection="1">
      <alignment horizontal="center" vertical="center" wrapText="1"/>
      <protection hidden="1"/>
    </xf>
    <xf numFmtId="0" fontId="40" fillId="14" borderId="12" xfId="0" applyFont="1" applyFill="1" applyBorder="1" applyAlignment="1" applyProtection="1">
      <alignment vertical="center" wrapText="1"/>
      <protection hidden="1"/>
    </xf>
    <xf numFmtId="0" fontId="40" fillId="14" borderId="31" xfId="0" applyFont="1" applyFill="1" applyBorder="1" applyAlignment="1" applyProtection="1">
      <alignment horizontal="center" vertical="center" wrapText="1"/>
      <protection hidden="1"/>
    </xf>
    <xf numFmtId="0" fontId="38" fillId="8" borderId="0" xfId="0" applyFont="1" applyFill="1" applyAlignment="1" applyProtection="1">
      <alignment horizontal="center" vertical="center"/>
      <protection hidden="1"/>
    </xf>
    <xf numFmtId="0" fontId="37" fillId="8" borderId="0" xfId="0" applyFont="1" applyFill="1" applyAlignment="1" applyProtection="1">
      <alignment vertical="center"/>
      <protection locked="0"/>
    </xf>
    <xf numFmtId="14" fontId="38" fillId="8" borderId="0" xfId="0" applyNumberFormat="1" applyFont="1" applyFill="1" applyAlignment="1" applyProtection="1">
      <alignment vertical="center"/>
      <protection locked="0"/>
    </xf>
    <xf numFmtId="0" fontId="34" fillId="15" borderId="0" xfId="0" applyFont="1" applyFill="1" applyAlignment="1" applyProtection="1">
      <alignment vertical="center" wrapText="1"/>
      <protection hidden="1"/>
    </xf>
    <xf numFmtId="0" fontId="34" fillId="0" borderId="0" xfId="0" applyFont="1" applyAlignment="1" applyProtection="1">
      <alignment vertical="center"/>
      <protection hidden="1"/>
    </xf>
    <xf numFmtId="0" fontId="31" fillId="24" borderId="55" xfId="0" applyFont="1" applyFill="1" applyBorder="1" applyAlignment="1" applyProtection="1">
      <alignment horizontal="center" vertical="center" wrapText="1"/>
      <protection hidden="1"/>
    </xf>
    <xf numFmtId="0" fontId="31" fillId="13" borderId="55" xfId="0" applyFont="1" applyFill="1" applyBorder="1" applyAlignment="1" applyProtection="1">
      <alignment horizontal="center" vertical="center" wrapText="1"/>
      <protection hidden="1"/>
    </xf>
    <xf numFmtId="0" fontId="31" fillId="29" borderId="1" xfId="0" applyFont="1" applyFill="1" applyBorder="1" applyAlignment="1" applyProtection="1">
      <alignment horizontal="center" vertical="center" wrapText="1"/>
      <protection locked="0"/>
    </xf>
    <xf numFmtId="0" fontId="31" fillId="21" borderId="71" xfId="0" applyFont="1" applyFill="1" applyBorder="1" applyAlignment="1" applyProtection="1">
      <alignment horizontal="center" vertical="center" wrapText="1"/>
      <protection hidden="1"/>
    </xf>
    <xf numFmtId="0" fontId="31" fillId="21" borderId="61" xfId="0" applyFont="1" applyFill="1" applyBorder="1" applyAlignment="1" applyProtection="1">
      <alignment horizontal="center" vertical="center" wrapText="1"/>
      <protection hidden="1"/>
    </xf>
    <xf numFmtId="0" fontId="35" fillId="17" borderId="12" xfId="0" applyFont="1" applyFill="1" applyBorder="1" applyAlignment="1" applyProtection="1">
      <alignment horizontal="center" vertical="center" wrapText="1"/>
      <protection hidden="1"/>
    </xf>
    <xf numFmtId="0" fontId="35" fillId="30" borderId="12" xfId="0" applyFont="1" applyFill="1" applyBorder="1" applyAlignment="1" applyProtection="1">
      <alignment horizontal="center" vertical="center" wrapText="1"/>
      <protection hidden="1"/>
    </xf>
    <xf numFmtId="0" fontId="14" fillId="0" borderId="14" xfId="3" applyFont="1" applyBorder="1" applyAlignment="1">
      <alignment horizontal="center" vertical="center" wrapText="1"/>
    </xf>
    <xf numFmtId="0" fontId="4" fillId="8" borderId="0" xfId="3" applyFill="1"/>
    <xf numFmtId="0" fontId="50" fillId="7" borderId="13" xfId="3" applyFont="1" applyFill="1" applyBorder="1" applyAlignment="1">
      <alignment horizontal="center" vertical="center" wrapText="1"/>
    </xf>
    <xf numFmtId="0" fontId="50" fillId="4" borderId="2" xfId="3" applyFont="1" applyFill="1" applyBorder="1" applyAlignment="1">
      <alignment horizontal="center" vertical="center" wrapText="1"/>
    </xf>
    <xf numFmtId="0" fontId="50" fillId="5" borderId="2" xfId="3" applyFont="1" applyFill="1" applyBorder="1" applyAlignment="1">
      <alignment horizontal="center" vertical="center" wrapText="1"/>
    </xf>
    <xf numFmtId="0" fontId="50" fillId="12" borderId="2" xfId="3" applyFont="1" applyFill="1" applyBorder="1" applyAlignment="1">
      <alignment horizontal="center" vertical="center" wrapText="1"/>
    </xf>
    <xf numFmtId="0" fontId="50" fillId="6" borderId="11" xfId="3" applyFont="1" applyFill="1" applyBorder="1" applyAlignment="1">
      <alignment horizontal="center" vertical="center" wrapText="1"/>
    </xf>
    <xf numFmtId="0" fontId="50" fillId="7" borderId="2" xfId="3" applyFont="1" applyFill="1" applyBorder="1" applyAlignment="1">
      <alignment horizontal="center" vertical="center" wrapText="1"/>
    </xf>
    <xf numFmtId="0" fontId="14" fillId="0" borderId="12" xfId="3" applyFont="1" applyBorder="1" applyAlignment="1">
      <alignment horizontal="center" vertical="center" wrapText="1"/>
    </xf>
    <xf numFmtId="0" fontId="14" fillId="0" borderId="31" xfId="3" applyFont="1" applyBorder="1" applyAlignment="1">
      <alignment horizontal="center" vertical="center" wrapText="1"/>
    </xf>
    <xf numFmtId="0" fontId="14" fillId="8" borderId="0" xfId="3" applyFont="1" applyFill="1" applyAlignment="1">
      <alignment horizontal="center" vertical="center" wrapText="1"/>
    </xf>
    <xf numFmtId="0" fontId="4" fillId="8" borderId="0" xfId="3" applyFill="1" applyAlignment="1">
      <alignment horizontal="center" vertical="center"/>
    </xf>
    <xf numFmtId="0" fontId="52" fillId="33" borderId="72" xfId="3" applyFont="1" applyFill="1" applyBorder="1" applyAlignment="1">
      <alignment horizontal="center" vertical="center" textRotation="90"/>
    </xf>
    <xf numFmtId="0" fontId="14" fillId="0" borderId="57" xfId="3" applyFont="1" applyBorder="1" applyAlignment="1">
      <alignment horizontal="center" vertical="center" wrapText="1"/>
    </xf>
    <xf numFmtId="0" fontId="14" fillId="0" borderId="58" xfId="3" applyFont="1" applyBorder="1" applyAlignment="1">
      <alignment horizontal="center" vertical="center" wrapText="1"/>
    </xf>
    <xf numFmtId="0" fontId="60" fillId="0" borderId="73" xfId="0" applyFont="1" applyBorder="1" applyAlignment="1">
      <alignment vertical="center" wrapText="1"/>
    </xf>
    <xf numFmtId="0" fontId="60" fillId="0" borderId="74" xfId="0" applyFont="1" applyBorder="1" applyAlignment="1">
      <alignment vertical="center" wrapText="1"/>
    </xf>
    <xf numFmtId="0" fontId="60" fillId="0" borderId="75" xfId="0" applyFont="1" applyBorder="1" applyAlignment="1">
      <alignment vertical="center" wrapText="1"/>
    </xf>
    <xf numFmtId="0" fontId="59" fillId="0" borderId="76" xfId="0" applyFont="1" applyBorder="1" applyAlignment="1">
      <alignment vertical="center" wrapText="1"/>
    </xf>
    <xf numFmtId="0" fontId="60" fillId="0" borderId="77" xfId="0" applyFont="1" applyBorder="1" applyAlignment="1">
      <alignment vertical="center" wrapText="1"/>
    </xf>
    <xf numFmtId="0" fontId="59" fillId="0" borderId="77" xfId="0" applyFont="1" applyBorder="1" applyAlignment="1">
      <alignment vertical="center" wrapText="1"/>
    </xf>
    <xf numFmtId="0" fontId="59" fillId="0" borderId="78" xfId="0" applyFont="1" applyBorder="1" applyAlignment="1">
      <alignment vertical="center" wrapText="1"/>
    </xf>
    <xf numFmtId="0" fontId="31" fillId="24" borderId="55" xfId="1" applyNumberFormat="1" applyFont="1" applyFill="1" applyBorder="1" applyAlignment="1" applyProtection="1">
      <alignment horizontal="center" vertical="center" wrapText="1"/>
      <protection hidden="1"/>
    </xf>
    <xf numFmtId="0" fontId="35" fillId="30" borderId="10" xfId="0" applyFont="1" applyFill="1" applyBorder="1" applyAlignment="1" applyProtection="1">
      <alignment horizontal="center" vertical="center" wrapText="1"/>
      <protection hidden="1"/>
    </xf>
    <xf numFmtId="0" fontId="26" fillId="8" borderId="1" xfId="0" applyFont="1" applyFill="1" applyBorder="1" applyAlignment="1" applyProtection="1">
      <alignment horizontal="center" vertical="center" wrapText="1"/>
      <protection locked="0"/>
    </xf>
    <xf numFmtId="0" fontId="26" fillId="8" borderId="2" xfId="0" applyFont="1" applyFill="1" applyBorder="1" applyAlignment="1" applyProtection="1">
      <alignment horizontal="center" vertical="center" wrapText="1"/>
      <protection locked="0"/>
    </xf>
    <xf numFmtId="0" fontId="26" fillId="2" borderId="2" xfId="0" applyFont="1" applyFill="1" applyBorder="1" applyAlignment="1" applyProtection="1">
      <alignment horizontal="center" vertical="center" wrapText="1"/>
      <protection locked="0"/>
    </xf>
    <xf numFmtId="0" fontId="26" fillId="2" borderId="1" xfId="0" applyFont="1" applyFill="1" applyBorder="1" applyAlignment="1" applyProtection="1">
      <alignment horizontal="center" vertical="center" wrapText="1"/>
      <protection locked="0"/>
    </xf>
    <xf numFmtId="0" fontId="26" fillId="2" borderId="1" xfId="0" applyFont="1" applyFill="1" applyBorder="1" applyAlignment="1" applyProtection="1">
      <alignment horizontal="center" vertical="center" wrapText="1"/>
      <protection locked="0"/>
    </xf>
    <xf numFmtId="0" fontId="26" fillId="2" borderId="2" xfId="0" applyFont="1" applyFill="1" applyBorder="1" applyAlignment="1" applyProtection="1">
      <alignment horizontal="center" vertical="center" wrapText="1"/>
      <protection locked="0"/>
    </xf>
    <xf numFmtId="0" fontId="26" fillId="8" borderId="2" xfId="0" applyFont="1" applyFill="1" applyBorder="1" applyAlignment="1" applyProtection="1">
      <alignment horizontal="center" vertical="center" wrapText="1"/>
      <protection locked="0"/>
    </xf>
    <xf numFmtId="0" fontId="26" fillId="8" borderId="1" xfId="0" applyFont="1" applyFill="1" applyBorder="1" applyAlignment="1" applyProtection="1">
      <alignment horizontal="center" vertical="center" wrapText="1"/>
      <protection locked="0"/>
    </xf>
    <xf numFmtId="0" fontId="31" fillId="15" borderId="81" xfId="0" applyFont="1" applyFill="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protection locked="0"/>
    </xf>
    <xf numFmtId="0" fontId="12" fillId="2" borderId="2" xfId="0" applyFont="1" applyFill="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2" borderId="1" xfId="0" applyFont="1" applyFill="1" applyBorder="1" applyAlignment="1" applyProtection="1">
      <alignment horizontal="center" vertical="center" wrapText="1"/>
      <protection locked="0"/>
    </xf>
    <xf numFmtId="165" fontId="14" fillId="2" borderId="2" xfId="0" applyNumberFormat="1" applyFont="1" applyFill="1" applyBorder="1" applyAlignment="1" applyProtection="1">
      <alignment horizontal="center" vertical="center" wrapText="1"/>
      <protection locked="0"/>
    </xf>
    <xf numFmtId="14" fontId="12" fillId="2" borderId="1" xfId="0" applyNumberFormat="1" applyFont="1" applyFill="1" applyBorder="1" applyAlignment="1" applyProtection="1">
      <alignment horizontal="center" vertical="center" wrapText="1"/>
      <protection locked="0"/>
    </xf>
    <xf numFmtId="0" fontId="26" fillId="2" borderId="2" xfId="0" applyFont="1" applyFill="1" applyBorder="1" applyAlignment="1" applyProtection="1">
      <alignment horizontal="center" vertical="center" wrapText="1"/>
      <protection locked="0"/>
    </xf>
    <xf numFmtId="0" fontId="26" fillId="8" borderId="2" xfId="0" applyFont="1" applyFill="1" applyBorder="1" applyAlignment="1" applyProtection="1">
      <alignment horizontal="center" vertical="center" wrapText="1"/>
      <protection locked="0"/>
    </xf>
    <xf numFmtId="0" fontId="26" fillId="8" borderId="1" xfId="0" applyFont="1" applyFill="1" applyBorder="1" applyAlignment="1" applyProtection="1">
      <alignment horizontal="center" vertical="center" wrapText="1"/>
      <protection locked="0"/>
    </xf>
    <xf numFmtId="0" fontId="26" fillId="2" borderId="1" xfId="0" applyFont="1" applyFill="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protection locked="0" hidden="1"/>
    </xf>
    <xf numFmtId="0" fontId="31" fillId="15" borderId="55" xfId="0" applyFont="1" applyFill="1" applyBorder="1" applyAlignment="1" applyProtection="1">
      <alignment vertical="center" wrapText="1"/>
      <protection locked="0"/>
    </xf>
    <xf numFmtId="0" fontId="31" fillId="15" borderId="81" xfId="0" applyFont="1" applyFill="1" applyBorder="1" applyAlignment="1" applyProtection="1">
      <alignment vertical="center" wrapText="1"/>
      <protection locked="0"/>
    </xf>
    <xf numFmtId="0" fontId="31" fillId="15" borderId="55" xfId="0" applyFont="1" applyFill="1" applyBorder="1" applyAlignment="1" applyProtection="1">
      <alignment horizontal="center" vertical="center" wrapText="1"/>
      <protection locked="0"/>
    </xf>
    <xf numFmtId="0" fontId="31" fillId="16" borderId="55" xfId="0" applyFont="1" applyFill="1" applyBorder="1" applyAlignment="1" applyProtection="1">
      <alignment horizontal="center" vertical="center" wrapText="1"/>
      <protection locked="0"/>
    </xf>
    <xf numFmtId="0" fontId="31" fillId="16" borderId="81" xfId="0" applyFont="1" applyFill="1" applyBorder="1" applyAlignment="1" applyProtection="1">
      <alignment horizontal="center" vertical="center" wrapText="1"/>
      <protection locked="0"/>
    </xf>
    <xf numFmtId="167" fontId="31" fillId="15" borderId="81" xfId="0" applyNumberFormat="1" applyFont="1" applyFill="1" applyBorder="1" applyAlignment="1" applyProtection="1">
      <alignment horizontal="center" vertical="center" wrapText="1"/>
      <protection locked="0"/>
    </xf>
    <xf numFmtId="0" fontId="31" fillId="0" borderId="83" xfId="0" applyFont="1" applyBorder="1" applyAlignment="1" applyProtection="1">
      <alignment horizontal="center" vertical="center" wrapText="1"/>
      <protection locked="0"/>
    </xf>
    <xf numFmtId="49" fontId="26" fillId="0" borderId="11" xfId="0" applyNumberFormat="1" applyFont="1" applyBorder="1" applyAlignment="1" applyProtection="1">
      <alignment horizontal="center" vertical="center" wrapText="1"/>
      <protection locked="0"/>
    </xf>
    <xf numFmtId="0" fontId="26" fillId="2" borderId="1" xfId="0" quotePrefix="1" applyFont="1" applyFill="1" applyBorder="1" applyAlignment="1" applyProtection="1">
      <alignment horizontal="center" vertical="center" wrapText="1"/>
      <protection locked="0"/>
    </xf>
    <xf numFmtId="0" fontId="26" fillId="2" borderId="2" xfId="0" quotePrefix="1" applyFont="1" applyFill="1" applyBorder="1" applyAlignment="1" applyProtection="1">
      <alignment horizontal="center" vertical="center" wrapText="1"/>
      <protection locked="0"/>
    </xf>
    <xf numFmtId="0" fontId="26" fillId="0" borderId="9" xfId="0" applyFont="1" applyBorder="1" applyAlignment="1" applyProtection="1">
      <alignment horizontal="center" vertical="center" wrapText="1"/>
      <protection hidden="1"/>
    </xf>
    <xf numFmtId="0" fontId="26" fillId="0" borderId="22" xfId="0" applyFont="1" applyBorder="1" applyAlignment="1" applyProtection="1">
      <alignment horizontal="center" vertical="center" wrapText="1"/>
      <protection hidden="1"/>
    </xf>
    <xf numFmtId="0" fontId="26" fillId="2" borderId="2" xfId="0" applyFont="1" applyFill="1" applyBorder="1" applyAlignment="1" applyProtection="1">
      <alignment horizontal="center" vertical="center" wrapText="1"/>
      <protection locked="0"/>
    </xf>
    <xf numFmtId="0" fontId="27" fillId="8" borderId="2" xfId="0" applyFont="1" applyFill="1" applyBorder="1" applyAlignment="1" applyProtection="1">
      <alignment horizontal="center" vertical="center" wrapText="1"/>
      <protection locked="0"/>
    </xf>
    <xf numFmtId="0" fontId="26" fillId="8" borderId="2" xfId="0" applyFont="1" applyFill="1" applyBorder="1" applyAlignment="1" applyProtection="1">
      <alignment horizontal="center" vertical="center" wrapText="1"/>
      <protection locked="0"/>
    </xf>
    <xf numFmtId="0" fontId="26" fillId="8" borderId="1" xfId="0" applyFont="1" applyFill="1" applyBorder="1" applyAlignment="1" applyProtection="1">
      <alignment horizontal="center" vertical="center" wrapText="1"/>
      <protection locked="0"/>
    </xf>
    <xf numFmtId="0" fontId="26" fillId="2" borderId="1" xfId="0" applyFont="1" applyFill="1" applyBorder="1" applyAlignment="1" applyProtection="1">
      <alignment horizontal="center" vertical="center" wrapText="1"/>
      <protection locked="0"/>
    </xf>
    <xf numFmtId="0" fontId="27" fillId="8" borderId="1" xfId="0" applyFont="1" applyFill="1" applyBorder="1" applyAlignment="1" applyProtection="1">
      <alignment horizontal="center" vertical="center" wrapText="1"/>
      <protection locked="0"/>
    </xf>
    <xf numFmtId="0" fontId="27" fillId="2" borderId="10" xfId="0" applyFont="1" applyFill="1" applyBorder="1" applyAlignment="1" applyProtection="1">
      <alignment horizontal="center" vertical="center" wrapText="1"/>
      <protection locked="0"/>
    </xf>
    <xf numFmtId="0" fontId="27" fillId="2" borderId="27" xfId="0" applyFont="1" applyFill="1" applyBorder="1" applyAlignment="1" applyProtection="1">
      <alignment horizontal="center" vertical="center" wrapText="1"/>
      <protection locked="0"/>
    </xf>
    <xf numFmtId="0" fontId="27" fillId="2" borderId="1" xfId="0" applyFont="1" applyFill="1" applyBorder="1" applyAlignment="1" applyProtection="1">
      <alignment horizontal="center" vertical="center" wrapText="1"/>
      <protection locked="0"/>
    </xf>
    <xf numFmtId="0" fontId="27" fillId="8" borderId="10" xfId="0" applyFont="1" applyFill="1" applyBorder="1" applyAlignment="1" applyProtection="1">
      <alignment horizontal="center" vertical="center" wrapText="1"/>
      <protection hidden="1"/>
    </xf>
    <xf numFmtId="0" fontId="27" fillId="8" borderId="27" xfId="0" applyFont="1" applyFill="1" applyBorder="1" applyAlignment="1" applyProtection="1">
      <alignment horizontal="center" vertical="center" wrapText="1"/>
      <protection hidden="1"/>
    </xf>
    <xf numFmtId="0" fontId="27" fillId="8" borderId="1" xfId="0" applyFont="1" applyFill="1" applyBorder="1" applyAlignment="1" applyProtection="1">
      <alignment horizontal="center" vertical="center" wrapText="1"/>
      <protection hidden="1"/>
    </xf>
    <xf numFmtId="0" fontId="27" fillId="20" borderId="0" xfId="0" applyFont="1" applyFill="1" applyAlignment="1" applyProtection="1">
      <alignment horizontal="center" vertical="center" wrapText="1"/>
      <protection locked="0"/>
    </xf>
    <xf numFmtId="0" fontId="26" fillId="2" borderId="27"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center" vertical="center" wrapText="1"/>
      <protection locked="0"/>
    </xf>
    <xf numFmtId="0" fontId="27" fillId="2" borderId="57" xfId="0" applyFont="1" applyFill="1" applyBorder="1" applyAlignment="1" applyProtection="1">
      <alignment horizontal="center" vertical="center" wrapText="1"/>
      <protection locked="0"/>
    </xf>
    <xf numFmtId="0" fontId="27" fillId="8" borderId="10" xfId="0" applyFont="1" applyFill="1" applyBorder="1" applyAlignment="1" applyProtection="1">
      <alignment horizontal="center" vertical="center" wrapText="1"/>
      <protection locked="0"/>
    </xf>
    <xf numFmtId="0" fontId="27" fillId="8" borderId="27" xfId="0" applyFont="1" applyFill="1" applyBorder="1" applyAlignment="1" applyProtection="1">
      <alignment horizontal="center" vertical="center" wrapText="1"/>
      <protection locked="0"/>
    </xf>
    <xf numFmtId="0" fontId="27" fillId="8" borderId="57" xfId="0" applyFont="1" applyFill="1" applyBorder="1" applyAlignment="1" applyProtection="1">
      <alignment horizontal="center" vertical="center" wrapText="1"/>
      <protection locked="0"/>
    </xf>
    <xf numFmtId="0" fontId="27" fillId="2" borderId="13" xfId="0" applyFont="1" applyFill="1" applyBorder="1" applyAlignment="1" applyProtection="1">
      <alignment horizontal="center" vertical="center" wrapText="1"/>
      <protection hidden="1"/>
    </xf>
    <xf numFmtId="0" fontId="27" fillId="2" borderId="2" xfId="0" applyFont="1" applyFill="1" applyBorder="1" applyAlignment="1" applyProtection="1">
      <alignment horizontal="center" vertical="center" wrapText="1"/>
      <protection locked="0"/>
    </xf>
    <xf numFmtId="0" fontId="27" fillId="0" borderId="1" xfId="0" applyFont="1" applyBorder="1" applyAlignment="1" applyProtection="1">
      <alignment horizontal="center" vertical="center" wrapText="1"/>
      <protection locked="0"/>
    </xf>
    <xf numFmtId="0" fontId="27" fillId="0" borderId="2" xfId="0" applyFont="1" applyBorder="1" applyAlignment="1" applyProtection="1">
      <alignment horizontal="center" vertical="center" wrapText="1"/>
      <protection locked="0"/>
    </xf>
    <xf numFmtId="0" fontId="26" fillId="2" borderId="1" xfId="0" applyFont="1" applyFill="1" applyBorder="1" applyAlignment="1" applyProtection="1">
      <alignment horizontal="center" vertical="center" wrapText="1"/>
      <protection hidden="1"/>
    </xf>
    <xf numFmtId="0" fontId="26" fillId="2" borderId="2" xfId="0" applyFont="1" applyFill="1" applyBorder="1" applyAlignment="1" applyProtection="1">
      <alignment horizontal="center" vertical="center" wrapText="1"/>
      <protection hidden="1"/>
    </xf>
    <xf numFmtId="0" fontId="26" fillId="8" borderId="2" xfId="0" applyFont="1" applyFill="1" applyBorder="1" applyAlignment="1" applyProtection="1">
      <alignment horizontal="center" vertical="center" wrapText="1"/>
      <protection hidden="1"/>
    </xf>
    <xf numFmtId="0" fontId="27" fillId="2" borderId="14" xfId="0" applyFont="1" applyFill="1" applyBorder="1" applyAlignment="1" applyProtection="1">
      <alignment horizontal="center" vertical="center" wrapText="1"/>
      <protection hidden="1"/>
    </xf>
    <xf numFmtId="0" fontId="31" fillId="15" borderId="54" xfId="0" applyFont="1" applyFill="1" applyBorder="1" applyAlignment="1" applyProtection="1">
      <alignment horizontal="center" vertical="center" wrapText="1"/>
      <protection locked="0"/>
    </xf>
    <xf numFmtId="0" fontId="4" fillId="0" borderId="49" xfId="0" applyFont="1" applyBorder="1" applyProtection="1">
      <protection locked="0"/>
    </xf>
    <xf numFmtId="0" fontId="4" fillId="0" borderId="55" xfId="0" applyFont="1" applyBorder="1" applyProtection="1">
      <protection locked="0"/>
    </xf>
    <xf numFmtId="0" fontId="32" fillId="16" borderId="54" xfId="0" applyFont="1" applyFill="1" applyBorder="1" applyAlignment="1" applyProtection="1">
      <alignment horizontal="center" vertical="center" wrapText="1"/>
      <protection locked="0"/>
    </xf>
    <xf numFmtId="0" fontId="32" fillId="15" borderId="54" xfId="0" applyFont="1" applyFill="1" applyBorder="1" applyAlignment="1" applyProtection="1">
      <alignment horizontal="center" vertical="center" wrapText="1"/>
      <protection locked="0"/>
    </xf>
    <xf numFmtId="0" fontId="31" fillId="16" borderId="54" xfId="0" applyFont="1" applyFill="1" applyBorder="1" applyAlignment="1" applyProtection="1">
      <alignment horizontal="center" vertical="center" wrapText="1"/>
      <protection locked="0"/>
    </xf>
    <xf numFmtId="0" fontId="31" fillId="15" borderId="49" xfId="0" applyFont="1" applyFill="1" applyBorder="1" applyAlignment="1" applyProtection="1">
      <alignment horizontal="center" vertical="center" wrapText="1"/>
      <protection locked="0"/>
    </xf>
    <xf numFmtId="0" fontId="32" fillId="16" borderId="49" xfId="0" applyFont="1" applyFill="1" applyBorder="1" applyAlignment="1" applyProtection="1">
      <alignment horizontal="center" vertical="center" wrapText="1"/>
      <protection locked="0"/>
    </xf>
    <xf numFmtId="0" fontId="31" fillId="16" borderId="49" xfId="0" applyFont="1" applyFill="1" applyBorder="1" applyAlignment="1" applyProtection="1">
      <alignment horizontal="center" vertical="center" wrapText="1"/>
      <protection locked="0"/>
    </xf>
    <xf numFmtId="0" fontId="26" fillId="2" borderId="82" xfId="0" applyFont="1" applyFill="1" applyBorder="1" applyAlignment="1" applyProtection="1">
      <alignment horizontal="center" vertical="center" wrapText="1"/>
      <protection locked="0"/>
    </xf>
    <xf numFmtId="0" fontId="27" fillId="8" borderId="82" xfId="0" applyFont="1" applyFill="1" applyBorder="1" applyAlignment="1" applyProtection="1">
      <alignment horizontal="center" vertical="center" wrapText="1"/>
      <protection locked="0"/>
    </xf>
    <xf numFmtId="0" fontId="26" fillId="8" borderId="82" xfId="0" applyFont="1" applyFill="1" applyBorder="1" applyAlignment="1" applyProtection="1">
      <alignment horizontal="center" vertical="center" wrapText="1"/>
      <protection locked="0"/>
    </xf>
    <xf numFmtId="0" fontId="26" fillId="8" borderId="27" xfId="0" applyFont="1" applyFill="1" applyBorder="1" applyAlignment="1" applyProtection="1">
      <alignment horizontal="center" vertical="center" wrapText="1"/>
      <protection locked="0"/>
    </xf>
    <xf numFmtId="0" fontId="27" fillId="2" borderId="82" xfId="0" applyFont="1" applyFill="1" applyBorder="1" applyAlignment="1" applyProtection="1">
      <alignment horizontal="center" vertical="center" wrapText="1"/>
      <protection locked="0"/>
    </xf>
    <xf numFmtId="0" fontId="14" fillId="8" borderId="2" xfId="0" applyFont="1" applyFill="1" applyBorder="1" applyAlignment="1" applyProtection="1">
      <alignment horizontal="center" vertical="center" wrapText="1"/>
      <protection locked="0"/>
    </xf>
    <xf numFmtId="0" fontId="27" fillId="8" borderId="0" xfId="0" applyFont="1" applyFill="1" applyAlignment="1" applyProtection="1">
      <alignment horizontal="center" vertical="center" wrapText="1"/>
      <protection locked="0"/>
    </xf>
    <xf numFmtId="0" fontId="27" fillId="2" borderId="70" xfId="0" applyFont="1" applyFill="1" applyBorder="1" applyAlignment="1" applyProtection="1">
      <alignment horizontal="center" vertical="center" wrapText="1"/>
      <protection hidden="1"/>
    </xf>
    <xf numFmtId="0" fontId="50" fillId="14" borderId="2" xfId="0" applyFont="1" applyFill="1" applyBorder="1" applyAlignment="1" applyProtection="1">
      <alignment horizontal="center" vertical="center" wrapText="1"/>
      <protection hidden="1"/>
    </xf>
    <xf numFmtId="0" fontId="50" fillId="14" borderId="12" xfId="0" applyFont="1" applyFill="1" applyBorder="1" applyAlignment="1" applyProtection="1">
      <alignment horizontal="center" vertical="center" wrapText="1"/>
      <protection hidden="1"/>
    </xf>
    <xf numFmtId="0" fontId="40" fillId="14" borderId="38" xfId="0" applyFont="1" applyFill="1" applyBorder="1" applyAlignment="1" applyProtection="1">
      <alignment horizontal="center" vertical="center" wrapText="1"/>
      <protection hidden="1"/>
    </xf>
    <xf numFmtId="0" fontId="40" fillId="14" borderId="13" xfId="0" applyFont="1" applyFill="1" applyBorder="1" applyAlignment="1" applyProtection="1">
      <alignment horizontal="center" vertical="center" wrapText="1"/>
      <protection hidden="1"/>
    </xf>
    <xf numFmtId="0" fontId="40" fillId="14" borderId="14" xfId="0" applyFont="1" applyFill="1" applyBorder="1" applyAlignment="1" applyProtection="1">
      <alignment horizontal="center" vertical="center" wrapText="1"/>
      <protection hidden="1"/>
    </xf>
    <xf numFmtId="0" fontId="38" fillId="14" borderId="35" xfId="0" applyFont="1" applyFill="1" applyBorder="1" applyAlignment="1" applyProtection="1">
      <alignment horizontal="center" vertical="center"/>
      <protection locked="0"/>
    </xf>
    <xf numFmtId="0" fontId="38" fillId="14" borderId="36" xfId="0" applyFont="1" applyFill="1" applyBorder="1" applyAlignment="1" applyProtection="1">
      <alignment horizontal="center" vertical="center"/>
      <protection locked="0"/>
    </xf>
    <xf numFmtId="0" fontId="40" fillId="14" borderId="16" xfId="0" applyFont="1" applyFill="1" applyBorder="1" applyAlignment="1" applyProtection="1">
      <alignment horizontal="center" vertical="center" wrapText="1"/>
      <protection hidden="1"/>
    </xf>
    <xf numFmtId="0" fontId="40" fillId="14" borderId="2" xfId="0" applyFont="1" applyFill="1" applyBorder="1" applyAlignment="1" applyProtection="1">
      <alignment horizontal="center" vertical="center" wrapText="1"/>
      <protection hidden="1"/>
    </xf>
    <xf numFmtId="0" fontId="40" fillId="14" borderId="12" xfId="0" applyFont="1" applyFill="1" applyBorder="1" applyAlignment="1" applyProtection="1">
      <alignment horizontal="center" vertical="center" wrapText="1"/>
      <protection hidden="1"/>
    </xf>
    <xf numFmtId="0" fontId="40" fillId="14" borderId="32" xfId="0" applyFont="1" applyFill="1" applyBorder="1" applyAlignment="1" applyProtection="1">
      <alignment horizontal="center" vertical="center" wrapText="1"/>
      <protection hidden="1"/>
    </xf>
    <xf numFmtId="0" fontId="40" fillId="14" borderId="58" xfId="0" applyFont="1" applyFill="1" applyBorder="1" applyAlignment="1" applyProtection="1">
      <alignment horizontal="center" vertical="center" wrapText="1"/>
      <protection hidden="1"/>
    </xf>
    <xf numFmtId="0" fontId="37" fillId="0" borderId="0" xfId="0" applyFont="1" applyAlignment="1" applyProtection="1">
      <alignment vertical="center"/>
      <protection locked="0"/>
    </xf>
    <xf numFmtId="0" fontId="40" fillId="14" borderId="59" xfId="0" applyFont="1" applyFill="1" applyBorder="1" applyAlignment="1" applyProtection="1">
      <alignment horizontal="center" vertical="center" wrapText="1"/>
      <protection hidden="1"/>
    </xf>
    <xf numFmtId="0" fontId="40" fillId="14" borderId="60" xfId="0" applyFont="1" applyFill="1" applyBorder="1" applyAlignment="1" applyProtection="1">
      <alignment horizontal="center" vertical="center" wrapText="1"/>
      <protection hidden="1"/>
    </xf>
    <xf numFmtId="0" fontId="40" fillId="14" borderId="64" xfId="0" applyFont="1" applyFill="1" applyBorder="1" applyAlignment="1" applyProtection="1">
      <alignment horizontal="center" vertical="center" wrapText="1"/>
      <protection hidden="1"/>
    </xf>
    <xf numFmtId="0" fontId="26" fillId="0" borderId="9" xfId="0" applyFont="1" applyBorder="1" applyAlignment="1">
      <alignment horizontal="center" vertical="center" wrapText="1"/>
    </xf>
    <xf numFmtId="0" fontId="26" fillId="0" borderId="22" xfId="0" applyFont="1" applyBorder="1" applyAlignment="1">
      <alignment horizontal="center" vertical="center" wrapText="1"/>
    </xf>
    <xf numFmtId="0" fontId="38" fillId="2" borderId="0" xfId="0" applyFont="1" applyFill="1" applyAlignment="1" applyProtection="1">
      <alignment horizontal="center" vertical="center"/>
      <protection hidden="1"/>
    </xf>
    <xf numFmtId="0" fontId="37" fillId="2" borderId="0" xfId="0" applyFont="1" applyFill="1" applyAlignment="1" applyProtection="1">
      <alignment horizontal="center" vertical="center" wrapText="1"/>
      <protection hidden="1"/>
    </xf>
    <xf numFmtId="0" fontId="37" fillId="2" borderId="0" xfId="0" applyFont="1" applyFill="1" applyAlignment="1" applyProtection="1">
      <alignment horizontal="center" vertical="center" wrapText="1"/>
      <protection locked="0"/>
    </xf>
    <xf numFmtId="0" fontId="38" fillId="13" borderId="46" xfId="0" applyFont="1" applyFill="1" applyBorder="1" applyAlignment="1" applyProtection="1">
      <alignment horizontal="center" vertical="center" wrapText="1"/>
      <protection hidden="1"/>
    </xf>
    <xf numFmtId="0" fontId="38" fillId="13" borderId="68" xfId="0" applyFont="1" applyFill="1" applyBorder="1" applyAlignment="1" applyProtection="1">
      <alignment horizontal="center" vertical="center" wrapText="1"/>
      <protection hidden="1"/>
    </xf>
    <xf numFmtId="0" fontId="50" fillId="14" borderId="10" xfId="0" applyFont="1" applyFill="1" applyBorder="1" applyAlignment="1" applyProtection="1">
      <alignment horizontal="center" vertical="center" wrapText="1"/>
      <protection hidden="1"/>
    </xf>
    <xf numFmtId="0" fontId="50" fillId="14" borderId="27" xfId="0" applyFont="1" applyFill="1" applyBorder="1" applyAlignment="1" applyProtection="1">
      <alignment horizontal="center" vertical="center" wrapText="1"/>
      <protection hidden="1"/>
    </xf>
    <xf numFmtId="0" fontId="40" fillId="14" borderId="10" xfId="0" applyFont="1" applyFill="1" applyBorder="1" applyAlignment="1" applyProtection="1">
      <alignment horizontal="center" vertical="center" wrapText="1"/>
      <protection hidden="1"/>
    </xf>
    <xf numFmtId="0" fontId="40" fillId="14" borderId="57" xfId="0" applyFont="1" applyFill="1" applyBorder="1" applyAlignment="1" applyProtection="1">
      <alignment horizontal="center" vertical="center" wrapText="1"/>
      <protection hidden="1"/>
    </xf>
    <xf numFmtId="0" fontId="38" fillId="13" borderId="34" xfId="0" applyFont="1" applyFill="1" applyBorder="1" applyAlignment="1" applyProtection="1">
      <alignment horizontal="center" vertical="center"/>
      <protection hidden="1"/>
    </xf>
    <xf numFmtId="0" fontId="38" fillId="13" borderId="35" xfId="0" applyFont="1" applyFill="1" applyBorder="1" applyAlignment="1" applyProtection="1">
      <alignment horizontal="center" vertical="center"/>
      <protection hidden="1"/>
    </xf>
    <xf numFmtId="0" fontId="50" fillId="14" borderId="57" xfId="0" applyFont="1" applyFill="1" applyBorder="1" applyAlignment="1" applyProtection="1">
      <alignment horizontal="center" vertical="center" wrapText="1"/>
      <protection hidden="1"/>
    </xf>
    <xf numFmtId="0" fontId="26" fillId="8" borderId="1" xfId="0" applyFont="1" applyFill="1" applyBorder="1" applyAlignment="1" applyProtection="1">
      <alignment horizontal="center" vertical="center" wrapText="1"/>
      <protection hidden="1"/>
    </xf>
    <xf numFmtId="14" fontId="38" fillId="14" borderId="68" xfId="0" applyNumberFormat="1" applyFont="1" applyFill="1" applyBorder="1" applyAlignment="1" applyProtection="1">
      <alignment horizontal="center" vertical="center"/>
      <protection locked="0"/>
    </xf>
    <xf numFmtId="14" fontId="38" fillId="14" borderId="69" xfId="0" applyNumberFormat="1" applyFont="1" applyFill="1" applyBorder="1" applyAlignment="1" applyProtection="1">
      <alignment horizontal="center" vertical="center"/>
      <protection locked="0"/>
    </xf>
    <xf numFmtId="0" fontId="26" fillId="8" borderId="0" xfId="0" applyFont="1" applyFill="1" applyAlignment="1" applyProtection="1">
      <alignment horizontal="center" vertical="center" wrapText="1"/>
      <protection locked="0"/>
    </xf>
    <xf numFmtId="0" fontId="13" fillId="2" borderId="2" xfId="0" applyFont="1" applyFill="1" applyBorder="1" applyAlignment="1" applyProtection="1">
      <alignment horizontal="center" vertical="center" wrapText="1"/>
      <protection locked="0"/>
    </xf>
    <xf numFmtId="0" fontId="27" fillId="0" borderId="10" xfId="0" applyFont="1" applyBorder="1" applyAlignment="1" applyProtection="1">
      <alignment horizontal="center" vertical="center" wrapText="1"/>
      <protection locked="0"/>
    </xf>
    <xf numFmtId="0" fontId="27" fillId="0" borderId="27" xfId="0" applyFont="1" applyBorder="1" applyAlignment="1" applyProtection="1">
      <alignment horizontal="center" vertical="center" wrapText="1"/>
      <protection locked="0"/>
    </xf>
    <xf numFmtId="0" fontId="32" fillId="15" borderId="49" xfId="0" applyFont="1" applyFill="1" applyBorder="1" applyAlignment="1" applyProtection="1">
      <alignment horizontal="center" vertical="center" wrapText="1"/>
      <protection locked="0"/>
    </xf>
    <xf numFmtId="0" fontId="32" fillId="0" borderId="49" xfId="0" applyFont="1" applyBorder="1" applyAlignment="1" applyProtection="1">
      <alignment horizontal="center" vertical="center" wrapText="1"/>
      <protection locked="0"/>
    </xf>
    <xf numFmtId="0" fontId="32" fillId="0" borderId="54" xfId="0" applyFont="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protection locked="0"/>
    </xf>
    <xf numFmtId="0" fontId="14" fillId="2" borderId="27" xfId="0" applyFont="1" applyFill="1" applyBorder="1" applyAlignment="1" applyProtection="1">
      <alignment horizontal="center" vertical="center" wrapText="1"/>
      <protection locked="0"/>
    </xf>
    <xf numFmtId="0" fontId="14" fillId="2" borderId="1" xfId="0" applyFont="1" applyFill="1" applyBorder="1" applyAlignment="1" applyProtection="1">
      <alignment horizontal="center" vertical="center" wrapText="1"/>
      <protection locked="0"/>
    </xf>
    <xf numFmtId="0" fontId="26" fillId="0" borderId="2" xfId="0" applyFont="1" applyBorder="1" applyAlignment="1" applyProtection="1">
      <alignment horizontal="center" vertical="center" wrapText="1"/>
      <protection locked="0"/>
    </xf>
    <xf numFmtId="0" fontId="38" fillId="2" borderId="0" xfId="0" applyFont="1" applyFill="1" applyAlignment="1" applyProtection="1">
      <alignment horizontal="center" vertical="center" wrapText="1"/>
      <protection hidden="1"/>
    </xf>
    <xf numFmtId="0" fontId="38" fillId="2" borderId="21" xfId="0" applyFont="1" applyFill="1" applyBorder="1" applyAlignment="1" applyProtection="1">
      <alignment horizontal="center" vertical="center"/>
      <protection hidden="1"/>
    </xf>
    <xf numFmtId="14" fontId="38" fillId="14" borderId="35" xfId="0" applyNumberFormat="1" applyFont="1" applyFill="1" applyBorder="1" applyAlignment="1" applyProtection="1">
      <alignment horizontal="center" vertical="center"/>
      <protection locked="0"/>
    </xf>
    <xf numFmtId="14" fontId="38" fillId="14" borderId="36" xfId="0" applyNumberFormat="1" applyFont="1" applyFill="1" applyBorder="1" applyAlignment="1" applyProtection="1">
      <alignment horizontal="center" vertical="center"/>
      <protection locked="0"/>
    </xf>
    <xf numFmtId="0" fontId="40" fillId="14" borderId="17" xfId="0" applyFont="1" applyFill="1" applyBorder="1" applyAlignment="1" applyProtection="1">
      <alignment horizontal="center" vertical="center" wrapText="1"/>
      <protection hidden="1"/>
    </xf>
    <xf numFmtId="0" fontId="40" fillId="14" borderId="11" xfId="0" applyFont="1" applyFill="1" applyBorder="1" applyAlignment="1" applyProtection="1">
      <alignment horizontal="center" vertical="center" wrapText="1"/>
      <protection hidden="1"/>
    </xf>
    <xf numFmtId="0" fontId="37" fillId="8" borderId="0" xfId="0" applyFont="1" applyFill="1" applyAlignment="1" applyProtection="1">
      <alignment vertical="center"/>
      <protection locked="0"/>
    </xf>
    <xf numFmtId="0" fontId="27" fillId="0" borderId="82" xfId="0" applyFont="1" applyBorder="1" applyAlignment="1" applyProtection="1">
      <alignment horizontal="center" vertical="center" wrapText="1"/>
      <protection locked="0"/>
    </xf>
    <xf numFmtId="0" fontId="38" fillId="13" borderId="34" xfId="0" applyFont="1" applyFill="1" applyBorder="1" applyAlignment="1" applyProtection="1">
      <alignment horizontal="center" vertical="center" wrapText="1"/>
      <protection hidden="1"/>
    </xf>
    <xf numFmtId="0" fontId="38" fillId="13" borderId="35" xfId="0" applyFont="1" applyFill="1" applyBorder="1" applyAlignment="1" applyProtection="1">
      <alignment horizontal="center" vertical="center" wrapText="1"/>
      <protection hidden="1"/>
    </xf>
    <xf numFmtId="0" fontId="27" fillId="8" borderId="2" xfId="0" applyFont="1" applyFill="1" applyBorder="1" applyAlignment="1" applyProtection="1">
      <alignment horizontal="center" vertical="center" wrapText="1"/>
      <protection hidden="1"/>
    </xf>
    <xf numFmtId="0" fontId="27" fillId="0" borderId="1" xfId="0" applyFont="1" applyBorder="1" applyAlignment="1" applyProtection="1">
      <alignment horizontal="center" vertical="center" wrapText="1"/>
      <protection hidden="1"/>
    </xf>
    <xf numFmtId="0" fontId="27" fillId="0" borderId="2" xfId="0" applyFont="1" applyBorder="1" applyAlignment="1" applyProtection="1">
      <alignment horizontal="center" vertical="center" wrapText="1"/>
      <protection hidden="1"/>
    </xf>
    <xf numFmtId="16" fontId="27" fillId="8" borderId="82" xfId="0" applyNumberFormat="1" applyFont="1" applyFill="1" applyBorder="1" applyAlignment="1" applyProtection="1">
      <alignment horizontal="center" vertical="center" wrapText="1"/>
      <protection locked="0"/>
    </xf>
    <xf numFmtId="16" fontId="27" fillId="8" borderId="27" xfId="0" applyNumberFormat="1" applyFont="1" applyFill="1" applyBorder="1" applyAlignment="1" applyProtection="1">
      <alignment horizontal="center" vertical="center" wrapText="1"/>
      <protection locked="0"/>
    </xf>
    <xf numFmtId="16" fontId="27" fillId="8" borderId="1" xfId="0" applyNumberFormat="1" applyFont="1" applyFill="1" applyBorder="1" applyAlignment="1" applyProtection="1">
      <alignment horizontal="center" vertical="center" wrapText="1"/>
      <protection locked="0"/>
    </xf>
    <xf numFmtId="16" fontId="27" fillId="0" borderId="2" xfId="0" applyNumberFormat="1" applyFont="1" applyBorder="1" applyAlignment="1" applyProtection="1">
      <alignment horizontal="center" vertical="center" wrapText="1"/>
      <protection locked="0"/>
    </xf>
    <xf numFmtId="9" fontId="27" fillId="0" borderId="2" xfId="0" applyNumberFormat="1" applyFont="1" applyBorder="1" applyAlignment="1" applyProtection="1">
      <alignment horizontal="center" vertical="center" wrapText="1"/>
      <protection locked="0"/>
    </xf>
    <xf numFmtId="16" fontId="27" fillId="8" borderId="10" xfId="0" applyNumberFormat="1" applyFont="1" applyFill="1" applyBorder="1" applyAlignment="1" applyProtection="1">
      <alignment horizontal="center" vertical="center" wrapText="1"/>
      <protection locked="0"/>
    </xf>
    <xf numFmtId="0" fontId="26" fillId="8" borderId="10" xfId="0" applyFont="1" applyFill="1" applyBorder="1" applyAlignment="1" applyProtection="1">
      <alignment horizontal="center" vertical="center" wrapText="1"/>
      <protection locked="0"/>
    </xf>
    <xf numFmtId="9" fontId="27" fillId="0" borderId="1" xfId="0" applyNumberFormat="1" applyFont="1" applyBorder="1" applyAlignment="1" applyProtection="1">
      <alignment horizontal="center" vertical="center" wrapText="1"/>
      <protection locked="0"/>
    </xf>
    <xf numFmtId="16" fontId="27" fillId="0" borderId="10" xfId="0" applyNumberFormat="1" applyFont="1" applyBorder="1" applyAlignment="1" applyProtection="1">
      <alignment horizontal="center" vertical="center" wrapText="1"/>
      <protection locked="0"/>
    </xf>
    <xf numFmtId="16" fontId="27" fillId="0" borderId="27" xfId="0" applyNumberFormat="1" applyFont="1" applyBorder="1" applyAlignment="1" applyProtection="1">
      <alignment horizontal="center" vertical="center" wrapText="1"/>
      <protection locked="0"/>
    </xf>
    <xf numFmtId="16" fontId="27" fillId="0" borderId="1" xfId="0" applyNumberFormat="1" applyFont="1" applyBorder="1" applyAlignment="1" applyProtection="1">
      <alignment horizontal="center" vertical="center" wrapText="1"/>
      <protection locked="0"/>
    </xf>
    <xf numFmtId="9" fontId="27" fillId="0" borderId="10" xfId="0" applyNumberFormat="1" applyFont="1" applyBorder="1" applyAlignment="1" applyProtection="1">
      <alignment horizontal="center" vertical="center" wrapText="1"/>
      <protection locked="0"/>
    </xf>
    <xf numFmtId="9" fontId="27" fillId="0" borderId="27" xfId="0" applyNumberFormat="1" applyFont="1" applyBorder="1" applyAlignment="1" applyProtection="1">
      <alignment horizontal="center" vertical="center" wrapText="1"/>
      <protection locked="0"/>
    </xf>
    <xf numFmtId="9" fontId="62" fillId="0" borderId="2" xfId="0" applyNumberFormat="1" applyFont="1" applyBorder="1" applyAlignment="1" applyProtection="1">
      <alignment horizontal="center" vertical="center" wrapText="1"/>
      <protection locked="0"/>
    </xf>
    <xf numFmtId="0" fontId="62" fillId="0" borderId="2" xfId="0" applyFont="1" applyBorder="1" applyAlignment="1" applyProtection="1">
      <alignment horizontal="center" vertical="center" wrapText="1"/>
      <protection locked="0"/>
    </xf>
    <xf numFmtId="0" fontId="62" fillId="0" borderId="10" xfId="0" applyFont="1" applyBorder="1" applyAlignment="1" applyProtection="1">
      <alignment horizontal="center" vertical="center" wrapText="1"/>
      <protection locked="0"/>
    </xf>
    <xf numFmtId="0" fontId="62" fillId="0" borderId="27" xfId="0" applyFont="1" applyBorder="1" applyAlignment="1" applyProtection="1">
      <alignment horizontal="center" vertical="center" wrapText="1"/>
      <protection locked="0"/>
    </xf>
    <xf numFmtId="0" fontId="62" fillId="0" borderId="1" xfId="0" applyFont="1" applyBorder="1" applyAlignment="1" applyProtection="1">
      <alignment horizontal="center" vertical="center" wrapText="1"/>
      <protection locked="0"/>
    </xf>
    <xf numFmtId="9" fontId="62" fillId="8" borderId="10" xfId="0" applyNumberFormat="1" applyFont="1" applyFill="1" applyBorder="1" applyAlignment="1" applyProtection="1">
      <alignment horizontal="center" vertical="center" wrapText="1"/>
      <protection locked="0"/>
    </xf>
    <xf numFmtId="0" fontId="62" fillId="8" borderId="27" xfId="0" applyFont="1" applyFill="1" applyBorder="1" applyAlignment="1" applyProtection="1">
      <alignment horizontal="center" vertical="center" wrapText="1"/>
      <protection locked="0"/>
    </xf>
    <xf numFmtId="0" fontId="62" fillId="8" borderId="1" xfId="0" applyFont="1" applyFill="1" applyBorder="1" applyAlignment="1" applyProtection="1">
      <alignment horizontal="center" vertical="center" wrapText="1"/>
      <protection locked="0"/>
    </xf>
    <xf numFmtId="0" fontId="62" fillId="8" borderId="10" xfId="0" applyFont="1" applyFill="1" applyBorder="1" applyAlignment="1" applyProtection="1">
      <alignment horizontal="center" vertical="center" wrapText="1"/>
      <protection locked="0"/>
    </xf>
    <xf numFmtId="9" fontId="62" fillId="0" borderId="10" xfId="0" applyNumberFormat="1" applyFont="1" applyBorder="1" applyAlignment="1" applyProtection="1">
      <alignment horizontal="center" vertical="center" wrapText="1"/>
      <protection locked="0"/>
    </xf>
    <xf numFmtId="9" fontId="13" fillId="8" borderId="2" xfId="0" applyNumberFormat="1" applyFont="1" applyFill="1" applyBorder="1" applyAlignment="1" applyProtection="1">
      <alignment horizontal="center" vertical="center" wrapText="1"/>
      <protection locked="0"/>
    </xf>
    <xf numFmtId="0" fontId="13" fillId="8" borderId="2" xfId="0" applyFont="1" applyFill="1" applyBorder="1" applyAlignment="1" applyProtection="1">
      <alignment horizontal="center" vertical="center" wrapText="1"/>
      <protection locked="0"/>
    </xf>
    <xf numFmtId="0" fontId="13" fillId="0" borderId="2" xfId="0" applyFont="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protection locked="0" hidden="1"/>
    </xf>
    <xf numFmtId="9" fontId="32" fillId="0" borderId="49" xfId="0" applyNumberFormat="1" applyFont="1" applyBorder="1" applyAlignment="1" applyProtection="1">
      <alignment horizontal="center" vertical="center" wrapText="1"/>
      <protection locked="0"/>
    </xf>
    <xf numFmtId="16" fontId="32" fillId="0" borderId="54" xfId="0" applyNumberFormat="1" applyFont="1" applyBorder="1" applyAlignment="1" applyProtection="1">
      <alignment horizontal="center" vertical="center" wrapText="1"/>
      <protection locked="0"/>
    </xf>
    <xf numFmtId="9" fontId="32" fillId="0" borderId="54" xfId="0" applyNumberFormat="1" applyFont="1" applyBorder="1" applyAlignment="1" applyProtection="1">
      <alignment horizontal="center" vertical="center" wrapText="1"/>
      <protection locked="0"/>
    </xf>
    <xf numFmtId="9" fontId="13" fillId="0" borderId="2" xfId="0" applyNumberFormat="1" applyFont="1" applyBorder="1" applyAlignment="1" applyProtection="1">
      <alignment horizontal="center" vertical="center" wrapText="1"/>
      <protection locked="0"/>
    </xf>
    <xf numFmtId="0" fontId="27" fillId="8" borderId="12" xfId="0" applyFont="1" applyFill="1" applyBorder="1" applyAlignment="1" applyProtection="1">
      <alignment horizontal="center" vertical="center" wrapText="1"/>
      <protection hidden="1"/>
    </xf>
    <xf numFmtId="0" fontId="27" fillId="0" borderId="12" xfId="0" applyFont="1" applyBorder="1" applyAlignment="1" applyProtection="1">
      <alignment horizontal="center" vertical="center" wrapText="1"/>
      <protection locked="0"/>
    </xf>
    <xf numFmtId="0" fontId="26" fillId="8" borderId="12" xfId="0" applyFont="1" applyFill="1" applyBorder="1" applyAlignment="1" applyProtection="1">
      <alignment horizontal="center" vertical="center" wrapText="1"/>
      <protection locked="0"/>
    </xf>
    <xf numFmtId="0" fontId="37" fillId="2" borderId="8" xfId="0" applyFont="1" applyFill="1" applyBorder="1" applyAlignment="1" applyProtection="1">
      <alignment horizontal="center" vertical="center" wrapText="1"/>
      <protection hidden="1"/>
    </xf>
    <xf numFmtId="0" fontId="37" fillId="2" borderId="3" xfId="0" applyFont="1" applyFill="1" applyBorder="1" applyAlignment="1" applyProtection="1">
      <alignment horizontal="center" vertical="center" wrapText="1"/>
      <protection hidden="1"/>
    </xf>
    <xf numFmtId="0" fontId="37" fillId="2" borderId="20" xfId="0" applyFont="1" applyFill="1" applyBorder="1" applyAlignment="1" applyProtection="1">
      <alignment horizontal="center" vertical="center" wrapText="1"/>
      <protection hidden="1"/>
    </xf>
    <xf numFmtId="0" fontId="38" fillId="13" borderId="46" xfId="0" applyFont="1" applyFill="1" applyBorder="1" applyAlignment="1" applyProtection="1">
      <alignment horizontal="center" vertical="center"/>
      <protection hidden="1"/>
    </xf>
    <xf numFmtId="0" fontId="38" fillId="13" borderId="39" xfId="0" applyFont="1" applyFill="1" applyBorder="1" applyAlignment="1" applyProtection="1">
      <alignment horizontal="center" vertical="center"/>
      <protection hidden="1"/>
    </xf>
    <xf numFmtId="0" fontId="38" fillId="13" borderId="40" xfId="0" applyFont="1" applyFill="1" applyBorder="1" applyAlignment="1" applyProtection="1">
      <alignment horizontal="center" vertical="center"/>
      <protection hidden="1"/>
    </xf>
    <xf numFmtId="0" fontId="38" fillId="14" borderId="34" xfId="0" applyFont="1" applyFill="1" applyBorder="1" applyAlignment="1" applyProtection="1">
      <alignment horizontal="center" vertical="center"/>
      <protection locked="0"/>
    </xf>
    <xf numFmtId="0" fontId="46" fillId="14" borderId="2" xfId="0" applyFont="1" applyFill="1" applyBorder="1" applyAlignment="1" applyProtection="1">
      <alignment horizontal="center" vertical="center" wrapText="1"/>
      <protection hidden="1"/>
    </xf>
    <xf numFmtId="0" fontId="37" fillId="2" borderId="53" xfId="0" applyFont="1" applyFill="1" applyBorder="1" applyAlignment="1" applyProtection="1">
      <alignment horizontal="center" vertical="center" wrapText="1"/>
      <protection locked="0"/>
    </xf>
    <xf numFmtId="0" fontId="37" fillId="2" borderId="24" xfId="0" applyFont="1" applyFill="1" applyBorder="1" applyAlignment="1" applyProtection="1">
      <alignment horizontal="center" vertical="center" wrapText="1"/>
      <protection locked="0"/>
    </xf>
    <xf numFmtId="0" fontId="37" fillId="2" borderId="27" xfId="0" applyFont="1" applyFill="1" applyBorder="1" applyAlignment="1" applyProtection="1">
      <alignment horizontal="center" vertical="center" wrapText="1"/>
      <protection locked="0"/>
    </xf>
    <xf numFmtId="0" fontId="37" fillId="2" borderId="41" xfId="0" applyFont="1" applyFill="1" applyBorder="1" applyAlignment="1" applyProtection="1">
      <alignment horizontal="center" vertical="center" wrapText="1"/>
      <protection locked="0"/>
    </xf>
    <xf numFmtId="0" fontId="27" fillId="2" borderId="2" xfId="0" applyFont="1" applyFill="1" applyBorder="1" applyAlignment="1" applyProtection="1">
      <alignment horizontal="center" vertical="center" wrapText="1"/>
      <protection hidden="1"/>
    </xf>
    <xf numFmtId="9" fontId="27" fillId="8" borderId="2" xfId="0" applyNumberFormat="1" applyFont="1" applyFill="1" applyBorder="1" applyAlignment="1" applyProtection="1">
      <alignment horizontal="center" vertical="center" wrapText="1"/>
      <protection locked="0"/>
    </xf>
    <xf numFmtId="16" fontId="27" fillId="8" borderId="2" xfId="0" applyNumberFormat="1" applyFont="1" applyFill="1" applyBorder="1" applyAlignment="1" applyProtection="1">
      <alignment horizontal="center" vertical="center" wrapText="1"/>
      <protection locked="0"/>
    </xf>
    <xf numFmtId="0" fontId="27" fillId="2" borderId="12" xfId="0" applyFont="1" applyFill="1" applyBorder="1" applyAlignment="1" applyProtection="1">
      <alignment horizontal="center" vertical="center" wrapText="1"/>
      <protection locked="0"/>
    </xf>
    <xf numFmtId="0" fontId="27" fillId="2" borderId="12" xfId="0" applyFont="1" applyFill="1" applyBorder="1" applyAlignment="1" applyProtection="1">
      <alignment horizontal="center" vertical="center" wrapText="1"/>
      <protection hidden="1"/>
    </xf>
    <xf numFmtId="0" fontId="26" fillId="2" borderId="12" xfId="0" applyFont="1" applyFill="1" applyBorder="1" applyAlignment="1" applyProtection="1">
      <alignment horizontal="center" vertical="center" wrapText="1"/>
      <protection hidden="1"/>
    </xf>
    <xf numFmtId="0" fontId="26" fillId="2" borderId="12" xfId="0" applyFont="1" applyFill="1" applyBorder="1" applyAlignment="1" applyProtection="1">
      <alignment horizontal="center" vertical="center" wrapText="1"/>
      <protection locked="0"/>
    </xf>
    <xf numFmtId="0" fontId="27" fillId="8" borderId="12" xfId="0" applyFont="1" applyFill="1" applyBorder="1" applyAlignment="1" applyProtection="1">
      <alignment horizontal="center" vertical="center" wrapText="1"/>
      <protection locked="0"/>
    </xf>
    <xf numFmtId="0" fontId="27" fillId="0" borderId="12" xfId="0" applyFont="1" applyBorder="1" applyAlignment="1" applyProtection="1">
      <alignment horizontal="center" vertical="center" wrapText="1"/>
      <protection hidden="1"/>
    </xf>
    <xf numFmtId="0" fontId="34" fillId="15" borderId="0" xfId="0" applyFont="1" applyFill="1" applyAlignment="1" applyProtection="1">
      <alignment horizontal="center" vertical="center" wrapText="1"/>
      <protection hidden="1"/>
    </xf>
    <xf numFmtId="0" fontId="36" fillId="0" borderId="0" xfId="0" applyFont="1" applyAlignment="1" applyProtection="1">
      <alignment vertical="center"/>
      <protection hidden="1"/>
    </xf>
    <xf numFmtId="0" fontId="35" fillId="34" borderId="0" xfId="0" applyFont="1" applyFill="1" applyAlignment="1" applyProtection="1">
      <alignment horizontal="center" vertical="center"/>
      <protection hidden="1"/>
    </xf>
    <xf numFmtId="0" fontId="36" fillId="8" borderId="0" xfId="0" applyFont="1" applyFill="1" applyAlignment="1" applyProtection="1">
      <alignment vertical="center"/>
      <protection hidden="1"/>
    </xf>
    <xf numFmtId="0" fontId="35" fillId="23" borderId="34" xfId="0" applyFont="1" applyFill="1" applyBorder="1" applyAlignment="1" applyProtection="1">
      <alignment horizontal="center" vertical="center" wrapText="1"/>
      <protection hidden="1"/>
    </xf>
    <xf numFmtId="0" fontId="36" fillId="13" borderId="35" xfId="0" applyFont="1" applyFill="1" applyBorder="1" applyAlignment="1" applyProtection="1">
      <alignment vertical="center"/>
      <protection hidden="1"/>
    </xf>
    <xf numFmtId="166" fontId="35" fillId="18" borderId="35" xfId="0" applyNumberFormat="1" applyFont="1" applyFill="1" applyBorder="1" applyAlignment="1" applyProtection="1">
      <alignment horizontal="center" vertical="center" wrapText="1"/>
      <protection locked="0"/>
    </xf>
    <xf numFmtId="0" fontId="36" fillId="0" borderId="36" xfId="0" applyFont="1" applyBorder="1" applyAlignment="1" applyProtection="1">
      <alignment vertical="center"/>
      <protection locked="0"/>
    </xf>
    <xf numFmtId="0" fontId="35" fillId="0" borderId="0" xfId="0" applyFont="1" applyAlignment="1" applyProtection="1">
      <alignment horizontal="center" vertical="center"/>
      <protection hidden="1"/>
    </xf>
    <xf numFmtId="0" fontId="35" fillId="17" borderId="16" xfId="0" applyFont="1" applyFill="1" applyBorder="1" applyAlignment="1" applyProtection="1">
      <alignment horizontal="center" vertical="center" wrapText="1"/>
      <protection hidden="1"/>
    </xf>
    <xf numFmtId="0" fontId="36" fillId="0" borderId="16" xfId="0" applyFont="1" applyBorder="1" applyAlignment="1" applyProtection="1">
      <alignment vertical="center"/>
      <protection hidden="1"/>
    </xf>
    <xf numFmtId="0" fontId="35" fillId="30" borderId="17" xfId="0" applyFont="1" applyFill="1" applyBorder="1" applyAlignment="1" applyProtection="1">
      <alignment horizontal="center" vertical="center" wrapText="1"/>
      <protection hidden="1"/>
    </xf>
    <xf numFmtId="0" fontId="36" fillId="28" borderId="31" xfId="0" applyFont="1" applyFill="1" applyBorder="1" applyAlignment="1" applyProtection="1">
      <alignment vertical="center"/>
      <protection hidden="1"/>
    </xf>
    <xf numFmtId="0" fontId="35" fillId="30" borderId="10" xfId="0" applyFont="1" applyFill="1" applyBorder="1" applyAlignment="1" applyProtection="1">
      <alignment horizontal="center" vertical="center" wrapText="1"/>
      <protection hidden="1"/>
    </xf>
    <xf numFmtId="0" fontId="36" fillId="28" borderId="10" xfId="0" applyFont="1" applyFill="1" applyBorder="1" applyAlignment="1" applyProtection="1">
      <alignment vertical="center"/>
      <protection hidden="1"/>
    </xf>
    <xf numFmtId="0" fontId="31" fillId="13" borderId="49" xfId="0" applyFont="1" applyFill="1" applyBorder="1" applyAlignment="1" applyProtection="1">
      <alignment horizontal="center" vertical="center" wrapText="1"/>
      <protection hidden="1"/>
    </xf>
    <xf numFmtId="0" fontId="33" fillId="13" borderId="49" xfId="0" applyFont="1" applyFill="1" applyBorder="1" applyAlignment="1" applyProtection="1">
      <alignment vertical="center"/>
      <protection hidden="1"/>
    </xf>
    <xf numFmtId="0" fontId="33" fillId="13" borderId="55" xfId="0" applyFont="1" applyFill="1" applyBorder="1" applyAlignment="1" applyProtection="1">
      <alignment vertical="center"/>
      <protection hidden="1"/>
    </xf>
    <xf numFmtId="0" fontId="51" fillId="28" borderId="49" xfId="2" applyFont="1" applyFill="1" applyBorder="1" applyAlignment="1" applyProtection="1">
      <alignment horizontal="center" vertical="center" wrapText="1"/>
      <protection locked="0"/>
    </xf>
    <xf numFmtId="0" fontId="51" fillId="28" borderId="49" xfId="2" applyFont="1" applyFill="1" applyBorder="1" applyAlignment="1" applyProtection="1">
      <alignment vertical="center"/>
      <protection locked="0"/>
    </xf>
    <xf numFmtId="0" fontId="51" fillId="28" borderId="55" xfId="2" applyFont="1" applyFill="1" applyBorder="1" applyAlignment="1" applyProtection="1">
      <alignment vertical="center"/>
      <protection locked="0"/>
    </xf>
    <xf numFmtId="0" fontId="31" fillId="13" borderId="50" xfId="0" applyFont="1" applyFill="1" applyBorder="1" applyAlignment="1" applyProtection="1">
      <alignment horizontal="center" vertical="center" wrapText="1"/>
      <protection hidden="1"/>
    </xf>
    <xf numFmtId="0" fontId="33" fillId="13" borderId="50" xfId="0" applyFont="1" applyFill="1" applyBorder="1" applyAlignment="1" applyProtection="1">
      <alignment vertical="center"/>
      <protection hidden="1"/>
    </xf>
    <xf numFmtId="0" fontId="33" fillId="13" borderId="61" xfId="0" applyFont="1" applyFill="1" applyBorder="1" applyAlignment="1" applyProtection="1">
      <alignment vertical="center"/>
      <protection hidden="1"/>
    </xf>
    <xf numFmtId="0" fontId="32" fillId="31" borderId="79" xfId="0" applyFont="1" applyFill="1" applyBorder="1" applyAlignment="1" applyProtection="1">
      <alignment horizontal="center" vertical="center" wrapText="1"/>
      <protection locked="0"/>
    </xf>
    <xf numFmtId="0" fontId="33" fillId="28" borderId="79" xfId="0" applyFont="1" applyFill="1" applyBorder="1" applyAlignment="1" applyProtection="1">
      <alignment vertical="center"/>
      <protection locked="0"/>
    </xf>
    <xf numFmtId="0" fontId="33" fillId="28" borderId="71" xfId="0" applyFont="1" applyFill="1" applyBorder="1" applyAlignment="1" applyProtection="1">
      <alignment vertical="center"/>
      <protection locked="0"/>
    </xf>
    <xf numFmtId="0" fontId="32" fillId="24" borderId="54" xfId="0" applyFont="1" applyFill="1" applyBorder="1" applyAlignment="1" applyProtection="1">
      <alignment horizontal="center" vertical="center" wrapText="1"/>
      <protection hidden="1"/>
    </xf>
    <xf numFmtId="0" fontId="31" fillId="24" borderId="54" xfId="0" applyFont="1" applyFill="1" applyBorder="1" applyAlignment="1" applyProtection="1">
      <alignment horizontal="center" vertical="center" wrapText="1"/>
      <protection hidden="1"/>
    </xf>
    <xf numFmtId="0" fontId="31" fillId="24" borderId="49" xfId="0" applyFont="1" applyFill="1" applyBorder="1" applyAlignment="1" applyProtection="1">
      <alignment horizontal="center" vertical="center" wrapText="1"/>
      <protection hidden="1"/>
    </xf>
    <xf numFmtId="0" fontId="32" fillId="24" borderId="49" xfId="0" applyFont="1" applyFill="1" applyBorder="1" applyAlignment="1" applyProtection="1">
      <alignment horizontal="center" vertical="center" wrapText="1"/>
      <protection hidden="1"/>
    </xf>
    <xf numFmtId="0" fontId="35" fillId="17" borderId="38" xfId="0" applyFont="1" applyFill="1" applyBorder="1" applyAlignment="1" applyProtection="1">
      <alignment horizontal="center" vertical="center" wrapText="1"/>
      <protection hidden="1"/>
    </xf>
    <xf numFmtId="0" fontId="36" fillId="0" borderId="14" xfId="0" applyFont="1" applyBorder="1" applyAlignment="1" applyProtection="1">
      <alignment vertical="center"/>
      <protection hidden="1"/>
    </xf>
    <xf numFmtId="0" fontId="36" fillId="0" borderId="12" xfId="0" applyFont="1" applyBorder="1" applyAlignment="1" applyProtection="1">
      <alignment vertical="center"/>
      <protection hidden="1"/>
    </xf>
    <xf numFmtId="0" fontId="32" fillId="15" borderId="0" xfId="0" applyFont="1" applyFill="1" applyAlignment="1" applyProtection="1">
      <alignment horizontal="center" vertical="center" wrapText="1"/>
      <protection locked="0"/>
    </xf>
    <xf numFmtId="0" fontId="33" fillId="0" borderId="0" xfId="0" applyFont="1" applyAlignment="1" applyProtection="1">
      <alignment vertical="center"/>
      <protection locked="0"/>
    </xf>
    <xf numFmtId="9" fontId="51" fillId="28" borderId="54" xfId="2" applyNumberFormat="1" applyFont="1" applyFill="1" applyBorder="1" applyAlignment="1" applyProtection="1">
      <alignment horizontal="center" vertical="center" wrapText="1"/>
      <protection locked="0"/>
    </xf>
    <xf numFmtId="0" fontId="51" fillId="28" borderId="54" xfId="2" applyFont="1" applyFill="1" applyBorder="1" applyAlignment="1" applyProtection="1">
      <alignment horizontal="center" vertical="center" wrapText="1"/>
      <protection locked="0"/>
    </xf>
    <xf numFmtId="0" fontId="32" fillId="31" borderId="80" xfId="0" applyFont="1" applyFill="1" applyBorder="1" applyAlignment="1" applyProtection="1">
      <alignment horizontal="center" vertical="center" wrapText="1"/>
      <protection locked="0"/>
    </xf>
    <xf numFmtId="0" fontId="56" fillId="0" borderId="0" xfId="0" applyFont="1" applyAlignment="1" applyProtection="1">
      <alignment horizontal="center" vertical="center"/>
      <protection hidden="1"/>
    </xf>
    <xf numFmtId="0" fontId="56" fillId="0" borderId="21" xfId="0" applyFont="1" applyBorder="1" applyAlignment="1" applyProtection="1">
      <alignment horizontal="center" vertical="center"/>
      <protection hidden="1"/>
    </xf>
    <xf numFmtId="0" fontId="16" fillId="0" borderId="0" xfId="0" applyFont="1" applyAlignment="1">
      <alignment horizontal="center" vertical="center" wrapText="1"/>
    </xf>
    <xf numFmtId="0" fontId="16" fillId="0" borderId="0" xfId="0" applyFont="1" applyAlignment="1">
      <alignment horizontal="left" vertical="center" wrapText="1"/>
    </xf>
    <xf numFmtId="0" fontId="16" fillId="0" borderId="2" xfId="0" applyFont="1" applyBorder="1" applyAlignment="1">
      <alignment horizontal="center" vertical="center" wrapText="1"/>
    </xf>
    <xf numFmtId="0" fontId="12" fillId="0" borderId="2" xfId="0" applyFont="1" applyBorder="1" applyAlignment="1">
      <alignment horizontal="center" vertical="center" wrapText="1"/>
    </xf>
    <xf numFmtId="0" fontId="21" fillId="0" borderId="2" xfId="0" applyFont="1" applyBorder="1" applyAlignment="1">
      <alignment horizontal="center" vertical="center" wrapText="1"/>
    </xf>
    <xf numFmtId="0" fontId="16" fillId="0" borderId="20" xfId="0" applyFont="1" applyBorder="1" applyAlignment="1">
      <alignment horizontal="center" vertical="top" wrapText="1"/>
    </xf>
    <xf numFmtId="0" fontId="16" fillId="0" borderId="21" xfId="0" applyFont="1" applyBorder="1" applyAlignment="1">
      <alignment horizontal="center" vertical="top" wrapText="1"/>
    </xf>
    <xf numFmtId="0" fontId="16" fillId="0" borderId="5" xfId="0" applyFont="1" applyBorder="1" applyAlignment="1">
      <alignment horizontal="center" vertical="top" wrapText="1"/>
    </xf>
    <xf numFmtId="0" fontId="7" fillId="0" borderId="19" xfId="0" applyFont="1" applyBorder="1" applyAlignment="1">
      <alignment horizontal="center" vertical="top" wrapText="1"/>
    </xf>
    <xf numFmtId="0" fontId="7" fillId="0" borderId="24" xfId="0" applyFont="1" applyBorder="1" applyAlignment="1">
      <alignment horizontal="center" vertical="top" wrapText="1"/>
    </xf>
    <xf numFmtId="0" fontId="7" fillId="0" borderId="25" xfId="0" applyFont="1" applyBorder="1" applyAlignment="1">
      <alignment horizontal="center" vertical="top" wrapText="1"/>
    </xf>
    <xf numFmtId="0" fontId="16" fillId="7" borderId="2" xfId="0" applyFont="1" applyFill="1" applyBorder="1" applyAlignment="1">
      <alignment horizontal="center" vertical="center" wrapText="1"/>
    </xf>
    <xf numFmtId="0" fontId="16" fillId="6" borderId="2" xfId="0" applyFont="1" applyFill="1" applyBorder="1" applyAlignment="1">
      <alignment horizontal="center" vertical="center" wrapText="1"/>
    </xf>
    <xf numFmtId="0" fontId="16" fillId="4" borderId="2" xfId="0" applyFont="1" applyFill="1" applyBorder="1" applyAlignment="1">
      <alignment horizontal="center" vertical="center" wrapText="1"/>
    </xf>
    <xf numFmtId="0" fontId="2" fillId="8" borderId="0" xfId="0" applyFont="1" applyFill="1" applyAlignment="1">
      <alignment horizontal="center" vertical="center" textRotation="90"/>
    </xf>
    <xf numFmtId="0" fontId="16" fillId="8" borderId="0" xfId="0" applyFont="1" applyFill="1" applyAlignment="1">
      <alignment horizontal="center" vertical="center" wrapText="1"/>
    </xf>
    <xf numFmtId="0" fontId="2" fillId="8" borderId="0" xfId="0" applyFont="1" applyFill="1" applyAlignment="1">
      <alignment horizontal="center" vertical="center" wrapText="1"/>
    </xf>
    <xf numFmtId="0" fontId="16" fillId="0" borderId="0" xfId="0" applyFont="1" applyAlignment="1">
      <alignment horizontal="left" vertical="top" wrapText="1"/>
    </xf>
    <xf numFmtId="0" fontId="11" fillId="0" borderId="0" xfId="0" applyFont="1" applyAlignment="1">
      <alignment horizontal="left" vertical="center" wrapText="1"/>
    </xf>
    <xf numFmtId="0" fontId="14" fillId="0" borderId="20" xfId="0" applyFont="1" applyBorder="1" applyAlignment="1">
      <alignment horizontal="center"/>
    </xf>
    <xf numFmtId="0" fontId="14" fillId="0" borderId="21" xfId="0" applyFont="1" applyBorder="1" applyAlignment="1">
      <alignment horizontal="center"/>
    </xf>
    <xf numFmtId="0" fontId="14" fillId="0" borderId="5" xfId="0" applyFont="1" applyBorder="1" applyAlignment="1">
      <alignment horizontal="center"/>
    </xf>
    <xf numFmtId="0" fontId="23" fillId="9" borderId="23" xfId="0" applyFont="1" applyFill="1" applyBorder="1" applyAlignment="1">
      <alignment horizontal="center" vertical="center"/>
    </xf>
    <xf numFmtId="0" fontId="2" fillId="2" borderId="18" xfId="0" applyFont="1" applyFill="1" applyBorder="1" applyAlignment="1">
      <alignment horizontal="center" vertical="center" wrapText="1"/>
    </xf>
    <xf numFmtId="0" fontId="2" fillId="2" borderId="33" xfId="0" applyFont="1" applyFill="1" applyBorder="1" applyAlignment="1">
      <alignment horizontal="center" vertical="center" wrapText="1"/>
    </xf>
    <xf numFmtId="0" fontId="11" fillId="0" borderId="0" xfId="0" applyFont="1" applyAlignment="1">
      <alignment horizontal="center" vertical="top" wrapText="1"/>
    </xf>
    <xf numFmtId="0" fontId="16" fillId="0" borderId="0" xfId="0" applyFont="1" applyAlignment="1">
      <alignment horizontal="center" vertical="top" wrapText="1"/>
    </xf>
    <xf numFmtId="0" fontId="2" fillId="2" borderId="10" xfId="0" applyFont="1" applyFill="1" applyBorder="1" applyAlignment="1">
      <alignment horizontal="center" vertical="center" textRotation="90" wrapText="1"/>
    </xf>
    <xf numFmtId="0" fontId="2" fillId="2" borderId="27" xfId="0" applyFont="1" applyFill="1" applyBorder="1" applyAlignment="1">
      <alignment horizontal="center" vertical="center" textRotation="90" wrapText="1"/>
    </xf>
    <xf numFmtId="0" fontId="2" fillId="2" borderId="1" xfId="0" applyFont="1" applyFill="1" applyBorder="1" applyAlignment="1">
      <alignment horizontal="center" vertical="center" textRotation="90" wrapText="1"/>
    </xf>
    <xf numFmtId="0" fontId="11" fillId="0" borderId="4" xfId="0" applyFont="1" applyBorder="1" applyAlignment="1">
      <alignment horizontal="center" vertical="top" wrapText="1"/>
    </xf>
    <xf numFmtId="0" fontId="5" fillId="8" borderId="0" xfId="0" applyFont="1" applyFill="1" applyAlignment="1">
      <alignment horizontal="center" vertical="center"/>
    </xf>
    <xf numFmtId="0" fontId="11" fillId="0" borderId="3" xfId="0" applyFont="1" applyBorder="1" applyAlignment="1">
      <alignment horizontal="left" vertical="center" wrapText="1"/>
    </xf>
    <xf numFmtId="0" fontId="18" fillId="14" borderId="22" xfId="0" applyFont="1" applyFill="1" applyBorder="1" applyAlignment="1">
      <alignment horizontal="center"/>
    </xf>
    <xf numFmtId="0" fontId="18" fillId="14" borderId="0" xfId="0" applyFont="1" applyFill="1" applyAlignment="1">
      <alignment horizontal="center"/>
    </xf>
    <xf numFmtId="0" fontId="18" fillId="14" borderId="26" xfId="0" applyFont="1" applyFill="1" applyBorder="1" applyAlignment="1">
      <alignment horizontal="center"/>
    </xf>
    <xf numFmtId="0" fontId="18" fillId="14" borderId="15" xfId="0" applyFont="1" applyFill="1" applyBorder="1" applyAlignment="1">
      <alignment horizontal="center"/>
    </xf>
    <xf numFmtId="0" fontId="8" fillId="0" borderId="20" xfId="0" applyFont="1" applyBorder="1" applyAlignment="1">
      <alignment horizontal="center" vertical="center"/>
    </xf>
    <xf numFmtId="0" fontId="8" fillId="0" borderId="21" xfId="0" applyFont="1" applyBorder="1" applyAlignment="1">
      <alignment horizontal="center" vertical="center"/>
    </xf>
    <xf numFmtId="0" fontId="8" fillId="0" borderId="5" xfId="0" applyFont="1" applyBorder="1" applyAlignment="1">
      <alignment horizontal="center" vertical="center"/>
    </xf>
    <xf numFmtId="0" fontId="14" fillId="0" borderId="4" xfId="0" applyFont="1" applyBorder="1" applyAlignment="1">
      <alignment horizontal="center" vertical="top" wrapText="1"/>
    </xf>
    <xf numFmtId="0" fontId="16" fillId="14" borderId="6" xfId="0" applyFont="1" applyFill="1" applyBorder="1" applyAlignment="1">
      <alignment horizontal="center" vertical="center" wrapText="1"/>
    </xf>
    <xf numFmtId="0" fontId="16" fillId="14" borderId="29" xfId="0" applyFont="1" applyFill="1" applyBorder="1" applyAlignment="1">
      <alignment horizontal="center" vertical="center" wrapText="1"/>
    </xf>
    <xf numFmtId="0" fontId="16" fillId="14" borderId="30" xfId="0" applyFont="1" applyFill="1" applyBorder="1" applyAlignment="1">
      <alignment horizontal="center" vertical="center" wrapText="1"/>
    </xf>
    <xf numFmtId="0" fontId="16" fillId="0" borderId="8" xfId="0" applyFont="1" applyBorder="1" applyAlignment="1">
      <alignment horizontal="center"/>
    </xf>
    <xf numFmtId="0" fontId="16" fillId="0" borderId="6" xfId="0" applyFont="1" applyBorder="1" applyAlignment="1">
      <alignment horizontal="center"/>
    </xf>
    <xf numFmtId="0" fontId="16" fillId="0" borderId="7" xfId="0" applyFont="1" applyBorder="1" applyAlignment="1">
      <alignment horizontal="center"/>
    </xf>
    <xf numFmtId="0" fontId="11" fillId="0" borderId="3" xfId="0" applyFont="1" applyBorder="1" applyAlignment="1">
      <alignment horizontal="left" vertical="center"/>
    </xf>
    <xf numFmtId="0" fontId="14" fillId="0" borderId="9" xfId="0" applyFont="1" applyBorder="1" applyAlignment="1">
      <alignment horizontal="center"/>
    </xf>
    <xf numFmtId="0" fontId="14" fillId="0" borderId="22" xfId="0" applyFont="1" applyBorder="1" applyAlignment="1">
      <alignment horizontal="center"/>
    </xf>
    <xf numFmtId="0" fontId="14" fillId="0" borderId="28" xfId="0" applyFont="1" applyBorder="1" applyAlignment="1">
      <alignment horizontal="center"/>
    </xf>
    <xf numFmtId="0" fontId="6" fillId="0" borderId="19" xfId="0" applyFont="1" applyBorder="1" applyAlignment="1">
      <alignment horizontal="center" vertical="center" wrapText="1"/>
    </xf>
    <xf numFmtId="0" fontId="6" fillId="0" borderId="24" xfId="0" applyFont="1" applyBorder="1" applyAlignment="1">
      <alignment horizontal="center" vertical="center" wrapText="1"/>
    </xf>
    <xf numFmtId="0" fontId="6" fillId="0" borderId="25" xfId="0" applyFont="1" applyBorder="1" applyAlignment="1">
      <alignment horizontal="center" vertical="center" wrapText="1"/>
    </xf>
    <xf numFmtId="0" fontId="11" fillId="0" borderId="59" xfId="0" applyFont="1" applyBorder="1" applyAlignment="1">
      <alignment horizontal="left" vertical="center" wrapText="1"/>
    </xf>
    <xf numFmtId="0" fontId="11" fillId="0" borderId="60" xfId="0" applyFont="1" applyBorder="1" applyAlignment="1">
      <alignment horizontal="left" vertical="center" wrapText="1"/>
    </xf>
    <xf numFmtId="0" fontId="11" fillId="0" borderId="64" xfId="0" applyFont="1" applyBorder="1" applyAlignment="1">
      <alignment horizontal="left" vertical="center" wrapText="1"/>
    </xf>
    <xf numFmtId="0" fontId="11" fillId="0" borderId="18" xfId="0" applyFont="1" applyBorder="1" applyAlignment="1">
      <alignment horizontal="left" vertical="center" wrapText="1"/>
    </xf>
    <xf numFmtId="0" fontId="11" fillId="0" borderId="33" xfId="0" applyFont="1" applyBorder="1" applyAlignment="1">
      <alignment horizontal="left" vertical="center" wrapText="1"/>
    </xf>
    <xf numFmtId="0" fontId="11" fillId="0" borderId="65" xfId="0" applyFont="1" applyBorder="1" applyAlignment="1">
      <alignment horizontal="left" vertical="center" wrapText="1"/>
    </xf>
    <xf numFmtId="0" fontId="11" fillId="0" borderId="62" xfId="0" applyFont="1" applyBorder="1" applyAlignment="1">
      <alignment horizontal="left" vertical="center" wrapText="1"/>
    </xf>
    <xf numFmtId="0" fontId="11" fillId="0" borderId="66" xfId="0" applyFont="1" applyBorder="1" applyAlignment="1">
      <alignment horizontal="left" vertical="center" wrapText="1"/>
    </xf>
    <xf numFmtId="0" fontId="11" fillId="0" borderId="67" xfId="0" applyFont="1" applyBorder="1" applyAlignment="1">
      <alignment horizontal="left" vertical="center" wrapText="1"/>
    </xf>
    <xf numFmtId="0" fontId="18" fillId="0" borderId="0" xfId="0" applyFont="1" applyAlignment="1">
      <alignment horizontal="center" vertical="center" wrapText="1"/>
    </xf>
    <xf numFmtId="0" fontId="16" fillId="14" borderId="7" xfId="0" applyFont="1" applyFill="1" applyBorder="1" applyAlignment="1">
      <alignment horizontal="center" vertical="center" wrapText="1"/>
    </xf>
    <xf numFmtId="0" fontId="16" fillId="0" borderId="8" xfId="0" applyFont="1" applyBorder="1" applyAlignment="1">
      <alignment horizontal="center" wrapText="1"/>
    </xf>
    <xf numFmtId="0" fontId="16" fillId="0" borderId="6" xfId="0" applyFont="1" applyBorder="1" applyAlignment="1">
      <alignment horizontal="center" wrapText="1"/>
    </xf>
    <xf numFmtId="0" fontId="16" fillId="0" borderId="7" xfId="0" applyFont="1" applyBorder="1" applyAlignment="1">
      <alignment horizontal="center" wrapText="1"/>
    </xf>
    <xf numFmtId="0" fontId="16" fillId="0" borderId="19" xfId="0" applyFont="1" applyBorder="1" applyAlignment="1">
      <alignment horizontal="center" vertical="top" wrapText="1"/>
    </xf>
    <xf numFmtId="0" fontId="16" fillId="0" borderId="24" xfId="0" applyFont="1" applyBorder="1" applyAlignment="1">
      <alignment horizontal="center" vertical="top" wrapText="1"/>
    </xf>
    <xf numFmtId="0" fontId="16" fillId="0" borderId="25" xfId="0" applyFont="1" applyBorder="1" applyAlignment="1">
      <alignment horizontal="center" vertical="top" wrapText="1"/>
    </xf>
    <xf numFmtId="0" fontId="11" fillId="0" borderId="0" xfId="0" applyFont="1" applyAlignment="1">
      <alignment horizontal="center" vertical="center" wrapText="1"/>
    </xf>
    <xf numFmtId="0" fontId="14" fillId="0" borderId="4" xfId="0" applyFont="1" applyBorder="1" applyAlignment="1">
      <alignment horizontal="center"/>
    </xf>
    <xf numFmtId="0" fontId="11" fillId="0" borderId="0" xfId="0" quotePrefix="1" applyFont="1" applyAlignment="1">
      <alignment horizontal="left" vertical="center" wrapText="1"/>
    </xf>
    <xf numFmtId="0" fontId="9" fillId="0" borderId="0" xfId="0" applyFont="1" applyAlignment="1">
      <alignment horizontal="center" vertical="center" wrapText="1"/>
    </xf>
    <xf numFmtId="0" fontId="16" fillId="0" borderId="9" xfId="0" applyFont="1" applyBorder="1" applyAlignment="1">
      <alignment horizontal="center" vertical="top" wrapText="1"/>
    </xf>
    <xf numFmtId="0" fontId="16" fillId="0" borderId="22" xfId="0" applyFont="1" applyBorder="1" applyAlignment="1">
      <alignment horizontal="center" vertical="top" wrapText="1"/>
    </xf>
    <xf numFmtId="0" fontId="16" fillId="0" borderId="28" xfId="0" applyFont="1" applyBorder="1" applyAlignment="1">
      <alignment horizontal="center" vertical="top" wrapText="1"/>
    </xf>
    <xf numFmtId="0" fontId="14" fillId="0" borderId="0" xfId="0" applyFont="1" applyAlignment="1">
      <alignment horizontal="center"/>
    </xf>
    <xf numFmtId="0" fontId="15" fillId="0" borderId="0" xfId="0" applyFont="1" applyAlignment="1">
      <alignment horizontal="justify" vertical="top" wrapText="1"/>
    </xf>
    <xf numFmtId="0" fontId="14" fillId="0" borderId="3" xfId="0" applyFont="1" applyBorder="1" applyAlignment="1">
      <alignment horizontal="center"/>
    </xf>
    <xf numFmtId="0" fontId="11" fillId="0" borderId="0" xfId="0" applyFont="1" applyAlignment="1">
      <alignment vertical="center" wrapText="1"/>
    </xf>
    <xf numFmtId="0" fontId="52" fillId="33" borderId="38" xfId="3" applyFont="1" applyFill="1" applyBorder="1" applyAlignment="1">
      <alignment horizontal="center" vertical="center"/>
    </xf>
    <xf numFmtId="0" fontId="52" fillId="33" borderId="16" xfId="3" applyFont="1" applyFill="1" applyBorder="1" applyAlignment="1">
      <alignment horizontal="center" vertical="center"/>
    </xf>
    <xf numFmtId="0" fontId="52" fillId="33" borderId="17" xfId="3" applyFont="1" applyFill="1" applyBorder="1" applyAlignment="1">
      <alignment horizontal="center" vertical="center"/>
    </xf>
    <xf numFmtId="0" fontId="52" fillId="8" borderId="0" xfId="3" applyFont="1" applyFill="1" applyAlignment="1">
      <alignment horizontal="center" vertical="center"/>
    </xf>
    <xf numFmtId="0" fontId="52" fillId="33" borderId="38" xfId="3" applyFont="1" applyFill="1" applyBorder="1" applyAlignment="1">
      <alignment horizontal="center" vertical="center" textRotation="90"/>
    </xf>
    <xf numFmtId="0" fontId="52" fillId="33" borderId="13" xfId="3" applyFont="1" applyFill="1" applyBorder="1" applyAlignment="1">
      <alignment horizontal="center" vertical="center" textRotation="90"/>
    </xf>
    <xf numFmtId="0" fontId="52" fillId="33" borderId="14" xfId="3" applyFont="1" applyFill="1" applyBorder="1" applyAlignment="1">
      <alignment horizontal="center" vertical="center" textRotation="90"/>
    </xf>
    <xf numFmtId="0" fontId="19" fillId="33" borderId="16" xfId="3" applyFont="1" applyFill="1" applyBorder="1" applyAlignment="1">
      <alignment horizontal="center" vertical="center"/>
    </xf>
    <xf numFmtId="0" fontId="19" fillId="33" borderId="17" xfId="3" applyFont="1" applyFill="1" applyBorder="1" applyAlignment="1">
      <alignment horizontal="center" vertical="center"/>
    </xf>
    <xf numFmtId="0" fontId="53" fillId="8" borderId="38" xfId="3" applyFont="1" applyFill="1" applyBorder="1" applyAlignment="1">
      <alignment horizontal="center" vertical="center" wrapText="1"/>
    </xf>
    <xf numFmtId="0" fontId="51" fillId="8" borderId="13" xfId="3" applyFont="1" applyFill="1" applyBorder="1"/>
    <xf numFmtId="0" fontId="51" fillId="8" borderId="14" xfId="3" applyFont="1" applyFill="1" applyBorder="1"/>
    <xf numFmtId="0" fontId="14" fillId="8" borderId="16" xfId="3" applyFont="1" applyFill="1" applyBorder="1" applyAlignment="1">
      <alignment horizontal="center" vertical="center" wrapText="1"/>
    </xf>
    <xf numFmtId="0" fontId="14" fillId="8" borderId="2" xfId="3" applyFont="1" applyFill="1" applyBorder="1" applyAlignment="1">
      <alignment vertical="center" wrapText="1"/>
    </xf>
    <xf numFmtId="0" fontId="14" fillId="8" borderId="12" xfId="3" applyFont="1" applyFill="1" applyBorder="1" applyAlignment="1">
      <alignment vertical="center" wrapText="1"/>
    </xf>
    <xf numFmtId="0" fontId="55" fillId="8" borderId="38" xfId="3" applyFont="1" applyFill="1" applyBorder="1" applyAlignment="1">
      <alignment horizontal="center" vertical="center" wrapText="1"/>
    </xf>
    <xf numFmtId="0" fontId="55" fillId="8" borderId="13" xfId="3" applyFont="1" applyFill="1" applyBorder="1" applyAlignment="1">
      <alignment horizontal="center" vertical="center" wrapText="1"/>
    </xf>
    <xf numFmtId="0" fontId="14" fillId="8" borderId="2" xfId="3" applyFont="1" applyFill="1" applyBorder="1" applyAlignment="1">
      <alignment horizontal="center" vertical="center" wrapText="1"/>
    </xf>
    <xf numFmtId="0" fontId="14" fillId="8" borderId="2" xfId="3" applyFont="1" applyFill="1" applyBorder="1"/>
    <xf numFmtId="0" fontId="14" fillId="8" borderId="12" xfId="3" applyFont="1" applyFill="1" applyBorder="1"/>
    <xf numFmtId="0" fontId="52" fillId="13" borderId="34" xfId="3" applyFont="1" applyFill="1" applyBorder="1" applyAlignment="1">
      <alignment horizontal="center" vertical="center"/>
    </xf>
    <xf numFmtId="0" fontId="52" fillId="13" borderId="35" xfId="3" applyFont="1" applyFill="1" applyBorder="1" applyAlignment="1">
      <alignment horizontal="center" vertical="center"/>
    </xf>
    <xf numFmtId="0" fontId="52" fillId="13" borderId="36" xfId="3" applyFont="1" applyFill="1" applyBorder="1" applyAlignment="1">
      <alignment horizontal="center" vertical="center"/>
    </xf>
    <xf numFmtId="0" fontId="53" fillId="8" borderId="13" xfId="3" applyFont="1" applyFill="1" applyBorder="1" applyAlignment="1">
      <alignment horizontal="center" vertical="center" wrapText="1"/>
    </xf>
    <xf numFmtId="0" fontId="14" fillId="8" borderId="2" xfId="3" applyFont="1" applyFill="1" applyBorder="1" applyAlignment="1">
      <alignment vertical="center"/>
    </xf>
    <xf numFmtId="0" fontId="14" fillId="8" borderId="12" xfId="3" applyFont="1" applyFill="1" applyBorder="1" applyAlignment="1">
      <alignment vertical="center"/>
    </xf>
  </cellXfs>
  <cellStyles count="4">
    <cellStyle name="Millares" xfId="1" builtinId="3"/>
    <cellStyle name="Neutral" xfId="2" builtinId="28"/>
    <cellStyle name="Normal" xfId="0" builtinId="0"/>
    <cellStyle name="Normal 2" xfId="3" xr:uid="{ED04D33C-EB1E-412C-B561-BB6BC430AF01}"/>
  </cellStyles>
  <dxfs count="1335">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solid">
          <fgColor rgb="FFC2D69B"/>
          <bgColor rgb="FFC2D69B"/>
        </patternFill>
      </fill>
    </dxf>
    <dxf>
      <fill>
        <patternFill patternType="solid">
          <fgColor rgb="FFE5B8B7"/>
          <bgColor rgb="FFE5B8B7"/>
        </patternFill>
      </fill>
    </dxf>
    <dxf>
      <fill>
        <patternFill patternType="darkGray">
          <fgColor auto="1"/>
        </patternFill>
      </fill>
    </dxf>
    <dxf>
      <fill>
        <patternFill patternType="solid">
          <fgColor rgb="FFC2D69B"/>
          <bgColor rgb="FFC2D69B"/>
        </patternFill>
      </fill>
    </dxf>
    <dxf>
      <fill>
        <patternFill patternType="solid">
          <fgColor rgb="FFE5B8B7"/>
          <bgColor rgb="FFE5B8B7"/>
        </patternFill>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darkGray">
          <fgColor auto="1"/>
        </patternFill>
      </fill>
    </dxf>
    <dxf>
      <fill>
        <patternFill patternType="darkGray">
          <fgColor auto="1"/>
        </patternFill>
      </fill>
    </dxf>
    <dxf>
      <fill>
        <patternFill patternType="darkGray"/>
      </fill>
    </dxf>
    <dxf>
      <fill>
        <patternFill patternType="solid">
          <fgColor rgb="FFE5B8B7"/>
          <bgColor rgb="FFE5B8B7"/>
        </patternFill>
      </fill>
    </dxf>
    <dxf>
      <fill>
        <patternFill patternType="solid">
          <fgColor rgb="FFC2D69B"/>
          <bgColor rgb="FFC2D69B"/>
        </patternFill>
      </fill>
    </dxf>
    <dxf>
      <fill>
        <patternFill patternType="darkGray"/>
      </fill>
    </dxf>
    <dxf>
      <fill>
        <patternFill patternType="darkGray"/>
      </fill>
    </dxf>
    <dxf>
      <fill>
        <patternFill patternType="darkGray"/>
      </fill>
    </dxf>
    <dxf>
      <fill>
        <patternFill patternType="darkGray"/>
      </fill>
    </dxf>
    <dxf>
      <fill>
        <patternFill patternType="darkGray">
          <fgColor auto="1"/>
        </patternFill>
      </fill>
    </dxf>
    <dxf>
      <fill>
        <patternFill patternType="darkGray">
          <fgColor auto="1"/>
        </patternFill>
      </fill>
    </dxf>
    <dxf>
      <fill>
        <patternFill patternType="darkGray"/>
      </fill>
    </dxf>
    <dxf>
      <fill>
        <patternFill patternType="darkGray"/>
      </fill>
    </dxf>
    <dxf>
      <fill>
        <patternFill patternType="darkGray"/>
      </fill>
    </dxf>
    <dxf>
      <fill>
        <patternFill patternType="darkGray"/>
      </fill>
    </dxf>
    <dxf>
      <fill>
        <patternFill patternType="solid">
          <fgColor rgb="FFC00000"/>
          <bgColor rgb="FFC00000"/>
        </patternFill>
      </fill>
    </dxf>
    <dxf>
      <fill>
        <patternFill patternType="solid">
          <fgColor rgb="FF6BA42C"/>
          <bgColor rgb="FF6BA42C"/>
        </patternFill>
      </fill>
    </dxf>
    <dxf>
      <fill>
        <patternFill patternType="solid">
          <fgColor rgb="FFFFCC00"/>
          <bgColor rgb="FFFFCC00"/>
        </patternFill>
      </fill>
    </dxf>
    <dxf>
      <fill>
        <patternFill patternType="solid">
          <fgColor rgb="FFFF0000"/>
          <bgColor rgb="FFFF0000"/>
        </patternFill>
      </fill>
    </dxf>
    <dxf>
      <fill>
        <patternFill patternType="solid">
          <fgColor rgb="FFC00000"/>
          <bgColor rgb="FFC00000"/>
        </patternFill>
      </fill>
    </dxf>
    <dxf>
      <fill>
        <patternFill patternType="solid">
          <fgColor rgb="FF6BA42C"/>
          <bgColor rgb="FF6BA42C"/>
        </patternFill>
      </fill>
    </dxf>
    <dxf>
      <fill>
        <patternFill patternType="solid">
          <fgColor rgb="FFFFCC00"/>
          <bgColor rgb="FFFFCC00"/>
        </patternFill>
      </fill>
    </dxf>
    <dxf>
      <fill>
        <patternFill patternType="solid">
          <fgColor rgb="FFFF0000"/>
          <bgColor rgb="FFFF0000"/>
        </patternFill>
      </fill>
    </dxf>
    <dxf>
      <fill>
        <patternFill patternType="none"/>
      </fill>
    </dxf>
    <dxf>
      <fill>
        <patternFill patternType="none"/>
      </fill>
    </dxf>
    <dxf>
      <fill>
        <patternFill patternType="none"/>
      </fill>
    </dxf>
    <dxf>
      <font>
        <b/>
      </font>
      <fill>
        <patternFill patternType="solid">
          <fgColor rgb="FF99CC00"/>
          <bgColor rgb="FF99CC00"/>
        </patternFill>
      </fill>
    </dxf>
    <dxf>
      <font>
        <b/>
      </font>
      <fill>
        <patternFill patternType="solid">
          <fgColor rgb="FFFFCC00"/>
          <bgColor rgb="FFFFCC0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ont>
        <b/>
      </font>
      <fill>
        <patternFill patternType="solid">
          <fgColor rgb="FFFF0000"/>
          <bgColor rgb="FFFF0000"/>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solid">
          <fgColor rgb="FFC2D69B"/>
          <bgColor rgb="FFC2D69B"/>
        </patternFill>
      </fill>
    </dxf>
    <dxf>
      <fill>
        <patternFill patternType="solid">
          <fgColor rgb="FFE5B8B7"/>
          <bgColor rgb="FFE5B8B7"/>
        </patternFill>
      </fill>
    </dxf>
    <dxf>
      <fill>
        <patternFill patternType="darkGray">
          <fgColor auto="1"/>
        </patternFill>
      </fill>
    </dxf>
    <dxf>
      <fill>
        <patternFill patternType="solid">
          <fgColor rgb="FFC2D69B"/>
          <bgColor rgb="FFC2D69B"/>
        </patternFill>
      </fill>
    </dxf>
    <dxf>
      <fill>
        <patternFill patternType="solid">
          <fgColor rgb="FFE5B8B7"/>
          <bgColor rgb="FFE5B8B7"/>
        </patternFill>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darkGray">
          <fgColor auto="1"/>
        </patternFill>
      </fill>
    </dxf>
    <dxf>
      <fill>
        <patternFill patternType="darkGray">
          <fgColor auto="1"/>
        </patternFill>
      </fill>
    </dxf>
    <dxf>
      <fill>
        <patternFill patternType="darkGray"/>
      </fill>
    </dxf>
    <dxf>
      <fill>
        <patternFill patternType="solid">
          <fgColor rgb="FFE5B8B7"/>
          <bgColor rgb="FFE5B8B7"/>
        </patternFill>
      </fill>
    </dxf>
    <dxf>
      <fill>
        <patternFill patternType="solid">
          <fgColor rgb="FFC2D69B"/>
          <bgColor rgb="FFC2D69B"/>
        </patternFill>
      </fill>
    </dxf>
    <dxf>
      <fill>
        <patternFill patternType="darkGray"/>
      </fill>
    </dxf>
    <dxf>
      <fill>
        <patternFill patternType="darkGray"/>
      </fill>
    </dxf>
    <dxf>
      <fill>
        <patternFill patternType="darkGray"/>
      </fill>
    </dxf>
    <dxf>
      <fill>
        <patternFill patternType="darkGray"/>
      </fill>
    </dxf>
    <dxf>
      <fill>
        <patternFill patternType="darkGray">
          <fgColor auto="1"/>
        </patternFill>
      </fill>
    </dxf>
    <dxf>
      <fill>
        <patternFill patternType="darkGray">
          <fgColor auto="1"/>
        </patternFill>
      </fill>
    </dxf>
    <dxf>
      <fill>
        <patternFill patternType="darkGray"/>
      </fill>
    </dxf>
    <dxf>
      <fill>
        <patternFill patternType="darkGray"/>
      </fill>
    </dxf>
    <dxf>
      <fill>
        <patternFill patternType="darkGray"/>
      </fill>
    </dxf>
    <dxf>
      <fill>
        <patternFill patternType="darkGray"/>
      </fill>
    </dxf>
    <dxf>
      <fill>
        <patternFill patternType="solid">
          <fgColor rgb="FFC00000"/>
          <bgColor rgb="FFC00000"/>
        </patternFill>
      </fill>
    </dxf>
    <dxf>
      <fill>
        <patternFill patternType="solid">
          <fgColor rgb="FF6BA42C"/>
          <bgColor rgb="FF6BA42C"/>
        </patternFill>
      </fill>
    </dxf>
    <dxf>
      <fill>
        <patternFill patternType="solid">
          <fgColor rgb="FFFFCC00"/>
          <bgColor rgb="FFFFCC00"/>
        </patternFill>
      </fill>
    </dxf>
    <dxf>
      <fill>
        <patternFill patternType="solid">
          <fgColor rgb="FFFF0000"/>
          <bgColor rgb="FFFF0000"/>
        </patternFill>
      </fill>
    </dxf>
    <dxf>
      <fill>
        <patternFill patternType="solid">
          <fgColor rgb="FFC00000"/>
          <bgColor rgb="FFC00000"/>
        </patternFill>
      </fill>
    </dxf>
    <dxf>
      <fill>
        <patternFill patternType="solid">
          <fgColor rgb="FF6BA42C"/>
          <bgColor rgb="FF6BA42C"/>
        </patternFill>
      </fill>
    </dxf>
    <dxf>
      <fill>
        <patternFill patternType="solid">
          <fgColor rgb="FFFFCC00"/>
          <bgColor rgb="FFFFCC00"/>
        </patternFill>
      </fill>
    </dxf>
    <dxf>
      <fill>
        <patternFill patternType="solid">
          <fgColor rgb="FFFF0000"/>
          <bgColor rgb="FFFF0000"/>
        </patternFill>
      </fill>
    </dxf>
    <dxf>
      <fill>
        <patternFill patternType="none"/>
      </fill>
    </dxf>
    <dxf>
      <fill>
        <patternFill patternType="none"/>
      </fill>
    </dxf>
    <dxf>
      <fill>
        <patternFill patternType="none"/>
      </fill>
    </dxf>
    <dxf>
      <font>
        <b/>
      </font>
      <fill>
        <patternFill patternType="solid">
          <fgColor rgb="FF99CC00"/>
          <bgColor rgb="FF99CC00"/>
        </patternFill>
      </fill>
    </dxf>
    <dxf>
      <font>
        <b/>
      </font>
      <fill>
        <patternFill patternType="solid">
          <fgColor rgb="FFFFCC00"/>
          <bgColor rgb="FFFFCC0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ont>
        <b/>
      </font>
      <fill>
        <patternFill patternType="solid">
          <fgColor rgb="FFFF0000"/>
          <bgColor rgb="FFFF0000"/>
        </patternFill>
      </fill>
    </dxf>
    <dxf>
      <fill>
        <patternFill patternType="darkTrellis"/>
      </fill>
    </dxf>
    <dxf>
      <fill>
        <patternFill patternType="darkTrellis"/>
      </fill>
    </dxf>
    <dxf>
      <fill>
        <patternFill patternType="darkGray"/>
      </fill>
    </dxf>
    <dxf>
      <fill>
        <patternFill patternType="darkGray"/>
      </fill>
    </dxf>
    <dxf>
      <fill>
        <patternFill patternType="darkGray">
          <fgColor theme="1"/>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FFC000"/>
        </patternFill>
      </fill>
    </dxf>
    <dxf>
      <fill>
        <patternFill>
          <bgColor rgb="FFC00000"/>
        </patternFill>
      </fill>
    </dxf>
    <dxf>
      <fill>
        <patternFill>
          <bgColor rgb="FFC00000"/>
        </patternFill>
      </fill>
    </dxf>
    <dxf>
      <fill>
        <patternFill>
          <bgColor rgb="FF00B05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theme="6" tint="-0.24994659260841701"/>
        </patternFill>
      </fill>
    </dxf>
    <dxf>
      <fill>
        <patternFill>
          <bgColor rgb="FFFFC000"/>
        </patternFill>
      </fill>
    </dxf>
    <dxf>
      <fill>
        <patternFill>
          <bgColor rgb="FFC00000"/>
        </patternFill>
      </fill>
    </dxf>
    <dxf>
      <fill>
        <patternFill>
          <bgColor rgb="FFFF0000"/>
        </patternFill>
      </fill>
    </dxf>
    <dxf>
      <fill>
        <patternFill patternType="darkTrellis"/>
      </fill>
    </dxf>
    <dxf>
      <fill>
        <patternFill patternType="darkTrellis"/>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FFFF00"/>
        </patternFill>
      </fill>
    </dxf>
    <dxf>
      <fill>
        <patternFill>
          <bgColor rgb="FFC00000"/>
        </patternFill>
      </fill>
    </dxf>
    <dxf>
      <fill>
        <patternFill>
          <bgColor rgb="FFC00000"/>
        </patternFill>
      </fill>
    </dxf>
    <dxf>
      <fill>
        <patternFill>
          <bgColor rgb="FF00B05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FFC000"/>
        </patternFill>
      </fill>
    </dxf>
    <dxf>
      <fill>
        <patternFill>
          <bgColor rgb="FF92D050"/>
        </patternFill>
      </fill>
    </dxf>
    <dxf>
      <fill>
        <patternFill>
          <bgColor rgb="FFC00000"/>
        </patternFill>
      </fill>
    </dxf>
    <dxf>
      <fill>
        <patternFill>
          <bgColor rgb="FF00B05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none"/>
      </fill>
    </dxf>
    <dxf>
      <fill>
        <patternFill patternType="none"/>
      </fill>
    </dxf>
    <dxf>
      <fill>
        <patternFill patternType="none"/>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none"/>
      </fill>
    </dxf>
    <dxf>
      <fill>
        <patternFill patternType="darkGray"/>
      </fill>
    </dxf>
    <dxf>
      <fill>
        <patternFill patternType="none"/>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00B050"/>
        </patternFill>
      </fill>
    </dxf>
    <dxf>
      <fill>
        <patternFill>
          <bgColor rgb="FFFFFF00"/>
        </patternFill>
      </fill>
    </dxf>
    <dxf>
      <fill>
        <patternFill>
          <bgColor rgb="FFFF00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ont>
        <b val="0"/>
        <i val="0"/>
        <strike val="0"/>
        <condense val="0"/>
        <extend val="0"/>
        <outline val="0"/>
        <shadow val="0"/>
        <u val="none"/>
        <vertAlign val="baseline"/>
        <sz val="10"/>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Helvetica"/>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Helvetica"/>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Helvetica"/>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Helvetica"/>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Helvetica"/>
        <scheme val="none"/>
      </font>
      <alignment horizontal="general" vertical="bottom" textRotation="0" wrapText="1" indent="0" justifyLastLine="0" shrinkToFit="0" readingOrder="0"/>
    </dxf>
    <dxf>
      <font>
        <b val="0"/>
        <i val="0"/>
        <strike val="0"/>
        <condense val="0"/>
        <extend val="0"/>
        <outline val="0"/>
        <shadow val="0"/>
        <u val="none"/>
        <vertAlign val="baseline"/>
        <sz val="11"/>
        <color rgb="FF000000"/>
        <name val="Helvetica"/>
        <scheme val="none"/>
      </font>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Helvetica"/>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Helvetica"/>
        <scheme val="none"/>
      </font>
      <alignment horizontal="left" vertical="top" textRotation="0" wrapText="1" indent="0" justifyLastLine="0" shrinkToFit="0" readingOrder="0"/>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C00000"/>
          <bgColor rgb="FFC00000"/>
        </patternFill>
      </fill>
    </dxf>
    <dxf>
      <fill>
        <patternFill patternType="solid">
          <fgColor rgb="FFFFFF00"/>
          <bgColor rgb="FFFFFF00"/>
        </patternFill>
      </fill>
    </dxf>
    <dxf>
      <fill>
        <patternFill patternType="none"/>
      </fill>
    </dxf>
    <dxf>
      <fill>
        <patternFill patternType="none"/>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00B050"/>
        </patternFill>
      </fill>
    </dxf>
    <dxf>
      <fill>
        <patternFill>
          <bgColor rgb="FFFFC00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FFC000"/>
        </patternFill>
      </fill>
    </dxf>
    <dxf>
      <fill>
        <patternFill>
          <bgColor rgb="FFFFFF00"/>
        </patternFill>
      </fill>
    </dxf>
    <dxf>
      <fill>
        <patternFill>
          <bgColor rgb="FFC00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bgColor rgb="FFFFC000"/>
        </patternFill>
      </fill>
    </dxf>
    <dxf>
      <fill>
        <patternFill>
          <bgColor rgb="FF92D050"/>
        </patternFill>
      </fill>
    </dxf>
    <dxf>
      <fill>
        <patternFill patternType="darkGray"/>
      </fill>
    </dxf>
    <dxf>
      <fill>
        <patternFill patternType="darkGray"/>
      </fill>
    </dxf>
  </dxfs>
  <tableStyles count="0" defaultTableStyle="TableStyleMedium9" defaultPivotStyle="PivotStyleLight16"/>
  <colors>
    <mruColors>
      <color rgb="FFFFFFCC"/>
      <color rgb="FF6BA42C"/>
      <color rgb="FFFF3F3F"/>
      <color rgb="FFBCE292"/>
      <color rgb="FFEAEAEA"/>
      <color rgb="FFE5F4FF"/>
      <color rgb="FFF3FFF4"/>
      <color rgb="FFE8FEE9"/>
      <color rgb="FFFFFFFF"/>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200026</xdr:colOff>
      <xdr:row>0</xdr:row>
      <xdr:rowOff>200026</xdr:rowOff>
    </xdr:from>
    <xdr:to>
      <xdr:col>1</xdr:col>
      <xdr:colOff>200026</xdr:colOff>
      <xdr:row>3</xdr:row>
      <xdr:rowOff>228601</xdr:rowOff>
    </xdr:to>
    <xdr:pic>
      <xdr:nvPicPr>
        <xdr:cNvPr id="6" name="8 Imagen">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6" y="200026"/>
          <a:ext cx="1028700" cy="8286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38101</xdr:rowOff>
    </xdr:from>
    <xdr:to>
      <xdr:col>0</xdr:col>
      <xdr:colOff>1027043</xdr:colOff>
      <xdr:row>3</xdr:row>
      <xdr:rowOff>209551</xdr:rowOff>
    </xdr:to>
    <xdr:pic>
      <xdr:nvPicPr>
        <xdr:cNvPr id="2" name="8 Imagen">
          <a:extLst>
            <a:ext uri="{FF2B5EF4-FFF2-40B4-BE49-F238E27FC236}">
              <a16:creationId xmlns:a16="http://schemas.microsoft.com/office/drawing/2014/main" id="{8F095A3F-CFD2-4D32-BC1B-D9B01ED55F4B}"/>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38101"/>
          <a:ext cx="1028700" cy="82867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38101</xdr:rowOff>
    </xdr:from>
    <xdr:to>
      <xdr:col>1</xdr:col>
      <xdr:colOff>1</xdr:colOff>
      <xdr:row>3</xdr:row>
      <xdr:rowOff>209551</xdr:rowOff>
    </xdr:to>
    <xdr:pic>
      <xdr:nvPicPr>
        <xdr:cNvPr id="2" name="8 Imagen">
          <a:extLst>
            <a:ext uri="{FF2B5EF4-FFF2-40B4-BE49-F238E27FC236}">
              <a16:creationId xmlns:a16="http://schemas.microsoft.com/office/drawing/2014/main" id="{0C6D952F-783C-455D-9399-FFB3A9C82D66}"/>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38101"/>
          <a:ext cx="1028700" cy="82867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oneCellAnchor>
    <xdr:from>
      <xdr:col>4</xdr:col>
      <xdr:colOff>447675</xdr:colOff>
      <xdr:row>0</xdr:row>
      <xdr:rowOff>57149</xdr:rowOff>
    </xdr:from>
    <xdr:ext cx="1000125" cy="657225"/>
    <xdr:pic>
      <xdr:nvPicPr>
        <xdr:cNvPr id="2" name="image1.png">
          <a:extLst>
            <a:ext uri="{FF2B5EF4-FFF2-40B4-BE49-F238E27FC236}">
              <a16:creationId xmlns:a16="http://schemas.microsoft.com/office/drawing/2014/main" id="{708DBAFA-6016-43FA-AC41-5C14EA3E42B1}"/>
            </a:ext>
          </a:extLst>
        </xdr:cNvPr>
        <xdr:cNvPicPr preferRelativeResize="0"/>
      </xdr:nvPicPr>
      <xdr:blipFill>
        <a:blip xmlns:r="http://schemas.openxmlformats.org/officeDocument/2006/relationships" r:embed="rId1" cstate="print"/>
        <a:stretch>
          <a:fillRect/>
        </a:stretch>
      </xdr:blipFill>
      <xdr:spPr>
        <a:xfrm>
          <a:off x="800100" y="57149"/>
          <a:ext cx="1000125" cy="657225"/>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4</xdr:col>
      <xdr:colOff>447675</xdr:colOff>
      <xdr:row>0</xdr:row>
      <xdr:rowOff>57149</xdr:rowOff>
    </xdr:from>
    <xdr:ext cx="1000125" cy="657225"/>
    <xdr:pic>
      <xdr:nvPicPr>
        <xdr:cNvPr id="2" name="image1.png">
          <a:extLst>
            <a:ext uri="{FF2B5EF4-FFF2-40B4-BE49-F238E27FC236}">
              <a16:creationId xmlns:a16="http://schemas.microsoft.com/office/drawing/2014/main" id="{1F7CC4BC-1590-4334-8015-A68F950D89AF}"/>
            </a:ext>
          </a:extLst>
        </xdr:cNvPr>
        <xdr:cNvPicPr preferRelativeResize="0"/>
      </xdr:nvPicPr>
      <xdr:blipFill>
        <a:blip xmlns:r="http://schemas.openxmlformats.org/officeDocument/2006/relationships" r:embed="rId1" cstate="print"/>
        <a:stretch>
          <a:fillRect/>
        </a:stretch>
      </xdr:blipFill>
      <xdr:spPr>
        <a:xfrm>
          <a:off x="800100" y="57149"/>
          <a:ext cx="1000125" cy="657225"/>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twoCellAnchor editAs="oneCell">
    <xdr:from>
      <xdr:col>10</xdr:col>
      <xdr:colOff>114960</xdr:colOff>
      <xdr:row>39</xdr:row>
      <xdr:rowOff>254002</xdr:rowOff>
    </xdr:from>
    <xdr:to>
      <xdr:col>19</xdr:col>
      <xdr:colOff>188291</xdr:colOff>
      <xdr:row>70</xdr:row>
      <xdr:rowOff>10584</xdr:rowOff>
    </xdr:to>
    <xdr:pic>
      <xdr:nvPicPr>
        <xdr:cNvPr id="6" name="Imagen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93460" y="7027335"/>
          <a:ext cx="8074331" cy="56303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F4D8ADF-04D9-4EC8-A1CD-5B95B8A61C1A}" name="Tabla2" displayName="Tabla2" ref="C750:H759" totalsRowShown="0" headerRowDxfId="947" dataDxfId="946">
  <autoFilter ref="C750:H759" xr:uid="{6F4D8ADF-04D9-4EC8-A1CD-5B95B8A61C1A}"/>
  <tableColumns count="6">
    <tableColumn id="1" xr3:uid="{3DBF41FF-7F76-4AA4-8AFE-EBF4CDB88C74}" name="Ejecución_administración_de_procesos" dataDxfId="945"/>
    <tableColumn id="2" xr3:uid="{20798258-F049-4005-8A56-DF2BE9B83A2B}" name="Transacción_u_Operación_aplica_para_LA_FT_FP" dataDxfId="944"/>
    <tableColumn id="3" xr3:uid="{6B78FFB3-31DA-4F89-9F0B-1114172CF7E6}" name="Talento_Humano" dataDxfId="943"/>
    <tableColumn id="4" xr3:uid="{BC135E2C-D46A-416F-97B9-3309193874E3}" name="Tecnología" dataDxfId="942"/>
    <tableColumn id="5" xr3:uid="{72ACEFBD-AA34-4726-876A-286193DD59C5}" name="Infraestructura" dataDxfId="941"/>
    <tableColumn id="6" xr3:uid="{87E43117-E82B-479D-A2B2-251737B878C3}" name="Evento_externo" dataDxfId="940"/>
  </tableColumns>
  <tableStyleInfo name="TableStyleLight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B6F09E46-3792-4AA7-976D-E25EEDB71E7E}" name="Tabla3" displayName="Tabla3" ref="J750:K756" totalsRowShown="0" headerRowDxfId="939" dataDxfId="938">
  <autoFilter ref="J750:K756" xr:uid="{B6F09E46-3792-4AA7-976D-E25EEDB71E7E}"/>
  <tableColumns count="2">
    <tableColumn id="1" xr3:uid="{0FF45D77-3197-47F4-A038-139A572014E4}" name="FACTOR DE RIESGO" dataDxfId="937"/>
    <tableColumn id="2" xr3:uid="{2E10C2D7-2108-4C80-A634-7DF12A25D0B3}" name="Descripción" dataDxfId="936"/>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67A56F9-E940-451A-A13A-33BE141719A9}" name="Tabla6" displayName="Tabla6" ref="P750:T754" totalsRowShown="0" headerRowDxfId="935">
  <autoFilter ref="P750:T754" xr:uid="{967A56F9-E940-451A-A13A-33BE141719A9}"/>
  <tableColumns count="5">
    <tableColumn id="1" xr3:uid="{3B8ED527-8147-421C-9DAA-0FC0BF0058D6}" name="Gestión"/>
    <tableColumn id="2" xr3:uid="{699DE822-1407-4E46-9268-905B457D63E3}" name="Fiscal"/>
    <tableColumn id="3" xr3:uid="{705B53C5-9DE8-4352-B5FD-CDEFCFF37824}" name="Seguridad_Información"/>
    <tableColumn id="4" xr3:uid="{D9897E39-0E66-4407-8480-AE920CA6AD62}" name="Integridad_Pública_Corrupción"/>
    <tableColumn id="5" xr3:uid="{09157B34-24A7-4A0B-BAEF-27CA568A650D}" name="Integridad_Pública_LA_FT_FP"/>
  </tableColumns>
  <tableStyleInfo name="TableStyleLight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omments" Target="../comments1.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table" Target="../tables/table3.xml"/><Relationship Id="rId5" Type="http://schemas.openxmlformats.org/officeDocument/2006/relationships/table" Target="../tables/table2.xml"/><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BT801"/>
  <sheetViews>
    <sheetView showGridLines="0" tabSelected="1" view="pageBreakPreview" topLeftCell="A4" zoomScaleNormal="100" zoomScaleSheetLayoutView="100" workbookViewId="0">
      <selection activeCell="A7" sqref="A7:S7"/>
    </sheetView>
  </sheetViews>
  <sheetFormatPr baseColWidth="10" defaultColWidth="15.42578125" defaultRowHeight="12.75" x14ac:dyDescent="0.2"/>
  <cols>
    <col min="1" max="1" width="15.42578125" style="96"/>
    <col min="2" max="2" width="35.140625" style="96" customWidth="1"/>
    <col min="3" max="3" width="23.42578125" style="96" customWidth="1"/>
    <col min="4" max="4" width="23.28515625" style="96" customWidth="1"/>
    <col min="5" max="5" width="45.42578125" style="96" customWidth="1"/>
    <col min="6" max="6" width="15.42578125" style="96"/>
    <col min="7" max="7" width="25.42578125" style="96" customWidth="1"/>
    <col min="8" max="8" width="61.5703125" style="96" customWidth="1"/>
    <col min="9" max="9" width="32.85546875" style="96" customWidth="1"/>
    <col min="10" max="10" width="29.42578125" style="96" customWidth="1"/>
    <col min="11" max="11" width="42.28515625" style="96" customWidth="1"/>
    <col min="12" max="12" width="38.140625" style="96" customWidth="1"/>
    <col min="13" max="13" width="42.42578125" style="96" customWidth="1"/>
    <col min="14" max="14" width="29.5703125" style="96" customWidth="1"/>
    <col min="15" max="15" width="15.42578125" style="96"/>
    <col min="16" max="16" width="15.42578125" style="99" hidden="1" customWidth="1"/>
    <col min="17" max="17" width="15.42578125" style="96"/>
    <col min="18" max="18" width="15.42578125" style="99" hidden="1" customWidth="1"/>
    <col min="19" max="19" width="21.42578125" style="99" hidden="1" customWidth="1"/>
    <col min="20" max="16384" width="15.42578125" style="96"/>
  </cols>
  <sheetData>
    <row r="1" spans="1:53" s="69" customFormat="1" ht="21" customHeight="1" x14ac:dyDescent="0.2">
      <c r="A1" s="72"/>
      <c r="B1" s="72"/>
      <c r="K1" s="72"/>
      <c r="P1" s="192"/>
      <c r="R1"/>
      <c r="T1" s="184" t="s">
        <v>49</v>
      </c>
      <c r="U1" s="185" t="s">
        <v>472</v>
      </c>
      <c r="V1" s="70"/>
      <c r="W1" s="70"/>
    </row>
    <row r="2" spans="1:53" s="69" customFormat="1" ht="21" customHeight="1" x14ac:dyDescent="0.2">
      <c r="A2" s="72"/>
      <c r="B2" s="72"/>
      <c r="C2" s="333" t="s">
        <v>474</v>
      </c>
      <c r="D2" s="333"/>
      <c r="E2" s="333"/>
      <c r="F2" s="333"/>
      <c r="G2" s="333"/>
      <c r="H2" s="333"/>
      <c r="I2" s="333"/>
      <c r="J2" s="333"/>
      <c r="K2" s="72"/>
      <c r="R2"/>
      <c r="T2" s="186" t="s">
        <v>292</v>
      </c>
      <c r="U2" s="187">
        <v>2</v>
      </c>
      <c r="V2" s="70"/>
      <c r="W2" s="70"/>
    </row>
    <row r="3" spans="1:53" s="69" customFormat="1" ht="21" customHeight="1" x14ac:dyDescent="0.2">
      <c r="A3" s="72"/>
      <c r="B3" s="72"/>
      <c r="C3" s="333" t="s">
        <v>475</v>
      </c>
      <c r="D3" s="333"/>
      <c r="E3" s="333"/>
      <c r="F3" s="333"/>
      <c r="G3" s="333"/>
      <c r="H3" s="333"/>
      <c r="I3" s="333"/>
      <c r="J3" s="333"/>
      <c r="K3" s="72"/>
      <c r="R3"/>
      <c r="T3" s="186" t="s">
        <v>293</v>
      </c>
      <c r="U3" s="188">
        <v>46071</v>
      </c>
      <c r="V3" s="73"/>
      <c r="W3" s="73"/>
    </row>
    <row r="4" spans="1:53" s="69" customFormat="1" ht="21" customHeight="1" thickBot="1" x14ac:dyDescent="0.25">
      <c r="A4" s="72"/>
      <c r="B4" s="72"/>
      <c r="C4" s="359" t="s">
        <v>478</v>
      </c>
      <c r="D4" s="359"/>
      <c r="E4" s="359"/>
      <c r="F4" s="359"/>
      <c r="G4" s="359"/>
      <c r="H4" s="359"/>
      <c r="I4" s="359"/>
      <c r="J4" s="359"/>
      <c r="K4" s="72"/>
      <c r="R4"/>
      <c r="T4" s="189" t="s">
        <v>294</v>
      </c>
      <c r="U4" s="190" t="s">
        <v>470</v>
      </c>
      <c r="V4" s="74"/>
      <c r="W4" s="74"/>
      <c r="X4" s="74"/>
      <c r="Y4" s="74"/>
      <c r="Z4" s="74"/>
      <c r="AA4" s="74"/>
      <c r="AB4" s="74"/>
      <c r="AC4" s="74"/>
      <c r="AD4" s="74"/>
      <c r="AE4" s="74"/>
      <c r="AF4" s="74"/>
      <c r="AG4" s="74"/>
      <c r="AH4" s="74"/>
      <c r="AI4" s="74"/>
      <c r="AJ4" s="74"/>
      <c r="AK4" s="74"/>
      <c r="AL4" s="74"/>
      <c r="AM4" s="74"/>
      <c r="AN4" s="74"/>
      <c r="AO4" s="74"/>
      <c r="AP4" s="74"/>
      <c r="AQ4" s="74"/>
      <c r="AR4" s="74"/>
      <c r="AS4" s="74"/>
      <c r="AT4" s="74"/>
      <c r="AU4" s="74"/>
      <c r="AV4" s="74"/>
      <c r="AW4" s="74"/>
      <c r="AX4" s="74"/>
      <c r="AY4" s="74"/>
      <c r="AZ4" s="74"/>
      <c r="BA4" s="74"/>
    </row>
    <row r="5" spans="1:53" s="69" customFormat="1" ht="18" thickBot="1" x14ac:dyDescent="0.25">
      <c r="A5" s="334"/>
      <c r="B5" s="334"/>
      <c r="C5" s="334"/>
      <c r="D5" s="334"/>
      <c r="E5" s="334"/>
      <c r="F5" s="334"/>
      <c r="G5" s="334"/>
      <c r="H5" s="334"/>
      <c r="I5" s="334"/>
      <c r="J5" s="334"/>
      <c r="K5" s="334"/>
      <c r="L5" s="334"/>
      <c r="M5" s="334"/>
      <c r="N5" s="334"/>
      <c r="O5" s="334"/>
      <c r="P5" s="334"/>
      <c r="Q5" s="334"/>
      <c r="R5" s="334"/>
      <c r="S5" s="334"/>
      <c r="T5" s="74"/>
      <c r="U5" s="74"/>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74"/>
      <c r="AZ5" s="74"/>
      <c r="BA5" s="74"/>
    </row>
    <row r="6" spans="1:53" s="75" customFormat="1" ht="18" thickBot="1" x14ac:dyDescent="0.25">
      <c r="A6" s="342" t="s">
        <v>113</v>
      </c>
      <c r="B6" s="343"/>
      <c r="C6" s="343"/>
      <c r="D6" s="343"/>
      <c r="E6" s="320"/>
      <c r="F6" s="320"/>
      <c r="G6" s="321"/>
      <c r="H6" s="164"/>
      <c r="K6" s="336" t="s">
        <v>41</v>
      </c>
      <c r="L6" s="337"/>
      <c r="M6" s="346">
        <v>46082</v>
      </c>
      <c r="N6" s="347"/>
      <c r="O6" s="77"/>
      <c r="P6" s="78"/>
      <c r="Q6" s="77"/>
      <c r="R6" s="78"/>
      <c r="S6" s="78"/>
      <c r="T6" s="327"/>
      <c r="U6" s="327"/>
      <c r="V6" s="327"/>
      <c r="W6" s="327"/>
      <c r="X6" s="327"/>
      <c r="Y6" s="327"/>
      <c r="Z6" s="327"/>
      <c r="AA6" s="327"/>
      <c r="AB6" s="327"/>
      <c r="AC6" s="327"/>
      <c r="AD6" s="327"/>
      <c r="AE6" s="327"/>
      <c r="AF6" s="327"/>
      <c r="AG6" s="327"/>
      <c r="AH6" s="327"/>
      <c r="AI6" s="327"/>
      <c r="AJ6" s="327"/>
      <c r="AK6" s="327"/>
      <c r="AL6" s="327"/>
      <c r="AM6" s="327"/>
      <c r="AN6" s="327"/>
      <c r="AO6" s="327"/>
      <c r="AP6" s="327"/>
      <c r="AQ6" s="327"/>
      <c r="AR6" s="327"/>
      <c r="AS6" s="327"/>
      <c r="AT6" s="327"/>
      <c r="AU6" s="327"/>
      <c r="AV6" s="327"/>
      <c r="AW6" s="327"/>
      <c r="AX6" s="327"/>
      <c r="AY6" s="327"/>
      <c r="AZ6" s="327"/>
      <c r="BA6" s="130"/>
    </row>
    <row r="7" spans="1:53" s="75" customFormat="1" ht="18" thickBot="1" x14ac:dyDescent="0.25">
      <c r="A7" s="335"/>
      <c r="B7" s="335"/>
      <c r="C7" s="335"/>
      <c r="D7" s="335"/>
      <c r="E7" s="335"/>
      <c r="F7" s="335"/>
      <c r="G7" s="335"/>
      <c r="H7" s="335"/>
      <c r="I7" s="335"/>
      <c r="J7" s="335"/>
      <c r="K7" s="335"/>
      <c r="L7" s="335"/>
      <c r="M7" s="335"/>
      <c r="N7" s="335"/>
      <c r="O7" s="335"/>
      <c r="P7" s="335"/>
      <c r="Q7" s="335"/>
      <c r="R7" s="335"/>
      <c r="S7" s="335"/>
      <c r="T7" s="130"/>
      <c r="U7" s="130"/>
      <c r="V7" s="130"/>
      <c r="W7" s="130"/>
      <c r="X7" s="130"/>
      <c r="Y7" s="130"/>
      <c r="Z7" s="130"/>
      <c r="AA7" s="130"/>
      <c r="AB7" s="130"/>
      <c r="AC7" s="130"/>
      <c r="AD7" s="130"/>
      <c r="AE7" s="130"/>
      <c r="AF7" s="130"/>
      <c r="AG7" s="130"/>
      <c r="AH7" s="130"/>
      <c r="AI7" s="130"/>
      <c r="AJ7" s="130"/>
      <c r="AK7" s="130"/>
      <c r="AL7" s="130"/>
      <c r="AM7" s="130"/>
      <c r="AN7" s="130"/>
      <c r="AO7" s="130"/>
      <c r="AP7" s="130"/>
      <c r="AQ7" s="130"/>
      <c r="AR7" s="130"/>
      <c r="AS7" s="130"/>
      <c r="AT7" s="130"/>
      <c r="AU7" s="130"/>
      <c r="AV7" s="130"/>
      <c r="AW7" s="130"/>
      <c r="AX7" s="130"/>
      <c r="AY7" s="130"/>
      <c r="AZ7" s="130"/>
      <c r="BA7" s="130"/>
    </row>
    <row r="8" spans="1:53" s="107" customFormat="1" ht="29.25" customHeight="1" x14ac:dyDescent="0.2">
      <c r="A8" s="317" t="s">
        <v>42</v>
      </c>
      <c r="B8" s="322" t="s">
        <v>340</v>
      </c>
      <c r="C8" s="322" t="s">
        <v>344</v>
      </c>
      <c r="D8" s="322" t="s">
        <v>341</v>
      </c>
      <c r="E8" s="322" t="s">
        <v>307</v>
      </c>
      <c r="F8" s="322" t="s">
        <v>342</v>
      </c>
      <c r="G8" s="322" t="s">
        <v>59</v>
      </c>
      <c r="H8" s="322"/>
      <c r="I8" s="322"/>
      <c r="J8" s="322"/>
      <c r="K8" s="322"/>
      <c r="L8" s="322"/>
      <c r="M8" s="322"/>
      <c r="N8" s="173"/>
      <c r="O8" s="328" t="s">
        <v>60</v>
      </c>
      <c r="P8" s="329"/>
      <c r="Q8" s="329"/>
      <c r="R8" s="329"/>
      <c r="S8" s="330"/>
      <c r="T8" s="106"/>
      <c r="U8" s="106"/>
      <c r="V8" s="106"/>
      <c r="W8" s="106"/>
      <c r="X8" s="106"/>
      <c r="Y8" s="106"/>
      <c r="Z8" s="106"/>
      <c r="AA8" s="106"/>
      <c r="AB8" s="106"/>
      <c r="AC8" s="106"/>
      <c r="AD8" s="106"/>
      <c r="AE8" s="106"/>
      <c r="AF8" s="106"/>
      <c r="AG8" s="106"/>
      <c r="AH8" s="106"/>
      <c r="AI8" s="106"/>
      <c r="AJ8" s="106"/>
      <c r="AK8" s="106"/>
      <c r="AL8" s="106"/>
      <c r="AM8" s="106"/>
      <c r="AN8" s="106"/>
      <c r="AO8" s="106"/>
      <c r="AP8" s="106"/>
      <c r="AQ8" s="106"/>
      <c r="AR8" s="106"/>
      <c r="AS8" s="106"/>
      <c r="AT8" s="106"/>
      <c r="AU8" s="106"/>
      <c r="AV8" s="106"/>
      <c r="AW8" s="106"/>
      <c r="AX8" s="106"/>
      <c r="AY8" s="106"/>
      <c r="AZ8" s="106"/>
      <c r="BA8" s="106"/>
    </row>
    <row r="9" spans="1:53" s="109" customFormat="1" ht="29.25" customHeight="1" x14ac:dyDescent="0.2">
      <c r="A9" s="318"/>
      <c r="B9" s="323"/>
      <c r="C9" s="323"/>
      <c r="D9" s="323"/>
      <c r="E9" s="323"/>
      <c r="F9" s="323"/>
      <c r="G9" s="315" t="s">
        <v>387</v>
      </c>
      <c r="H9" s="338" t="s">
        <v>389</v>
      </c>
      <c r="I9" s="315" t="s">
        <v>388</v>
      </c>
      <c r="J9" s="315" t="s">
        <v>390</v>
      </c>
      <c r="K9" s="315" t="s">
        <v>391</v>
      </c>
      <c r="L9" s="315" t="s">
        <v>508</v>
      </c>
      <c r="M9" s="315" t="s">
        <v>481</v>
      </c>
      <c r="N9" s="338" t="s">
        <v>394</v>
      </c>
      <c r="O9" s="340" t="s">
        <v>2</v>
      </c>
      <c r="P9" s="131"/>
      <c r="Q9" s="340" t="s">
        <v>3</v>
      </c>
      <c r="R9" s="131"/>
      <c r="T9" s="325" t="s">
        <v>363</v>
      </c>
      <c r="U9" s="108"/>
      <c r="V9" s="108"/>
      <c r="W9" s="108"/>
      <c r="X9" s="108"/>
      <c r="AV9" s="106"/>
      <c r="AW9" s="106"/>
      <c r="AX9" s="106"/>
      <c r="AY9" s="106"/>
    </row>
    <row r="10" spans="1:53" s="109" customFormat="1" ht="38.25" customHeight="1" thickBot="1" x14ac:dyDescent="0.25">
      <c r="A10" s="319"/>
      <c r="B10" s="324"/>
      <c r="C10" s="324"/>
      <c r="D10" s="324"/>
      <c r="E10" s="324"/>
      <c r="F10" s="324"/>
      <c r="G10" s="316"/>
      <c r="H10" s="339"/>
      <c r="I10" s="316"/>
      <c r="J10" s="316"/>
      <c r="K10" s="316"/>
      <c r="L10" s="316"/>
      <c r="M10" s="316"/>
      <c r="N10" s="344"/>
      <c r="O10" s="341"/>
      <c r="P10" s="191"/>
      <c r="Q10" s="341"/>
      <c r="R10" s="191"/>
      <c r="T10" s="326"/>
      <c r="U10" s="108"/>
      <c r="V10" s="108"/>
      <c r="W10" s="108"/>
      <c r="X10" s="108"/>
    </row>
    <row r="11" spans="1:53" s="90" customFormat="1" ht="50.25" hidden="1" customHeight="1" x14ac:dyDescent="0.2">
      <c r="A11" s="314">
        <v>1</v>
      </c>
      <c r="B11" s="279" t="s">
        <v>345</v>
      </c>
      <c r="C11" s="279" t="s">
        <v>131</v>
      </c>
      <c r="D11" s="292" t="s">
        <v>296</v>
      </c>
      <c r="E11" s="294" t="str">
        <f>IF(D11=$D$661,$E$661,IF(D11=$D$662,$E$662,IF(D11=$D$663,$E$663,IF(D11=$D$664,$E$664,IF(D11=$D$665,$E$665,IF(D11=$D$666,$E$666,IF(D11=$D$667,$E$667,IF(D11=$D$668,$E$668,IF(D11=$D$669,$E$669,IF(D11=$D$670,$E$670,IF(D11=VICERRECTORÍA_ACADÉMICA_,$W$661,IF(D11=PLANEACIÓN_,$W$663, IF(D11=VICERRECTORÍA_INVESTIGACIONES_INNOVACIÓN_EXTENSIÓN_,$W$662,IF(D11=VICERRECTORÍA_ADMINISTRATIVA_FINANCIERA_,$W$664,IF(D11=_VICERRECTORÍA_RESPONSABILIDAD_SOCIAL_Y_BIENESTAR_UNIVERSITARIO_,$W$665," ")))))))))))))))</f>
        <v>Transformar los procesos educativos  para la  consolidación de  una cultura institucional orientada a la calidad y excelencia académica.</v>
      </c>
      <c r="F11" s="275" t="s">
        <v>192</v>
      </c>
      <c r="G11" s="284" t="s">
        <v>397</v>
      </c>
      <c r="H11" s="295" t="str">
        <f>+IFERROR(VLOOKUP(G11,Tabla3[],2,0),"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1" s="284" t="s">
        <v>401</v>
      </c>
      <c r="J11" s="275" t="s">
        <v>431</v>
      </c>
      <c r="K11" s="276" t="s">
        <v>437</v>
      </c>
      <c r="L11" s="274" t="s">
        <v>516</v>
      </c>
      <c r="M11" s="274" t="s">
        <v>523</v>
      </c>
      <c r="N11" s="345" t="str">
        <f>+CONCATENATE(K11," "," ",L11," "," "," ",M11)</f>
        <v>Posibilidad de afectación reputacional  por la desactualización de las propuestas curriculares de los programas académicos,    debido a la poca apropiación de la cultura de la autorreflexión, autoevaluación y autorregulación promovida desde el Proyecto Educativo Institucional, que busca la calidad y la excelencia académica.</v>
      </c>
      <c r="O11" s="278" t="s">
        <v>85</v>
      </c>
      <c r="P11" s="280">
        <f t="shared" ref="P11" si="0">IF(O11="ALTA",5,IF(O11="MEDIO ALTA",4,IF(O11="MEDIA",3,IF(O11="MEDIO BAJA",2,IF(O11="BAJA",1,0)))))</f>
        <v>3</v>
      </c>
      <c r="Q11" s="278" t="s">
        <v>99</v>
      </c>
      <c r="R11" s="281">
        <f>IF(Q11="ALTO",5,IF(Q11="MEDIO-ALTO",4,IF(Q11="MEDIO",3,IF(Q11="MEDIO-BAJO",2,IF(Q11="BAJO",1,0)))))</f>
        <v>3</v>
      </c>
      <c r="S11" s="281">
        <f>R11*P11</f>
        <v>9</v>
      </c>
      <c r="T11" s="331" t="str">
        <f>+IF(S11&lt;=3,"LEVE",IF(S11&lt;=9,"MODERADO","GRAVE"))</f>
        <v>MODERADO</v>
      </c>
      <c r="U11" s="88"/>
      <c r="V11" s="88"/>
      <c r="W11" s="88"/>
      <c r="X11" s="88"/>
      <c r="Y11" s="89"/>
    </row>
    <row r="12" spans="1:53" s="90" customFormat="1" ht="42.75" hidden="1" customHeight="1" x14ac:dyDescent="0.2">
      <c r="A12" s="290"/>
      <c r="B12" s="291"/>
      <c r="C12" s="291"/>
      <c r="D12" s="293"/>
      <c r="E12" s="295"/>
      <c r="F12" s="271"/>
      <c r="G12" s="284"/>
      <c r="H12" s="295"/>
      <c r="I12" s="284"/>
      <c r="J12" s="271"/>
      <c r="K12" s="273"/>
      <c r="L12" s="273"/>
      <c r="M12" s="273"/>
      <c r="N12" s="296"/>
      <c r="O12" s="278"/>
      <c r="P12" s="281"/>
      <c r="Q12" s="278"/>
      <c r="R12" s="281"/>
      <c r="S12" s="281"/>
      <c r="T12" s="332"/>
      <c r="U12" s="91"/>
      <c r="V12" s="91"/>
      <c r="W12" s="91"/>
      <c r="X12" s="91"/>
      <c r="Y12" s="89"/>
    </row>
    <row r="13" spans="1:53" s="90" customFormat="1" ht="42" hidden="1" customHeight="1" thickBot="1" x14ac:dyDescent="0.25">
      <c r="A13" s="290"/>
      <c r="B13" s="291"/>
      <c r="C13" s="291"/>
      <c r="D13" s="293"/>
      <c r="E13" s="295"/>
      <c r="F13" s="271"/>
      <c r="G13" s="275"/>
      <c r="H13" s="295"/>
      <c r="I13" s="275"/>
      <c r="J13" s="271"/>
      <c r="K13" s="273"/>
      <c r="L13" s="273"/>
      <c r="M13" s="273"/>
      <c r="N13" s="296"/>
      <c r="O13" s="279"/>
      <c r="P13" s="282"/>
      <c r="Q13" s="279"/>
      <c r="R13" s="282"/>
      <c r="S13" s="282"/>
      <c r="T13" s="332"/>
      <c r="U13" s="88"/>
      <c r="V13" s="88"/>
      <c r="W13" s="91"/>
      <c r="X13" s="91"/>
    </row>
    <row r="14" spans="1:53" s="90" customFormat="1" ht="15.75" hidden="1" customHeight="1" x14ac:dyDescent="0.2">
      <c r="A14" s="290">
        <v>2</v>
      </c>
      <c r="B14" s="291" t="s">
        <v>134</v>
      </c>
      <c r="C14" s="279" t="s">
        <v>131</v>
      </c>
      <c r="D14" s="293" t="s">
        <v>108</v>
      </c>
      <c r="E14" s="294" t="str">
        <f>IF(D14=$D$661,$E$661,IF(D14=$D$662,$E$662,IF(D14=$D$663,$E$663,IF(D14=$D$664,$E$664,IF(D14=$D$665,$E$665,IF(D14=$D$666,$E$666,IF(D14=$D$667,$E$667,IF(D14=$D$668,$E$668,IF(D14=$D$669,$E$669,IF(D14=$D$670,$E$670,IF(D14=VICERRECTORÍA_ACADÉMICA_,$W$661,IF(D14=PLANEACIÓN_,$W$663, IF(D14=VICERRECTORÍA_INVESTIGACIONES_INNOVACIÓN_EXTENSIÓN_,$W$662,IF(D14=VICERRECTORÍA_ADMINISTRATIVA_FINANCIERA_,$W$664,IF(D14=_VICERRECTORÍA_RESPONSABILIDAD_SOCIAL_Y_BIENESTAR_UNIVERSITARIO_,$W$665,"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14" s="271" t="s">
        <v>193</v>
      </c>
      <c r="G14" s="285" t="s">
        <v>397</v>
      </c>
      <c r="H14" s="295" t="str">
        <f>+IFERROR(VLOOKUP(G14,Tabla3[],2,0),"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4" s="285" t="s">
        <v>401</v>
      </c>
      <c r="J14" s="271" t="s">
        <v>431</v>
      </c>
      <c r="K14" s="272" t="s">
        <v>437</v>
      </c>
      <c r="L14" s="271" t="s">
        <v>517</v>
      </c>
      <c r="M14" s="271" t="s">
        <v>524</v>
      </c>
      <c r="N14" s="296" t="str">
        <f>+CONCATENATE(K14," "," ",L14," "," "," ",M14)</f>
        <v>Posibilidad de afectación reputacional  por no obtener la renovación del registro calificado de un programa académico   por la inoportuna solicitud del mismo o por el incumplimiento de las condiciones de calidad exigidas por el Ministerio de Educación Nacional.</v>
      </c>
      <c r="O14" s="277" t="s">
        <v>96</v>
      </c>
      <c r="P14" s="280">
        <f t="shared" ref="P14:P77" si="1">IF(O14="ALTA",5,IF(O14="MEDIO ALTA",4,IF(O14="MEDIA",3,IF(O14="MEDIO BAJA",2,IF(O14="BAJA",1,0)))))</f>
        <v>1</v>
      </c>
      <c r="Q14" s="277" t="s">
        <v>165</v>
      </c>
      <c r="R14" s="280">
        <f t="shared" ref="R14" si="2">IF(Q14="ALTO",5,IF(Q14="MEDIO-ALTO",4,IF(Q14="MEDIO",3,IF(Q14="MEDIO-BAJO",2,IF(Q14="BAJO",1,0)))))</f>
        <v>4</v>
      </c>
      <c r="S14" s="280">
        <f>R14*P14</f>
        <v>4</v>
      </c>
      <c r="T14" s="269" t="str">
        <f t="shared" ref="T14" si="3">+IF(S14&lt;=3,"LEVE",IF(S14&lt;=9,"MODERADO","GRAVE"))</f>
        <v>MODERADO</v>
      </c>
      <c r="U14" s="91"/>
      <c r="V14" s="91"/>
      <c r="W14" s="88"/>
      <c r="X14" s="88"/>
    </row>
    <row r="15" spans="1:53" s="90" customFormat="1" ht="15.75" hidden="1" customHeight="1" x14ac:dyDescent="0.2">
      <c r="A15" s="290"/>
      <c r="B15" s="291"/>
      <c r="C15" s="291"/>
      <c r="D15" s="293"/>
      <c r="E15" s="295"/>
      <c r="F15" s="271"/>
      <c r="G15" s="284"/>
      <c r="H15" s="295"/>
      <c r="I15" s="284"/>
      <c r="J15" s="271"/>
      <c r="K15" s="273"/>
      <c r="L15" s="271"/>
      <c r="M15" s="271"/>
      <c r="N15" s="296"/>
      <c r="O15" s="278"/>
      <c r="P15" s="281"/>
      <c r="Q15" s="278"/>
      <c r="R15" s="281"/>
      <c r="S15" s="281"/>
      <c r="T15" s="270"/>
      <c r="U15" s="88"/>
      <c r="V15" s="88"/>
      <c r="W15" s="88"/>
      <c r="X15" s="88"/>
    </row>
    <row r="16" spans="1:53" s="90" customFormat="1" ht="15.75" hidden="1" customHeight="1" thickBot="1" x14ac:dyDescent="0.25">
      <c r="A16" s="290"/>
      <c r="B16" s="291"/>
      <c r="C16" s="291"/>
      <c r="D16" s="293"/>
      <c r="E16" s="295"/>
      <c r="F16" s="271"/>
      <c r="G16" s="275"/>
      <c r="H16" s="295"/>
      <c r="I16" s="275"/>
      <c r="J16" s="271"/>
      <c r="K16" s="273"/>
      <c r="L16" s="271"/>
      <c r="M16" s="271"/>
      <c r="N16" s="296"/>
      <c r="O16" s="279"/>
      <c r="P16" s="282"/>
      <c r="Q16" s="279"/>
      <c r="R16" s="282"/>
      <c r="S16" s="282"/>
      <c r="T16" s="270"/>
      <c r="U16" s="88"/>
      <c r="V16" s="88"/>
      <c r="W16" s="88"/>
      <c r="X16" s="88"/>
    </row>
    <row r="17" spans="1:24" s="90" customFormat="1" ht="15.75" hidden="1" customHeight="1" x14ac:dyDescent="0.2">
      <c r="A17" s="290">
        <v>3</v>
      </c>
      <c r="B17" s="291" t="s">
        <v>134</v>
      </c>
      <c r="C17" s="279" t="s">
        <v>131</v>
      </c>
      <c r="D17" s="293" t="s">
        <v>108</v>
      </c>
      <c r="E17" s="294" t="str">
        <f>IF(D17=$D$661,$E$661,IF(D17=$D$662,$E$662,IF(D17=$D$663,$E$663,IF(D17=$D$664,$E$664,IF(D17=$D$665,$E$665,IF(D17=$D$666,$E$666,IF(D17=$D$667,$E$667,IF(D17=$D$668,$E$668,IF(D17=$D$669,$E$669,IF(D17=$D$670,$E$670,IF(D17=VICERRECTORÍA_ACADÉMICA_,$W$661,IF(D17=PLANEACIÓN_,$W$663, IF(D17=VICERRECTORÍA_INVESTIGACIONES_INNOVACIÓN_EXTENSIÓN_,$W$662,IF(D17=VICERRECTORÍA_ADMINISTRATIVA_FINANCIERA_,$W$664,IF(D17=_VICERRECTORÍA_RESPONSABILIDAD_SOCIAL_Y_BIENESTAR_UNIVERSITARIO_,$W$665,"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17" s="271" t="s">
        <v>193</v>
      </c>
      <c r="G17" s="285" t="s">
        <v>397</v>
      </c>
      <c r="H17" s="295" t="str">
        <f>+IFERROR(VLOOKUP(G17,Tabla3[],2,0),"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7" s="285" t="s">
        <v>401</v>
      </c>
      <c r="J17" s="271" t="s">
        <v>431</v>
      </c>
      <c r="K17" s="272" t="s">
        <v>439</v>
      </c>
      <c r="L17" s="274" t="s">
        <v>518</v>
      </c>
      <c r="M17" s="274" t="s">
        <v>525</v>
      </c>
      <c r="N17" s="296" t="str">
        <f t="shared" ref="N17" si="4">+CONCATENATE(K17," "," ",L17," "," "," ",M17)</f>
        <v>Posibilidad de afectación económica y reputacional  por incorrecta asignación de puntos que implique devolución de dinero por parte del docente,    debido a vacios en la norma y falta de automatización del proceso.</v>
      </c>
      <c r="O17" s="277" t="s">
        <v>104</v>
      </c>
      <c r="P17" s="280">
        <f t="shared" si="1"/>
        <v>4</v>
      </c>
      <c r="Q17" s="277" t="s">
        <v>99</v>
      </c>
      <c r="R17" s="280">
        <f t="shared" ref="R17" si="5">IF(Q17="ALTO",5,IF(Q17="MEDIO-ALTO",4,IF(Q17="MEDIO",3,IF(Q17="MEDIO-BAJO",2,IF(Q17="BAJO",1,0)))))</f>
        <v>3</v>
      </c>
      <c r="S17" s="280">
        <f>R17*P17</f>
        <v>12</v>
      </c>
      <c r="T17" s="269" t="str">
        <f t="shared" ref="T17" si="6">+IF(S17&lt;=3,"LEVE",IF(S17&lt;=9,"MODERADO","GRAVE"))</f>
        <v>GRAVE</v>
      </c>
      <c r="U17" s="88"/>
      <c r="V17" s="88"/>
      <c r="W17" s="91"/>
      <c r="X17" s="91"/>
    </row>
    <row r="18" spans="1:24" s="90" customFormat="1" ht="15.75" hidden="1" customHeight="1" x14ac:dyDescent="0.2">
      <c r="A18" s="290"/>
      <c r="B18" s="291"/>
      <c r="C18" s="291"/>
      <c r="D18" s="293"/>
      <c r="E18" s="295"/>
      <c r="F18" s="271"/>
      <c r="G18" s="284"/>
      <c r="H18" s="295"/>
      <c r="I18" s="284"/>
      <c r="J18" s="271"/>
      <c r="K18" s="273"/>
      <c r="L18" s="273"/>
      <c r="M18" s="273"/>
      <c r="N18" s="296"/>
      <c r="O18" s="278"/>
      <c r="P18" s="281"/>
      <c r="Q18" s="278"/>
      <c r="R18" s="281"/>
      <c r="S18" s="281"/>
      <c r="T18" s="270"/>
      <c r="U18" s="91"/>
      <c r="V18" s="91"/>
      <c r="W18" s="88"/>
      <c r="X18" s="88"/>
    </row>
    <row r="19" spans="1:24" s="90" customFormat="1" ht="15.75" hidden="1" customHeight="1" thickBot="1" x14ac:dyDescent="0.25">
      <c r="A19" s="290"/>
      <c r="B19" s="291"/>
      <c r="C19" s="291"/>
      <c r="D19" s="293"/>
      <c r="E19" s="295"/>
      <c r="F19" s="271"/>
      <c r="G19" s="275"/>
      <c r="H19" s="295"/>
      <c r="I19" s="275"/>
      <c r="J19" s="271"/>
      <c r="K19" s="273"/>
      <c r="L19" s="273"/>
      <c r="M19" s="273"/>
      <c r="N19" s="296"/>
      <c r="O19" s="279"/>
      <c r="P19" s="282"/>
      <c r="Q19" s="279"/>
      <c r="R19" s="282"/>
      <c r="S19" s="282"/>
      <c r="T19" s="270"/>
      <c r="U19" s="88"/>
      <c r="V19" s="88"/>
      <c r="W19" s="91"/>
      <c r="X19" s="91"/>
    </row>
    <row r="20" spans="1:24" s="90" customFormat="1" ht="15.75" hidden="1" customHeight="1" x14ac:dyDescent="0.2">
      <c r="A20" s="290">
        <v>4</v>
      </c>
      <c r="B20" s="291" t="s">
        <v>134</v>
      </c>
      <c r="C20" s="279" t="s">
        <v>131</v>
      </c>
      <c r="D20" s="293" t="s">
        <v>108</v>
      </c>
      <c r="E20" s="294" t="str">
        <f>IF(D20=$D$661,$E$661,IF(D20=$D$662,$E$662,IF(D20=$D$663,$E$663,IF(D20=$D$664,$E$664,IF(D20=$D$665,$E$665,IF(D20=$D$666,$E$666,IF(D20=$D$667,$E$667,IF(D20=$D$668,$E$668,IF(D20=$D$669,$E$669,IF(D20=$D$670,$E$670,IF(D20=VICERRECTORÍA_ACADÉMICA_,$W$661,IF(D20=PLANEACIÓN_,$W$663, IF(D20=VICERRECTORÍA_INVESTIGACIONES_INNOVACIÓN_EXTENSIÓN_,$W$662,IF(D20=VICERRECTORÍA_ADMINISTRATIVA_FINANCIERA_,$W$664,IF(D20=_VICERRECTORÍA_RESPONSABILIDAD_SOCIAL_Y_BIENESTAR_UNIVERSITARIO_,$W$665,"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0" s="271" t="s">
        <v>193</v>
      </c>
      <c r="G20" s="285" t="s">
        <v>397</v>
      </c>
      <c r="H20" s="295" t="str">
        <f>+IFERROR(VLOOKUP(G20,Tabla3[],2,0),"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0" s="285" t="s">
        <v>401</v>
      </c>
      <c r="J20" s="271" t="s">
        <v>431</v>
      </c>
      <c r="K20" s="272" t="s">
        <v>439</v>
      </c>
      <c r="L20" s="274" t="s">
        <v>519</v>
      </c>
      <c r="M20" s="274" t="s">
        <v>526</v>
      </c>
      <c r="N20" s="296" t="str">
        <f t="shared" ref="N20" si="7">+CONCATENATE(K20," "," ",L20," "," "," ",M20)</f>
        <v>Posibilidad de afectación económica y reputacional  por cancelación de estudiantes en las asignaturas virtuales   a causa de que el reglamento estudiantil permite la cancelación en cualquier período del semestre académico, las brechas en habilidades y competencias para mantenerse en la modalidad y la falta de procedimientos institucionales que garanticen la creación y oferta de asignaturas virtuales.</v>
      </c>
      <c r="O20" s="277" t="s">
        <v>85</v>
      </c>
      <c r="P20" s="280">
        <f t="shared" si="1"/>
        <v>3</v>
      </c>
      <c r="Q20" s="277" t="s">
        <v>98</v>
      </c>
      <c r="R20" s="280">
        <f t="shared" ref="R20:R83" si="8">IF(Q20="ALTO",5,IF(Q20="MEDIO-ALTO",4,IF(Q20="MEDIO",3,IF(Q20="MEDIO-BAJO",2,IF(Q20="BAJO",1,0)))))</f>
        <v>5</v>
      </c>
      <c r="S20" s="280">
        <f t="shared" ref="S20" si="9">R20*P20</f>
        <v>15</v>
      </c>
      <c r="T20" s="269" t="str">
        <f t="shared" ref="T20" si="10">+IF(S20&lt;=3,"LEVE",IF(S20&lt;=9,"MODERADO","GRAVE"))</f>
        <v>GRAVE</v>
      </c>
      <c r="U20" s="91"/>
      <c r="V20" s="91"/>
      <c r="W20" s="88"/>
      <c r="X20" s="88"/>
    </row>
    <row r="21" spans="1:24" s="90" customFormat="1" ht="15.75" hidden="1" customHeight="1" x14ac:dyDescent="0.2">
      <c r="A21" s="290"/>
      <c r="B21" s="291"/>
      <c r="C21" s="291"/>
      <c r="D21" s="293"/>
      <c r="E21" s="295"/>
      <c r="F21" s="271"/>
      <c r="G21" s="284"/>
      <c r="H21" s="295"/>
      <c r="I21" s="284"/>
      <c r="J21" s="271"/>
      <c r="K21" s="273"/>
      <c r="L21" s="273"/>
      <c r="M21" s="273"/>
      <c r="N21" s="296"/>
      <c r="O21" s="278"/>
      <c r="P21" s="281"/>
      <c r="Q21" s="278"/>
      <c r="R21" s="281"/>
      <c r="S21" s="281"/>
      <c r="T21" s="270"/>
      <c r="U21" s="88"/>
      <c r="V21" s="88"/>
      <c r="W21" s="88"/>
      <c r="X21" s="88"/>
    </row>
    <row r="22" spans="1:24" s="90" customFormat="1" ht="15.75" hidden="1" customHeight="1" thickBot="1" x14ac:dyDescent="0.25">
      <c r="A22" s="290"/>
      <c r="B22" s="291"/>
      <c r="C22" s="291"/>
      <c r="D22" s="293"/>
      <c r="E22" s="295"/>
      <c r="F22" s="271"/>
      <c r="G22" s="275"/>
      <c r="H22" s="295"/>
      <c r="I22" s="275"/>
      <c r="J22" s="271"/>
      <c r="K22" s="273"/>
      <c r="L22" s="273"/>
      <c r="M22" s="273"/>
      <c r="N22" s="296"/>
      <c r="O22" s="279"/>
      <c r="P22" s="282"/>
      <c r="Q22" s="279"/>
      <c r="R22" s="282"/>
      <c r="S22" s="282"/>
      <c r="T22" s="270"/>
      <c r="U22" s="88"/>
      <c r="V22" s="88"/>
      <c r="W22" s="91"/>
      <c r="X22" s="91"/>
    </row>
    <row r="23" spans="1:24" s="90" customFormat="1" ht="79.5" customHeight="1" thickBot="1" x14ac:dyDescent="0.25">
      <c r="A23" s="290">
        <v>5</v>
      </c>
      <c r="B23" s="291" t="s">
        <v>134</v>
      </c>
      <c r="C23" s="279" t="s">
        <v>131</v>
      </c>
      <c r="D23" s="293" t="s">
        <v>110</v>
      </c>
      <c r="E23" s="294" t="str">
        <f>IF(D23=$D$661,$E$661,IF(D23=$D$662,$E$662,IF(D23=$D$663,$E$663,IF(D23=$D$664,$E$664,IF(D23=$D$665,$E$665,IF(D23=$D$666,$E$666,IF(D23=$D$667,$E$667,IF(D23=$D$668,$E$668,IF(D23=$D$669,$E$669,IF(D23=$D$670,$E$670,IF(D23=VICERRECTORÍA_ACADÉMICA_,$W$661,IF(D23=PLANEACIÓN_,$W$663, IF(D23=VICERRECTORÍA_INVESTIGACIONES_INNOVACIÓN_EXTENSIÓN_,$W$662,IF(D23=VICERRECTORÍA_ADMINISTRATIVA_FINANCIERA_,$W$664,IF(D23=_VICERRECTORÍA_RESPONSABILIDAD_SOCIAL_Y_BIENESTAR_UNIVERSITARIO_,$W$665," ")))))))))))))))</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23" s="271" t="s">
        <v>193</v>
      </c>
      <c r="G23" s="285" t="s">
        <v>397</v>
      </c>
      <c r="H23" s="295" t="str">
        <f>+IFERROR(VLOOKUP(G23,Tabla3[],2,0),"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3" s="285" t="s">
        <v>401</v>
      </c>
      <c r="J23" s="271" t="s">
        <v>431</v>
      </c>
      <c r="K23" s="272" t="s">
        <v>439</v>
      </c>
      <c r="L23" s="274" t="s">
        <v>520</v>
      </c>
      <c r="M23" s="274" t="s">
        <v>527</v>
      </c>
      <c r="N23" s="296" t="str">
        <f t="shared" ref="N23" si="11">+CONCATENATE(K23," "," ",L23," "," "," ",M23)</f>
        <v>Posibilidad de afectación económica y reputacional  por insatisfacción de los egresados con la Universidad,   debido a debilidades en los procesos de comunicación y al desconocimiento de los beneficios de vinculación con la Universidad.</v>
      </c>
      <c r="O23" s="277" t="s">
        <v>103</v>
      </c>
      <c r="P23" s="280">
        <f t="shared" si="1"/>
        <v>5</v>
      </c>
      <c r="Q23" s="277" t="s">
        <v>99</v>
      </c>
      <c r="R23" s="280">
        <f t="shared" si="8"/>
        <v>3</v>
      </c>
      <c r="S23" s="280">
        <f t="shared" ref="S23" si="12">R23*P23</f>
        <v>15</v>
      </c>
      <c r="T23" s="269" t="str">
        <f t="shared" ref="T23" si="13">+IF(S23&lt;=3,"LEVE",IF(S23&lt;=9,"MODERADO","GRAVE"))</f>
        <v>GRAVE</v>
      </c>
      <c r="U23" s="88"/>
      <c r="V23" s="88"/>
      <c r="W23" s="88"/>
      <c r="X23" s="88"/>
    </row>
    <row r="24" spans="1:24" s="90" customFormat="1" ht="15.75" hidden="1" customHeight="1" x14ac:dyDescent="0.2">
      <c r="A24" s="290"/>
      <c r="B24" s="291"/>
      <c r="C24" s="291"/>
      <c r="D24" s="293"/>
      <c r="E24" s="295"/>
      <c r="F24" s="271"/>
      <c r="G24" s="284"/>
      <c r="H24" s="295"/>
      <c r="I24" s="284"/>
      <c r="J24" s="271"/>
      <c r="K24" s="273"/>
      <c r="L24" s="273"/>
      <c r="M24" s="273"/>
      <c r="N24" s="296"/>
      <c r="O24" s="278"/>
      <c r="P24" s="281"/>
      <c r="Q24" s="278"/>
      <c r="R24" s="281"/>
      <c r="S24" s="281"/>
      <c r="T24" s="270"/>
      <c r="U24" s="91"/>
      <c r="V24" s="91"/>
      <c r="W24" s="88"/>
      <c r="X24" s="88"/>
    </row>
    <row r="25" spans="1:24" s="90" customFormat="1" ht="15.75" hidden="1" customHeight="1" thickBot="1" x14ac:dyDescent="0.25">
      <c r="A25" s="290"/>
      <c r="B25" s="291"/>
      <c r="C25" s="291"/>
      <c r="D25" s="293"/>
      <c r="E25" s="295"/>
      <c r="F25" s="271"/>
      <c r="G25" s="275"/>
      <c r="H25" s="295"/>
      <c r="I25" s="275"/>
      <c r="J25" s="271"/>
      <c r="K25" s="273"/>
      <c r="L25" s="273"/>
      <c r="M25" s="273"/>
      <c r="N25" s="296"/>
      <c r="O25" s="279"/>
      <c r="P25" s="282"/>
      <c r="Q25" s="279"/>
      <c r="R25" s="282"/>
      <c r="S25" s="282"/>
      <c r="T25" s="270"/>
      <c r="U25" s="88"/>
      <c r="V25" s="88"/>
      <c r="W25" s="88"/>
      <c r="X25" s="88"/>
    </row>
    <row r="26" spans="1:24" s="90" customFormat="1" ht="91.5" customHeight="1" thickBot="1" x14ac:dyDescent="0.25">
      <c r="A26" s="290">
        <v>6</v>
      </c>
      <c r="B26" s="291" t="s">
        <v>134</v>
      </c>
      <c r="C26" s="279" t="s">
        <v>131</v>
      </c>
      <c r="D26" s="293" t="s">
        <v>110</v>
      </c>
      <c r="E26" s="294" t="str">
        <f>IF(D26=$D$661,$E$661,IF(D26=$D$662,$E$662,IF(D26=$D$663,$E$663,IF(D26=$D$664,$E$664,IF(D26=$D$665,$E$665,IF(D26=$D$666,$E$666,IF(D26=$D$667,$E$667,IF(D26=$D$668,$E$668,IF(D26=$D$669,$E$669,IF(D26=$D$670,$E$670,IF(D26=VICERRECTORÍA_ACADÉMICA_,$W$661,IF(D26=PLANEACIÓN_,$W$663, IF(D26=VICERRECTORÍA_INVESTIGACIONES_INNOVACIÓN_EXTENSIÓN_,$W$662,IF(D26=VICERRECTORÍA_ADMINISTRATIVA_FINANCIERA_,$W$664,IF(D26=_VICERRECTORÍA_RESPONSABILIDAD_SOCIAL_Y_BIENESTAR_UNIVERSITARIO_,$W$665," ")))))))))))))))</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26" s="271" t="s">
        <v>193</v>
      </c>
      <c r="G26" s="285" t="s">
        <v>397</v>
      </c>
      <c r="H26" s="295" t="str">
        <f>+IFERROR(VLOOKUP(G26,Tabla3[],2,0),"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6" s="285" t="s">
        <v>401</v>
      </c>
      <c r="J26" s="271" t="s">
        <v>431</v>
      </c>
      <c r="K26" s="272" t="s">
        <v>439</v>
      </c>
      <c r="L26" s="271" t="s">
        <v>521</v>
      </c>
      <c r="M26" s="271" t="s">
        <v>528</v>
      </c>
      <c r="N26" s="296" t="str">
        <f t="shared" ref="N26" si="14">+CONCATENATE(K26," "," ",L26," "," "," ",M26)</f>
        <v>Posibilidad de afectación económica y reputacional  por desactualización de la información de contacto de los egresados,   debido a la falta de actualización periódica de la información de contacto de los mismos.</v>
      </c>
      <c r="O26" s="277" t="s">
        <v>85</v>
      </c>
      <c r="P26" s="280">
        <f t="shared" si="1"/>
        <v>3</v>
      </c>
      <c r="Q26" s="277" t="s">
        <v>99</v>
      </c>
      <c r="R26" s="280">
        <f t="shared" si="8"/>
        <v>3</v>
      </c>
      <c r="S26" s="280">
        <f t="shared" ref="S26" si="15">R26*P26</f>
        <v>9</v>
      </c>
      <c r="T26" s="269" t="str">
        <f t="shared" ref="T26" si="16">+IF(S26&lt;=3,"LEVE",IF(S26&lt;=9,"MODERADO","GRAVE"))</f>
        <v>MODERADO</v>
      </c>
      <c r="U26" s="91"/>
      <c r="V26" s="91"/>
      <c r="W26" s="91"/>
      <c r="X26" s="91"/>
    </row>
    <row r="27" spans="1:24" s="90" customFormat="1" ht="15.75" hidden="1" customHeight="1" x14ac:dyDescent="0.2">
      <c r="A27" s="290"/>
      <c r="B27" s="291"/>
      <c r="C27" s="291"/>
      <c r="D27" s="293"/>
      <c r="E27" s="295"/>
      <c r="F27" s="271"/>
      <c r="G27" s="284"/>
      <c r="H27" s="295"/>
      <c r="I27" s="284"/>
      <c r="J27" s="271"/>
      <c r="K27" s="273"/>
      <c r="L27" s="271"/>
      <c r="M27" s="271"/>
      <c r="N27" s="296"/>
      <c r="O27" s="278"/>
      <c r="P27" s="281"/>
      <c r="Q27" s="278"/>
      <c r="R27" s="281"/>
      <c r="S27" s="281"/>
      <c r="T27" s="270"/>
      <c r="U27" s="88"/>
      <c r="V27" s="88"/>
      <c r="W27" s="88"/>
      <c r="X27" s="88"/>
    </row>
    <row r="28" spans="1:24" s="90" customFormat="1" ht="15.75" hidden="1" customHeight="1" thickBot="1" x14ac:dyDescent="0.25">
      <c r="A28" s="290"/>
      <c r="B28" s="291"/>
      <c r="C28" s="291"/>
      <c r="D28" s="293"/>
      <c r="E28" s="295"/>
      <c r="F28" s="271"/>
      <c r="G28" s="275"/>
      <c r="H28" s="295"/>
      <c r="I28" s="275"/>
      <c r="J28" s="271"/>
      <c r="K28" s="273"/>
      <c r="L28" s="271"/>
      <c r="M28" s="271"/>
      <c r="N28" s="296"/>
      <c r="O28" s="279"/>
      <c r="P28" s="282"/>
      <c r="Q28" s="279"/>
      <c r="R28" s="282"/>
      <c r="S28" s="282"/>
      <c r="T28" s="270"/>
      <c r="U28" s="88"/>
      <c r="V28" s="88"/>
      <c r="W28" s="88"/>
      <c r="X28" s="88"/>
    </row>
    <row r="29" spans="1:24" s="90" customFormat="1" ht="119.25" customHeight="1" x14ac:dyDescent="0.2">
      <c r="A29" s="290">
        <v>7</v>
      </c>
      <c r="B29" s="291" t="s">
        <v>134</v>
      </c>
      <c r="C29" s="279" t="s">
        <v>131</v>
      </c>
      <c r="D29" s="293" t="s">
        <v>110</v>
      </c>
      <c r="E29" s="294" t="str">
        <f>IF(D29=$D$661,$E$661,IF(D29=$D$662,$E$662,IF(D29=$D$663,$E$663,IF(D29=$D$664,$E$664,IF(D29=$D$665,$E$665,IF(D29=$D$666,$E$666,IF(D29=$D$667,$E$667,IF(D29=$D$668,$E$668,IF(D29=$D$669,$E$669,IF(D29=$D$670,$E$670,IF(D29=VICERRECTORÍA_ACADÉMICA_,$W$661,IF(D29=PLANEACIÓN_,$W$663, IF(D29=VICERRECTORÍA_INVESTIGACIONES_INNOVACIÓN_EXTENSIÓN_,$W$662,IF(D29=VICERRECTORÍA_ADMINISTRATIVA_FINANCIERA_,$W$664,IF(D29=_VICERRECTORÍA_RESPONSABILIDAD_SOCIAL_Y_BIENESTAR_UNIVERSITARIO_,$W$665," ")))))))))))))))</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29" s="271" t="s">
        <v>193</v>
      </c>
      <c r="G29" s="285" t="s">
        <v>397</v>
      </c>
      <c r="H29" s="295" t="str">
        <f>+IFERROR(VLOOKUP(G29,Tabla3[],2,0),"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9" s="285" t="s">
        <v>401</v>
      </c>
      <c r="J29" s="271" t="s">
        <v>431</v>
      </c>
      <c r="K29" s="272" t="s">
        <v>437</v>
      </c>
      <c r="L29" s="271" t="s">
        <v>522</v>
      </c>
      <c r="M29" s="271" t="s">
        <v>529</v>
      </c>
      <c r="N29" s="296" t="str">
        <f t="shared" ref="N29" si="17">+CONCATENATE(K29," "," ",L29," "," "," ",M29)</f>
        <v>Posibilidad de afectación reputacional  por bajo impacto de los egresados en el medio laboral y social,   debido a la falta de herramientas o mecanismos efectivos para el seguimiento de la trayectoria laboral de los egresados.</v>
      </c>
      <c r="O29" s="277" t="s">
        <v>85</v>
      </c>
      <c r="P29" s="280">
        <f t="shared" si="1"/>
        <v>3</v>
      </c>
      <c r="Q29" s="277" t="s">
        <v>99</v>
      </c>
      <c r="R29" s="280">
        <f t="shared" si="8"/>
        <v>3</v>
      </c>
      <c r="S29" s="280">
        <f t="shared" ref="S29" si="18">R29*P29</f>
        <v>9</v>
      </c>
      <c r="T29" s="269" t="str">
        <f t="shared" ref="T29" si="19">+IF(S29&lt;=3,"LEVE",IF(S29&lt;=9,"MODERADO","GRAVE"))</f>
        <v>MODERADO</v>
      </c>
      <c r="U29" s="91"/>
      <c r="V29" s="91"/>
      <c r="W29" s="91"/>
      <c r="X29" s="91"/>
    </row>
    <row r="30" spans="1:24" s="90" customFormat="1" ht="15.75" hidden="1" customHeight="1" x14ac:dyDescent="0.2">
      <c r="A30" s="290"/>
      <c r="B30" s="291"/>
      <c r="C30" s="291"/>
      <c r="D30" s="293"/>
      <c r="E30" s="295"/>
      <c r="F30" s="271"/>
      <c r="G30" s="284"/>
      <c r="H30" s="295"/>
      <c r="I30" s="284"/>
      <c r="J30" s="271"/>
      <c r="K30" s="273"/>
      <c r="L30" s="271"/>
      <c r="M30" s="271"/>
      <c r="N30" s="296"/>
      <c r="O30" s="278"/>
      <c r="P30" s="281"/>
      <c r="Q30" s="278"/>
      <c r="R30" s="281"/>
      <c r="S30" s="281"/>
      <c r="T30" s="270"/>
      <c r="U30" s="88"/>
      <c r="V30" s="88"/>
      <c r="W30" s="88"/>
      <c r="X30" s="88"/>
    </row>
    <row r="31" spans="1:24" s="90" customFormat="1" ht="15.75" hidden="1" customHeight="1" thickBot="1" x14ac:dyDescent="0.25">
      <c r="A31" s="290"/>
      <c r="B31" s="291"/>
      <c r="C31" s="291"/>
      <c r="D31" s="293"/>
      <c r="E31" s="295"/>
      <c r="F31" s="271"/>
      <c r="G31" s="275"/>
      <c r="H31" s="295"/>
      <c r="I31" s="275"/>
      <c r="J31" s="271"/>
      <c r="K31" s="273"/>
      <c r="L31" s="271"/>
      <c r="M31" s="271"/>
      <c r="N31" s="296"/>
      <c r="O31" s="279"/>
      <c r="P31" s="282"/>
      <c r="Q31" s="279"/>
      <c r="R31" s="282"/>
      <c r="S31" s="282"/>
      <c r="T31" s="270"/>
      <c r="U31" s="88"/>
      <c r="V31" s="88"/>
      <c r="W31" s="88"/>
      <c r="X31" s="88"/>
    </row>
    <row r="32" spans="1:24" s="90" customFormat="1" ht="15.75" hidden="1" customHeight="1" x14ac:dyDescent="0.2">
      <c r="A32" s="290">
        <v>8</v>
      </c>
      <c r="B32" s="279" t="s">
        <v>117</v>
      </c>
      <c r="C32" s="279" t="s">
        <v>579</v>
      </c>
      <c r="D32" s="292" t="s">
        <v>120</v>
      </c>
      <c r="E32" s="294" t="str">
        <f>IF(D32=$D$661,$E$661,IF(D32=$D$662,$E$662,IF(D32=$D$663,$E$663,IF(D32=$D$664,$E$664,IF(D32=$D$665,$E$665,IF(D32=$D$666,$E$666,IF(D32=$D$667,$E$667,IF(D32=$D$668,$E$668,IF(D32=$D$669,$E$669,IF(D32=$D$670,$E$670,IF(D32=VICERRECTORÍA_ACADÉMICA_,$W$661,IF(D32=PLANEACIÓN_,$W$663, IF(D32=VICERRECTORÍA_INVESTIGACIONES_INNOVACIÓN_EXTENSIÓN_,$W$662,IF(D32=VICERRECTORÍA_ADMINISTRATIVA_FINANCIERA_,$W$664,IF(D32=_VICERRECTORÍA_RESPONSABILIDAD_SOCIAL_Y_BIENESTAR_UNIVERSITARIO_,$W$665,"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32" s="275" t="s">
        <v>193</v>
      </c>
      <c r="G32" s="285" t="s">
        <v>397</v>
      </c>
      <c r="H32" s="295" t="str">
        <f>+IFERROR(VLOOKUP(G32,Tabla3[],2,0),"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2" s="285" t="s">
        <v>401</v>
      </c>
      <c r="J32" s="275" t="s">
        <v>431</v>
      </c>
      <c r="K32" s="276" t="s">
        <v>437</v>
      </c>
      <c r="L32" s="274" t="s">
        <v>580</v>
      </c>
      <c r="M32" s="274" t="s">
        <v>581</v>
      </c>
      <c r="N32" s="296" t="str">
        <f t="shared" ref="N32" si="20">+CONCATENATE(K32," "," ",L32," "," "," ",M32)</f>
        <v>Posibilidad de afectación reputacional  por Incumplimiento en el tiempo de la promesa de servicio,   debido a las devoluciones en el proceso precontractual  y demoras en la entrega de la información por parte de las dependencias.</v>
      </c>
      <c r="O32" s="277" t="s">
        <v>104</v>
      </c>
      <c r="P32" s="280">
        <f t="shared" si="1"/>
        <v>4</v>
      </c>
      <c r="Q32" s="277" t="s">
        <v>164</v>
      </c>
      <c r="R32" s="280">
        <f t="shared" si="8"/>
        <v>2</v>
      </c>
      <c r="S32" s="280">
        <f t="shared" ref="S32" si="21">R32*P32</f>
        <v>8</v>
      </c>
      <c r="T32" s="269" t="str">
        <f t="shared" ref="T32" si="22">+IF(S32&lt;=3,"LEVE",IF(S32&lt;=9,"MODERADO","GRAVE"))</f>
        <v>MODERADO</v>
      </c>
      <c r="U32" s="91"/>
      <c r="V32" s="91"/>
      <c r="W32" s="91"/>
      <c r="X32" s="91"/>
    </row>
    <row r="33" spans="1:24" s="90" customFormat="1" ht="15.75" hidden="1" customHeight="1" x14ac:dyDescent="0.2">
      <c r="A33" s="290"/>
      <c r="B33" s="291"/>
      <c r="C33" s="291"/>
      <c r="D33" s="293"/>
      <c r="E33" s="295"/>
      <c r="F33" s="271"/>
      <c r="G33" s="284"/>
      <c r="H33" s="295"/>
      <c r="I33" s="284"/>
      <c r="J33" s="271"/>
      <c r="K33" s="273"/>
      <c r="L33" s="273"/>
      <c r="M33" s="273"/>
      <c r="N33" s="296"/>
      <c r="O33" s="278"/>
      <c r="P33" s="281"/>
      <c r="Q33" s="278"/>
      <c r="R33" s="281"/>
      <c r="S33" s="281"/>
      <c r="T33" s="270"/>
      <c r="U33" s="88"/>
      <c r="V33" s="88"/>
      <c r="W33" s="88"/>
      <c r="X33" s="88"/>
    </row>
    <row r="34" spans="1:24" s="90" customFormat="1" ht="15.75" hidden="1" customHeight="1" thickBot="1" x14ac:dyDescent="0.25">
      <c r="A34" s="290"/>
      <c r="B34" s="291"/>
      <c r="C34" s="291"/>
      <c r="D34" s="293"/>
      <c r="E34" s="295"/>
      <c r="F34" s="271"/>
      <c r="G34" s="275"/>
      <c r="H34" s="295"/>
      <c r="I34" s="275"/>
      <c r="J34" s="271"/>
      <c r="K34" s="273"/>
      <c r="L34" s="273"/>
      <c r="M34" s="273"/>
      <c r="N34" s="296"/>
      <c r="O34" s="279"/>
      <c r="P34" s="282"/>
      <c r="Q34" s="279"/>
      <c r="R34" s="282"/>
      <c r="S34" s="282"/>
      <c r="T34" s="270"/>
      <c r="U34" s="91"/>
      <c r="V34" s="91"/>
      <c r="W34" s="91"/>
      <c r="X34" s="91"/>
    </row>
    <row r="35" spans="1:24" s="90" customFormat="1" ht="15.75" hidden="1" customHeight="1" x14ac:dyDescent="0.2">
      <c r="A35" s="290">
        <v>9</v>
      </c>
      <c r="B35" s="279" t="s">
        <v>117</v>
      </c>
      <c r="C35" s="279" t="s">
        <v>579</v>
      </c>
      <c r="D35" s="292" t="s">
        <v>120</v>
      </c>
      <c r="E35" s="294" t="str">
        <f>IF(D35=$D$661,$E$661,IF(D35=$D$662,$E$662,IF(D35=$D$663,$E$663,IF(D35=$D$664,$E$664,IF(D35=$D$665,$E$665,IF(D35=$D$666,$E$666,IF(D35=$D$667,$E$667,IF(D35=$D$668,$E$668,IF(D35=$D$669,$E$669,IF(D35=$D$670,$E$670,IF(D35=VICERRECTORÍA_ACADÉMICA_,$W$661,IF(D35=PLANEACIÓN_,$W$663, IF(D35=VICERRECTORÍA_INVESTIGACIONES_INNOVACIÓN_EXTENSIÓN_,$W$662,IF(D35=VICERRECTORÍA_ADMINISTRATIVA_FINANCIERA_,$W$664,IF(D35=_VICERRECTORÍA_RESPONSABILIDAD_SOCIAL_Y_BIENESTAR_UNIVERSITARIO_,$W$665,"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35" s="275" t="s">
        <v>193</v>
      </c>
      <c r="G35" s="285" t="s">
        <v>397</v>
      </c>
      <c r="H35" s="295" t="str">
        <f>+IFERROR(VLOOKUP(G35,Tabla3[],2,0),"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5" s="285" t="s">
        <v>421</v>
      </c>
      <c r="J35" s="275" t="s">
        <v>431</v>
      </c>
      <c r="K35" s="276" t="s">
        <v>437</v>
      </c>
      <c r="L35" s="274" t="s">
        <v>582</v>
      </c>
      <c r="M35" s="274" t="s">
        <v>583</v>
      </c>
      <c r="N35" s="296" t="str">
        <f t="shared" ref="N35" si="23">+CONCATENATE(K35," "," ",L35," "," "," ",M35)</f>
        <v>Posibilidad de afectación reputacional  por sanciones o hallazgos,   debido a la creación extemporanea de los contratos en la plataforma SECOP.</v>
      </c>
      <c r="O35" s="277" t="s">
        <v>104</v>
      </c>
      <c r="P35" s="280">
        <f t="shared" si="1"/>
        <v>4</v>
      </c>
      <c r="Q35" s="277" t="s">
        <v>164</v>
      </c>
      <c r="R35" s="280">
        <f t="shared" si="8"/>
        <v>2</v>
      </c>
      <c r="S35" s="280">
        <f t="shared" ref="S35" si="24">R35*P35</f>
        <v>8</v>
      </c>
      <c r="T35" s="269" t="str">
        <f t="shared" ref="T35" si="25">+IF(S35&lt;=3,"LEVE",IF(S35&lt;=9,"MODERADO","GRAVE"))</f>
        <v>MODERADO</v>
      </c>
      <c r="U35" s="88"/>
      <c r="V35" s="88"/>
      <c r="W35" s="88"/>
      <c r="X35" s="88"/>
    </row>
    <row r="36" spans="1:24" s="90" customFormat="1" ht="15.75" hidden="1" customHeight="1" x14ac:dyDescent="0.2">
      <c r="A36" s="290"/>
      <c r="B36" s="291"/>
      <c r="C36" s="291"/>
      <c r="D36" s="293"/>
      <c r="E36" s="295"/>
      <c r="F36" s="271"/>
      <c r="G36" s="284"/>
      <c r="H36" s="295"/>
      <c r="I36" s="284"/>
      <c r="J36" s="271"/>
      <c r="K36" s="273"/>
      <c r="L36" s="273"/>
      <c r="M36" s="273"/>
      <c r="N36" s="296"/>
      <c r="O36" s="278"/>
      <c r="P36" s="281"/>
      <c r="Q36" s="278"/>
      <c r="R36" s="281"/>
      <c r="S36" s="281"/>
      <c r="T36" s="270"/>
      <c r="U36" s="88"/>
      <c r="V36" s="88"/>
      <c r="W36" s="88"/>
      <c r="X36" s="88"/>
    </row>
    <row r="37" spans="1:24" s="90" customFormat="1" ht="15.75" hidden="1" customHeight="1" thickBot="1" x14ac:dyDescent="0.25">
      <c r="A37" s="290"/>
      <c r="B37" s="291"/>
      <c r="C37" s="291"/>
      <c r="D37" s="293"/>
      <c r="E37" s="295"/>
      <c r="F37" s="271"/>
      <c r="G37" s="275"/>
      <c r="H37" s="295"/>
      <c r="I37" s="275"/>
      <c r="J37" s="271"/>
      <c r="K37" s="273"/>
      <c r="L37" s="273"/>
      <c r="M37" s="273"/>
      <c r="N37" s="296"/>
      <c r="O37" s="279"/>
      <c r="P37" s="282"/>
      <c r="Q37" s="279"/>
      <c r="R37" s="282"/>
      <c r="S37" s="282"/>
      <c r="T37" s="270"/>
      <c r="U37" s="91"/>
      <c r="V37" s="91"/>
      <c r="W37" s="91"/>
      <c r="X37" s="88"/>
    </row>
    <row r="38" spans="1:24" s="90" customFormat="1" ht="15.75" hidden="1" customHeight="1" x14ac:dyDescent="0.2">
      <c r="A38" s="290">
        <v>10</v>
      </c>
      <c r="B38" s="279" t="s">
        <v>117</v>
      </c>
      <c r="C38" s="279" t="s">
        <v>579</v>
      </c>
      <c r="D38" s="292" t="s">
        <v>120</v>
      </c>
      <c r="E38" s="294" t="str">
        <f>IF(D38=$D$661,$E$661,IF(D38=$D$662,$E$662,IF(D38=$D$663,$E$663,IF(D38=$D$664,$E$664,IF(D38=$D$665,$E$665,IF(D38=$D$666,$E$666,IF(D38=$D$667,$E$667,IF(D38=$D$668,$E$668,IF(D38=$D$669,$E$669,IF(D38=$D$670,$E$670,IF(D38=VICERRECTORÍA_ACADÉMICA_,$W$661,IF(D38=PLANEACIÓN_,$W$663, IF(D38=VICERRECTORÍA_INVESTIGACIONES_INNOVACIÓN_EXTENSIÓN_,$W$662,IF(D38=VICERRECTORÍA_ADMINISTRATIVA_FINANCIERA_,$W$664,IF(D38=_VICERRECTORÍA_RESPONSABILIDAD_SOCIAL_Y_BIENESTAR_UNIVERSITARIO_,$W$665,"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38" s="275" t="s">
        <v>193</v>
      </c>
      <c r="G38" s="285" t="s">
        <v>397</v>
      </c>
      <c r="H38" s="295" t="str">
        <f>+IFERROR(VLOOKUP(G38,Tabla3[],2,0),"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8" s="285" t="s">
        <v>421</v>
      </c>
      <c r="J38" s="275" t="s">
        <v>431</v>
      </c>
      <c r="K38" s="276" t="s">
        <v>439</v>
      </c>
      <c r="L38" s="274" t="s">
        <v>584</v>
      </c>
      <c r="M38" s="274" t="s">
        <v>585</v>
      </c>
      <c r="N38" s="296" t="str">
        <f t="shared" ref="N38" si="26">+CONCATENATE(K38," "," ",L38," "," "," ",M38)</f>
        <v>Posibilidad de afectación económica y reputacional  por fallos adversos para la institución,   debido a la falta de defensa en los tiempos concedidos por el despacho.</v>
      </c>
      <c r="O38" s="277" t="s">
        <v>85</v>
      </c>
      <c r="P38" s="280">
        <f t="shared" si="1"/>
        <v>3</v>
      </c>
      <c r="Q38" s="277" t="s">
        <v>98</v>
      </c>
      <c r="R38" s="280">
        <f t="shared" si="8"/>
        <v>5</v>
      </c>
      <c r="S38" s="280">
        <f t="shared" ref="S38" si="27">R38*P38</f>
        <v>15</v>
      </c>
      <c r="T38" s="269" t="str">
        <f t="shared" ref="T38" si="28">+IF(S38&lt;=3,"LEVE",IF(S38&lt;=9,"MODERADO","GRAVE"))</f>
        <v>GRAVE</v>
      </c>
      <c r="U38" s="88"/>
      <c r="V38" s="88"/>
      <c r="W38" s="88"/>
      <c r="X38" s="88"/>
    </row>
    <row r="39" spans="1:24" s="90" customFormat="1" ht="15.75" hidden="1" customHeight="1" x14ac:dyDescent="0.2">
      <c r="A39" s="290"/>
      <c r="B39" s="291"/>
      <c r="C39" s="291"/>
      <c r="D39" s="293"/>
      <c r="E39" s="295"/>
      <c r="F39" s="271"/>
      <c r="G39" s="284"/>
      <c r="H39" s="295"/>
      <c r="I39" s="284"/>
      <c r="J39" s="271"/>
      <c r="K39" s="273"/>
      <c r="L39" s="273"/>
      <c r="M39" s="273"/>
      <c r="N39" s="296"/>
      <c r="O39" s="278"/>
      <c r="P39" s="281"/>
      <c r="Q39" s="278"/>
      <c r="R39" s="281"/>
      <c r="S39" s="281"/>
      <c r="T39" s="270"/>
      <c r="U39" s="88"/>
      <c r="V39" s="88"/>
      <c r="W39" s="88"/>
      <c r="X39" s="88"/>
    </row>
    <row r="40" spans="1:24" s="90" customFormat="1" ht="22.9" hidden="1" customHeight="1" thickBot="1" x14ac:dyDescent="0.25">
      <c r="A40" s="290"/>
      <c r="B40" s="291"/>
      <c r="C40" s="291"/>
      <c r="D40" s="293"/>
      <c r="E40" s="295"/>
      <c r="F40" s="271"/>
      <c r="G40" s="275"/>
      <c r="H40" s="295"/>
      <c r="I40" s="275"/>
      <c r="J40" s="271"/>
      <c r="K40" s="273"/>
      <c r="L40" s="273"/>
      <c r="M40" s="273"/>
      <c r="N40" s="296"/>
      <c r="O40" s="279"/>
      <c r="P40" s="282"/>
      <c r="Q40" s="279"/>
      <c r="R40" s="282"/>
      <c r="S40" s="282"/>
      <c r="T40" s="270"/>
      <c r="U40" s="91"/>
      <c r="V40" s="91"/>
      <c r="W40" s="91"/>
      <c r="X40" s="88"/>
    </row>
    <row r="41" spans="1:24" s="90" customFormat="1" ht="15.75" hidden="1" customHeight="1" x14ac:dyDescent="0.2">
      <c r="A41" s="290">
        <v>11</v>
      </c>
      <c r="B41" s="279" t="s">
        <v>350</v>
      </c>
      <c r="C41" s="279" t="s">
        <v>114</v>
      </c>
      <c r="D41" s="292" t="s">
        <v>300</v>
      </c>
      <c r="E41" s="294" t="str">
        <f>IF(D41=$D$661,$E$661,IF(D41=$D$662,$E$662,IF(D41=$D$663,$E$663,IF(D41=$D$664,$E$664,IF(D41=$D$665,$E$665,IF(D41=$D$666,$E$666,IF(D41=$D$667,$E$667,IF(D41=$D$668,$E$668,IF(D41=$D$669,$E$669,IF(D41=$D$670,$E$670,IF(D41=VICERRECTORÍA_ACADÉMICA_,$W$661,IF(D41=PLANEACIÓN_,$W$663, IF(D41=VICERRECTORÍA_INVESTIGACIONES_INNOVACIÓN_EXTENSIÓN_,$W$662,IF(D41=VICERRECTORÍA_ADMINISTRATIVA_FINANCIERA_,$W$664,IF(D41=_VICERRECTORÍA_RESPONSABILIDAD_SOCIAL_Y_BIENESTAR_UNIVERSITARIO_,$W$665," ")))))))))))))))</f>
        <v>Administrar y gestionar los recursos físicos, ambientales, tecnológicos, humanos y financieros orientados al desarrollo y la sostenibilidad institucional.</v>
      </c>
      <c r="F41" s="275" t="s">
        <v>192</v>
      </c>
      <c r="G41" s="285" t="s">
        <v>397</v>
      </c>
      <c r="H41" s="295" t="str">
        <f>+IFERROR(VLOOKUP(G41,Tabla3[],2,0),"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41" s="285" t="s">
        <v>421</v>
      </c>
      <c r="J41" s="275" t="s">
        <v>431</v>
      </c>
      <c r="K41" s="276" t="s">
        <v>439</v>
      </c>
      <c r="L41" s="274" t="s">
        <v>598</v>
      </c>
      <c r="M41" s="274" t="s">
        <v>599</v>
      </c>
      <c r="N41" s="296" t="str">
        <f t="shared" ref="N41" si="29">+CONCATENATE(K41," "," ",L41," "," "," ",M41)</f>
        <v>Posibilidad de afectación económica y reputacional  por desfinanciamiento del presupuesto institucional,   debido a:
 *Omisión de información en la planeación e identificación de necesidades presupuestales desde las dependencias académicas y administrativas.
*Aprobación de normatividad interna y externa que le generan mayor obligación a la institución o cambios en el funcionamiento.
 *Disminución en el recaudo de los recursos apropiados en el presupuesto de la Universidad aprobado por el Consejo Superior.</v>
      </c>
      <c r="O41" s="277" t="s">
        <v>104</v>
      </c>
      <c r="P41" s="280">
        <f t="shared" si="1"/>
        <v>4</v>
      </c>
      <c r="Q41" s="277" t="s">
        <v>98</v>
      </c>
      <c r="R41" s="280">
        <f t="shared" si="8"/>
        <v>5</v>
      </c>
      <c r="S41" s="280">
        <f t="shared" ref="S41" si="30">R41*P41</f>
        <v>20</v>
      </c>
      <c r="T41" s="269" t="str">
        <f t="shared" ref="T41" si="31">+IF(S41&lt;=3,"LEVE",IF(S41&lt;=9,"MODERADO","GRAVE"))</f>
        <v>GRAVE</v>
      </c>
      <c r="U41" s="88"/>
      <c r="V41" s="88"/>
      <c r="W41" s="88"/>
      <c r="X41" s="88"/>
    </row>
    <row r="42" spans="1:24" s="90" customFormat="1" ht="15.75" hidden="1" customHeight="1" x14ac:dyDescent="0.2">
      <c r="A42" s="290"/>
      <c r="B42" s="291"/>
      <c r="C42" s="291"/>
      <c r="D42" s="293"/>
      <c r="E42" s="295"/>
      <c r="F42" s="271"/>
      <c r="G42" s="284"/>
      <c r="H42" s="295"/>
      <c r="I42" s="284"/>
      <c r="J42" s="271"/>
      <c r="K42" s="273"/>
      <c r="L42" s="273"/>
      <c r="M42" s="273"/>
      <c r="N42" s="296"/>
      <c r="O42" s="278"/>
      <c r="P42" s="281"/>
      <c r="Q42" s="278"/>
      <c r="R42" s="281"/>
      <c r="S42" s="281"/>
      <c r="T42" s="270"/>
      <c r="U42" s="88"/>
      <c r="V42" s="88"/>
      <c r="W42" s="88"/>
      <c r="X42" s="88"/>
    </row>
    <row r="43" spans="1:24" s="90" customFormat="1" ht="15.75" hidden="1" customHeight="1" thickBot="1" x14ac:dyDescent="0.25">
      <c r="A43" s="290"/>
      <c r="B43" s="291"/>
      <c r="C43" s="291"/>
      <c r="D43" s="293"/>
      <c r="E43" s="295"/>
      <c r="F43" s="271"/>
      <c r="G43" s="275"/>
      <c r="H43" s="295"/>
      <c r="I43" s="275"/>
      <c r="J43" s="271"/>
      <c r="K43" s="273"/>
      <c r="L43" s="273"/>
      <c r="M43" s="273"/>
      <c r="N43" s="296"/>
      <c r="O43" s="279"/>
      <c r="P43" s="282"/>
      <c r="Q43" s="279"/>
      <c r="R43" s="282"/>
      <c r="S43" s="282"/>
      <c r="T43" s="270"/>
      <c r="U43" s="91"/>
      <c r="V43" s="91"/>
      <c r="W43" s="91"/>
      <c r="X43" s="88"/>
    </row>
    <row r="44" spans="1:24" s="90" customFormat="1" ht="15.75" hidden="1" customHeight="1" x14ac:dyDescent="0.2">
      <c r="A44" s="290">
        <v>12</v>
      </c>
      <c r="B44" s="279" t="s">
        <v>335</v>
      </c>
      <c r="C44" s="279" t="s">
        <v>114</v>
      </c>
      <c r="D44" s="292" t="s">
        <v>123</v>
      </c>
      <c r="E44" s="294" t="str">
        <f>IF(D44=$D$661,$E$661,IF(D44=$D$662,$E$662,IF(D44=$D$663,$E$663,IF(D44=$D$664,$E$664,IF(D44=$D$665,$E$665,IF(D44=$D$666,$E$666,IF(D44=$D$667,$E$667,IF(D44=$D$668,$E$668,IF(D44=$D$669,$E$669,IF(D44=$D$670,$E$670,IF(D44=VICERRECTORÍA_ACADÉMICA_,$W$661,IF(D44=PLANEACIÓN_,$W$663, IF(D44=VICERRECTORÍA_INVESTIGACIONES_INNOVACIÓN_EXTENSIÓN_,$W$662,IF(D44=VICERRECTORÍA_ADMINISTRATIVA_FINANCIERA_,$W$664,IF(D44=_VICERRECTORÍA_RESPONSABILIDAD_SOCIAL_Y_BIENESTAR_UNIVERSITARIO_,$W$665," ")))))))))))))))</f>
        <v>Ejercer la evaluación y control sobre el desarrollo del quehacer institucional, de forma preventiva y correctiva, vigilando el cumplimiento de las disposiciones establecidas por la Ley y la Universidad.</v>
      </c>
      <c r="F44" s="275" t="s">
        <v>192</v>
      </c>
      <c r="G44" s="285" t="s">
        <v>397</v>
      </c>
      <c r="H44" s="295" t="str">
        <f>+IFERROR(VLOOKUP(G44,Tabla3[],2,0),"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44" s="285" t="s">
        <v>401</v>
      </c>
      <c r="J44" s="275" t="s">
        <v>431</v>
      </c>
      <c r="K44" s="276" t="s">
        <v>437</v>
      </c>
      <c r="L44" s="274" t="s">
        <v>600</v>
      </c>
      <c r="M44" s="274" t="s">
        <v>601</v>
      </c>
      <c r="N44" s="296" t="str">
        <f t="shared" ref="N44" si="32">+CONCATENATE(K44," "," ",L44," "," "," ",M44)</f>
        <v>Posibilidad de afectación reputacional  por responder los PQRS fuera de los términos legales,   debido a falta de conocimiento del procedimiento  y limitaciones en los accesos a los medios tecnológicos.</v>
      </c>
      <c r="O44" s="277" t="s">
        <v>104</v>
      </c>
      <c r="P44" s="280">
        <f t="shared" si="1"/>
        <v>4</v>
      </c>
      <c r="Q44" s="277" t="s">
        <v>164</v>
      </c>
      <c r="R44" s="280">
        <f t="shared" si="8"/>
        <v>2</v>
      </c>
      <c r="S44" s="280">
        <f t="shared" ref="S44" si="33">R44*P44</f>
        <v>8</v>
      </c>
      <c r="T44" s="269" t="str">
        <f t="shared" ref="T44" si="34">+IF(S44&lt;=3,"LEVE",IF(S44&lt;=9,"MODERADO","GRAVE"))</f>
        <v>MODERADO</v>
      </c>
      <c r="U44" s="88"/>
      <c r="V44" s="88"/>
      <c r="W44" s="88"/>
      <c r="X44" s="88"/>
    </row>
    <row r="45" spans="1:24" s="90" customFormat="1" ht="15.75" hidden="1" customHeight="1" x14ac:dyDescent="0.2">
      <c r="A45" s="290"/>
      <c r="B45" s="291"/>
      <c r="C45" s="291"/>
      <c r="D45" s="293"/>
      <c r="E45" s="295"/>
      <c r="F45" s="271"/>
      <c r="G45" s="284"/>
      <c r="H45" s="295"/>
      <c r="I45" s="284"/>
      <c r="J45" s="271"/>
      <c r="K45" s="273"/>
      <c r="L45" s="273"/>
      <c r="M45" s="273"/>
      <c r="N45" s="296"/>
      <c r="O45" s="278"/>
      <c r="P45" s="281"/>
      <c r="Q45" s="278"/>
      <c r="R45" s="281"/>
      <c r="S45" s="281"/>
      <c r="T45" s="270"/>
      <c r="U45" s="88"/>
      <c r="V45" s="88"/>
      <c r="W45" s="88"/>
      <c r="X45" s="88"/>
    </row>
    <row r="46" spans="1:24" s="90" customFormat="1" ht="15.75" hidden="1" customHeight="1" thickBot="1" x14ac:dyDescent="0.25">
      <c r="A46" s="290"/>
      <c r="B46" s="291"/>
      <c r="C46" s="291"/>
      <c r="D46" s="293"/>
      <c r="E46" s="295"/>
      <c r="F46" s="271"/>
      <c r="G46" s="275"/>
      <c r="H46" s="295"/>
      <c r="I46" s="275"/>
      <c r="J46" s="271"/>
      <c r="K46" s="273"/>
      <c r="L46" s="273"/>
      <c r="M46" s="273"/>
      <c r="N46" s="296"/>
      <c r="O46" s="279"/>
      <c r="P46" s="282"/>
      <c r="Q46" s="279"/>
      <c r="R46" s="282"/>
      <c r="S46" s="282"/>
      <c r="T46" s="270"/>
      <c r="U46" s="88"/>
      <c r="V46" s="88"/>
      <c r="W46" s="88"/>
      <c r="X46" s="88"/>
    </row>
    <row r="47" spans="1:24" s="90" customFormat="1" ht="15.75" hidden="1" customHeight="1" x14ac:dyDescent="0.2">
      <c r="A47" s="290">
        <v>13</v>
      </c>
      <c r="B47" s="279" t="s">
        <v>335</v>
      </c>
      <c r="C47" s="279" t="s">
        <v>114</v>
      </c>
      <c r="D47" s="292" t="s">
        <v>125</v>
      </c>
      <c r="E47" s="294" t="str">
        <f>IF(D47=$D$661,$E$661,IF(D47=$D$662,$E$662,IF(D47=$D$663,$E$663,IF(D47=$D$664,$E$664,IF(D47=$D$665,$E$665,IF(D47=$D$666,$E$666,IF(D47=$D$667,$E$667,IF(D47=$D$668,$E$668,IF(D47=$D$669,$E$669,IF(D47=$D$670,$E$670,IF(D47=VICERRECTORÍA_ACADÉMICA_,$W$661,IF(D47=PLANEACIÓN_,$W$663, IF(D47=VICERRECTORÍA_INVESTIGACIONES_INNOVACIÓN_EXTENSIÓN_,$W$662,IF(D47=VICERRECTORÍA_ADMINISTRATIVA_FINANCIERA_,$W$664,IF(D47=_VICERRECTORÍA_RESPONSABILIDAD_SOCIAL_Y_BIENESTAR_UNIVERSITARIO_,$W$665," ")))))))))))))))</f>
        <v>Promover y facilitar la interacción con la sociedad contribuyendo a la satisfacción de sus demandas, mediante servicios especializados, programas de educación continuada y de proyección social.</v>
      </c>
      <c r="F47" s="275" t="s">
        <v>193</v>
      </c>
      <c r="G47" s="285" t="s">
        <v>397</v>
      </c>
      <c r="H47" s="295" t="str">
        <f>+IFERROR(VLOOKUP(G47,Tabla3[],2,0),"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47" s="285" t="s">
        <v>401</v>
      </c>
      <c r="J47" s="275" t="s">
        <v>431</v>
      </c>
      <c r="K47" s="276" t="s">
        <v>439</v>
      </c>
      <c r="L47" s="274" t="s">
        <v>602</v>
      </c>
      <c r="M47" s="274" t="s">
        <v>603</v>
      </c>
      <c r="N47" s="296" t="str">
        <f t="shared" ref="N47" si="35">+CONCATENATE(K47," "," ",L47," "," "," ",M47)</f>
        <v>Posibilidad de afectación económica y reputacional  por incumplimiento en los lineamientos institucionales que no cuentan con respaldo financiero al suscribir contratos o convenios entre la universidad y entes externos,   debido a:
 *Desconocimiento de los lineamientos por parte del personal de la Institución para la suscripción de contratos o convenios. 
*Entrega inoportuna de la información por parte del proponente.
*Presiones de agentes externos para el cumplimiento de tiempos para la presentación de propuestas.</v>
      </c>
      <c r="O47" s="277" t="s">
        <v>85</v>
      </c>
      <c r="P47" s="280">
        <f t="shared" si="1"/>
        <v>3</v>
      </c>
      <c r="Q47" s="277" t="s">
        <v>98</v>
      </c>
      <c r="R47" s="280">
        <f t="shared" si="8"/>
        <v>5</v>
      </c>
      <c r="S47" s="280">
        <f t="shared" ref="S47" si="36">R47*P47</f>
        <v>15</v>
      </c>
      <c r="T47" s="269" t="str">
        <f t="shared" ref="T47" si="37">+IF(S47&lt;=3,"LEVE",IF(S47&lt;=9,"MODERADO","GRAVE"))</f>
        <v>GRAVE</v>
      </c>
      <c r="U47" s="88"/>
      <c r="V47" s="88"/>
      <c r="W47" s="88"/>
      <c r="X47" s="88"/>
    </row>
    <row r="48" spans="1:24" s="90" customFormat="1" ht="15.75" hidden="1" customHeight="1" x14ac:dyDescent="0.2">
      <c r="A48" s="290"/>
      <c r="B48" s="291"/>
      <c r="C48" s="291"/>
      <c r="D48" s="293"/>
      <c r="E48" s="295"/>
      <c r="F48" s="271"/>
      <c r="G48" s="284"/>
      <c r="H48" s="295"/>
      <c r="I48" s="284"/>
      <c r="J48" s="271"/>
      <c r="K48" s="273"/>
      <c r="L48" s="273"/>
      <c r="M48" s="273"/>
      <c r="N48" s="296"/>
      <c r="O48" s="278"/>
      <c r="P48" s="281"/>
      <c r="Q48" s="278"/>
      <c r="R48" s="281"/>
      <c r="S48" s="281"/>
      <c r="T48" s="270"/>
      <c r="U48" s="88"/>
      <c r="V48" s="88"/>
      <c r="W48" s="88"/>
      <c r="X48" s="88"/>
    </row>
    <row r="49" spans="1:24" s="90" customFormat="1" ht="15.75" hidden="1" customHeight="1" thickBot="1" x14ac:dyDescent="0.25">
      <c r="A49" s="290"/>
      <c r="B49" s="291"/>
      <c r="C49" s="291"/>
      <c r="D49" s="293"/>
      <c r="E49" s="295"/>
      <c r="F49" s="271"/>
      <c r="G49" s="275"/>
      <c r="H49" s="295"/>
      <c r="I49" s="275"/>
      <c r="J49" s="271"/>
      <c r="K49" s="273"/>
      <c r="L49" s="273"/>
      <c r="M49" s="273"/>
      <c r="N49" s="296"/>
      <c r="O49" s="279"/>
      <c r="P49" s="282"/>
      <c r="Q49" s="279"/>
      <c r="R49" s="282"/>
      <c r="S49" s="282"/>
      <c r="T49" s="270"/>
      <c r="U49" s="88"/>
      <c r="V49" s="88"/>
      <c r="W49" s="88"/>
      <c r="X49" s="88"/>
    </row>
    <row r="50" spans="1:24" s="90" customFormat="1" ht="15.75" hidden="1" customHeight="1" x14ac:dyDescent="0.2">
      <c r="A50" s="290">
        <v>14</v>
      </c>
      <c r="B50" s="279" t="s">
        <v>335</v>
      </c>
      <c r="C50" s="279" t="s">
        <v>114</v>
      </c>
      <c r="D50" s="292" t="s">
        <v>124</v>
      </c>
      <c r="E50" s="294" t="str">
        <f>IF(D50=$D$661,$E$661,IF(D50=$D$662,$E$662,IF(D50=$D$663,$E$663,IF(D50=$D$664,$E$664,IF(D50=$D$665,$E$665,IF(D50=$D$666,$E$666,IF(D50=$D$667,$E$667,IF(D50=$D$668,$E$668,IF(D50=$D$669,$E$669,IF(D50=$D$670,$E$670,IF(D50=VICERRECTORÍA_ACADÉMICA_,$W$661,IF(D50=PLANEACIÓN_,$W$663, IF(D50=VICERRECTORÍA_INVESTIGACIONES_INNOVACIÓN_EXTENSIÓN_,$W$662,IF(D50=VICERRECTORÍA_ADMINISTRATIVA_FINANCIERA_,$W$664,IF(D50=_VICERRECTORÍA_RESPONSABILIDAD_SOCIAL_Y_BIENESTAR_UNIVERSITARIO_,$W$665,"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50" s="275" t="s">
        <v>192</v>
      </c>
      <c r="G50" s="285" t="s">
        <v>399</v>
      </c>
      <c r="H50" s="295" t="str">
        <f>+IFERROR(VLOOKUP(G50,Tabla3[],2,0)," ")</f>
        <v>Eventos relacionados con las conductas o comportamientos de los empleados que afectan la Integridad Pública</v>
      </c>
      <c r="I50" s="285" t="s">
        <v>101</v>
      </c>
      <c r="J50" s="275" t="s">
        <v>433</v>
      </c>
      <c r="K50" s="276" t="s">
        <v>438</v>
      </c>
      <c r="L50" s="274" t="s">
        <v>604</v>
      </c>
      <c r="M50" s="274" t="s">
        <v>605</v>
      </c>
      <c r="N50" s="296" t="str">
        <f t="shared" ref="N50" si="38">+CONCATENATE(K50," "," ",L50," "," "," ",M50)</f>
        <v>Posibilidad de pérdida reputacional  por pérdida o modificación de la documentación,   debido a falta de ética profesional al entregar información  a personas no autorizadas,  y/o tramitar la creación y actualización de cambios a documentos sin cumplir con los procedimientos definidos en el Sistema Integral de Gestión.</v>
      </c>
      <c r="O50" s="277" t="s">
        <v>104</v>
      </c>
      <c r="P50" s="280">
        <f t="shared" si="1"/>
        <v>4</v>
      </c>
      <c r="Q50" s="277" t="s">
        <v>99</v>
      </c>
      <c r="R50" s="280">
        <f t="shared" si="8"/>
        <v>3</v>
      </c>
      <c r="S50" s="280">
        <f t="shared" ref="S50" si="39">R50*P50</f>
        <v>12</v>
      </c>
      <c r="T50" s="269" t="str">
        <f t="shared" ref="T50" si="40">+IF(S50&lt;=3,"LEVE",IF(S50&lt;=9,"MODERADO","GRAVE"))</f>
        <v>GRAVE</v>
      </c>
      <c r="U50" s="88"/>
      <c r="V50" s="88"/>
      <c r="W50" s="88"/>
      <c r="X50" s="88"/>
    </row>
    <row r="51" spans="1:24" s="90" customFormat="1" ht="15.75" hidden="1" customHeight="1" x14ac:dyDescent="0.2">
      <c r="A51" s="290"/>
      <c r="B51" s="291"/>
      <c r="C51" s="291"/>
      <c r="D51" s="293"/>
      <c r="E51" s="295"/>
      <c r="F51" s="271"/>
      <c r="G51" s="284"/>
      <c r="H51" s="295"/>
      <c r="I51" s="284"/>
      <c r="J51" s="271"/>
      <c r="K51" s="273"/>
      <c r="L51" s="273"/>
      <c r="M51" s="273"/>
      <c r="N51" s="296"/>
      <c r="O51" s="278"/>
      <c r="P51" s="281"/>
      <c r="Q51" s="278"/>
      <c r="R51" s="281"/>
      <c r="S51" s="281"/>
      <c r="T51" s="270"/>
      <c r="U51" s="88"/>
      <c r="V51" s="88"/>
      <c r="W51" s="88"/>
      <c r="X51" s="88"/>
    </row>
    <row r="52" spans="1:24" s="90" customFormat="1" ht="15.75" hidden="1" customHeight="1" thickBot="1" x14ac:dyDescent="0.25">
      <c r="A52" s="290"/>
      <c r="B52" s="291"/>
      <c r="C52" s="291"/>
      <c r="D52" s="293"/>
      <c r="E52" s="295"/>
      <c r="F52" s="271"/>
      <c r="G52" s="275"/>
      <c r="H52" s="295"/>
      <c r="I52" s="275"/>
      <c r="J52" s="271"/>
      <c r="K52" s="273"/>
      <c r="L52" s="273"/>
      <c r="M52" s="273"/>
      <c r="N52" s="296"/>
      <c r="O52" s="279"/>
      <c r="P52" s="282"/>
      <c r="Q52" s="279"/>
      <c r="R52" s="282"/>
      <c r="S52" s="282"/>
      <c r="T52" s="270"/>
      <c r="U52" s="88"/>
      <c r="V52" s="88"/>
      <c r="W52" s="88"/>
      <c r="X52" s="88"/>
    </row>
    <row r="53" spans="1:24" s="90" customFormat="1" ht="15.75" hidden="1" customHeight="1" x14ac:dyDescent="0.2">
      <c r="A53" s="290">
        <v>15</v>
      </c>
      <c r="B53" s="279" t="s">
        <v>335</v>
      </c>
      <c r="C53" s="279" t="s">
        <v>114</v>
      </c>
      <c r="D53" s="292" t="s">
        <v>125</v>
      </c>
      <c r="E53" s="294" t="str">
        <f>IF(D53=$D$661,$E$661,IF(D53=$D$662,$E$662,IF(D53=$D$663,$E$663,IF(D53=$D$664,$E$664,IF(D53=$D$665,$E$665,IF(D53=$D$666,$E$666,IF(D53=$D$667,$E$667,IF(D53=$D$668,$E$668,IF(D53=$D$669,$E$669,IF(D53=$D$670,$E$670,IF(D53=VICERRECTORÍA_ACADÉMICA_,$W$661,IF(D53=PLANEACIÓN_,$W$663, IF(D53=VICERRECTORÍA_INVESTIGACIONES_INNOVACIÓN_EXTENSIÓN_,$W$662,IF(D53=VICERRECTORÍA_ADMINISTRATIVA_FINANCIERA_,$W$664,IF(D53=_VICERRECTORÍA_RESPONSABILIDAD_SOCIAL_Y_BIENESTAR_UNIVERSITARIO_,$W$665," ")))))))))))))))</f>
        <v>Promover y facilitar la interacción con la sociedad contribuyendo a la satisfacción de sus demandas, mediante servicios especializados, programas de educación continuada y de proyección social.</v>
      </c>
      <c r="F53" s="275" t="s">
        <v>193</v>
      </c>
      <c r="G53" s="285" t="s">
        <v>27</v>
      </c>
      <c r="H53" s="295" t="str">
        <f>+IFERROR(VLOOKUP(G53,Tabla3[],2,0)," ")</f>
        <v>Eventos relacionados con la infraestructura física de la entidad.</v>
      </c>
      <c r="I53" s="285" t="s">
        <v>332</v>
      </c>
      <c r="J53" s="275" t="s">
        <v>431</v>
      </c>
      <c r="K53" s="276" t="s">
        <v>439</v>
      </c>
      <c r="L53" s="274" t="s">
        <v>606</v>
      </c>
      <c r="M53" s="274" t="s">
        <v>607</v>
      </c>
      <c r="N53" s="296" t="str">
        <f t="shared" ref="N53" si="41">+CONCATENATE(K53," "," ",L53," "," "," ",M53)</f>
        <v>Posibilidad de afectación económica y reputacional  por la degradación de las areas boscosas de la universidad por acciones antrópicas o eventos naturales,   debido a la vulnerabilidad a dichos eventos, alto flujo de visitantes, cerramientos inseguros y falta de cultura ciudadana.</v>
      </c>
      <c r="O53" s="277" t="s">
        <v>103</v>
      </c>
      <c r="P53" s="280">
        <f t="shared" si="1"/>
        <v>5</v>
      </c>
      <c r="Q53" s="277" t="s">
        <v>100</v>
      </c>
      <c r="R53" s="280">
        <f t="shared" si="8"/>
        <v>1</v>
      </c>
      <c r="S53" s="280">
        <f t="shared" ref="S53" si="42">R53*P53</f>
        <v>5</v>
      </c>
      <c r="T53" s="269" t="str">
        <f t="shared" ref="T53" si="43">+IF(S53&lt;=3,"LEVE",IF(S53&lt;=9,"MODERADO","GRAVE"))</f>
        <v>MODERADO</v>
      </c>
      <c r="U53" s="88"/>
      <c r="V53" s="88"/>
      <c r="W53" s="88"/>
      <c r="X53" s="88"/>
    </row>
    <row r="54" spans="1:24" s="90" customFormat="1" ht="15.75" hidden="1" customHeight="1" x14ac:dyDescent="0.2">
      <c r="A54" s="290"/>
      <c r="B54" s="291"/>
      <c r="C54" s="291"/>
      <c r="D54" s="293"/>
      <c r="E54" s="295"/>
      <c r="F54" s="271"/>
      <c r="G54" s="284"/>
      <c r="H54" s="295"/>
      <c r="I54" s="284"/>
      <c r="J54" s="271"/>
      <c r="K54" s="273"/>
      <c r="L54" s="273"/>
      <c r="M54" s="273"/>
      <c r="N54" s="296"/>
      <c r="O54" s="278"/>
      <c r="P54" s="281"/>
      <c r="Q54" s="278"/>
      <c r="R54" s="281"/>
      <c r="S54" s="281"/>
      <c r="T54" s="270"/>
      <c r="U54" s="88"/>
      <c r="V54" s="88"/>
      <c r="W54" s="88"/>
      <c r="X54" s="88"/>
    </row>
    <row r="55" spans="1:24" s="90" customFormat="1" ht="15.75" hidden="1" customHeight="1" thickBot="1" x14ac:dyDescent="0.25">
      <c r="A55" s="290"/>
      <c r="B55" s="291"/>
      <c r="C55" s="291"/>
      <c r="D55" s="293"/>
      <c r="E55" s="295"/>
      <c r="F55" s="271"/>
      <c r="G55" s="275"/>
      <c r="H55" s="295"/>
      <c r="I55" s="275"/>
      <c r="J55" s="271"/>
      <c r="K55" s="273"/>
      <c r="L55" s="273"/>
      <c r="M55" s="273"/>
      <c r="N55" s="296"/>
      <c r="O55" s="279"/>
      <c r="P55" s="282"/>
      <c r="Q55" s="279"/>
      <c r="R55" s="282"/>
      <c r="S55" s="282"/>
      <c r="T55" s="270"/>
      <c r="U55" s="88"/>
      <c r="V55" s="88"/>
      <c r="W55" s="88"/>
      <c r="X55" s="88"/>
    </row>
    <row r="56" spans="1:24" s="90" customFormat="1" hidden="1" x14ac:dyDescent="0.2">
      <c r="A56" s="290">
        <v>16</v>
      </c>
      <c r="B56" s="279" t="s">
        <v>348</v>
      </c>
      <c r="C56" s="279" t="s">
        <v>175</v>
      </c>
      <c r="D56" s="292" t="s">
        <v>301</v>
      </c>
      <c r="E56" s="294" t="str">
        <f>IF(D56=$D$661,$E$661,IF(D56=$D$662,$E$662,IF(D56=$D$663,$E$663,IF(D56=$D$664,$E$664,IF(D56=$D$665,$E$665,IF(D56=$D$666,$E$666,IF(D56=$D$667,$E$667,IF(D56=$D$668,$E$668,IF(D56=$D$669,$E$669,IF(D56=$D$670,$E$670,IF(D56=VICERRECTORÍA_ACADÉMICA_,$W$661,IF(D56=PLANEACIÓN_,$W$663, IF(D56=VICERRECTORÍA_INVESTIGACIONES_INNOVACIÓN_EXTENSIÓN_,$W$662,IF(D56=VICERRECTORÍA_ADMINISTRATIVA_FINANCIERA_,$W$664,IF(D56=_VICERRECTORÍA_RESPONSABILIDAD_SOCIAL_Y_BIENESTAR_UNIVERSITARIO_,$W$665," ")))))))))))))))</f>
        <v>Contribuir a la formación integral,  el desarrollo social e intercultural y el acompañamiento integral, así como promover el ejercicio colectivo de la responsabilidad social aportando al mejoramiento de la calidad de vida de la comunidad universitaria.</v>
      </c>
      <c r="F56" s="275" t="s">
        <v>192</v>
      </c>
      <c r="G56" s="285" t="s">
        <v>397</v>
      </c>
      <c r="H56" s="295" t="str">
        <f>+IFERROR(VLOOKUP(G56,Tabla3[],2,0),"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56" s="285" t="s">
        <v>401</v>
      </c>
      <c r="J56" s="275" t="s">
        <v>431</v>
      </c>
      <c r="K56" s="276" t="s">
        <v>439</v>
      </c>
      <c r="L56" s="274" t="s">
        <v>648</v>
      </c>
      <c r="M56" s="274" t="s">
        <v>651</v>
      </c>
      <c r="N56" s="296" t="str">
        <f t="shared" ref="N56:N119" si="44">+CONCATENATE(K56," "," ",L56," "," "," ",M56)</f>
        <v>Posibilidad de afectación económica y reputacional  por baja o nula participación o impacto, de los programas de Bienestar  Institucional en la comunidad Universitaria,    debido a debilidades estructurales en los procesos de planeación conjunta y articulación, o a causa de escasa difusión de los programas y servicios disponibles, o a la 
limitada actualización del diagnóstico de las necesidades reales y cambiantes de la comunidad universitaria.</v>
      </c>
      <c r="O56" s="277" t="s">
        <v>105</v>
      </c>
      <c r="P56" s="280">
        <f t="shared" si="1"/>
        <v>2</v>
      </c>
      <c r="Q56" s="277" t="s">
        <v>164</v>
      </c>
      <c r="R56" s="280">
        <f t="shared" si="8"/>
        <v>2</v>
      </c>
      <c r="S56" s="287">
        <f t="shared" ref="S56" si="45">R56*P56</f>
        <v>4</v>
      </c>
      <c r="T56" s="269" t="str">
        <f t="shared" ref="T56:T119" si="46">+IF(S56&lt;=3,"LEVE",IF(S56&lt;=9,"MODERADO","GRAVE"))</f>
        <v>MODERADO</v>
      </c>
      <c r="U56" s="88"/>
      <c r="V56" s="88"/>
      <c r="W56" s="88"/>
      <c r="X56" s="88"/>
    </row>
    <row r="57" spans="1:24" s="90" customFormat="1" hidden="1" x14ac:dyDescent="0.2">
      <c r="A57" s="290"/>
      <c r="B57" s="291"/>
      <c r="C57" s="291"/>
      <c r="D57" s="293"/>
      <c r="E57" s="295"/>
      <c r="F57" s="271"/>
      <c r="G57" s="284"/>
      <c r="H57" s="295"/>
      <c r="I57" s="284"/>
      <c r="J57" s="271"/>
      <c r="K57" s="273"/>
      <c r="L57" s="273"/>
      <c r="M57" s="273"/>
      <c r="N57" s="296"/>
      <c r="O57" s="278"/>
      <c r="P57" s="281"/>
      <c r="Q57" s="278"/>
      <c r="R57" s="281"/>
      <c r="S57" s="288"/>
      <c r="T57" s="270"/>
      <c r="U57" s="88"/>
      <c r="V57" s="88"/>
      <c r="W57" s="88"/>
      <c r="X57" s="88"/>
    </row>
    <row r="58" spans="1:24" s="90" customFormat="1" hidden="1" x14ac:dyDescent="0.2">
      <c r="A58" s="290"/>
      <c r="B58" s="291"/>
      <c r="C58" s="291"/>
      <c r="D58" s="293"/>
      <c r="E58" s="295"/>
      <c r="F58" s="271"/>
      <c r="G58" s="275"/>
      <c r="H58" s="295"/>
      <c r="I58" s="275"/>
      <c r="J58" s="271"/>
      <c r="K58" s="273"/>
      <c r="L58" s="273"/>
      <c r="M58" s="273"/>
      <c r="N58" s="296"/>
      <c r="O58" s="279"/>
      <c r="P58" s="282"/>
      <c r="Q58" s="279"/>
      <c r="R58" s="282"/>
      <c r="S58" s="276"/>
      <c r="T58" s="270"/>
      <c r="U58" s="88"/>
      <c r="V58" s="88"/>
      <c r="W58" s="88"/>
      <c r="X58" s="88"/>
    </row>
    <row r="59" spans="1:24" s="90" customFormat="1" hidden="1" x14ac:dyDescent="0.2">
      <c r="A59" s="290">
        <v>17</v>
      </c>
      <c r="B59" s="279" t="s">
        <v>338</v>
      </c>
      <c r="C59" s="279" t="s">
        <v>175</v>
      </c>
      <c r="D59" s="292" t="s">
        <v>119</v>
      </c>
      <c r="E59" s="294" t="str">
        <f>IF(D59=$D$661,$E$661,IF(D59=$D$662,$E$662,IF(D59=$D$663,$E$663,IF(D59=$D$664,$E$664,IF(D59=$D$665,$E$665,IF(D59=$D$666,$E$666,IF(D59=$D$667,$E$667,IF(D59=$D$668,$E$668,IF(D59=$D$669,$E$669,IF(D59=$D$670,$E$670,IF(D59=VICERRECTORÍA_ACADÉMICA_,$W$661,IF(D59=PLANEACIÓN_,$W$663, IF(D59=VICERRECTORÍA_INVESTIGACIONES_INNOVACIÓN_EXTENSIÓN_,$W$662,IF(D59=VICERRECTORÍA_ADMINISTRATIVA_FINANCIERA_,$W$664,IF(D59=_VICERRECTORÍA_RESPONSABILIDAD_SOCIAL_Y_BIENESTAR_UNIVERSITARIO_,$W$665," ")))))))))))))))</f>
        <v>Promover el bienestar de la comunidad universitaria, contribuyendo al desarrollo humano, social e intercultural de sus integrantes, en concordancia con la misión Institucional.</v>
      </c>
      <c r="F59" s="275" t="s">
        <v>193</v>
      </c>
      <c r="G59" s="285" t="s">
        <v>397</v>
      </c>
      <c r="H59" s="295" t="str">
        <f>+IFERROR(VLOOKUP(G59,Tabla3[],2,0),"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59" s="285" t="s">
        <v>401</v>
      </c>
      <c r="J59" s="275" t="s">
        <v>431</v>
      </c>
      <c r="K59" s="276" t="s">
        <v>439</v>
      </c>
      <c r="L59" s="274" t="s">
        <v>649</v>
      </c>
      <c r="M59" s="274" t="s">
        <v>652</v>
      </c>
      <c r="N59" s="296" t="str">
        <f t="shared" si="44"/>
        <v>Posibilidad de afectación económica y reputacional  por la no habilitación de los servicios de salud ofertados en la Institución,    debido a la falta de cumplimiento de uno o más criterios normativos, o a causa de la limitada asignación de recursos para la contratación del personal idoneo, y la falta de centralización de los procesos de habilitación en servicios de salud de la UTP</v>
      </c>
      <c r="O59" s="277" t="s">
        <v>85</v>
      </c>
      <c r="P59" s="280">
        <f t="shared" si="1"/>
        <v>3</v>
      </c>
      <c r="Q59" s="277" t="s">
        <v>165</v>
      </c>
      <c r="R59" s="280">
        <f t="shared" si="8"/>
        <v>4</v>
      </c>
      <c r="S59" s="287">
        <f t="shared" ref="S59" si="47">R59*P59</f>
        <v>12</v>
      </c>
      <c r="T59" s="269" t="str">
        <f t="shared" si="46"/>
        <v>GRAVE</v>
      </c>
      <c r="U59" s="88"/>
      <c r="V59" s="88"/>
      <c r="W59" s="88"/>
      <c r="X59" s="88"/>
    </row>
    <row r="60" spans="1:24" s="90" customFormat="1" hidden="1" x14ac:dyDescent="0.2">
      <c r="A60" s="290"/>
      <c r="B60" s="291"/>
      <c r="C60" s="291"/>
      <c r="D60" s="293"/>
      <c r="E60" s="295"/>
      <c r="F60" s="271"/>
      <c r="G60" s="284"/>
      <c r="H60" s="295"/>
      <c r="I60" s="284"/>
      <c r="J60" s="271"/>
      <c r="K60" s="273"/>
      <c r="L60" s="273"/>
      <c r="M60" s="273"/>
      <c r="N60" s="296"/>
      <c r="O60" s="278"/>
      <c r="P60" s="281"/>
      <c r="Q60" s="278"/>
      <c r="R60" s="281"/>
      <c r="S60" s="288"/>
      <c r="T60" s="270"/>
      <c r="U60" s="88"/>
      <c r="V60" s="88"/>
      <c r="W60" s="88"/>
      <c r="X60" s="88"/>
    </row>
    <row r="61" spans="1:24" s="90" customFormat="1" hidden="1" x14ac:dyDescent="0.2">
      <c r="A61" s="290"/>
      <c r="B61" s="291"/>
      <c r="C61" s="291"/>
      <c r="D61" s="293"/>
      <c r="E61" s="295"/>
      <c r="F61" s="271"/>
      <c r="G61" s="275"/>
      <c r="H61" s="295"/>
      <c r="I61" s="275"/>
      <c r="J61" s="271"/>
      <c r="K61" s="273"/>
      <c r="L61" s="273"/>
      <c r="M61" s="273"/>
      <c r="N61" s="296"/>
      <c r="O61" s="279"/>
      <c r="P61" s="282"/>
      <c r="Q61" s="279"/>
      <c r="R61" s="282"/>
      <c r="S61" s="276"/>
      <c r="T61" s="270"/>
      <c r="U61" s="88"/>
      <c r="V61" s="88"/>
      <c r="W61" s="88"/>
      <c r="X61" s="88"/>
    </row>
    <row r="62" spans="1:24" s="90" customFormat="1" hidden="1" x14ac:dyDescent="0.2">
      <c r="A62" s="290">
        <v>18</v>
      </c>
      <c r="B62" s="279" t="s">
        <v>338</v>
      </c>
      <c r="C62" s="279" t="s">
        <v>175</v>
      </c>
      <c r="D62" s="292" t="s">
        <v>119</v>
      </c>
      <c r="E62" s="294" t="str">
        <f>IF(D62=$D$661,$E$661,IF(D62=$D$662,$E$662,IF(D62=$D$663,$E$663,IF(D62=$D$664,$E$664,IF(D62=$D$665,$E$665,IF(D62=$D$666,$E$666,IF(D62=$D$667,$E$667,IF(D62=$D$668,$E$668,IF(D62=$D$669,$E$669,IF(D62=$D$670,$E$670,IF(D62=VICERRECTORÍA_ACADÉMICA_,$W$661,IF(D62=PLANEACIÓN_,$W$663, IF(D62=VICERRECTORÍA_INVESTIGACIONES_INNOVACIÓN_EXTENSIÓN_,$W$662,IF(D62=VICERRECTORÍA_ADMINISTRATIVA_FINANCIERA_,$W$664,IF(D62=_VICERRECTORÍA_RESPONSABILIDAD_SOCIAL_Y_BIENESTAR_UNIVERSITARIO_,$W$665," ")))))))))))))))</f>
        <v>Promover el bienestar de la comunidad universitaria, contribuyendo al desarrollo humano, social e intercultural de sus integrantes, en concordancia con la misión Institucional.</v>
      </c>
      <c r="F62" s="275" t="s">
        <v>193</v>
      </c>
      <c r="G62" s="285" t="s">
        <v>397</v>
      </c>
      <c r="H62" s="295" t="str">
        <f>+IFERROR(VLOOKUP(G62,Tabla3[],2,0),"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62" s="285" t="s">
        <v>401</v>
      </c>
      <c r="J62" s="275" t="s">
        <v>431</v>
      </c>
      <c r="K62" s="276" t="s">
        <v>439</v>
      </c>
      <c r="L62" s="274" t="s">
        <v>650</v>
      </c>
      <c r="M62" s="274" t="s">
        <v>653</v>
      </c>
      <c r="N62" s="296" t="str">
        <f t="shared" si="44"/>
        <v xml:space="preserve">Posibilidad de afectación económica y reputacional  por dificultad en la entrega de los apoyos,    debido a tramites internos y externos que dificultan la asignación y entrega de los apoyos de bono de transporte y monitoria social, o a causa de la falta herramientas que permitan dar respuesta eficiente a la alta demanda de los apoyos y la asignación de los mismos.
</v>
      </c>
      <c r="O62" s="277" t="s">
        <v>85</v>
      </c>
      <c r="P62" s="280">
        <f t="shared" si="1"/>
        <v>3</v>
      </c>
      <c r="Q62" s="277" t="s">
        <v>165</v>
      </c>
      <c r="R62" s="280">
        <f t="shared" si="8"/>
        <v>4</v>
      </c>
      <c r="S62" s="287">
        <f t="shared" ref="S62" si="48">R62*P62</f>
        <v>12</v>
      </c>
      <c r="T62" s="269" t="str">
        <f t="shared" si="46"/>
        <v>GRAVE</v>
      </c>
      <c r="U62" s="88"/>
      <c r="V62" s="88"/>
      <c r="W62" s="88"/>
      <c r="X62" s="88"/>
    </row>
    <row r="63" spans="1:24" s="90" customFormat="1" hidden="1" x14ac:dyDescent="0.2">
      <c r="A63" s="290"/>
      <c r="B63" s="291"/>
      <c r="C63" s="291"/>
      <c r="D63" s="293"/>
      <c r="E63" s="295"/>
      <c r="F63" s="271"/>
      <c r="G63" s="284"/>
      <c r="H63" s="295"/>
      <c r="I63" s="284"/>
      <c r="J63" s="271"/>
      <c r="K63" s="273"/>
      <c r="L63" s="273"/>
      <c r="M63" s="273"/>
      <c r="N63" s="296"/>
      <c r="O63" s="278"/>
      <c r="P63" s="281"/>
      <c r="Q63" s="278"/>
      <c r="R63" s="281"/>
      <c r="S63" s="288"/>
      <c r="T63" s="270"/>
      <c r="U63" s="88"/>
      <c r="V63" s="88"/>
      <c r="W63" s="88"/>
      <c r="X63" s="88"/>
    </row>
    <row r="64" spans="1:24" s="90" customFormat="1" hidden="1" x14ac:dyDescent="0.2">
      <c r="A64" s="290"/>
      <c r="B64" s="291"/>
      <c r="C64" s="291"/>
      <c r="D64" s="293"/>
      <c r="E64" s="295"/>
      <c r="F64" s="271"/>
      <c r="G64" s="275"/>
      <c r="H64" s="295"/>
      <c r="I64" s="275"/>
      <c r="J64" s="271"/>
      <c r="K64" s="273"/>
      <c r="L64" s="273"/>
      <c r="M64" s="273"/>
      <c r="N64" s="296"/>
      <c r="O64" s="279"/>
      <c r="P64" s="282"/>
      <c r="Q64" s="279"/>
      <c r="R64" s="282"/>
      <c r="S64" s="276"/>
      <c r="T64" s="270"/>
      <c r="U64" s="88"/>
      <c r="V64" s="88"/>
      <c r="W64" s="88"/>
      <c r="X64" s="88"/>
    </row>
    <row r="65" spans="1:24" s="90" customFormat="1" hidden="1" x14ac:dyDescent="0.2">
      <c r="A65" s="290">
        <v>19</v>
      </c>
      <c r="B65" s="279" t="s">
        <v>339</v>
      </c>
      <c r="C65" s="279" t="s">
        <v>379</v>
      </c>
      <c r="D65" s="292" t="s">
        <v>122</v>
      </c>
      <c r="E65" s="294" t="str">
        <f>IF(D65=$D$661,$E$661,IF(D65=$D$662,$E$662,IF(D65=$D$663,$E$663,IF(D65=$D$664,$E$664,IF(D65=$D$665,$E$665,IF(D65=$D$666,$E$666,IF(D65=$D$667,$E$667,IF(D65=$D$668,$E$668,IF(D65=$D$669,$E$669,IF(D65=$D$670,$E$670,IF(D65=VICERRECTORÍA_ACADÉMICA_,$W$661,IF(D65=PLANEACIÓN_,$W$663, IF(D65=VICERRECTORÍA_INVESTIGACIONES_INNOVACIÓN_EXTENSIÓN_,$W$662,IF(D65=VICERRECTORÍA_ADMINISTRATIVA_FINANCIERA_,$W$664,IF(D65=_VICERRECTORÍA_RESPONSABILIDAD_SOCIAL_Y_BIENESTAR_UNIVERSITARIO_,$W$665,"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65" s="275" t="s">
        <v>193</v>
      </c>
      <c r="G65" s="284" t="s">
        <v>397</v>
      </c>
      <c r="H65" s="295" t="str">
        <f>+IFERROR(VLOOKUP(G65,Tabla3[],2,0),"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65" s="284" t="s">
        <v>421</v>
      </c>
      <c r="J65" s="275" t="s">
        <v>431</v>
      </c>
      <c r="K65" s="276" t="s">
        <v>437</v>
      </c>
      <c r="L65" s="274" t="s">
        <v>669</v>
      </c>
      <c r="M65" s="274" t="s">
        <v>670</v>
      </c>
      <c r="N65" s="296" t="str">
        <f t="shared" si="44"/>
        <v>Posibilidad de afectación reputacional  por Reducción en la cantidad de activos de conocimiento transferidos a la sociedad,   debido a Cambios en la normatividad que dificulten el proceso de transferencia de los activos de conocimiento, o Falta de financiación para la validación, prototipado y escalamiento de los activos tecnológicos .</v>
      </c>
      <c r="O65" s="278" t="s">
        <v>85</v>
      </c>
      <c r="P65" s="280">
        <f t="shared" si="1"/>
        <v>3</v>
      </c>
      <c r="Q65" s="278" t="s">
        <v>99</v>
      </c>
      <c r="R65" s="280">
        <f t="shared" si="8"/>
        <v>3</v>
      </c>
      <c r="S65" s="287">
        <f t="shared" ref="S65" si="49">R65*P65</f>
        <v>9</v>
      </c>
      <c r="T65" s="269" t="str">
        <f t="shared" si="46"/>
        <v>MODERADO</v>
      </c>
      <c r="U65" s="88"/>
      <c r="V65" s="88"/>
      <c r="W65" s="88"/>
      <c r="X65" s="88"/>
    </row>
    <row r="66" spans="1:24" s="90" customFormat="1" hidden="1" x14ac:dyDescent="0.2">
      <c r="A66" s="290"/>
      <c r="B66" s="291"/>
      <c r="C66" s="291"/>
      <c r="D66" s="293"/>
      <c r="E66" s="295"/>
      <c r="F66" s="271"/>
      <c r="G66" s="284"/>
      <c r="H66" s="295"/>
      <c r="I66" s="284"/>
      <c r="J66" s="271"/>
      <c r="K66" s="273"/>
      <c r="L66" s="273"/>
      <c r="M66" s="273"/>
      <c r="N66" s="296"/>
      <c r="O66" s="278"/>
      <c r="P66" s="281"/>
      <c r="Q66" s="278"/>
      <c r="R66" s="281"/>
      <c r="S66" s="288"/>
      <c r="T66" s="270"/>
      <c r="U66" s="88"/>
      <c r="V66" s="88"/>
      <c r="W66" s="88"/>
      <c r="X66" s="88"/>
    </row>
    <row r="67" spans="1:24" s="90" customFormat="1" hidden="1" x14ac:dyDescent="0.2">
      <c r="A67" s="290"/>
      <c r="B67" s="291"/>
      <c r="C67" s="291"/>
      <c r="D67" s="293"/>
      <c r="E67" s="295"/>
      <c r="F67" s="271"/>
      <c r="G67" s="275"/>
      <c r="H67" s="295"/>
      <c r="I67" s="275"/>
      <c r="J67" s="271"/>
      <c r="K67" s="273"/>
      <c r="L67" s="273"/>
      <c r="M67" s="273"/>
      <c r="N67" s="296"/>
      <c r="O67" s="279"/>
      <c r="P67" s="282"/>
      <c r="Q67" s="279"/>
      <c r="R67" s="282"/>
      <c r="S67" s="276"/>
      <c r="T67" s="270"/>
      <c r="U67" s="88"/>
      <c r="V67" s="88"/>
      <c r="W67" s="88"/>
      <c r="X67" s="88"/>
    </row>
    <row r="68" spans="1:24" s="90" customFormat="1" hidden="1" x14ac:dyDescent="0.2">
      <c r="A68" s="290">
        <v>20</v>
      </c>
      <c r="B68" s="291" t="s">
        <v>346</v>
      </c>
      <c r="C68" s="279" t="s">
        <v>379</v>
      </c>
      <c r="D68" s="293" t="s">
        <v>297</v>
      </c>
      <c r="E68" s="294" t="str">
        <f>IF(D68=$D$661,$E$661,IF(D68=$D$662,$E$662,IF(D68=$D$663,$E$663,IF(D68=$D$664,$E$664,IF(D68=$D$665,$E$665,IF(D68=$D$666,$E$666,IF(D68=$D$667,$E$667,IF(D68=$D$668,$E$668,IF(D68=$D$669,$E$669,IF(D68=$D$670,$E$670,IF(D68=VICERRECTORÍA_ACADÉMICA_,$W$661,IF(D68=PLANEACIÓN_,$W$663, IF(D68=VICERRECTORÍA_INVESTIGACIONES_INNOVACIÓN_EXTENSIÓN_,$W$662,IF(D68=VICERRECTORÍA_ADMINISTRATIVA_FINANCIERA_,$W$664,IF(D68=_VICERRECTORÍA_RESPONSABILIDAD_SOCIAL_Y_BIENESTAR_UNIVERSITARIO_,$W$665," ")))))))))))))))</f>
        <v>Fomentar  y fortalecer la Creación, Gestión y transferencia del conocimiento.</v>
      </c>
      <c r="F68" s="271" t="s">
        <v>192</v>
      </c>
      <c r="G68" s="285" t="s">
        <v>397</v>
      </c>
      <c r="H68" s="295" t="str">
        <f>+IFERROR(VLOOKUP(G68,Tabla3[],2,0),"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68" s="285" t="s">
        <v>421</v>
      </c>
      <c r="J68" s="271" t="s">
        <v>431</v>
      </c>
      <c r="K68" s="272" t="s">
        <v>437</v>
      </c>
      <c r="L68" s="271" t="s">
        <v>671</v>
      </c>
      <c r="M68" s="271" t="s">
        <v>672</v>
      </c>
      <c r="N68" s="296" t="str">
        <f t="shared" si="44"/>
        <v>Posibilidad de afectación reputacional  por Reducción en la ejecución y financiación de proyectos y actividades de extensión universitaria   Debido a Disminución de la inversión institucional en proyectos de Extensión financiados a traves de Convocatorias Internas</v>
      </c>
      <c r="O68" s="277" t="s">
        <v>96</v>
      </c>
      <c r="P68" s="280">
        <f t="shared" si="1"/>
        <v>1</v>
      </c>
      <c r="Q68" s="277" t="s">
        <v>99</v>
      </c>
      <c r="R68" s="280">
        <f t="shared" si="8"/>
        <v>3</v>
      </c>
      <c r="S68" s="287">
        <f t="shared" ref="S68" si="50">R68*P68</f>
        <v>3</v>
      </c>
      <c r="T68" s="269" t="str">
        <f t="shared" si="46"/>
        <v>LEVE</v>
      </c>
      <c r="U68" s="88"/>
      <c r="V68" s="88"/>
      <c r="W68" s="88"/>
      <c r="X68" s="88"/>
    </row>
    <row r="69" spans="1:24" s="90" customFormat="1" hidden="1" x14ac:dyDescent="0.2">
      <c r="A69" s="290"/>
      <c r="B69" s="291"/>
      <c r="C69" s="291"/>
      <c r="D69" s="293"/>
      <c r="E69" s="295"/>
      <c r="F69" s="271"/>
      <c r="G69" s="284"/>
      <c r="H69" s="295"/>
      <c r="I69" s="284"/>
      <c r="J69" s="271"/>
      <c r="K69" s="273"/>
      <c r="L69" s="271"/>
      <c r="M69" s="271"/>
      <c r="N69" s="296"/>
      <c r="O69" s="278"/>
      <c r="P69" s="281"/>
      <c r="Q69" s="278"/>
      <c r="R69" s="281"/>
      <c r="S69" s="288"/>
      <c r="T69" s="270"/>
      <c r="U69" s="88"/>
      <c r="V69" s="88"/>
      <c r="W69" s="88"/>
      <c r="X69" s="88"/>
    </row>
    <row r="70" spans="1:24" s="90" customFormat="1" hidden="1" x14ac:dyDescent="0.2">
      <c r="A70" s="290"/>
      <c r="B70" s="291"/>
      <c r="C70" s="291"/>
      <c r="D70" s="293"/>
      <c r="E70" s="295"/>
      <c r="F70" s="271"/>
      <c r="G70" s="275"/>
      <c r="H70" s="295"/>
      <c r="I70" s="275"/>
      <c r="J70" s="271"/>
      <c r="K70" s="273"/>
      <c r="L70" s="271"/>
      <c r="M70" s="271"/>
      <c r="N70" s="296"/>
      <c r="O70" s="279"/>
      <c r="P70" s="282"/>
      <c r="Q70" s="279"/>
      <c r="R70" s="282"/>
      <c r="S70" s="276"/>
      <c r="T70" s="270"/>
      <c r="U70" s="88"/>
      <c r="V70" s="88"/>
      <c r="W70" s="88"/>
      <c r="X70" s="88"/>
    </row>
    <row r="71" spans="1:24" s="90" customFormat="1" hidden="1" x14ac:dyDescent="0.2">
      <c r="A71" s="290">
        <v>21</v>
      </c>
      <c r="B71" s="291" t="s">
        <v>339</v>
      </c>
      <c r="C71" s="279" t="s">
        <v>379</v>
      </c>
      <c r="D71" s="293" t="s">
        <v>125</v>
      </c>
      <c r="E71" s="294" t="str">
        <f>IF(D71=$D$661,$E$661,IF(D71=$D$662,$E$662,IF(D71=$D$663,$E$663,IF(D71=$D$664,$E$664,IF(D71=$D$665,$E$665,IF(D71=$D$666,$E$666,IF(D71=$D$667,$E$667,IF(D71=$D$668,$E$668,IF(D71=$D$669,$E$669,IF(D71=$D$670,$E$670,IF(D71=VICERRECTORÍA_ACADÉMICA_,$W$661,IF(D71=PLANEACIÓN_,$W$663, IF(D71=VICERRECTORÍA_INVESTIGACIONES_INNOVACIÓN_EXTENSIÓN_,$W$662,IF(D71=VICERRECTORÍA_ADMINISTRATIVA_FINANCIERA_,$W$664,IF(D71=_VICERRECTORÍA_RESPONSABILIDAD_SOCIAL_Y_BIENESTAR_UNIVERSITARIO_,$W$665," ")))))))))))))))</f>
        <v>Promover y facilitar la interacción con la sociedad contribuyendo a la satisfacción de sus demandas, mediante servicios especializados, programas de educación continuada y de proyección social.</v>
      </c>
      <c r="F71" s="271" t="s">
        <v>192</v>
      </c>
      <c r="G71" s="285" t="s">
        <v>397</v>
      </c>
      <c r="H71" s="295" t="str">
        <f>+IFERROR(VLOOKUP(G71,Tabla3[],2,0),"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71" s="285" t="s">
        <v>421</v>
      </c>
      <c r="J71" s="271" t="s">
        <v>431</v>
      </c>
      <c r="K71" s="272" t="s">
        <v>439</v>
      </c>
      <c r="L71" s="271" t="s">
        <v>673</v>
      </c>
      <c r="M71" s="271" t="s">
        <v>674</v>
      </c>
      <c r="N71" s="296" t="str">
        <f t="shared" si="44"/>
        <v xml:space="preserve">Posibilidad de afectación económica y reputacional  por Desfinanciación de la Institución por falta de recursos internos. 
Bajo posicionamiento de la institución a nivel local, regional, nacional e internacional. 
Incumplimiento en los indicadores.     debido a Baja demanda de servicios de extensión en el sector externo a la Universidad Tecnológica de Pereira. </v>
      </c>
      <c r="O71" s="277" t="s">
        <v>96</v>
      </c>
      <c r="P71" s="280">
        <f t="shared" si="1"/>
        <v>1</v>
      </c>
      <c r="Q71" s="277" t="s">
        <v>99</v>
      </c>
      <c r="R71" s="280">
        <f t="shared" si="8"/>
        <v>3</v>
      </c>
      <c r="S71" s="287">
        <f t="shared" ref="S71" si="51">R71*P71</f>
        <v>3</v>
      </c>
      <c r="T71" s="269" t="str">
        <f t="shared" si="46"/>
        <v>LEVE</v>
      </c>
      <c r="U71" s="88"/>
      <c r="V71" s="88"/>
      <c r="W71" s="88"/>
      <c r="X71" s="88"/>
    </row>
    <row r="72" spans="1:24" s="90" customFormat="1" hidden="1" x14ac:dyDescent="0.2">
      <c r="A72" s="290"/>
      <c r="B72" s="291"/>
      <c r="C72" s="291"/>
      <c r="D72" s="293"/>
      <c r="E72" s="295"/>
      <c r="F72" s="271"/>
      <c r="G72" s="284"/>
      <c r="H72" s="295"/>
      <c r="I72" s="284"/>
      <c r="J72" s="271"/>
      <c r="K72" s="273"/>
      <c r="L72" s="271"/>
      <c r="M72" s="271"/>
      <c r="N72" s="296"/>
      <c r="O72" s="278"/>
      <c r="P72" s="281"/>
      <c r="Q72" s="278"/>
      <c r="R72" s="281"/>
      <c r="S72" s="288"/>
      <c r="T72" s="270"/>
      <c r="U72" s="88"/>
      <c r="V72" s="88"/>
      <c r="W72" s="88"/>
      <c r="X72" s="88"/>
    </row>
    <row r="73" spans="1:24" s="90" customFormat="1" hidden="1" x14ac:dyDescent="0.2">
      <c r="A73" s="290"/>
      <c r="B73" s="291"/>
      <c r="C73" s="291"/>
      <c r="D73" s="293"/>
      <c r="E73" s="295"/>
      <c r="F73" s="271"/>
      <c r="G73" s="275"/>
      <c r="H73" s="295"/>
      <c r="I73" s="275"/>
      <c r="J73" s="271"/>
      <c r="K73" s="273"/>
      <c r="L73" s="271"/>
      <c r="M73" s="271"/>
      <c r="N73" s="296"/>
      <c r="O73" s="279"/>
      <c r="P73" s="282"/>
      <c r="Q73" s="279"/>
      <c r="R73" s="282"/>
      <c r="S73" s="276"/>
      <c r="T73" s="270"/>
      <c r="U73" s="88"/>
      <c r="V73" s="88"/>
      <c r="W73" s="88"/>
      <c r="X73" s="88"/>
    </row>
    <row r="74" spans="1:24" s="90" customFormat="1" hidden="1" x14ac:dyDescent="0.2">
      <c r="A74" s="290">
        <v>22</v>
      </c>
      <c r="B74" s="291" t="s">
        <v>346</v>
      </c>
      <c r="C74" s="279" t="s">
        <v>379</v>
      </c>
      <c r="D74" s="293" t="s">
        <v>297</v>
      </c>
      <c r="E74" s="294" t="str">
        <f>IF(D74=$D$661,$E$661,IF(D74=$D$662,$E$662,IF(D74=$D$663,$E$663,IF(D74=$D$664,$E$664,IF(D74=$D$665,$E$665,IF(D74=$D$666,$E$666,IF(D74=$D$667,$E$667,IF(D74=$D$668,$E$668,IF(D74=$D$669,$E$669,IF(D74=$D$670,$E$670,IF(D74=VICERRECTORÍA_ACADÉMICA_,$W$661,IF(D74=PLANEACIÓN_,$W$663, IF(D74=VICERRECTORÍA_INVESTIGACIONES_INNOVACIÓN_EXTENSIÓN_,$W$662,IF(D74=VICERRECTORÍA_ADMINISTRATIVA_FINANCIERA_,$W$664,IF(D74=_VICERRECTORÍA_RESPONSABILIDAD_SOCIAL_Y_BIENESTAR_UNIVERSITARIO_,$W$665," ")))))))))))))))</f>
        <v>Fomentar  y fortalecer la Creación, Gestión y transferencia del conocimiento.</v>
      </c>
      <c r="F74" s="271" t="s">
        <v>192</v>
      </c>
      <c r="G74" s="285" t="s">
        <v>397</v>
      </c>
      <c r="H74" s="295" t="str">
        <f>+IFERROR(VLOOKUP(G74,Tabla3[],2,0),"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74" s="285" t="s">
        <v>401</v>
      </c>
      <c r="J74" s="271" t="s">
        <v>431</v>
      </c>
      <c r="K74" s="272" t="s">
        <v>439</v>
      </c>
      <c r="L74" s="273" t="s">
        <v>675</v>
      </c>
      <c r="M74" s="273" t="s">
        <v>676</v>
      </c>
      <c r="N74" s="296" t="str">
        <f t="shared" si="44"/>
        <v xml:space="preserve">Posibilidad de afectación económica y reputacional  por grupos de investigación que pierdan el reconocimiento del Ministerio de Ciencia, Tecnología e Innovación - MINCIENCIAS.    debido a que no cumplen con los estándares mínimos establecidos en el modelo de medición de dicha entidad. </v>
      </c>
      <c r="O74" s="277" t="s">
        <v>96</v>
      </c>
      <c r="P74" s="280">
        <f t="shared" si="1"/>
        <v>1</v>
      </c>
      <c r="Q74" s="277" t="s">
        <v>98</v>
      </c>
      <c r="R74" s="280">
        <f t="shared" si="8"/>
        <v>5</v>
      </c>
      <c r="S74" s="287">
        <f t="shared" ref="S74" si="52">R74*P74</f>
        <v>5</v>
      </c>
      <c r="T74" s="269" t="str">
        <f t="shared" si="46"/>
        <v>MODERADO</v>
      </c>
      <c r="U74" s="88"/>
      <c r="V74" s="88"/>
      <c r="W74" s="88"/>
      <c r="X74" s="88"/>
    </row>
    <row r="75" spans="1:24" s="90" customFormat="1" hidden="1" x14ac:dyDescent="0.2">
      <c r="A75" s="290"/>
      <c r="B75" s="291"/>
      <c r="C75" s="291"/>
      <c r="D75" s="293"/>
      <c r="E75" s="295"/>
      <c r="F75" s="271"/>
      <c r="G75" s="284"/>
      <c r="H75" s="295"/>
      <c r="I75" s="284"/>
      <c r="J75" s="271"/>
      <c r="K75" s="273"/>
      <c r="L75" s="273"/>
      <c r="M75" s="273"/>
      <c r="N75" s="296"/>
      <c r="O75" s="278"/>
      <c r="P75" s="281"/>
      <c r="Q75" s="278"/>
      <c r="R75" s="281"/>
      <c r="S75" s="288"/>
      <c r="T75" s="270"/>
      <c r="U75" s="88"/>
      <c r="V75" s="88"/>
      <c r="W75" s="88"/>
      <c r="X75" s="88"/>
    </row>
    <row r="76" spans="1:24" s="90" customFormat="1" hidden="1" x14ac:dyDescent="0.2">
      <c r="A76" s="290"/>
      <c r="B76" s="291"/>
      <c r="C76" s="291"/>
      <c r="D76" s="293"/>
      <c r="E76" s="295"/>
      <c r="F76" s="271"/>
      <c r="G76" s="275"/>
      <c r="H76" s="295"/>
      <c r="I76" s="275"/>
      <c r="J76" s="271"/>
      <c r="K76" s="273"/>
      <c r="L76" s="273"/>
      <c r="M76" s="273"/>
      <c r="N76" s="296"/>
      <c r="O76" s="279"/>
      <c r="P76" s="282"/>
      <c r="Q76" s="279"/>
      <c r="R76" s="282"/>
      <c r="S76" s="276"/>
      <c r="T76" s="270"/>
      <c r="U76" s="88"/>
      <c r="V76" s="88"/>
      <c r="W76" s="88"/>
      <c r="X76" s="88"/>
    </row>
    <row r="77" spans="1:24" s="90" customFormat="1" hidden="1" x14ac:dyDescent="0.2">
      <c r="A77" s="290">
        <v>23</v>
      </c>
      <c r="B77" s="279" t="s">
        <v>350</v>
      </c>
      <c r="C77" s="279" t="s">
        <v>114</v>
      </c>
      <c r="D77" s="292" t="s">
        <v>300</v>
      </c>
      <c r="E77" s="294" t="str">
        <f>IF(D77=$D$661,$E$661,IF(D77=$D$662,$E$662,IF(D77=$D$663,$E$663,IF(D77=$D$664,$E$664,IF(D77=$D$665,$E$665,IF(D77=$D$666,$E$666,IF(D77=$D$667,$E$667,IF(D77=$D$668,$E$668,IF(D77=$D$669,$E$669,IF(D77=$D$670,$E$670,IF(D77=VICERRECTORÍA_ACADÉMICA_,$W$661,IF(D77=PLANEACIÓN_,$W$663, IF(D77=VICERRECTORÍA_INVESTIGACIONES_INNOVACIÓN_EXTENSIÓN_,$W$662,IF(D77=VICERRECTORÍA_ADMINISTRATIVA_FINANCIERA_,$W$664,IF(D77=_VICERRECTORÍA_RESPONSABILIDAD_SOCIAL_Y_BIENESTAR_UNIVERSITARIO_,$W$665," ")))))))))))))))</f>
        <v>Administrar y gestionar los recursos físicos, ambientales, tecnológicos, humanos y financieros orientados al desarrollo y la sostenibilidad institucional.</v>
      </c>
      <c r="F77" s="275" t="s">
        <v>192</v>
      </c>
      <c r="G77" s="284" t="s">
        <v>397</v>
      </c>
      <c r="H77" s="295" t="str">
        <f>+IFERROR(VLOOKUP(G77,Tabla3[],2,0),"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77" s="284" t="s">
        <v>421</v>
      </c>
      <c r="J77" s="275" t="s">
        <v>431</v>
      </c>
      <c r="K77" s="276" t="s">
        <v>439</v>
      </c>
      <c r="L77" s="274" t="s">
        <v>598</v>
      </c>
      <c r="M77" s="274" t="s">
        <v>599</v>
      </c>
      <c r="N77" s="296" t="str">
        <f t="shared" si="44"/>
        <v>Posibilidad de afectación económica y reputacional  por desfinanciamiento del presupuesto institucional,   debido a:
 *Omisión de información en la planeación e identificación de necesidades presupuestales desde las dependencias académicas y administrativas.
*Aprobación de normatividad interna y externa que le generan mayor obligación a la institución o cambios en el funcionamiento.
 *Disminución en el recaudo de los recursos apropiados en el presupuesto de la Universidad aprobado por el Consejo Superior.</v>
      </c>
      <c r="O77" s="278" t="s">
        <v>104</v>
      </c>
      <c r="P77" s="280">
        <f t="shared" si="1"/>
        <v>4</v>
      </c>
      <c r="Q77" s="278" t="s">
        <v>98</v>
      </c>
      <c r="R77" s="280">
        <f t="shared" si="8"/>
        <v>5</v>
      </c>
      <c r="S77" s="287">
        <f t="shared" ref="S77" si="53">R77*P77</f>
        <v>20</v>
      </c>
      <c r="T77" s="269" t="str">
        <f t="shared" si="46"/>
        <v>GRAVE</v>
      </c>
      <c r="U77" s="88"/>
      <c r="V77" s="88"/>
      <c r="W77" s="88"/>
      <c r="X77" s="88"/>
    </row>
    <row r="78" spans="1:24" s="90" customFormat="1" hidden="1" x14ac:dyDescent="0.2">
      <c r="A78" s="290"/>
      <c r="B78" s="291"/>
      <c r="C78" s="291"/>
      <c r="D78" s="293"/>
      <c r="E78" s="295"/>
      <c r="F78" s="271"/>
      <c r="G78" s="284"/>
      <c r="H78" s="295"/>
      <c r="I78" s="284"/>
      <c r="J78" s="271"/>
      <c r="K78" s="273"/>
      <c r="L78" s="273"/>
      <c r="M78" s="273"/>
      <c r="N78" s="296"/>
      <c r="O78" s="278"/>
      <c r="P78" s="281"/>
      <c r="Q78" s="278"/>
      <c r="R78" s="281"/>
      <c r="S78" s="288"/>
      <c r="T78" s="270"/>
      <c r="U78" s="88"/>
      <c r="V78" s="88"/>
      <c r="W78" s="88"/>
      <c r="X78" s="88"/>
    </row>
    <row r="79" spans="1:24" s="90" customFormat="1" hidden="1" x14ac:dyDescent="0.2">
      <c r="A79" s="290"/>
      <c r="B79" s="291"/>
      <c r="C79" s="291"/>
      <c r="D79" s="293"/>
      <c r="E79" s="295"/>
      <c r="F79" s="271"/>
      <c r="G79" s="275"/>
      <c r="H79" s="295"/>
      <c r="I79" s="275"/>
      <c r="J79" s="271"/>
      <c r="K79" s="273"/>
      <c r="L79" s="273"/>
      <c r="M79" s="273"/>
      <c r="N79" s="296"/>
      <c r="O79" s="279"/>
      <c r="P79" s="282"/>
      <c r="Q79" s="279"/>
      <c r="R79" s="282"/>
      <c r="S79" s="276"/>
      <c r="T79" s="270"/>
      <c r="U79" s="88"/>
      <c r="V79" s="88"/>
      <c r="W79" s="88"/>
      <c r="X79" s="88"/>
    </row>
    <row r="80" spans="1:24" s="90" customFormat="1" hidden="1" x14ac:dyDescent="0.2">
      <c r="A80" s="290">
        <v>24</v>
      </c>
      <c r="B80" s="291" t="s">
        <v>335</v>
      </c>
      <c r="C80" s="279" t="s">
        <v>114</v>
      </c>
      <c r="D80" s="293" t="s">
        <v>123</v>
      </c>
      <c r="E80" s="294" t="str">
        <f>IF(D80=$D$661,$E$661,IF(D80=$D$662,$E$662,IF(D80=$D$663,$E$663,IF(D80=$D$664,$E$664,IF(D80=$D$665,$E$665,IF(D80=$D$666,$E$666,IF(D80=$D$667,$E$667,IF(D80=$D$668,$E$668,IF(D80=$D$669,$E$669,IF(D80=$D$670,$E$670,IF(D80=VICERRECTORÍA_ACADÉMICA_,$W$661,IF(D80=PLANEACIÓN_,$W$663, IF(D80=VICERRECTORÍA_INVESTIGACIONES_INNOVACIÓN_EXTENSIÓN_,$W$662,IF(D80=VICERRECTORÍA_ADMINISTRATIVA_FINANCIERA_,$W$664,IF(D80=_VICERRECTORÍA_RESPONSABILIDAD_SOCIAL_Y_BIENESTAR_UNIVERSITARIO_,$W$665," ")))))))))))))))</f>
        <v>Ejercer la evaluación y control sobre el desarrollo del quehacer institucional, de forma preventiva y correctiva, vigilando el cumplimiento de las disposiciones establecidas por la Ley y la Universidad.</v>
      </c>
      <c r="F80" s="271" t="s">
        <v>192</v>
      </c>
      <c r="G80" s="285" t="s">
        <v>397</v>
      </c>
      <c r="H80" s="295" t="str">
        <f>+IFERROR(VLOOKUP(G80,Tabla3[],2,0),"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80" s="285" t="s">
        <v>401</v>
      </c>
      <c r="J80" s="271" t="s">
        <v>431</v>
      </c>
      <c r="K80" s="272" t="s">
        <v>437</v>
      </c>
      <c r="L80" s="271" t="s">
        <v>600</v>
      </c>
      <c r="M80" s="271" t="s">
        <v>601</v>
      </c>
      <c r="N80" s="296" t="str">
        <f t="shared" si="44"/>
        <v>Posibilidad de afectación reputacional  por responder los PQRS fuera de los términos legales,   debido a falta de conocimiento del procedimiento  y limitaciones en los accesos a los medios tecnológicos.</v>
      </c>
      <c r="O80" s="277" t="s">
        <v>104</v>
      </c>
      <c r="P80" s="280">
        <f t="shared" ref="P80:P143" si="54">IF(O80="ALTA",5,IF(O80="MEDIO ALTA",4,IF(O80="MEDIA",3,IF(O80="MEDIO BAJA",2,IF(O80="BAJA",1,0)))))</f>
        <v>4</v>
      </c>
      <c r="Q80" s="277" t="s">
        <v>164</v>
      </c>
      <c r="R80" s="280">
        <f t="shared" si="8"/>
        <v>2</v>
      </c>
      <c r="S80" s="287">
        <f t="shared" ref="S80" si="55">R80*P80</f>
        <v>8</v>
      </c>
      <c r="T80" s="269" t="str">
        <f t="shared" si="46"/>
        <v>MODERADO</v>
      </c>
      <c r="U80" s="88"/>
      <c r="V80" s="88"/>
      <c r="W80" s="88"/>
      <c r="X80" s="88"/>
    </row>
    <row r="81" spans="1:24" s="90" customFormat="1" hidden="1" x14ac:dyDescent="0.2">
      <c r="A81" s="290"/>
      <c r="B81" s="291"/>
      <c r="C81" s="291"/>
      <c r="D81" s="293"/>
      <c r="E81" s="295"/>
      <c r="F81" s="271"/>
      <c r="G81" s="284"/>
      <c r="H81" s="295"/>
      <c r="I81" s="284"/>
      <c r="J81" s="271"/>
      <c r="K81" s="273"/>
      <c r="L81" s="271"/>
      <c r="M81" s="271"/>
      <c r="N81" s="296"/>
      <c r="O81" s="278"/>
      <c r="P81" s="281"/>
      <c r="Q81" s="278"/>
      <c r="R81" s="281"/>
      <c r="S81" s="288"/>
      <c r="T81" s="270"/>
      <c r="U81" s="88"/>
      <c r="V81" s="88"/>
      <c r="W81" s="88"/>
      <c r="X81" s="88"/>
    </row>
    <row r="82" spans="1:24" s="90" customFormat="1" hidden="1" x14ac:dyDescent="0.2">
      <c r="A82" s="290"/>
      <c r="B82" s="291"/>
      <c r="C82" s="291"/>
      <c r="D82" s="293"/>
      <c r="E82" s="295"/>
      <c r="F82" s="271"/>
      <c r="G82" s="275"/>
      <c r="H82" s="295"/>
      <c r="I82" s="275"/>
      <c r="J82" s="271"/>
      <c r="K82" s="273"/>
      <c r="L82" s="271"/>
      <c r="M82" s="271"/>
      <c r="N82" s="296"/>
      <c r="O82" s="279"/>
      <c r="P82" s="282"/>
      <c r="Q82" s="279"/>
      <c r="R82" s="282"/>
      <c r="S82" s="276"/>
      <c r="T82" s="270"/>
      <c r="U82" s="88"/>
      <c r="V82" s="88"/>
      <c r="W82" s="88"/>
      <c r="X82" s="88"/>
    </row>
    <row r="83" spans="1:24" s="90" customFormat="1" hidden="1" x14ac:dyDescent="0.2">
      <c r="A83" s="290">
        <v>25</v>
      </c>
      <c r="B83" s="291" t="s">
        <v>335</v>
      </c>
      <c r="C83" s="279" t="s">
        <v>114</v>
      </c>
      <c r="D83" s="293" t="s">
        <v>125</v>
      </c>
      <c r="E83" s="294" t="str">
        <f>IF(D83=$D$661,$E$661,IF(D83=$D$662,$E$662,IF(D83=$D$663,$E$663,IF(D83=$D$664,$E$664,IF(D83=$D$665,$E$665,IF(D83=$D$666,$E$666,IF(D83=$D$667,$E$667,IF(D83=$D$668,$E$668,IF(D83=$D$669,$E$669,IF(D83=$D$670,$E$670,IF(D83=VICERRECTORÍA_ACADÉMICA_,$W$661,IF(D83=PLANEACIÓN_,$W$663, IF(D83=VICERRECTORÍA_INVESTIGACIONES_INNOVACIÓN_EXTENSIÓN_,$W$662,IF(D83=VICERRECTORÍA_ADMINISTRATIVA_FINANCIERA_,$W$664,IF(D83=_VICERRECTORÍA_RESPONSABILIDAD_SOCIAL_Y_BIENESTAR_UNIVERSITARIO_,$W$665," ")))))))))))))))</f>
        <v>Promover y facilitar la interacción con la sociedad contribuyendo a la satisfacción de sus demandas, mediante servicios especializados, programas de educación continuada y de proyección social.</v>
      </c>
      <c r="F83" s="271" t="s">
        <v>193</v>
      </c>
      <c r="G83" s="285" t="s">
        <v>397</v>
      </c>
      <c r="H83" s="295" t="str">
        <f>+IFERROR(VLOOKUP(G83,Tabla3[],2,0),"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83" s="285" t="s">
        <v>401</v>
      </c>
      <c r="J83" s="271" t="s">
        <v>431</v>
      </c>
      <c r="K83" s="272" t="s">
        <v>439</v>
      </c>
      <c r="L83" s="271" t="s">
        <v>602</v>
      </c>
      <c r="M83" s="271" t="s">
        <v>603</v>
      </c>
      <c r="N83" s="296" t="str">
        <f t="shared" si="44"/>
        <v>Posibilidad de afectación económica y reputacional  por incumplimiento en los lineamientos institucionales que no cuentan con respaldo financiero al suscribir contratos o convenios entre la universidad y entes externos,   debido a:
 *Desconocimiento de los lineamientos por parte del personal de la Institución para la suscripción de contratos o convenios. 
*Entrega inoportuna de la información por parte del proponente.
*Presiones de agentes externos para el cumplimiento de tiempos para la presentación de propuestas.</v>
      </c>
      <c r="O83" s="277" t="s">
        <v>85</v>
      </c>
      <c r="P83" s="280">
        <f t="shared" si="54"/>
        <v>3</v>
      </c>
      <c r="Q83" s="277" t="s">
        <v>98</v>
      </c>
      <c r="R83" s="280">
        <f t="shared" si="8"/>
        <v>5</v>
      </c>
      <c r="S83" s="287">
        <f t="shared" ref="S83" si="56">R83*P83</f>
        <v>15</v>
      </c>
      <c r="T83" s="269" t="str">
        <f t="shared" si="46"/>
        <v>GRAVE</v>
      </c>
      <c r="U83" s="88"/>
      <c r="V83" s="88"/>
      <c r="W83" s="88"/>
      <c r="X83" s="88"/>
    </row>
    <row r="84" spans="1:24" s="90" customFormat="1" hidden="1" x14ac:dyDescent="0.2">
      <c r="A84" s="290"/>
      <c r="B84" s="291"/>
      <c r="C84" s="291"/>
      <c r="D84" s="293"/>
      <c r="E84" s="295"/>
      <c r="F84" s="271"/>
      <c r="G84" s="284"/>
      <c r="H84" s="295"/>
      <c r="I84" s="284"/>
      <c r="J84" s="271"/>
      <c r="K84" s="273"/>
      <c r="L84" s="271"/>
      <c r="M84" s="271"/>
      <c r="N84" s="296"/>
      <c r="O84" s="278"/>
      <c r="P84" s="281"/>
      <c r="Q84" s="278"/>
      <c r="R84" s="281"/>
      <c r="S84" s="288"/>
      <c r="T84" s="270"/>
      <c r="U84" s="88"/>
      <c r="V84" s="88"/>
      <c r="W84" s="88"/>
      <c r="X84" s="88"/>
    </row>
    <row r="85" spans="1:24" s="90" customFormat="1" hidden="1" x14ac:dyDescent="0.2">
      <c r="A85" s="290"/>
      <c r="B85" s="291"/>
      <c r="C85" s="291"/>
      <c r="D85" s="293"/>
      <c r="E85" s="295"/>
      <c r="F85" s="271"/>
      <c r="G85" s="275"/>
      <c r="H85" s="295"/>
      <c r="I85" s="275"/>
      <c r="J85" s="271"/>
      <c r="K85" s="273"/>
      <c r="L85" s="271"/>
      <c r="M85" s="271"/>
      <c r="N85" s="296"/>
      <c r="O85" s="279"/>
      <c r="P85" s="282"/>
      <c r="Q85" s="279"/>
      <c r="R85" s="282"/>
      <c r="S85" s="276"/>
      <c r="T85" s="270"/>
      <c r="U85" s="88"/>
      <c r="V85" s="88"/>
      <c r="W85" s="88"/>
      <c r="X85" s="88"/>
    </row>
    <row r="86" spans="1:24" s="90" customFormat="1" hidden="1" x14ac:dyDescent="0.2">
      <c r="A86" s="290">
        <v>26</v>
      </c>
      <c r="B86" s="291" t="s">
        <v>335</v>
      </c>
      <c r="C86" s="279" t="s">
        <v>114</v>
      </c>
      <c r="D86" s="293" t="s">
        <v>124</v>
      </c>
      <c r="E86" s="294" t="str">
        <f>IF(D86=$D$661,$E$661,IF(D86=$D$662,$E$662,IF(D86=$D$663,$E$663,IF(D86=$D$664,$E$664,IF(D86=$D$665,$E$665,IF(D86=$D$666,$E$666,IF(D86=$D$667,$E$667,IF(D86=$D$668,$E$668,IF(D86=$D$669,$E$669,IF(D86=$D$670,$E$670,IF(D86=VICERRECTORÍA_ACADÉMICA_,$W$661,IF(D86=PLANEACIÓN_,$W$663, IF(D86=VICERRECTORÍA_INVESTIGACIONES_INNOVACIÓN_EXTENSIÓN_,$W$662,IF(D86=VICERRECTORÍA_ADMINISTRATIVA_FINANCIERA_,$W$664,IF(D86=_VICERRECTORÍA_RESPONSABILIDAD_SOCIAL_Y_BIENESTAR_UNIVERSITARIO_,$W$665,"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86" s="271" t="s">
        <v>192</v>
      </c>
      <c r="G86" s="285" t="s">
        <v>399</v>
      </c>
      <c r="H86" s="295" t="str">
        <f>+IFERROR(VLOOKUP(G86,Tabla3[],2,0)," ")</f>
        <v>Eventos relacionados con las conductas o comportamientos de los empleados que afectan la Integridad Pública</v>
      </c>
      <c r="I86" s="285" t="s">
        <v>101</v>
      </c>
      <c r="J86" s="271" t="s">
        <v>433</v>
      </c>
      <c r="K86" s="272" t="s">
        <v>438</v>
      </c>
      <c r="L86" s="274" t="s">
        <v>604</v>
      </c>
      <c r="M86" s="274" t="s">
        <v>605</v>
      </c>
      <c r="N86" s="296" t="str">
        <f t="shared" si="44"/>
        <v>Posibilidad de pérdida reputacional  por pérdida o modificación de la documentación,   debido a falta de ética profesional al entregar información  a personas no autorizadas,  y/o tramitar la creación y actualización de cambios a documentos sin cumplir con los procedimientos definidos en el Sistema Integral de Gestión.</v>
      </c>
      <c r="O86" s="277" t="s">
        <v>104</v>
      </c>
      <c r="P86" s="280">
        <f t="shared" si="54"/>
        <v>4</v>
      </c>
      <c r="Q86" s="277" t="s">
        <v>99</v>
      </c>
      <c r="R86" s="280">
        <f t="shared" ref="R86:R149" si="57">IF(Q86="ALTO",5,IF(Q86="MEDIO-ALTO",4,IF(Q86="MEDIO",3,IF(Q86="MEDIO-BAJO",2,IF(Q86="BAJO",1,0)))))</f>
        <v>3</v>
      </c>
      <c r="S86" s="287">
        <f t="shared" ref="S86" si="58">R86*P86</f>
        <v>12</v>
      </c>
      <c r="T86" s="269" t="str">
        <f t="shared" si="46"/>
        <v>GRAVE</v>
      </c>
      <c r="U86" s="88"/>
      <c r="V86" s="88"/>
      <c r="W86" s="88"/>
      <c r="X86" s="88"/>
    </row>
    <row r="87" spans="1:24" s="90" customFormat="1" hidden="1" x14ac:dyDescent="0.2">
      <c r="A87" s="290"/>
      <c r="B87" s="291"/>
      <c r="C87" s="291"/>
      <c r="D87" s="293"/>
      <c r="E87" s="295"/>
      <c r="F87" s="271"/>
      <c r="G87" s="284"/>
      <c r="H87" s="295"/>
      <c r="I87" s="284"/>
      <c r="J87" s="271"/>
      <c r="K87" s="273"/>
      <c r="L87" s="273"/>
      <c r="M87" s="273"/>
      <c r="N87" s="296"/>
      <c r="O87" s="278"/>
      <c r="P87" s="281"/>
      <c r="Q87" s="278"/>
      <c r="R87" s="281"/>
      <c r="S87" s="288"/>
      <c r="T87" s="270"/>
      <c r="U87" s="88"/>
      <c r="V87" s="88"/>
      <c r="W87" s="88"/>
      <c r="X87" s="88"/>
    </row>
    <row r="88" spans="1:24" s="90" customFormat="1" hidden="1" x14ac:dyDescent="0.2">
      <c r="A88" s="290"/>
      <c r="B88" s="291"/>
      <c r="C88" s="291"/>
      <c r="D88" s="293"/>
      <c r="E88" s="295"/>
      <c r="F88" s="271"/>
      <c r="G88" s="275"/>
      <c r="H88" s="295"/>
      <c r="I88" s="275"/>
      <c r="J88" s="271"/>
      <c r="K88" s="273"/>
      <c r="L88" s="273"/>
      <c r="M88" s="273"/>
      <c r="N88" s="296"/>
      <c r="O88" s="279"/>
      <c r="P88" s="282"/>
      <c r="Q88" s="279"/>
      <c r="R88" s="282"/>
      <c r="S88" s="276"/>
      <c r="T88" s="270"/>
      <c r="U88" s="88"/>
      <c r="V88" s="88"/>
      <c r="W88" s="88"/>
      <c r="X88" s="88"/>
    </row>
    <row r="89" spans="1:24" s="90" customFormat="1" hidden="1" x14ac:dyDescent="0.2">
      <c r="A89" s="290">
        <v>27</v>
      </c>
      <c r="B89" s="291" t="s">
        <v>335</v>
      </c>
      <c r="C89" s="279" t="s">
        <v>114</v>
      </c>
      <c r="D89" s="293" t="s">
        <v>125</v>
      </c>
      <c r="E89" s="294" t="str">
        <f>IF(D89=$D$661,$E$661,IF(D89=$D$662,$E$662,IF(D89=$D$663,$E$663,IF(D89=$D$664,$E$664,IF(D89=$D$665,$E$665,IF(D89=$D$666,$E$666,IF(D89=$D$667,$E$667,IF(D89=$D$668,$E$668,IF(D89=$D$669,$E$669,IF(D89=$D$670,$E$670,IF(D89=VICERRECTORÍA_ACADÉMICA_,$W$661,IF(D89=PLANEACIÓN_,$W$663, IF(D89=VICERRECTORÍA_INVESTIGACIONES_INNOVACIÓN_EXTENSIÓN_,$W$662,IF(D89=VICERRECTORÍA_ADMINISTRATIVA_FINANCIERA_,$W$664,IF(D89=_VICERRECTORÍA_RESPONSABILIDAD_SOCIAL_Y_BIENESTAR_UNIVERSITARIO_,$W$665," ")))))))))))))))</f>
        <v>Promover y facilitar la interacción con la sociedad contribuyendo a la satisfacción de sus demandas, mediante servicios especializados, programas de educación continuada y de proyección social.</v>
      </c>
      <c r="F89" s="271" t="s">
        <v>193</v>
      </c>
      <c r="G89" s="285" t="s">
        <v>27</v>
      </c>
      <c r="H89" s="295" t="str">
        <f>+IFERROR(VLOOKUP(G89,Tabla3[],2,0)," ")</f>
        <v>Eventos relacionados con la infraestructura física de la entidad.</v>
      </c>
      <c r="I89" s="285" t="s">
        <v>332</v>
      </c>
      <c r="J89" s="271" t="s">
        <v>431</v>
      </c>
      <c r="K89" s="272" t="s">
        <v>439</v>
      </c>
      <c r="L89" s="274" t="s">
        <v>606</v>
      </c>
      <c r="M89" s="274" t="s">
        <v>607</v>
      </c>
      <c r="N89" s="296" t="str">
        <f t="shared" si="44"/>
        <v>Posibilidad de afectación económica y reputacional  por la degradación de las areas boscosas de la universidad por acciones antrópicas o eventos naturales,   debido a la vulnerabilidad a dichos eventos, alto flujo de visitantes, cerramientos inseguros y falta de cultura ciudadana.</v>
      </c>
      <c r="O89" s="277" t="s">
        <v>103</v>
      </c>
      <c r="P89" s="280">
        <f t="shared" si="54"/>
        <v>5</v>
      </c>
      <c r="Q89" s="277" t="s">
        <v>100</v>
      </c>
      <c r="R89" s="280">
        <f t="shared" si="57"/>
        <v>1</v>
      </c>
      <c r="S89" s="287">
        <f t="shared" ref="S89" si="59">R89*P89</f>
        <v>5</v>
      </c>
      <c r="T89" s="269" t="str">
        <f t="shared" si="46"/>
        <v>MODERADO</v>
      </c>
      <c r="U89" s="88"/>
      <c r="V89" s="88"/>
      <c r="W89" s="88"/>
      <c r="X89" s="88"/>
    </row>
    <row r="90" spans="1:24" s="90" customFormat="1" hidden="1" x14ac:dyDescent="0.2">
      <c r="A90" s="290"/>
      <c r="B90" s="291"/>
      <c r="C90" s="291"/>
      <c r="D90" s="293"/>
      <c r="E90" s="295"/>
      <c r="F90" s="271"/>
      <c r="G90" s="284"/>
      <c r="H90" s="295"/>
      <c r="I90" s="284"/>
      <c r="J90" s="271"/>
      <c r="K90" s="273"/>
      <c r="L90" s="273"/>
      <c r="M90" s="273"/>
      <c r="N90" s="296"/>
      <c r="O90" s="278"/>
      <c r="P90" s="281"/>
      <c r="Q90" s="278"/>
      <c r="R90" s="281"/>
      <c r="S90" s="288"/>
      <c r="T90" s="270"/>
      <c r="U90" s="88"/>
      <c r="V90" s="88"/>
      <c r="W90" s="88"/>
      <c r="X90" s="88"/>
    </row>
    <row r="91" spans="1:24" s="90" customFormat="1" hidden="1" x14ac:dyDescent="0.2">
      <c r="A91" s="290"/>
      <c r="B91" s="291"/>
      <c r="C91" s="291"/>
      <c r="D91" s="293"/>
      <c r="E91" s="295"/>
      <c r="F91" s="271"/>
      <c r="G91" s="275"/>
      <c r="H91" s="295"/>
      <c r="I91" s="275"/>
      <c r="J91" s="271"/>
      <c r="K91" s="273"/>
      <c r="L91" s="273"/>
      <c r="M91" s="273"/>
      <c r="N91" s="296"/>
      <c r="O91" s="279"/>
      <c r="P91" s="282"/>
      <c r="Q91" s="279"/>
      <c r="R91" s="282"/>
      <c r="S91" s="276"/>
      <c r="T91" s="270"/>
      <c r="U91" s="88"/>
      <c r="V91" s="88"/>
      <c r="W91" s="88"/>
      <c r="X91" s="88"/>
    </row>
    <row r="92" spans="1:24" s="90" customFormat="1" hidden="1" x14ac:dyDescent="0.2">
      <c r="A92" s="290">
        <v>28</v>
      </c>
      <c r="B92" s="279" t="s">
        <v>134</v>
      </c>
      <c r="C92" s="279" t="s">
        <v>131</v>
      </c>
      <c r="D92" s="292" t="s">
        <v>108</v>
      </c>
      <c r="E92" s="294" t="str">
        <f>IF(D92=$D$661,$E$661,IF(D92=$D$662,$E$662,IF(D92=$D$663,$E$663,IF(D92=$D$664,$E$664,IF(D92=$D$665,$E$665,IF(D92=$D$666,$E$666,IF(D92=$D$667,$E$667,IF(D92=$D$668,$E$668,IF(D92=$D$669,$E$669,IF(D92=$D$670,$E$670,IF(D92=VICERRECTORÍA_ACADÉMICA_,$W$661,IF(D92=PLANEACIÓN_,$W$663, IF(D92=VICERRECTORÍA_INVESTIGACIONES_INNOVACIÓN_EXTENSIÓN_,$W$662,IF(D92=VICERRECTORÍA_ADMINISTRATIVA_FINANCIERA_,$W$664,IF(D92=_VICERRECTORÍA_RESPONSABILIDAD_SOCIAL_Y_BIENESTAR_UNIVERSITARIO_,$W$665,"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92" s="275" t="s">
        <v>193</v>
      </c>
      <c r="G92" s="285" t="s">
        <v>397</v>
      </c>
      <c r="H92" s="295" t="str">
        <f>+IFERROR(VLOOKUP(G92,Tabla3[],2,0),"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92" s="284" t="s">
        <v>401</v>
      </c>
      <c r="J92" s="275" t="s">
        <v>431</v>
      </c>
      <c r="K92" s="276" t="s">
        <v>439</v>
      </c>
      <c r="L92" s="274" t="s">
        <v>519</v>
      </c>
      <c r="M92" s="274" t="s">
        <v>526</v>
      </c>
      <c r="N92" s="296" t="str">
        <f t="shared" si="44"/>
        <v>Posibilidad de afectación económica y reputacional  por cancelación de estudiantes en las asignaturas virtuales   a causa de que el reglamento estudiantil permite la cancelación en cualquier período del semestre académico, las brechas en habilidades y competencias para mantenerse en la modalidad y la falta de procedimientos institucionales que garanticen la creación y oferta de asignaturas virtuales.</v>
      </c>
      <c r="O92" s="278" t="s">
        <v>85</v>
      </c>
      <c r="P92" s="280">
        <f t="shared" si="54"/>
        <v>3</v>
      </c>
      <c r="Q92" s="277" t="s">
        <v>98</v>
      </c>
      <c r="R92" s="280">
        <f t="shared" si="57"/>
        <v>5</v>
      </c>
      <c r="S92" s="287">
        <f t="shared" ref="S92" si="60">R92*P92</f>
        <v>15</v>
      </c>
      <c r="T92" s="269" t="str">
        <f t="shared" si="46"/>
        <v>GRAVE</v>
      </c>
      <c r="U92" s="88"/>
      <c r="V92" s="88"/>
      <c r="W92" s="88"/>
      <c r="X92" s="88"/>
    </row>
    <row r="93" spans="1:24" s="90" customFormat="1" hidden="1" x14ac:dyDescent="0.2">
      <c r="A93" s="290"/>
      <c r="B93" s="291"/>
      <c r="C93" s="291"/>
      <c r="D93" s="293"/>
      <c r="E93" s="295"/>
      <c r="F93" s="271"/>
      <c r="G93" s="284"/>
      <c r="H93" s="295"/>
      <c r="I93" s="284"/>
      <c r="J93" s="271"/>
      <c r="K93" s="273"/>
      <c r="L93" s="273"/>
      <c r="M93" s="273"/>
      <c r="N93" s="296"/>
      <c r="O93" s="278"/>
      <c r="P93" s="281"/>
      <c r="Q93" s="278"/>
      <c r="R93" s="281"/>
      <c r="S93" s="288"/>
      <c r="T93" s="270"/>
      <c r="U93" s="88"/>
      <c r="V93" s="88"/>
      <c r="W93" s="88"/>
      <c r="X93" s="88"/>
    </row>
    <row r="94" spans="1:24" s="90" customFormat="1" hidden="1" x14ac:dyDescent="0.2">
      <c r="A94" s="290"/>
      <c r="B94" s="291"/>
      <c r="C94" s="291"/>
      <c r="D94" s="293"/>
      <c r="E94" s="295"/>
      <c r="F94" s="271"/>
      <c r="G94" s="275"/>
      <c r="H94" s="295"/>
      <c r="I94" s="275"/>
      <c r="J94" s="271"/>
      <c r="K94" s="273"/>
      <c r="L94" s="273"/>
      <c r="M94" s="273"/>
      <c r="N94" s="296"/>
      <c r="O94" s="279"/>
      <c r="P94" s="282"/>
      <c r="Q94" s="279"/>
      <c r="R94" s="282"/>
      <c r="S94" s="276"/>
      <c r="T94" s="270"/>
      <c r="U94" s="88"/>
      <c r="V94" s="88"/>
      <c r="W94" s="88"/>
      <c r="X94" s="88"/>
    </row>
    <row r="95" spans="1:24" s="90" customFormat="1" hidden="1" x14ac:dyDescent="0.2">
      <c r="A95" s="290">
        <v>29</v>
      </c>
      <c r="B95" s="349" t="s">
        <v>133</v>
      </c>
      <c r="C95" s="279" t="s">
        <v>707</v>
      </c>
      <c r="D95" s="292" t="s">
        <v>120</v>
      </c>
      <c r="E95" s="294" t="str">
        <f>IF(D95=$D$661,$E$661,IF(D95=$D$662,$E$662,IF(D95=$D$663,$E$663,IF(D95=$D$664,$E$664,IF(D95=$D$665,$E$665,IF(D95=$D$666,$E$666,IF(D95=$D$667,$E$667,IF(D95=$D$668,$E$668,IF(D95=$D$669,$E$669,IF(D95=$D$670,$E$670,IF(D95=VICERRECTORÍA_ACADÉMICA_,$W$661,IF(D95=PLANEACIÓN_,$W$663, IF(D95=VICERRECTORÍA_INVESTIGACIONES_INNOVACIÓN_EXTENSIÓN_,$W$662,IF(D95=VICERRECTORÍA_ADMINISTRATIVA_FINANCIERA_,$W$664,IF(D95=_VICERRECTORÍA_RESPONSABILIDAD_SOCIAL_Y_BIENESTAR_UNIVERSITARIO_,$W$665,"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95" s="275" t="s">
        <v>193</v>
      </c>
      <c r="G95" s="284" t="s">
        <v>397</v>
      </c>
      <c r="H95" s="295" t="str">
        <f>+IFERROR(VLOOKUP(G95,Tabla3[],2,0),"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95" s="284" t="s">
        <v>422</v>
      </c>
      <c r="J95" s="275" t="s">
        <v>431</v>
      </c>
      <c r="K95" s="276" t="s">
        <v>437</v>
      </c>
      <c r="L95" s="274" t="s">
        <v>708</v>
      </c>
      <c r="M95" s="312" t="s">
        <v>709</v>
      </c>
      <c r="N95" s="296" t="str">
        <f t="shared" si="44"/>
        <v>Posibilidad de afectación reputacional  Por desactualización del tarjetón electoral o fallas técnicas del servidor,   debido a errores o irregularidades en el software de votaciones y/o fallas en el servidor que soporta este servicio.</v>
      </c>
      <c r="O95" s="278" t="s">
        <v>105</v>
      </c>
      <c r="P95" s="280">
        <f t="shared" si="54"/>
        <v>2</v>
      </c>
      <c r="Q95" s="278" t="s">
        <v>99</v>
      </c>
      <c r="R95" s="280">
        <f t="shared" si="57"/>
        <v>3</v>
      </c>
      <c r="S95" s="287">
        <f t="shared" ref="S95" si="61">R95*P95</f>
        <v>6</v>
      </c>
      <c r="T95" s="269" t="str">
        <f t="shared" si="46"/>
        <v>MODERADO</v>
      </c>
      <c r="U95" s="88"/>
      <c r="V95" s="88"/>
      <c r="W95" s="88"/>
      <c r="X95" s="88"/>
    </row>
    <row r="96" spans="1:24" s="90" customFormat="1" hidden="1" x14ac:dyDescent="0.2">
      <c r="A96" s="290"/>
      <c r="B96" s="349"/>
      <c r="C96" s="291"/>
      <c r="D96" s="293"/>
      <c r="E96" s="295"/>
      <c r="F96" s="271"/>
      <c r="G96" s="284"/>
      <c r="H96" s="295"/>
      <c r="I96" s="284"/>
      <c r="J96" s="271"/>
      <c r="K96" s="273"/>
      <c r="L96" s="273"/>
      <c r="M96" s="312"/>
      <c r="N96" s="296"/>
      <c r="O96" s="278"/>
      <c r="P96" s="281"/>
      <c r="Q96" s="278"/>
      <c r="R96" s="281"/>
      <c r="S96" s="288"/>
      <c r="T96" s="270"/>
      <c r="U96" s="88"/>
      <c r="V96" s="88"/>
      <c r="W96" s="88"/>
      <c r="X96" s="88"/>
    </row>
    <row r="97" spans="1:24" s="90" customFormat="1" hidden="1" x14ac:dyDescent="0.2">
      <c r="A97" s="290"/>
      <c r="B97" s="349"/>
      <c r="C97" s="291"/>
      <c r="D97" s="293"/>
      <c r="E97" s="295"/>
      <c r="F97" s="271"/>
      <c r="G97" s="275"/>
      <c r="H97" s="295"/>
      <c r="I97" s="275"/>
      <c r="J97" s="271"/>
      <c r="K97" s="273"/>
      <c r="L97" s="273"/>
      <c r="M97" s="312"/>
      <c r="N97" s="296"/>
      <c r="O97" s="279"/>
      <c r="P97" s="282"/>
      <c r="Q97" s="279"/>
      <c r="R97" s="282"/>
      <c r="S97" s="276"/>
      <c r="T97" s="270"/>
      <c r="U97" s="88"/>
      <c r="V97" s="88"/>
      <c r="W97" s="88"/>
      <c r="X97" s="88"/>
    </row>
    <row r="98" spans="1:24" s="90" customFormat="1" hidden="1" x14ac:dyDescent="0.2">
      <c r="A98" s="290">
        <v>30</v>
      </c>
      <c r="B98" s="349" t="s">
        <v>133</v>
      </c>
      <c r="C98" s="279" t="s">
        <v>707</v>
      </c>
      <c r="D98" s="293" t="s">
        <v>120</v>
      </c>
      <c r="E98" s="294" t="str">
        <f>IF(D98=$D$661,$E$661,IF(D98=$D$662,$E$662,IF(D98=$D$663,$E$663,IF(D98=$D$664,$E$664,IF(D98=$D$665,$E$665,IF(D98=$D$666,$E$666,IF(D98=$D$667,$E$667,IF(D98=$D$668,$E$668,IF(D98=$D$669,$E$669,IF(D98=$D$670,$E$670,IF(D98=VICERRECTORÍA_ACADÉMICA_,$W$661,IF(D98=PLANEACIÓN_,$W$663, IF(D98=VICERRECTORÍA_INVESTIGACIONES_INNOVACIÓN_EXTENSIÓN_,$W$662,IF(D98=VICERRECTORÍA_ADMINISTRATIVA_FINANCIERA_,$W$664,IF(D98=_VICERRECTORÍA_RESPONSABILIDAD_SOCIAL_Y_BIENESTAR_UNIVERSITARIO_,$W$665,"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98" s="271" t="s">
        <v>193</v>
      </c>
      <c r="G98" s="285" t="s">
        <v>397</v>
      </c>
      <c r="H98" s="295" t="str">
        <f>+IFERROR(VLOOKUP(G98,Tabla3[],2,0),"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98" s="285" t="s">
        <v>401</v>
      </c>
      <c r="J98" s="271" t="s">
        <v>431</v>
      </c>
      <c r="K98" s="272" t="s">
        <v>437</v>
      </c>
      <c r="L98" s="271" t="s">
        <v>710</v>
      </c>
      <c r="M98" s="271" t="s">
        <v>711</v>
      </c>
      <c r="N98" s="296" t="str">
        <f t="shared" si="44"/>
        <v>Posibilidad de afectación reputacional   Por omisión o retraso en las respuestas a derechos de petición y/o solicitudes dadas por la Secretaria General, dentro de los tiempos establecidos por la ley,   A causa de la cantidad de información requerida para dar respuesta a la solicitud.</v>
      </c>
      <c r="O98" s="277" t="s">
        <v>85</v>
      </c>
      <c r="P98" s="280">
        <f t="shared" si="54"/>
        <v>3</v>
      </c>
      <c r="Q98" s="277" t="s">
        <v>164</v>
      </c>
      <c r="R98" s="280">
        <f t="shared" si="57"/>
        <v>2</v>
      </c>
      <c r="S98" s="287">
        <f t="shared" ref="S98" si="62">R98*P98</f>
        <v>6</v>
      </c>
      <c r="T98" s="269" t="str">
        <f t="shared" si="46"/>
        <v>MODERADO</v>
      </c>
      <c r="U98" s="88"/>
      <c r="V98" s="88"/>
      <c r="W98" s="88"/>
      <c r="X98" s="88"/>
    </row>
    <row r="99" spans="1:24" s="90" customFormat="1" hidden="1" x14ac:dyDescent="0.2">
      <c r="A99" s="290"/>
      <c r="B99" s="349"/>
      <c r="C99" s="291"/>
      <c r="D99" s="293"/>
      <c r="E99" s="295"/>
      <c r="F99" s="271"/>
      <c r="G99" s="284"/>
      <c r="H99" s="295"/>
      <c r="I99" s="284"/>
      <c r="J99" s="271"/>
      <c r="K99" s="273"/>
      <c r="L99" s="271"/>
      <c r="M99" s="271"/>
      <c r="N99" s="296"/>
      <c r="O99" s="278"/>
      <c r="P99" s="281"/>
      <c r="Q99" s="278"/>
      <c r="R99" s="281"/>
      <c r="S99" s="288"/>
      <c r="T99" s="270"/>
      <c r="U99" s="88"/>
      <c r="V99" s="88"/>
      <c r="W99" s="88"/>
      <c r="X99" s="88"/>
    </row>
    <row r="100" spans="1:24" s="90" customFormat="1" hidden="1" x14ac:dyDescent="0.2">
      <c r="A100" s="290"/>
      <c r="B100" s="349"/>
      <c r="C100" s="291"/>
      <c r="D100" s="293"/>
      <c r="E100" s="295"/>
      <c r="F100" s="271"/>
      <c r="G100" s="275"/>
      <c r="H100" s="295"/>
      <c r="I100" s="275"/>
      <c r="J100" s="271"/>
      <c r="K100" s="273"/>
      <c r="L100" s="271"/>
      <c r="M100" s="271"/>
      <c r="N100" s="296"/>
      <c r="O100" s="279"/>
      <c r="P100" s="282"/>
      <c r="Q100" s="279"/>
      <c r="R100" s="282"/>
      <c r="S100" s="276"/>
      <c r="T100" s="270"/>
      <c r="U100" s="88"/>
      <c r="V100" s="88"/>
      <c r="W100" s="88"/>
      <c r="X100" s="88"/>
    </row>
    <row r="101" spans="1:24" s="90" customFormat="1" hidden="1" x14ac:dyDescent="0.2">
      <c r="A101" s="290">
        <v>31</v>
      </c>
      <c r="B101" s="291" t="s">
        <v>133</v>
      </c>
      <c r="C101" s="279" t="s">
        <v>707</v>
      </c>
      <c r="D101" s="293" t="s">
        <v>120</v>
      </c>
      <c r="E101" s="294" t="str">
        <f>IF(D101=$D$661,$E$661,IF(D101=$D$662,$E$662,IF(D101=$D$663,$E$663,IF(D101=$D$664,$E$664,IF(D101=$D$665,$E$665,IF(D101=$D$666,$E$666,IF(D101=$D$667,$E$667,IF(D101=$D$668,$E$668,IF(D101=$D$669,$E$669,IF(D101=$D$670,$E$670,IF(D101=VICERRECTORÍA_ACADÉMICA_,$W$661,IF(D101=PLANEACIÓN_,$W$663, IF(D101=VICERRECTORÍA_INVESTIGACIONES_INNOVACIÓN_EXTENSIÓN_,$W$662,IF(D101=VICERRECTORÍA_ADMINISTRATIVA_FINANCIERA_,$W$664,IF(D101=_VICERRECTORÍA_RESPONSABILIDAD_SOCIAL_Y_BIENESTAR_UNIVERSITARIO_,$W$665,"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01" s="271" t="s">
        <v>193</v>
      </c>
      <c r="G101" s="285" t="s">
        <v>397</v>
      </c>
      <c r="H101" s="295" t="str">
        <f>+IFERROR(VLOOKUP(G101,Tabla3[],2,0),"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01" s="285" t="s">
        <v>401</v>
      </c>
      <c r="J101" s="271" t="s">
        <v>432</v>
      </c>
      <c r="K101" s="272" t="s">
        <v>712</v>
      </c>
      <c r="L101" s="271" t="s">
        <v>713</v>
      </c>
      <c r="M101" s="271" t="s">
        <v>714</v>
      </c>
      <c r="N101" s="296" t="str">
        <f t="shared" si="44"/>
        <v>Posibilidad de perdida de disponibilidad  por alteración, destrucción o mal manejo de la información de series documentales conservadas físicamente    a causa de eventos externos, naturales como inundaciones, incendios y/o accesos no autorizados</v>
      </c>
      <c r="O101" s="277" t="s">
        <v>103</v>
      </c>
      <c r="P101" s="280">
        <f t="shared" si="54"/>
        <v>5</v>
      </c>
      <c r="Q101" s="277" t="s">
        <v>99</v>
      </c>
      <c r="R101" s="280">
        <f t="shared" si="57"/>
        <v>3</v>
      </c>
      <c r="S101" s="287">
        <f t="shared" ref="S101" si="63">R101*P101</f>
        <v>15</v>
      </c>
      <c r="T101" s="269" t="str">
        <f t="shared" si="46"/>
        <v>GRAVE</v>
      </c>
      <c r="U101" s="88"/>
      <c r="V101" s="88"/>
      <c r="W101" s="88"/>
      <c r="X101" s="88"/>
    </row>
    <row r="102" spans="1:24" s="90" customFormat="1" hidden="1" x14ac:dyDescent="0.2">
      <c r="A102" s="290"/>
      <c r="B102" s="291"/>
      <c r="C102" s="291"/>
      <c r="D102" s="293"/>
      <c r="E102" s="295"/>
      <c r="F102" s="271"/>
      <c r="G102" s="284"/>
      <c r="H102" s="295"/>
      <c r="I102" s="284"/>
      <c r="J102" s="271"/>
      <c r="K102" s="273"/>
      <c r="L102" s="271"/>
      <c r="M102" s="271"/>
      <c r="N102" s="296"/>
      <c r="O102" s="278"/>
      <c r="P102" s="281"/>
      <c r="Q102" s="278"/>
      <c r="R102" s="281"/>
      <c r="S102" s="288"/>
      <c r="T102" s="270"/>
      <c r="U102" s="88"/>
      <c r="V102" s="88"/>
      <c r="W102" s="88"/>
      <c r="X102" s="88"/>
    </row>
    <row r="103" spans="1:24" s="90" customFormat="1" hidden="1" x14ac:dyDescent="0.2">
      <c r="A103" s="290"/>
      <c r="B103" s="291"/>
      <c r="C103" s="291"/>
      <c r="D103" s="293"/>
      <c r="E103" s="295"/>
      <c r="F103" s="271"/>
      <c r="G103" s="275"/>
      <c r="H103" s="295"/>
      <c r="I103" s="275"/>
      <c r="J103" s="271"/>
      <c r="K103" s="273"/>
      <c r="L103" s="271"/>
      <c r="M103" s="271"/>
      <c r="N103" s="296"/>
      <c r="O103" s="279"/>
      <c r="P103" s="282"/>
      <c r="Q103" s="279"/>
      <c r="R103" s="282"/>
      <c r="S103" s="276"/>
      <c r="T103" s="270"/>
      <c r="U103" s="88"/>
      <c r="V103" s="88"/>
      <c r="W103" s="88"/>
      <c r="X103" s="88"/>
    </row>
    <row r="104" spans="1:24" s="90" customFormat="1" hidden="1" x14ac:dyDescent="0.2">
      <c r="A104" s="290">
        <v>32</v>
      </c>
      <c r="B104" s="279" t="s">
        <v>118</v>
      </c>
      <c r="C104" s="279" t="s">
        <v>744</v>
      </c>
      <c r="D104" s="292" t="s">
        <v>121</v>
      </c>
      <c r="E104" s="294" t="str">
        <f>IF(D104=$D$661,$E$661,IF(D104=$D$662,$E$662,IF(D104=$D$663,$E$663,IF(D104=$D$664,$E$664,IF(D104=$D$665,$E$665,IF(D104=$D$666,$E$666,IF(D104=$D$667,$E$667,IF(D104=$D$668,$E$668,IF(D104=$D$669,$E$669,IF(D104=$D$670,$E$670,IF(D104=VICERRECTORÍA_ACADÉMICA_,$W$661,IF(D104=PLANEACIÓN_,$W$663, IF(D104=VICERRECTORÍA_INVESTIGACIONES_INNOVACIÓN_EXTENSIÓN_,$W$662,IF(D104=VICERRECTORÍA_ADMINISTRATIVA_FINANCIERA_,$W$664,IF(D104=_VICERRECTORÍA_RESPONSABILIDAD_SOCIAL_Y_BIENESTAR_UNIVERSITARIO_,$W$665," ")))))))))))))))</f>
        <v>Orientar el desarrollo de la Universidad mediante el direccionamiento estratégico y visión compartida de la comunidad universitaria, a fin de lograr los objetivos misionales.</v>
      </c>
      <c r="F104" s="275" t="s">
        <v>193</v>
      </c>
      <c r="G104" s="285" t="s">
        <v>397</v>
      </c>
      <c r="H104" s="295" t="str">
        <f>+IFERROR(VLOOKUP(G104,Tabla3[],2,0),"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04" s="285" t="s">
        <v>401</v>
      </c>
      <c r="J104" s="275" t="s">
        <v>431</v>
      </c>
      <c r="K104" s="276" t="s">
        <v>437</v>
      </c>
      <c r="L104" s="274" t="s">
        <v>745</v>
      </c>
      <c r="M104" s="274" t="s">
        <v>754</v>
      </c>
      <c r="N104" s="296" t="str">
        <f t="shared" si="44"/>
        <v>Posibilidad de afectación reputacional  por incumplimiento de las metas en los tres niveles de gestión  del PDI 2020-2028,   debido a una inadeacuada planeación y ejecución de las metas y los recursos</v>
      </c>
      <c r="O104" s="278" t="s">
        <v>105</v>
      </c>
      <c r="P104" s="280">
        <f t="shared" si="54"/>
        <v>2</v>
      </c>
      <c r="Q104" s="277" t="s">
        <v>165</v>
      </c>
      <c r="R104" s="280">
        <f t="shared" si="57"/>
        <v>4</v>
      </c>
      <c r="S104" s="287">
        <f t="shared" ref="S104" si="64">R104*P104</f>
        <v>8</v>
      </c>
      <c r="T104" s="269" t="str">
        <f t="shared" si="46"/>
        <v>MODERADO</v>
      </c>
      <c r="U104" s="88"/>
      <c r="V104" s="88"/>
      <c r="W104" s="88"/>
      <c r="X104" s="88"/>
    </row>
    <row r="105" spans="1:24" s="90" customFormat="1" hidden="1" x14ac:dyDescent="0.2">
      <c r="A105" s="290"/>
      <c r="B105" s="291"/>
      <c r="C105" s="291"/>
      <c r="D105" s="293"/>
      <c r="E105" s="295"/>
      <c r="F105" s="271"/>
      <c r="G105" s="284"/>
      <c r="H105" s="295"/>
      <c r="I105" s="284"/>
      <c r="J105" s="271"/>
      <c r="K105" s="273"/>
      <c r="L105" s="273"/>
      <c r="M105" s="273"/>
      <c r="N105" s="296"/>
      <c r="O105" s="278"/>
      <c r="P105" s="281"/>
      <c r="Q105" s="278"/>
      <c r="R105" s="281"/>
      <c r="S105" s="288"/>
      <c r="T105" s="270"/>
      <c r="U105" s="88"/>
      <c r="V105" s="88"/>
      <c r="W105" s="88"/>
      <c r="X105" s="88"/>
    </row>
    <row r="106" spans="1:24" s="90" customFormat="1" hidden="1" x14ac:dyDescent="0.2">
      <c r="A106" s="290"/>
      <c r="B106" s="291"/>
      <c r="C106" s="291"/>
      <c r="D106" s="293"/>
      <c r="E106" s="295"/>
      <c r="F106" s="271"/>
      <c r="G106" s="275"/>
      <c r="H106" s="295"/>
      <c r="I106" s="275"/>
      <c r="J106" s="271"/>
      <c r="K106" s="273"/>
      <c r="L106" s="273"/>
      <c r="M106" s="273"/>
      <c r="N106" s="296"/>
      <c r="O106" s="279"/>
      <c r="P106" s="282"/>
      <c r="Q106" s="279"/>
      <c r="R106" s="282"/>
      <c r="S106" s="276"/>
      <c r="T106" s="270"/>
      <c r="U106" s="88"/>
      <c r="V106" s="88"/>
      <c r="W106" s="88"/>
      <c r="X106" s="88"/>
    </row>
    <row r="107" spans="1:24" s="90" customFormat="1" hidden="1" x14ac:dyDescent="0.2">
      <c r="A107" s="290">
        <v>33</v>
      </c>
      <c r="B107" s="279" t="s">
        <v>118</v>
      </c>
      <c r="C107" s="279" t="s">
        <v>744</v>
      </c>
      <c r="D107" s="293" t="s">
        <v>120</v>
      </c>
      <c r="E107" s="294" t="str">
        <f>IF(D107=$D$661,$E$661,IF(D107=$D$662,$E$662,IF(D107=$D$663,$E$663,IF(D107=$D$664,$E$664,IF(D107=$D$665,$E$665,IF(D107=$D$666,$E$666,IF(D107=$D$667,$E$667,IF(D107=$D$668,$E$668,IF(D107=$D$669,$E$669,IF(D107=$D$670,$E$670,IF(D107=VICERRECTORÍA_ACADÉMICA_,$W$661,IF(D107=PLANEACIÓN_,$W$663, IF(D107=VICERRECTORÍA_INVESTIGACIONES_INNOVACIÓN_EXTENSIÓN_,$W$662,IF(D107=VICERRECTORÍA_ADMINISTRATIVA_FINANCIERA_,$W$664,IF(D107=_VICERRECTORÍA_RESPONSABILIDAD_SOCIAL_Y_BIENESTAR_UNIVERSITARIO_,$W$665,"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07" s="275" t="s">
        <v>192</v>
      </c>
      <c r="G107" s="285" t="s">
        <v>397</v>
      </c>
      <c r="H107" s="295" t="str">
        <f>+IFERROR(VLOOKUP(G107,Tabla3[],2,0),"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07" s="285" t="s">
        <v>417</v>
      </c>
      <c r="J107" s="275" t="s">
        <v>433</v>
      </c>
      <c r="K107" s="276" t="s">
        <v>440</v>
      </c>
      <c r="L107" s="271" t="s">
        <v>746</v>
      </c>
      <c r="M107" s="271" t="s">
        <v>755</v>
      </c>
      <c r="N107" s="296" t="str">
        <f t="shared" si="44"/>
        <v>Posibilidad de pérdida económica y reputacional  por ejecución inadecuada de los procesos contratactuales la Oficina de Planeación,   debido a un bajo nivel de seguimiento y control en la ejecución de contratos, Ordenes de servicios, proyectos de operación comercial</v>
      </c>
      <c r="O107" s="277" t="s">
        <v>85</v>
      </c>
      <c r="P107" s="280">
        <f t="shared" si="54"/>
        <v>3</v>
      </c>
      <c r="Q107" s="277" t="s">
        <v>98</v>
      </c>
      <c r="R107" s="280">
        <f t="shared" si="57"/>
        <v>5</v>
      </c>
      <c r="S107" s="287">
        <f t="shared" ref="S107" si="65">R107*P107</f>
        <v>15</v>
      </c>
      <c r="T107" s="269" t="str">
        <f t="shared" si="46"/>
        <v>GRAVE</v>
      </c>
      <c r="U107" s="88"/>
      <c r="V107" s="88"/>
      <c r="W107" s="88"/>
      <c r="X107" s="88"/>
    </row>
    <row r="108" spans="1:24" s="90" customFormat="1" hidden="1" x14ac:dyDescent="0.2">
      <c r="A108" s="290"/>
      <c r="B108" s="291"/>
      <c r="C108" s="291"/>
      <c r="D108" s="293"/>
      <c r="E108" s="295"/>
      <c r="F108" s="271"/>
      <c r="G108" s="284"/>
      <c r="H108" s="295"/>
      <c r="I108" s="284"/>
      <c r="J108" s="271"/>
      <c r="K108" s="273"/>
      <c r="L108" s="271"/>
      <c r="M108" s="271"/>
      <c r="N108" s="296"/>
      <c r="O108" s="278"/>
      <c r="P108" s="281"/>
      <c r="Q108" s="278"/>
      <c r="R108" s="281"/>
      <c r="S108" s="288"/>
      <c r="T108" s="270"/>
      <c r="U108" s="88"/>
      <c r="V108" s="88"/>
      <c r="W108" s="88"/>
      <c r="X108" s="88"/>
    </row>
    <row r="109" spans="1:24" s="90" customFormat="1" hidden="1" x14ac:dyDescent="0.2">
      <c r="A109" s="290"/>
      <c r="B109" s="291"/>
      <c r="C109" s="291"/>
      <c r="D109" s="293"/>
      <c r="E109" s="295"/>
      <c r="F109" s="271"/>
      <c r="G109" s="275"/>
      <c r="H109" s="295"/>
      <c r="I109" s="275"/>
      <c r="J109" s="271"/>
      <c r="K109" s="273"/>
      <c r="L109" s="271"/>
      <c r="M109" s="271"/>
      <c r="N109" s="296"/>
      <c r="O109" s="279"/>
      <c r="P109" s="282"/>
      <c r="Q109" s="279"/>
      <c r="R109" s="282"/>
      <c r="S109" s="276"/>
      <c r="T109" s="270"/>
      <c r="U109" s="88"/>
      <c r="V109" s="88"/>
      <c r="W109" s="88"/>
      <c r="X109" s="88"/>
    </row>
    <row r="110" spans="1:24" s="90" customFormat="1" hidden="1" x14ac:dyDescent="0.2">
      <c r="A110" s="290">
        <v>34</v>
      </c>
      <c r="B110" s="279" t="s">
        <v>118</v>
      </c>
      <c r="C110" s="279" t="s">
        <v>744</v>
      </c>
      <c r="D110" s="293" t="s">
        <v>121</v>
      </c>
      <c r="E110" s="294" t="str">
        <f>IF(D110=$D$661,$E$661,IF(D110=$D$662,$E$662,IF(D110=$D$663,$E$663,IF(D110=$D$664,$E$664,IF(D110=$D$665,$E$665,IF(D110=$D$666,$E$666,IF(D110=$D$667,$E$667,IF(D110=$D$668,$E$668,IF(D110=$D$669,$E$669,IF(D110=$D$670,$E$670,IF(D110=VICERRECTORÍA_ACADÉMICA_,$W$661,IF(D110=PLANEACIÓN_,$W$663, IF(D110=VICERRECTORÍA_INVESTIGACIONES_INNOVACIÓN_EXTENSIÓN_,$W$662,IF(D110=VICERRECTORÍA_ADMINISTRATIVA_FINANCIERA_,$W$664,IF(D110=_VICERRECTORÍA_RESPONSABILIDAD_SOCIAL_Y_BIENESTAR_UNIVERSITARIO_,$W$665," ")))))))))))))))</f>
        <v>Orientar el desarrollo de la Universidad mediante el direccionamiento estratégico y visión compartida de la comunidad universitaria, a fin de lograr los objetivos misionales.</v>
      </c>
      <c r="F110" s="275" t="s">
        <v>193</v>
      </c>
      <c r="G110" s="285" t="s">
        <v>92</v>
      </c>
      <c r="H110" s="295" t="str">
        <f>+IFERROR(VLOOKUP(G110,Tabla3[],2,0)," ")</f>
        <v>Eventos relacionados con la infraestructura tecnológica de la entidad.</v>
      </c>
      <c r="I110" s="285" t="s">
        <v>415</v>
      </c>
      <c r="J110" s="275" t="s">
        <v>432</v>
      </c>
      <c r="K110" s="276" t="s">
        <v>502</v>
      </c>
      <c r="L110" s="274" t="s">
        <v>747</v>
      </c>
      <c r="M110" s="274" t="s">
        <v>756</v>
      </c>
      <c r="N110" s="296" t="str">
        <f t="shared" si="44"/>
        <v>Posibilidad de pérdida de integridad  por la consolidación y extracción de información desde diversas fuentes internas con diferentes reglas de negocio y criterios de procesamiento,   debido a la inadecuada estandarización y gobernanza unificada de las fuentes de datos, definiciones y reglas de negocio institucionales.</v>
      </c>
      <c r="O110" s="277" t="s">
        <v>105</v>
      </c>
      <c r="P110" s="280">
        <f t="shared" si="54"/>
        <v>2</v>
      </c>
      <c r="Q110" s="277" t="s">
        <v>98</v>
      </c>
      <c r="R110" s="280">
        <f t="shared" si="57"/>
        <v>5</v>
      </c>
      <c r="S110" s="287">
        <f t="shared" ref="S110" si="66">R110*P110</f>
        <v>10</v>
      </c>
      <c r="T110" s="269" t="str">
        <f t="shared" si="46"/>
        <v>GRAVE</v>
      </c>
      <c r="U110" s="88"/>
      <c r="V110" s="88"/>
      <c r="W110" s="88"/>
      <c r="X110" s="88"/>
    </row>
    <row r="111" spans="1:24" s="90" customFormat="1" hidden="1" x14ac:dyDescent="0.2">
      <c r="A111" s="290"/>
      <c r="B111" s="291"/>
      <c r="C111" s="291"/>
      <c r="D111" s="293"/>
      <c r="E111" s="295"/>
      <c r="F111" s="271"/>
      <c r="G111" s="284"/>
      <c r="H111" s="295"/>
      <c r="I111" s="284"/>
      <c r="J111" s="271"/>
      <c r="K111" s="273"/>
      <c r="L111" s="273"/>
      <c r="M111" s="273"/>
      <c r="N111" s="296"/>
      <c r="O111" s="278"/>
      <c r="P111" s="281"/>
      <c r="Q111" s="278"/>
      <c r="R111" s="281"/>
      <c r="S111" s="288"/>
      <c r="T111" s="270"/>
      <c r="U111" s="88"/>
      <c r="V111" s="88"/>
      <c r="W111" s="88"/>
      <c r="X111" s="88"/>
    </row>
    <row r="112" spans="1:24" s="90" customFormat="1" hidden="1" x14ac:dyDescent="0.2">
      <c r="A112" s="290"/>
      <c r="B112" s="291"/>
      <c r="C112" s="291"/>
      <c r="D112" s="293"/>
      <c r="E112" s="295"/>
      <c r="F112" s="271"/>
      <c r="G112" s="275"/>
      <c r="H112" s="295"/>
      <c r="I112" s="275"/>
      <c r="J112" s="271"/>
      <c r="K112" s="273"/>
      <c r="L112" s="273"/>
      <c r="M112" s="273"/>
      <c r="N112" s="296"/>
      <c r="O112" s="279"/>
      <c r="P112" s="282"/>
      <c r="Q112" s="279"/>
      <c r="R112" s="282"/>
      <c r="S112" s="276"/>
      <c r="T112" s="270"/>
      <c r="U112" s="88"/>
      <c r="V112" s="88"/>
      <c r="W112" s="88"/>
      <c r="X112" s="88"/>
    </row>
    <row r="113" spans="1:24" s="90" customFormat="1" hidden="1" x14ac:dyDescent="0.2">
      <c r="A113" s="290">
        <v>35</v>
      </c>
      <c r="B113" s="279" t="s">
        <v>118</v>
      </c>
      <c r="C113" s="279" t="s">
        <v>744</v>
      </c>
      <c r="D113" s="293" t="s">
        <v>121</v>
      </c>
      <c r="E113" s="294" t="str">
        <f>IF(D113=$D$661,$E$661,IF(D113=$D$662,$E$662,IF(D113=$D$663,$E$663,IF(D113=$D$664,$E$664,IF(D113=$D$665,$E$665,IF(D113=$D$666,$E$666,IF(D113=$D$667,$E$667,IF(D113=$D$668,$E$668,IF(D113=$D$669,$E$669,IF(D113=$D$670,$E$670,IF(D113=VICERRECTORÍA_ACADÉMICA_,$W$661,IF(D113=PLANEACIÓN_,$W$663, IF(D113=VICERRECTORÍA_INVESTIGACIONES_INNOVACIÓN_EXTENSIÓN_,$W$662,IF(D113=VICERRECTORÍA_ADMINISTRATIVA_FINANCIERA_,$W$664,IF(D113=_VICERRECTORÍA_RESPONSABILIDAD_SOCIAL_Y_BIENESTAR_UNIVERSITARIO_,$W$665," ")))))))))))))))</f>
        <v>Orientar el desarrollo de la Universidad mediante el direccionamiento estratégico y visión compartida de la comunidad universitaria, a fin de lograr los objetivos misionales.</v>
      </c>
      <c r="F113" s="275" t="s">
        <v>193</v>
      </c>
      <c r="G113" s="285" t="s">
        <v>92</v>
      </c>
      <c r="H113" s="295" t="str">
        <f>+IFERROR(VLOOKUP(G113,Tabla3[],2,0)," ")</f>
        <v>Eventos relacionados con la infraestructura tecnológica de la entidad.</v>
      </c>
      <c r="I113" s="285" t="s">
        <v>327</v>
      </c>
      <c r="J113" s="275" t="s">
        <v>432</v>
      </c>
      <c r="K113" s="276" t="s">
        <v>506</v>
      </c>
      <c r="L113" s="271" t="s">
        <v>748</v>
      </c>
      <c r="M113" s="271" t="s">
        <v>757</v>
      </c>
      <c r="N113" s="296" t="str">
        <f t="shared" si="44"/>
        <v>Posibilidad de pérdida de disponibilidad  por aplicación insuficiente de mecanismos y procedimientos de respaldo de la información,   debido a la ausencia de una política institucional formal de respaldo y gestión de copias de seguridad de la información.</v>
      </c>
      <c r="O113" s="277" t="s">
        <v>85</v>
      </c>
      <c r="P113" s="280">
        <f t="shared" si="54"/>
        <v>3</v>
      </c>
      <c r="Q113" s="277" t="s">
        <v>165</v>
      </c>
      <c r="R113" s="280">
        <f t="shared" si="57"/>
        <v>4</v>
      </c>
      <c r="S113" s="287">
        <f t="shared" ref="S113" si="67">R113*P113</f>
        <v>12</v>
      </c>
      <c r="T113" s="269" t="str">
        <f t="shared" si="46"/>
        <v>GRAVE</v>
      </c>
      <c r="U113" s="88"/>
      <c r="V113" s="88"/>
      <c r="W113" s="88"/>
      <c r="X113" s="88"/>
    </row>
    <row r="114" spans="1:24" s="90" customFormat="1" hidden="1" x14ac:dyDescent="0.2">
      <c r="A114" s="290"/>
      <c r="B114" s="291"/>
      <c r="C114" s="291"/>
      <c r="D114" s="293"/>
      <c r="E114" s="295"/>
      <c r="F114" s="271"/>
      <c r="G114" s="284"/>
      <c r="H114" s="295"/>
      <c r="I114" s="284"/>
      <c r="J114" s="271"/>
      <c r="K114" s="273"/>
      <c r="L114" s="271"/>
      <c r="M114" s="271"/>
      <c r="N114" s="296"/>
      <c r="O114" s="278"/>
      <c r="P114" s="281"/>
      <c r="Q114" s="278"/>
      <c r="R114" s="281"/>
      <c r="S114" s="288"/>
      <c r="T114" s="270"/>
      <c r="U114" s="88"/>
      <c r="V114" s="88"/>
      <c r="W114" s="88"/>
      <c r="X114" s="88"/>
    </row>
    <row r="115" spans="1:24" s="90" customFormat="1" hidden="1" x14ac:dyDescent="0.2">
      <c r="A115" s="290"/>
      <c r="B115" s="291"/>
      <c r="C115" s="291"/>
      <c r="D115" s="293"/>
      <c r="E115" s="295"/>
      <c r="F115" s="271"/>
      <c r="G115" s="275"/>
      <c r="H115" s="295"/>
      <c r="I115" s="275"/>
      <c r="J115" s="271"/>
      <c r="K115" s="273"/>
      <c r="L115" s="271"/>
      <c r="M115" s="271"/>
      <c r="N115" s="296"/>
      <c r="O115" s="279"/>
      <c r="P115" s="282"/>
      <c r="Q115" s="279"/>
      <c r="R115" s="282"/>
      <c r="S115" s="276"/>
      <c r="T115" s="270"/>
      <c r="U115" s="88"/>
      <c r="V115" s="88"/>
      <c r="W115" s="88"/>
      <c r="X115" s="88"/>
    </row>
    <row r="116" spans="1:24" s="90" customFormat="1" ht="12.75" hidden="1" customHeight="1" x14ac:dyDescent="0.2">
      <c r="A116" s="290">
        <v>36</v>
      </c>
      <c r="B116" s="279" t="s">
        <v>118</v>
      </c>
      <c r="C116" s="279" t="s">
        <v>744</v>
      </c>
      <c r="D116" s="350" t="s">
        <v>124</v>
      </c>
      <c r="E116" s="294" t="str">
        <f>IF(D116=$D$661,$E$661,IF(D116=$D$662,$E$662,IF(D116=$D$663,$E$663,IF(D116=$D$664,$E$664,IF(D116=$D$665,$E$665,IF(D116=$D$666,$E$666,IF(D116=$D$667,$E$667,IF(D116=$D$668,$E$668,IF(D116=$D$669,$E$669,IF(D116=$D$670,$E$670,IF(D116=VICERRECTORÍA_ACADÉMICA_,$W$661,IF(D116=PLANEACIÓN_,$W$663, IF(D116=VICERRECTORÍA_INVESTIGACIONES_INNOVACIÓN_EXTENSIÓN_,$W$662,IF(D116=VICERRECTORÍA_ADMINISTRATIVA_FINANCIERA_,$W$664,IF(D116=_VICERRECTORÍA_RESPONSABILIDAD_SOCIAL_Y_BIENESTAR_UNIVERSITARIO_,$W$665,"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116" s="275" t="s">
        <v>192</v>
      </c>
      <c r="G116" s="285" t="s">
        <v>397</v>
      </c>
      <c r="H116" s="295" t="str">
        <f>+IFERROR(VLOOKUP(G116,Tabla3[],2,0),"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16" s="285" t="s">
        <v>401</v>
      </c>
      <c r="J116" s="275" t="s">
        <v>431</v>
      </c>
      <c r="K116" s="276" t="s">
        <v>437</v>
      </c>
      <c r="L116" s="274" t="s">
        <v>749</v>
      </c>
      <c r="M116" s="274" t="s">
        <v>758</v>
      </c>
      <c r="N116" s="296" t="str">
        <f t="shared" si="44"/>
        <v>Posibilidad de afectación reputacional  por incumplimiento de las metas del plan de mejora por el bajo nivel de ejecución de las acciones establecidas,   a causa de la falta de seguimiento y control a las acciones de mejoramiento</v>
      </c>
      <c r="O116" s="277" t="s">
        <v>96</v>
      </c>
      <c r="P116" s="280">
        <f t="shared" si="54"/>
        <v>1</v>
      </c>
      <c r="Q116" s="277" t="s">
        <v>99</v>
      </c>
      <c r="R116" s="280">
        <f t="shared" si="57"/>
        <v>3</v>
      </c>
      <c r="S116" s="287">
        <f t="shared" ref="S116" si="68">R116*P116</f>
        <v>3</v>
      </c>
      <c r="T116" s="269" t="str">
        <f t="shared" si="46"/>
        <v>LEVE</v>
      </c>
      <c r="U116" s="88"/>
      <c r="V116" s="88"/>
      <c r="W116" s="88"/>
      <c r="X116" s="88"/>
    </row>
    <row r="117" spans="1:24" s="90" customFormat="1" hidden="1" x14ac:dyDescent="0.2">
      <c r="A117" s="290"/>
      <c r="B117" s="291"/>
      <c r="C117" s="291"/>
      <c r="D117" s="351"/>
      <c r="E117" s="295"/>
      <c r="F117" s="271"/>
      <c r="G117" s="284"/>
      <c r="H117" s="295"/>
      <c r="I117" s="284"/>
      <c r="J117" s="271"/>
      <c r="K117" s="273"/>
      <c r="L117" s="273"/>
      <c r="M117" s="273"/>
      <c r="N117" s="296"/>
      <c r="O117" s="278"/>
      <c r="P117" s="281"/>
      <c r="Q117" s="278"/>
      <c r="R117" s="281"/>
      <c r="S117" s="288"/>
      <c r="T117" s="270"/>
      <c r="U117" s="88"/>
      <c r="V117" s="88"/>
      <c r="W117" s="88"/>
      <c r="X117" s="88"/>
    </row>
    <row r="118" spans="1:24" s="90" customFormat="1" hidden="1" x14ac:dyDescent="0.2">
      <c r="A118" s="290"/>
      <c r="B118" s="291"/>
      <c r="C118" s="291"/>
      <c r="D118" s="292"/>
      <c r="E118" s="295"/>
      <c r="F118" s="271"/>
      <c r="G118" s="275"/>
      <c r="H118" s="295"/>
      <c r="I118" s="275"/>
      <c r="J118" s="271"/>
      <c r="K118" s="273"/>
      <c r="L118" s="273"/>
      <c r="M118" s="273"/>
      <c r="N118" s="296"/>
      <c r="O118" s="279"/>
      <c r="P118" s="282"/>
      <c r="Q118" s="279"/>
      <c r="R118" s="282"/>
      <c r="S118" s="276"/>
      <c r="T118" s="270"/>
      <c r="U118" s="88"/>
      <c r="V118" s="88"/>
      <c r="W118" s="88"/>
      <c r="X118" s="88"/>
    </row>
    <row r="119" spans="1:24" s="90" customFormat="1" hidden="1" x14ac:dyDescent="0.2">
      <c r="A119" s="290">
        <v>37</v>
      </c>
      <c r="B119" s="279" t="s">
        <v>118</v>
      </c>
      <c r="C119" s="279" t="s">
        <v>744</v>
      </c>
      <c r="D119" s="293" t="s">
        <v>120</v>
      </c>
      <c r="E119" s="294" t="str">
        <f>IF(D119=$D$661,$E$661,IF(D119=$D$662,$E$662,IF(D119=$D$663,$E$663,IF(D119=$D$664,$E$664,IF(D119=$D$665,$E$665,IF(D119=$D$666,$E$666,IF(D119=$D$667,$E$667,IF(D119=$D$668,$E$668,IF(D119=$D$669,$E$669,IF(D119=$D$670,$E$670,IF(D119=VICERRECTORÍA_ACADÉMICA_,$W$661,IF(D119=PLANEACIÓN_,$W$663, IF(D119=VICERRECTORÍA_INVESTIGACIONES_INNOVACIÓN_EXTENSIÓN_,$W$662,IF(D119=VICERRECTORÍA_ADMINISTRATIVA_FINANCIERA_,$W$664,IF(D119=_VICERRECTORÍA_RESPONSABILIDAD_SOCIAL_Y_BIENESTAR_UNIVERSITARIO_,$W$665,"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19" s="275" t="s">
        <v>193</v>
      </c>
      <c r="G119" s="285" t="s">
        <v>397</v>
      </c>
      <c r="H119" s="295" t="str">
        <f>+IFERROR(VLOOKUP(G119,Tabla3[],2,0),"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19" s="285" t="s">
        <v>401</v>
      </c>
      <c r="J119" s="275" t="s">
        <v>431</v>
      </c>
      <c r="K119" s="276" t="s">
        <v>437</v>
      </c>
      <c r="L119" s="271" t="s">
        <v>750</v>
      </c>
      <c r="M119" s="271" t="s">
        <v>759</v>
      </c>
      <c r="N119" s="296" t="str">
        <f t="shared" si="44"/>
        <v>Posibilidad de afectación reputacional  por desarticulación 
de los lineamientos del Plan Maestro de la Planta Físca con las apuestas del Plan de Desarrollo Institucional,   debido a un inadecuada priorización y alineación de los proyectos en los estudios previos</v>
      </c>
      <c r="O119" s="277" t="s">
        <v>85</v>
      </c>
      <c r="P119" s="280">
        <f t="shared" si="54"/>
        <v>3</v>
      </c>
      <c r="Q119" s="277" t="s">
        <v>165</v>
      </c>
      <c r="R119" s="280">
        <f t="shared" si="57"/>
        <v>4</v>
      </c>
      <c r="S119" s="287">
        <f t="shared" ref="S119" si="69">R119*P119</f>
        <v>12</v>
      </c>
      <c r="T119" s="269" t="str">
        <f t="shared" si="46"/>
        <v>GRAVE</v>
      </c>
      <c r="U119" s="88"/>
      <c r="V119" s="88"/>
      <c r="W119" s="88"/>
      <c r="X119" s="88"/>
    </row>
    <row r="120" spans="1:24" s="90" customFormat="1" hidden="1" x14ac:dyDescent="0.2">
      <c r="A120" s="290"/>
      <c r="B120" s="291"/>
      <c r="C120" s="291"/>
      <c r="D120" s="293"/>
      <c r="E120" s="295"/>
      <c r="F120" s="271"/>
      <c r="G120" s="284"/>
      <c r="H120" s="295"/>
      <c r="I120" s="284"/>
      <c r="J120" s="271"/>
      <c r="K120" s="273"/>
      <c r="L120" s="271"/>
      <c r="M120" s="271"/>
      <c r="N120" s="296"/>
      <c r="O120" s="278"/>
      <c r="P120" s="281"/>
      <c r="Q120" s="278"/>
      <c r="R120" s="281"/>
      <c r="S120" s="288"/>
      <c r="T120" s="270"/>
      <c r="U120" s="88"/>
      <c r="V120" s="88"/>
      <c r="W120" s="88"/>
      <c r="X120" s="88"/>
    </row>
    <row r="121" spans="1:24" s="90" customFormat="1" hidden="1" x14ac:dyDescent="0.2">
      <c r="A121" s="290"/>
      <c r="B121" s="291"/>
      <c r="C121" s="291"/>
      <c r="D121" s="293"/>
      <c r="E121" s="295"/>
      <c r="F121" s="271"/>
      <c r="G121" s="275"/>
      <c r="H121" s="295"/>
      <c r="I121" s="275"/>
      <c r="J121" s="271"/>
      <c r="K121" s="273"/>
      <c r="L121" s="271"/>
      <c r="M121" s="271"/>
      <c r="N121" s="296"/>
      <c r="O121" s="279"/>
      <c r="P121" s="282"/>
      <c r="Q121" s="279"/>
      <c r="R121" s="282"/>
      <c r="S121" s="276"/>
      <c r="T121" s="270"/>
      <c r="U121" s="88"/>
      <c r="V121" s="88"/>
      <c r="W121" s="88"/>
      <c r="X121" s="88"/>
    </row>
    <row r="122" spans="1:24" s="90" customFormat="1" hidden="1" x14ac:dyDescent="0.2">
      <c r="A122" s="290">
        <v>38</v>
      </c>
      <c r="B122" s="279" t="s">
        <v>118</v>
      </c>
      <c r="C122" s="279" t="s">
        <v>744</v>
      </c>
      <c r="D122" s="293" t="s">
        <v>120</v>
      </c>
      <c r="E122" s="294" t="str">
        <f>IF(D122=$D$661,$E$661,IF(D122=$D$662,$E$662,IF(D122=$D$663,$E$663,IF(D122=$D$664,$E$664,IF(D122=$D$665,$E$665,IF(D122=$D$666,$E$666,IF(D122=$D$667,$E$667,IF(D122=$D$668,$E$668,IF(D122=$D$669,$E$669,IF(D122=$D$670,$E$670,IF(D122=VICERRECTORÍA_ACADÉMICA_,$W$661,IF(D122=PLANEACIÓN_,$W$663, IF(D122=VICERRECTORÍA_INVESTIGACIONES_INNOVACIÓN_EXTENSIÓN_,$W$662,IF(D122=VICERRECTORÍA_ADMINISTRATIVA_FINANCIERA_,$W$664,IF(D122=_VICERRECTORÍA_RESPONSABILIDAD_SOCIAL_Y_BIENESTAR_UNIVERSITARIO_,$W$665,"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22" s="275" t="s">
        <v>193</v>
      </c>
      <c r="G122" s="285" t="s">
        <v>397</v>
      </c>
      <c r="H122" s="295" t="str">
        <f>+IFERROR(VLOOKUP(G122,Tabla3[],2,0),"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22" s="285" t="s">
        <v>401</v>
      </c>
      <c r="J122" s="275" t="s">
        <v>431</v>
      </c>
      <c r="K122" s="276" t="s">
        <v>439</v>
      </c>
      <c r="L122" s="271" t="s">
        <v>751</v>
      </c>
      <c r="M122" s="271" t="s">
        <v>760</v>
      </c>
      <c r="N122" s="296" t="str">
        <f t="shared" ref="N122:N185" si="70">+CONCATENATE(K122," "," ",L122," "," "," ",M122)</f>
        <v>Posibilidad de afectación económica y reputacional  por modificaciones en el presupuesto ante una inadecuada planeación y ejecución de la infraestructura física,   a causa de deficiencias en el registro y validación de las necesidades del espacio físico</v>
      </c>
      <c r="O122" s="277" t="s">
        <v>85</v>
      </c>
      <c r="P122" s="280">
        <f t="shared" si="54"/>
        <v>3</v>
      </c>
      <c r="Q122" s="277" t="s">
        <v>99</v>
      </c>
      <c r="R122" s="280">
        <f t="shared" si="57"/>
        <v>3</v>
      </c>
      <c r="S122" s="287">
        <f t="shared" ref="S122" si="71">R122*P122</f>
        <v>9</v>
      </c>
      <c r="T122" s="269" t="str">
        <f t="shared" ref="T122:T185" si="72">+IF(S122&lt;=3,"LEVE",IF(S122&lt;=9,"MODERADO","GRAVE"))</f>
        <v>MODERADO</v>
      </c>
      <c r="U122" s="88"/>
      <c r="V122" s="88"/>
      <c r="W122" s="88"/>
      <c r="X122" s="88"/>
    </row>
    <row r="123" spans="1:24" s="90" customFormat="1" hidden="1" x14ac:dyDescent="0.2">
      <c r="A123" s="290"/>
      <c r="B123" s="291"/>
      <c r="C123" s="291"/>
      <c r="D123" s="293"/>
      <c r="E123" s="295"/>
      <c r="F123" s="271"/>
      <c r="G123" s="284"/>
      <c r="H123" s="295"/>
      <c r="I123" s="284"/>
      <c r="J123" s="271"/>
      <c r="K123" s="273"/>
      <c r="L123" s="271"/>
      <c r="M123" s="271"/>
      <c r="N123" s="296"/>
      <c r="O123" s="278"/>
      <c r="P123" s="281"/>
      <c r="Q123" s="278"/>
      <c r="R123" s="281"/>
      <c r="S123" s="288"/>
      <c r="T123" s="270"/>
      <c r="U123" s="88"/>
      <c r="V123" s="88"/>
      <c r="W123" s="88"/>
      <c r="X123" s="88"/>
    </row>
    <row r="124" spans="1:24" s="90" customFormat="1" hidden="1" x14ac:dyDescent="0.2">
      <c r="A124" s="290"/>
      <c r="B124" s="291"/>
      <c r="C124" s="291"/>
      <c r="D124" s="293"/>
      <c r="E124" s="295"/>
      <c r="F124" s="271"/>
      <c r="G124" s="275"/>
      <c r="H124" s="295"/>
      <c r="I124" s="275"/>
      <c r="J124" s="271"/>
      <c r="K124" s="273"/>
      <c r="L124" s="271"/>
      <c r="M124" s="271"/>
      <c r="N124" s="296"/>
      <c r="O124" s="279"/>
      <c r="P124" s="282"/>
      <c r="Q124" s="279"/>
      <c r="R124" s="282"/>
      <c r="S124" s="276"/>
      <c r="T124" s="270"/>
      <c r="U124" s="88"/>
      <c r="V124" s="88"/>
      <c r="W124" s="88"/>
      <c r="X124" s="88"/>
    </row>
    <row r="125" spans="1:24" s="90" customFormat="1" hidden="1" x14ac:dyDescent="0.2">
      <c r="A125" s="290">
        <v>39</v>
      </c>
      <c r="B125" s="279" t="s">
        <v>347</v>
      </c>
      <c r="C125" s="279" t="s">
        <v>744</v>
      </c>
      <c r="D125" s="292" t="s">
        <v>298</v>
      </c>
      <c r="E125" s="294" t="str">
        <f>IF(D125=$D$661,$E$661,IF(D125=$D$662,$E$662,IF(D125=$D$663,$E$663,IF(D125=$D$664,$E$664,IF(D125=$D$665,$E$665,IF(D125=$D$666,$E$666,IF(D125=$D$667,$E$667,IF(D125=$D$668,$E$668,IF(D125=$D$669,$E$669,IF(D125=$D$670,$E$670,IF(D125=VICERRECTORÍA_ACADÉMICA_,$W$661,IF(D125=PLANEACIÓN_,$W$663, IF(D125=VICERRECTORÍA_INVESTIGACIONES_INNOVACIÓN_EXTENSIÓN_,$W$662,IF(D125=VICERRECTORÍA_ADMINISTRATIVA_FINANCIERA_,$W$664,IF(D125=_VICERRECTORÍA_RESPONSABILIDAD_SOCIAL_Y_BIENESTAR_UNIVERSITARIO_,$W$665," ")))))))))))))))</f>
        <v>Fortalecer la gestión del contexto para lograr mayor impacto y visibilidad regional, nacional e internacional.</v>
      </c>
      <c r="F125" s="275" t="s">
        <v>192</v>
      </c>
      <c r="G125" s="285" t="s">
        <v>397</v>
      </c>
      <c r="H125" s="295" t="str">
        <f>+IFERROR(VLOOKUP(G125,Tabla3[],2,0),"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25" s="285" t="s">
        <v>401</v>
      </c>
      <c r="J125" s="275" t="s">
        <v>431</v>
      </c>
      <c r="K125" s="276" t="s">
        <v>437</v>
      </c>
      <c r="L125" s="274" t="s">
        <v>752</v>
      </c>
      <c r="M125" s="274" t="s">
        <v>761</v>
      </c>
      <c r="N125" s="296" t="str">
        <f t="shared" si="70"/>
        <v>Posibilidad de afectación reputacional  por ejecución inadecuada de las actividades e incumplimiento de las metas dek Pilar "Gestión del contexto y visibilidad nacional e internacional,   debido a una planeación descontextualizada de la realizada de la realidad regional, nacional e internacional</v>
      </c>
      <c r="O125" s="277" t="s">
        <v>85</v>
      </c>
      <c r="P125" s="280">
        <f t="shared" si="54"/>
        <v>3</v>
      </c>
      <c r="Q125" s="277" t="s">
        <v>99</v>
      </c>
      <c r="R125" s="280">
        <f t="shared" si="57"/>
        <v>3</v>
      </c>
      <c r="S125" s="287">
        <f t="shared" ref="S125" si="73">R125*P125</f>
        <v>9</v>
      </c>
      <c r="T125" s="269" t="str">
        <f t="shared" si="72"/>
        <v>MODERADO</v>
      </c>
      <c r="U125" s="88"/>
      <c r="V125" s="88"/>
      <c r="W125" s="88"/>
      <c r="X125" s="88"/>
    </row>
    <row r="126" spans="1:24" s="90" customFormat="1" hidden="1" x14ac:dyDescent="0.2">
      <c r="A126" s="290"/>
      <c r="B126" s="291"/>
      <c r="C126" s="291"/>
      <c r="D126" s="293"/>
      <c r="E126" s="295"/>
      <c r="F126" s="271"/>
      <c r="G126" s="284"/>
      <c r="H126" s="295"/>
      <c r="I126" s="284"/>
      <c r="J126" s="271"/>
      <c r="K126" s="273"/>
      <c r="L126" s="273"/>
      <c r="M126" s="273"/>
      <c r="N126" s="296"/>
      <c r="O126" s="278"/>
      <c r="P126" s="281"/>
      <c r="Q126" s="278"/>
      <c r="R126" s="281"/>
      <c r="S126" s="288"/>
      <c r="T126" s="270"/>
      <c r="U126" s="88"/>
      <c r="V126" s="88"/>
      <c r="W126" s="88"/>
      <c r="X126" s="88"/>
    </row>
    <row r="127" spans="1:24" s="90" customFormat="1" hidden="1" x14ac:dyDescent="0.2">
      <c r="A127" s="290"/>
      <c r="B127" s="291"/>
      <c r="C127" s="291"/>
      <c r="D127" s="293"/>
      <c r="E127" s="295"/>
      <c r="F127" s="271"/>
      <c r="G127" s="275"/>
      <c r="H127" s="295"/>
      <c r="I127" s="275"/>
      <c r="J127" s="271"/>
      <c r="K127" s="273"/>
      <c r="L127" s="273"/>
      <c r="M127" s="273"/>
      <c r="N127" s="296"/>
      <c r="O127" s="279"/>
      <c r="P127" s="282"/>
      <c r="Q127" s="279"/>
      <c r="R127" s="282"/>
      <c r="S127" s="276"/>
      <c r="T127" s="270"/>
      <c r="U127" s="88"/>
      <c r="V127" s="88"/>
      <c r="W127" s="88"/>
      <c r="X127" s="88"/>
    </row>
    <row r="128" spans="1:24" s="90" customFormat="1" hidden="1" x14ac:dyDescent="0.2">
      <c r="A128" s="290">
        <v>40</v>
      </c>
      <c r="B128" s="279" t="s">
        <v>347</v>
      </c>
      <c r="C128" s="279" t="s">
        <v>744</v>
      </c>
      <c r="D128" s="292" t="s">
        <v>298</v>
      </c>
      <c r="E128" s="294" t="str">
        <f>IF(D128=$D$661,$E$661,IF(D128=$D$662,$E$662,IF(D128=$D$663,$E$663,IF(D128=$D$664,$E$664,IF(D128=$D$665,$E$665,IF(D128=$D$666,$E$666,IF(D128=$D$667,$E$667,IF(D128=$D$668,$E$668,IF(D128=$D$669,$E$669,IF(D128=$D$670,$E$670,IF(D128=VICERRECTORÍA_ACADÉMICA_,$W$661,IF(D128=PLANEACIÓN_,$W$663, IF(D128=VICERRECTORÍA_INVESTIGACIONES_INNOVACIÓN_EXTENSIÓN_,$W$662,IF(D128=VICERRECTORÍA_ADMINISTRATIVA_FINANCIERA_,$W$664,IF(D128=_VICERRECTORÍA_RESPONSABILIDAD_SOCIAL_Y_BIENESTAR_UNIVERSITARIO_,$W$665," ")))))))))))))))</f>
        <v>Fortalecer la gestión del contexto para lograr mayor impacto y visibilidad regional, nacional e internacional.</v>
      </c>
      <c r="F128" s="275" t="s">
        <v>192</v>
      </c>
      <c r="G128" s="285" t="s">
        <v>397</v>
      </c>
      <c r="H128" s="295" t="str">
        <f>+IFERROR(VLOOKUP(G128,Tabla3[],2,0),"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28" s="285" t="s">
        <v>401</v>
      </c>
      <c r="J128" s="275" t="s">
        <v>431</v>
      </c>
      <c r="K128" s="276" t="s">
        <v>437</v>
      </c>
      <c r="L128" s="274" t="s">
        <v>753</v>
      </c>
      <c r="M128" s="274" t="s">
        <v>762</v>
      </c>
      <c r="N128" s="296" t="str">
        <f t="shared" si="70"/>
        <v>Posibilidad de afectación reputacional  por baja calificación en el Índice de Gestión de Proyectos de Regalías - IGPR,   debido a una ejecución inadecuada de los proyectos finaciados con Recursos del Sistema General de Regalías - SGR</v>
      </c>
      <c r="O128" s="277" t="s">
        <v>96</v>
      </c>
      <c r="P128" s="280">
        <f t="shared" si="54"/>
        <v>1</v>
      </c>
      <c r="Q128" s="277" t="s">
        <v>99</v>
      </c>
      <c r="R128" s="280">
        <f t="shared" si="57"/>
        <v>3</v>
      </c>
      <c r="S128" s="287">
        <f t="shared" ref="S128" si="74">R128*P128</f>
        <v>3</v>
      </c>
      <c r="T128" s="269" t="str">
        <f t="shared" si="72"/>
        <v>LEVE</v>
      </c>
      <c r="U128" s="88"/>
      <c r="V128" s="88"/>
      <c r="W128" s="88"/>
      <c r="X128" s="88"/>
    </row>
    <row r="129" spans="1:24" s="90" customFormat="1" hidden="1" x14ac:dyDescent="0.2">
      <c r="A129" s="290"/>
      <c r="B129" s="291"/>
      <c r="C129" s="291"/>
      <c r="D129" s="293"/>
      <c r="E129" s="295"/>
      <c r="F129" s="271"/>
      <c r="G129" s="284"/>
      <c r="H129" s="295"/>
      <c r="I129" s="284"/>
      <c r="J129" s="271"/>
      <c r="K129" s="273"/>
      <c r="L129" s="273"/>
      <c r="M129" s="273"/>
      <c r="N129" s="296"/>
      <c r="O129" s="278"/>
      <c r="P129" s="281"/>
      <c r="Q129" s="278"/>
      <c r="R129" s="281"/>
      <c r="S129" s="288"/>
      <c r="T129" s="270"/>
      <c r="U129" s="88"/>
      <c r="V129" s="88"/>
      <c r="W129" s="88"/>
      <c r="X129" s="88"/>
    </row>
    <row r="130" spans="1:24" s="90" customFormat="1" hidden="1" x14ac:dyDescent="0.2">
      <c r="A130" s="290"/>
      <c r="B130" s="291"/>
      <c r="C130" s="291"/>
      <c r="D130" s="293"/>
      <c r="E130" s="295"/>
      <c r="F130" s="271"/>
      <c r="G130" s="275"/>
      <c r="H130" s="295"/>
      <c r="I130" s="275"/>
      <c r="J130" s="271"/>
      <c r="K130" s="273"/>
      <c r="L130" s="273"/>
      <c r="M130" s="273"/>
      <c r="N130" s="296"/>
      <c r="O130" s="279"/>
      <c r="P130" s="282"/>
      <c r="Q130" s="279"/>
      <c r="R130" s="282"/>
      <c r="S130" s="276"/>
      <c r="T130" s="270"/>
      <c r="U130" s="88"/>
      <c r="V130" s="88"/>
      <c r="W130" s="88"/>
      <c r="X130" s="88"/>
    </row>
    <row r="131" spans="1:24" s="90" customFormat="1" hidden="1" x14ac:dyDescent="0.2">
      <c r="A131" s="290">
        <v>41</v>
      </c>
      <c r="B131" s="279" t="s">
        <v>132</v>
      </c>
      <c r="C131" s="279" t="s">
        <v>319</v>
      </c>
      <c r="D131" s="292" t="s">
        <v>109</v>
      </c>
      <c r="E131" s="294" t="str">
        <f>IF(D131=$D$661,$E$661,IF(D131=$D$662,$E$662,IF(D131=$D$663,$E$663,IF(D131=$D$664,$E$664,IF(D131=$D$665,$E$665,IF(D131=$D$666,$E$666,IF(D131=$D$667,$E$667,IF(D131=$D$668,$E$668,IF(D131=$D$669,$E$669,IF(D131=$D$670,$E$670,IF(D131=VICERRECTORÍA_ACADÉMICA_,$W$661,IF(D131=PLANEACIÓN_,$W$663, IF(D131=VICERRECTORÍA_INVESTIGACIONES_INNOVACIÓN_EXTENSIÓN_,$W$662,IF(D131=VICERRECTORÍA_ADMINISTRATIVA_FINANCIERA_,$W$664,IF(D131=_VICERRECTORÍA_RESPONSABILIDAD_SOCIAL_Y_BIENESTAR_UNIVERSITARIO_,$W$665," ")))))))))))))))</f>
        <v>Transformar y fortalecer las funciones de investigación, docencia, extensión y proyección social para su articulación en un ambiente multicultural y globalizado, con excelencia académica.</v>
      </c>
      <c r="F131" s="275" t="s">
        <v>193</v>
      </c>
      <c r="G131" s="285" t="s">
        <v>397</v>
      </c>
      <c r="H131" s="295" t="str">
        <f>+IFERROR(VLOOKUP(G131,Tabla3[],2,0),"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31" s="284" t="s">
        <v>401</v>
      </c>
      <c r="J131" s="275" t="s">
        <v>431</v>
      </c>
      <c r="K131" s="276" t="s">
        <v>439</v>
      </c>
      <c r="L131" s="274" t="s">
        <v>811</v>
      </c>
      <c r="M131" s="274" t="s">
        <v>812</v>
      </c>
      <c r="N131" s="296" t="str">
        <f t="shared" si="70"/>
        <v>Posibilidad de afectación económica y reputacional  por desconocimiento o aplicación incorrecta de los procedimientos por parte de los responsables del proceso,   debido a la insuficiente socialización y capacitación institucional sobre los procedimientos establecidos para la gestión del proceso, o a causa de una incorrecta asignacion del estatus migratorio por parte de Migración Colombia.</v>
      </c>
      <c r="O131" s="277" t="s">
        <v>105</v>
      </c>
      <c r="P131" s="280">
        <f t="shared" si="54"/>
        <v>2</v>
      </c>
      <c r="Q131" s="277" t="s">
        <v>99</v>
      </c>
      <c r="R131" s="280">
        <f t="shared" si="57"/>
        <v>3</v>
      </c>
      <c r="S131" s="287">
        <f t="shared" ref="S131" si="75">R131*P131</f>
        <v>6</v>
      </c>
      <c r="T131" s="269" t="str">
        <f t="shared" si="72"/>
        <v>MODERADO</v>
      </c>
      <c r="U131" s="88"/>
      <c r="V131" s="88"/>
      <c r="W131" s="88"/>
      <c r="X131" s="88"/>
    </row>
    <row r="132" spans="1:24" s="90" customFormat="1" hidden="1" x14ac:dyDescent="0.2">
      <c r="A132" s="290"/>
      <c r="B132" s="291"/>
      <c r="C132" s="291"/>
      <c r="D132" s="293"/>
      <c r="E132" s="295"/>
      <c r="F132" s="271"/>
      <c r="G132" s="284"/>
      <c r="H132" s="295"/>
      <c r="I132" s="284"/>
      <c r="J132" s="271"/>
      <c r="K132" s="273"/>
      <c r="L132" s="273"/>
      <c r="M132" s="273"/>
      <c r="N132" s="296"/>
      <c r="O132" s="278"/>
      <c r="P132" s="281"/>
      <c r="Q132" s="278"/>
      <c r="R132" s="281"/>
      <c r="S132" s="288"/>
      <c r="T132" s="270"/>
      <c r="U132" s="88"/>
      <c r="V132" s="88"/>
      <c r="W132" s="88"/>
      <c r="X132" s="88"/>
    </row>
    <row r="133" spans="1:24" s="90" customFormat="1" hidden="1" x14ac:dyDescent="0.2">
      <c r="A133" s="290"/>
      <c r="B133" s="291"/>
      <c r="C133" s="291"/>
      <c r="D133" s="293"/>
      <c r="E133" s="295"/>
      <c r="F133" s="271"/>
      <c r="G133" s="275"/>
      <c r="H133" s="295"/>
      <c r="I133" s="275"/>
      <c r="J133" s="271"/>
      <c r="K133" s="273"/>
      <c r="L133" s="273"/>
      <c r="M133" s="273"/>
      <c r="N133" s="296"/>
      <c r="O133" s="279"/>
      <c r="P133" s="282"/>
      <c r="Q133" s="279"/>
      <c r="R133" s="282"/>
      <c r="S133" s="276"/>
      <c r="T133" s="270"/>
      <c r="U133" s="88"/>
      <c r="V133" s="88"/>
      <c r="W133" s="88"/>
      <c r="X133" s="88"/>
    </row>
    <row r="134" spans="1:24" s="90" customFormat="1" hidden="1" x14ac:dyDescent="0.2">
      <c r="A134" s="290">
        <v>42</v>
      </c>
      <c r="B134" s="279" t="s">
        <v>311</v>
      </c>
      <c r="C134" s="279" t="s">
        <v>821</v>
      </c>
      <c r="D134" s="292" t="s">
        <v>120</v>
      </c>
      <c r="E134" s="294" t="str">
        <f>IF(D134=$D$661,$E$661,IF(D134=$D$662,$E$662,IF(D134=$D$663,$E$663,IF(D134=$D$664,$E$664,IF(D134=$D$665,$E$665,IF(D134=$D$666,$E$666,IF(D134=$D$667,$E$667,IF(D134=$D$668,$E$668,IF(D134=$D$669,$E$669,IF(D134=$D$670,$E$670,IF(D134=VICERRECTORÍA_ACADÉMICA_,$W$661,IF(D134=PLANEACIÓN_,$W$663, IF(D134=VICERRECTORÍA_INVESTIGACIONES_INNOVACIÓN_EXTENSIÓN_,$W$662,IF(D134=VICERRECTORÍA_ADMINISTRATIVA_FINANCIERA_,$W$664,IF(D134=_VICERRECTORÍA_RESPONSABILIDAD_SOCIAL_Y_BIENESTAR_UNIVERSITARIO_,$W$665,"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34" s="275" t="s">
        <v>193</v>
      </c>
      <c r="G134" s="284" t="s">
        <v>92</v>
      </c>
      <c r="H134" s="295" t="str">
        <f>+IFERROR(VLOOKUP(G134,Tabla3[],2,0)," ")</f>
        <v>Eventos relacionados con la infraestructura tecnológica de la entidad.</v>
      </c>
      <c r="I134" s="284" t="s">
        <v>415</v>
      </c>
      <c r="J134" s="275" t="s">
        <v>432</v>
      </c>
      <c r="K134" s="276" t="s">
        <v>712</v>
      </c>
      <c r="L134" s="274" t="s">
        <v>824</v>
      </c>
      <c r="M134" s="274" t="s">
        <v>827</v>
      </c>
      <c r="N134" s="296" t="str">
        <f t="shared" si="70"/>
        <v>Posibilidad de perdida de disponibilidad  por inaccesibilidad a los servicios o aplicaciones institucionales,   a causa de fallas en dispositivos fisicos o virtuales que afectan el funcionamiento de las aplicaciones instaladas.</v>
      </c>
      <c r="O134" s="278" t="s">
        <v>103</v>
      </c>
      <c r="P134" s="280">
        <f t="shared" si="54"/>
        <v>5</v>
      </c>
      <c r="Q134" s="278" t="s">
        <v>99</v>
      </c>
      <c r="R134" s="280">
        <f t="shared" si="57"/>
        <v>3</v>
      </c>
      <c r="S134" s="287">
        <f t="shared" ref="S134" si="76">R134*P134</f>
        <v>15</v>
      </c>
      <c r="T134" s="269" t="str">
        <f t="shared" si="72"/>
        <v>GRAVE</v>
      </c>
      <c r="U134" s="88"/>
      <c r="V134" s="88"/>
      <c r="W134" s="88"/>
      <c r="X134" s="88"/>
    </row>
    <row r="135" spans="1:24" s="90" customFormat="1" hidden="1" x14ac:dyDescent="0.2">
      <c r="A135" s="290"/>
      <c r="B135" s="291"/>
      <c r="C135" s="291"/>
      <c r="D135" s="293"/>
      <c r="E135" s="295"/>
      <c r="F135" s="271"/>
      <c r="G135" s="284"/>
      <c r="H135" s="295"/>
      <c r="I135" s="284"/>
      <c r="J135" s="271"/>
      <c r="K135" s="273"/>
      <c r="L135" s="273"/>
      <c r="M135" s="273"/>
      <c r="N135" s="296"/>
      <c r="O135" s="278"/>
      <c r="P135" s="281"/>
      <c r="Q135" s="278"/>
      <c r="R135" s="281"/>
      <c r="S135" s="288"/>
      <c r="T135" s="270"/>
      <c r="U135" s="88"/>
      <c r="V135" s="88"/>
      <c r="W135" s="88"/>
      <c r="X135" s="88"/>
    </row>
    <row r="136" spans="1:24" s="90" customFormat="1" hidden="1" x14ac:dyDescent="0.2">
      <c r="A136" s="290"/>
      <c r="B136" s="291"/>
      <c r="C136" s="291"/>
      <c r="D136" s="293"/>
      <c r="E136" s="295"/>
      <c r="F136" s="271"/>
      <c r="G136" s="275"/>
      <c r="H136" s="295"/>
      <c r="I136" s="275"/>
      <c r="J136" s="271"/>
      <c r="K136" s="273"/>
      <c r="L136" s="273"/>
      <c r="M136" s="273"/>
      <c r="N136" s="296"/>
      <c r="O136" s="279"/>
      <c r="P136" s="282"/>
      <c r="Q136" s="279"/>
      <c r="R136" s="282"/>
      <c r="S136" s="276"/>
      <c r="T136" s="270"/>
      <c r="U136" s="88"/>
      <c r="V136" s="88"/>
      <c r="W136" s="88"/>
      <c r="X136" s="88"/>
    </row>
    <row r="137" spans="1:24" s="90" customFormat="1" hidden="1" x14ac:dyDescent="0.2">
      <c r="A137" s="290">
        <v>43</v>
      </c>
      <c r="B137" s="291" t="s">
        <v>311</v>
      </c>
      <c r="C137" s="279" t="s">
        <v>821</v>
      </c>
      <c r="D137" s="293" t="s">
        <v>120</v>
      </c>
      <c r="E137" s="294" t="str">
        <f>IF(D137=$D$661,$E$661,IF(D137=$D$662,$E$662,IF(D137=$D$663,$E$663,IF(D137=$D$664,$E$664,IF(D137=$D$665,$E$665,IF(D137=$D$666,$E$666,IF(D137=$D$667,$E$667,IF(D137=$D$668,$E$668,IF(D137=$D$669,$E$669,IF(D137=$D$670,$E$670,IF(D137=VICERRECTORÍA_ACADÉMICA_,$W$661,IF(D137=PLANEACIÓN_,$W$663, IF(D137=VICERRECTORÍA_INVESTIGACIONES_INNOVACIÓN_EXTENSIÓN_,$W$662,IF(D137=VICERRECTORÍA_ADMINISTRATIVA_FINANCIERA_,$W$664,IF(D137=_VICERRECTORÍA_RESPONSABILIDAD_SOCIAL_Y_BIENESTAR_UNIVERSITARIO_,$W$665,"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37" s="271" t="s">
        <v>193</v>
      </c>
      <c r="G137" s="285" t="s">
        <v>92</v>
      </c>
      <c r="H137" s="295" t="str">
        <f>+IFERROR(VLOOKUP(G137,Tabla3[],2,0)," ")</f>
        <v>Eventos relacionados con la infraestructura tecnológica de la entidad.</v>
      </c>
      <c r="I137" s="285" t="s">
        <v>418</v>
      </c>
      <c r="J137" s="271" t="s">
        <v>432</v>
      </c>
      <c r="K137" s="272" t="s">
        <v>822</v>
      </c>
      <c r="L137" s="271" t="s">
        <v>825</v>
      </c>
      <c r="M137" s="271" t="s">
        <v>828</v>
      </c>
      <c r="N137" s="296" t="str">
        <f t="shared" si="70"/>
        <v>Posibilidad de perdida de integridad  por existencia de datos inconsistentes o cálculos incorrectos,   debido a la entrega de información incompleta en el levantamiento de requerimientos, cambios en la normatividad interna o externa, o errores en implementación de funcionalidad.</v>
      </c>
      <c r="O137" s="277" t="s">
        <v>85</v>
      </c>
      <c r="P137" s="280">
        <f t="shared" si="54"/>
        <v>3</v>
      </c>
      <c r="Q137" s="277" t="s">
        <v>99</v>
      </c>
      <c r="R137" s="280">
        <f t="shared" si="57"/>
        <v>3</v>
      </c>
      <c r="S137" s="287">
        <f t="shared" ref="S137" si="77">R137*P137</f>
        <v>9</v>
      </c>
      <c r="T137" s="269" t="str">
        <f t="shared" si="72"/>
        <v>MODERADO</v>
      </c>
      <c r="U137" s="88"/>
      <c r="V137" s="88"/>
      <c r="W137" s="88"/>
      <c r="X137" s="88"/>
    </row>
    <row r="138" spans="1:24" s="90" customFormat="1" hidden="1" x14ac:dyDescent="0.2">
      <c r="A138" s="290"/>
      <c r="B138" s="291"/>
      <c r="C138" s="291"/>
      <c r="D138" s="293"/>
      <c r="E138" s="295"/>
      <c r="F138" s="271"/>
      <c r="G138" s="284"/>
      <c r="H138" s="295"/>
      <c r="I138" s="284"/>
      <c r="J138" s="271"/>
      <c r="K138" s="273"/>
      <c r="L138" s="271"/>
      <c r="M138" s="271"/>
      <c r="N138" s="296"/>
      <c r="O138" s="278"/>
      <c r="P138" s="281"/>
      <c r="Q138" s="278"/>
      <c r="R138" s="281"/>
      <c r="S138" s="288"/>
      <c r="T138" s="270"/>
      <c r="U138" s="88"/>
      <c r="V138" s="88"/>
      <c r="W138" s="88"/>
      <c r="X138" s="88"/>
    </row>
    <row r="139" spans="1:24" s="90" customFormat="1" hidden="1" x14ac:dyDescent="0.2">
      <c r="A139" s="290"/>
      <c r="B139" s="291"/>
      <c r="C139" s="291"/>
      <c r="D139" s="293"/>
      <c r="E139" s="295"/>
      <c r="F139" s="271"/>
      <c r="G139" s="275"/>
      <c r="H139" s="295"/>
      <c r="I139" s="275"/>
      <c r="J139" s="271"/>
      <c r="K139" s="273"/>
      <c r="L139" s="271"/>
      <c r="M139" s="271"/>
      <c r="N139" s="296"/>
      <c r="O139" s="279"/>
      <c r="P139" s="282"/>
      <c r="Q139" s="279"/>
      <c r="R139" s="282"/>
      <c r="S139" s="276"/>
      <c r="T139" s="270"/>
      <c r="U139" s="88"/>
      <c r="V139" s="88"/>
      <c r="W139" s="88"/>
      <c r="X139" s="88"/>
    </row>
    <row r="140" spans="1:24" s="90" customFormat="1" hidden="1" x14ac:dyDescent="0.2">
      <c r="A140" s="290">
        <v>44</v>
      </c>
      <c r="B140" s="291" t="s">
        <v>311</v>
      </c>
      <c r="C140" s="279" t="s">
        <v>821</v>
      </c>
      <c r="D140" s="293" t="s">
        <v>120</v>
      </c>
      <c r="E140" s="294" t="str">
        <f>IF(D140=$D$661,$E$661,IF(D140=$D$662,$E$662,IF(D140=$D$663,$E$663,IF(D140=$D$664,$E$664,IF(D140=$D$665,$E$665,IF(D140=$D$666,$E$666,IF(D140=$D$667,$E$667,IF(D140=$D$668,$E$668,IF(D140=$D$669,$E$669,IF(D140=$D$670,$E$670,IF(D140=VICERRECTORÍA_ACADÉMICA_,$W$661,IF(D140=PLANEACIÓN_,$W$663, IF(D140=VICERRECTORÍA_INVESTIGACIONES_INNOVACIÓN_EXTENSIÓN_,$W$662,IF(D140=VICERRECTORÍA_ADMINISTRATIVA_FINANCIERA_,$W$664,IF(D140=_VICERRECTORÍA_RESPONSABILIDAD_SOCIAL_Y_BIENESTAR_UNIVERSITARIO_,$W$665,"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40" s="271" t="s">
        <v>192</v>
      </c>
      <c r="G140" s="285" t="s">
        <v>397</v>
      </c>
      <c r="H140" s="295" t="str">
        <f>+IFERROR(VLOOKUP(G140,Tabla3[],2,0),"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40" s="285" t="s">
        <v>401</v>
      </c>
      <c r="J140" s="271" t="s">
        <v>432</v>
      </c>
      <c r="K140" s="272" t="s">
        <v>823</v>
      </c>
      <c r="L140" s="271" t="s">
        <v>826</v>
      </c>
      <c r="M140" s="271" t="s">
        <v>829</v>
      </c>
      <c r="N140" s="296" t="str">
        <f t="shared" si="70"/>
        <v>Posibilidad de perdida de confidencialidad  por fuga de información,   debido a falta de capacitación y asesoria en materia de protección de datos personales.</v>
      </c>
      <c r="O140" s="277" t="s">
        <v>85</v>
      </c>
      <c r="P140" s="280">
        <f t="shared" si="54"/>
        <v>3</v>
      </c>
      <c r="Q140" s="277" t="s">
        <v>99</v>
      </c>
      <c r="R140" s="280">
        <f t="shared" si="57"/>
        <v>3</v>
      </c>
      <c r="S140" s="287">
        <f t="shared" ref="S140" si="78">R140*P140</f>
        <v>9</v>
      </c>
      <c r="T140" s="269" t="str">
        <f t="shared" si="72"/>
        <v>MODERADO</v>
      </c>
      <c r="U140" s="88"/>
      <c r="V140" s="88"/>
      <c r="W140" s="88"/>
      <c r="X140" s="88"/>
    </row>
    <row r="141" spans="1:24" s="90" customFormat="1" hidden="1" x14ac:dyDescent="0.2">
      <c r="A141" s="290"/>
      <c r="B141" s="291"/>
      <c r="C141" s="291"/>
      <c r="D141" s="293"/>
      <c r="E141" s="295"/>
      <c r="F141" s="271"/>
      <c r="G141" s="284"/>
      <c r="H141" s="295"/>
      <c r="I141" s="284"/>
      <c r="J141" s="271"/>
      <c r="K141" s="273"/>
      <c r="L141" s="271"/>
      <c r="M141" s="271"/>
      <c r="N141" s="296"/>
      <c r="O141" s="278"/>
      <c r="P141" s="281"/>
      <c r="Q141" s="278"/>
      <c r="R141" s="281"/>
      <c r="S141" s="288"/>
      <c r="T141" s="270"/>
      <c r="U141" s="88"/>
      <c r="V141" s="88"/>
      <c r="W141" s="88"/>
      <c r="X141" s="88"/>
    </row>
    <row r="142" spans="1:24" s="90" customFormat="1" hidden="1" x14ac:dyDescent="0.2">
      <c r="A142" s="290"/>
      <c r="B142" s="291"/>
      <c r="C142" s="291"/>
      <c r="D142" s="293"/>
      <c r="E142" s="295"/>
      <c r="F142" s="271"/>
      <c r="G142" s="275"/>
      <c r="H142" s="295"/>
      <c r="I142" s="275"/>
      <c r="J142" s="271"/>
      <c r="K142" s="273"/>
      <c r="L142" s="271"/>
      <c r="M142" s="271"/>
      <c r="N142" s="296"/>
      <c r="O142" s="279"/>
      <c r="P142" s="282"/>
      <c r="Q142" s="279"/>
      <c r="R142" s="282"/>
      <c r="S142" s="276"/>
      <c r="T142" s="270"/>
      <c r="U142" s="88"/>
      <c r="V142" s="88"/>
      <c r="W142" s="88"/>
      <c r="X142" s="88"/>
    </row>
    <row r="143" spans="1:24" s="90" customFormat="1" hidden="1" x14ac:dyDescent="0.2">
      <c r="A143" s="290">
        <v>45</v>
      </c>
      <c r="B143" s="279" t="s">
        <v>310</v>
      </c>
      <c r="C143" s="279" t="s">
        <v>174</v>
      </c>
      <c r="D143" s="292" t="s">
        <v>120</v>
      </c>
      <c r="E143" s="294" t="str">
        <f>IF(D143=$D$661,$E$661,IF(D143=$D$662,$E$662,IF(D143=$D$663,$E$663,IF(D143=$D$664,$E$664,IF(D143=$D$665,$E$665,IF(D143=$D$666,$E$666,IF(D143=$D$667,$E$667,IF(D143=$D$668,$E$668,IF(D143=$D$669,$E$669,IF(D143=$D$670,$E$670,IF(D143=VICERRECTORÍA_ACADÉMICA_,$W$661,IF(D143=PLANEACIÓN_,$W$663, IF(D143=VICERRECTORÍA_INVESTIGACIONES_INNOVACIÓN_EXTENSIÓN_,$W$662,IF(D143=VICERRECTORÍA_ADMINISTRATIVA_FINANCIERA_,$W$664,IF(D143=_VICERRECTORÍA_RESPONSABILIDAD_SOCIAL_Y_BIENESTAR_UNIVERSITARIO_,$W$665,"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43" s="275" t="s">
        <v>193</v>
      </c>
      <c r="G143" s="284" t="s">
        <v>397</v>
      </c>
      <c r="H143" s="295" t="str">
        <f>+IFERROR(VLOOKUP(G143,Tabla3[],2,0),"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43" s="284" t="s">
        <v>422</v>
      </c>
      <c r="J143" s="275" t="s">
        <v>431</v>
      </c>
      <c r="K143" s="276" t="s">
        <v>439</v>
      </c>
      <c r="L143" s="274" t="s">
        <v>845</v>
      </c>
      <c r="M143" s="274" t="s">
        <v>848</v>
      </c>
      <c r="N143" s="296" t="str">
        <f t="shared" si="70"/>
        <v>Posibilidad de afectación económica y reputacional  por incumplimiento normativo en la gestión del Talento Humano,   debido a: 
*Procesamiento y verificación manual de información que genera omisiones.
*Desconocimiento normativo y no ejecución correcta de los procesos o procedimientos  establecidos 
*Debilidad en la identificación , gestión y seguimiento a los riesgos laborales del SG-SST 
*Incumplimiento en los términos establecidos por la normativa por parte de los líderes responsables.
*Insufienciente  recurso para realizar la intervención (capacidad)</v>
      </c>
      <c r="O143" s="278" t="s">
        <v>104</v>
      </c>
      <c r="P143" s="280">
        <f t="shared" si="54"/>
        <v>4</v>
      </c>
      <c r="Q143" s="278" t="s">
        <v>165</v>
      </c>
      <c r="R143" s="280">
        <f t="shared" si="57"/>
        <v>4</v>
      </c>
      <c r="S143" s="287">
        <f t="shared" ref="S143" si="79">R143*P143</f>
        <v>16</v>
      </c>
      <c r="T143" s="269" t="str">
        <f t="shared" si="72"/>
        <v>GRAVE</v>
      </c>
      <c r="U143" s="88"/>
      <c r="V143" s="88"/>
      <c r="W143" s="88"/>
      <c r="X143" s="88"/>
    </row>
    <row r="144" spans="1:24" s="90" customFormat="1" hidden="1" x14ac:dyDescent="0.2">
      <c r="A144" s="290"/>
      <c r="B144" s="291"/>
      <c r="C144" s="291"/>
      <c r="D144" s="293"/>
      <c r="E144" s="295"/>
      <c r="F144" s="271"/>
      <c r="G144" s="284"/>
      <c r="H144" s="295"/>
      <c r="I144" s="284"/>
      <c r="J144" s="271"/>
      <c r="K144" s="273"/>
      <c r="L144" s="273"/>
      <c r="M144" s="273"/>
      <c r="N144" s="296"/>
      <c r="O144" s="278"/>
      <c r="P144" s="281"/>
      <c r="Q144" s="278"/>
      <c r="R144" s="281"/>
      <c r="S144" s="288"/>
      <c r="T144" s="270"/>
      <c r="U144" s="88"/>
      <c r="V144" s="88"/>
      <c r="W144" s="88"/>
      <c r="X144" s="88"/>
    </row>
    <row r="145" spans="1:24" s="90" customFormat="1" hidden="1" x14ac:dyDescent="0.2">
      <c r="A145" s="290"/>
      <c r="B145" s="291"/>
      <c r="C145" s="291"/>
      <c r="D145" s="293"/>
      <c r="E145" s="295"/>
      <c r="F145" s="271"/>
      <c r="G145" s="275"/>
      <c r="H145" s="295"/>
      <c r="I145" s="275"/>
      <c r="J145" s="271"/>
      <c r="K145" s="273"/>
      <c r="L145" s="273"/>
      <c r="M145" s="273"/>
      <c r="N145" s="296"/>
      <c r="O145" s="279"/>
      <c r="P145" s="282"/>
      <c r="Q145" s="279"/>
      <c r="R145" s="282"/>
      <c r="S145" s="276"/>
      <c r="T145" s="270"/>
      <c r="U145" s="88"/>
      <c r="V145" s="88"/>
      <c r="W145" s="88"/>
      <c r="X145" s="88"/>
    </row>
    <row r="146" spans="1:24" s="90" customFormat="1" hidden="1" x14ac:dyDescent="0.2">
      <c r="A146" s="290">
        <v>46</v>
      </c>
      <c r="B146" s="291" t="s">
        <v>310</v>
      </c>
      <c r="C146" s="279" t="s">
        <v>174</v>
      </c>
      <c r="D146" s="293" t="s">
        <v>120</v>
      </c>
      <c r="E146" s="294" t="str">
        <f>IF(D146=$D$661,$E$661,IF(D146=$D$662,$E$662,IF(D146=$D$663,$E$663,IF(D146=$D$664,$E$664,IF(D146=$D$665,$E$665,IF(D146=$D$666,$E$666,IF(D146=$D$667,$E$667,IF(D146=$D$668,$E$668,IF(D146=$D$669,$E$669,IF(D146=$D$670,$E$670,IF(D146=VICERRECTORÍA_ACADÉMICA_,$W$661,IF(D146=PLANEACIÓN_,$W$663, IF(D146=VICERRECTORÍA_INVESTIGACIONES_INNOVACIÓN_EXTENSIÓN_,$W$662,IF(D146=VICERRECTORÍA_ADMINISTRATIVA_FINANCIERA_,$W$664,IF(D146=_VICERRECTORÍA_RESPONSABILIDAD_SOCIAL_Y_BIENESTAR_UNIVERSITARIO_,$W$665,"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46" s="271" t="s">
        <v>193</v>
      </c>
      <c r="G146" s="285" t="s">
        <v>397</v>
      </c>
      <c r="H146" s="295" t="str">
        <f>+IFERROR(VLOOKUP(G146,Tabla3[],2,0),"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46" s="285" t="s">
        <v>422</v>
      </c>
      <c r="J146" s="271" t="s">
        <v>431</v>
      </c>
      <c r="K146" s="272" t="s">
        <v>437</v>
      </c>
      <c r="L146" s="271" t="s">
        <v>846</v>
      </c>
      <c r="M146" s="271" t="s">
        <v>849</v>
      </c>
      <c r="N146" s="296" t="str">
        <f t="shared" si="70"/>
        <v xml:space="preserve">Posibilidad de afectación reputacional  por pérdida del conocimiento institucional,   debido a la ausencia de mecanismos efectivos para transferir y capitalizar el conocimiento ante el retiro o terminación de contrato o por cumplimiento de la etapa pensional o causa de ausencia en la divulgación, documentación, socialización y lecciones aprendidas. </v>
      </c>
      <c r="O146" s="277" t="s">
        <v>105</v>
      </c>
      <c r="P146" s="280">
        <f t="shared" ref="P146:P209" si="80">IF(O146="ALTA",5,IF(O146="MEDIO ALTA",4,IF(O146="MEDIA",3,IF(O146="MEDIO BAJA",2,IF(O146="BAJA",1,0)))))</f>
        <v>2</v>
      </c>
      <c r="Q146" s="277" t="s">
        <v>100</v>
      </c>
      <c r="R146" s="280">
        <f t="shared" si="57"/>
        <v>1</v>
      </c>
      <c r="S146" s="287">
        <f t="shared" ref="S146" si="81">R146*P146</f>
        <v>2</v>
      </c>
      <c r="T146" s="269" t="str">
        <f t="shared" si="72"/>
        <v>LEVE</v>
      </c>
      <c r="U146" s="88"/>
      <c r="V146" s="88"/>
      <c r="W146" s="88"/>
      <c r="X146" s="88"/>
    </row>
    <row r="147" spans="1:24" s="90" customFormat="1" hidden="1" x14ac:dyDescent="0.2">
      <c r="A147" s="290"/>
      <c r="B147" s="291"/>
      <c r="C147" s="291"/>
      <c r="D147" s="293"/>
      <c r="E147" s="295"/>
      <c r="F147" s="271"/>
      <c r="G147" s="284"/>
      <c r="H147" s="295"/>
      <c r="I147" s="284"/>
      <c r="J147" s="271"/>
      <c r="K147" s="273"/>
      <c r="L147" s="271"/>
      <c r="M147" s="271"/>
      <c r="N147" s="296"/>
      <c r="O147" s="278"/>
      <c r="P147" s="281"/>
      <c r="Q147" s="278"/>
      <c r="R147" s="281"/>
      <c r="S147" s="288"/>
      <c r="T147" s="270"/>
      <c r="U147" s="88"/>
      <c r="V147" s="88"/>
      <c r="W147" s="88"/>
      <c r="X147" s="88"/>
    </row>
    <row r="148" spans="1:24" s="90" customFormat="1" hidden="1" x14ac:dyDescent="0.2">
      <c r="A148" s="290"/>
      <c r="B148" s="291"/>
      <c r="C148" s="291"/>
      <c r="D148" s="293"/>
      <c r="E148" s="295"/>
      <c r="F148" s="271"/>
      <c r="G148" s="275"/>
      <c r="H148" s="295"/>
      <c r="I148" s="275"/>
      <c r="J148" s="271"/>
      <c r="K148" s="273"/>
      <c r="L148" s="271"/>
      <c r="M148" s="271"/>
      <c r="N148" s="296"/>
      <c r="O148" s="279"/>
      <c r="P148" s="282"/>
      <c r="Q148" s="279"/>
      <c r="R148" s="282"/>
      <c r="S148" s="276"/>
      <c r="T148" s="270"/>
      <c r="U148" s="88"/>
      <c r="V148" s="88"/>
      <c r="W148" s="88"/>
      <c r="X148" s="88"/>
    </row>
    <row r="149" spans="1:24" s="90" customFormat="1" hidden="1" x14ac:dyDescent="0.2">
      <c r="A149" s="290">
        <v>47</v>
      </c>
      <c r="B149" s="291" t="s">
        <v>310</v>
      </c>
      <c r="C149" s="279" t="s">
        <v>174</v>
      </c>
      <c r="D149" s="293" t="s">
        <v>120</v>
      </c>
      <c r="E149" s="294" t="str">
        <f>IF(D149=$D$661,$E$661,IF(D149=$D$662,$E$662,IF(D149=$D$663,$E$663,IF(D149=$D$664,$E$664,IF(D149=$D$665,$E$665,IF(D149=$D$666,$E$666,IF(D149=$D$667,$E$667,IF(D149=$D$668,$E$668,IF(D149=$D$669,$E$669,IF(D149=$D$670,$E$670,IF(D149=VICERRECTORÍA_ACADÉMICA_,$W$661,IF(D149=PLANEACIÓN_,$W$663, IF(D149=VICERRECTORÍA_INVESTIGACIONES_INNOVACIÓN_EXTENSIÓN_,$W$662,IF(D149=VICERRECTORÍA_ADMINISTRATIVA_FINANCIERA_,$W$664,IF(D149=_VICERRECTORÍA_RESPONSABILIDAD_SOCIAL_Y_BIENESTAR_UNIVERSITARIO_,$W$665,"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49" s="271" t="s">
        <v>193</v>
      </c>
      <c r="G149" s="285" t="s">
        <v>399</v>
      </c>
      <c r="H149" s="295" t="str">
        <f>+IFERROR(VLOOKUP(G149,Tabla3[],2,0)," ")</f>
        <v>Eventos relacionados con las conductas o comportamientos de los empleados que afectan la Integridad Pública</v>
      </c>
      <c r="I149" s="285" t="s">
        <v>101</v>
      </c>
      <c r="J149" s="271" t="s">
        <v>433</v>
      </c>
      <c r="K149" s="272" t="s">
        <v>438</v>
      </c>
      <c r="L149" s="271" t="s">
        <v>847</v>
      </c>
      <c r="M149" s="271" t="s">
        <v>850</v>
      </c>
      <c r="N149" s="296" t="str">
        <f t="shared" si="70"/>
        <v xml:space="preserve">Posibilidad de pérdida reputacional  por conductas contrarias a los principios de integridad pública por parte de trabajadores,    debido a la debilidades en los procesos de sensibilización,  seguimiento y apropiación de la politica integridad y mecanismos insuficientes para la verificación de antecedentes durante la vinculación </v>
      </c>
      <c r="O149" s="277" t="s">
        <v>104</v>
      </c>
      <c r="P149" s="280">
        <f t="shared" si="80"/>
        <v>4</v>
      </c>
      <c r="Q149" s="277" t="s">
        <v>165</v>
      </c>
      <c r="R149" s="280">
        <f t="shared" si="57"/>
        <v>4</v>
      </c>
      <c r="S149" s="287">
        <f t="shared" ref="S149" si="82">R149*P149</f>
        <v>16</v>
      </c>
      <c r="T149" s="269" t="str">
        <f t="shared" si="72"/>
        <v>GRAVE</v>
      </c>
      <c r="U149" s="88"/>
      <c r="V149" s="88"/>
      <c r="W149" s="88"/>
      <c r="X149" s="88"/>
    </row>
    <row r="150" spans="1:24" s="90" customFormat="1" hidden="1" x14ac:dyDescent="0.2">
      <c r="A150" s="290"/>
      <c r="B150" s="291"/>
      <c r="C150" s="291"/>
      <c r="D150" s="293"/>
      <c r="E150" s="295"/>
      <c r="F150" s="271"/>
      <c r="G150" s="284"/>
      <c r="H150" s="295"/>
      <c r="I150" s="284"/>
      <c r="J150" s="271"/>
      <c r="K150" s="273"/>
      <c r="L150" s="271"/>
      <c r="M150" s="271"/>
      <c r="N150" s="296"/>
      <c r="O150" s="278"/>
      <c r="P150" s="281"/>
      <c r="Q150" s="278"/>
      <c r="R150" s="281"/>
      <c r="S150" s="288"/>
      <c r="T150" s="270"/>
      <c r="U150" s="88"/>
      <c r="V150" s="88"/>
      <c r="W150" s="88"/>
      <c r="X150" s="88"/>
    </row>
    <row r="151" spans="1:24" s="90" customFormat="1" hidden="1" x14ac:dyDescent="0.2">
      <c r="A151" s="290"/>
      <c r="B151" s="291"/>
      <c r="C151" s="291"/>
      <c r="D151" s="293"/>
      <c r="E151" s="295"/>
      <c r="F151" s="271"/>
      <c r="G151" s="275"/>
      <c r="H151" s="295"/>
      <c r="I151" s="275"/>
      <c r="J151" s="271"/>
      <c r="K151" s="273"/>
      <c r="L151" s="271"/>
      <c r="M151" s="271"/>
      <c r="N151" s="296"/>
      <c r="O151" s="279"/>
      <c r="P151" s="282"/>
      <c r="Q151" s="279"/>
      <c r="R151" s="282"/>
      <c r="S151" s="276"/>
      <c r="T151" s="270"/>
      <c r="U151" s="88"/>
      <c r="V151" s="88"/>
      <c r="W151" s="88"/>
      <c r="X151" s="88"/>
    </row>
    <row r="152" spans="1:24" s="90" customFormat="1" hidden="1" x14ac:dyDescent="0.2">
      <c r="A152" s="290">
        <v>48</v>
      </c>
      <c r="B152" s="279" t="s">
        <v>135</v>
      </c>
      <c r="C152" s="279" t="s">
        <v>874</v>
      </c>
      <c r="D152" s="292" t="s">
        <v>120</v>
      </c>
      <c r="E152" s="294" t="str">
        <f>IF(D152=$D$661,$E$661,IF(D152=$D$662,$E$662,IF(D152=$D$663,$E$663,IF(D152=$D$664,$E$664,IF(D152=$D$665,$E$665,IF(D152=$D$666,$E$666,IF(D152=$D$667,$E$667,IF(D152=$D$668,$E$668,IF(D152=$D$669,$E$669,IF(D152=$D$670,$E$670,IF(D152=VICERRECTORÍA_ACADÉMICA_,$W$661,IF(D152=PLANEACIÓN_,$W$663, IF(D152=VICERRECTORÍA_INVESTIGACIONES_INNOVACIÓN_EXTENSIÓN_,$W$662,IF(D152=VICERRECTORÍA_ADMINISTRATIVA_FINANCIERA_,$W$664,IF(D152=_VICERRECTORÍA_RESPONSABILIDAD_SOCIAL_Y_BIENESTAR_UNIVERSITARIO_,$W$665,"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52" s="275" t="s">
        <v>193</v>
      </c>
      <c r="G152" s="284" t="s">
        <v>397</v>
      </c>
      <c r="H152" s="295" t="str">
        <f>+IFERROR(VLOOKUP(G152,Tabla3[],2,0),"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52" s="284" t="s">
        <v>422</v>
      </c>
      <c r="J152" s="275" t="s">
        <v>431</v>
      </c>
      <c r="K152" s="276" t="s">
        <v>437</v>
      </c>
      <c r="L152" s="274" t="s">
        <v>875</v>
      </c>
      <c r="M152" s="274" t="s">
        <v>876</v>
      </c>
      <c r="N152" s="296" t="str">
        <f t="shared" si="70"/>
        <v>Posibilidad de afectación reputacional  por hechos económicos no incluídos en el proceso contable,    debido a desconocimiento de las políticas y prácticas contables establecidas en la UTP, o a causa de la no aplicación de las políticas institucionales por parte de las dependencias, o debido a falta de capacitación por la alta rotación de personal en las áreas encargadas del suministro de información.</v>
      </c>
      <c r="O152" s="278" t="s">
        <v>85</v>
      </c>
      <c r="P152" s="280">
        <f t="shared" si="80"/>
        <v>3</v>
      </c>
      <c r="Q152" s="278" t="s">
        <v>164</v>
      </c>
      <c r="R152" s="280">
        <f t="shared" ref="R152:R215" si="83">IF(Q152="ALTO",5,IF(Q152="MEDIO-ALTO",4,IF(Q152="MEDIO",3,IF(Q152="MEDIO-BAJO",2,IF(Q152="BAJO",1,0)))))</f>
        <v>2</v>
      </c>
      <c r="S152" s="287">
        <f t="shared" ref="S152" si="84">R152*P152</f>
        <v>6</v>
      </c>
      <c r="T152" s="269" t="str">
        <f t="shared" si="72"/>
        <v>MODERADO</v>
      </c>
      <c r="U152" s="88"/>
      <c r="V152" s="88"/>
      <c r="W152" s="88"/>
      <c r="X152" s="88"/>
    </row>
    <row r="153" spans="1:24" s="90" customFormat="1" hidden="1" x14ac:dyDescent="0.2">
      <c r="A153" s="290"/>
      <c r="B153" s="291"/>
      <c r="C153" s="291"/>
      <c r="D153" s="293"/>
      <c r="E153" s="295"/>
      <c r="F153" s="271"/>
      <c r="G153" s="284"/>
      <c r="H153" s="295"/>
      <c r="I153" s="284"/>
      <c r="J153" s="271"/>
      <c r="K153" s="273"/>
      <c r="L153" s="273"/>
      <c r="M153" s="273"/>
      <c r="N153" s="296"/>
      <c r="O153" s="278"/>
      <c r="P153" s="281"/>
      <c r="Q153" s="278"/>
      <c r="R153" s="281"/>
      <c r="S153" s="288"/>
      <c r="T153" s="270"/>
      <c r="U153" s="88"/>
      <c r="V153" s="88"/>
      <c r="W153" s="88"/>
      <c r="X153" s="88"/>
    </row>
    <row r="154" spans="1:24" s="90" customFormat="1" hidden="1" x14ac:dyDescent="0.2">
      <c r="A154" s="290"/>
      <c r="B154" s="291"/>
      <c r="C154" s="291"/>
      <c r="D154" s="293"/>
      <c r="E154" s="295"/>
      <c r="F154" s="271"/>
      <c r="G154" s="275"/>
      <c r="H154" s="295"/>
      <c r="I154" s="275"/>
      <c r="J154" s="271"/>
      <c r="K154" s="273"/>
      <c r="L154" s="273"/>
      <c r="M154" s="273"/>
      <c r="N154" s="296"/>
      <c r="O154" s="279"/>
      <c r="P154" s="282"/>
      <c r="Q154" s="279"/>
      <c r="R154" s="282"/>
      <c r="S154" s="276"/>
      <c r="T154" s="270"/>
      <c r="U154" s="88"/>
      <c r="V154" s="88"/>
      <c r="W154" s="88"/>
      <c r="X154" s="88"/>
    </row>
    <row r="155" spans="1:24" s="90" customFormat="1" hidden="1" x14ac:dyDescent="0.2">
      <c r="A155" s="290">
        <v>49</v>
      </c>
      <c r="B155" s="291" t="s">
        <v>135</v>
      </c>
      <c r="C155" s="279" t="s">
        <v>874</v>
      </c>
      <c r="D155" s="293" t="s">
        <v>120</v>
      </c>
      <c r="E155" s="294" t="str">
        <f>IF(D155=$D$661,$E$661,IF(D155=$D$662,$E$662,IF(D155=$D$663,$E$663,IF(D155=$D$664,$E$664,IF(D155=$D$665,$E$665,IF(D155=$D$666,$E$666,IF(D155=$D$667,$E$667,IF(D155=$D$668,$E$668,IF(D155=$D$669,$E$669,IF(D155=$D$670,$E$670,IF(D155=VICERRECTORÍA_ACADÉMICA_,$W$661,IF(D155=PLANEACIÓN_,$W$663, IF(D155=VICERRECTORÍA_INVESTIGACIONES_INNOVACIÓN_EXTENSIÓN_,$W$662,IF(D155=VICERRECTORÍA_ADMINISTRATIVA_FINANCIERA_,$W$664,IF(D155=_VICERRECTORÍA_RESPONSABILIDAD_SOCIAL_Y_BIENESTAR_UNIVERSITARIO_,$W$665,"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55" s="271" t="s">
        <v>193</v>
      </c>
      <c r="G155" s="285" t="s">
        <v>397</v>
      </c>
      <c r="H155" s="295" t="str">
        <f>+IFERROR(VLOOKUP(G155,Tabla3[],2,0),"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55" s="285" t="s">
        <v>401</v>
      </c>
      <c r="J155" s="271" t="s">
        <v>431</v>
      </c>
      <c r="K155" s="272" t="s">
        <v>437</v>
      </c>
      <c r="L155" s="271" t="s">
        <v>877</v>
      </c>
      <c r="M155" s="271" t="s">
        <v>878</v>
      </c>
      <c r="N155" s="296" t="str">
        <f t="shared" si="70"/>
        <v>Posibilidad de afectación reputacional  por estados financieros inconsistentes,    debido al incumplimiento normativo y del manual de políticas contables</v>
      </c>
      <c r="O155" s="277" t="s">
        <v>105</v>
      </c>
      <c r="P155" s="280">
        <f t="shared" si="80"/>
        <v>2</v>
      </c>
      <c r="Q155" s="277" t="s">
        <v>98</v>
      </c>
      <c r="R155" s="280">
        <f t="shared" si="83"/>
        <v>5</v>
      </c>
      <c r="S155" s="287">
        <f t="shared" ref="S155" si="85">R155*P155</f>
        <v>10</v>
      </c>
      <c r="T155" s="269" t="str">
        <f t="shared" si="72"/>
        <v>GRAVE</v>
      </c>
      <c r="U155" s="88"/>
      <c r="V155" s="88"/>
      <c r="W155" s="88"/>
      <c r="X155" s="88"/>
    </row>
    <row r="156" spans="1:24" s="90" customFormat="1" hidden="1" x14ac:dyDescent="0.2">
      <c r="A156" s="290"/>
      <c r="B156" s="291"/>
      <c r="C156" s="291"/>
      <c r="D156" s="293"/>
      <c r="E156" s="295"/>
      <c r="F156" s="271"/>
      <c r="G156" s="284"/>
      <c r="H156" s="295"/>
      <c r="I156" s="284"/>
      <c r="J156" s="271"/>
      <c r="K156" s="273"/>
      <c r="L156" s="271"/>
      <c r="M156" s="271"/>
      <c r="N156" s="296"/>
      <c r="O156" s="278"/>
      <c r="P156" s="281"/>
      <c r="Q156" s="278"/>
      <c r="R156" s="281"/>
      <c r="S156" s="288"/>
      <c r="T156" s="270"/>
      <c r="U156" s="88"/>
      <c r="V156" s="88"/>
      <c r="W156" s="88"/>
      <c r="X156" s="88"/>
    </row>
    <row r="157" spans="1:24" s="90" customFormat="1" hidden="1" x14ac:dyDescent="0.2">
      <c r="A157" s="290"/>
      <c r="B157" s="291"/>
      <c r="C157" s="291"/>
      <c r="D157" s="293"/>
      <c r="E157" s="295"/>
      <c r="F157" s="271"/>
      <c r="G157" s="275"/>
      <c r="H157" s="295"/>
      <c r="I157" s="275"/>
      <c r="J157" s="271"/>
      <c r="K157" s="273"/>
      <c r="L157" s="271"/>
      <c r="M157" s="271"/>
      <c r="N157" s="296"/>
      <c r="O157" s="279"/>
      <c r="P157" s="282"/>
      <c r="Q157" s="279"/>
      <c r="R157" s="282"/>
      <c r="S157" s="276"/>
      <c r="T157" s="270"/>
      <c r="U157" s="88"/>
      <c r="V157" s="88"/>
      <c r="W157" s="88"/>
      <c r="X157" s="88"/>
    </row>
    <row r="158" spans="1:24" s="90" customFormat="1" hidden="1" x14ac:dyDescent="0.2">
      <c r="A158" s="290">
        <v>50</v>
      </c>
      <c r="B158" s="291" t="s">
        <v>135</v>
      </c>
      <c r="C158" s="279" t="s">
        <v>874</v>
      </c>
      <c r="D158" s="293" t="s">
        <v>120</v>
      </c>
      <c r="E158" s="294" t="str">
        <f>IF(D158=$D$661,$E$661,IF(D158=$D$662,$E$662,IF(D158=$D$663,$E$663,IF(D158=$D$664,$E$664,IF(D158=$D$665,$E$665,IF(D158=$D$666,$E$666,IF(D158=$D$667,$E$667,IF(D158=$D$668,$E$668,IF(D158=$D$669,$E$669,IF(D158=$D$670,$E$670,IF(D158=VICERRECTORÍA_ACADÉMICA_,$W$661,IF(D158=PLANEACIÓN_,$W$663, IF(D158=VICERRECTORÍA_INVESTIGACIONES_INNOVACIÓN_EXTENSIÓN_,$W$662,IF(D158=VICERRECTORÍA_ADMINISTRATIVA_FINANCIERA_,$W$664,IF(D158=_VICERRECTORÍA_RESPONSABILIDAD_SOCIAL_Y_BIENESTAR_UNIVERSITARIO_,$W$665,"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58" s="271" t="s">
        <v>193</v>
      </c>
      <c r="G158" s="285" t="s">
        <v>397</v>
      </c>
      <c r="H158" s="295" t="str">
        <f>+IFERROR(VLOOKUP(G158,Tabla3[],2,0),"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58" s="285" t="s">
        <v>409</v>
      </c>
      <c r="J158" s="271" t="s">
        <v>431</v>
      </c>
      <c r="K158" s="272" t="s">
        <v>439</v>
      </c>
      <c r="L158" s="271" t="s">
        <v>879</v>
      </c>
      <c r="M158" s="271" t="s">
        <v>880</v>
      </c>
      <c r="N158" s="296" t="str">
        <f t="shared" si="70"/>
        <v>Posibilidad de afectación económica y reputacional  por demora u omisión en la emisión de ordenes de pago,   debido a la falta de seguimiento y revisión, fallas en el sistema financiero, fallas en la conexión de red.</v>
      </c>
      <c r="O158" s="277" t="s">
        <v>105</v>
      </c>
      <c r="P158" s="280">
        <f t="shared" si="80"/>
        <v>2</v>
      </c>
      <c r="Q158" s="277" t="s">
        <v>164</v>
      </c>
      <c r="R158" s="280">
        <f t="shared" si="83"/>
        <v>2</v>
      </c>
      <c r="S158" s="287">
        <f t="shared" ref="S158" si="86">R158*P158</f>
        <v>4</v>
      </c>
      <c r="T158" s="269" t="str">
        <f t="shared" si="72"/>
        <v>MODERADO</v>
      </c>
      <c r="U158" s="88"/>
      <c r="V158" s="88"/>
      <c r="W158" s="88"/>
      <c r="X158" s="88"/>
    </row>
    <row r="159" spans="1:24" s="90" customFormat="1" hidden="1" x14ac:dyDescent="0.2">
      <c r="A159" s="290"/>
      <c r="B159" s="291"/>
      <c r="C159" s="291"/>
      <c r="D159" s="293"/>
      <c r="E159" s="295"/>
      <c r="F159" s="271"/>
      <c r="G159" s="284"/>
      <c r="H159" s="295"/>
      <c r="I159" s="284"/>
      <c r="J159" s="271"/>
      <c r="K159" s="273"/>
      <c r="L159" s="271"/>
      <c r="M159" s="271"/>
      <c r="N159" s="296"/>
      <c r="O159" s="278"/>
      <c r="P159" s="281"/>
      <c r="Q159" s="278"/>
      <c r="R159" s="281"/>
      <c r="S159" s="288"/>
      <c r="T159" s="270"/>
      <c r="U159" s="88"/>
      <c r="V159" s="88"/>
      <c r="W159" s="88"/>
      <c r="X159" s="88"/>
    </row>
    <row r="160" spans="1:24" s="90" customFormat="1" hidden="1" x14ac:dyDescent="0.2">
      <c r="A160" s="290"/>
      <c r="B160" s="291"/>
      <c r="C160" s="291"/>
      <c r="D160" s="293"/>
      <c r="E160" s="295"/>
      <c r="F160" s="271"/>
      <c r="G160" s="275"/>
      <c r="H160" s="295"/>
      <c r="I160" s="275"/>
      <c r="J160" s="271"/>
      <c r="K160" s="273"/>
      <c r="L160" s="271"/>
      <c r="M160" s="271"/>
      <c r="N160" s="296"/>
      <c r="O160" s="279"/>
      <c r="P160" s="282"/>
      <c r="Q160" s="279"/>
      <c r="R160" s="282"/>
      <c r="S160" s="276"/>
      <c r="T160" s="270"/>
      <c r="U160" s="88"/>
      <c r="V160" s="88"/>
      <c r="W160" s="88"/>
      <c r="X160" s="88"/>
    </row>
    <row r="161" spans="1:24" s="90" customFormat="1" hidden="1" x14ac:dyDescent="0.2">
      <c r="A161" s="290">
        <v>51</v>
      </c>
      <c r="B161" s="291" t="s">
        <v>135</v>
      </c>
      <c r="C161" s="279" t="s">
        <v>874</v>
      </c>
      <c r="D161" s="293" t="s">
        <v>120</v>
      </c>
      <c r="E161" s="294" t="str">
        <f>IF(D161=$D$661,$E$661,IF(D161=$D$662,$E$662,IF(D161=$D$663,$E$663,IF(D161=$D$664,$E$664,IF(D161=$D$665,$E$665,IF(D161=$D$666,$E$666,IF(D161=$D$667,$E$667,IF(D161=$D$668,$E$668,IF(D161=$D$669,$E$669,IF(D161=$D$670,$E$670,IF(D161=VICERRECTORÍA_ACADÉMICA_,$W$661,IF(D161=PLANEACIÓN_,$W$663, IF(D161=VICERRECTORÍA_INVESTIGACIONES_INNOVACIÓN_EXTENSIÓN_,$W$662,IF(D161=VICERRECTORÍA_ADMINISTRATIVA_FINANCIERA_,$W$664,IF(D161=_VICERRECTORÍA_RESPONSABILIDAD_SOCIAL_Y_BIENESTAR_UNIVERSITARIO_,$W$665,"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61" s="271" t="s">
        <v>193</v>
      </c>
      <c r="G161" s="285" t="s">
        <v>397</v>
      </c>
      <c r="H161" s="295" t="str">
        <f>+IFERROR(VLOOKUP(G161,Tabla3[],2,0),"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61" s="285" t="s">
        <v>409</v>
      </c>
      <c r="J161" s="271" t="s">
        <v>370</v>
      </c>
      <c r="K161" s="272" t="s">
        <v>881</v>
      </c>
      <c r="L161" s="273" t="s">
        <v>882</v>
      </c>
      <c r="M161" s="273" t="s">
        <v>883</v>
      </c>
      <c r="N161" s="296" t="str">
        <f t="shared" si="70"/>
        <v>Posibilidad  de efecto dañoso sobre el recurso público  por incumplimiento, inoportunidad o inadecuada presentación de obligaciones Tributarias,   debido a la no aplicación correcta de la norma tributaria.</v>
      </c>
      <c r="O161" s="277" t="s">
        <v>85</v>
      </c>
      <c r="P161" s="280">
        <f t="shared" si="80"/>
        <v>3</v>
      </c>
      <c r="Q161" s="277" t="s">
        <v>165</v>
      </c>
      <c r="R161" s="280">
        <f t="shared" si="83"/>
        <v>4</v>
      </c>
      <c r="S161" s="287">
        <f t="shared" ref="S161" si="87">R161*P161</f>
        <v>12</v>
      </c>
      <c r="T161" s="269" t="str">
        <f t="shared" si="72"/>
        <v>GRAVE</v>
      </c>
      <c r="U161" s="88"/>
      <c r="V161" s="88"/>
      <c r="W161" s="88"/>
      <c r="X161" s="88"/>
    </row>
    <row r="162" spans="1:24" s="90" customFormat="1" hidden="1" x14ac:dyDescent="0.2">
      <c r="A162" s="290"/>
      <c r="B162" s="291"/>
      <c r="C162" s="291"/>
      <c r="D162" s="293"/>
      <c r="E162" s="295"/>
      <c r="F162" s="271"/>
      <c r="G162" s="284"/>
      <c r="H162" s="295"/>
      <c r="I162" s="284"/>
      <c r="J162" s="271"/>
      <c r="K162" s="273"/>
      <c r="L162" s="273"/>
      <c r="M162" s="273"/>
      <c r="N162" s="296"/>
      <c r="O162" s="278"/>
      <c r="P162" s="281"/>
      <c r="Q162" s="278"/>
      <c r="R162" s="281"/>
      <c r="S162" s="288"/>
      <c r="T162" s="270"/>
      <c r="U162" s="88"/>
      <c r="V162" s="88"/>
      <c r="W162" s="88"/>
      <c r="X162" s="88"/>
    </row>
    <row r="163" spans="1:24" s="90" customFormat="1" hidden="1" x14ac:dyDescent="0.2">
      <c r="A163" s="290"/>
      <c r="B163" s="291"/>
      <c r="C163" s="291"/>
      <c r="D163" s="293"/>
      <c r="E163" s="295"/>
      <c r="F163" s="271"/>
      <c r="G163" s="275"/>
      <c r="H163" s="295"/>
      <c r="I163" s="275"/>
      <c r="J163" s="271"/>
      <c r="K163" s="273"/>
      <c r="L163" s="273"/>
      <c r="M163" s="273"/>
      <c r="N163" s="296"/>
      <c r="O163" s="279"/>
      <c r="P163" s="282"/>
      <c r="Q163" s="279"/>
      <c r="R163" s="282"/>
      <c r="S163" s="276"/>
      <c r="T163" s="270"/>
      <c r="U163" s="88"/>
      <c r="V163" s="88"/>
      <c r="W163" s="88"/>
      <c r="X163" s="88"/>
    </row>
    <row r="164" spans="1:24" s="90" customFormat="1" hidden="1" x14ac:dyDescent="0.2">
      <c r="A164" s="290">
        <v>52</v>
      </c>
      <c r="B164" s="291" t="s">
        <v>135</v>
      </c>
      <c r="C164" s="279" t="s">
        <v>874</v>
      </c>
      <c r="D164" s="293" t="s">
        <v>120</v>
      </c>
      <c r="E164" s="294" t="str">
        <f>IF(D164=$D$661,$E$661,IF(D164=$D$662,$E$662,IF(D164=$D$663,$E$663,IF(D164=$D$664,$E$664,IF(D164=$D$665,$E$665,IF(D164=$D$666,$E$666,IF(D164=$D$667,$E$667,IF(D164=$D$668,$E$668,IF(D164=$D$669,$E$669,IF(D164=$D$670,$E$670,IF(D164=VICERRECTORÍA_ACADÉMICA_,$W$661,IF(D164=PLANEACIÓN_,$W$663, IF(D164=VICERRECTORÍA_INVESTIGACIONES_INNOVACIÓN_EXTENSIÓN_,$W$662,IF(D164=VICERRECTORÍA_ADMINISTRATIVA_FINANCIERA_,$W$664,IF(D164=_VICERRECTORÍA_RESPONSABILIDAD_SOCIAL_Y_BIENESTAR_UNIVERSITARIO_,$W$665,"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64" s="271" t="s">
        <v>193</v>
      </c>
      <c r="G164" s="285" t="s">
        <v>400</v>
      </c>
      <c r="H164" s="295" t="str">
        <f>+IFERROR(VLOOKUP(G164,Tabla3[],2,0)," ")</f>
        <v>Eventos por situaciones externas que afectan la entidad.</v>
      </c>
      <c r="I164" s="285" t="s">
        <v>404</v>
      </c>
      <c r="J164" s="271" t="s">
        <v>370</v>
      </c>
      <c r="K164" s="272" t="s">
        <v>881</v>
      </c>
      <c r="L164" s="274" t="s">
        <v>884</v>
      </c>
      <c r="M164" s="274" t="s">
        <v>885</v>
      </c>
      <c r="N164" s="296" t="str">
        <f t="shared" si="70"/>
        <v>Posibilidad  de efecto dañoso sobre el recurso público  por disminución en los saldos bancarios,    debido a ataques cibernéticos, fallas en los servidores de la entidad financiera, o eventos de corrupción.</v>
      </c>
      <c r="O164" s="277" t="s">
        <v>104</v>
      </c>
      <c r="P164" s="280">
        <f t="shared" si="80"/>
        <v>4</v>
      </c>
      <c r="Q164" s="277" t="s">
        <v>98</v>
      </c>
      <c r="R164" s="280">
        <f t="shared" si="83"/>
        <v>5</v>
      </c>
      <c r="S164" s="287">
        <f t="shared" ref="S164" si="88">R164*P164</f>
        <v>20</v>
      </c>
      <c r="T164" s="269" t="str">
        <f t="shared" si="72"/>
        <v>GRAVE</v>
      </c>
      <c r="U164" s="88"/>
      <c r="V164" s="88"/>
      <c r="W164" s="88"/>
      <c r="X164" s="88"/>
    </row>
    <row r="165" spans="1:24" s="90" customFormat="1" hidden="1" x14ac:dyDescent="0.2">
      <c r="A165" s="290"/>
      <c r="B165" s="291"/>
      <c r="C165" s="291"/>
      <c r="D165" s="293"/>
      <c r="E165" s="295"/>
      <c r="F165" s="271"/>
      <c r="G165" s="284"/>
      <c r="H165" s="295"/>
      <c r="I165" s="284"/>
      <c r="J165" s="271"/>
      <c r="K165" s="273"/>
      <c r="L165" s="273"/>
      <c r="M165" s="273"/>
      <c r="N165" s="296"/>
      <c r="O165" s="278"/>
      <c r="P165" s="281"/>
      <c r="Q165" s="278"/>
      <c r="R165" s="281"/>
      <c r="S165" s="288"/>
      <c r="T165" s="270"/>
      <c r="U165" s="88"/>
      <c r="V165" s="88"/>
      <c r="W165" s="88"/>
      <c r="X165" s="88"/>
    </row>
    <row r="166" spans="1:24" s="90" customFormat="1" hidden="1" x14ac:dyDescent="0.2">
      <c r="A166" s="290"/>
      <c r="B166" s="291"/>
      <c r="C166" s="291"/>
      <c r="D166" s="293"/>
      <c r="E166" s="295"/>
      <c r="F166" s="271"/>
      <c r="G166" s="275"/>
      <c r="H166" s="295"/>
      <c r="I166" s="275"/>
      <c r="J166" s="271"/>
      <c r="K166" s="273"/>
      <c r="L166" s="273"/>
      <c r="M166" s="273"/>
      <c r="N166" s="296"/>
      <c r="O166" s="279"/>
      <c r="P166" s="282"/>
      <c r="Q166" s="279"/>
      <c r="R166" s="282"/>
      <c r="S166" s="276"/>
      <c r="T166" s="270"/>
      <c r="U166" s="88"/>
      <c r="V166" s="88"/>
      <c r="W166" s="88"/>
      <c r="X166" s="88"/>
    </row>
    <row r="167" spans="1:24" s="90" customFormat="1" hidden="1" x14ac:dyDescent="0.2">
      <c r="A167" s="290">
        <v>53</v>
      </c>
      <c r="B167" s="291" t="s">
        <v>135</v>
      </c>
      <c r="C167" s="279" t="s">
        <v>874</v>
      </c>
      <c r="D167" s="293" t="s">
        <v>120</v>
      </c>
      <c r="E167" s="294" t="str">
        <f>IF(D167=$D$661,$E$661,IF(D167=$D$662,$E$662,IF(D167=$D$663,$E$663,IF(D167=$D$664,$E$664,IF(D167=$D$665,$E$665,IF(D167=$D$666,$E$666,IF(D167=$D$667,$E$667,IF(D167=$D$668,$E$668,IF(D167=$D$669,$E$669,IF(D167=$D$670,$E$670,IF(D167=VICERRECTORÍA_ACADÉMICA_,$W$661,IF(D167=PLANEACIÓN_,$W$663, IF(D167=VICERRECTORÍA_INVESTIGACIONES_INNOVACIÓN_EXTENSIÓN_,$W$662,IF(D167=VICERRECTORÍA_ADMINISTRATIVA_FINANCIERA_,$W$664,IF(D167=_VICERRECTORÍA_RESPONSABILIDAD_SOCIAL_Y_BIENESTAR_UNIVERSITARIO_,$W$665,"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67" s="271" t="s">
        <v>193</v>
      </c>
      <c r="G167" s="284" t="s">
        <v>397</v>
      </c>
      <c r="H167" s="295" t="str">
        <f>+IFERROR(VLOOKUP(G167,Tabla3[],2,0),"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67" s="284" t="s">
        <v>421</v>
      </c>
      <c r="J167" s="275" t="s">
        <v>431</v>
      </c>
      <c r="K167" s="276" t="s">
        <v>439</v>
      </c>
      <c r="L167" s="274" t="s">
        <v>886</v>
      </c>
      <c r="M167" s="274" t="s">
        <v>887</v>
      </c>
      <c r="N167" s="296" t="str">
        <f t="shared" si="70"/>
        <v>Posibilidad de afectación económica y reputacional  por generar los registros presupuestales posterior al inicio del compromiso    a causa de que los ordenadores de gasto firman compromisos sin el debido cumplimiento de la norma presupuestal; o por que en el acto administrativo o compromiso no se evidencia el reconocimiento de un pago sin el cumplimiento de la norma presupuestal</v>
      </c>
      <c r="O167" s="277" t="s">
        <v>103</v>
      </c>
      <c r="P167" s="280">
        <f t="shared" si="80"/>
        <v>5</v>
      </c>
      <c r="Q167" s="277" t="s">
        <v>165</v>
      </c>
      <c r="R167" s="280">
        <f t="shared" si="83"/>
        <v>4</v>
      </c>
      <c r="S167" s="287">
        <f t="shared" ref="S167" si="89">R167*P167</f>
        <v>20</v>
      </c>
      <c r="T167" s="269" t="str">
        <f t="shared" si="72"/>
        <v>GRAVE</v>
      </c>
      <c r="U167" s="88"/>
      <c r="V167" s="88"/>
      <c r="W167" s="88"/>
      <c r="X167" s="88"/>
    </row>
    <row r="168" spans="1:24" s="90" customFormat="1" hidden="1" x14ac:dyDescent="0.2">
      <c r="A168" s="290"/>
      <c r="B168" s="291"/>
      <c r="C168" s="291"/>
      <c r="D168" s="293"/>
      <c r="E168" s="295"/>
      <c r="F168" s="271"/>
      <c r="G168" s="284"/>
      <c r="H168" s="295"/>
      <c r="I168" s="284"/>
      <c r="J168" s="271"/>
      <c r="K168" s="273"/>
      <c r="L168" s="273"/>
      <c r="M168" s="273"/>
      <c r="N168" s="296"/>
      <c r="O168" s="278"/>
      <c r="P168" s="281"/>
      <c r="Q168" s="278"/>
      <c r="R168" s="281"/>
      <c r="S168" s="288"/>
      <c r="T168" s="270"/>
      <c r="U168" s="88"/>
      <c r="V168" s="88"/>
      <c r="W168" s="88"/>
      <c r="X168" s="88"/>
    </row>
    <row r="169" spans="1:24" s="90" customFormat="1" hidden="1" x14ac:dyDescent="0.2">
      <c r="A169" s="290"/>
      <c r="B169" s="291"/>
      <c r="C169" s="291"/>
      <c r="D169" s="293"/>
      <c r="E169" s="295"/>
      <c r="F169" s="271"/>
      <c r="G169" s="275"/>
      <c r="H169" s="295"/>
      <c r="I169" s="275"/>
      <c r="J169" s="271"/>
      <c r="K169" s="273"/>
      <c r="L169" s="273"/>
      <c r="M169" s="273"/>
      <c r="N169" s="296"/>
      <c r="O169" s="279"/>
      <c r="P169" s="282"/>
      <c r="Q169" s="279"/>
      <c r="R169" s="282"/>
      <c r="S169" s="276"/>
      <c r="T169" s="270"/>
      <c r="U169" s="88"/>
      <c r="V169" s="88"/>
      <c r="W169" s="88"/>
      <c r="X169" s="88"/>
    </row>
    <row r="170" spans="1:24" s="90" customFormat="1" hidden="1" x14ac:dyDescent="0.2">
      <c r="A170" s="290">
        <v>54</v>
      </c>
      <c r="B170" s="291" t="s">
        <v>135</v>
      </c>
      <c r="C170" s="279" t="s">
        <v>874</v>
      </c>
      <c r="D170" s="293" t="s">
        <v>120</v>
      </c>
      <c r="E170" s="294" t="str">
        <f>IF(D170=$D$661,$E$661,IF(D170=$D$662,$E$662,IF(D170=$D$663,$E$663,IF(D170=$D$664,$E$664,IF(D170=$D$665,$E$665,IF(D170=$D$666,$E$666,IF(D170=$D$667,$E$667,IF(D170=$D$668,$E$668,IF(D170=$D$669,$E$669,IF(D170=$D$670,$E$670,IF(D170=VICERRECTORÍA_ACADÉMICA_,$W$661,IF(D170=PLANEACIÓN_,$W$663, IF(D170=VICERRECTORÍA_INVESTIGACIONES_INNOVACIÓN_EXTENSIÓN_,$W$662,IF(D170=VICERRECTORÍA_ADMINISTRATIVA_FINANCIERA_,$W$664,IF(D170=_VICERRECTORÍA_RESPONSABILIDAD_SOCIAL_Y_BIENESTAR_UNIVERSITARIO_,$W$665,"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70" s="271" t="s">
        <v>193</v>
      </c>
      <c r="G170" s="285" t="s">
        <v>92</v>
      </c>
      <c r="H170" s="295" t="str">
        <f>+IFERROR(VLOOKUP(G170,Tabla3[],2,0)," ")</f>
        <v>Eventos relacionados con la infraestructura tecnológica de la entidad.</v>
      </c>
      <c r="I170" s="285" t="s">
        <v>407</v>
      </c>
      <c r="J170" s="271" t="s">
        <v>431</v>
      </c>
      <c r="K170" s="272" t="s">
        <v>439</v>
      </c>
      <c r="L170" s="271" t="s">
        <v>888</v>
      </c>
      <c r="M170" s="271" t="s">
        <v>889</v>
      </c>
      <c r="N170" s="296" t="str">
        <f t="shared" si="70"/>
        <v>Posibilidad de afectación económica y reputacional  por el incumplimiento en el reporte de los informes a los diferentes entes de control    debido a fallas o errores en los sistemas de información interno o externo o a causa de reportar información sin el debido cierre financiero de todas las áreas (ppto, tesoreria y contabilidad)</v>
      </c>
      <c r="O170" s="277" t="s">
        <v>105</v>
      </c>
      <c r="P170" s="280">
        <f t="shared" si="80"/>
        <v>2</v>
      </c>
      <c r="Q170" s="277" t="s">
        <v>165</v>
      </c>
      <c r="R170" s="280">
        <f t="shared" si="83"/>
        <v>4</v>
      </c>
      <c r="S170" s="287">
        <f t="shared" ref="S170" si="90">R170*P170</f>
        <v>8</v>
      </c>
      <c r="T170" s="269" t="str">
        <f t="shared" si="72"/>
        <v>MODERADO</v>
      </c>
      <c r="U170" s="88"/>
      <c r="V170" s="88"/>
      <c r="W170" s="88"/>
      <c r="X170" s="88"/>
    </row>
    <row r="171" spans="1:24" s="90" customFormat="1" hidden="1" x14ac:dyDescent="0.2">
      <c r="A171" s="290"/>
      <c r="B171" s="291"/>
      <c r="C171" s="291"/>
      <c r="D171" s="293"/>
      <c r="E171" s="295"/>
      <c r="F171" s="271"/>
      <c r="G171" s="284"/>
      <c r="H171" s="295"/>
      <c r="I171" s="284"/>
      <c r="J171" s="271"/>
      <c r="K171" s="273"/>
      <c r="L171" s="271"/>
      <c r="M171" s="271"/>
      <c r="N171" s="296"/>
      <c r="O171" s="278"/>
      <c r="P171" s="281"/>
      <c r="Q171" s="278"/>
      <c r="R171" s="281"/>
      <c r="S171" s="288"/>
      <c r="T171" s="270"/>
      <c r="U171" s="88"/>
      <c r="V171" s="88"/>
      <c r="W171" s="88"/>
      <c r="X171" s="88"/>
    </row>
    <row r="172" spans="1:24" s="90" customFormat="1" hidden="1" x14ac:dyDescent="0.2">
      <c r="A172" s="290"/>
      <c r="B172" s="291"/>
      <c r="C172" s="291"/>
      <c r="D172" s="293"/>
      <c r="E172" s="295"/>
      <c r="F172" s="271"/>
      <c r="G172" s="275"/>
      <c r="H172" s="295"/>
      <c r="I172" s="275"/>
      <c r="J172" s="271"/>
      <c r="K172" s="273"/>
      <c r="L172" s="271"/>
      <c r="M172" s="271"/>
      <c r="N172" s="296"/>
      <c r="O172" s="279"/>
      <c r="P172" s="282"/>
      <c r="Q172" s="279"/>
      <c r="R172" s="282"/>
      <c r="S172" s="276"/>
      <c r="T172" s="270"/>
      <c r="U172" s="88"/>
      <c r="V172" s="88"/>
      <c r="W172" s="88"/>
      <c r="X172" s="88"/>
    </row>
    <row r="173" spans="1:24" s="90" customFormat="1" hidden="1" x14ac:dyDescent="0.2">
      <c r="A173" s="290">
        <v>55</v>
      </c>
      <c r="B173" s="291" t="s">
        <v>135</v>
      </c>
      <c r="C173" s="279" t="s">
        <v>874</v>
      </c>
      <c r="D173" s="293" t="s">
        <v>120</v>
      </c>
      <c r="E173" s="294" t="str">
        <f>IF(D173=$D$661,$E$661,IF(D173=$D$662,$E$662,IF(D173=$D$663,$E$663,IF(D173=$D$664,$E$664,IF(D173=$D$665,$E$665,IF(D173=$D$666,$E$666,IF(D173=$D$667,$E$667,IF(D173=$D$668,$E$668,IF(D173=$D$669,$E$669,IF(D173=$D$670,$E$670,IF(D173=VICERRECTORÍA_ACADÉMICA_,$W$661,IF(D173=PLANEACIÓN_,$W$663, IF(D173=VICERRECTORÍA_INVESTIGACIONES_INNOVACIÓN_EXTENSIÓN_,$W$662,IF(D173=VICERRECTORÍA_ADMINISTRATIVA_FINANCIERA_,$W$664,IF(D173=_VICERRECTORÍA_RESPONSABILIDAD_SOCIAL_Y_BIENESTAR_UNIVERSITARIO_,$W$665,"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73" s="271" t="s">
        <v>193</v>
      </c>
      <c r="G173" s="285" t="s">
        <v>398</v>
      </c>
      <c r="H173" s="295" t="str">
        <f>+IFERROR(VLOOKUP(G173,Tabla3[],2,0)," ")</f>
        <v>Eventos relacionados con transacciones y Operaciones realizadas por un cliente o usuario, que accede o entrega un bien o servicio a la entidad, a través de los canales dispuestos y en una jurisdicción específica.</v>
      </c>
      <c r="I173" s="285" t="s">
        <v>410</v>
      </c>
      <c r="J173" s="271" t="s">
        <v>431</v>
      </c>
      <c r="K173" s="272" t="s">
        <v>435</v>
      </c>
      <c r="L173" s="271" t="s">
        <v>890</v>
      </c>
      <c r="M173" s="271" t="s">
        <v>891</v>
      </c>
      <c r="N173" s="296" t="str">
        <f t="shared" si="70"/>
        <v>Posibilidad de afectación económica  por no recibir el giro de los recursos de la Nación   debido a pérdida de permisos para acceder al SIIF Nación ya sea por pérdida de acceso o por no actualización del contrato de firma digital, o a causa de la falta de aprobación del PAC</v>
      </c>
      <c r="O173" s="277" t="s">
        <v>105</v>
      </c>
      <c r="P173" s="280">
        <f t="shared" si="80"/>
        <v>2</v>
      </c>
      <c r="Q173" s="277" t="s">
        <v>98</v>
      </c>
      <c r="R173" s="280">
        <f t="shared" si="83"/>
        <v>5</v>
      </c>
      <c r="S173" s="287">
        <f t="shared" ref="S173" si="91">R173*P173</f>
        <v>10</v>
      </c>
      <c r="T173" s="269" t="str">
        <f t="shared" si="72"/>
        <v>GRAVE</v>
      </c>
      <c r="U173" s="88"/>
      <c r="V173" s="88"/>
      <c r="W173" s="88"/>
      <c r="X173" s="88"/>
    </row>
    <row r="174" spans="1:24" s="90" customFormat="1" hidden="1" x14ac:dyDescent="0.2">
      <c r="A174" s="290"/>
      <c r="B174" s="291"/>
      <c r="C174" s="291"/>
      <c r="D174" s="293"/>
      <c r="E174" s="295"/>
      <c r="F174" s="271"/>
      <c r="G174" s="284"/>
      <c r="H174" s="295"/>
      <c r="I174" s="284"/>
      <c r="J174" s="271"/>
      <c r="K174" s="273"/>
      <c r="L174" s="271"/>
      <c r="M174" s="271"/>
      <c r="N174" s="296"/>
      <c r="O174" s="278"/>
      <c r="P174" s="281"/>
      <c r="Q174" s="278"/>
      <c r="R174" s="281"/>
      <c r="S174" s="288"/>
      <c r="T174" s="270"/>
      <c r="U174" s="88"/>
      <c r="V174" s="88"/>
      <c r="W174" s="88"/>
      <c r="X174" s="88"/>
    </row>
    <row r="175" spans="1:24" s="90" customFormat="1" hidden="1" x14ac:dyDescent="0.2">
      <c r="A175" s="290"/>
      <c r="B175" s="291"/>
      <c r="C175" s="291"/>
      <c r="D175" s="293"/>
      <c r="E175" s="295"/>
      <c r="F175" s="271"/>
      <c r="G175" s="275"/>
      <c r="H175" s="295"/>
      <c r="I175" s="275"/>
      <c r="J175" s="271"/>
      <c r="K175" s="273"/>
      <c r="L175" s="271"/>
      <c r="M175" s="271"/>
      <c r="N175" s="296"/>
      <c r="O175" s="279"/>
      <c r="P175" s="282"/>
      <c r="Q175" s="279"/>
      <c r="R175" s="282"/>
      <c r="S175" s="276"/>
      <c r="T175" s="270"/>
      <c r="U175" s="88"/>
      <c r="V175" s="88"/>
      <c r="W175" s="88"/>
      <c r="X175" s="88"/>
    </row>
    <row r="176" spans="1:24" s="90" customFormat="1" hidden="1" x14ac:dyDescent="0.2">
      <c r="A176" s="290">
        <v>56</v>
      </c>
      <c r="B176" s="291" t="s">
        <v>135</v>
      </c>
      <c r="C176" s="279" t="s">
        <v>874</v>
      </c>
      <c r="D176" s="293" t="s">
        <v>120</v>
      </c>
      <c r="E176" s="294" t="str">
        <f>IF(D176=$D$661,$E$661,IF(D176=$D$662,$E$662,IF(D176=$D$663,$E$663,IF(D176=$D$664,$E$664,IF(D176=$D$665,$E$665,IF(D176=$D$666,$E$666,IF(D176=$D$667,$E$667,IF(D176=$D$668,$E$668,IF(D176=$D$669,$E$669,IF(D176=$D$670,$E$670,IF(D176=VICERRECTORÍA_ACADÉMICA_,$W$661,IF(D176=PLANEACIÓN_,$W$663, IF(D176=VICERRECTORÍA_INVESTIGACIONES_INNOVACIÓN_EXTENSIÓN_,$W$662,IF(D176=VICERRECTORÍA_ADMINISTRATIVA_FINANCIERA_,$W$664,IF(D176=_VICERRECTORÍA_RESPONSABILIDAD_SOCIAL_Y_BIENESTAR_UNIVERSITARIO_,$W$665,"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76" s="271" t="s">
        <v>193</v>
      </c>
      <c r="G176" s="285" t="s">
        <v>397</v>
      </c>
      <c r="H176" s="295" t="str">
        <f>+IFERROR(VLOOKUP(G176,Tabla3[],2,0),"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76" s="285" t="s">
        <v>421</v>
      </c>
      <c r="J176" s="271" t="s">
        <v>431</v>
      </c>
      <c r="K176" s="272" t="s">
        <v>439</v>
      </c>
      <c r="L176" s="273" t="s">
        <v>892</v>
      </c>
      <c r="M176" s="273" t="s">
        <v>893</v>
      </c>
      <c r="N176" s="296" t="str">
        <f t="shared" si="70"/>
        <v xml:space="preserve">Posibilidad de afectación económica y reputacional  por no ejecución de las reservas presupuestales    debido a la falta de seguimiento a las mismas por parte de los supervisores, interventores o responsables </v>
      </c>
      <c r="O176" s="277" t="s">
        <v>96</v>
      </c>
      <c r="P176" s="280">
        <f t="shared" si="80"/>
        <v>1</v>
      </c>
      <c r="Q176" s="277" t="s">
        <v>99</v>
      </c>
      <c r="R176" s="280">
        <f t="shared" si="83"/>
        <v>3</v>
      </c>
      <c r="S176" s="287">
        <f t="shared" ref="S176" si="92">R176*P176</f>
        <v>3</v>
      </c>
      <c r="T176" s="269" t="str">
        <f t="shared" si="72"/>
        <v>LEVE</v>
      </c>
      <c r="U176" s="88"/>
      <c r="V176" s="88"/>
      <c r="W176" s="88"/>
      <c r="X176" s="88"/>
    </row>
    <row r="177" spans="1:24" s="90" customFormat="1" hidden="1" x14ac:dyDescent="0.2">
      <c r="A177" s="290"/>
      <c r="B177" s="291"/>
      <c r="C177" s="291"/>
      <c r="D177" s="293"/>
      <c r="E177" s="295"/>
      <c r="F177" s="271"/>
      <c r="G177" s="284"/>
      <c r="H177" s="295"/>
      <c r="I177" s="284"/>
      <c r="J177" s="271"/>
      <c r="K177" s="273"/>
      <c r="L177" s="273"/>
      <c r="M177" s="273"/>
      <c r="N177" s="296"/>
      <c r="O177" s="278"/>
      <c r="P177" s="281"/>
      <c r="Q177" s="278"/>
      <c r="R177" s="281"/>
      <c r="S177" s="288"/>
      <c r="T177" s="270"/>
      <c r="U177" s="88"/>
      <c r="V177" s="88"/>
      <c r="W177" s="88"/>
      <c r="X177" s="88"/>
    </row>
    <row r="178" spans="1:24" s="90" customFormat="1" hidden="1" x14ac:dyDescent="0.2">
      <c r="A178" s="290"/>
      <c r="B178" s="291"/>
      <c r="C178" s="291"/>
      <c r="D178" s="293"/>
      <c r="E178" s="295"/>
      <c r="F178" s="271"/>
      <c r="G178" s="275"/>
      <c r="H178" s="295"/>
      <c r="I178" s="275"/>
      <c r="J178" s="271"/>
      <c r="K178" s="273"/>
      <c r="L178" s="273"/>
      <c r="M178" s="273"/>
      <c r="N178" s="296"/>
      <c r="O178" s="279"/>
      <c r="P178" s="282"/>
      <c r="Q178" s="279"/>
      <c r="R178" s="282"/>
      <c r="S178" s="276"/>
      <c r="T178" s="270"/>
      <c r="U178" s="88"/>
      <c r="V178" s="88"/>
      <c r="W178" s="88"/>
      <c r="X178" s="88"/>
    </row>
    <row r="179" spans="1:24" s="90" customFormat="1" hidden="1" x14ac:dyDescent="0.2">
      <c r="A179" s="290">
        <v>57</v>
      </c>
      <c r="B179" s="291" t="s">
        <v>135</v>
      </c>
      <c r="C179" s="279" t="s">
        <v>874</v>
      </c>
      <c r="D179" s="293" t="s">
        <v>120</v>
      </c>
      <c r="E179" s="294" t="str">
        <f>IF(D179=$D$661,$E$661,IF(D179=$D$662,$E$662,IF(D179=$D$663,$E$663,IF(D179=$D$664,$E$664,IF(D179=$D$665,$E$665,IF(D179=$D$666,$E$666,IF(D179=$D$667,$E$667,IF(D179=$D$668,$E$668,IF(D179=$D$669,$E$669,IF(D179=$D$670,$E$670,IF(D179=VICERRECTORÍA_ACADÉMICA_,$W$661,IF(D179=PLANEACIÓN_,$W$663, IF(D179=VICERRECTORÍA_INVESTIGACIONES_INNOVACIÓN_EXTENSIÓN_,$W$662,IF(D179=VICERRECTORÍA_ADMINISTRATIVA_FINANCIERA_,$W$664,IF(D179=_VICERRECTORÍA_RESPONSABILIDAD_SOCIAL_Y_BIENESTAR_UNIVERSITARIO_,$W$665,"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79" s="271" t="s">
        <v>193</v>
      </c>
      <c r="G179" s="285" t="s">
        <v>397</v>
      </c>
      <c r="H179" s="295" t="str">
        <f>+IFERROR(VLOOKUP(G179,Tabla3[],2,0),"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79" s="285" t="s">
        <v>401</v>
      </c>
      <c r="J179" s="271" t="s">
        <v>431</v>
      </c>
      <c r="K179" s="272" t="s">
        <v>437</v>
      </c>
      <c r="L179" s="271" t="s">
        <v>956</v>
      </c>
      <c r="M179" s="271" t="s">
        <v>957</v>
      </c>
      <c r="N179" s="296" t="str">
        <f t="shared" si="70"/>
        <v>Posibilidad de afectación reputacional  por no suscribir los contratos   debido a falta de criterios y terminos, en los pliegos de condiciones de las invitaciones públicas o convocatorias públicas</v>
      </c>
      <c r="O179" s="277" t="s">
        <v>105</v>
      </c>
      <c r="P179" s="280">
        <f t="shared" si="80"/>
        <v>2</v>
      </c>
      <c r="Q179" s="277" t="s">
        <v>99</v>
      </c>
      <c r="R179" s="280">
        <f t="shared" si="83"/>
        <v>3</v>
      </c>
      <c r="S179" s="287">
        <f t="shared" ref="S179" si="93">R179*P179</f>
        <v>6</v>
      </c>
      <c r="T179" s="269" t="str">
        <f t="shared" si="72"/>
        <v>MODERADO</v>
      </c>
      <c r="U179" s="88"/>
      <c r="V179" s="88"/>
      <c r="W179" s="88"/>
      <c r="X179" s="88"/>
    </row>
    <row r="180" spans="1:24" s="90" customFormat="1" hidden="1" x14ac:dyDescent="0.2">
      <c r="A180" s="290"/>
      <c r="B180" s="291"/>
      <c r="C180" s="291"/>
      <c r="D180" s="293"/>
      <c r="E180" s="295"/>
      <c r="F180" s="271"/>
      <c r="G180" s="284"/>
      <c r="H180" s="295"/>
      <c r="I180" s="284"/>
      <c r="J180" s="271"/>
      <c r="K180" s="273"/>
      <c r="L180" s="271"/>
      <c r="M180" s="271"/>
      <c r="N180" s="296"/>
      <c r="O180" s="278"/>
      <c r="P180" s="281"/>
      <c r="Q180" s="278"/>
      <c r="R180" s="281"/>
      <c r="S180" s="288"/>
      <c r="T180" s="270"/>
      <c r="U180" s="88"/>
      <c r="V180" s="88"/>
      <c r="W180" s="88"/>
      <c r="X180" s="88"/>
    </row>
    <row r="181" spans="1:24" s="90" customFormat="1" hidden="1" x14ac:dyDescent="0.2">
      <c r="A181" s="290"/>
      <c r="B181" s="291"/>
      <c r="C181" s="291"/>
      <c r="D181" s="293"/>
      <c r="E181" s="295"/>
      <c r="F181" s="271"/>
      <c r="G181" s="275"/>
      <c r="H181" s="295"/>
      <c r="I181" s="275"/>
      <c r="J181" s="271"/>
      <c r="K181" s="273"/>
      <c r="L181" s="271"/>
      <c r="M181" s="271"/>
      <c r="N181" s="296"/>
      <c r="O181" s="279"/>
      <c r="P181" s="282"/>
      <c r="Q181" s="279"/>
      <c r="R181" s="282"/>
      <c r="S181" s="276"/>
      <c r="T181" s="270"/>
      <c r="U181" s="88"/>
      <c r="V181" s="88"/>
      <c r="W181" s="88"/>
      <c r="X181" s="88"/>
    </row>
    <row r="182" spans="1:24" s="90" customFormat="1" hidden="1" x14ac:dyDescent="0.2">
      <c r="A182" s="290">
        <v>58</v>
      </c>
      <c r="B182" s="279" t="s">
        <v>382</v>
      </c>
      <c r="C182" s="279" t="s">
        <v>974</v>
      </c>
      <c r="D182" s="292" t="s">
        <v>123</v>
      </c>
      <c r="E182" s="294" t="str">
        <f>IF(D182=$D$661,$E$661,IF(D182=$D$662,$E$662,IF(D182=$D$663,$E$663,IF(D182=$D$664,$E$664,IF(D182=$D$665,$E$665,IF(D182=$D$666,$E$666,IF(D182=$D$667,$E$667,IF(D182=$D$668,$E$668,IF(D182=$D$669,$E$669,IF(D182=$D$670,$E$670,IF(D182=VICERRECTORÍA_ACADÉMICA_,$W$661,IF(D182=PLANEACIÓN_,$W$663, IF(D182=VICERRECTORÍA_INVESTIGACIONES_INNOVACIÓN_EXTENSIÓN_,$W$662,IF(D182=VICERRECTORÍA_ADMINISTRATIVA_FINANCIERA_,$W$664,IF(D182=_VICERRECTORÍA_RESPONSABILIDAD_SOCIAL_Y_BIENESTAR_UNIVERSITARIO_,$W$665," ")))))))))))))))</f>
        <v>Ejercer la evaluación y control sobre el desarrollo del quehacer institucional, de forma preventiva y correctiva, vigilando el cumplimiento de las disposiciones establecidas por la Ley y la Universidad.</v>
      </c>
      <c r="F182" s="275" t="s">
        <v>193</v>
      </c>
      <c r="G182" s="284" t="s">
        <v>397</v>
      </c>
      <c r="H182" s="295" t="str">
        <f>+IFERROR(VLOOKUP(G182,Tabla3[],2,0),"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82" s="284" t="s">
        <v>401</v>
      </c>
      <c r="J182" s="275" t="s">
        <v>431</v>
      </c>
      <c r="K182" s="276" t="s">
        <v>437</v>
      </c>
      <c r="L182" s="274" t="s">
        <v>967</v>
      </c>
      <c r="M182" s="274" t="s">
        <v>968</v>
      </c>
      <c r="N182" s="296" t="str">
        <f t="shared" si="70"/>
        <v>Posibilidad de afectación reputacional  por falta de control y sanción de conductas del personal vinculado transitoriamente,    debido a ausencia de norma que contenga un regimen disciplinario aplicable a las vinculaciones transitorias (docentes y administrativos)</v>
      </c>
      <c r="O182" s="278" t="s">
        <v>105</v>
      </c>
      <c r="P182" s="280">
        <f t="shared" si="80"/>
        <v>2</v>
      </c>
      <c r="Q182" s="278" t="s">
        <v>165</v>
      </c>
      <c r="R182" s="280">
        <f t="shared" si="83"/>
        <v>4</v>
      </c>
      <c r="S182" s="287">
        <f t="shared" ref="S182" si="94">R182*P182</f>
        <v>8</v>
      </c>
      <c r="T182" s="269" t="str">
        <f t="shared" si="72"/>
        <v>MODERADO</v>
      </c>
      <c r="U182" s="88"/>
      <c r="V182" s="88"/>
      <c r="W182" s="88"/>
      <c r="X182" s="88"/>
    </row>
    <row r="183" spans="1:24" s="90" customFormat="1" hidden="1" x14ac:dyDescent="0.2">
      <c r="A183" s="290"/>
      <c r="B183" s="291"/>
      <c r="C183" s="291"/>
      <c r="D183" s="293"/>
      <c r="E183" s="295"/>
      <c r="F183" s="271"/>
      <c r="G183" s="284"/>
      <c r="H183" s="295"/>
      <c r="I183" s="284"/>
      <c r="J183" s="271"/>
      <c r="K183" s="273"/>
      <c r="L183" s="273"/>
      <c r="M183" s="273"/>
      <c r="N183" s="296"/>
      <c r="O183" s="278"/>
      <c r="P183" s="281"/>
      <c r="Q183" s="278"/>
      <c r="R183" s="281"/>
      <c r="S183" s="288"/>
      <c r="T183" s="270"/>
      <c r="U183" s="88"/>
      <c r="V183" s="88"/>
      <c r="W183" s="88"/>
      <c r="X183" s="88"/>
    </row>
    <row r="184" spans="1:24" s="90" customFormat="1" hidden="1" x14ac:dyDescent="0.2">
      <c r="A184" s="290"/>
      <c r="B184" s="291"/>
      <c r="C184" s="291"/>
      <c r="D184" s="293"/>
      <c r="E184" s="295"/>
      <c r="F184" s="271"/>
      <c r="G184" s="275"/>
      <c r="H184" s="295"/>
      <c r="I184" s="275"/>
      <c r="J184" s="271"/>
      <c r="K184" s="273"/>
      <c r="L184" s="273"/>
      <c r="M184" s="273"/>
      <c r="N184" s="296"/>
      <c r="O184" s="279"/>
      <c r="P184" s="282"/>
      <c r="Q184" s="279"/>
      <c r="R184" s="282"/>
      <c r="S184" s="276"/>
      <c r="T184" s="270"/>
      <c r="U184" s="88"/>
      <c r="V184" s="88"/>
      <c r="W184" s="88"/>
      <c r="X184" s="88"/>
    </row>
    <row r="185" spans="1:24" s="90" customFormat="1" hidden="1" x14ac:dyDescent="0.2">
      <c r="A185" s="290">
        <v>59</v>
      </c>
      <c r="B185" s="291" t="s">
        <v>382</v>
      </c>
      <c r="C185" s="279" t="s">
        <v>974</v>
      </c>
      <c r="D185" s="293" t="s">
        <v>123</v>
      </c>
      <c r="E185" s="294" t="str">
        <f>IF(D185=$D$661,$E$661,IF(D185=$D$662,$E$662,IF(D185=$D$663,$E$663,IF(D185=$D$664,$E$664,IF(D185=$D$665,$E$665,IF(D185=$D$666,$E$666,IF(D185=$D$667,$E$667,IF(D185=$D$668,$E$668,IF(D185=$D$669,$E$669,IF(D185=$D$670,$E$670,IF(D185=VICERRECTORÍA_ACADÉMICA_,$W$661,IF(D185=PLANEACIÓN_,$W$663, IF(D185=VICERRECTORÍA_INVESTIGACIONES_INNOVACIÓN_EXTENSIÓN_,$W$662,IF(D185=VICERRECTORÍA_ADMINISTRATIVA_FINANCIERA_,$W$664,IF(D185=_VICERRECTORÍA_RESPONSABILIDAD_SOCIAL_Y_BIENESTAR_UNIVERSITARIO_,$W$665," ")))))))))))))))</f>
        <v>Ejercer la evaluación y control sobre el desarrollo del quehacer institucional, de forma preventiva y correctiva, vigilando el cumplimiento de las disposiciones establecidas por la Ley y la Universidad.</v>
      </c>
      <c r="F185" s="271" t="s">
        <v>193</v>
      </c>
      <c r="G185" s="285" t="s">
        <v>400</v>
      </c>
      <c r="H185" s="295" t="str">
        <f>+IFERROR(VLOOKUP(G185,Tabla3[],2,0)," ")</f>
        <v>Eventos por situaciones externas que afectan la entidad.</v>
      </c>
      <c r="I185" s="285" t="s">
        <v>416</v>
      </c>
      <c r="J185" s="271" t="s">
        <v>433</v>
      </c>
      <c r="K185" s="272" t="s">
        <v>438</v>
      </c>
      <c r="L185" s="271" t="s">
        <v>969</v>
      </c>
      <c r="M185" s="271" t="s">
        <v>970</v>
      </c>
      <c r="N185" s="296" t="str">
        <f t="shared" si="70"/>
        <v>Posibilidad de pérdida reputacional  por decisiones viciadas,    debido a intimidación o amenzas, con efecto a la seguridad, salud, e integridad del personal del proceso de Gestión Disciplinaria.</v>
      </c>
      <c r="O185" s="277" t="s">
        <v>105</v>
      </c>
      <c r="P185" s="280">
        <f t="shared" si="80"/>
        <v>2</v>
      </c>
      <c r="Q185" s="277" t="s">
        <v>100</v>
      </c>
      <c r="R185" s="280">
        <f t="shared" si="83"/>
        <v>1</v>
      </c>
      <c r="S185" s="287">
        <f t="shared" ref="S185" si="95">R185*P185</f>
        <v>2</v>
      </c>
      <c r="T185" s="269" t="str">
        <f t="shared" si="72"/>
        <v>LEVE</v>
      </c>
      <c r="U185" s="88"/>
      <c r="V185" s="88"/>
      <c r="W185" s="88"/>
      <c r="X185" s="88"/>
    </row>
    <row r="186" spans="1:24" s="90" customFormat="1" hidden="1" x14ac:dyDescent="0.2">
      <c r="A186" s="290"/>
      <c r="B186" s="291"/>
      <c r="C186" s="291"/>
      <c r="D186" s="293"/>
      <c r="E186" s="295"/>
      <c r="F186" s="271"/>
      <c r="G186" s="284"/>
      <c r="H186" s="295"/>
      <c r="I186" s="284"/>
      <c r="J186" s="271"/>
      <c r="K186" s="273"/>
      <c r="L186" s="271"/>
      <c r="M186" s="271"/>
      <c r="N186" s="296"/>
      <c r="O186" s="278"/>
      <c r="P186" s="281"/>
      <c r="Q186" s="278"/>
      <c r="R186" s="281"/>
      <c r="S186" s="288"/>
      <c r="T186" s="270"/>
      <c r="U186" s="88"/>
      <c r="V186" s="88"/>
      <c r="W186" s="88"/>
      <c r="X186" s="88"/>
    </row>
    <row r="187" spans="1:24" s="90" customFormat="1" hidden="1" x14ac:dyDescent="0.2">
      <c r="A187" s="290"/>
      <c r="B187" s="291"/>
      <c r="C187" s="291"/>
      <c r="D187" s="293"/>
      <c r="E187" s="295"/>
      <c r="F187" s="271"/>
      <c r="G187" s="275"/>
      <c r="H187" s="295"/>
      <c r="I187" s="275"/>
      <c r="J187" s="271"/>
      <c r="K187" s="273"/>
      <c r="L187" s="271"/>
      <c r="M187" s="271"/>
      <c r="N187" s="296"/>
      <c r="O187" s="279"/>
      <c r="P187" s="282"/>
      <c r="Q187" s="279"/>
      <c r="R187" s="282"/>
      <c r="S187" s="276"/>
      <c r="T187" s="270"/>
      <c r="U187" s="88"/>
      <c r="V187" s="88"/>
      <c r="W187" s="88"/>
      <c r="X187" s="88"/>
    </row>
    <row r="188" spans="1:24" s="90" customFormat="1" ht="12.75" hidden="1" customHeight="1" x14ac:dyDescent="0.2">
      <c r="A188" s="290">
        <v>60</v>
      </c>
      <c r="B188" s="279" t="s">
        <v>136</v>
      </c>
      <c r="C188" s="279" t="s">
        <v>173</v>
      </c>
      <c r="D188" s="293" t="s">
        <v>120</v>
      </c>
      <c r="E188" s="294" t="str">
        <f>IF(D188=$D$661,$E$661,IF(D188=$D$662,$E$662,IF(D188=$D$663,$E$663,IF(D188=$D$664,$E$664,IF(D188=$D$665,$E$665,IF(D188=$D$666,$E$666,IF(D188=$D$667,$E$667,IF(D188=$D$668,$E$668,IF(D188=$D$669,$E$669,IF(D188=$D$670,$E$670,IF(D188=VICERRECTORÍA_ACADÉMICA_,$W$661,IF(D188=PLANEACIÓN_,$W$663, IF(D188=VICERRECTORÍA_INVESTIGACIONES_INNOVACIÓN_EXTENSIÓN_,$W$662,IF(D188=VICERRECTORÍA_ADMINISTRATIVA_FINANCIERA_,$W$664,IF(D188=_VICERRECTORÍA_RESPONSABILIDAD_SOCIAL_Y_BIENESTAR_UNIVERSITARIO_,$W$665,"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88" s="307" t="s">
        <v>193</v>
      </c>
      <c r="G188" s="307" t="s">
        <v>397</v>
      </c>
      <c r="H188" s="295" t="str">
        <f>+IFERROR(VLOOKUP(G188,Tabla3[],2,0),"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88" s="307" t="s">
        <v>401</v>
      </c>
      <c r="J188" s="307" t="s">
        <v>431</v>
      </c>
      <c r="K188" s="308" t="s">
        <v>439</v>
      </c>
      <c r="L188" s="309" t="s">
        <v>975</v>
      </c>
      <c r="M188" s="309" t="s">
        <v>976</v>
      </c>
      <c r="N188" s="296" t="str">
        <f t="shared" ref="N188:N251" si="96">+CONCATENATE(K188," "," ",L188," "," "," ",M188)</f>
        <v xml:space="preserve">Posibilidad de afectación económica y reputacional  por reclamaciones de los usuarios,   debido a la prestación inoportuna de las solicitudes de servicio,a la falta de seguimiento de los servicios internos solicitados, programados y ejecutados; y a la falta de revisión y atención a la ejecución a las recomendaciones presentadas en mantenimiento de equipos y servicios. </v>
      </c>
      <c r="O188" s="311" t="s">
        <v>103</v>
      </c>
      <c r="P188" s="280">
        <f t="shared" si="80"/>
        <v>5</v>
      </c>
      <c r="Q188" s="311" t="s">
        <v>100</v>
      </c>
      <c r="R188" s="280">
        <f t="shared" si="83"/>
        <v>1</v>
      </c>
      <c r="S188" s="287">
        <f t="shared" ref="S188" si="97">R188*P188</f>
        <v>5</v>
      </c>
      <c r="T188" s="269" t="str">
        <f t="shared" ref="T188:T251" si="98">+IF(S188&lt;=3,"LEVE",IF(S188&lt;=9,"MODERADO","GRAVE"))</f>
        <v>MODERADO</v>
      </c>
      <c r="U188" s="88"/>
      <c r="V188" s="88"/>
      <c r="W188" s="88"/>
      <c r="X188" s="88"/>
    </row>
    <row r="189" spans="1:24" s="90" customFormat="1" hidden="1" x14ac:dyDescent="0.2">
      <c r="A189" s="290"/>
      <c r="B189" s="291"/>
      <c r="C189" s="291"/>
      <c r="D189" s="293"/>
      <c r="E189" s="295"/>
      <c r="F189" s="284"/>
      <c r="G189" s="284"/>
      <c r="H189" s="295"/>
      <c r="I189" s="284"/>
      <c r="J189" s="284"/>
      <c r="K189" s="288"/>
      <c r="L189" s="310"/>
      <c r="M189" s="310"/>
      <c r="N189" s="296"/>
      <c r="O189" s="278"/>
      <c r="P189" s="281"/>
      <c r="Q189" s="278"/>
      <c r="R189" s="281"/>
      <c r="S189" s="288"/>
      <c r="T189" s="270"/>
      <c r="U189" s="88"/>
      <c r="V189" s="88"/>
      <c r="W189" s="88"/>
      <c r="X189" s="88"/>
    </row>
    <row r="190" spans="1:24" s="90" customFormat="1" hidden="1" x14ac:dyDescent="0.2">
      <c r="A190" s="290"/>
      <c r="B190" s="291"/>
      <c r="C190" s="291"/>
      <c r="D190" s="293"/>
      <c r="E190" s="295"/>
      <c r="F190" s="275"/>
      <c r="G190" s="275"/>
      <c r="H190" s="295"/>
      <c r="I190" s="275"/>
      <c r="J190" s="275"/>
      <c r="K190" s="276"/>
      <c r="L190" s="274"/>
      <c r="M190" s="274"/>
      <c r="N190" s="296"/>
      <c r="O190" s="279"/>
      <c r="P190" s="282"/>
      <c r="Q190" s="279"/>
      <c r="R190" s="282"/>
      <c r="S190" s="276"/>
      <c r="T190" s="270"/>
      <c r="U190" s="88"/>
      <c r="V190" s="88"/>
      <c r="W190" s="88"/>
      <c r="X190" s="88"/>
    </row>
    <row r="191" spans="1:24" s="90" customFormat="1" hidden="1" x14ac:dyDescent="0.2">
      <c r="A191" s="290">
        <v>61</v>
      </c>
      <c r="B191" s="279" t="s">
        <v>136</v>
      </c>
      <c r="C191" s="279" t="s">
        <v>173</v>
      </c>
      <c r="D191" s="293" t="s">
        <v>120</v>
      </c>
      <c r="E191" s="294" t="str">
        <f>IF(D191=$D$661,$E$661,IF(D191=$D$662,$E$662,IF(D191=$D$663,$E$663,IF(D191=$D$664,$E$664,IF(D191=$D$665,$E$665,IF(D191=$D$666,$E$666,IF(D191=$D$667,$E$667,IF(D191=$D$668,$E$668,IF(D191=$D$669,$E$669,IF(D191=$D$670,$E$670,IF(D191=VICERRECTORÍA_ACADÉMICA_,$W$661,IF(D191=PLANEACIÓN_,$W$663, IF(D191=VICERRECTORÍA_INVESTIGACIONES_INNOVACIÓN_EXTENSIÓN_,$W$662,IF(D191=VICERRECTORÍA_ADMINISTRATIVA_FINANCIERA_,$W$664,IF(D191=_VICERRECTORÍA_RESPONSABILIDAD_SOCIAL_Y_BIENESTAR_UNIVERSITARIO_,$W$665,"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91" s="271" t="s">
        <v>193</v>
      </c>
      <c r="G191" s="285" t="s">
        <v>397</v>
      </c>
      <c r="H191" s="295" t="str">
        <f>+IFERROR(VLOOKUP(G191,Tabla3[],2,0),"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91" s="285" t="s">
        <v>401</v>
      </c>
      <c r="J191" s="271" t="s">
        <v>431</v>
      </c>
      <c r="K191" s="272" t="s">
        <v>439</v>
      </c>
      <c r="L191" s="271" t="s">
        <v>977</v>
      </c>
      <c r="M191" s="271" t="s">
        <v>978</v>
      </c>
      <c r="N191" s="296" t="str">
        <f t="shared" si="96"/>
        <v>Posibilidad de afectación económica y reputacional  por demandas o multas,   debido a la falta de seguimiento al trámite de pago, entrega de la factura por parte del proveedor en un lugar diferente al almacén general o diligenciamiento oporturno del acta de recibido a satisfacción por parte de los proveedores de bienes.</v>
      </c>
      <c r="O191" s="277" t="s">
        <v>104</v>
      </c>
      <c r="P191" s="280">
        <f t="shared" si="80"/>
        <v>4</v>
      </c>
      <c r="Q191" s="277" t="s">
        <v>99</v>
      </c>
      <c r="R191" s="280">
        <f t="shared" si="83"/>
        <v>3</v>
      </c>
      <c r="S191" s="287">
        <f t="shared" ref="S191" si="99">R191*P191</f>
        <v>12</v>
      </c>
      <c r="T191" s="269" t="str">
        <f t="shared" si="98"/>
        <v>GRAVE</v>
      </c>
      <c r="U191" s="88"/>
      <c r="V191" s="88"/>
      <c r="W191" s="88"/>
      <c r="X191" s="88"/>
    </row>
    <row r="192" spans="1:24" s="90" customFormat="1" hidden="1" x14ac:dyDescent="0.2">
      <c r="A192" s="290"/>
      <c r="B192" s="291"/>
      <c r="C192" s="291"/>
      <c r="D192" s="293"/>
      <c r="E192" s="295"/>
      <c r="F192" s="271"/>
      <c r="G192" s="284"/>
      <c r="H192" s="295"/>
      <c r="I192" s="284"/>
      <c r="J192" s="271"/>
      <c r="K192" s="273"/>
      <c r="L192" s="271"/>
      <c r="M192" s="271"/>
      <c r="N192" s="296"/>
      <c r="O192" s="278"/>
      <c r="P192" s="281"/>
      <c r="Q192" s="278"/>
      <c r="R192" s="281"/>
      <c r="S192" s="288"/>
      <c r="T192" s="270"/>
      <c r="U192" s="88"/>
      <c r="V192" s="88"/>
      <c r="W192" s="88"/>
      <c r="X192" s="88"/>
    </row>
    <row r="193" spans="1:24" s="90" customFormat="1" hidden="1" x14ac:dyDescent="0.2">
      <c r="A193" s="290"/>
      <c r="B193" s="291"/>
      <c r="C193" s="291"/>
      <c r="D193" s="293"/>
      <c r="E193" s="295"/>
      <c r="F193" s="271"/>
      <c r="G193" s="275"/>
      <c r="H193" s="295"/>
      <c r="I193" s="275"/>
      <c r="J193" s="271"/>
      <c r="K193" s="273"/>
      <c r="L193" s="271"/>
      <c r="M193" s="271"/>
      <c r="N193" s="296"/>
      <c r="O193" s="279"/>
      <c r="P193" s="282"/>
      <c r="Q193" s="279"/>
      <c r="R193" s="282"/>
      <c r="S193" s="276"/>
      <c r="T193" s="270"/>
      <c r="U193" s="88"/>
      <c r="V193" s="88"/>
      <c r="W193" s="88"/>
      <c r="X193" s="88"/>
    </row>
    <row r="194" spans="1:24" s="90" customFormat="1" hidden="1" x14ac:dyDescent="0.2">
      <c r="A194" s="290">
        <v>62</v>
      </c>
      <c r="B194" s="279" t="s">
        <v>136</v>
      </c>
      <c r="C194" s="279" t="s">
        <v>173</v>
      </c>
      <c r="D194" s="293" t="s">
        <v>120</v>
      </c>
      <c r="E194" s="294" t="str">
        <f>IF(D194=$D$661,$E$661,IF(D194=$D$662,$E$662,IF(D194=$D$663,$E$663,IF(D194=$D$664,$E$664,IF(D194=$D$665,$E$665,IF(D194=$D$666,$E$666,IF(D194=$D$667,$E$667,IF(D194=$D$668,$E$668,IF(D194=$D$669,$E$669,IF(D194=$D$670,$E$670,IF(D194=VICERRECTORÍA_ACADÉMICA_,$W$661,IF(D194=PLANEACIÓN_,$W$663, IF(D194=VICERRECTORÍA_INVESTIGACIONES_INNOVACIÓN_EXTENSIÓN_,$W$662,IF(D194=VICERRECTORÍA_ADMINISTRATIVA_FINANCIERA_,$W$664,IF(D194=_VICERRECTORÍA_RESPONSABILIDAD_SOCIAL_Y_BIENESTAR_UNIVERSITARIO_,$W$665,"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94" s="271" t="s">
        <v>193</v>
      </c>
      <c r="G194" s="285" t="s">
        <v>397</v>
      </c>
      <c r="H194" s="295" t="str">
        <f>+IFERROR(VLOOKUP(G194,Tabla3[],2,0),"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94" s="285" t="s">
        <v>401</v>
      </c>
      <c r="J194" s="271" t="s">
        <v>431</v>
      </c>
      <c r="K194" s="272" t="s">
        <v>439</v>
      </c>
      <c r="L194" s="271" t="s">
        <v>979</v>
      </c>
      <c r="M194" s="271" t="s">
        <v>980</v>
      </c>
      <c r="N194" s="296" t="str">
        <f t="shared" si="96"/>
        <v>Posibilidad de afectación económica y reputacional  por la suspención de las actividades academicas y administrativas,   debido al agotamiento de las reservas de agua en el campus universitario, para la atención de las necesidades basicas de salubridad.</v>
      </c>
      <c r="O194" s="277" t="s">
        <v>85</v>
      </c>
      <c r="P194" s="280">
        <f t="shared" si="80"/>
        <v>3</v>
      </c>
      <c r="Q194" s="277" t="s">
        <v>99</v>
      </c>
      <c r="R194" s="280">
        <f t="shared" si="83"/>
        <v>3</v>
      </c>
      <c r="S194" s="287">
        <f t="shared" ref="S194" si="100">R194*P194</f>
        <v>9</v>
      </c>
      <c r="T194" s="269" t="str">
        <f t="shared" si="98"/>
        <v>MODERADO</v>
      </c>
      <c r="U194" s="88"/>
      <c r="V194" s="88"/>
      <c r="W194" s="88"/>
      <c r="X194" s="88"/>
    </row>
    <row r="195" spans="1:24" s="90" customFormat="1" hidden="1" x14ac:dyDescent="0.2">
      <c r="A195" s="290"/>
      <c r="B195" s="291"/>
      <c r="C195" s="291"/>
      <c r="D195" s="293"/>
      <c r="E195" s="295"/>
      <c r="F195" s="271"/>
      <c r="G195" s="284"/>
      <c r="H195" s="295"/>
      <c r="I195" s="284"/>
      <c r="J195" s="271"/>
      <c r="K195" s="273"/>
      <c r="L195" s="271"/>
      <c r="M195" s="271"/>
      <c r="N195" s="296"/>
      <c r="O195" s="278"/>
      <c r="P195" s="281"/>
      <c r="Q195" s="278"/>
      <c r="R195" s="281"/>
      <c r="S195" s="288"/>
      <c r="T195" s="270"/>
      <c r="U195" s="88"/>
      <c r="V195" s="88"/>
      <c r="W195" s="88"/>
      <c r="X195" s="88"/>
    </row>
    <row r="196" spans="1:24" s="90" customFormat="1" hidden="1" x14ac:dyDescent="0.2">
      <c r="A196" s="290"/>
      <c r="B196" s="291"/>
      <c r="C196" s="291"/>
      <c r="D196" s="293"/>
      <c r="E196" s="295"/>
      <c r="F196" s="271"/>
      <c r="G196" s="275"/>
      <c r="H196" s="295"/>
      <c r="I196" s="275"/>
      <c r="J196" s="271"/>
      <c r="K196" s="273"/>
      <c r="L196" s="271"/>
      <c r="M196" s="271"/>
      <c r="N196" s="296"/>
      <c r="O196" s="279"/>
      <c r="P196" s="282"/>
      <c r="Q196" s="279"/>
      <c r="R196" s="282"/>
      <c r="S196" s="276"/>
      <c r="T196" s="270"/>
      <c r="U196" s="88"/>
      <c r="V196" s="88"/>
      <c r="W196" s="88"/>
      <c r="X196" s="88"/>
    </row>
    <row r="197" spans="1:24" s="90" customFormat="1" hidden="1" x14ac:dyDescent="0.2">
      <c r="A197" s="290">
        <v>63</v>
      </c>
      <c r="B197" s="279" t="s">
        <v>136</v>
      </c>
      <c r="C197" s="279" t="s">
        <v>173</v>
      </c>
      <c r="D197" s="293" t="s">
        <v>120</v>
      </c>
      <c r="E197" s="294" t="str">
        <f>IF(D197=$D$661,$E$661,IF(D197=$D$662,$E$662,IF(D197=$D$663,$E$663,IF(D197=$D$664,$E$664,IF(D197=$D$665,$E$665,IF(D197=$D$666,$E$666,IF(D197=$D$667,$E$667,IF(D197=$D$668,$E$668,IF(D197=$D$669,$E$669,IF(D197=$D$670,$E$670,IF(D197=VICERRECTORÍA_ACADÉMICA_,$W$661,IF(D197=PLANEACIÓN_,$W$663, IF(D197=VICERRECTORÍA_INVESTIGACIONES_INNOVACIÓN_EXTENSIÓN_,$W$662,IF(D197=VICERRECTORÍA_ADMINISTRATIVA_FINANCIERA_,$W$664,IF(D197=_VICERRECTORÍA_RESPONSABILIDAD_SOCIAL_Y_BIENESTAR_UNIVERSITARIO_,$W$665,"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97" s="271" t="s">
        <v>192</v>
      </c>
      <c r="G197" s="285" t="s">
        <v>397</v>
      </c>
      <c r="H197" s="295" t="str">
        <f>+IFERROR(VLOOKUP(G197,Tabla3[],2,0),"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97" s="285" t="s">
        <v>421</v>
      </c>
      <c r="J197" s="271" t="s">
        <v>431</v>
      </c>
      <c r="K197" s="272" t="s">
        <v>439</v>
      </c>
      <c r="L197" s="273" t="s">
        <v>981</v>
      </c>
      <c r="M197" s="273" t="s">
        <v>982</v>
      </c>
      <c r="N197" s="296" t="str">
        <f t="shared" si="96"/>
        <v>Posibilidad de afectación económica y reputacional  por consumo y venta ilegal de sustancias psicoactivas y alcohol, riñas, fiestas no autorizadas, ingreso no controlado de personas ajenas a la comunidad universitaria,   a causa de actividades realizadas al interior del campus, contrarias a las normas, leyes y reglamentos.</v>
      </c>
      <c r="O197" s="277" t="s">
        <v>103</v>
      </c>
      <c r="P197" s="280">
        <f t="shared" si="80"/>
        <v>5</v>
      </c>
      <c r="Q197" s="277" t="s">
        <v>98</v>
      </c>
      <c r="R197" s="280">
        <f t="shared" si="83"/>
        <v>5</v>
      </c>
      <c r="S197" s="287">
        <f t="shared" ref="S197" si="101">R197*P197</f>
        <v>25</v>
      </c>
      <c r="T197" s="269" t="str">
        <f t="shared" si="98"/>
        <v>GRAVE</v>
      </c>
      <c r="U197" s="88"/>
      <c r="V197" s="88"/>
      <c r="W197" s="88"/>
      <c r="X197" s="88"/>
    </row>
    <row r="198" spans="1:24" s="90" customFormat="1" hidden="1" x14ac:dyDescent="0.2">
      <c r="A198" s="290"/>
      <c r="B198" s="291"/>
      <c r="C198" s="291"/>
      <c r="D198" s="293"/>
      <c r="E198" s="295"/>
      <c r="F198" s="271"/>
      <c r="G198" s="284"/>
      <c r="H198" s="295"/>
      <c r="I198" s="284"/>
      <c r="J198" s="271"/>
      <c r="K198" s="273"/>
      <c r="L198" s="273"/>
      <c r="M198" s="273"/>
      <c r="N198" s="296"/>
      <c r="O198" s="278"/>
      <c r="P198" s="281"/>
      <c r="Q198" s="278"/>
      <c r="R198" s="281"/>
      <c r="S198" s="288"/>
      <c r="T198" s="270"/>
      <c r="U198" s="88"/>
      <c r="V198" s="88"/>
      <c r="W198" s="88"/>
      <c r="X198" s="88"/>
    </row>
    <row r="199" spans="1:24" s="90" customFormat="1" hidden="1" x14ac:dyDescent="0.2">
      <c r="A199" s="290"/>
      <c r="B199" s="291"/>
      <c r="C199" s="291"/>
      <c r="D199" s="293"/>
      <c r="E199" s="295"/>
      <c r="F199" s="271"/>
      <c r="G199" s="275"/>
      <c r="H199" s="295"/>
      <c r="I199" s="275"/>
      <c r="J199" s="271"/>
      <c r="K199" s="273"/>
      <c r="L199" s="273"/>
      <c r="M199" s="273"/>
      <c r="N199" s="296"/>
      <c r="O199" s="279"/>
      <c r="P199" s="282"/>
      <c r="Q199" s="279"/>
      <c r="R199" s="282"/>
      <c r="S199" s="276"/>
      <c r="T199" s="270"/>
      <c r="U199" s="88"/>
      <c r="V199" s="88"/>
      <c r="W199" s="88"/>
      <c r="X199" s="88"/>
    </row>
    <row r="200" spans="1:24" s="90" customFormat="1" ht="13.5" hidden="1" customHeight="1" x14ac:dyDescent="0.2">
      <c r="A200" s="290">
        <v>64</v>
      </c>
      <c r="B200" s="279" t="s">
        <v>312</v>
      </c>
      <c r="C200" s="279" t="s">
        <v>1018</v>
      </c>
      <c r="D200" s="292" t="s">
        <v>120</v>
      </c>
      <c r="E200" s="294" t="str">
        <f>IF(D200=$D$661,$E$661,IF(D200=$D$662,$E$662,IF(D200=$D$663,$E$663,IF(D200=$D$664,$E$664,IF(D200=$D$665,$E$665,IF(D200=$D$666,$E$666,IF(D200=$D$667,$E$667,IF(D200=$D$668,$E$668,IF(D200=$D$669,$E$669,IF(D200=$D$670,$E$670,IF(D200=VICERRECTORÍA_ACADÉMICA_,$W$661,IF(D200=PLANEACIÓN_,$W$663, IF(D200=VICERRECTORÍA_INVESTIGACIONES_INNOVACIÓN_EXTENSIÓN_,$W$662,IF(D200=VICERRECTORÍA_ADMINISTRATIVA_FINANCIERA_,$W$664,IF(D200=_VICERRECTORÍA_RESPONSABILIDAD_SOCIAL_Y_BIENESTAR_UNIVERSITARIO_,$W$665,"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00" s="275" t="s">
        <v>192</v>
      </c>
      <c r="G200" s="284" t="s">
        <v>92</v>
      </c>
      <c r="H200" s="295" t="str">
        <f>+IFERROR(VLOOKUP(G200,Tabla3[],2,0)," ")</f>
        <v>Eventos relacionados con la infraestructura tecnológica de la entidad.</v>
      </c>
      <c r="I200" s="284" t="s">
        <v>326</v>
      </c>
      <c r="J200" s="275" t="s">
        <v>432</v>
      </c>
      <c r="K200" s="276" t="s">
        <v>712</v>
      </c>
      <c r="L200" s="274" t="s">
        <v>1019</v>
      </c>
      <c r="M200" s="274" t="s">
        <v>1020</v>
      </c>
      <c r="N200" s="296" t="str">
        <f t="shared" si="96"/>
        <v>Posibilidad de perdida de disponibilidad  por falta de acceso a los servicios en red,   debido a fallas electricas y obsolecencia tecnologica.</v>
      </c>
      <c r="O200" s="278" t="s">
        <v>85</v>
      </c>
      <c r="P200" s="280">
        <f t="shared" si="80"/>
        <v>3</v>
      </c>
      <c r="Q200" s="278" t="s">
        <v>99</v>
      </c>
      <c r="R200" s="280">
        <f t="shared" si="83"/>
        <v>3</v>
      </c>
      <c r="S200" s="287">
        <f t="shared" ref="S200" si="102">R200*P200</f>
        <v>9</v>
      </c>
      <c r="T200" s="269" t="str">
        <f t="shared" si="98"/>
        <v>MODERADO</v>
      </c>
      <c r="U200" s="88"/>
      <c r="V200" s="88"/>
      <c r="W200" s="88"/>
      <c r="X200" s="88"/>
    </row>
    <row r="201" spans="1:24" s="90" customFormat="1" hidden="1" x14ac:dyDescent="0.2">
      <c r="A201" s="290"/>
      <c r="B201" s="291"/>
      <c r="C201" s="291"/>
      <c r="D201" s="293"/>
      <c r="E201" s="295"/>
      <c r="F201" s="271"/>
      <c r="G201" s="284"/>
      <c r="H201" s="295"/>
      <c r="I201" s="284"/>
      <c r="J201" s="271"/>
      <c r="K201" s="273"/>
      <c r="L201" s="273"/>
      <c r="M201" s="273"/>
      <c r="N201" s="296"/>
      <c r="O201" s="278"/>
      <c r="P201" s="281"/>
      <c r="Q201" s="278"/>
      <c r="R201" s="281"/>
      <c r="S201" s="288"/>
      <c r="T201" s="270"/>
      <c r="U201" s="88"/>
      <c r="V201" s="88"/>
      <c r="W201" s="88"/>
      <c r="X201" s="88"/>
    </row>
    <row r="202" spans="1:24" s="90" customFormat="1" hidden="1" x14ac:dyDescent="0.2">
      <c r="A202" s="290"/>
      <c r="B202" s="291"/>
      <c r="C202" s="291"/>
      <c r="D202" s="293"/>
      <c r="E202" s="295"/>
      <c r="F202" s="271"/>
      <c r="G202" s="275"/>
      <c r="H202" s="295"/>
      <c r="I202" s="275"/>
      <c r="J202" s="271"/>
      <c r="K202" s="273"/>
      <c r="L202" s="273"/>
      <c r="M202" s="273"/>
      <c r="N202" s="296"/>
      <c r="O202" s="279"/>
      <c r="P202" s="282"/>
      <c r="Q202" s="279"/>
      <c r="R202" s="282"/>
      <c r="S202" s="276"/>
      <c r="T202" s="270"/>
      <c r="U202" s="88"/>
      <c r="V202" s="88"/>
      <c r="W202" s="88"/>
      <c r="X202" s="88"/>
    </row>
    <row r="203" spans="1:24" s="90" customFormat="1" hidden="1" x14ac:dyDescent="0.2">
      <c r="A203" s="290">
        <v>65</v>
      </c>
      <c r="B203" s="279" t="s">
        <v>137</v>
      </c>
      <c r="C203" s="279" t="s">
        <v>128</v>
      </c>
      <c r="D203" s="292" t="s">
        <v>123</v>
      </c>
      <c r="E203" s="294" t="str">
        <f>IF(D203=$D$661,$E$661,IF(D203=$D$662,$E$662,IF(D203=$D$663,$E$663,IF(D203=$D$664,$E$664,IF(D203=$D$665,$E$665,IF(D203=$D$666,$E$666,IF(D203=$D$667,$E$667,IF(D203=$D$668,$E$668,IF(D203=$D$669,$E$669,IF(D203=$D$670,$E$670,IF(D203=VICERRECTORÍA_ACADÉMICA_,$W$661,IF(D203=PLANEACIÓN_,$W$663, IF(D203=VICERRECTORÍA_INVESTIGACIONES_INNOVACIÓN_EXTENSIÓN_,$W$662,IF(D203=VICERRECTORÍA_ADMINISTRATIVA_FINANCIERA_,$W$664,IF(D203=_VICERRECTORÍA_RESPONSABILIDAD_SOCIAL_Y_BIENESTAR_UNIVERSITARIO_,$W$665," ")))))))))))))))</f>
        <v>Ejercer la evaluación y control sobre el desarrollo del quehacer institucional, de forma preventiva y correctiva, vigilando el cumplimiento de las disposiciones establecidas por la Ley y la Universidad.</v>
      </c>
      <c r="F203" s="275" t="s">
        <v>193</v>
      </c>
      <c r="G203" s="284" t="s">
        <v>397</v>
      </c>
      <c r="H203" s="295" t="str">
        <f>+IFERROR(VLOOKUP(G203,Tabla3[],2,0),"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03" s="284" t="s">
        <v>401</v>
      </c>
      <c r="J203" s="275" t="s">
        <v>431</v>
      </c>
      <c r="K203" s="276" t="s">
        <v>437</v>
      </c>
      <c r="L203" s="274" t="s">
        <v>1025</v>
      </c>
      <c r="M203" s="274" t="s">
        <v>1026</v>
      </c>
      <c r="N203" s="296" t="str">
        <f t="shared" si="96"/>
        <v>Posibilidad de afectación reputacional  Por la entrega de informes requeridos en la rendición de cuentas electrónica a la CGR, de manera extemporánea las fechas requeridas por el ente de control o que no siguen las directrices de la normatividad aplicable   debido a la falta de sistemas de información integrados que permitan la sistematización de la información y la generación de reportes que facilite la elaboración de informes y su verificación</v>
      </c>
      <c r="O203" s="278" t="s">
        <v>96</v>
      </c>
      <c r="P203" s="280">
        <f t="shared" si="80"/>
        <v>1</v>
      </c>
      <c r="Q203" s="278" t="s">
        <v>99</v>
      </c>
      <c r="R203" s="280">
        <f t="shared" si="83"/>
        <v>3</v>
      </c>
      <c r="S203" s="287">
        <f t="shared" ref="S203" si="103">R203*P203</f>
        <v>3</v>
      </c>
      <c r="T203" s="269" t="str">
        <f t="shared" si="98"/>
        <v>LEVE</v>
      </c>
      <c r="U203" s="88"/>
      <c r="V203" s="88"/>
      <c r="W203" s="88"/>
      <c r="X203" s="88"/>
    </row>
    <row r="204" spans="1:24" s="90" customFormat="1" hidden="1" x14ac:dyDescent="0.2">
      <c r="A204" s="290"/>
      <c r="B204" s="291"/>
      <c r="C204" s="291"/>
      <c r="D204" s="293"/>
      <c r="E204" s="295"/>
      <c r="F204" s="271"/>
      <c r="G204" s="284"/>
      <c r="H204" s="295"/>
      <c r="I204" s="284"/>
      <c r="J204" s="271"/>
      <c r="K204" s="273"/>
      <c r="L204" s="273"/>
      <c r="M204" s="273"/>
      <c r="N204" s="296"/>
      <c r="O204" s="278"/>
      <c r="P204" s="281"/>
      <c r="Q204" s="278"/>
      <c r="R204" s="281"/>
      <c r="S204" s="288"/>
      <c r="T204" s="270"/>
      <c r="U204" s="88"/>
      <c r="V204" s="88"/>
      <c r="W204" s="88"/>
      <c r="X204" s="88"/>
    </row>
    <row r="205" spans="1:24" s="90" customFormat="1" hidden="1" x14ac:dyDescent="0.2">
      <c r="A205" s="290"/>
      <c r="B205" s="291"/>
      <c r="C205" s="291"/>
      <c r="D205" s="293"/>
      <c r="E205" s="295"/>
      <c r="F205" s="271"/>
      <c r="G205" s="275"/>
      <c r="H205" s="295"/>
      <c r="I205" s="275"/>
      <c r="J205" s="271"/>
      <c r="K205" s="273"/>
      <c r="L205" s="273"/>
      <c r="M205" s="273"/>
      <c r="N205" s="296"/>
      <c r="O205" s="279"/>
      <c r="P205" s="282"/>
      <c r="Q205" s="279"/>
      <c r="R205" s="282"/>
      <c r="S205" s="276"/>
      <c r="T205" s="270"/>
      <c r="U205" s="88"/>
      <c r="V205" s="88"/>
      <c r="W205" s="88"/>
      <c r="X205" s="88"/>
    </row>
    <row r="206" spans="1:24" s="90" customFormat="1" hidden="1" x14ac:dyDescent="0.2">
      <c r="A206" s="290">
        <v>66</v>
      </c>
      <c r="B206" s="291" t="s">
        <v>137</v>
      </c>
      <c r="C206" s="279" t="s">
        <v>128</v>
      </c>
      <c r="D206" s="293" t="s">
        <v>123</v>
      </c>
      <c r="E206" s="294" t="str">
        <f>IF(D206=$D$661,$E$661,IF(D206=$D$662,$E$662,IF(D206=$D$663,$E$663,IF(D206=$D$664,$E$664,IF(D206=$D$665,$E$665,IF(D206=$D$666,$E$666,IF(D206=$D$667,$E$667,IF(D206=$D$668,$E$668,IF(D206=$D$669,$E$669,IF(D206=$D$670,$E$670,IF(D206=VICERRECTORÍA_ACADÉMICA_,$W$661,IF(D206=PLANEACIÓN_,$W$663, IF(D206=VICERRECTORÍA_INVESTIGACIONES_INNOVACIÓN_EXTENSIÓN_,$W$662,IF(D206=VICERRECTORÍA_ADMINISTRATIVA_FINANCIERA_,$W$664,IF(D206=_VICERRECTORÍA_RESPONSABILIDAD_SOCIAL_Y_BIENESTAR_UNIVERSITARIO_,$W$665," ")))))))))))))))</f>
        <v>Ejercer la evaluación y control sobre el desarrollo del quehacer institucional, de forma preventiva y correctiva, vigilando el cumplimiento de las disposiciones establecidas por la Ley y la Universidad.</v>
      </c>
      <c r="F206" s="271" t="s">
        <v>193</v>
      </c>
      <c r="G206" s="285" t="s">
        <v>397</v>
      </c>
      <c r="H206" s="295" t="str">
        <f>+IFERROR(VLOOKUP(G206,Tabla3[],2,0),"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06" s="285" t="s">
        <v>420</v>
      </c>
      <c r="J206" s="271" t="s">
        <v>431</v>
      </c>
      <c r="K206" s="272" t="s">
        <v>437</v>
      </c>
      <c r="L206" s="271" t="s">
        <v>1027</v>
      </c>
      <c r="M206" s="271" t="s">
        <v>1028</v>
      </c>
      <c r="N206" s="296" t="str">
        <f t="shared" si="96"/>
        <v>Posibilidad de afectación reputacional  por la baja cobertura del programa anual de auditorías de Control Interno que impide ejercer de manera adecuada la evaluación independiente   debido al incremento de requerimientos de entes externos de control  u otros normativos o de Ley que sean delegados a Control Interno y solicitudes adicionales de auditorias  por  parte del CICI o de otras dependencias que no están priorizadas en el programa de auditoria</v>
      </c>
      <c r="O206" s="277" t="s">
        <v>96</v>
      </c>
      <c r="P206" s="280">
        <f t="shared" si="80"/>
        <v>1</v>
      </c>
      <c r="Q206" s="277" t="s">
        <v>164</v>
      </c>
      <c r="R206" s="280">
        <f t="shared" si="83"/>
        <v>2</v>
      </c>
      <c r="S206" s="287">
        <f t="shared" ref="S206" si="104">R206*P206</f>
        <v>2</v>
      </c>
      <c r="T206" s="269" t="str">
        <f t="shared" si="98"/>
        <v>LEVE</v>
      </c>
      <c r="U206" s="88"/>
      <c r="V206" s="88"/>
      <c r="W206" s="88"/>
      <c r="X206" s="88"/>
    </row>
    <row r="207" spans="1:24" s="90" customFormat="1" hidden="1" x14ac:dyDescent="0.2">
      <c r="A207" s="290"/>
      <c r="B207" s="291"/>
      <c r="C207" s="291"/>
      <c r="D207" s="293"/>
      <c r="E207" s="295"/>
      <c r="F207" s="271"/>
      <c r="G207" s="284"/>
      <c r="H207" s="295"/>
      <c r="I207" s="284"/>
      <c r="J207" s="271"/>
      <c r="K207" s="273"/>
      <c r="L207" s="271"/>
      <c r="M207" s="271"/>
      <c r="N207" s="296"/>
      <c r="O207" s="278"/>
      <c r="P207" s="281"/>
      <c r="Q207" s="278"/>
      <c r="R207" s="281"/>
      <c r="S207" s="288"/>
      <c r="T207" s="270"/>
      <c r="U207" s="88"/>
      <c r="V207" s="88"/>
      <c r="W207" s="88"/>
      <c r="X207" s="88"/>
    </row>
    <row r="208" spans="1:24" s="90" customFormat="1" hidden="1" x14ac:dyDescent="0.2">
      <c r="A208" s="290"/>
      <c r="B208" s="291"/>
      <c r="C208" s="291"/>
      <c r="D208" s="293"/>
      <c r="E208" s="295"/>
      <c r="F208" s="271"/>
      <c r="G208" s="275"/>
      <c r="H208" s="295"/>
      <c r="I208" s="275"/>
      <c r="J208" s="271"/>
      <c r="K208" s="273"/>
      <c r="L208" s="271"/>
      <c r="M208" s="271"/>
      <c r="N208" s="296"/>
      <c r="O208" s="279"/>
      <c r="P208" s="282"/>
      <c r="Q208" s="279"/>
      <c r="R208" s="282"/>
      <c r="S208" s="276"/>
      <c r="T208" s="270"/>
      <c r="U208" s="88"/>
      <c r="V208" s="88"/>
      <c r="W208" s="88"/>
      <c r="X208" s="88"/>
    </row>
    <row r="209" spans="1:24" s="90" customFormat="1" hidden="1" x14ac:dyDescent="0.2">
      <c r="A209" s="290">
        <v>67</v>
      </c>
      <c r="B209" s="291" t="s">
        <v>137</v>
      </c>
      <c r="C209" s="279" t="s">
        <v>128</v>
      </c>
      <c r="D209" s="293" t="s">
        <v>123</v>
      </c>
      <c r="E209" s="294" t="str">
        <f>IF(D209=$D$661,$E$661,IF(D209=$D$662,$E$662,IF(D209=$D$663,$E$663,IF(D209=$D$664,$E$664,IF(D209=$D$665,$E$665,IF(D209=$D$666,$E$666,IF(D209=$D$667,$E$667,IF(D209=$D$668,$E$668,IF(D209=$D$669,$E$669,IF(D209=$D$670,$E$670,IF(D209=VICERRECTORÍA_ACADÉMICA_,$W$661,IF(D209=PLANEACIÓN_,$W$663, IF(D209=VICERRECTORÍA_INVESTIGACIONES_INNOVACIÓN_EXTENSIÓN_,$W$662,IF(D209=VICERRECTORÍA_ADMINISTRATIVA_FINANCIERA_,$W$664,IF(D209=_VICERRECTORÍA_RESPONSABILIDAD_SOCIAL_Y_BIENESTAR_UNIVERSITARIO_,$W$665," ")))))))))))))))</f>
        <v>Ejercer la evaluación y control sobre el desarrollo del quehacer institucional, de forma preventiva y correctiva, vigilando el cumplimiento de las disposiciones establecidas por la Ley y la Universidad.</v>
      </c>
      <c r="F209" s="271" t="s">
        <v>193</v>
      </c>
      <c r="G209" s="285" t="s">
        <v>399</v>
      </c>
      <c r="H209" s="295" t="str">
        <f>+IFERROR(VLOOKUP(G209,Tabla3[],2,0)," ")</f>
        <v>Eventos relacionados con las conductas o comportamientos de los empleados que afectan la Integridad Pública</v>
      </c>
      <c r="I209" s="285" t="s">
        <v>411</v>
      </c>
      <c r="J209" s="271" t="s">
        <v>433</v>
      </c>
      <c r="K209" s="272" t="s">
        <v>438</v>
      </c>
      <c r="L209" s="271" t="s">
        <v>1029</v>
      </c>
      <c r="M209" s="271" t="s">
        <v>1030</v>
      </c>
      <c r="N209" s="296" t="str">
        <f t="shared" si="96"/>
        <v>Posibilidad de pérdida reputacional  Por falta de la objetividad e independencia en el ejercicio de auditoria (conflictos de interes), que conlleven al favorecimiento en informes de auditoria   a causa de que el personal adscrito a Control Interno no reporta los conflictos de interés en lo cuales puede verse inmerso</v>
      </c>
      <c r="O209" s="277" t="s">
        <v>96</v>
      </c>
      <c r="P209" s="280">
        <f t="shared" si="80"/>
        <v>1</v>
      </c>
      <c r="Q209" s="277" t="s">
        <v>164</v>
      </c>
      <c r="R209" s="280">
        <f t="shared" si="83"/>
        <v>2</v>
      </c>
      <c r="S209" s="287">
        <f t="shared" ref="S209" si="105">R209*P209</f>
        <v>2</v>
      </c>
      <c r="T209" s="269" t="str">
        <f t="shared" si="98"/>
        <v>LEVE</v>
      </c>
      <c r="U209" s="88"/>
      <c r="V209" s="88"/>
      <c r="W209" s="88"/>
      <c r="X209" s="88"/>
    </row>
    <row r="210" spans="1:24" s="90" customFormat="1" hidden="1" x14ac:dyDescent="0.2">
      <c r="A210" s="290"/>
      <c r="B210" s="291"/>
      <c r="C210" s="291"/>
      <c r="D210" s="293"/>
      <c r="E210" s="295"/>
      <c r="F210" s="271"/>
      <c r="G210" s="284"/>
      <c r="H210" s="295"/>
      <c r="I210" s="284"/>
      <c r="J210" s="271"/>
      <c r="K210" s="273"/>
      <c r="L210" s="271"/>
      <c r="M210" s="271"/>
      <c r="N210" s="296"/>
      <c r="O210" s="278"/>
      <c r="P210" s="281"/>
      <c r="Q210" s="278"/>
      <c r="R210" s="281"/>
      <c r="S210" s="288"/>
      <c r="T210" s="270"/>
      <c r="U210" s="88"/>
      <c r="V210" s="88"/>
      <c r="W210" s="88"/>
      <c r="X210" s="88"/>
    </row>
    <row r="211" spans="1:24" s="90" customFormat="1" hidden="1" x14ac:dyDescent="0.2">
      <c r="A211" s="290"/>
      <c r="B211" s="291"/>
      <c r="C211" s="291"/>
      <c r="D211" s="293"/>
      <c r="E211" s="295"/>
      <c r="F211" s="271"/>
      <c r="G211" s="275"/>
      <c r="H211" s="295"/>
      <c r="I211" s="275"/>
      <c r="J211" s="271"/>
      <c r="K211" s="273"/>
      <c r="L211" s="271"/>
      <c r="M211" s="271"/>
      <c r="N211" s="296"/>
      <c r="O211" s="279"/>
      <c r="P211" s="282"/>
      <c r="Q211" s="279"/>
      <c r="R211" s="282"/>
      <c r="S211" s="276"/>
      <c r="T211" s="270"/>
      <c r="U211" s="88"/>
      <c r="V211" s="88"/>
      <c r="W211" s="88"/>
      <c r="X211" s="88"/>
    </row>
    <row r="212" spans="1:24" s="90" customFormat="1" ht="13.5" hidden="1" customHeight="1" x14ac:dyDescent="0.2">
      <c r="A212" s="290">
        <v>68</v>
      </c>
      <c r="B212" s="279" t="s">
        <v>381</v>
      </c>
      <c r="C212" s="279" t="s">
        <v>1045</v>
      </c>
      <c r="D212" s="292" t="s">
        <v>123</v>
      </c>
      <c r="E212" s="294" t="str">
        <f>IF(D212=$D$661,$E$661,IF(D212=$D$662,$E$662,IF(D212=$D$663,$E$663,IF(D212=$D$664,$E$664,IF(D212=$D$665,$E$665,IF(D212=$D$666,$E$666,IF(D212=$D$667,$E$667,IF(D212=$D$668,$E$668,IF(D212=$D$669,$E$669,IF(D212=$D$670,$E$670,IF(D212=VICERRECTORÍA_ACADÉMICA_,$W$661,IF(D212=PLANEACIÓN_,$W$663, IF(D212=VICERRECTORÍA_INVESTIGACIONES_INNOVACIÓN_EXTENSIÓN_,$W$662,IF(D212=VICERRECTORÍA_ADMINISTRATIVA_FINANCIERA_,$W$664,IF(D212=_VICERRECTORÍA_RESPONSABILIDAD_SOCIAL_Y_BIENESTAR_UNIVERSITARIO_,$W$665," ")))))))))))))))</f>
        <v>Ejercer la evaluación y control sobre el desarrollo del quehacer institucional, de forma preventiva y correctiva, vigilando el cumplimiento de las disposiciones establecidas por la Ley y la Universidad.</v>
      </c>
      <c r="F212" s="275" t="s">
        <v>193</v>
      </c>
      <c r="G212" s="284" t="s">
        <v>399</v>
      </c>
      <c r="H212" s="295" t="str">
        <f>+IFERROR(VLOOKUP(G212,Tabla3[],2,0)," ")</f>
        <v>Eventos relacionados con las conductas o comportamientos de los empleados que afectan la Integridad Pública</v>
      </c>
      <c r="I212" s="284" t="s">
        <v>101</v>
      </c>
      <c r="J212" s="275" t="s">
        <v>433</v>
      </c>
      <c r="K212" s="276" t="s">
        <v>438</v>
      </c>
      <c r="L212" s="274" t="s">
        <v>1046</v>
      </c>
      <c r="M212" s="274" t="s">
        <v>1047</v>
      </c>
      <c r="N212" s="296" t="str">
        <f t="shared" si="96"/>
        <v>Posibilidad de pérdida reputacional  por violación de la reserva del proceso disciplinario,   debido a la entrega de información a un tercero o permitir que se filtre la información de un proceso.</v>
      </c>
      <c r="O212" s="278" t="s">
        <v>85</v>
      </c>
      <c r="P212" s="280">
        <f t="shared" ref="P212:P275" si="106">IF(O212="ALTA",5,IF(O212="MEDIO ALTA",4,IF(O212="MEDIA",3,IF(O212="MEDIO BAJA",2,IF(O212="BAJA",1,0)))))</f>
        <v>3</v>
      </c>
      <c r="Q212" s="278" t="s">
        <v>164</v>
      </c>
      <c r="R212" s="280">
        <f t="shared" si="83"/>
        <v>2</v>
      </c>
      <c r="S212" s="287">
        <f t="shared" ref="S212" si="107">R212*P212</f>
        <v>6</v>
      </c>
      <c r="T212" s="269" t="str">
        <f t="shared" si="98"/>
        <v>MODERADO</v>
      </c>
      <c r="U212" s="88"/>
      <c r="V212" s="88"/>
      <c r="W212" s="88"/>
      <c r="X212" s="88"/>
    </row>
    <row r="213" spans="1:24" s="90" customFormat="1" hidden="1" x14ac:dyDescent="0.2">
      <c r="A213" s="290"/>
      <c r="B213" s="291"/>
      <c r="C213" s="291"/>
      <c r="D213" s="293"/>
      <c r="E213" s="295"/>
      <c r="F213" s="271"/>
      <c r="G213" s="284"/>
      <c r="H213" s="295"/>
      <c r="I213" s="284"/>
      <c r="J213" s="271"/>
      <c r="K213" s="273"/>
      <c r="L213" s="273"/>
      <c r="M213" s="273"/>
      <c r="N213" s="296"/>
      <c r="O213" s="278"/>
      <c r="P213" s="281"/>
      <c r="Q213" s="278"/>
      <c r="R213" s="281"/>
      <c r="S213" s="288"/>
      <c r="T213" s="270"/>
      <c r="U213" s="88"/>
      <c r="V213" s="88"/>
      <c r="W213" s="88"/>
      <c r="X213" s="88"/>
    </row>
    <row r="214" spans="1:24" s="90" customFormat="1" hidden="1" x14ac:dyDescent="0.2">
      <c r="A214" s="290"/>
      <c r="B214" s="291"/>
      <c r="C214" s="291"/>
      <c r="D214" s="293"/>
      <c r="E214" s="295"/>
      <c r="F214" s="271"/>
      <c r="G214" s="275"/>
      <c r="H214" s="295"/>
      <c r="I214" s="275"/>
      <c r="J214" s="271"/>
      <c r="K214" s="273"/>
      <c r="L214" s="273"/>
      <c r="M214" s="273"/>
      <c r="N214" s="296"/>
      <c r="O214" s="279"/>
      <c r="P214" s="282"/>
      <c r="Q214" s="279"/>
      <c r="R214" s="282"/>
      <c r="S214" s="276"/>
      <c r="T214" s="270"/>
      <c r="U214" s="88"/>
      <c r="V214" s="88"/>
      <c r="W214" s="88"/>
      <c r="X214" s="88"/>
    </row>
    <row r="215" spans="1:24" s="90" customFormat="1" hidden="1" x14ac:dyDescent="0.2">
      <c r="A215" s="290">
        <v>69</v>
      </c>
      <c r="B215" s="279" t="s">
        <v>138</v>
      </c>
      <c r="C215" s="279" t="s">
        <v>1054</v>
      </c>
      <c r="D215" s="292" t="s">
        <v>108</v>
      </c>
      <c r="E215" s="294" t="str">
        <f>IF(D215=$D$661,$E$661,IF(D215=$D$662,$E$662,IF(D215=$D$663,$E$663,IF(D215=$D$664,$E$664,IF(D215=$D$665,$E$665,IF(D215=$D$666,$E$666,IF(D215=$D$667,$E$667,IF(D215=$D$668,$E$668,IF(D215=$D$669,$E$669,IF(D215=$D$670,$E$670,IF(D215=VICERRECTORÍA_ACADÉMICA_,$W$661,IF(D215=PLANEACIÓN_,$W$663, IF(D215=VICERRECTORÍA_INVESTIGACIONES_INNOVACIÓN_EXTENSIÓN_,$W$662,IF(D215=VICERRECTORÍA_ADMINISTRATIVA_FINANCIERA_,$W$664,IF(D215=_VICERRECTORÍA_RESPONSABILIDAD_SOCIAL_Y_BIENESTAR_UNIVERSITARIO_,$W$665,"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15" s="275" t="s">
        <v>193</v>
      </c>
      <c r="G215" s="284" t="s">
        <v>397</v>
      </c>
      <c r="H215" s="295" t="str">
        <f>+IFERROR(VLOOKUP(G215,Tabla3[],2,0),"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15" s="284" t="s">
        <v>401</v>
      </c>
      <c r="J215" s="275" t="s">
        <v>431</v>
      </c>
      <c r="K215" s="276" t="s">
        <v>435</v>
      </c>
      <c r="L215" s="274" t="s">
        <v>1055</v>
      </c>
      <c r="M215" s="274" t="s">
        <v>1056</v>
      </c>
      <c r="N215" s="296" t="str">
        <f t="shared" si="96"/>
        <v>Posibilidad de afectación económica  por incumplimiento en la devolución del material bibliográfico,   debido a la deserción estudiantil, o a causa de cancelación del semestres.</v>
      </c>
      <c r="O215" s="278" t="s">
        <v>103</v>
      </c>
      <c r="P215" s="280">
        <f t="shared" si="106"/>
        <v>5</v>
      </c>
      <c r="Q215" s="278" t="s">
        <v>100</v>
      </c>
      <c r="R215" s="280">
        <f t="shared" si="83"/>
        <v>1</v>
      </c>
      <c r="S215" s="287">
        <f t="shared" ref="S215" si="108">R215*P215</f>
        <v>5</v>
      </c>
      <c r="T215" s="269" t="str">
        <f t="shared" si="98"/>
        <v>MODERADO</v>
      </c>
      <c r="U215" s="88"/>
      <c r="V215" s="88"/>
      <c r="W215" s="88"/>
      <c r="X215" s="88"/>
    </row>
    <row r="216" spans="1:24" s="90" customFormat="1" hidden="1" x14ac:dyDescent="0.2">
      <c r="A216" s="290"/>
      <c r="B216" s="291"/>
      <c r="C216" s="291"/>
      <c r="D216" s="293"/>
      <c r="E216" s="295"/>
      <c r="F216" s="271"/>
      <c r="G216" s="284"/>
      <c r="H216" s="295"/>
      <c r="I216" s="284"/>
      <c r="J216" s="271"/>
      <c r="K216" s="273"/>
      <c r="L216" s="273"/>
      <c r="M216" s="273"/>
      <c r="N216" s="296"/>
      <c r="O216" s="278"/>
      <c r="P216" s="281"/>
      <c r="Q216" s="278"/>
      <c r="R216" s="281"/>
      <c r="S216" s="288"/>
      <c r="T216" s="270"/>
      <c r="U216" s="88"/>
      <c r="V216" s="88"/>
      <c r="W216" s="88"/>
      <c r="X216" s="88"/>
    </row>
    <row r="217" spans="1:24" s="90" customFormat="1" hidden="1" x14ac:dyDescent="0.2">
      <c r="A217" s="290"/>
      <c r="B217" s="291"/>
      <c r="C217" s="291"/>
      <c r="D217" s="293"/>
      <c r="E217" s="295"/>
      <c r="F217" s="271"/>
      <c r="G217" s="275"/>
      <c r="H217" s="295"/>
      <c r="I217" s="275"/>
      <c r="J217" s="271"/>
      <c r="K217" s="273"/>
      <c r="L217" s="273"/>
      <c r="M217" s="273"/>
      <c r="N217" s="296"/>
      <c r="O217" s="279"/>
      <c r="P217" s="282"/>
      <c r="Q217" s="279"/>
      <c r="R217" s="282"/>
      <c r="S217" s="276"/>
      <c r="T217" s="270"/>
      <c r="U217" s="88"/>
      <c r="V217" s="88"/>
      <c r="W217" s="88"/>
      <c r="X217" s="88"/>
    </row>
    <row r="218" spans="1:24" s="90" customFormat="1" hidden="1" x14ac:dyDescent="0.2">
      <c r="A218" s="290">
        <v>70</v>
      </c>
      <c r="B218" s="279" t="s">
        <v>309</v>
      </c>
      <c r="C218" s="302" t="s">
        <v>375</v>
      </c>
      <c r="D218" s="292" t="s">
        <v>108</v>
      </c>
      <c r="E218" s="294" t="str">
        <f>IF(D218=$D$661,$E$661,IF(D218=$D$662,$E$662,IF(D218=$D$663,$E$663,IF(D218=$D$664,$E$664,IF(D218=$D$665,$E$665,IF(D218=$D$666,$E$666,IF(D218=$D$667,$E$667,IF(D218=$D$668,$E$668,IF(D218=$D$669,$E$669,IF(D218=$D$670,$E$670,IF(D218=VICERRECTORÍA_ACADÉMICA_,$W$661,IF(D218=PLANEACIÓN_,$W$663, IF(D218=VICERRECTORÍA_INVESTIGACIONES_INNOVACIÓN_EXTENSIÓN_,$W$662,IF(D218=VICERRECTORÍA_ADMINISTRATIVA_FINANCIERA_,$W$664,IF(D218=_VICERRECTORÍA_RESPONSABILIDAD_SOCIAL_Y_BIENESTAR_UNIVERSITARIO_,$W$665,"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18" s="275" t="s">
        <v>193</v>
      </c>
      <c r="G218" s="284" t="s">
        <v>397</v>
      </c>
      <c r="H218" s="295" t="str">
        <f>+IFERROR(VLOOKUP(G218,Tabla3[],2,0),"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18" s="284" t="s">
        <v>401</v>
      </c>
      <c r="J218" s="275" t="s">
        <v>431</v>
      </c>
      <c r="K218" s="276" t="s">
        <v>437</v>
      </c>
      <c r="L218" s="274" t="s">
        <v>1063</v>
      </c>
      <c r="M218" s="274" t="s">
        <v>1064</v>
      </c>
      <c r="N218" s="296" t="str">
        <f t="shared" si="96"/>
        <v xml:space="preserve">Posibilidad de afectación reputacional  Por la perdida o documentos incompletos de estudiantes en la información del archivo historico,   A causa de falta de verificación de la información fisica y digitalizada o/y  fallas en el sistema de información </v>
      </c>
      <c r="O218" s="278" t="s">
        <v>103</v>
      </c>
      <c r="P218" s="280">
        <f t="shared" si="106"/>
        <v>5</v>
      </c>
      <c r="Q218" s="278" t="s">
        <v>98</v>
      </c>
      <c r="R218" s="280">
        <f t="shared" ref="R218:R281" si="109">IF(Q218="ALTO",5,IF(Q218="MEDIO-ALTO",4,IF(Q218="MEDIO",3,IF(Q218="MEDIO-BAJO",2,IF(Q218="BAJO",1,0)))))</f>
        <v>5</v>
      </c>
      <c r="S218" s="287">
        <f t="shared" ref="S218" si="110">R218*P218</f>
        <v>25</v>
      </c>
      <c r="T218" s="269" t="str">
        <f t="shared" si="98"/>
        <v>GRAVE</v>
      </c>
      <c r="U218" s="88"/>
      <c r="V218" s="88"/>
      <c r="W218" s="88"/>
      <c r="X218" s="88"/>
    </row>
    <row r="219" spans="1:24" s="90" customFormat="1" hidden="1" x14ac:dyDescent="0.2">
      <c r="A219" s="290"/>
      <c r="B219" s="291"/>
      <c r="C219" s="299"/>
      <c r="D219" s="293"/>
      <c r="E219" s="295"/>
      <c r="F219" s="271"/>
      <c r="G219" s="284"/>
      <c r="H219" s="295"/>
      <c r="I219" s="284"/>
      <c r="J219" s="271"/>
      <c r="K219" s="273"/>
      <c r="L219" s="273"/>
      <c r="M219" s="273"/>
      <c r="N219" s="296"/>
      <c r="O219" s="278"/>
      <c r="P219" s="281"/>
      <c r="Q219" s="278"/>
      <c r="R219" s="281"/>
      <c r="S219" s="288"/>
      <c r="T219" s="270"/>
      <c r="U219" s="88"/>
      <c r="V219" s="88"/>
      <c r="W219" s="88"/>
      <c r="X219" s="88"/>
    </row>
    <row r="220" spans="1:24" s="90" customFormat="1" hidden="1" x14ac:dyDescent="0.2">
      <c r="A220" s="290"/>
      <c r="B220" s="291"/>
      <c r="C220" s="300"/>
      <c r="D220" s="293"/>
      <c r="E220" s="295"/>
      <c r="F220" s="271"/>
      <c r="G220" s="275"/>
      <c r="H220" s="295"/>
      <c r="I220" s="275"/>
      <c r="J220" s="271"/>
      <c r="K220" s="273"/>
      <c r="L220" s="273"/>
      <c r="M220" s="273"/>
      <c r="N220" s="296"/>
      <c r="O220" s="279"/>
      <c r="P220" s="282"/>
      <c r="Q220" s="279"/>
      <c r="R220" s="282"/>
      <c r="S220" s="276"/>
      <c r="T220" s="270"/>
      <c r="U220" s="88"/>
      <c r="V220" s="88"/>
      <c r="W220" s="88"/>
      <c r="X220" s="88"/>
    </row>
    <row r="221" spans="1:24" s="90" customFormat="1" hidden="1" x14ac:dyDescent="0.2">
      <c r="A221" s="290">
        <v>71</v>
      </c>
      <c r="B221" s="291" t="s">
        <v>309</v>
      </c>
      <c r="C221" s="302" t="s">
        <v>375</v>
      </c>
      <c r="D221" s="293" t="s">
        <v>108</v>
      </c>
      <c r="E221" s="294" t="str">
        <f>IF(D221=$D$661,$E$661,IF(D221=$D$662,$E$662,IF(D221=$D$663,$E$663,IF(D221=$D$664,$E$664,IF(D221=$D$665,$E$665,IF(D221=$D$666,$E$666,IF(D221=$D$667,$E$667,IF(D221=$D$668,$E$668,IF(D221=$D$669,$E$669,IF(D221=$D$670,$E$670,IF(D221=VICERRECTORÍA_ACADÉMICA_,$W$661,IF(D221=PLANEACIÓN_,$W$663, IF(D221=VICERRECTORÍA_INVESTIGACIONES_INNOVACIÓN_EXTENSIÓN_,$W$662,IF(D221=VICERRECTORÍA_ADMINISTRATIVA_FINANCIERA_,$W$664,IF(D221=_VICERRECTORÍA_RESPONSABILIDAD_SOCIAL_Y_BIENESTAR_UNIVERSITARIO_,$W$665,"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21" s="271" t="s">
        <v>193</v>
      </c>
      <c r="G221" s="285" t="s">
        <v>397</v>
      </c>
      <c r="H221" s="295" t="str">
        <f>+IFERROR(VLOOKUP(G221,Tabla3[],2,0),"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21" s="285" t="s">
        <v>417</v>
      </c>
      <c r="J221" s="271" t="s">
        <v>431</v>
      </c>
      <c r="K221" s="272" t="s">
        <v>437</v>
      </c>
      <c r="L221" s="271" t="s">
        <v>1065</v>
      </c>
      <c r="M221" s="271" t="s">
        <v>1066</v>
      </c>
      <c r="N221" s="296" t="str">
        <f t="shared" si="96"/>
        <v>Posibilidad de afectación reputacional  por incumplimineto en la ejecución de actividades en las fechas establecidas en los calendarios,    a causa de modificaciones en los mismos por  desiciones del consejo académico, por solicitudes de entidades gubernamentales o debido a errores en la parametrización del sistema acorde al calendario</v>
      </c>
      <c r="O221" s="277" t="s">
        <v>105</v>
      </c>
      <c r="P221" s="280">
        <f t="shared" si="106"/>
        <v>2</v>
      </c>
      <c r="Q221" s="277" t="s">
        <v>165</v>
      </c>
      <c r="R221" s="280">
        <f t="shared" si="109"/>
        <v>4</v>
      </c>
      <c r="S221" s="287">
        <f t="shared" ref="S221" si="111">R221*P221</f>
        <v>8</v>
      </c>
      <c r="T221" s="269" t="str">
        <f t="shared" si="98"/>
        <v>MODERADO</v>
      </c>
      <c r="U221" s="88"/>
      <c r="V221" s="88"/>
      <c r="W221" s="88"/>
      <c r="X221" s="88"/>
    </row>
    <row r="222" spans="1:24" s="90" customFormat="1" hidden="1" x14ac:dyDescent="0.2">
      <c r="A222" s="290"/>
      <c r="B222" s="291"/>
      <c r="C222" s="299"/>
      <c r="D222" s="293"/>
      <c r="E222" s="295"/>
      <c r="F222" s="271"/>
      <c r="G222" s="284"/>
      <c r="H222" s="295"/>
      <c r="I222" s="284"/>
      <c r="J222" s="271"/>
      <c r="K222" s="273"/>
      <c r="L222" s="271"/>
      <c r="M222" s="271"/>
      <c r="N222" s="296"/>
      <c r="O222" s="278"/>
      <c r="P222" s="281"/>
      <c r="Q222" s="278"/>
      <c r="R222" s="281"/>
      <c r="S222" s="288"/>
      <c r="T222" s="270"/>
      <c r="U222" s="88"/>
      <c r="V222" s="88"/>
      <c r="W222" s="88"/>
      <c r="X222" s="88"/>
    </row>
    <row r="223" spans="1:24" s="90" customFormat="1" hidden="1" x14ac:dyDescent="0.2">
      <c r="A223" s="290"/>
      <c r="B223" s="291"/>
      <c r="C223" s="300"/>
      <c r="D223" s="293"/>
      <c r="E223" s="295"/>
      <c r="F223" s="271"/>
      <c r="G223" s="275"/>
      <c r="H223" s="295"/>
      <c r="I223" s="275"/>
      <c r="J223" s="271"/>
      <c r="K223" s="273"/>
      <c r="L223" s="271"/>
      <c r="M223" s="271"/>
      <c r="N223" s="296"/>
      <c r="O223" s="279"/>
      <c r="P223" s="282"/>
      <c r="Q223" s="279"/>
      <c r="R223" s="282"/>
      <c r="S223" s="276"/>
      <c r="T223" s="270"/>
      <c r="U223" s="88"/>
      <c r="V223" s="88"/>
      <c r="W223" s="88"/>
      <c r="X223" s="88"/>
    </row>
    <row r="224" spans="1:24" s="90" customFormat="1" hidden="1" x14ac:dyDescent="0.2">
      <c r="A224" s="290">
        <v>72</v>
      </c>
      <c r="B224" s="291" t="s">
        <v>309</v>
      </c>
      <c r="C224" s="302" t="s">
        <v>375</v>
      </c>
      <c r="D224" s="293" t="s">
        <v>108</v>
      </c>
      <c r="E224" s="294" t="str">
        <f>IF(D224=$D$661,$E$661,IF(D224=$D$662,$E$662,IF(D224=$D$663,$E$663,IF(D224=$D$664,$E$664,IF(D224=$D$665,$E$665,IF(D224=$D$666,$E$666,IF(D224=$D$667,$E$667,IF(D224=$D$668,$E$668,IF(D224=$D$669,$E$669,IF(D224=$D$670,$E$670,IF(D224=VICERRECTORÍA_ACADÉMICA_,$W$661,IF(D224=PLANEACIÓN_,$W$663, IF(D224=VICERRECTORÍA_INVESTIGACIONES_INNOVACIÓN_EXTENSIÓN_,$W$662,IF(D224=VICERRECTORÍA_ADMINISTRATIVA_FINANCIERA_,$W$664,IF(D224=_VICERRECTORÍA_RESPONSABILIDAD_SOCIAL_Y_BIENESTAR_UNIVERSITARIO_,$W$665,"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24" s="271" t="s">
        <v>192</v>
      </c>
      <c r="G224" s="285" t="s">
        <v>397</v>
      </c>
      <c r="H224" s="295" t="str">
        <f>+IFERROR(VLOOKUP(G224,Tabla3[],2,0),"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24" s="285" t="s">
        <v>401</v>
      </c>
      <c r="J224" s="271" t="s">
        <v>433</v>
      </c>
      <c r="K224" s="272" t="s">
        <v>439</v>
      </c>
      <c r="L224" s="271" t="s">
        <v>1067</v>
      </c>
      <c r="M224" s="271" t="s">
        <v>1068</v>
      </c>
      <c r="N224" s="296" t="str">
        <f t="shared" si="96"/>
        <v>Posibilidad de afectación económica y reputacional  por omisión, inexactitud o adulteración  de información en los certificados de estudio,   debido a fallas en el sistema de información y la falta de automatización del proceso.</v>
      </c>
      <c r="O224" s="277" t="s">
        <v>103</v>
      </c>
      <c r="P224" s="280">
        <f t="shared" si="106"/>
        <v>5</v>
      </c>
      <c r="Q224" s="277" t="s">
        <v>98</v>
      </c>
      <c r="R224" s="280">
        <f t="shared" si="109"/>
        <v>5</v>
      </c>
      <c r="S224" s="287">
        <f t="shared" ref="S224" si="112">R224*P224</f>
        <v>25</v>
      </c>
      <c r="T224" s="269" t="str">
        <f t="shared" si="98"/>
        <v>GRAVE</v>
      </c>
      <c r="U224" s="88"/>
      <c r="V224" s="88"/>
      <c r="W224" s="88"/>
      <c r="X224" s="88"/>
    </row>
    <row r="225" spans="1:24" s="90" customFormat="1" hidden="1" x14ac:dyDescent="0.2">
      <c r="A225" s="290"/>
      <c r="B225" s="291"/>
      <c r="C225" s="299"/>
      <c r="D225" s="293"/>
      <c r="E225" s="295"/>
      <c r="F225" s="271"/>
      <c r="G225" s="284"/>
      <c r="H225" s="295"/>
      <c r="I225" s="284"/>
      <c r="J225" s="271"/>
      <c r="K225" s="273"/>
      <c r="L225" s="271"/>
      <c r="M225" s="271"/>
      <c r="N225" s="296"/>
      <c r="O225" s="278"/>
      <c r="P225" s="281"/>
      <c r="Q225" s="278"/>
      <c r="R225" s="281"/>
      <c r="S225" s="288"/>
      <c r="T225" s="270"/>
      <c r="U225" s="88"/>
      <c r="V225" s="88"/>
      <c r="W225" s="88"/>
      <c r="X225" s="88"/>
    </row>
    <row r="226" spans="1:24" s="90" customFormat="1" hidden="1" x14ac:dyDescent="0.2">
      <c r="A226" s="290"/>
      <c r="B226" s="291"/>
      <c r="C226" s="300"/>
      <c r="D226" s="293"/>
      <c r="E226" s="295"/>
      <c r="F226" s="271"/>
      <c r="G226" s="275"/>
      <c r="H226" s="295"/>
      <c r="I226" s="275"/>
      <c r="J226" s="271"/>
      <c r="K226" s="273"/>
      <c r="L226" s="271"/>
      <c r="M226" s="271"/>
      <c r="N226" s="296"/>
      <c r="O226" s="279"/>
      <c r="P226" s="282"/>
      <c r="Q226" s="279"/>
      <c r="R226" s="282"/>
      <c r="S226" s="276"/>
      <c r="T226" s="270"/>
      <c r="U226" s="88"/>
      <c r="V226" s="88"/>
      <c r="W226" s="88"/>
      <c r="X226" s="88"/>
    </row>
    <row r="227" spans="1:24" s="90" customFormat="1" hidden="1" x14ac:dyDescent="0.2">
      <c r="A227" s="290">
        <v>73</v>
      </c>
      <c r="B227" s="352" t="s">
        <v>116</v>
      </c>
      <c r="C227" s="352" t="str">
        <f>+VLOOKUP(B227,$A$691:$B$730,2,0)</f>
        <v>LUIS FERNANDO GAVIRIA TRUJILLO</v>
      </c>
      <c r="D227" s="353" t="s">
        <v>120</v>
      </c>
      <c r="E227" s="294" t="str">
        <f>IF(D227=$D$661,$E$661,IF(D227=$D$662,$E$662,IF(D227=$D$663,$E$663,IF(D227=$D$664,$E$664,IF(D227=$D$665,$E$665,IF(D227=$D$666,$E$666,IF(D227=$D$667,$E$667,IF(D227=$D$668,$E$668,IF(D227=$D$669,$E$669,IF(D227=$D$670,$E$670,IF(D227=VICERRECTORÍA_ACADÉMICA_,$W$661,IF(D227=PLANEACIÓN_,$W$663, IF(D227=VICERRECTORÍA_INVESTIGACIONES_INNOVACIÓN_EXTENSIÓN_,$W$662,IF(D227=VICERRECTORÍA_ADMINISTRATIVA_FINANCIERA_,$W$664,IF(D227=_VICERRECTORÍA_RESPONSABILIDAD_SOCIAL_Y_BIENESTAR_UNIVERSITARIO_,$W$665,"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27" s="304" t="s">
        <v>193</v>
      </c>
      <c r="G227" s="304" t="s">
        <v>397</v>
      </c>
      <c r="H227" s="295" t="str">
        <f>+IFERROR(VLOOKUP(G227,Tabla3[],2,0),"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27" s="304" t="s">
        <v>422</v>
      </c>
      <c r="J227" s="304" t="s">
        <v>431</v>
      </c>
      <c r="K227" s="305" t="s">
        <v>439</v>
      </c>
      <c r="L227" s="306" t="s">
        <v>1090</v>
      </c>
      <c r="M227" s="306" t="s">
        <v>1094</v>
      </c>
      <c r="N227" s="296" t="str">
        <f t="shared" si="96"/>
        <v>Posibilidad de afectación económica y reputacional  por incumplimiento al procedimiento y normatividad asociada a la reglamentación en la publicación en los diferentes medios y canales de comunicación,    debido  a debilidad o falta de seguimiento  en los procesos de autorización o reglamentación que cubra todas las publicaciones.</v>
      </c>
      <c r="O227" s="352" t="s">
        <v>85</v>
      </c>
      <c r="P227" s="280">
        <f t="shared" si="106"/>
        <v>3</v>
      </c>
      <c r="Q227" s="352" t="s">
        <v>99</v>
      </c>
      <c r="R227" s="280">
        <f t="shared" si="109"/>
        <v>3</v>
      </c>
      <c r="S227" s="287">
        <f t="shared" ref="S227" si="113">R227*P227</f>
        <v>9</v>
      </c>
      <c r="T227" s="269" t="str">
        <f t="shared" si="98"/>
        <v>MODERADO</v>
      </c>
      <c r="U227" s="88"/>
      <c r="V227" s="88"/>
      <c r="W227" s="88"/>
      <c r="X227" s="88"/>
    </row>
    <row r="228" spans="1:24" s="90" customFormat="1" hidden="1" x14ac:dyDescent="0.2">
      <c r="A228" s="290"/>
      <c r="B228" s="299"/>
      <c r="C228" s="299"/>
      <c r="D228" s="299"/>
      <c r="E228" s="295"/>
      <c r="F228" s="299"/>
      <c r="G228" s="299"/>
      <c r="H228" s="295"/>
      <c r="I228" s="299"/>
      <c r="J228" s="299"/>
      <c r="K228" s="299"/>
      <c r="L228" s="299"/>
      <c r="M228" s="299"/>
      <c r="N228" s="296"/>
      <c r="O228" s="299"/>
      <c r="P228" s="281"/>
      <c r="Q228" s="299"/>
      <c r="R228" s="281"/>
      <c r="S228" s="288"/>
      <c r="T228" s="270"/>
      <c r="U228" s="88"/>
      <c r="V228" s="88"/>
      <c r="W228" s="88"/>
      <c r="X228" s="88"/>
    </row>
    <row r="229" spans="1:24" s="90" customFormat="1" hidden="1" x14ac:dyDescent="0.2">
      <c r="A229" s="290"/>
      <c r="B229" s="300"/>
      <c r="C229" s="300"/>
      <c r="D229" s="300"/>
      <c r="E229" s="295"/>
      <c r="F229" s="300"/>
      <c r="G229" s="300"/>
      <c r="H229" s="295"/>
      <c r="I229" s="300"/>
      <c r="J229" s="300"/>
      <c r="K229" s="300"/>
      <c r="L229" s="300"/>
      <c r="M229" s="300"/>
      <c r="N229" s="296"/>
      <c r="O229" s="300"/>
      <c r="P229" s="282"/>
      <c r="Q229" s="300"/>
      <c r="R229" s="282"/>
      <c r="S229" s="276"/>
      <c r="T229" s="270"/>
      <c r="U229" s="88"/>
      <c r="V229" s="88"/>
      <c r="W229" s="88"/>
      <c r="X229" s="88"/>
    </row>
    <row r="230" spans="1:24" s="90" customFormat="1" hidden="1" x14ac:dyDescent="0.2">
      <c r="A230" s="290">
        <v>74</v>
      </c>
      <c r="B230" s="302" t="s">
        <v>116</v>
      </c>
      <c r="C230" s="302" t="str">
        <f>+VLOOKUP(B230,$A$691:$B$730,2,0)</f>
        <v>LUIS FERNANDO GAVIRIA TRUJILLO</v>
      </c>
      <c r="D230" s="354" t="s">
        <v>120</v>
      </c>
      <c r="E230" s="294" t="str">
        <f>IF(D230=$D$661,$E$661,IF(D230=$D$662,$E$662,IF(D230=$D$663,$E$663,IF(D230=$D$664,$E$664,IF(D230=$D$665,$E$665,IF(D230=$D$666,$E$666,IF(D230=$D$667,$E$667,IF(D230=$D$668,$E$668,IF(D230=$D$669,$E$669,IF(D230=$D$670,$E$670,IF(D230=VICERRECTORÍA_ACADÉMICA_,$W$661,IF(D230=PLANEACIÓN_,$W$663, IF(D230=VICERRECTORÍA_INVESTIGACIONES_INNOVACIÓN_EXTENSIÓN_,$W$662,IF(D230=VICERRECTORÍA_ADMINISTRATIVA_FINANCIERA_,$W$664,IF(D230=_VICERRECTORÍA_RESPONSABILIDAD_SOCIAL_Y_BIENESTAR_UNIVERSITARIO_,$W$665,"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30" s="298" t="s">
        <v>192</v>
      </c>
      <c r="G230" s="298" t="s">
        <v>397</v>
      </c>
      <c r="H230" s="295" t="str">
        <f>+IFERROR(VLOOKUP(G230,Tabla3[],2,0),"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30" s="298" t="s">
        <v>401</v>
      </c>
      <c r="J230" s="298" t="s">
        <v>431</v>
      </c>
      <c r="K230" s="301" t="s">
        <v>439</v>
      </c>
      <c r="L230" s="298" t="s">
        <v>1091</v>
      </c>
      <c r="M230" s="298" t="s">
        <v>1095</v>
      </c>
      <c r="N230" s="296" t="str">
        <f t="shared" si="96"/>
        <v xml:space="preserve">Posibilidad de afectación económica y reputacional  por divulgacion de informacion errada o perjudicial para la institucion    dedido a publicaciones que puedan afectar la imagen de la universidad  por parte de medios externos o terceros </v>
      </c>
      <c r="O230" s="302" t="s">
        <v>85</v>
      </c>
      <c r="P230" s="280">
        <f t="shared" si="106"/>
        <v>3</v>
      </c>
      <c r="Q230" s="302" t="s">
        <v>99</v>
      </c>
      <c r="R230" s="280">
        <f t="shared" si="109"/>
        <v>3</v>
      </c>
      <c r="S230" s="287">
        <f t="shared" ref="S230" si="114">R230*P230</f>
        <v>9</v>
      </c>
      <c r="T230" s="269" t="str">
        <f t="shared" si="98"/>
        <v>MODERADO</v>
      </c>
      <c r="U230" s="88"/>
      <c r="V230" s="88"/>
      <c r="W230" s="88"/>
      <c r="X230" s="88"/>
    </row>
    <row r="231" spans="1:24" s="90" customFormat="1" hidden="1" x14ac:dyDescent="0.2">
      <c r="A231" s="290"/>
      <c r="B231" s="299"/>
      <c r="C231" s="299"/>
      <c r="D231" s="299"/>
      <c r="E231" s="295"/>
      <c r="F231" s="299"/>
      <c r="G231" s="299"/>
      <c r="H231" s="295"/>
      <c r="I231" s="299"/>
      <c r="J231" s="299"/>
      <c r="K231" s="299"/>
      <c r="L231" s="299"/>
      <c r="M231" s="299"/>
      <c r="N231" s="296"/>
      <c r="O231" s="299"/>
      <c r="P231" s="281"/>
      <c r="Q231" s="299"/>
      <c r="R231" s="281"/>
      <c r="S231" s="288"/>
      <c r="T231" s="270"/>
      <c r="U231" s="88"/>
      <c r="V231" s="88"/>
      <c r="W231" s="88"/>
      <c r="X231" s="88"/>
    </row>
    <row r="232" spans="1:24" s="90" customFormat="1" hidden="1" x14ac:dyDescent="0.2">
      <c r="A232" s="290"/>
      <c r="B232" s="300"/>
      <c r="C232" s="300"/>
      <c r="D232" s="300"/>
      <c r="E232" s="295"/>
      <c r="F232" s="300"/>
      <c r="G232" s="300"/>
      <c r="H232" s="295"/>
      <c r="I232" s="300"/>
      <c r="J232" s="300"/>
      <c r="K232" s="300"/>
      <c r="L232" s="300"/>
      <c r="M232" s="300"/>
      <c r="N232" s="296"/>
      <c r="O232" s="300"/>
      <c r="P232" s="282"/>
      <c r="Q232" s="300"/>
      <c r="R232" s="282"/>
      <c r="S232" s="276"/>
      <c r="T232" s="270"/>
      <c r="U232" s="88"/>
      <c r="V232" s="88"/>
      <c r="W232" s="88"/>
      <c r="X232" s="88"/>
    </row>
    <row r="233" spans="1:24" s="90" customFormat="1" hidden="1" x14ac:dyDescent="0.2">
      <c r="A233" s="290">
        <v>75</v>
      </c>
      <c r="B233" s="302" t="s">
        <v>116</v>
      </c>
      <c r="C233" s="302" t="str">
        <f>+VLOOKUP(B233,$A$691:$B$730,2,0)</f>
        <v>LUIS FERNANDO GAVIRIA TRUJILLO</v>
      </c>
      <c r="D233" s="354" t="s">
        <v>120</v>
      </c>
      <c r="E233" s="294" t="str">
        <f>IF(D233=$D$661,$E$661,IF(D233=$D$662,$E$662,IF(D233=$D$663,$E$663,IF(D233=$D$664,$E$664,IF(D233=$D$665,$E$665,IF(D233=$D$666,$E$666,IF(D233=$D$667,$E$667,IF(D233=$D$668,$E$668,IF(D233=$D$669,$E$669,IF(D233=$D$670,$E$670,IF(D233=VICERRECTORÍA_ACADÉMICA_,$W$661,IF(D233=PLANEACIÓN_,$W$663, IF(D233=VICERRECTORÍA_INVESTIGACIONES_INNOVACIÓN_EXTENSIÓN_,$W$662,IF(D233=VICERRECTORÍA_ADMINISTRATIVA_FINANCIERA_,$W$664,IF(D233=_VICERRECTORÍA_RESPONSABILIDAD_SOCIAL_Y_BIENESTAR_UNIVERSITARIO_,$W$665,"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33" s="298" t="s">
        <v>192</v>
      </c>
      <c r="G233" s="298" t="s">
        <v>397</v>
      </c>
      <c r="H233" s="295" t="str">
        <f>+IFERROR(VLOOKUP(G233,Tabla3[],2,0),"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33" s="298" t="s">
        <v>422</v>
      </c>
      <c r="J233" s="298" t="s">
        <v>431</v>
      </c>
      <c r="K233" s="301" t="s">
        <v>437</v>
      </c>
      <c r="L233" s="298" t="s">
        <v>1092</v>
      </c>
      <c r="M233" s="298" t="s">
        <v>1096</v>
      </c>
      <c r="N233" s="296" t="str">
        <f t="shared" si="96"/>
        <v>Posibilidad de afectación reputacional  por manipulacion de los medios de comunicación de la universidad,   debido al inadecuado uso de los medios de comunicacion con  el fin de favorecer a terceros, o a causa de intereses particulares y falta de seguimiento de funciones a las actividades propias de los medios  de comunicación de la universidad.</v>
      </c>
      <c r="O233" s="302" t="s">
        <v>96</v>
      </c>
      <c r="P233" s="280">
        <f t="shared" si="106"/>
        <v>1</v>
      </c>
      <c r="Q233" s="302" t="s">
        <v>164</v>
      </c>
      <c r="R233" s="280">
        <f t="shared" si="109"/>
        <v>2</v>
      </c>
      <c r="S233" s="287">
        <f t="shared" ref="S233" si="115">R233*P233</f>
        <v>2</v>
      </c>
      <c r="T233" s="269" t="str">
        <f t="shared" si="98"/>
        <v>LEVE</v>
      </c>
      <c r="U233" s="88"/>
      <c r="V233" s="88"/>
      <c r="W233" s="88"/>
      <c r="X233" s="88"/>
    </row>
    <row r="234" spans="1:24" s="90" customFormat="1" hidden="1" x14ac:dyDescent="0.2">
      <c r="A234" s="290"/>
      <c r="B234" s="299"/>
      <c r="C234" s="299"/>
      <c r="D234" s="299"/>
      <c r="E234" s="295"/>
      <c r="F234" s="299"/>
      <c r="G234" s="299"/>
      <c r="H234" s="295"/>
      <c r="I234" s="299"/>
      <c r="J234" s="299"/>
      <c r="K234" s="299"/>
      <c r="L234" s="299"/>
      <c r="M234" s="299"/>
      <c r="N234" s="296"/>
      <c r="O234" s="299"/>
      <c r="P234" s="281"/>
      <c r="Q234" s="299"/>
      <c r="R234" s="281"/>
      <c r="S234" s="288"/>
      <c r="T234" s="270"/>
      <c r="U234" s="88"/>
      <c r="V234" s="88"/>
      <c r="W234" s="88"/>
      <c r="X234" s="88"/>
    </row>
    <row r="235" spans="1:24" s="90" customFormat="1" hidden="1" x14ac:dyDescent="0.2">
      <c r="A235" s="290"/>
      <c r="B235" s="300"/>
      <c r="C235" s="300"/>
      <c r="D235" s="300"/>
      <c r="E235" s="295"/>
      <c r="F235" s="300"/>
      <c r="G235" s="300"/>
      <c r="H235" s="295"/>
      <c r="I235" s="300"/>
      <c r="J235" s="300"/>
      <c r="K235" s="300"/>
      <c r="L235" s="300"/>
      <c r="M235" s="300"/>
      <c r="N235" s="296"/>
      <c r="O235" s="300"/>
      <c r="P235" s="282"/>
      <c r="Q235" s="300"/>
      <c r="R235" s="282"/>
      <c r="S235" s="276"/>
      <c r="T235" s="270"/>
      <c r="U235" s="88"/>
      <c r="V235" s="88"/>
      <c r="W235" s="88"/>
      <c r="X235" s="88"/>
    </row>
    <row r="236" spans="1:24" s="90" customFormat="1" hidden="1" x14ac:dyDescent="0.2">
      <c r="A236" s="290">
        <v>76</v>
      </c>
      <c r="B236" s="302" t="s">
        <v>116</v>
      </c>
      <c r="C236" s="302" t="str">
        <f>+VLOOKUP(B236,$A$691:$B$730,2,0)</f>
        <v>LUIS FERNANDO GAVIRIA TRUJILLO</v>
      </c>
      <c r="D236" s="354" t="s">
        <v>120</v>
      </c>
      <c r="E236" s="294" t="str">
        <f>IF(D236=$D$661,$E$661,IF(D236=$D$662,$E$662,IF(D236=$D$663,$E$663,IF(D236=$D$664,$E$664,IF(D236=$D$665,$E$665,IF(D236=$D$666,$E$666,IF(D236=$D$667,$E$667,IF(D236=$D$668,$E$668,IF(D236=$D$669,$E$669,IF(D236=$D$670,$E$670,IF(D236=VICERRECTORÍA_ACADÉMICA_,$W$661,IF(D236=PLANEACIÓN_,$W$663, IF(D236=VICERRECTORÍA_INVESTIGACIONES_INNOVACIÓN_EXTENSIÓN_,$W$662,IF(D236=VICERRECTORÍA_ADMINISTRATIVA_FINANCIERA_,$W$664,IF(D236=_VICERRECTORÍA_RESPONSABILIDAD_SOCIAL_Y_BIENESTAR_UNIVERSITARIO_,$W$665,"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36" s="298" t="s">
        <v>192</v>
      </c>
      <c r="G236" s="298" t="s">
        <v>397</v>
      </c>
      <c r="H236" s="295" t="str">
        <f>+IFERROR(VLOOKUP(G236,Tabla3[],2,0),"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36" s="298" t="s">
        <v>409</v>
      </c>
      <c r="J236" s="298" t="s">
        <v>431</v>
      </c>
      <c r="K236" s="301" t="s">
        <v>439</v>
      </c>
      <c r="L236" s="303" t="s">
        <v>1093</v>
      </c>
      <c r="M236" s="303" t="s">
        <v>1097</v>
      </c>
      <c r="N236" s="296" t="str">
        <f t="shared" si="96"/>
        <v xml:space="preserve">Posibilidad de afectación económica y reputacional  por demandas de derecho de autor y uso de imagen sin previo concentimiento,   debido a falta de  las  firmas en los formatos de imagen </v>
      </c>
      <c r="O236" s="302" t="s">
        <v>96</v>
      </c>
      <c r="P236" s="280">
        <f t="shared" si="106"/>
        <v>1</v>
      </c>
      <c r="Q236" s="302" t="s">
        <v>100</v>
      </c>
      <c r="R236" s="280">
        <f t="shared" si="109"/>
        <v>1</v>
      </c>
      <c r="S236" s="287">
        <f t="shared" ref="S236" si="116">R236*P236</f>
        <v>1</v>
      </c>
      <c r="T236" s="269" t="str">
        <f t="shared" si="98"/>
        <v>LEVE</v>
      </c>
      <c r="U236" s="88"/>
      <c r="V236" s="88"/>
      <c r="W236" s="88"/>
      <c r="X236" s="88"/>
    </row>
    <row r="237" spans="1:24" s="90" customFormat="1" hidden="1" x14ac:dyDescent="0.2">
      <c r="A237" s="290"/>
      <c r="B237" s="299"/>
      <c r="C237" s="299"/>
      <c r="D237" s="299"/>
      <c r="E237" s="295"/>
      <c r="F237" s="299"/>
      <c r="G237" s="299"/>
      <c r="H237" s="295"/>
      <c r="I237" s="299"/>
      <c r="J237" s="299"/>
      <c r="K237" s="299"/>
      <c r="L237" s="299"/>
      <c r="M237" s="299"/>
      <c r="N237" s="296"/>
      <c r="O237" s="299"/>
      <c r="P237" s="281"/>
      <c r="Q237" s="299"/>
      <c r="R237" s="281"/>
      <c r="S237" s="288"/>
      <c r="T237" s="270"/>
      <c r="U237" s="88"/>
      <c r="V237" s="88"/>
      <c r="W237" s="88"/>
      <c r="X237" s="88"/>
    </row>
    <row r="238" spans="1:24" s="90" customFormat="1" hidden="1" x14ac:dyDescent="0.2">
      <c r="A238" s="290"/>
      <c r="B238" s="300"/>
      <c r="C238" s="300"/>
      <c r="D238" s="300"/>
      <c r="E238" s="295"/>
      <c r="F238" s="300"/>
      <c r="G238" s="300"/>
      <c r="H238" s="295"/>
      <c r="I238" s="300"/>
      <c r="J238" s="300"/>
      <c r="K238" s="300"/>
      <c r="L238" s="300"/>
      <c r="M238" s="300"/>
      <c r="N238" s="296"/>
      <c r="O238" s="300"/>
      <c r="P238" s="282"/>
      <c r="Q238" s="300"/>
      <c r="R238" s="282"/>
      <c r="S238" s="276"/>
      <c r="T238" s="270"/>
      <c r="U238" s="88"/>
      <c r="V238" s="88"/>
      <c r="W238" s="88"/>
      <c r="X238" s="88"/>
    </row>
    <row r="239" spans="1:24" s="90" customFormat="1" hidden="1" x14ac:dyDescent="0.2">
      <c r="A239" s="290">
        <v>77</v>
      </c>
      <c r="B239" s="279" t="s">
        <v>353</v>
      </c>
      <c r="C239" s="279" t="s">
        <v>318</v>
      </c>
      <c r="D239" s="292" t="s">
        <v>108</v>
      </c>
      <c r="E239" s="294" t="str">
        <f>IF(D239=$D$661,$E$661,IF(D239=$D$662,$E$662,IF(D239=$D$663,$E$663,IF(D239=$D$664,$E$664,IF(D239=$D$665,$E$665,IF(D239=$D$666,$E$666,IF(D239=$D$667,$E$667,IF(D239=$D$668,$E$668,IF(D239=$D$669,$E$669,IF(D239=$D$670,$E$670,IF(D239=VICERRECTORÍA_ACADÉMICA_,$W$661,IF(D239=PLANEACIÓN_,$W$663, IF(D239=VICERRECTORÍA_INVESTIGACIONES_INNOVACIÓN_EXTENSIÓN_,$W$662,IF(D239=VICERRECTORÍA_ADMINISTRATIVA_FINANCIERA_,$W$664,IF(D239=_VICERRECTORÍA_RESPONSABILIDAD_SOCIAL_Y_BIENESTAR_UNIVERSITARIO_,$W$665,"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39" s="275" t="s">
        <v>193</v>
      </c>
      <c r="G239" s="284" t="s">
        <v>397</v>
      </c>
      <c r="H239" s="295" t="str">
        <f>+IFERROR(VLOOKUP(G239,Tabla3[],2,0),"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39" s="284" t="s">
        <v>401</v>
      </c>
      <c r="J239" s="275" t="s">
        <v>431</v>
      </c>
      <c r="K239" s="276" t="s">
        <v>439</v>
      </c>
      <c r="L239" s="274" t="s">
        <v>1121</v>
      </c>
      <c r="M239" s="274" t="s">
        <v>1122</v>
      </c>
      <c r="N239" s="296" t="str">
        <f t="shared" si="96"/>
        <v>Posibilidad de afectación económica y reputacional  por la disminución de los ingresos ante la no apertura de nuevas cohortes de los programas de posgrado,   debido a demanda limitada de estudiantes  y falta de conocimiento de las personas.</v>
      </c>
      <c r="O239" s="278" t="s">
        <v>105</v>
      </c>
      <c r="P239" s="280">
        <f t="shared" si="106"/>
        <v>2</v>
      </c>
      <c r="Q239" s="278" t="s">
        <v>165</v>
      </c>
      <c r="R239" s="280">
        <f t="shared" si="109"/>
        <v>4</v>
      </c>
      <c r="S239" s="287">
        <f t="shared" ref="S239" si="117">R239*P239</f>
        <v>8</v>
      </c>
      <c r="T239" s="269" t="str">
        <f t="shared" si="98"/>
        <v>MODERADO</v>
      </c>
      <c r="U239" s="88"/>
      <c r="V239" s="88"/>
      <c r="W239" s="88"/>
      <c r="X239" s="88"/>
    </row>
    <row r="240" spans="1:24" s="90" customFormat="1" hidden="1" x14ac:dyDescent="0.2">
      <c r="A240" s="290"/>
      <c r="B240" s="291"/>
      <c r="C240" s="291"/>
      <c r="D240" s="293"/>
      <c r="E240" s="295"/>
      <c r="F240" s="271"/>
      <c r="G240" s="284"/>
      <c r="H240" s="295"/>
      <c r="I240" s="284"/>
      <c r="J240" s="271"/>
      <c r="K240" s="273"/>
      <c r="L240" s="273"/>
      <c r="M240" s="273"/>
      <c r="N240" s="296"/>
      <c r="O240" s="278"/>
      <c r="P240" s="281"/>
      <c r="Q240" s="278"/>
      <c r="R240" s="281"/>
      <c r="S240" s="288"/>
      <c r="T240" s="270"/>
      <c r="U240" s="88"/>
      <c r="V240" s="88"/>
      <c r="W240" s="88"/>
      <c r="X240" s="88"/>
    </row>
    <row r="241" spans="1:24" s="90" customFormat="1" hidden="1" x14ac:dyDescent="0.2">
      <c r="A241" s="290"/>
      <c r="B241" s="291"/>
      <c r="C241" s="291"/>
      <c r="D241" s="293"/>
      <c r="E241" s="295"/>
      <c r="F241" s="271"/>
      <c r="G241" s="275"/>
      <c r="H241" s="295"/>
      <c r="I241" s="275"/>
      <c r="J241" s="271"/>
      <c r="K241" s="273"/>
      <c r="L241" s="273"/>
      <c r="M241" s="273"/>
      <c r="N241" s="296"/>
      <c r="O241" s="279"/>
      <c r="P241" s="282"/>
      <c r="Q241" s="279"/>
      <c r="R241" s="282"/>
      <c r="S241" s="276"/>
      <c r="T241" s="270"/>
      <c r="U241" s="88"/>
      <c r="V241" s="88"/>
      <c r="W241" s="88"/>
      <c r="X241" s="88"/>
    </row>
    <row r="242" spans="1:24" s="90" customFormat="1" hidden="1" x14ac:dyDescent="0.2">
      <c r="A242" s="290">
        <v>78</v>
      </c>
      <c r="B242" s="291" t="s">
        <v>353</v>
      </c>
      <c r="C242" s="279" t="s">
        <v>318</v>
      </c>
      <c r="D242" s="293" t="s">
        <v>120</v>
      </c>
      <c r="E242" s="294" t="str">
        <f>IF(D242=$D$661,$E$661,IF(D242=$D$662,$E$662,IF(D242=$D$663,$E$663,IF(D242=$D$664,$E$664,IF(D242=$D$665,$E$665,IF(D242=$D$666,$E$666,IF(D242=$D$667,$E$667,IF(D242=$D$668,$E$668,IF(D242=$D$669,$E$669,IF(D242=$D$670,$E$670,IF(D242=VICERRECTORÍA_ACADÉMICA_,$W$661,IF(D242=PLANEACIÓN_,$W$663, IF(D242=VICERRECTORÍA_INVESTIGACIONES_INNOVACIÓN_EXTENSIÓN_,$W$662,IF(D242=VICERRECTORÍA_ADMINISTRATIVA_FINANCIERA_,$W$664,IF(D242=_VICERRECTORÍA_RESPONSABILIDAD_SOCIAL_Y_BIENESTAR_UNIVERSITARIO_,$W$665,"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42" s="271" t="s">
        <v>193</v>
      </c>
      <c r="G242" s="285" t="s">
        <v>92</v>
      </c>
      <c r="H242" s="295" t="str">
        <f>+IFERROR(VLOOKUP(G242,Tabla3[],2,0)," ")</f>
        <v>Eventos relacionados con la infraestructura tecnológica de la entidad.</v>
      </c>
      <c r="I242" s="285" t="s">
        <v>407</v>
      </c>
      <c r="J242" s="271" t="s">
        <v>432</v>
      </c>
      <c r="K242" s="272" t="s">
        <v>712</v>
      </c>
      <c r="L242" s="271" t="s">
        <v>1123</v>
      </c>
      <c r="M242" s="271" t="s">
        <v>1124</v>
      </c>
      <c r="N242" s="296" t="str">
        <f t="shared" si="96"/>
        <v>Posibilidad de perdida de disponibilidad  por pérdida de información, reclamos de las partes involucradas, reprocesos y aumento de carga de trabajo e incumplimiento de los tiempos de entrega,   debido a fallas en los aplicativos de Sistemas de Información, tales como registro de asistencias, registro de notas, transferencia de memorandos, carga docente, entre otros.</v>
      </c>
      <c r="O242" s="277" t="s">
        <v>104</v>
      </c>
      <c r="P242" s="280">
        <f t="shared" si="106"/>
        <v>4</v>
      </c>
      <c r="Q242" s="277" t="s">
        <v>164</v>
      </c>
      <c r="R242" s="280">
        <f t="shared" si="109"/>
        <v>2</v>
      </c>
      <c r="S242" s="287">
        <f t="shared" ref="S242" si="118">R242*P242</f>
        <v>8</v>
      </c>
      <c r="T242" s="269" t="str">
        <f t="shared" si="98"/>
        <v>MODERADO</v>
      </c>
      <c r="U242" s="88"/>
      <c r="V242" s="88"/>
      <c r="W242" s="88"/>
      <c r="X242" s="88"/>
    </row>
    <row r="243" spans="1:24" s="90" customFormat="1" hidden="1" x14ac:dyDescent="0.2">
      <c r="A243" s="290"/>
      <c r="B243" s="291"/>
      <c r="C243" s="291"/>
      <c r="D243" s="293"/>
      <c r="E243" s="295"/>
      <c r="F243" s="271"/>
      <c r="G243" s="284"/>
      <c r="H243" s="295"/>
      <c r="I243" s="284"/>
      <c r="J243" s="271"/>
      <c r="K243" s="273"/>
      <c r="L243" s="271"/>
      <c r="M243" s="271"/>
      <c r="N243" s="296"/>
      <c r="O243" s="278"/>
      <c r="P243" s="281"/>
      <c r="Q243" s="278"/>
      <c r="R243" s="281"/>
      <c r="S243" s="288"/>
      <c r="T243" s="270"/>
      <c r="U243" s="88"/>
      <c r="V243" s="88"/>
      <c r="W243" s="88"/>
      <c r="X243" s="88"/>
    </row>
    <row r="244" spans="1:24" s="90" customFormat="1" hidden="1" x14ac:dyDescent="0.2">
      <c r="A244" s="290"/>
      <c r="B244" s="291"/>
      <c r="C244" s="291"/>
      <c r="D244" s="293"/>
      <c r="E244" s="295"/>
      <c r="F244" s="271"/>
      <c r="G244" s="275"/>
      <c r="H244" s="295"/>
      <c r="I244" s="275"/>
      <c r="J244" s="271"/>
      <c r="K244" s="273"/>
      <c r="L244" s="271"/>
      <c r="M244" s="271"/>
      <c r="N244" s="296"/>
      <c r="O244" s="279"/>
      <c r="P244" s="282"/>
      <c r="Q244" s="279"/>
      <c r="R244" s="282"/>
      <c r="S244" s="276"/>
      <c r="T244" s="270"/>
      <c r="U244" s="88"/>
      <c r="V244" s="88"/>
      <c r="W244" s="88"/>
      <c r="X244" s="88"/>
    </row>
    <row r="245" spans="1:24" s="90" customFormat="1" hidden="1" x14ac:dyDescent="0.2">
      <c r="A245" s="290">
        <v>79</v>
      </c>
      <c r="B245" s="291" t="s">
        <v>353</v>
      </c>
      <c r="C245" s="279" t="s">
        <v>318</v>
      </c>
      <c r="D245" s="293" t="s">
        <v>108</v>
      </c>
      <c r="E245" s="294" t="str">
        <f>IF(D245=$D$661,$E$661,IF(D245=$D$662,$E$662,IF(D245=$D$663,$E$663,IF(D245=$D$664,$E$664,IF(D245=$D$665,$E$665,IF(D245=$D$666,$E$666,IF(D245=$D$667,$E$667,IF(D245=$D$668,$E$668,IF(D245=$D$669,$E$669,IF(D245=$D$670,$E$670,IF(D245=VICERRECTORÍA_ACADÉMICA_,$W$661,IF(D245=PLANEACIÓN_,$W$663, IF(D245=VICERRECTORÍA_INVESTIGACIONES_INNOVACIÓN_EXTENSIÓN_,$W$662,IF(D245=VICERRECTORÍA_ADMINISTRATIVA_FINANCIERA_,$W$664,IF(D245=_VICERRECTORÍA_RESPONSABILIDAD_SOCIAL_Y_BIENESTAR_UNIVERSITARIO_,$W$665,"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45" s="271" t="s">
        <v>193</v>
      </c>
      <c r="G245" s="285" t="s">
        <v>397</v>
      </c>
      <c r="H245" s="295" t="str">
        <f>+IFERROR(VLOOKUP(G245,Tabla3[],2,0),"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45" s="285" t="s">
        <v>401</v>
      </c>
      <c r="J245" s="271" t="s">
        <v>431</v>
      </c>
      <c r="K245" s="272" t="s">
        <v>437</v>
      </c>
      <c r="L245" s="271" t="s">
        <v>1125</v>
      </c>
      <c r="M245" s="271" t="s">
        <v>1126</v>
      </c>
      <c r="N245" s="296" t="str">
        <f t="shared" si="96"/>
        <v>Posibilidad de afectación reputacional  por demoras para dar inicio a las clases o iniciarlas en condiciones no adecuadas,   debido a la tardanza en asignación de salones y salas de cómputo.</v>
      </c>
      <c r="O245" s="277" t="s">
        <v>85</v>
      </c>
      <c r="P245" s="280">
        <f t="shared" si="106"/>
        <v>3</v>
      </c>
      <c r="Q245" s="277" t="s">
        <v>164</v>
      </c>
      <c r="R245" s="280">
        <f t="shared" si="109"/>
        <v>2</v>
      </c>
      <c r="S245" s="287">
        <f t="shared" ref="S245" si="119">R245*P245</f>
        <v>6</v>
      </c>
      <c r="T245" s="269" t="str">
        <f t="shared" si="98"/>
        <v>MODERADO</v>
      </c>
      <c r="U245" s="88"/>
      <c r="V245" s="88"/>
      <c r="W245" s="88"/>
      <c r="X245" s="88"/>
    </row>
    <row r="246" spans="1:24" s="90" customFormat="1" hidden="1" x14ac:dyDescent="0.2">
      <c r="A246" s="290"/>
      <c r="B246" s="291"/>
      <c r="C246" s="291"/>
      <c r="D246" s="293"/>
      <c r="E246" s="295"/>
      <c r="F246" s="271"/>
      <c r="G246" s="284"/>
      <c r="H246" s="295"/>
      <c r="I246" s="284"/>
      <c r="J246" s="271"/>
      <c r="K246" s="273"/>
      <c r="L246" s="271"/>
      <c r="M246" s="271"/>
      <c r="N246" s="296"/>
      <c r="O246" s="278"/>
      <c r="P246" s="281"/>
      <c r="Q246" s="278"/>
      <c r="R246" s="281"/>
      <c r="S246" s="288"/>
      <c r="T246" s="270"/>
      <c r="U246" s="88"/>
      <c r="V246" s="88"/>
      <c r="W246" s="88"/>
      <c r="X246" s="88"/>
    </row>
    <row r="247" spans="1:24" s="90" customFormat="1" hidden="1" x14ac:dyDescent="0.2">
      <c r="A247" s="290"/>
      <c r="B247" s="291"/>
      <c r="C247" s="291"/>
      <c r="D247" s="293"/>
      <c r="E247" s="295"/>
      <c r="F247" s="271"/>
      <c r="G247" s="275"/>
      <c r="H247" s="295"/>
      <c r="I247" s="275"/>
      <c r="J247" s="271"/>
      <c r="K247" s="273"/>
      <c r="L247" s="271"/>
      <c r="M247" s="271"/>
      <c r="N247" s="296"/>
      <c r="O247" s="279"/>
      <c r="P247" s="282"/>
      <c r="Q247" s="279"/>
      <c r="R247" s="282"/>
      <c r="S247" s="276"/>
      <c r="T247" s="270"/>
      <c r="U247" s="88"/>
      <c r="V247" s="88"/>
      <c r="W247" s="88"/>
      <c r="X247" s="88"/>
    </row>
    <row r="248" spans="1:24" s="90" customFormat="1" hidden="1" x14ac:dyDescent="0.2">
      <c r="A248" s="290">
        <v>80</v>
      </c>
      <c r="B248" s="279" t="s">
        <v>291</v>
      </c>
      <c r="C248" s="279" t="s">
        <v>352</v>
      </c>
      <c r="D248" s="292" t="s">
        <v>108</v>
      </c>
      <c r="E248" s="294" t="str">
        <f>IF(D248=$D$661,$E$661,IF(D248=$D$662,$E$662,IF(D248=$D$663,$E$663,IF(D248=$D$664,$E$664,IF(D248=$D$665,$E$665,IF(D248=$D$666,$E$666,IF(D248=$D$667,$E$667,IF(D248=$D$668,$E$668,IF(D248=$D$669,$E$669,IF(D248=$D$670,$E$670,IF(D248=VICERRECTORÍA_ACADÉMICA_,$W$661,IF(D248=PLANEACIÓN_,$W$663, IF(D248=VICERRECTORÍA_INVESTIGACIONES_INNOVACIÓN_EXTENSIÓN_,$W$662,IF(D248=VICERRECTORÍA_ADMINISTRATIVA_FINANCIERA_,$W$664,IF(D248=_VICERRECTORÍA_RESPONSABILIDAD_SOCIAL_Y_BIENESTAR_UNIVERSITARIO_,$W$665,"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48" s="275" t="s">
        <v>193</v>
      </c>
      <c r="G248" s="284" t="s">
        <v>397</v>
      </c>
      <c r="H248" s="295" t="str">
        <f>+IFERROR(VLOOKUP(G248,Tabla3[],2,0),"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48" s="284" t="s">
        <v>401</v>
      </c>
      <c r="J248" s="275" t="s">
        <v>431</v>
      </c>
      <c r="K248" s="276" t="s">
        <v>439</v>
      </c>
      <c r="L248" s="274" t="s">
        <v>1145</v>
      </c>
      <c r="M248" s="274" t="s">
        <v>1146</v>
      </c>
      <c r="N248" s="296" t="str">
        <f t="shared" si="96"/>
        <v>Posibilidad de afectación económica y reputacional  por concepto de no renovación del registro calificado o acreditación de alta calidad de un programa académico,   debido a la falta de seguimiento al vencimiento de los registros calificados y acreditaciones.</v>
      </c>
      <c r="O248" s="278" t="s">
        <v>105</v>
      </c>
      <c r="P248" s="280">
        <f t="shared" si="106"/>
        <v>2</v>
      </c>
      <c r="Q248" s="278" t="s">
        <v>98</v>
      </c>
      <c r="R248" s="280">
        <f t="shared" si="109"/>
        <v>5</v>
      </c>
      <c r="S248" s="287">
        <f t="shared" ref="S248" si="120">R248*P248</f>
        <v>10</v>
      </c>
      <c r="T248" s="269" t="str">
        <f t="shared" si="98"/>
        <v>GRAVE</v>
      </c>
      <c r="U248" s="88"/>
      <c r="V248" s="88"/>
      <c r="W248" s="88"/>
      <c r="X248" s="88"/>
    </row>
    <row r="249" spans="1:24" s="90" customFormat="1" hidden="1" x14ac:dyDescent="0.2">
      <c r="A249" s="290"/>
      <c r="B249" s="291"/>
      <c r="C249" s="291"/>
      <c r="D249" s="293"/>
      <c r="E249" s="295"/>
      <c r="F249" s="271"/>
      <c r="G249" s="284"/>
      <c r="H249" s="295"/>
      <c r="I249" s="284"/>
      <c r="J249" s="271"/>
      <c r="K249" s="273"/>
      <c r="L249" s="273"/>
      <c r="M249" s="273"/>
      <c r="N249" s="296"/>
      <c r="O249" s="278"/>
      <c r="P249" s="281"/>
      <c r="Q249" s="278"/>
      <c r="R249" s="281"/>
      <c r="S249" s="288"/>
      <c r="T249" s="270"/>
      <c r="U249" s="88"/>
      <c r="V249" s="88"/>
      <c r="W249" s="88"/>
      <c r="X249" s="88"/>
    </row>
    <row r="250" spans="1:24" s="90" customFormat="1" hidden="1" x14ac:dyDescent="0.2">
      <c r="A250" s="290"/>
      <c r="B250" s="291"/>
      <c r="C250" s="291"/>
      <c r="D250" s="293"/>
      <c r="E250" s="295"/>
      <c r="F250" s="271"/>
      <c r="G250" s="275"/>
      <c r="H250" s="295"/>
      <c r="I250" s="275"/>
      <c r="J250" s="271"/>
      <c r="K250" s="273"/>
      <c r="L250" s="273"/>
      <c r="M250" s="273"/>
      <c r="N250" s="296"/>
      <c r="O250" s="279"/>
      <c r="P250" s="282"/>
      <c r="Q250" s="279"/>
      <c r="R250" s="282"/>
      <c r="S250" s="276"/>
      <c r="T250" s="270"/>
      <c r="U250" s="88"/>
      <c r="V250" s="88"/>
      <c r="W250" s="88"/>
      <c r="X250" s="88"/>
    </row>
    <row r="251" spans="1:24" s="90" customFormat="1" hidden="1" x14ac:dyDescent="0.2">
      <c r="A251" s="290">
        <v>81</v>
      </c>
      <c r="B251" s="291" t="s">
        <v>291</v>
      </c>
      <c r="C251" s="279" t="s">
        <v>352</v>
      </c>
      <c r="D251" s="293" t="s">
        <v>122</v>
      </c>
      <c r="E251" s="294" t="str">
        <f>IF(D251=$D$661,$E$661,IF(D251=$D$662,$E$662,IF(D251=$D$663,$E$663,IF(D251=$D$664,$E$664,IF(D251=$D$665,$E$665,IF(D251=$D$666,$E$666,IF(D251=$D$667,$E$667,IF(D251=$D$668,$E$668,IF(D251=$D$669,$E$669,IF(D251=$D$670,$E$670,IF(D251=VICERRECTORÍA_ACADÉMICA_,$W$661,IF(D251=PLANEACIÓN_,$W$663, IF(D251=VICERRECTORÍA_INVESTIGACIONES_INNOVACIÓN_EXTENSIÓN_,$W$662,IF(D251=VICERRECTORÍA_ADMINISTRATIVA_FINANCIERA_,$W$664,IF(D251=_VICERRECTORÍA_RESPONSABILIDAD_SOCIAL_Y_BIENESTAR_UNIVERSITARIO_,$W$665,"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251" s="271" t="s">
        <v>193</v>
      </c>
      <c r="G251" s="285" t="s">
        <v>397</v>
      </c>
      <c r="H251" s="295" t="str">
        <f>+IFERROR(VLOOKUP(G251,Tabla3[],2,0),"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51" s="285" t="s">
        <v>401</v>
      </c>
      <c r="J251" s="271" t="s">
        <v>431</v>
      </c>
      <c r="K251" s="272" t="s">
        <v>437</v>
      </c>
      <c r="L251" s="271" t="s">
        <v>1147</v>
      </c>
      <c r="M251" s="271" t="s">
        <v>1148</v>
      </c>
      <c r="N251" s="296" t="str">
        <f t="shared" si="96"/>
        <v>Posibilidad de afectación reputacional  por descenso de los grupos de investigación vinculados a la Facultad en el escalafón de Colciencias,
   a causa de de la disminución en la producción científica, participación en convocatorias y actualización de información en las plataformas de medición de Minciencias por parte de los grupos de investigación de la Facultad.</v>
      </c>
      <c r="O251" s="277" t="s">
        <v>105</v>
      </c>
      <c r="P251" s="280">
        <f t="shared" si="106"/>
        <v>2</v>
      </c>
      <c r="Q251" s="277" t="s">
        <v>100</v>
      </c>
      <c r="R251" s="280">
        <f t="shared" si="109"/>
        <v>1</v>
      </c>
      <c r="S251" s="287">
        <f t="shared" ref="S251" si="121">R251*P251</f>
        <v>2</v>
      </c>
      <c r="T251" s="269" t="str">
        <f t="shared" si="98"/>
        <v>LEVE</v>
      </c>
      <c r="U251" s="88"/>
      <c r="V251" s="88"/>
      <c r="W251" s="88"/>
      <c r="X251" s="88"/>
    </row>
    <row r="252" spans="1:24" s="90" customFormat="1" hidden="1" x14ac:dyDescent="0.2">
      <c r="A252" s="290"/>
      <c r="B252" s="291"/>
      <c r="C252" s="291"/>
      <c r="D252" s="293"/>
      <c r="E252" s="295"/>
      <c r="F252" s="271"/>
      <c r="G252" s="284"/>
      <c r="H252" s="295"/>
      <c r="I252" s="284"/>
      <c r="J252" s="271"/>
      <c r="K252" s="273"/>
      <c r="L252" s="271"/>
      <c r="M252" s="271"/>
      <c r="N252" s="296"/>
      <c r="O252" s="278"/>
      <c r="P252" s="281"/>
      <c r="Q252" s="278"/>
      <c r="R252" s="281"/>
      <c r="S252" s="288"/>
      <c r="T252" s="270"/>
      <c r="U252" s="88"/>
      <c r="V252" s="88"/>
      <c r="W252" s="88"/>
      <c r="X252" s="88"/>
    </row>
    <row r="253" spans="1:24" s="90" customFormat="1" hidden="1" x14ac:dyDescent="0.2">
      <c r="A253" s="290"/>
      <c r="B253" s="291"/>
      <c r="C253" s="291"/>
      <c r="D253" s="293"/>
      <c r="E253" s="295"/>
      <c r="F253" s="271"/>
      <c r="G253" s="275"/>
      <c r="H253" s="295"/>
      <c r="I253" s="275"/>
      <c r="J253" s="271"/>
      <c r="K253" s="273"/>
      <c r="L253" s="271"/>
      <c r="M253" s="271"/>
      <c r="N253" s="296"/>
      <c r="O253" s="279"/>
      <c r="P253" s="282"/>
      <c r="Q253" s="279"/>
      <c r="R253" s="282"/>
      <c r="S253" s="276"/>
      <c r="T253" s="270"/>
      <c r="U253" s="88"/>
      <c r="V253" s="88"/>
      <c r="W253" s="88"/>
      <c r="X253" s="88"/>
    </row>
    <row r="254" spans="1:24" s="90" customFormat="1" hidden="1" x14ac:dyDescent="0.2">
      <c r="A254" s="290">
        <v>82</v>
      </c>
      <c r="B254" s="291" t="s">
        <v>291</v>
      </c>
      <c r="C254" s="279" t="s">
        <v>352</v>
      </c>
      <c r="D254" s="293" t="s">
        <v>125</v>
      </c>
      <c r="E254" s="294" t="str">
        <f>IF(D254=$D$661,$E$661,IF(D254=$D$662,$E$662,IF(D254=$D$663,$E$663,IF(D254=$D$664,$E$664,IF(D254=$D$665,$E$665,IF(D254=$D$666,$E$666,IF(D254=$D$667,$E$667,IF(D254=$D$668,$E$668,IF(D254=$D$669,$E$669,IF(D254=$D$670,$E$670,IF(D254=VICERRECTORÍA_ACADÉMICA_,$W$661,IF(D254=PLANEACIÓN_,$W$663, IF(D254=VICERRECTORÍA_INVESTIGACIONES_INNOVACIÓN_EXTENSIÓN_,$W$662,IF(D254=VICERRECTORÍA_ADMINISTRATIVA_FINANCIERA_,$W$664,IF(D254=_VICERRECTORÍA_RESPONSABILIDAD_SOCIAL_Y_BIENESTAR_UNIVERSITARIO_,$W$665," ")))))))))))))))</f>
        <v>Promover y facilitar la interacción con la sociedad contribuyendo a la satisfacción de sus demandas, mediante servicios especializados, programas de educación continuada y de proyección social.</v>
      </c>
      <c r="F254" s="271" t="s">
        <v>193</v>
      </c>
      <c r="G254" s="285" t="s">
        <v>397</v>
      </c>
      <c r="H254" s="295" t="str">
        <f>+IFERROR(VLOOKUP(G254,Tabla3[],2,0),"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54" s="285" t="s">
        <v>401</v>
      </c>
      <c r="J254" s="271" t="s">
        <v>431</v>
      </c>
      <c r="K254" s="272" t="s">
        <v>435</v>
      </c>
      <c r="L254" s="271" t="s">
        <v>1149</v>
      </c>
      <c r="M254" s="271" t="s">
        <v>1150</v>
      </c>
      <c r="N254" s="296" t="str">
        <f t="shared" ref="N254:N317" si="122">+CONCATENATE(K254," "," ",L254," "," "," ",M254)</f>
        <v>Posibilidad de afectación económica  por proyectos especiales con déficit presupuestal,   debido a que algunos no alcanzan los puntos de equilibrio financieros requeridos para garantizar su sostenibilidad.</v>
      </c>
      <c r="O254" s="277" t="s">
        <v>85</v>
      </c>
      <c r="P254" s="280">
        <f t="shared" si="106"/>
        <v>3</v>
      </c>
      <c r="Q254" s="277" t="s">
        <v>164</v>
      </c>
      <c r="R254" s="280">
        <f t="shared" si="109"/>
        <v>2</v>
      </c>
      <c r="S254" s="287">
        <f t="shared" ref="S254" si="123">R254*P254</f>
        <v>6</v>
      </c>
      <c r="T254" s="269" t="str">
        <f t="shared" ref="T254:T317" si="124">+IF(S254&lt;=3,"LEVE",IF(S254&lt;=9,"MODERADO","GRAVE"))</f>
        <v>MODERADO</v>
      </c>
      <c r="U254" s="88"/>
      <c r="V254" s="88"/>
      <c r="W254" s="88"/>
      <c r="X254" s="88"/>
    </row>
    <row r="255" spans="1:24" s="90" customFormat="1" hidden="1" x14ac:dyDescent="0.2">
      <c r="A255" s="290"/>
      <c r="B255" s="291"/>
      <c r="C255" s="291"/>
      <c r="D255" s="293"/>
      <c r="E255" s="295"/>
      <c r="F255" s="271"/>
      <c r="G255" s="284"/>
      <c r="H255" s="295"/>
      <c r="I255" s="284"/>
      <c r="J255" s="271"/>
      <c r="K255" s="273"/>
      <c r="L255" s="271"/>
      <c r="M255" s="271"/>
      <c r="N255" s="296"/>
      <c r="O255" s="278"/>
      <c r="P255" s="281"/>
      <c r="Q255" s="278"/>
      <c r="R255" s="281"/>
      <c r="S255" s="288"/>
      <c r="T255" s="270"/>
      <c r="U255" s="88"/>
      <c r="V255" s="88"/>
      <c r="W255" s="88"/>
      <c r="X255" s="88"/>
    </row>
    <row r="256" spans="1:24" s="90" customFormat="1" hidden="1" x14ac:dyDescent="0.2">
      <c r="A256" s="290"/>
      <c r="B256" s="291"/>
      <c r="C256" s="291"/>
      <c r="D256" s="293"/>
      <c r="E256" s="295"/>
      <c r="F256" s="271"/>
      <c r="G256" s="275"/>
      <c r="H256" s="295"/>
      <c r="I256" s="275"/>
      <c r="J256" s="271"/>
      <c r="K256" s="273"/>
      <c r="L256" s="271"/>
      <c r="M256" s="271"/>
      <c r="N256" s="296"/>
      <c r="O256" s="279"/>
      <c r="P256" s="282"/>
      <c r="Q256" s="279"/>
      <c r="R256" s="282"/>
      <c r="S256" s="276"/>
      <c r="T256" s="270"/>
      <c r="U256" s="88"/>
      <c r="V256" s="88"/>
      <c r="W256" s="88"/>
      <c r="X256" s="88"/>
    </row>
    <row r="257" spans="1:24" s="90" customFormat="1" hidden="1" x14ac:dyDescent="0.2">
      <c r="A257" s="290">
        <v>83</v>
      </c>
      <c r="B257" s="291" t="s">
        <v>291</v>
      </c>
      <c r="C257" s="279" t="s">
        <v>352</v>
      </c>
      <c r="D257" s="293" t="s">
        <v>120</v>
      </c>
      <c r="E257" s="294" t="str">
        <f>IF(D257=$D$661,$E$661,IF(D257=$D$662,$E$662,IF(D257=$D$663,$E$663,IF(D257=$D$664,$E$664,IF(D257=$D$665,$E$665,IF(D257=$D$666,$E$666,IF(D257=$D$667,$E$667,IF(D257=$D$668,$E$668,IF(D257=$D$669,$E$669,IF(D257=$D$670,$E$670,IF(D257=VICERRECTORÍA_ACADÉMICA_,$W$661,IF(D257=PLANEACIÓN_,$W$663, IF(D257=VICERRECTORÍA_INVESTIGACIONES_INNOVACIÓN_EXTENSIÓN_,$W$662,IF(D257=VICERRECTORÍA_ADMINISTRATIVA_FINANCIERA_,$W$664,IF(D257=_VICERRECTORÍA_RESPONSABILIDAD_SOCIAL_Y_BIENESTAR_UNIVERSITARIO_,$W$665,"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57" s="271" t="s">
        <v>193</v>
      </c>
      <c r="G257" s="285" t="s">
        <v>397</v>
      </c>
      <c r="H257" s="295" t="str">
        <f>+IFERROR(VLOOKUP(G257,Tabla3[],2,0),"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57" s="285" t="s">
        <v>422</v>
      </c>
      <c r="J257" s="271" t="s">
        <v>431</v>
      </c>
      <c r="K257" s="272" t="s">
        <v>437</v>
      </c>
      <c r="L257" s="271" t="s">
        <v>1151</v>
      </c>
      <c r="M257" s="271" t="s">
        <v>1152</v>
      </c>
      <c r="N257" s="296" t="str">
        <f t="shared" si="122"/>
        <v>Posibilidad de afectación reputacional  por pérdida de la calidad académica de los programas de la facultad,   debido a insuficientes procesos de formación, actualización y seguimiento al desempeño docente.</v>
      </c>
      <c r="O257" s="277" t="s">
        <v>96</v>
      </c>
      <c r="P257" s="280">
        <f t="shared" si="106"/>
        <v>1</v>
      </c>
      <c r="Q257" s="277" t="s">
        <v>99</v>
      </c>
      <c r="R257" s="280">
        <f t="shared" si="109"/>
        <v>3</v>
      </c>
      <c r="S257" s="287">
        <f t="shared" ref="S257" si="125">R257*P257</f>
        <v>3</v>
      </c>
      <c r="T257" s="269" t="str">
        <f t="shared" si="124"/>
        <v>LEVE</v>
      </c>
      <c r="U257" s="88"/>
      <c r="V257" s="88"/>
      <c r="W257" s="88"/>
      <c r="X257" s="88"/>
    </row>
    <row r="258" spans="1:24" s="90" customFormat="1" hidden="1" x14ac:dyDescent="0.2">
      <c r="A258" s="290"/>
      <c r="B258" s="291"/>
      <c r="C258" s="291"/>
      <c r="D258" s="293"/>
      <c r="E258" s="295"/>
      <c r="F258" s="271"/>
      <c r="G258" s="284"/>
      <c r="H258" s="295"/>
      <c r="I258" s="284"/>
      <c r="J258" s="271"/>
      <c r="K258" s="273"/>
      <c r="L258" s="271"/>
      <c r="M258" s="271"/>
      <c r="N258" s="296"/>
      <c r="O258" s="278"/>
      <c r="P258" s="281"/>
      <c r="Q258" s="278"/>
      <c r="R258" s="281"/>
      <c r="S258" s="288"/>
      <c r="T258" s="270"/>
      <c r="U258" s="88"/>
      <c r="V258" s="88"/>
      <c r="W258" s="88"/>
      <c r="X258" s="88"/>
    </row>
    <row r="259" spans="1:24" s="90" customFormat="1" hidden="1" x14ac:dyDescent="0.2">
      <c r="A259" s="290"/>
      <c r="B259" s="291"/>
      <c r="C259" s="291"/>
      <c r="D259" s="293"/>
      <c r="E259" s="295"/>
      <c r="F259" s="271"/>
      <c r="G259" s="275"/>
      <c r="H259" s="295"/>
      <c r="I259" s="275"/>
      <c r="J259" s="271"/>
      <c r="K259" s="273"/>
      <c r="L259" s="271"/>
      <c r="M259" s="271"/>
      <c r="N259" s="296"/>
      <c r="O259" s="279"/>
      <c r="P259" s="282"/>
      <c r="Q259" s="279"/>
      <c r="R259" s="282"/>
      <c r="S259" s="276"/>
      <c r="T259" s="270"/>
      <c r="U259" s="88"/>
      <c r="V259" s="88"/>
      <c r="W259" s="88"/>
      <c r="X259" s="88"/>
    </row>
    <row r="260" spans="1:24" s="90" customFormat="1" hidden="1" x14ac:dyDescent="0.2">
      <c r="A260" s="290">
        <v>84</v>
      </c>
      <c r="B260" s="279" t="s">
        <v>141</v>
      </c>
      <c r="C260" s="279" t="s">
        <v>1176</v>
      </c>
      <c r="D260" s="292" t="s">
        <v>108</v>
      </c>
      <c r="E260" s="294" t="str">
        <f>IF(D260=$D$661,$E$661,IF(D260=$D$662,$E$662,IF(D260=$D$663,$E$663,IF(D260=$D$664,$E$664,IF(D260=$D$665,$E$665,IF(D260=$D$666,$E$666,IF(D260=$D$667,$E$667,IF(D260=$D$668,$E$668,IF(D260=$D$669,$E$669,IF(D260=$D$670,$E$670,IF(D260=VICERRECTORÍA_ACADÉMICA_,$W$661,IF(D260=PLANEACIÓN_,$W$663, IF(D260=VICERRECTORÍA_INVESTIGACIONES_INNOVACIÓN_EXTENSIÓN_,$W$662,IF(D260=VICERRECTORÍA_ADMINISTRATIVA_FINANCIERA_,$W$664,IF(D260=_VICERRECTORÍA_RESPONSABILIDAD_SOCIAL_Y_BIENESTAR_UNIVERSITARIO_,$W$665,"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60" s="275" t="s">
        <v>193</v>
      </c>
      <c r="G260" s="284" t="s">
        <v>397</v>
      </c>
      <c r="H260" s="295" t="str">
        <f>+IFERROR(VLOOKUP(G260,Tabla3[],2,0),"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60" s="284" t="s">
        <v>401</v>
      </c>
      <c r="J260" s="275" t="s">
        <v>431</v>
      </c>
      <c r="K260" s="276" t="s">
        <v>439</v>
      </c>
      <c r="L260" s="274" t="s">
        <v>1177</v>
      </c>
      <c r="M260" s="274" t="s">
        <v>1178</v>
      </c>
      <c r="N260" s="296" t="str">
        <f t="shared" si="122"/>
        <v>Posibilidad de afectación económica y reputacional  por la pérdida del registro calificado de los programas acádemicos de la Facultad   debido a la desatención de los tiempos de vencimiento de los mismos</v>
      </c>
      <c r="O260" s="278" t="s">
        <v>105</v>
      </c>
      <c r="P260" s="280">
        <f t="shared" si="106"/>
        <v>2</v>
      </c>
      <c r="Q260" s="278" t="s">
        <v>98</v>
      </c>
      <c r="R260" s="280">
        <f t="shared" si="109"/>
        <v>5</v>
      </c>
      <c r="S260" s="287">
        <f>R260*P260</f>
        <v>10</v>
      </c>
      <c r="T260" s="269" t="str">
        <f t="shared" si="124"/>
        <v>GRAVE</v>
      </c>
      <c r="U260" s="88"/>
      <c r="V260" s="88"/>
      <c r="W260" s="88"/>
      <c r="X260" s="88"/>
    </row>
    <row r="261" spans="1:24" s="90" customFormat="1" hidden="1" x14ac:dyDescent="0.2">
      <c r="A261" s="290"/>
      <c r="B261" s="291"/>
      <c r="C261" s="291"/>
      <c r="D261" s="293"/>
      <c r="E261" s="295"/>
      <c r="F261" s="271"/>
      <c r="G261" s="284"/>
      <c r="H261" s="295"/>
      <c r="I261" s="284"/>
      <c r="J261" s="271"/>
      <c r="K261" s="273"/>
      <c r="L261" s="273"/>
      <c r="M261" s="273"/>
      <c r="N261" s="296"/>
      <c r="O261" s="278"/>
      <c r="P261" s="281"/>
      <c r="Q261" s="278"/>
      <c r="R261" s="281"/>
      <c r="S261" s="288"/>
      <c r="T261" s="270"/>
      <c r="U261" s="88"/>
      <c r="V261" s="88"/>
      <c r="W261" s="88"/>
      <c r="X261" s="88"/>
    </row>
    <row r="262" spans="1:24" s="90" customFormat="1" hidden="1" x14ac:dyDescent="0.2">
      <c r="A262" s="290"/>
      <c r="B262" s="291"/>
      <c r="C262" s="291"/>
      <c r="D262" s="293"/>
      <c r="E262" s="295"/>
      <c r="F262" s="271"/>
      <c r="G262" s="275"/>
      <c r="H262" s="295"/>
      <c r="I262" s="275"/>
      <c r="J262" s="271"/>
      <c r="K262" s="273"/>
      <c r="L262" s="273"/>
      <c r="M262" s="273"/>
      <c r="N262" s="296"/>
      <c r="O262" s="279"/>
      <c r="P262" s="282"/>
      <c r="Q262" s="279"/>
      <c r="R262" s="282"/>
      <c r="S262" s="276"/>
      <c r="T262" s="270"/>
      <c r="U262" s="88"/>
      <c r="V262" s="88"/>
      <c r="W262" s="88"/>
      <c r="X262" s="88"/>
    </row>
    <row r="263" spans="1:24" s="90" customFormat="1" hidden="1" x14ac:dyDescent="0.2">
      <c r="A263" s="290">
        <v>85</v>
      </c>
      <c r="B263" s="291" t="s">
        <v>141</v>
      </c>
      <c r="C263" s="279" t="s">
        <v>1176</v>
      </c>
      <c r="D263" s="292" t="s">
        <v>108</v>
      </c>
      <c r="E263" s="294" t="str">
        <f>IF(D263=$D$661,$E$661,IF(D263=$D$662,$E$662,IF(D263=$D$663,$E$663,IF(D263=$D$664,$E$664,IF(D263=$D$665,$E$665,IF(D263=$D$666,$E$666,IF(D263=$D$667,$E$667,IF(D263=$D$668,$E$668,IF(D263=$D$669,$E$669,IF(D263=$D$670,$E$670,IF(D263=VICERRECTORÍA_ACADÉMICA_,$W$661,IF(D263=PLANEACIÓN_,$W$663, IF(D263=VICERRECTORÍA_INVESTIGACIONES_INNOVACIÓN_EXTENSIÓN_,$W$662,IF(D263=VICERRECTORÍA_ADMINISTRATIVA_FINANCIERA_,$W$664,IF(D263=_VICERRECTORÍA_RESPONSABILIDAD_SOCIAL_Y_BIENESTAR_UNIVERSITARIO_,$W$665,"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63" s="271" t="s">
        <v>193</v>
      </c>
      <c r="G263" s="285" t="s">
        <v>397</v>
      </c>
      <c r="H263" s="295" t="str">
        <f>+IFERROR(VLOOKUP(G263,Tabla3[],2,0),"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63" s="285" t="s">
        <v>401</v>
      </c>
      <c r="J263" s="271" t="s">
        <v>431</v>
      </c>
      <c r="K263" s="272" t="s">
        <v>439</v>
      </c>
      <c r="L263" s="271" t="s">
        <v>1179</v>
      </c>
      <c r="M263" s="271" t="s">
        <v>1180</v>
      </c>
      <c r="N263" s="296" t="str">
        <f t="shared" si="122"/>
        <v>Posibilidad de afectación económica y reputacional  por programas académicos sin acreditación de alta calidad o sin renovación de la misma   debido a la falta de seguimiento y control de los procesos de autoevaluación y planes de mejoramiento de acuerdo al contexto normativo de interés</v>
      </c>
      <c r="O263" s="277" t="s">
        <v>105</v>
      </c>
      <c r="P263" s="280">
        <f t="shared" si="106"/>
        <v>2</v>
      </c>
      <c r="Q263" s="277" t="s">
        <v>98</v>
      </c>
      <c r="R263" s="280">
        <f t="shared" si="109"/>
        <v>5</v>
      </c>
      <c r="S263" s="287">
        <f t="shared" ref="S263" si="126">R263*P263</f>
        <v>10</v>
      </c>
      <c r="T263" s="269" t="str">
        <f t="shared" si="124"/>
        <v>GRAVE</v>
      </c>
      <c r="U263" s="88"/>
      <c r="V263" s="88"/>
      <c r="W263" s="88"/>
      <c r="X263" s="88"/>
    </row>
    <row r="264" spans="1:24" s="90" customFormat="1" hidden="1" x14ac:dyDescent="0.2">
      <c r="A264" s="290"/>
      <c r="B264" s="291"/>
      <c r="C264" s="291"/>
      <c r="D264" s="293"/>
      <c r="E264" s="295"/>
      <c r="F264" s="271"/>
      <c r="G264" s="284"/>
      <c r="H264" s="295"/>
      <c r="I264" s="284"/>
      <c r="J264" s="271"/>
      <c r="K264" s="273"/>
      <c r="L264" s="271"/>
      <c r="M264" s="271"/>
      <c r="N264" s="296"/>
      <c r="O264" s="278"/>
      <c r="P264" s="281"/>
      <c r="Q264" s="278"/>
      <c r="R264" s="281"/>
      <c r="S264" s="288"/>
      <c r="T264" s="270"/>
      <c r="U264" s="88"/>
      <c r="V264" s="88"/>
      <c r="W264" s="88"/>
      <c r="X264" s="88"/>
    </row>
    <row r="265" spans="1:24" s="90" customFormat="1" hidden="1" x14ac:dyDescent="0.2">
      <c r="A265" s="290"/>
      <c r="B265" s="291"/>
      <c r="C265" s="291"/>
      <c r="D265" s="293"/>
      <c r="E265" s="295"/>
      <c r="F265" s="271"/>
      <c r="G265" s="275"/>
      <c r="H265" s="295"/>
      <c r="I265" s="275"/>
      <c r="J265" s="271"/>
      <c r="K265" s="273"/>
      <c r="L265" s="271"/>
      <c r="M265" s="271"/>
      <c r="N265" s="296"/>
      <c r="O265" s="279"/>
      <c r="P265" s="282"/>
      <c r="Q265" s="279"/>
      <c r="R265" s="282"/>
      <c r="S265" s="276"/>
      <c r="T265" s="270"/>
      <c r="U265" s="88"/>
      <c r="V265" s="88"/>
      <c r="W265" s="88"/>
      <c r="X265" s="88"/>
    </row>
    <row r="266" spans="1:24" s="90" customFormat="1" hidden="1" x14ac:dyDescent="0.2">
      <c r="A266" s="290">
        <v>86</v>
      </c>
      <c r="B266" s="291" t="s">
        <v>141</v>
      </c>
      <c r="C266" s="279" t="s">
        <v>1176</v>
      </c>
      <c r="D266" s="292" t="s">
        <v>108</v>
      </c>
      <c r="E266" s="294" t="str">
        <f>IF(D266=$D$661,$E$661,IF(D266=$D$662,$E$662,IF(D266=$D$663,$E$663,IF(D266=$D$664,$E$664,IF(D266=$D$665,$E$665,IF(D266=$D$666,$E$666,IF(D266=$D$667,$E$667,IF(D266=$D$668,$E$668,IF(D266=$D$669,$E$669,IF(D266=$D$670,$E$670,IF(D266=VICERRECTORÍA_ACADÉMICA_,$W$661,IF(D266=PLANEACIÓN_,$W$663, IF(D266=VICERRECTORÍA_INVESTIGACIONES_INNOVACIÓN_EXTENSIÓN_,$W$662,IF(D266=VICERRECTORÍA_ADMINISTRATIVA_FINANCIERA_,$W$664,IF(D266=_VICERRECTORÍA_RESPONSABILIDAD_SOCIAL_Y_BIENESTAR_UNIVERSITARIO_,$W$665,"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66" s="271" t="s">
        <v>193</v>
      </c>
      <c r="G266" s="285" t="s">
        <v>397</v>
      </c>
      <c r="H266" s="295" t="str">
        <f>+IFERROR(VLOOKUP(G266,Tabla3[],2,0),"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66" s="285" t="s">
        <v>401</v>
      </c>
      <c r="J266" s="271" t="s">
        <v>431</v>
      </c>
      <c r="K266" s="272" t="s">
        <v>439</v>
      </c>
      <c r="L266" s="271" t="s">
        <v>1181</v>
      </c>
      <c r="M266" s="271" t="s">
        <v>1182</v>
      </c>
      <c r="N266" s="296" t="str">
        <f t="shared" si="122"/>
        <v>Posibilidad de afectación económica y reputacional  por disminución o descenso de los grupos de investigación en el escalafon de MinCiencias   a causa de pocos recursos para el proceso de investigación y/o cambios en las normas o estándares calificación de MinCiencias</v>
      </c>
      <c r="O266" s="277" t="s">
        <v>105</v>
      </c>
      <c r="P266" s="280">
        <f t="shared" si="106"/>
        <v>2</v>
      </c>
      <c r="Q266" s="277" t="s">
        <v>165</v>
      </c>
      <c r="R266" s="280">
        <f t="shared" si="109"/>
        <v>4</v>
      </c>
      <c r="S266" s="287">
        <f t="shared" ref="S266" si="127">R266*P266</f>
        <v>8</v>
      </c>
      <c r="T266" s="269" t="str">
        <f t="shared" si="124"/>
        <v>MODERADO</v>
      </c>
      <c r="U266" s="88"/>
      <c r="V266" s="88"/>
      <c r="W266" s="88"/>
      <c r="X266" s="88"/>
    </row>
    <row r="267" spans="1:24" s="90" customFormat="1" hidden="1" x14ac:dyDescent="0.2">
      <c r="A267" s="290"/>
      <c r="B267" s="291"/>
      <c r="C267" s="291"/>
      <c r="D267" s="293"/>
      <c r="E267" s="295"/>
      <c r="F267" s="271"/>
      <c r="G267" s="284"/>
      <c r="H267" s="295"/>
      <c r="I267" s="284"/>
      <c r="J267" s="271"/>
      <c r="K267" s="273"/>
      <c r="L267" s="271"/>
      <c r="M267" s="271"/>
      <c r="N267" s="296"/>
      <c r="O267" s="278"/>
      <c r="P267" s="281"/>
      <c r="Q267" s="278"/>
      <c r="R267" s="281"/>
      <c r="S267" s="288"/>
      <c r="T267" s="270"/>
      <c r="U267" s="88"/>
      <c r="V267" s="88"/>
      <c r="W267" s="88"/>
      <c r="X267" s="88"/>
    </row>
    <row r="268" spans="1:24" s="90" customFormat="1" hidden="1" x14ac:dyDescent="0.2">
      <c r="A268" s="290"/>
      <c r="B268" s="291"/>
      <c r="C268" s="291"/>
      <c r="D268" s="293"/>
      <c r="E268" s="295"/>
      <c r="F268" s="271"/>
      <c r="G268" s="275"/>
      <c r="H268" s="295"/>
      <c r="I268" s="275"/>
      <c r="J268" s="271"/>
      <c r="K268" s="273"/>
      <c r="L268" s="271"/>
      <c r="M268" s="271"/>
      <c r="N268" s="296"/>
      <c r="O268" s="279"/>
      <c r="P268" s="282"/>
      <c r="Q268" s="279"/>
      <c r="R268" s="282"/>
      <c r="S268" s="276"/>
      <c r="T268" s="270"/>
      <c r="U268" s="88"/>
      <c r="V268" s="88"/>
      <c r="W268" s="88"/>
      <c r="X268" s="88"/>
    </row>
    <row r="269" spans="1:24" s="90" customFormat="1" ht="12.75" hidden="1" customHeight="1" x14ac:dyDescent="0.2">
      <c r="A269" s="290">
        <v>87</v>
      </c>
      <c r="B269" s="279" t="s">
        <v>140</v>
      </c>
      <c r="C269" s="279" t="s">
        <v>207</v>
      </c>
      <c r="D269" s="292" t="s">
        <v>108</v>
      </c>
      <c r="E269" s="294" t="str">
        <f>IF(D269=$D$661,$E$661,IF(D269=$D$662,$E$662,IF(D269=$D$663,$E$663,IF(D269=$D$664,$E$664,IF(D269=$D$665,$E$665,IF(D269=$D$666,$E$666,IF(D269=$D$667,$E$667,IF(D269=$D$668,$E$668,IF(D269=$D$669,$E$669,IF(D269=$D$670,$E$670,IF(D269=VICERRECTORÍA_ACADÉMICA_,$W$661,IF(D269=PLANEACIÓN_,$W$663, IF(D269=VICERRECTORÍA_INVESTIGACIONES_INNOVACIÓN_EXTENSIÓN_,$W$662,IF(D269=VICERRECTORÍA_ADMINISTRATIVA_FINANCIERA_,$W$664,IF(D269=_VICERRECTORÍA_RESPONSABILIDAD_SOCIAL_Y_BIENESTAR_UNIVERSITARIO_,$W$665,"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69" s="275" t="s">
        <v>193</v>
      </c>
      <c r="G269" s="284" t="s">
        <v>397</v>
      </c>
      <c r="H269" s="295" t="str">
        <f>+IFERROR(VLOOKUP(G269,Tabla3[],2,0),"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69" s="284" t="s">
        <v>419</v>
      </c>
      <c r="J269" s="275" t="s">
        <v>431</v>
      </c>
      <c r="K269" s="276" t="s">
        <v>439</v>
      </c>
      <c r="L269" s="274" t="s">
        <v>1214</v>
      </c>
      <c r="M269" s="274" t="s">
        <v>1217</v>
      </c>
      <c r="N269" s="296" t="str">
        <f t="shared" si="122"/>
        <v>Posibilidad de afectación económica y reputacional  por el incumplimiento o desatención de algunos procesos misionales de la facultad,   debido a la desatención y/o ejecución inadecuada de los procesos misionales de la facultad, ocasionada por la alta demanda derivada del significativo número de estudiantes de pregrado y posgrado y la insuficiencia de personal administrativo para atender oportunamente dicha población.</v>
      </c>
      <c r="O269" s="278" t="s">
        <v>105</v>
      </c>
      <c r="P269" s="280">
        <f t="shared" si="106"/>
        <v>2</v>
      </c>
      <c r="Q269" s="278" t="s">
        <v>100</v>
      </c>
      <c r="R269" s="280">
        <f t="shared" si="109"/>
        <v>1</v>
      </c>
      <c r="S269" s="287">
        <f t="shared" ref="S269" si="128">R269*P269</f>
        <v>2</v>
      </c>
      <c r="T269" s="269" t="str">
        <f t="shared" si="124"/>
        <v>LEVE</v>
      </c>
      <c r="U269" s="88"/>
      <c r="V269" s="88"/>
      <c r="W269" s="88"/>
      <c r="X269" s="88"/>
    </row>
    <row r="270" spans="1:24" s="90" customFormat="1" hidden="1" x14ac:dyDescent="0.2">
      <c r="A270" s="290"/>
      <c r="B270" s="291"/>
      <c r="C270" s="291"/>
      <c r="D270" s="293"/>
      <c r="E270" s="295"/>
      <c r="F270" s="271"/>
      <c r="G270" s="284"/>
      <c r="H270" s="295"/>
      <c r="I270" s="284"/>
      <c r="J270" s="271"/>
      <c r="K270" s="273"/>
      <c r="L270" s="273"/>
      <c r="M270" s="273"/>
      <c r="N270" s="296"/>
      <c r="O270" s="278"/>
      <c r="P270" s="281"/>
      <c r="Q270" s="278"/>
      <c r="R270" s="281"/>
      <c r="S270" s="288"/>
      <c r="T270" s="270"/>
      <c r="U270" s="88"/>
      <c r="V270" s="88"/>
      <c r="W270" s="88"/>
      <c r="X270" s="88"/>
    </row>
    <row r="271" spans="1:24" s="90" customFormat="1" hidden="1" x14ac:dyDescent="0.2">
      <c r="A271" s="290"/>
      <c r="B271" s="291"/>
      <c r="C271" s="291"/>
      <c r="D271" s="293"/>
      <c r="E271" s="295"/>
      <c r="F271" s="271"/>
      <c r="G271" s="275"/>
      <c r="H271" s="295"/>
      <c r="I271" s="275"/>
      <c r="J271" s="271"/>
      <c r="K271" s="273"/>
      <c r="L271" s="273"/>
      <c r="M271" s="273"/>
      <c r="N271" s="296"/>
      <c r="O271" s="279"/>
      <c r="P271" s="282"/>
      <c r="Q271" s="279"/>
      <c r="R271" s="282"/>
      <c r="S271" s="276"/>
      <c r="T271" s="270"/>
      <c r="U271" s="88"/>
      <c r="V271" s="88"/>
      <c r="W271" s="88"/>
      <c r="X271" s="88"/>
    </row>
    <row r="272" spans="1:24" s="90" customFormat="1" ht="12.75" hidden="1" customHeight="1" x14ac:dyDescent="0.2">
      <c r="A272" s="290">
        <v>88</v>
      </c>
      <c r="B272" s="279" t="s">
        <v>140</v>
      </c>
      <c r="C272" s="279" t="s">
        <v>207</v>
      </c>
      <c r="D272" s="293" t="s">
        <v>108</v>
      </c>
      <c r="E272" s="294" t="str">
        <f>IF(D272=$D$661,$E$661,IF(D272=$D$662,$E$662,IF(D272=$D$663,$E$663,IF(D272=$D$664,$E$664,IF(D272=$D$665,$E$665,IF(D272=$D$666,$E$666,IF(D272=$D$667,$E$667,IF(D272=$D$668,$E$668,IF(D272=$D$669,$E$669,IF(D272=$D$670,$E$670,IF(D272=VICERRECTORÍA_ACADÉMICA_,$W$661,IF(D272=PLANEACIÓN_,$W$663, IF(D272=VICERRECTORÍA_INVESTIGACIONES_INNOVACIÓN_EXTENSIÓN_,$W$662,IF(D272=VICERRECTORÍA_ADMINISTRATIVA_FINANCIERA_,$W$664,IF(D272=_VICERRECTORÍA_RESPONSABILIDAD_SOCIAL_Y_BIENESTAR_UNIVERSITARIO_,$W$665,"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72" s="271" t="s">
        <v>193</v>
      </c>
      <c r="G272" s="285" t="s">
        <v>397</v>
      </c>
      <c r="H272" s="295" t="str">
        <f>+IFERROR(VLOOKUP(G272,Tabla3[],2,0),"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72" s="285" t="s">
        <v>419</v>
      </c>
      <c r="J272" s="275" t="s">
        <v>431</v>
      </c>
      <c r="K272" s="272" t="s">
        <v>437</v>
      </c>
      <c r="L272" s="271" t="s">
        <v>1215</v>
      </c>
      <c r="M272" s="271" t="s">
        <v>1218</v>
      </c>
      <c r="N272" s="296" t="str">
        <f t="shared" si="122"/>
        <v>Posibilidad de afectación reputacional  por afectación en la calidad y continuidad de los procesos misionales académicos de la facultad,   debido a la insuficiencia de docentes de planta para atender las necesidades institucionales, lo que incrementa la dependencia de profesores catedráticos para el desarrollo de actividades sustantivas, ocasionado por jubilaciones, cambios laborales y el aumento de requerimientos académicos que han reducido la disponibilidad del cuerpo profesoral.</v>
      </c>
      <c r="O272" s="277" t="s">
        <v>105</v>
      </c>
      <c r="P272" s="280">
        <f t="shared" si="106"/>
        <v>2</v>
      </c>
      <c r="Q272" s="277" t="s">
        <v>164</v>
      </c>
      <c r="R272" s="280">
        <f t="shared" si="109"/>
        <v>2</v>
      </c>
      <c r="S272" s="287">
        <f t="shared" ref="S272" si="129">R272*P272</f>
        <v>4</v>
      </c>
      <c r="T272" s="269" t="str">
        <f t="shared" si="124"/>
        <v>MODERADO</v>
      </c>
      <c r="U272" s="88"/>
      <c r="V272" s="88"/>
      <c r="W272" s="88"/>
      <c r="X272" s="88"/>
    </row>
    <row r="273" spans="1:24" s="90" customFormat="1" hidden="1" x14ac:dyDescent="0.2">
      <c r="A273" s="290"/>
      <c r="B273" s="291"/>
      <c r="C273" s="291"/>
      <c r="D273" s="293"/>
      <c r="E273" s="295"/>
      <c r="F273" s="271"/>
      <c r="G273" s="284"/>
      <c r="H273" s="295"/>
      <c r="I273" s="284"/>
      <c r="J273" s="271"/>
      <c r="K273" s="273"/>
      <c r="L273" s="271"/>
      <c r="M273" s="271"/>
      <c r="N273" s="296"/>
      <c r="O273" s="278"/>
      <c r="P273" s="281"/>
      <c r="Q273" s="278"/>
      <c r="R273" s="281"/>
      <c r="S273" s="288"/>
      <c r="T273" s="270"/>
      <c r="U273" s="88"/>
      <c r="V273" s="88"/>
      <c r="W273" s="88"/>
      <c r="X273" s="88"/>
    </row>
    <row r="274" spans="1:24" s="90" customFormat="1" hidden="1" x14ac:dyDescent="0.2">
      <c r="A274" s="290"/>
      <c r="B274" s="291"/>
      <c r="C274" s="291"/>
      <c r="D274" s="293"/>
      <c r="E274" s="295"/>
      <c r="F274" s="271"/>
      <c r="G274" s="275"/>
      <c r="H274" s="295"/>
      <c r="I274" s="275"/>
      <c r="J274" s="271"/>
      <c r="K274" s="273"/>
      <c r="L274" s="271"/>
      <c r="M274" s="271"/>
      <c r="N274" s="296"/>
      <c r="O274" s="279"/>
      <c r="P274" s="282"/>
      <c r="Q274" s="279"/>
      <c r="R274" s="282"/>
      <c r="S274" s="276"/>
      <c r="T274" s="270"/>
      <c r="U274" s="88"/>
      <c r="V274" s="88"/>
      <c r="W274" s="88"/>
      <c r="X274" s="88"/>
    </row>
    <row r="275" spans="1:24" s="90" customFormat="1" hidden="1" x14ac:dyDescent="0.2">
      <c r="A275" s="290">
        <v>89</v>
      </c>
      <c r="B275" s="279" t="s">
        <v>140</v>
      </c>
      <c r="C275" s="279" t="s">
        <v>207</v>
      </c>
      <c r="D275" s="293" t="s">
        <v>108</v>
      </c>
      <c r="E275" s="294" t="str">
        <f>IF(D275=$D$661,$E$661,IF(D275=$D$662,$E$662,IF(D275=$D$663,$E$663,IF(D275=$D$664,$E$664,IF(D275=$D$665,$E$665,IF(D275=$D$666,$E$666,IF(D275=$D$667,$E$667,IF(D275=$D$668,$E$668,IF(D275=$D$669,$E$669,IF(D275=$D$670,$E$670,IF(D275=VICERRECTORÍA_ACADÉMICA_,$W$661,IF(D275=PLANEACIÓN_,$W$663, IF(D275=VICERRECTORÍA_INVESTIGACIONES_INNOVACIÓN_EXTENSIÓN_,$W$662,IF(D275=VICERRECTORÍA_ADMINISTRATIVA_FINANCIERA_,$W$664,IF(D275=_VICERRECTORÍA_RESPONSABILIDAD_SOCIAL_Y_BIENESTAR_UNIVERSITARIO_,$W$665,"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75" s="271" t="s">
        <v>193</v>
      </c>
      <c r="G275" s="285" t="s">
        <v>397</v>
      </c>
      <c r="H275" s="295" t="str">
        <f>+IFERROR(VLOOKUP(G275,Tabla3[],2,0),"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75" s="285" t="s">
        <v>417</v>
      </c>
      <c r="J275" s="275" t="s">
        <v>431</v>
      </c>
      <c r="K275" s="272" t="s">
        <v>439</v>
      </c>
      <c r="L275" s="273" t="s">
        <v>1216</v>
      </c>
      <c r="M275" s="273" t="s">
        <v>1219</v>
      </c>
      <c r="N275" s="296" t="str">
        <f t="shared" si="122"/>
        <v>Posibilidad de afectación económica y reputacional  por la no obtención o vencimiento del registro calificado que permite a los programas abrir cohortes y garantizar su funcionamiento académico,   debido a no presentar los informes requeridos y exigidos por el MEN.</v>
      </c>
      <c r="O275" s="277" t="s">
        <v>105</v>
      </c>
      <c r="P275" s="280">
        <f t="shared" si="106"/>
        <v>2</v>
      </c>
      <c r="Q275" s="277" t="s">
        <v>164</v>
      </c>
      <c r="R275" s="280">
        <f t="shared" si="109"/>
        <v>2</v>
      </c>
      <c r="S275" s="287">
        <f t="shared" ref="S275" si="130">R275*P275</f>
        <v>4</v>
      </c>
      <c r="T275" s="269" t="str">
        <f t="shared" si="124"/>
        <v>MODERADO</v>
      </c>
      <c r="U275" s="88"/>
      <c r="V275" s="88"/>
      <c r="W275" s="88"/>
      <c r="X275" s="88"/>
    </row>
    <row r="276" spans="1:24" s="90" customFormat="1" hidden="1" x14ac:dyDescent="0.2">
      <c r="A276" s="290"/>
      <c r="B276" s="291"/>
      <c r="C276" s="291"/>
      <c r="D276" s="293"/>
      <c r="E276" s="295"/>
      <c r="F276" s="271"/>
      <c r="G276" s="284"/>
      <c r="H276" s="295"/>
      <c r="I276" s="284"/>
      <c r="J276" s="271"/>
      <c r="K276" s="273"/>
      <c r="L276" s="273"/>
      <c r="M276" s="273"/>
      <c r="N276" s="296"/>
      <c r="O276" s="278"/>
      <c r="P276" s="281"/>
      <c r="Q276" s="278"/>
      <c r="R276" s="281"/>
      <c r="S276" s="288"/>
      <c r="T276" s="270"/>
      <c r="U276" s="88"/>
      <c r="V276" s="88"/>
      <c r="W276" s="88"/>
      <c r="X276" s="88"/>
    </row>
    <row r="277" spans="1:24" s="90" customFormat="1" hidden="1" x14ac:dyDescent="0.2">
      <c r="A277" s="290"/>
      <c r="B277" s="291"/>
      <c r="C277" s="291"/>
      <c r="D277" s="293"/>
      <c r="E277" s="295"/>
      <c r="F277" s="271"/>
      <c r="G277" s="275"/>
      <c r="H277" s="295"/>
      <c r="I277" s="275"/>
      <c r="J277" s="271"/>
      <c r="K277" s="273"/>
      <c r="L277" s="273"/>
      <c r="M277" s="273"/>
      <c r="N277" s="296"/>
      <c r="O277" s="279"/>
      <c r="P277" s="282"/>
      <c r="Q277" s="279"/>
      <c r="R277" s="282"/>
      <c r="S277" s="276"/>
      <c r="T277" s="270"/>
      <c r="U277" s="88"/>
      <c r="V277" s="88"/>
      <c r="W277" s="88"/>
      <c r="X277" s="88"/>
    </row>
    <row r="278" spans="1:24" s="90" customFormat="1" hidden="1" x14ac:dyDescent="0.2">
      <c r="A278" s="290">
        <v>90</v>
      </c>
      <c r="B278" s="279" t="s">
        <v>145</v>
      </c>
      <c r="C278" s="279" t="s">
        <v>1222</v>
      </c>
      <c r="D278" s="292" t="s">
        <v>120</v>
      </c>
      <c r="E278" s="294" t="str">
        <f>IF(D278=$D$661,$E$661,IF(D278=$D$662,$E$662,IF(D278=$D$663,$E$663,IF(D278=$D$664,$E$664,IF(D278=$D$665,$E$665,IF(D278=$D$666,$E$666,IF(D278=$D$667,$E$667,IF(D278=$D$668,$E$668,IF(D278=$D$669,$E$669,IF(D278=$D$670,$E$670,IF(D278=VICERRECTORÍA_ACADÉMICA_,$W$661,IF(D278=PLANEACIÓN_,$W$663, IF(D278=VICERRECTORÍA_INVESTIGACIONES_INNOVACIÓN_EXTENSIÓN_,$W$662,IF(D278=VICERRECTORÍA_ADMINISTRATIVA_FINANCIERA_,$W$664,IF(D278=_VICERRECTORÍA_RESPONSABILIDAD_SOCIAL_Y_BIENESTAR_UNIVERSITARIO_,$W$665,"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78" s="275" t="s">
        <v>193</v>
      </c>
      <c r="G278" s="284" t="s">
        <v>397</v>
      </c>
      <c r="H278" s="295" t="str">
        <f>+IFERROR(VLOOKUP(G278,Tabla3[],2,0),"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78" s="284" t="s">
        <v>401</v>
      </c>
      <c r="J278" s="275" t="s">
        <v>431</v>
      </c>
      <c r="K278" s="276" t="s">
        <v>437</v>
      </c>
      <c r="L278" s="274" t="s">
        <v>1223</v>
      </c>
      <c r="M278" s="274" t="s">
        <v>1224</v>
      </c>
      <c r="N278" s="296" t="str">
        <f t="shared" si="122"/>
        <v>Posibilidad de afectación reputacional  por insuficiencia de equipos e infraestructura para la prestación del servicio estudiantil,   debido a incremento en el ingreso de alumnos a los programas de la facultad y/o que no se logre el punto de equilibrio.</v>
      </c>
      <c r="O278" s="278" t="s">
        <v>105</v>
      </c>
      <c r="P278" s="280">
        <f t="shared" ref="P278:P341" si="131">IF(O278="ALTA",5,IF(O278="MEDIO ALTA",4,IF(O278="MEDIA",3,IF(O278="MEDIO BAJA",2,IF(O278="BAJA",1,0)))))</f>
        <v>2</v>
      </c>
      <c r="Q278" s="278" t="s">
        <v>164</v>
      </c>
      <c r="R278" s="280">
        <f t="shared" si="109"/>
        <v>2</v>
      </c>
      <c r="S278" s="287">
        <f t="shared" ref="S278" si="132">R278*P278</f>
        <v>4</v>
      </c>
      <c r="T278" s="269" t="str">
        <f t="shared" si="124"/>
        <v>MODERADO</v>
      </c>
      <c r="U278" s="88"/>
      <c r="V278" s="88"/>
      <c r="W278" s="88"/>
      <c r="X278" s="88"/>
    </row>
    <row r="279" spans="1:24" s="90" customFormat="1" hidden="1" x14ac:dyDescent="0.2">
      <c r="A279" s="290"/>
      <c r="B279" s="291"/>
      <c r="C279" s="291"/>
      <c r="D279" s="293"/>
      <c r="E279" s="295"/>
      <c r="F279" s="271"/>
      <c r="G279" s="284"/>
      <c r="H279" s="295"/>
      <c r="I279" s="284"/>
      <c r="J279" s="271"/>
      <c r="K279" s="273"/>
      <c r="L279" s="273"/>
      <c r="M279" s="273"/>
      <c r="N279" s="296"/>
      <c r="O279" s="278"/>
      <c r="P279" s="281"/>
      <c r="Q279" s="278"/>
      <c r="R279" s="281"/>
      <c r="S279" s="288"/>
      <c r="T279" s="270"/>
      <c r="U279" s="88"/>
      <c r="V279" s="88"/>
      <c r="W279" s="88"/>
      <c r="X279" s="88"/>
    </row>
    <row r="280" spans="1:24" s="90" customFormat="1" hidden="1" x14ac:dyDescent="0.2">
      <c r="A280" s="290"/>
      <c r="B280" s="291"/>
      <c r="C280" s="291"/>
      <c r="D280" s="293"/>
      <c r="E280" s="295"/>
      <c r="F280" s="271"/>
      <c r="G280" s="275"/>
      <c r="H280" s="295"/>
      <c r="I280" s="275"/>
      <c r="J280" s="271"/>
      <c r="K280" s="273"/>
      <c r="L280" s="273"/>
      <c r="M280" s="273"/>
      <c r="N280" s="296"/>
      <c r="O280" s="279"/>
      <c r="P280" s="282"/>
      <c r="Q280" s="279"/>
      <c r="R280" s="282"/>
      <c r="S280" s="276"/>
      <c r="T280" s="270"/>
      <c r="U280" s="88"/>
      <c r="V280" s="88"/>
      <c r="W280" s="88"/>
      <c r="X280" s="88"/>
    </row>
    <row r="281" spans="1:24" s="90" customFormat="1" hidden="1" x14ac:dyDescent="0.2">
      <c r="A281" s="290">
        <v>91</v>
      </c>
      <c r="B281" s="291" t="s">
        <v>145</v>
      </c>
      <c r="C281" s="279" t="s">
        <v>1222</v>
      </c>
      <c r="D281" s="292" t="s">
        <v>120</v>
      </c>
      <c r="E281" s="294" t="str">
        <f>IF(D281=$D$661,$E$661,IF(D281=$D$662,$E$662,IF(D281=$D$663,$E$663,IF(D281=$D$664,$E$664,IF(D281=$D$665,$E$665,IF(D281=$D$666,$E$666,IF(D281=$D$667,$E$667,IF(D281=$D$668,$E$668,IF(D281=$D$669,$E$669,IF(D281=$D$670,$E$670,IF(D281=VICERRECTORÍA_ACADÉMICA_,$W$661,IF(D281=PLANEACIÓN_,$W$663, IF(D281=VICERRECTORÍA_INVESTIGACIONES_INNOVACIÓN_EXTENSIÓN_,$W$662,IF(D281=VICERRECTORÍA_ADMINISTRATIVA_FINANCIERA_,$W$664,IF(D281=_VICERRECTORÍA_RESPONSABILIDAD_SOCIAL_Y_BIENESTAR_UNIVERSITARIO_,$W$665,"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81" s="271" t="s">
        <v>193</v>
      </c>
      <c r="G281" s="285" t="s">
        <v>397</v>
      </c>
      <c r="H281" s="295" t="str">
        <f>+IFERROR(VLOOKUP(G281,Tabla3[],2,0),"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81" s="285" t="s">
        <v>401</v>
      </c>
      <c r="J281" s="271" t="s">
        <v>431</v>
      </c>
      <c r="K281" s="272" t="s">
        <v>439</v>
      </c>
      <c r="L281" s="271" t="s">
        <v>1225</v>
      </c>
      <c r="M281" s="271" t="s">
        <v>1226</v>
      </c>
      <c r="N281" s="296" t="str">
        <f t="shared" si="122"/>
        <v>Posibilidad de afectación económica y reputacional  por Deserción academica   debido a que el estudiante perdió interés por el enfoque que se le dio al programa, no se sintió identificado con el mismo y/o presenta debilidades en conocimientos básicos que dificultan su adaptación a la vida universitaria.</v>
      </c>
      <c r="O281" s="277" t="s">
        <v>105</v>
      </c>
      <c r="P281" s="280">
        <f t="shared" si="131"/>
        <v>2</v>
      </c>
      <c r="Q281" s="277" t="s">
        <v>164</v>
      </c>
      <c r="R281" s="280">
        <f t="shared" si="109"/>
        <v>2</v>
      </c>
      <c r="S281" s="287">
        <f t="shared" ref="S281" si="133">R281*P281</f>
        <v>4</v>
      </c>
      <c r="T281" s="269" t="str">
        <f t="shared" si="124"/>
        <v>MODERADO</v>
      </c>
      <c r="U281" s="88"/>
      <c r="V281" s="88"/>
      <c r="W281" s="88"/>
      <c r="X281" s="88"/>
    </row>
    <row r="282" spans="1:24" s="90" customFormat="1" hidden="1" x14ac:dyDescent="0.2">
      <c r="A282" s="290"/>
      <c r="B282" s="291"/>
      <c r="C282" s="291"/>
      <c r="D282" s="293"/>
      <c r="E282" s="295"/>
      <c r="F282" s="271"/>
      <c r="G282" s="284"/>
      <c r="H282" s="295"/>
      <c r="I282" s="284"/>
      <c r="J282" s="271"/>
      <c r="K282" s="273"/>
      <c r="L282" s="271"/>
      <c r="M282" s="271"/>
      <c r="N282" s="296"/>
      <c r="O282" s="278"/>
      <c r="P282" s="281"/>
      <c r="Q282" s="278"/>
      <c r="R282" s="281"/>
      <c r="S282" s="288"/>
      <c r="T282" s="270"/>
      <c r="U282" s="88"/>
      <c r="V282" s="88"/>
      <c r="W282" s="88"/>
      <c r="X282" s="88"/>
    </row>
    <row r="283" spans="1:24" s="90" customFormat="1" hidden="1" x14ac:dyDescent="0.2">
      <c r="A283" s="290"/>
      <c r="B283" s="291"/>
      <c r="C283" s="291"/>
      <c r="D283" s="293"/>
      <c r="E283" s="295"/>
      <c r="F283" s="271"/>
      <c r="G283" s="275"/>
      <c r="H283" s="295"/>
      <c r="I283" s="275"/>
      <c r="J283" s="271"/>
      <c r="K283" s="273"/>
      <c r="L283" s="271"/>
      <c r="M283" s="271"/>
      <c r="N283" s="296"/>
      <c r="O283" s="279"/>
      <c r="P283" s="282"/>
      <c r="Q283" s="279"/>
      <c r="R283" s="282"/>
      <c r="S283" s="276"/>
      <c r="T283" s="270"/>
      <c r="U283" s="88"/>
      <c r="V283" s="88"/>
      <c r="W283" s="88"/>
      <c r="X283" s="88"/>
    </row>
    <row r="284" spans="1:24" s="90" customFormat="1" hidden="1" x14ac:dyDescent="0.2">
      <c r="A284" s="290">
        <v>92</v>
      </c>
      <c r="B284" s="291" t="s">
        <v>145</v>
      </c>
      <c r="C284" s="279" t="s">
        <v>1222</v>
      </c>
      <c r="D284" s="292" t="s">
        <v>125</v>
      </c>
      <c r="E284" s="294" t="str">
        <f>IF(D284=$D$661,$E$661,IF(D284=$D$662,$E$662,IF(D284=$D$663,$E$663,IF(D284=$D$664,$E$664,IF(D284=$D$665,$E$665,IF(D284=$D$666,$E$666,IF(D284=$D$667,$E$667,IF(D284=$D$668,$E$668,IF(D284=$D$669,$E$669,IF(D284=$D$670,$E$670,IF(D284=VICERRECTORÍA_ACADÉMICA_,$W$661,IF(D284=PLANEACIÓN_,$W$663, IF(D284=VICERRECTORÍA_INVESTIGACIONES_INNOVACIÓN_EXTENSIÓN_,$W$662,IF(D284=VICERRECTORÍA_ADMINISTRATIVA_FINANCIERA_,$W$664,IF(D284=_VICERRECTORÍA_RESPONSABILIDAD_SOCIAL_Y_BIENESTAR_UNIVERSITARIO_,$W$665," ")))))))))))))))</f>
        <v>Promover y facilitar la interacción con la sociedad contribuyendo a la satisfacción de sus demandas, mediante servicios especializados, programas de educación continuada y de proyección social.</v>
      </c>
      <c r="F284" s="271" t="s">
        <v>193</v>
      </c>
      <c r="G284" s="285" t="s">
        <v>397</v>
      </c>
      <c r="H284" s="295" t="str">
        <f>+IFERROR(VLOOKUP(G284,Tabla3[],2,0),"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84" s="285" t="s">
        <v>401</v>
      </c>
      <c r="J284" s="271" t="s">
        <v>431</v>
      </c>
      <c r="K284" s="272" t="s">
        <v>435</v>
      </c>
      <c r="L284" s="271" t="s">
        <v>1227</v>
      </c>
      <c r="M284" s="271" t="s">
        <v>1228</v>
      </c>
      <c r="N284" s="296" t="str">
        <f t="shared" si="122"/>
        <v>Posibilidad de afectación económica  por falta de recursos en el fondo de Facultad		   debido a la baja ejecución de proyectos, lo que genera desfinanciación y el riesgo de que los proyectos desarrollados produzcan pérdidas para el fondo.</v>
      </c>
      <c r="O284" s="277" t="s">
        <v>96</v>
      </c>
      <c r="P284" s="280">
        <f t="shared" si="131"/>
        <v>1</v>
      </c>
      <c r="Q284" s="277" t="s">
        <v>100</v>
      </c>
      <c r="R284" s="280">
        <f t="shared" ref="R284:R347" si="134">IF(Q284="ALTO",5,IF(Q284="MEDIO-ALTO",4,IF(Q284="MEDIO",3,IF(Q284="MEDIO-BAJO",2,IF(Q284="BAJO",1,0)))))</f>
        <v>1</v>
      </c>
      <c r="S284" s="287">
        <f t="shared" ref="S284" si="135">R284*P284</f>
        <v>1</v>
      </c>
      <c r="T284" s="269" t="str">
        <f t="shared" si="124"/>
        <v>LEVE</v>
      </c>
      <c r="U284" s="88"/>
      <c r="V284" s="88"/>
      <c r="W284" s="88"/>
      <c r="X284" s="88"/>
    </row>
    <row r="285" spans="1:24" s="90" customFormat="1" hidden="1" x14ac:dyDescent="0.2">
      <c r="A285" s="290"/>
      <c r="B285" s="291"/>
      <c r="C285" s="291"/>
      <c r="D285" s="293"/>
      <c r="E285" s="295"/>
      <c r="F285" s="271"/>
      <c r="G285" s="284"/>
      <c r="H285" s="295"/>
      <c r="I285" s="284"/>
      <c r="J285" s="271"/>
      <c r="K285" s="273"/>
      <c r="L285" s="271"/>
      <c r="M285" s="271"/>
      <c r="N285" s="296"/>
      <c r="O285" s="278"/>
      <c r="P285" s="281"/>
      <c r="Q285" s="278"/>
      <c r="R285" s="281"/>
      <c r="S285" s="288"/>
      <c r="T285" s="270"/>
      <c r="U285" s="88"/>
      <c r="V285" s="88"/>
      <c r="W285" s="88"/>
      <c r="X285" s="88"/>
    </row>
    <row r="286" spans="1:24" s="90" customFormat="1" hidden="1" x14ac:dyDescent="0.2">
      <c r="A286" s="290"/>
      <c r="B286" s="291"/>
      <c r="C286" s="291"/>
      <c r="D286" s="293"/>
      <c r="E286" s="295"/>
      <c r="F286" s="271"/>
      <c r="G286" s="275"/>
      <c r="H286" s="295"/>
      <c r="I286" s="275"/>
      <c r="J286" s="271"/>
      <c r="K286" s="273"/>
      <c r="L286" s="271"/>
      <c r="M286" s="271"/>
      <c r="N286" s="296"/>
      <c r="O286" s="279"/>
      <c r="P286" s="282"/>
      <c r="Q286" s="279"/>
      <c r="R286" s="282"/>
      <c r="S286" s="276"/>
      <c r="T286" s="270"/>
      <c r="U286" s="88"/>
      <c r="V286" s="88"/>
      <c r="W286" s="88"/>
      <c r="X286" s="88"/>
    </row>
    <row r="287" spans="1:24" s="90" customFormat="1" hidden="1" x14ac:dyDescent="0.2">
      <c r="A287" s="290">
        <v>93</v>
      </c>
      <c r="B287" s="291" t="s">
        <v>145</v>
      </c>
      <c r="C287" s="279" t="s">
        <v>1222</v>
      </c>
      <c r="D287" s="293" t="s">
        <v>120</v>
      </c>
      <c r="E287" s="294" t="str">
        <f>IF(D287=$D$661,$E$661,IF(D287=$D$662,$E$662,IF(D287=$D$663,$E$663,IF(D287=$D$664,$E$664,IF(D287=$D$665,$E$665,IF(D287=$D$666,$E$666,IF(D287=$D$667,$E$667,IF(D287=$D$668,$E$668,IF(D287=$D$669,$E$669,IF(D287=$D$670,$E$670,IF(D287=VICERRECTORÍA_ACADÉMICA_,$W$661,IF(D287=PLANEACIÓN_,$W$663, IF(D287=VICERRECTORÍA_INVESTIGACIONES_INNOVACIÓN_EXTENSIÓN_,$W$662,IF(D287=VICERRECTORÍA_ADMINISTRATIVA_FINANCIERA_,$W$664,IF(D287=_VICERRECTORÍA_RESPONSABILIDAD_SOCIAL_Y_BIENESTAR_UNIVERSITARIO_,$W$665,"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87" s="271" t="s">
        <v>193</v>
      </c>
      <c r="G287" s="285" t="s">
        <v>397</v>
      </c>
      <c r="H287" s="295" t="str">
        <f>+IFERROR(VLOOKUP(G287,Tabla3[],2,0),"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87" s="285" t="s">
        <v>401</v>
      </c>
      <c r="J287" s="271" t="s">
        <v>431</v>
      </c>
      <c r="K287" s="272" t="s">
        <v>439</v>
      </c>
      <c r="L287" s="273" t="s">
        <v>1229</v>
      </c>
      <c r="M287" s="273" t="s">
        <v>1230</v>
      </c>
      <c r="N287" s="296" t="str">
        <f t="shared" si="122"/>
        <v>Posibilidad de afectación económica y reputacional  por pérdida de oportunidades de suscripción de convenios y contratos    debido a demoras en los procesos de revisión jurídica</v>
      </c>
      <c r="O287" s="277" t="s">
        <v>96</v>
      </c>
      <c r="P287" s="280">
        <f t="shared" si="131"/>
        <v>1</v>
      </c>
      <c r="Q287" s="277" t="s">
        <v>164</v>
      </c>
      <c r="R287" s="280">
        <f t="shared" si="134"/>
        <v>2</v>
      </c>
      <c r="S287" s="287">
        <f t="shared" ref="S287" si="136">R287*P287</f>
        <v>2</v>
      </c>
      <c r="T287" s="269" t="str">
        <f t="shared" si="124"/>
        <v>LEVE</v>
      </c>
      <c r="U287" s="88"/>
      <c r="V287" s="88"/>
      <c r="W287" s="88"/>
      <c r="X287" s="88"/>
    </row>
    <row r="288" spans="1:24" s="90" customFormat="1" hidden="1" x14ac:dyDescent="0.2">
      <c r="A288" s="290"/>
      <c r="B288" s="291"/>
      <c r="C288" s="291"/>
      <c r="D288" s="293"/>
      <c r="E288" s="295"/>
      <c r="F288" s="271"/>
      <c r="G288" s="284"/>
      <c r="H288" s="295"/>
      <c r="I288" s="284"/>
      <c r="J288" s="271"/>
      <c r="K288" s="273"/>
      <c r="L288" s="273"/>
      <c r="M288" s="273"/>
      <c r="N288" s="296"/>
      <c r="O288" s="278"/>
      <c r="P288" s="281"/>
      <c r="Q288" s="278"/>
      <c r="R288" s="281"/>
      <c r="S288" s="288"/>
      <c r="T288" s="270"/>
      <c r="U288" s="88"/>
      <c r="V288" s="88"/>
      <c r="W288" s="88"/>
      <c r="X288" s="88"/>
    </row>
    <row r="289" spans="1:24" s="90" customFormat="1" hidden="1" x14ac:dyDescent="0.2">
      <c r="A289" s="290"/>
      <c r="B289" s="291"/>
      <c r="C289" s="291"/>
      <c r="D289" s="293"/>
      <c r="E289" s="295"/>
      <c r="F289" s="271"/>
      <c r="G289" s="275"/>
      <c r="H289" s="295"/>
      <c r="I289" s="275"/>
      <c r="J289" s="271"/>
      <c r="K289" s="273"/>
      <c r="L289" s="273"/>
      <c r="M289" s="273"/>
      <c r="N289" s="296"/>
      <c r="O289" s="279"/>
      <c r="P289" s="282"/>
      <c r="Q289" s="279"/>
      <c r="R289" s="282"/>
      <c r="S289" s="276"/>
      <c r="T289" s="270"/>
      <c r="U289" s="88"/>
      <c r="V289" s="88"/>
      <c r="W289" s="88"/>
      <c r="X289" s="88"/>
    </row>
    <row r="290" spans="1:24" s="90" customFormat="1" hidden="1" x14ac:dyDescent="0.2">
      <c r="A290" s="290">
        <v>94</v>
      </c>
      <c r="B290" s="291" t="s">
        <v>145</v>
      </c>
      <c r="C290" s="279" t="s">
        <v>1222</v>
      </c>
      <c r="D290" s="293" t="s">
        <v>120</v>
      </c>
      <c r="E290" s="294" t="str">
        <f>IF(D290=$D$661,$E$661,IF(D290=$D$662,$E$662,IF(D290=$D$663,$E$663,IF(D290=$D$664,$E$664,IF(D290=$D$665,$E$665,IF(D290=$D$666,$E$666,IF(D290=$D$667,$E$667,IF(D290=$D$668,$E$668,IF(D290=$D$669,$E$669,IF(D290=$D$670,$E$670,IF(D290=VICERRECTORÍA_ACADÉMICA_,$W$661,IF(D290=PLANEACIÓN_,$W$663, IF(D290=VICERRECTORÍA_INVESTIGACIONES_INNOVACIÓN_EXTENSIÓN_,$W$662,IF(D290=VICERRECTORÍA_ADMINISTRATIVA_FINANCIERA_,$W$664,IF(D290=_VICERRECTORÍA_RESPONSABILIDAD_SOCIAL_Y_BIENESTAR_UNIVERSITARIO_,$W$665,"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90" s="271" t="s">
        <v>193</v>
      </c>
      <c r="G290" s="285" t="s">
        <v>397</v>
      </c>
      <c r="H290" s="295" t="str">
        <f>+IFERROR(VLOOKUP(G290,Tabla3[],2,0),"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90" s="285" t="s">
        <v>401</v>
      </c>
      <c r="J290" s="271" t="s">
        <v>431</v>
      </c>
      <c r="K290" s="272" t="s">
        <v>435</v>
      </c>
      <c r="L290" s="271" t="s">
        <v>1231</v>
      </c>
      <c r="M290" s="271" t="s">
        <v>1232</v>
      </c>
      <c r="N290" s="296" t="str">
        <f t="shared" si="122"/>
        <v>Posibilidad de afectación económica  por incumplimiento de la normatividad ambiental vigente en el manejo de madera en el laboratorio de aserrado   debido a debilidades en la gestión, control y verificación de los salvoconductos, así como a la falta de trazabilidad y manejo adecuado de los troncos de madera</v>
      </c>
      <c r="O290" s="277" t="s">
        <v>105</v>
      </c>
      <c r="P290" s="280">
        <f t="shared" si="131"/>
        <v>2</v>
      </c>
      <c r="Q290" s="277" t="s">
        <v>164</v>
      </c>
      <c r="R290" s="280">
        <f t="shared" si="134"/>
        <v>2</v>
      </c>
      <c r="S290" s="287">
        <f t="shared" ref="S290" si="137">R290*P290</f>
        <v>4</v>
      </c>
      <c r="T290" s="269" t="str">
        <f t="shared" si="124"/>
        <v>MODERADO</v>
      </c>
      <c r="U290" s="88"/>
      <c r="V290" s="88"/>
      <c r="W290" s="88"/>
      <c r="X290" s="88"/>
    </row>
    <row r="291" spans="1:24" s="90" customFormat="1" hidden="1" x14ac:dyDescent="0.2">
      <c r="A291" s="290"/>
      <c r="B291" s="291"/>
      <c r="C291" s="291"/>
      <c r="D291" s="293"/>
      <c r="E291" s="295"/>
      <c r="F291" s="271"/>
      <c r="G291" s="284"/>
      <c r="H291" s="295"/>
      <c r="I291" s="284"/>
      <c r="J291" s="271"/>
      <c r="K291" s="273"/>
      <c r="L291" s="271"/>
      <c r="M291" s="271"/>
      <c r="N291" s="296"/>
      <c r="O291" s="278"/>
      <c r="P291" s="281"/>
      <c r="Q291" s="278"/>
      <c r="R291" s="281"/>
      <c r="S291" s="288"/>
      <c r="T291" s="270"/>
      <c r="U291" s="88"/>
      <c r="V291" s="88"/>
      <c r="W291" s="88"/>
      <c r="X291" s="88"/>
    </row>
    <row r="292" spans="1:24" s="90" customFormat="1" hidden="1" x14ac:dyDescent="0.2">
      <c r="A292" s="290"/>
      <c r="B292" s="291"/>
      <c r="C292" s="291"/>
      <c r="D292" s="293"/>
      <c r="E292" s="295"/>
      <c r="F292" s="271"/>
      <c r="G292" s="275"/>
      <c r="H292" s="295"/>
      <c r="I292" s="275"/>
      <c r="J292" s="271"/>
      <c r="K292" s="273"/>
      <c r="L292" s="271"/>
      <c r="M292" s="271"/>
      <c r="N292" s="296"/>
      <c r="O292" s="279"/>
      <c r="P292" s="282"/>
      <c r="Q292" s="279"/>
      <c r="R292" s="282"/>
      <c r="S292" s="276"/>
      <c r="T292" s="270"/>
      <c r="U292" s="88"/>
      <c r="V292" s="88"/>
      <c r="W292" s="88"/>
      <c r="X292" s="88"/>
    </row>
    <row r="293" spans="1:24" s="90" customFormat="1" hidden="1" x14ac:dyDescent="0.2">
      <c r="A293" s="290">
        <v>95</v>
      </c>
      <c r="B293" s="279" t="s">
        <v>144</v>
      </c>
      <c r="C293" s="279" t="s">
        <v>1262</v>
      </c>
      <c r="D293" s="292" t="s">
        <v>108</v>
      </c>
      <c r="E293" s="294" t="str">
        <f>IF(D293=$D$661,$E$661,IF(D293=$D$662,$E$662,IF(D293=$D$663,$E$663,IF(D293=$D$664,$E$664,IF(D293=$D$665,$E$665,IF(D293=$D$666,$E$666,IF(D293=$D$667,$E$667,IF(D293=$D$668,$E$668,IF(D293=$D$669,$E$669,IF(D293=$D$670,$E$670,IF(D293=VICERRECTORÍA_ACADÉMICA_,$W$661,IF(D293=PLANEACIÓN_,$W$663, IF(D293=VICERRECTORÍA_INVESTIGACIONES_INNOVACIÓN_EXTENSIÓN_,$W$662,IF(D293=VICERRECTORÍA_ADMINISTRATIVA_FINANCIERA_,$W$664,IF(D293=_VICERRECTORÍA_RESPONSABILIDAD_SOCIAL_Y_BIENESTAR_UNIVERSITARIO_,$W$665,"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93" s="275" t="s">
        <v>193</v>
      </c>
      <c r="G293" s="284" t="s">
        <v>397</v>
      </c>
      <c r="H293" s="295" t="str">
        <f>+IFERROR(VLOOKUP(G293,Tabla3[],2,0),"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93" s="284" t="s">
        <v>401</v>
      </c>
      <c r="J293" s="275" t="s">
        <v>431</v>
      </c>
      <c r="K293" s="276" t="s">
        <v>439</v>
      </c>
      <c r="L293" s="274" t="s">
        <v>1263</v>
      </c>
      <c r="M293" s="274" t="s">
        <v>1266</v>
      </c>
      <c r="N293" s="296" t="str">
        <f t="shared" si="122"/>
        <v>Posibilidad de afectación económica y reputacional  por perdida del Registro Calificado de los programas académicos de la Facultad,    debido al incumplimiento de las normativas y tiempos estipulados por el MEN en relación al  otorgamiento, o a causa de falta de planificación y seguimiento a los requisitos para la renovación de Registro Calificado.</v>
      </c>
      <c r="O293" s="278" t="s">
        <v>105</v>
      </c>
      <c r="P293" s="280">
        <f t="shared" si="131"/>
        <v>2</v>
      </c>
      <c r="Q293" s="278" t="s">
        <v>98</v>
      </c>
      <c r="R293" s="280">
        <f t="shared" si="134"/>
        <v>5</v>
      </c>
      <c r="S293" s="287">
        <f t="shared" ref="S293" si="138">R293*P293</f>
        <v>10</v>
      </c>
      <c r="T293" s="269" t="str">
        <f t="shared" si="124"/>
        <v>GRAVE</v>
      </c>
      <c r="U293" s="88"/>
      <c r="V293" s="88"/>
      <c r="W293" s="88"/>
      <c r="X293" s="88"/>
    </row>
    <row r="294" spans="1:24" s="90" customFormat="1" hidden="1" x14ac:dyDescent="0.2">
      <c r="A294" s="290"/>
      <c r="B294" s="291"/>
      <c r="C294" s="291"/>
      <c r="D294" s="293"/>
      <c r="E294" s="295"/>
      <c r="F294" s="271"/>
      <c r="G294" s="284"/>
      <c r="H294" s="295"/>
      <c r="I294" s="284"/>
      <c r="J294" s="271"/>
      <c r="K294" s="273"/>
      <c r="L294" s="273"/>
      <c r="M294" s="273"/>
      <c r="N294" s="296"/>
      <c r="O294" s="278"/>
      <c r="P294" s="281"/>
      <c r="Q294" s="278"/>
      <c r="R294" s="281"/>
      <c r="S294" s="288"/>
      <c r="T294" s="270"/>
      <c r="U294" s="88"/>
      <c r="V294" s="88"/>
      <c r="W294" s="88"/>
      <c r="X294" s="88"/>
    </row>
    <row r="295" spans="1:24" s="90" customFormat="1" hidden="1" x14ac:dyDescent="0.2">
      <c r="A295" s="290"/>
      <c r="B295" s="291"/>
      <c r="C295" s="291"/>
      <c r="D295" s="293"/>
      <c r="E295" s="295"/>
      <c r="F295" s="271"/>
      <c r="G295" s="275"/>
      <c r="H295" s="295"/>
      <c r="I295" s="275"/>
      <c r="J295" s="271"/>
      <c r="K295" s="273"/>
      <c r="L295" s="273"/>
      <c r="M295" s="273"/>
      <c r="N295" s="296"/>
      <c r="O295" s="279"/>
      <c r="P295" s="282"/>
      <c r="Q295" s="279"/>
      <c r="R295" s="282"/>
      <c r="S295" s="276"/>
      <c r="T295" s="270"/>
      <c r="U295" s="88"/>
      <c r="V295" s="88"/>
      <c r="W295" s="88"/>
      <c r="X295" s="88"/>
    </row>
    <row r="296" spans="1:24" s="90" customFormat="1" hidden="1" x14ac:dyDescent="0.2">
      <c r="A296" s="290">
        <v>96</v>
      </c>
      <c r="B296" s="291" t="s">
        <v>144</v>
      </c>
      <c r="C296" s="279" t="s">
        <v>1262</v>
      </c>
      <c r="D296" s="293" t="s">
        <v>108</v>
      </c>
      <c r="E296" s="294" t="str">
        <f>IF(D296=$D$661,$E$661,IF(D296=$D$662,$E$662,IF(D296=$D$663,$E$663,IF(D296=$D$664,$E$664,IF(D296=$D$665,$E$665,IF(D296=$D$666,$E$666,IF(D296=$D$667,$E$667,IF(D296=$D$668,$E$668,IF(D296=$D$669,$E$669,IF(D296=$D$670,$E$670,IF(D296=VICERRECTORÍA_ACADÉMICA_,$W$661,IF(D296=PLANEACIÓN_,$W$663, IF(D296=VICERRECTORÍA_INVESTIGACIONES_INNOVACIÓN_EXTENSIÓN_,$W$662,IF(D296=VICERRECTORÍA_ADMINISTRATIVA_FINANCIERA_,$W$664,IF(D296=_VICERRECTORÍA_RESPONSABILIDAD_SOCIAL_Y_BIENESTAR_UNIVERSITARIO_,$W$665,"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96" s="271" t="s">
        <v>193</v>
      </c>
      <c r="G296" s="285" t="s">
        <v>397</v>
      </c>
      <c r="H296" s="295" t="str">
        <f>+IFERROR(VLOOKUP(G296,Tabla3[],2,0),"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96" s="285" t="s">
        <v>401</v>
      </c>
      <c r="J296" s="271" t="s">
        <v>431</v>
      </c>
      <c r="K296" s="272" t="s">
        <v>437</v>
      </c>
      <c r="L296" s="271" t="s">
        <v>1264</v>
      </c>
      <c r="M296" s="271" t="s">
        <v>1267</v>
      </c>
      <c r="N296" s="296" t="str">
        <f t="shared" si="122"/>
        <v>Posibilidad de afectación reputacional  por perdida de la Acreditación en Alta Calidad de los programas académicos de la Facultad,    debido al incumplimiento de las normativas y tiempos estipulados por el CNA en relación al  otorgamiento, o a causa de falta de planificación y seguimiento a los requisitos para la renovación de la Acreditación de Alta Calidad.</v>
      </c>
      <c r="O296" s="277" t="s">
        <v>105</v>
      </c>
      <c r="P296" s="280">
        <f t="shared" si="131"/>
        <v>2</v>
      </c>
      <c r="Q296" s="277" t="s">
        <v>165</v>
      </c>
      <c r="R296" s="280">
        <f t="shared" si="134"/>
        <v>4</v>
      </c>
      <c r="S296" s="287">
        <f t="shared" ref="S296" si="139">R296*P296</f>
        <v>8</v>
      </c>
      <c r="T296" s="269" t="str">
        <f t="shared" si="124"/>
        <v>MODERADO</v>
      </c>
      <c r="U296" s="88"/>
      <c r="V296" s="88"/>
      <c r="W296" s="88"/>
      <c r="X296" s="88"/>
    </row>
    <row r="297" spans="1:24" s="90" customFormat="1" hidden="1" x14ac:dyDescent="0.2">
      <c r="A297" s="290"/>
      <c r="B297" s="291"/>
      <c r="C297" s="291"/>
      <c r="D297" s="293"/>
      <c r="E297" s="295"/>
      <c r="F297" s="271"/>
      <c r="G297" s="284"/>
      <c r="H297" s="295"/>
      <c r="I297" s="284"/>
      <c r="J297" s="271"/>
      <c r="K297" s="273"/>
      <c r="L297" s="271"/>
      <c r="M297" s="271"/>
      <c r="N297" s="296"/>
      <c r="O297" s="278"/>
      <c r="P297" s="281"/>
      <c r="Q297" s="278"/>
      <c r="R297" s="281"/>
      <c r="S297" s="288"/>
      <c r="T297" s="270"/>
      <c r="U297" s="88"/>
      <c r="V297" s="88"/>
      <c r="W297" s="88"/>
      <c r="X297" s="88"/>
    </row>
    <row r="298" spans="1:24" s="90" customFormat="1" hidden="1" x14ac:dyDescent="0.2">
      <c r="A298" s="290"/>
      <c r="B298" s="291"/>
      <c r="C298" s="291"/>
      <c r="D298" s="293"/>
      <c r="E298" s="295"/>
      <c r="F298" s="271"/>
      <c r="G298" s="275"/>
      <c r="H298" s="295"/>
      <c r="I298" s="275"/>
      <c r="J298" s="271"/>
      <c r="K298" s="273"/>
      <c r="L298" s="271"/>
      <c r="M298" s="271"/>
      <c r="N298" s="296"/>
      <c r="O298" s="279"/>
      <c r="P298" s="282"/>
      <c r="Q298" s="279"/>
      <c r="R298" s="282"/>
      <c r="S298" s="276"/>
      <c r="T298" s="270"/>
      <c r="U298" s="88"/>
      <c r="V298" s="88"/>
      <c r="W298" s="88"/>
      <c r="X298" s="88"/>
    </row>
    <row r="299" spans="1:24" s="90" customFormat="1" hidden="1" x14ac:dyDescent="0.2">
      <c r="A299" s="290">
        <v>97</v>
      </c>
      <c r="B299" s="291" t="s">
        <v>144</v>
      </c>
      <c r="C299" s="279" t="s">
        <v>1262</v>
      </c>
      <c r="D299" s="293" t="s">
        <v>120</v>
      </c>
      <c r="E299" s="294" t="str">
        <f>IF(D299=$D$661,$E$661,IF(D299=$D$662,$E$662,IF(D299=$D$663,$E$663,IF(D299=$D$664,$E$664,IF(D299=$D$665,$E$665,IF(D299=$D$666,$E$666,IF(D299=$D$667,$E$667,IF(D299=$D$668,$E$668,IF(D299=$D$669,$E$669,IF(D299=$D$670,$E$670,IF(D299=VICERRECTORÍA_ACADÉMICA_,$W$661,IF(D299=PLANEACIÓN_,$W$663, IF(D299=VICERRECTORÍA_INVESTIGACIONES_INNOVACIÓN_EXTENSIÓN_,$W$662,IF(D299=VICERRECTORÍA_ADMINISTRATIVA_FINANCIERA_,$W$664,IF(D299=_VICERRECTORÍA_RESPONSABILIDAD_SOCIAL_Y_BIENESTAR_UNIVERSITARIO_,$W$665,"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99" s="271" t="s">
        <v>193</v>
      </c>
      <c r="G299" s="285" t="s">
        <v>92</v>
      </c>
      <c r="H299" s="295" t="str">
        <f>+IFERROR(VLOOKUP(G299,Tabla3[],2,0)," ")</f>
        <v>Eventos relacionados con la infraestructura tecnológica de la entidad.</v>
      </c>
      <c r="I299" s="285" t="s">
        <v>327</v>
      </c>
      <c r="J299" s="271" t="s">
        <v>370</v>
      </c>
      <c r="K299" s="272" t="s">
        <v>435</v>
      </c>
      <c r="L299" s="271" t="s">
        <v>1265</v>
      </c>
      <c r="M299" s="271" t="s">
        <v>1268</v>
      </c>
      <c r="N299" s="296" t="str">
        <f t="shared" si="122"/>
        <v>Posibilidad de afectación económica  por pérdida o daños de bienes muebles de la decanatura,   debido a la falta de mantenimiento, control y seguimiento de los bienes muebles en la Facultad de Ciencias de la Facultad.</v>
      </c>
      <c r="O299" s="277" t="s">
        <v>85</v>
      </c>
      <c r="P299" s="280">
        <f t="shared" si="131"/>
        <v>3</v>
      </c>
      <c r="Q299" s="277" t="s">
        <v>99</v>
      </c>
      <c r="R299" s="280">
        <f t="shared" si="134"/>
        <v>3</v>
      </c>
      <c r="S299" s="287">
        <f t="shared" ref="S299" si="140">R299*P299</f>
        <v>9</v>
      </c>
      <c r="T299" s="269" t="str">
        <f t="shared" si="124"/>
        <v>MODERADO</v>
      </c>
      <c r="U299" s="88"/>
      <c r="V299" s="88"/>
      <c r="W299" s="88"/>
      <c r="X299" s="88"/>
    </row>
    <row r="300" spans="1:24" s="90" customFormat="1" hidden="1" x14ac:dyDescent="0.2">
      <c r="A300" s="290"/>
      <c r="B300" s="291"/>
      <c r="C300" s="291"/>
      <c r="D300" s="293"/>
      <c r="E300" s="295"/>
      <c r="F300" s="271"/>
      <c r="G300" s="284"/>
      <c r="H300" s="295"/>
      <c r="I300" s="284"/>
      <c r="J300" s="271"/>
      <c r="K300" s="273"/>
      <c r="L300" s="271"/>
      <c r="M300" s="271"/>
      <c r="N300" s="296"/>
      <c r="O300" s="278"/>
      <c r="P300" s="281"/>
      <c r="Q300" s="278"/>
      <c r="R300" s="281"/>
      <c r="S300" s="288"/>
      <c r="T300" s="270"/>
      <c r="U300" s="88"/>
      <c r="V300" s="88"/>
      <c r="W300" s="88"/>
      <c r="X300" s="88"/>
    </row>
    <row r="301" spans="1:24" s="90" customFormat="1" hidden="1" x14ac:dyDescent="0.2">
      <c r="A301" s="290"/>
      <c r="B301" s="291"/>
      <c r="C301" s="291"/>
      <c r="D301" s="293"/>
      <c r="E301" s="295"/>
      <c r="F301" s="271"/>
      <c r="G301" s="275"/>
      <c r="H301" s="295"/>
      <c r="I301" s="275"/>
      <c r="J301" s="271"/>
      <c r="K301" s="273"/>
      <c r="L301" s="271"/>
      <c r="M301" s="271"/>
      <c r="N301" s="296"/>
      <c r="O301" s="279"/>
      <c r="P301" s="282"/>
      <c r="Q301" s="279"/>
      <c r="R301" s="282"/>
      <c r="S301" s="276"/>
      <c r="T301" s="270"/>
      <c r="U301" s="88"/>
      <c r="V301" s="88"/>
      <c r="W301" s="88"/>
      <c r="X301" s="88"/>
    </row>
    <row r="302" spans="1:24" s="90" customFormat="1" hidden="1" x14ac:dyDescent="0.2">
      <c r="A302" s="290">
        <v>98</v>
      </c>
      <c r="B302" s="279" t="s">
        <v>146</v>
      </c>
      <c r="C302" s="279" t="s">
        <v>1290</v>
      </c>
      <c r="D302" s="292" t="s">
        <v>108</v>
      </c>
      <c r="E302" s="294" t="str">
        <f>IF(D302=$D$661,$E$661,IF(D302=$D$662,$E$662,IF(D302=$D$663,$E$663,IF(D302=$D$664,$E$664,IF(D302=$D$665,$E$665,IF(D302=$D$666,$E$666,IF(D302=$D$667,$E$667,IF(D302=$D$668,$E$668,IF(D302=$D$669,$E$669,IF(D302=$D$670,$E$670,IF(D302=VICERRECTORÍA_ACADÉMICA_,$W$661,IF(D302=PLANEACIÓN_,$W$663, IF(D302=VICERRECTORÍA_INVESTIGACIONES_INNOVACIÓN_EXTENSIÓN_,$W$662,IF(D302=VICERRECTORÍA_ADMINISTRATIVA_FINANCIERA_,$W$664,IF(D302=_VICERRECTORÍA_RESPONSABILIDAD_SOCIAL_Y_BIENESTAR_UNIVERSITARIO_,$W$665,"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302" s="275" t="s">
        <v>193</v>
      </c>
      <c r="G302" s="284" t="s">
        <v>397</v>
      </c>
      <c r="H302" s="295" t="str">
        <f>+IFERROR(VLOOKUP(G302,Tabla3[],2,0),"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02" s="284" t="s">
        <v>401</v>
      </c>
      <c r="J302" s="275" t="s">
        <v>431</v>
      </c>
      <c r="K302" s="276" t="s">
        <v>439</v>
      </c>
      <c r="L302" s="274" t="s">
        <v>1291</v>
      </c>
      <c r="M302" s="274" t="s">
        <v>1292</v>
      </c>
      <c r="N302" s="296" t="str">
        <f t="shared" si="122"/>
        <v>Posibilidad de afectación económica y reputacional  por pérdida del registro calificado (acreditación) de programa académico,   Debido al incumplimiento de los requisitos legales establecidos por el MEN o a causa de la no oportuna entrega de la información en los procesos de Renovación y Reacreditación</v>
      </c>
      <c r="O302" s="278" t="s">
        <v>105</v>
      </c>
      <c r="P302" s="280">
        <f t="shared" si="131"/>
        <v>2</v>
      </c>
      <c r="Q302" s="278" t="s">
        <v>165</v>
      </c>
      <c r="R302" s="280">
        <f t="shared" si="134"/>
        <v>4</v>
      </c>
      <c r="S302" s="287">
        <f t="shared" ref="S302" si="141">R302*P302</f>
        <v>8</v>
      </c>
      <c r="T302" s="269" t="str">
        <f t="shared" si="124"/>
        <v>MODERADO</v>
      </c>
      <c r="U302" s="88"/>
      <c r="V302" s="88"/>
      <c r="W302" s="88"/>
      <c r="X302" s="88"/>
    </row>
    <row r="303" spans="1:24" s="90" customFormat="1" hidden="1" x14ac:dyDescent="0.2">
      <c r="A303" s="290"/>
      <c r="B303" s="291"/>
      <c r="C303" s="291"/>
      <c r="D303" s="293"/>
      <c r="E303" s="295"/>
      <c r="F303" s="271"/>
      <c r="G303" s="284"/>
      <c r="H303" s="295"/>
      <c r="I303" s="284"/>
      <c r="J303" s="271"/>
      <c r="K303" s="273"/>
      <c r="L303" s="273"/>
      <c r="M303" s="273"/>
      <c r="N303" s="296"/>
      <c r="O303" s="278"/>
      <c r="P303" s="281"/>
      <c r="Q303" s="278"/>
      <c r="R303" s="281"/>
      <c r="S303" s="288"/>
      <c r="T303" s="270"/>
      <c r="U303" s="88"/>
      <c r="V303" s="88"/>
      <c r="W303" s="88"/>
      <c r="X303" s="88"/>
    </row>
    <row r="304" spans="1:24" s="90" customFormat="1" hidden="1" x14ac:dyDescent="0.2">
      <c r="A304" s="290"/>
      <c r="B304" s="291"/>
      <c r="C304" s="291"/>
      <c r="D304" s="293"/>
      <c r="E304" s="295"/>
      <c r="F304" s="271"/>
      <c r="G304" s="275"/>
      <c r="H304" s="295"/>
      <c r="I304" s="275"/>
      <c r="J304" s="271"/>
      <c r="K304" s="273"/>
      <c r="L304" s="273"/>
      <c r="M304" s="273"/>
      <c r="N304" s="296"/>
      <c r="O304" s="279"/>
      <c r="P304" s="282"/>
      <c r="Q304" s="279"/>
      <c r="R304" s="282"/>
      <c r="S304" s="276"/>
      <c r="T304" s="270"/>
      <c r="U304" s="88"/>
      <c r="V304" s="88"/>
      <c r="W304" s="88"/>
      <c r="X304" s="88"/>
    </row>
    <row r="305" spans="1:24" s="90" customFormat="1" hidden="1" x14ac:dyDescent="0.2">
      <c r="A305" s="290">
        <v>99</v>
      </c>
      <c r="B305" s="291" t="s">
        <v>146</v>
      </c>
      <c r="C305" s="279" t="s">
        <v>1290</v>
      </c>
      <c r="D305" s="293" t="s">
        <v>122</v>
      </c>
      <c r="E305" s="294" t="str">
        <f>IF(D305=$D$661,$E$661,IF(D305=$D$662,$E$662,IF(D305=$D$663,$E$663,IF(D305=$D$664,$E$664,IF(D305=$D$665,$E$665,IF(D305=$D$666,$E$666,IF(D305=$D$667,$E$667,IF(D305=$D$668,$E$668,IF(D305=$D$669,$E$669,IF(D305=$D$670,$E$670,IF(D305=VICERRECTORÍA_ACADÉMICA_,$W$661,IF(D305=PLANEACIÓN_,$W$663, IF(D305=VICERRECTORÍA_INVESTIGACIONES_INNOVACIÓN_EXTENSIÓN_,$W$662,IF(D305=VICERRECTORÍA_ADMINISTRATIVA_FINANCIERA_,$W$664,IF(D305=_VICERRECTORÍA_RESPONSABILIDAD_SOCIAL_Y_BIENESTAR_UNIVERSITARIO_,$W$665,"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305" s="271" t="s">
        <v>193</v>
      </c>
      <c r="G305" s="285" t="s">
        <v>397</v>
      </c>
      <c r="H305" s="295" t="str">
        <f>+IFERROR(VLOOKUP(G305,Tabla3[],2,0),"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05" s="285" t="s">
        <v>401</v>
      </c>
      <c r="J305" s="271" t="s">
        <v>431</v>
      </c>
      <c r="K305" s="272" t="s">
        <v>437</v>
      </c>
      <c r="L305" s="271" t="s">
        <v>1293</v>
      </c>
      <c r="M305" s="271" t="s">
        <v>1294</v>
      </c>
      <c r="N305" s="296" t="str">
        <f t="shared" si="122"/>
        <v>Posibilidad de afectación reputacional  por pérdida de la categoría del grupo de investigación   Debido a la falta de actualización de GrupLac y CvLac, la no participación en convocatorias y demás trabajo investigativo</v>
      </c>
      <c r="O305" s="277" t="s">
        <v>105</v>
      </c>
      <c r="P305" s="280">
        <f t="shared" si="131"/>
        <v>2</v>
      </c>
      <c r="Q305" s="277" t="s">
        <v>165</v>
      </c>
      <c r="R305" s="280">
        <f t="shared" si="134"/>
        <v>4</v>
      </c>
      <c r="S305" s="287">
        <f t="shared" ref="S305" si="142">R305*P305</f>
        <v>8</v>
      </c>
      <c r="T305" s="269" t="str">
        <f t="shared" si="124"/>
        <v>MODERADO</v>
      </c>
      <c r="U305" s="88"/>
      <c r="V305" s="88"/>
      <c r="W305" s="88"/>
      <c r="X305" s="88"/>
    </row>
    <row r="306" spans="1:24" s="90" customFormat="1" hidden="1" x14ac:dyDescent="0.2">
      <c r="A306" s="290"/>
      <c r="B306" s="291"/>
      <c r="C306" s="291"/>
      <c r="D306" s="293"/>
      <c r="E306" s="295"/>
      <c r="F306" s="271"/>
      <c r="G306" s="284"/>
      <c r="H306" s="295"/>
      <c r="I306" s="284"/>
      <c r="J306" s="271"/>
      <c r="K306" s="273"/>
      <c r="L306" s="271"/>
      <c r="M306" s="271"/>
      <c r="N306" s="296"/>
      <c r="O306" s="278"/>
      <c r="P306" s="281"/>
      <c r="Q306" s="278"/>
      <c r="R306" s="281"/>
      <c r="S306" s="288"/>
      <c r="T306" s="270"/>
      <c r="U306" s="88"/>
      <c r="V306" s="88"/>
      <c r="W306" s="88"/>
      <c r="X306" s="88"/>
    </row>
    <row r="307" spans="1:24" s="90" customFormat="1" hidden="1" x14ac:dyDescent="0.2">
      <c r="A307" s="290"/>
      <c r="B307" s="291"/>
      <c r="C307" s="291"/>
      <c r="D307" s="293"/>
      <c r="E307" s="295"/>
      <c r="F307" s="271"/>
      <c r="G307" s="275"/>
      <c r="H307" s="295"/>
      <c r="I307" s="275"/>
      <c r="J307" s="271"/>
      <c r="K307" s="273"/>
      <c r="L307" s="271"/>
      <c r="M307" s="271"/>
      <c r="N307" s="296"/>
      <c r="O307" s="279"/>
      <c r="P307" s="282"/>
      <c r="Q307" s="279"/>
      <c r="R307" s="282"/>
      <c r="S307" s="276"/>
      <c r="T307" s="270"/>
      <c r="U307" s="88"/>
      <c r="V307" s="88"/>
      <c r="W307" s="88"/>
      <c r="X307" s="88"/>
    </row>
    <row r="308" spans="1:24" s="90" customFormat="1" hidden="1" x14ac:dyDescent="0.2">
      <c r="A308" s="290">
        <v>100</v>
      </c>
      <c r="B308" s="291" t="s">
        <v>146</v>
      </c>
      <c r="C308" s="279" t="s">
        <v>1290</v>
      </c>
      <c r="D308" s="293" t="s">
        <v>120</v>
      </c>
      <c r="E308" s="294" t="str">
        <f>IF(D308=$D$661,$E$661,IF(D308=$D$662,$E$662,IF(D308=$D$663,$E$663,IF(D308=$D$664,$E$664,IF(D308=$D$665,$E$665,IF(D308=$D$666,$E$666,IF(D308=$D$667,$E$667,IF(D308=$D$668,$E$668,IF(D308=$D$669,$E$669,IF(D308=$D$670,$E$670,IF(D308=VICERRECTORÍA_ACADÉMICA_,$W$661,IF(D308=PLANEACIÓN_,$W$663, IF(D308=VICERRECTORÍA_INVESTIGACIONES_INNOVACIÓN_EXTENSIÓN_,$W$662,IF(D308=VICERRECTORÍA_ADMINISTRATIVA_FINANCIERA_,$W$664,IF(D308=_VICERRECTORÍA_RESPONSABILIDAD_SOCIAL_Y_BIENESTAR_UNIVERSITARIO_,$W$665,"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308" s="271" t="s">
        <v>193</v>
      </c>
      <c r="G308" s="285" t="s">
        <v>27</v>
      </c>
      <c r="H308" s="295" t="str">
        <f>+IFERROR(VLOOKUP(G308,Tabla3[],2,0)," ")</f>
        <v>Eventos relacionados con la infraestructura física de la entidad.</v>
      </c>
      <c r="I308" s="285" t="s">
        <v>332</v>
      </c>
      <c r="J308" s="271" t="s">
        <v>431</v>
      </c>
      <c r="K308" s="272" t="s">
        <v>439</v>
      </c>
      <c r="L308" s="271" t="s">
        <v>1295</v>
      </c>
      <c r="M308" s="271" t="s">
        <v>1296</v>
      </c>
      <c r="N308" s="296" t="str">
        <f t="shared" si="122"/>
        <v>Posibilidad de afectación económica y reputacional   por escasez de espacios físicos adecuados para el funcionamaiento de la Facultad de Bellas Artes y Humanidades   Debido a que el  edificio de la Facultad requiere adecuaciones de algunos espacios para mejorar los servicios académicos y laborales</v>
      </c>
      <c r="O308" s="277" t="s">
        <v>105</v>
      </c>
      <c r="P308" s="280">
        <f t="shared" si="131"/>
        <v>2</v>
      </c>
      <c r="Q308" s="277" t="s">
        <v>99</v>
      </c>
      <c r="R308" s="280">
        <f t="shared" si="134"/>
        <v>3</v>
      </c>
      <c r="S308" s="287">
        <f t="shared" ref="S308" si="143">R308*P308</f>
        <v>6</v>
      </c>
      <c r="T308" s="269" t="str">
        <f t="shared" si="124"/>
        <v>MODERADO</v>
      </c>
      <c r="U308" s="88"/>
      <c r="V308" s="88"/>
      <c r="W308" s="88"/>
      <c r="X308" s="88"/>
    </row>
    <row r="309" spans="1:24" s="90" customFormat="1" hidden="1" x14ac:dyDescent="0.2">
      <c r="A309" s="290"/>
      <c r="B309" s="291"/>
      <c r="C309" s="291"/>
      <c r="D309" s="293"/>
      <c r="E309" s="295"/>
      <c r="F309" s="271"/>
      <c r="G309" s="284"/>
      <c r="H309" s="295"/>
      <c r="I309" s="284"/>
      <c r="J309" s="271"/>
      <c r="K309" s="273"/>
      <c r="L309" s="271"/>
      <c r="M309" s="271"/>
      <c r="N309" s="296"/>
      <c r="O309" s="278"/>
      <c r="P309" s="281"/>
      <c r="Q309" s="278"/>
      <c r="R309" s="281"/>
      <c r="S309" s="288"/>
      <c r="T309" s="270"/>
      <c r="U309" s="88"/>
      <c r="V309" s="88"/>
      <c r="W309" s="88"/>
      <c r="X309" s="88"/>
    </row>
    <row r="310" spans="1:24" s="90" customFormat="1" hidden="1" x14ac:dyDescent="0.2">
      <c r="A310" s="290"/>
      <c r="B310" s="291"/>
      <c r="C310" s="291"/>
      <c r="D310" s="293"/>
      <c r="E310" s="295"/>
      <c r="F310" s="271"/>
      <c r="G310" s="275"/>
      <c r="H310" s="295"/>
      <c r="I310" s="275"/>
      <c r="J310" s="271"/>
      <c r="K310" s="273"/>
      <c r="L310" s="271"/>
      <c r="M310" s="271"/>
      <c r="N310" s="296"/>
      <c r="O310" s="279"/>
      <c r="P310" s="282"/>
      <c r="Q310" s="279"/>
      <c r="R310" s="282"/>
      <c r="S310" s="276"/>
      <c r="T310" s="270"/>
      <c r="U310" s="88"/>
      <c r="V310" s="88"/>
      <c r="W310" s="88"/>
      <c r="X310" s="88"/>
    </row>
    <row r="311" spans="1:24" s="90" customFormat="1" hidden="1" x14ac:dyDescent="0.2">
      <c r="A311" s="290">
        <v>101</v>
      </c>
      <c r="B311" s="279" t="s">
        <v>139</v>
      </c>
      <c r="C311" s="279" t="s">
        <v>317</v>
      </c>
      <c r="D311" s="292" t="s">
        <v>108</v>
      </c>
      <c r="E311" s="294" t="str">
        <f>IF(D311=$D$661,$E$661,IF(D311=$D$662,$E$662,IF(D311=$D$663,$E$663,IF(D311=$D$664,$E$664,IF(D311=$D$665,$E$665,IF(D311=$D$666,$E$666,IF(D311=$D$667,$E$667,IF(D311=$D$668,$E$668,IF(D311=$D$669,$E$669,IF(D311=$D$670,$E$670,IF(D311=VICERRECTORÍA_ACADÉMICA_,$W$661,IF(D311=PLANEACIÓN_,$W$663, IF(D311=VICERRECTORÍA_INVESTIGACIONES_INNOVACIÓN_EXTENSIÓN_,$W$662,IF(D311=VICERRECTORÍA_ADMINISTRATIVA_FINANCIERA_,$W$664,IF(D311=_VICERRECTORÍA_RESPONSABILIDAD_SOCIAL_Y_BIENESTAR_UNIVERSITARIO_,$W$665,"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311" s="275" t="s">
        <v>192</v>
      </c>
      <c r="G311" s="284" t="s">
        <v>397</v>
      </c>
      <c r="H311" s="295" t="str">
        <f>+IFERROR(VLOOKUP(G311,Tabla3[],2,0),"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11" s="284" t="s">
        <v>401</v>
      </c>
      <c r="J311" s="275" t="s">
        <v>431</v>
      </c>
      <c r="K311" s="276" t="s">
        <v>439</v>
      </c>
      <c r="L311" s="274" t="s">
        <v>1314</v>
      </c>
      <c r="M311" s="274" t="s">
        <v>1315</v>
      </c>
      <c r="N311" s="296" t="str">
        <f t="shared" si="122"/>
        <v>Posibilidad de afectación económica y reputacional  por la pérdida del registro calificado de los programas académicos ofertados por la facultad,    debido a la ausencia de un control riguroso y sistemático sobre los plazos de vencimiento de los registros calificados, además de no contar con una gestión estratégica de renovación oportuna y adecuada de la documentación requerida para su renovación.</v>
      </c>
      <c r="O311" s="278" t="s">
        <v>105</v>
      </c>
      <c r="P311" s="280">
        <f t="shared" si="131"/>
        <v>2</v>
      </c>
      <c r="Q311" s="278" t="s">
        <v>98</v>
      </c>
      <c r="R311" s="280">
        <f t="shared" si="134"/>
        <v>5</v>
      </c>
      <c r="S311" s="287">
        <f t="shared" ref="S311" si="144">R311*P311</f>
        <v>10</v>
      </c>
      <c r="T311" s="269" t="str">
        <f t="shared" si="124"/>
        <v>GRAVE</v>
      </c>
      <c r="U311" s="88"/>
      <c r="V311" s="88"/>
      <c r="W311" s="88"/>
      <c r="X311" s="88"/>
    </row>
    <row r="312" spans="1:24" s="90" customFormat="1" hidden="1" x14ac:dyDescent="0.2">
      <c r="A312" s="290"/>
      <c r="B312" s="291"/>
      <c r="C312" s="291"/>
      <c r="D312" s="293"/>
      <c r="E312" s="295"/>
      <c r="F312" s="271"/>
      <c r="G312" s="284"/>
      <c r="H312" s="295"/>
      <c r="I312" s="284"/>
      <c r="J312" s="271"/>
      <c r="K312" s="273"/>
      <c r="L312" s="273"/>
      <c r="M312" s="273"/>
      <c r="N312" s="296"/>
      <c r="O312" s="278"/>
      <c r="P312" s="281"/>
      <c r="Q312" s="278"/>
      <c r="R312" s="281"/>
      <c r="S312" s="288"/>
      <c r="T312" s="270"/>
      <c r="U312" s="88"/>
      <c r="V312" s="88"/>
      <c r="W312" s="88"/>
      <c r="X312" s="88"/>
    </row>
    <row r="313" spans="1:24" s="90" customFormat="1" hidden="1" x14ac:dyDescent="0.2">
      <c r="A313" s="290"/>
      <c r="B313" s="291"/>
      <c r="C313" s="291"/>
      <c r="D313" s="293"/>
      <c r="E313" s="295"/>
      <c r="F313" s="271"/>
      <c r="G313" s="275"/>
      <c r="H313" s="295"/>
      <c r="I313" s="275"/>
      <c r="J313" s="271"/>
      <c r="K313" s="273"/>
      <c r="L313" s="273"/>
      <c r="M313" s="273"/>
      <c r="N313" s="296"/>
      <c r="O313" s="279"/>
      <c r="P313" s="282"/>
      <c r="Q313" s="279"/>
      <c r="R313" s="282"/>
      <c r="S313" s="276"/>
      <c r="T313" s="270"/>
      <c r="U313" s="88"/>
      <c r="V313" s="88"/>
      <c r="W313" s="88"/>
      <c r="X313" s="88"/>
    </row>
    <row r="314" spans="1:24" s="90" customFormat="1" hidden="1" x14ac:dyDescent="0.2">
      <c r="A314" s="290">
        <v>102</v>
      </c>
      <c r="B314" s="291" t="s">
        <v>139</v>
      </c>
      <c r="C314" s="279" t="s">
        <v>317</v>
      </c>
      <c r="D314" s="293" t="s">
        <v>108</v>
      </c>
      <c r="E314" s="294" t="str">
        <f>IF(D314=$D$661,$E$661,IF(D314=$D$662,$E$662,IF(D314=$D$663,$E$663,IF(D314=$D$664,$E$664,IF(D314=$D$665,$E$665,IF(D314=$D$666,$E$666,IF(D314=$D$667,$E$667,IF(D314=$D$668,$E$668,IF(D314=$D$669,$E$669,IF(D314=$D$670,$E$670,IF(D314=VICERRECTORÍA_ACADÉMICA_,$W$661,IF(D314=PLANEACIÓN_,$W$663, IF(D314=VICERRECTORÍA_INVESTIGACIONES_INNOVACIÓN_EXTENSIÓN_,$W$662,IF(D314=VICERRECTORÍA_ADMINISTRATIVA_FINANCIERA_,$W$664,IF(D314=_VICERRECTORÍA_RESPONSABILIDAD_SOCIAL_Y_BIENESTAR_UNIVERSITARIO_,$W$665,"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314" s="271" t="s">
        <v>192</v>
      </c>
      <c r="G314" s="285" t="s">
        <v>397</v>
      </c>
      <c r="H314" s="295" t="str">
        <f>+IFERROR(VLOOKUP(G314,Tabla3[],2,0),"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14" s="285" t="s">
        <v>401</v>
      </c>
      <c r="J314" s="271" t="s">
        <v>431</v>
      </c>
      <c r="K314" s="272" t="s">
        <v>439</v>
      </c>
      <c r="L314" s="355" t="s">
        <v>1316</v>
      </c>
      <c r="M314" s="355" t="s">
        <v>1317</v>
      </c>
      <c r="N314" s="296" t="str">
        <f t="shared" si="122"/>
        <v>Posibilidad de afectación económica y reputacional  por la no inscripción o deserción de estudiantes en los programas de la facultad,   debido a la no renovación curricular y actualización oportuna de los programas académicos  en ausencia de controles sistemáticos y periódicos para evaluar y actualizar los currículos, perdiendo la competitivad en el mercado.</v>
      </c>
      <c r="O314" s="277" t="s">
        <v>105</v>
      </c>
      <c r="P314" s="280">
        <f t="shared" si="131"/>
        <v>2</v>
      </c>
      <c r="Q314" s="277" t="s">
        <v>165</v>
      </c>
      <c r="R314" s="280">
        <f t="shared" si="134"/>
        <v>4</v>
      </c>
      <c r="S314" s="287">
        <f t="shared" ref="S314" si="145">R314*P314</f>
        <v>8</v>
      </c>
      <c r="T314" s="269" t="str">
        <f t="shared" si="124"/>
        <v>MODERADO</v>
      </c>
      <c r="U314" s="88"/>
      <c r="V314" s="88"/>
      <c r="W314" s="88"/>
      <c r="X314" s="88"/>
    </row>
    <row r="315" spans="1:24" s="90" customFormat="1" hidden="1" x14ac:dyDescent="0.2">
      <c r="A315" s="290"/>
      <c r="B315" s="291"/>
      <c r="C315" s="291"/>
      <c r="D315" s="293"/>
      <c r="E315" s="295"/>
      <c r="F315" s="271"/>
      <c r="G315" s="284"/>
      <c r="H315" s="295"/>
      <c r="I315" s="284"/>
      <c r="J315" s="271"/>
      <c r="K315" s="273"/>
      <c r="L315" s="355"/>
      <c r="M315" s="355"/>
      <c r="N315" s="296"/>
      <c r="O315" s="278"/>
      <c r="P315" s="281"/>
      <c r="Q315" s="278"/>
      <c r="R315" s="281"/>
      <c r="S315" s="288"/>
      <c r="T315" s="270"/>
      <c r="U315" s="88"/>
      <c r="V315" s="88"/>
      <c r="W315" s="88"/>
      <c r="X315" s="88"/>
    </row>
    <row r="316" spans="1:24" s="90" customFormat="1" hidden="1" x14ac:dyDescent="0.2">
      <c r="A316" s="290"/>
      <c r="B316" s="291"/>
      <c r="C316" s="291"/>
      <c r="D316" s="293"/>
      <c r="E316" s="295"/>
      <c r="F316" s="271"/>
      <c r="G316" s="275"/>
      <c r="H316" s="295"/>
      <c r="I316" s="275"/>
      <c r="J316" s="271"/>
      <c r="K316" s="273"/>
      <c r="L316" s="355"/>
      <c r="M316" s="355"/>
      <c r="N316" s="296"/>
      <c r="O316" s="279"/>
      <c r="P316" s="282"/>
      <c r="Q316" s="279"/>
      <c r="R316" s="282"/>
      <c r="S316" s="276"/>
      <c r="T316" s="270"/>
      <c r="U316" s="88"/>
      <c r="V316" s="88"/>
      <c r="W316" s="88"/>
      <c r="X316" s="88"/>
    </row>
    <row r="317" spans="1:24" s="90" customFormat="1" hidden="1" x14ac:dyDescent="0.2">
      <c r="A317" s="290">
        <v>103</v>
      </c>
      <c r="B317" s="291" t="s">
        <v>139</v>
      </c>
      <c r="C317" s="279" t="s">
        <v>317</v>
      </c>
      <c r="D317" s="293" t="s">
        <v>108</v>
      </c>
      <c r="E317" s="294" t="str">
        <f>IF(D317=$D$661,$E$661,IF(D317=$D$662,$E$662,IF(D317=$D$663,$E$663,IF(D317=$D$664,$E$664,IF(D317=$D$665,$E$665,IF(D317=$D$666,$E$666,IF(D317=$D$667,$E$667,IF(D317=$D$668,$E$668,IF(D317=$D$669,$E$669,IF(D317=$D$670,$E$670,IF(D317=VICERRECTORÍA_ACADÉMICA_,$W$661,IF(D317=PLANEACIÓN_,$W$663, IF(D317=VICERRECTORÍA_INVESTIGACIONES_INNOVACIÓN_EXTENSIÓN_,$W$662,IF(D317=VICERRECTORÍA_ADMINISTRATIVA_FINANCIERA_,$W$664,IF(D317=_VICERRECTORÍA_RESPONSABILIDAD_SOCIAL_Y_BIENESTAR_UNIVERSITARIO_,$W$665,"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317" s="271" t="s">
        <v>192</v>
      </c>
      <c r="G317" s="285" t="s">
        <v>397</v>
      </c>
      <c r="H317" s="295" t="str">
        <f>+IFERROR(VLOOKUP(G317,Tabla3[],2,0),"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17" s="285" t="s">
        <v>401</v>
      </c>
      <c r="J317" s="271" t="s">
        <v>431</v>
      </c>
      <c r="K317" s="272" t="s">
        <v>439</v>
      </c>
      <c r="L317" s="355" t="s">
        <v>1318</v>
      </c>
      <c r="M317" s="358" t="s">
        <v>1319</v>
      </c>
      <c r="N317" s="296" t="str">
        <f t="shared" si="122"/>
        <v>Posibilidad de afectación económica y reputacional  por no contar con los programas de postgrado que exige el mercado,   debido a la gestión insuficiente o inadecuada de la identificación y análisis de las necesidades del medio, de las nuevas tendencias en formación de alto nivel y de los perfiles profesionales que requiere la región, particularmente ante la implementación de nuevos escenarios asistenciales como hospitales y clínicas de alta complejidad, así como escenarios emergentes de gestión del deporte y salud animal.</v>
      </c>
      <c r="O317" s="277" t="s">
        <v>96</v>
      </c>
      <c r="P317" s="280">
        <f t="shared" si="131"/>
        <v>1</v>
      </c>
      <c r="Q317" s="277" t="s">
        <v>165</v>
      </c>
      <c r="R317" s="280">
        <f t="shared" si="134"/>
        <v>4</v>
      </c>
      <c r="S317" s="287">
        <f t="shared" ref="S317" si="146">R317*P317</f>
        <v>4</v>
      </c>
      <c r="T317" s="269" t="str">
        <f t="shared" si="124"/>
        <v>MODERADO</v>
      </c>
      <c r="U317" s="88"/>
      <c r="V317" s="88"/>
      <c r="W317" s="88"/>
      <c r="X317" s="88"/>
    </row>
    <row r="318" spans="1:24" s="90" customFormat="1" hidden="1" x14ac:dyDescent="0.2">
      <c r="A318" s="290"/>
      <c r="B318" s="291"/>
      <c r="C318" s="291"/>
      <c r="D318" s="293"/>
      <c r="E318" s="295"/>
      <c r="F318" s="271"/>
      <c r="G318" s="284"/>
      <c r="H318" s="295"/>
      <c r="I318" s="284"/>
      <c r="J318" s="271"/>
      <c r="K318" s="273"/>
      <c r="L318" s="356"/>
      <c r="M318" s="358"/>
      <c r="N318" s="296"/>
      <c r="O318" s="278"/>
      <c r="P318" s="281"/>
      <c r="Q318" s="278"/>
      <c r="R318" s="281"/>
      <c r="S318" s="288"/>
      <c r="T318" s="270"/>
      <c r="U318" s="88"/>
      <c r="V318" s="88"/>
      <c r="W318" s="88"/>
      <c r="X318" s="88"/>
    </row>
    <row r="319" spans="1:24" s="90" customFormat="1" hidden="1" x14ac:dyDescent="0.2">
      <c r="A319" s="290"/>
      <c r="B319" s="291"/>
      <c r="C319" s="291"/>
      <c r="D319" s="293"/>
      <c r="E319" s="295"/>
      <c r="F319" s="271"/>
      <c r="G319" s="275"/>
      <c r="H319" s="295"/>
      <c r="I319" s="275"/>
      <c r="J319" s="271"/>
      <c r="K319" s="273"/>
      <c r="L319" s="357"/>
      <c r="M319" s="358"/>
      <c r="N319" s="296"/>
      <c r="O319" s="279"/>
      <c r="P319" s="282"/>
      <c r="Q319" s="279"/>
      <c r="R319" s="282"/>
      <c r="S319" s="276"/>
      <c r="T319" s="270"/>
      <c r="U319" s="88"/>
      <c r="V319" s="88"/>
      <c r="W319" s="88"/>
      <c r="X319" s="88"/>
    </row>
    <row r="320" spans="1:24" s="90" customFormat="1" hidden="1" x14ac:dyDescent="0.2">
      <c r="A320" s="290">
        <v>104</v>
      </c>
      <c r="B320" s="291" t="s">
        <v>139</v>
      </c>
      <c r="C320" s="279" t="s">
        <v>317</v>
      </c>
      <c r="D320" s="293" t="s">
        <v>122</v>
      </c>
      <c r="E320" s="294" t="str">
        <f>IF(D320=$D$661,$E$661,IF(D320=$D$662,$E$662,IF(D320=$D$663,$E$663,IF(D320=$D$664,$E$664,IF(D320=$D$665,$E$665,IF(D320=$D$666,$E$666,IF(D320=$D$667,$E$667,IF(D320=$D$668,$E$668,IF(D320=$D$669,$E$669,IF(D320=$D$670,$E$670,IF(D320=VICERRECTORÍA_ACADÉMICA_,$W$661,IF(D320=PLANEACIÓN_,$W$663, IF(D320=VICERRECTORÍA_INVESTIGACIONES_INNOVACIÓN_EXTENSIÓN_,$W$662,IF(D320=VICERRECTORÍA_ADMINISTRATIVA_FINANCIERA_,$W$664,IF(D320=_VICERRECTORÍA_RESPONSABILIDAD_SOCIAL_Y_BIENESTAR_UNIVERSITARIO_,$W$665,"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320" s="271" t="s">
        <v>192</v>
      </c>
      <c r="G320" s="285" t="s">
        <v>397</v>
      </c>
      <c r="H320" s="295" t="str">
        <f>+IFERROR(VLOOKUP(G320,Tabla3[],2,0),"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20" s="285" t="s">
        <v>401</v>
      </c>
      <c r="J320" s="271" t="s">
        <v>431</v>
      </c>
      <c r="K320" s="272" t="s">
        <v>437</v>
      </c>
      <c r="L320" s="312" t="s">
        <v>1320</v>
      </c>
      <c r="M320" s="312" t="s">
        <v>1321</v>
      </c>
      <c r="N320" s="296" t="str">
        <f t="shared" ref="N320:N383" si="147">+CONCATENATE(K320," "," ",L320," "," "," ",M320)</f>
        <v>Posibilidad de afectación reputacional  por la pérdida o disminución de la categoría de los grupos de investigación,    debido a debilidades en los procesos institucionales de gestión, registro y actualización de la información asociada a los productos de investigación y extensión, así como en el seguimiento sistemático a la producción académica y a la actualización de los perfiles de los investigadores y miembros de los grupos en las plataformas correspondientes durante los periodos de medición de las convocatorias.</v>
      </c>
      <c r="O320" s="277" t="s">
        <v>105</v>
      </c>
      <c r="P320" s="280">
        <f t="shared" si="131"/>
        <v>2</v>
      </c>
      <c r="Q320" s="277" t="s">
        <v>164</v>
      </c>
      <c r="R320" s="280">
        <f t="shared" si="134"/>
        <v>2</v>
      </c>
      <c r="S320" s="287">
        <f t="shared" ref="S320" si="148">R320*P320</f>
        <v>4</v>
      </c>
      <c r="T320" s="269" t="str">
        <f t="shared" ref="T320:T383" si="149">+IF(S320&lt;=3,"LEVE",IF(S320&lt;=9,"MODERADO","GRAVE"))</f>
        <v>MODERADO</v>
      </c>
      <c r="U320" s="88"/>
      <c r="V320" s="88"/>
      <c r="W320" s="88"/>
      <c r="X320" s="88"/>
    </row>
    <row r="321" spans="1:24" s="90" customFormat="1" hidden="1" x14ac:dyDescent="0.2">
      <c r="A321" s="290"/>
      <c r="B321" s="291"/>
      <c r="C321" s="291"/>
      <c r="D321" s="293"/>
      <c r="E321" s="295"/>
      <c r="F321" s="271"/>
      <c r="G321" s="284"/>
      <c r="H321" s="295"/>
      <c r="I321" s="284"/>
      <c r="J321" s="271"/>
      <c r="K321" s="273"/>
      <c r="L321" s="312"/>
      <c r="M321" s="312"/>
      <c r="N321" s="296"/>
      <c r="O321" s="278"/>
      <c r="P321" s="281"/>
      <c r="Q321" s="278"/>
      <c r="R321" s="281"/>
      <c r="S321" s="288"/>
      <c r="T321" s="270"/>
      <c r="U321" s="88"/>
      <c r="V321" s="88"/>
      <c r="W321" s="88"/>
      <c r="X321" s="88"/>
    </row>
    <row r="322" spans="1:24" s="90" customFormat="1" hidden="1" x14ac:dyDescent="0.2">
      <c r="A322" s="290"/>
      <c r="B322" s="291"/>
      <c r="C322" s="291"/>
      <c r="D322" s="293"/>
      <c r="E322" s="295"/>
      <c r="F322" s="271"/>
      <c r="G322" s="275"/>
      <c r="H322" s="295"/>
      <c r="I322" s="275"/>
      <c r="J322" s="271"/>
      <c r="K322" s="273"/>
      <c r="L322" s="312"/>
      <c r="M322" s="312"/>
      <c r="N322" s="296"/>
      <c r="O322" s="279"/>
      <c r="P322" s="282"/>
      <c r="Q322" s="279"/>
      <c r="R322" s="282"/>
      <c r="S322" s="276"/>
      <c r="T322" s="270"/>
      <c r="U322" s="88"/>
      <c r="V322" s="88"/>
      <c r="W322" s="88"/>
      <c r="X322" s="88"/>
    </row>
    <row r="323" spans="1:24" s="90" customFormat="1" hidden="1" x14ac:dyDescent="0.2">
      <c r="A323" s="290">
        <v>105</v>
      </c>
      <c r="B323" s="279" t="s">
        <v>143</v>
      </c>
      <c r="C323" s="279" t="s">
        <v>315</v>
      </c>
      <c r="D323" s="292" t="s">
        <v>108</v>
      </c>
      <c r="E323" s="294" t="str">
        <f>IF(D323=$D$661,$E$661,IF(D323=$D$662,$E$662,IF(D323=$D$663,$E$663,IF(D323=$D$664,$E$664,IF(D323=$D$665,$E$665,IF(D323=$D$666,$E$666,IF(D323=$D$667,$E$667,IF(D323=$D$668,$E$668,IF(D323=$D$669,$E$669,IF(D323=$D$670,$E$670,IF(D323=VICERRECTORÍA_ACADÉMICA_,$W$661,IF(D323=PLANEACIÓN_,$W$663, IF(D323=VICERRECTORÍA_INVESTIGACIONES_INNOVACIÓN_EXTENSIÓN_,$W$662,IF(D323=VICERRECTORÍA_ADMINISTRATIVA_FINANCIERA_,$W$664,IF(D323=_VICERRECTORÍA_RESPONSABILIDAD_SOCIAL_Y_BIENESTAR_UNIVERSITARIO_,$W$665,"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323" s="275" t="s">
        <v>193</v>
      </c>
      <c r="G323" s="284" t="s">
        <v>397</v>
      </c>
      <c r="H323" s="295" t="str">
        <f>+IFERROR(VLOOKUP(G323,Tabla3[],2,0),"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23" s="284" t="s">
        <v>401</v>
      </c>
      <c r="J323" s="275" t="s">
        <v>431</v>
      </c>
      <c r="K323" s="276" t="s">
        <v>439</v>
      </c>
      <c r="L323" s="274" t="s">
        <v>1336</v>
      </c>
      <c r="M323" s="274" t="s">
        <v>1337</v>
      </c>
      <c r="N323" s="296" t="str">
        <f t="shared" si="147"/>
        <v>Posibilidad de afectación económica y reputacional  por cambio en la normativa para la renovación de registros calificados,   debido al incumplimiento de la ejecución de actividades de acuerdo a los tiempos establecidos por la normatividad vigente.</v>
      </c>
      <c r="O323" s="278" t="s">
        <v>96</v>
      </c>
      <c r="P323" s="280">
        <f t="shared" si="131"/>
        <v>1</v>
      </c>
      <c r="Q323" s="278" t="s">
        <v>98</v>
      </c>
      <c r="R323" s="280">
        <f t="shared" si="134"/>
        <v>5</v>
      </c>
      <c r="S323" s="287">
        <f t="shared" ref="S323" si="150">R323*P323</f>
        <v>5</v>
      </c>
      <c r="T323" s="269" t="str">
        <f t="shared" si="149"/>
        <v>MODERADO</v>
      </c>
      <c r="U323" s="88"/>
      <c r="V323" s="88"/>
      <c r="W323" s="88"/>
      <c r="X323" s="88"/>
    </row>
    <row r="324" spans="1:24" s="90" customFormat="1" hidden="1" x14ac:dyDescent="0.2">
      <c r="A324" s="290"/>
      <c r="B324" s="291"/>
      <c r="C324" s="291"/>
      <c r="D324" s="293"/>
      <c r="E324" s="295"/>
      <c r="F324" s="271"/>
      <c r="G324" s="284"/>
      <c r="H324" s="295"/>
      <c r="I324" s="284"/>
      <c r="J324" s="271"/>
      <c r="K324" s="273"/>
      <c r="L324" s="273"/>
      <c r="M324" s="273"/>
      <c r="N324" s="296"/>
      <c r="O324" s="278"/>
      <c r="P324" s="281"/>
      <c r="Q324" s="278"/>
      <c r="R324" s="281"/>
      <c r="S324" s="288"/>
      <c r="T324" s="270"/>
      <c r="U324" s="88"/>
      <c r="V324" s="88"/>
      <c r="W324" s="88"/>
      <c r="X324" s="88"/>
    </row>
    <row r="325" spans="1:24" s="90" customFormat="1" hidden="1" x14ac:dyDescent="0.2">
      <c r="A325" s="290"/>
      <c r="B325" s="291"/>
      <c r="C325" s="291"/>
      <c r="D325" s="293"/>
      <c r="E325" s="295"/>
      <c r="F325" s="271"/>
      <c r="G325" s="275"/>
      <c r="H325" s="295"/>
      <c r="I325" s="275"/>
      <c r="J325" s="271"/>
      <c r="K325" s="273"/>
      <c r="L325" s="273"/>
      <c r="M325" s="273"/>
      <c r="N325" s="296"/>
      <c r="O325" s="279"/>
      <c r="P325" s="282"/>
      <c r="Q325" s="279"/>
      <c r="R325" s="282"/>
      <c r="S325" s="276"/>
      <c r="T325" s="270"/>
      <c r="U325" s="88"/>
      <c r="V325" s="88"/>
      <c r="W325" s="88"/>
      <c r="X325" s="88"/>
    </row>
    <row r="326" spans="1:24" s="90" customFormat="1" hidden="1" x14ac:dyDescent="0.2">
      <c r="A326" s="290">
        <v>106</v>
      </c>
      <c r="B326" s="291" t="s">
        <v>143</v>
      </c>
      <c r="C326" s="279" t="s">
        <v>315</v>
      </c>
      <c r="D326" s="293" t="s">
        <v>108</v>
      </c>
      <c r="E326" s="294" t="str">
        <f>IF(D326=$D$661,$E$661,IF(D326=$D$662,$E$662,IF(D326=$D$663,$E$663,IF(D326=$D$664,$E$664,IF(D326=$D$665,$E$665,IF(D326=$D$666,$E$666,IF(D326=$D$667,$E$667,IF(D326=$D$668,$E$668,IF(D326=$D$669,$E$669,IF(D326=$D$670,$E$670,IF(D326=VICERRECTORÍA_ACADÉMICA_,$W$661,IF(D326=PLANEACIÓN_,$W$663, IF(D326=VICERRECTORÍA_INVESTIGACIONES_INNOVACIÓN_EXTENSIÓN_,$W$662,IF(D326=VICERRECTORÍA_ADMINISTRATIVA_FINANCIERA_,$W$664,IF(D326=_VICERRECTORÍA_RESPONSABILIDAD_SOCIAL_Y_BIENESTAR_UNIVERSITARIO_,$W$665,"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326" s="271" t="s">
        <v>193</v>
      </c>
      <c r="G326" s="285" t="s">
        <v>397</v>
      </c>
      <c r="H326" s="295" t="str">
        <f>+IFERROR(VLOOKUP(G326,Tabla3[],2,0),"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26" s="285" t="s">
        <v>401</v>
      </c>
      <c r="J326" s="271" t="s">
        <v>431</v>
      </c>
      <c r="K326" s="272" t="s">
        <v>435</v>
      </c>
      <c r="L326" s="271" t="s">
        <v>1338</v>
      </c>
      <c r="M326" s="271" t="s">
        <v>1339</v>
      </c>
      <c r="N326" s="296" t="str">
        <f t="shared" si="147"/>
        <v>Posibilidad de afectación económica  por aumento en el índice de deserción de los programas académicos que hacen parte de la facultad,   debido a la desactualización de los currículos de las asignaturas afectando el desempeño del estudiante y las dificultades socioeconómicas del mismo para continuar en el programa académico.</v>
      </c>
      <c r="O326" s="277" t="s">
        <v>85</v>
      </c>
      <c r="P326" s="280">
        <f t="shared" si="131"/>
        <v>3</v>
      </c>
      <c r="Q326" s="277" t="s">
        <v>164</v>
      </c>
      <c r="R326" s="280">
        <f t="shared" si="134"/>
        <v>2</v>
      </c>
      <c r="S326" s="287">
        <f t="shared" ref="S326" si="151">R326*P326</f>
        <v>6</v>
      </c>
      <c r="T326" s="269" t="str">
        <f t="shared" si="149"/>
        <v>MODERADO</v>
      </c>
      <c r="U326" s="88"/>
      <c r="V326" s="88"/>
      <c r="W326" s="88"/>
      <c r="X326" s="88"/>
    </row>
    <row r="327" spans="1:24" s="90" customFormat="1" hidden="1" x14ac:dyDescent="0.2">
      <c r="A327" s="290"/>
      <c r="B327" s="291"/>
      <c r="C327" s="291"/>
      <c r="D327" s="293"/>
      <c r="E327" s="295"/>
      <c r="F327" s="271"/>
      <c r="G327" s="284"/>
      <c r="H327" s="295"/>
      <c r="I327" s="284"/>
      <c r="J327" s="271"/>
      <c r="K327" s="273"/>
      <c r="L327" s="271"/>
      <c r="M327" s="271"/>
      <c r="N327" s="296"/>
      <c r="O327" s="278"/>
      <c r="P327" s="281"/>
      <c r="Q327" s="278"/>
      <c r="R327" s="281"/>
      <c r="S327" s="288"/>
      <c r="T327" s="270"/>
      <c r="U327" s="88"/>
      <c r="V327" s="88"/>
      <c r="W327" s="88"/>
      <c r="X327" s="88"/>
    </row>
    <row r="328" spans="1:24" s="90" customFormat="1" hidden="1" x14ac:dyDescent="0.2">
      <c r="A328" s="290"/>
      <c r="B328" s="291"/>
      <c r="C328" s="291"/>
      <c r="D328" s="293"/>
      <c r="E328" s="295"/>
      <c r="F328" s="271"/>
      <c r="G328" s="275"/>
      <c r="H328" s="295"/>
      <c r="I328" s="275"/>
      <c r="J328" s="271"/>
      <c r="K328" s="273"/>
      <c r="L328" s="271"/>
      <c r="M328" s="271"/>
      <c r="N328" s="296"/>
      <c r="O328" s="279"/>
      <c r="P328" s="282"/>
      <c r="Q328" s="279"/>
      <c r="R328" s="282"/>
      <c r="S328" s="276"/>
      <c r="T328" s="270"/>
      <c r="U328" s="88"/>
      <c r="V328" s="88"/>
      <c r="W328" s="88"/>
      <c r="X328" s="88"/>
    </row>
    <row r="329" spans="1:24" s="90" customFormat="1" hidden="1" x14ac:dyDescent="0.2">
      <c r="A329" s="290">
        <v>107</v>
      </c>
      <c r="B329" s="291" t="s">
        <v>143</v>
      </c>
      <c r="C329" s="279" t="s">
        <v>315</v>
      </c>
      <c r="D329" s="293" t="s">
        <v>122</v>
      </c>
      <c r="E329" s="294" t="str">
        <f>IF(D329=$D$661,$E$661,IF(D329=$D$662,$E$662,IF(D329=$D$663,$E$663,IF(D329=$D$664,$E$664,IF(D329=$D$665,$E$665,IF(D329=$D$666,$E$666,IF(D329=$D$667,$E$667,IF(D329=$D$668,$E$668,IF(D329=$D$669,$E$669,IF(D329=$D$670,$E$670,IF(D329=VICERRECTORÍA_ACADÉMICA_,$W$661,IF(D329=PLANEACIÓN_,$W$663, IF(D329=VICERRECTORÍA_INVESTIGACIONES_INNOVACIÓN_EXTENSIÓN_,$W$662,IF(D329=VICERRECTORÍA_ADMINISTRATIVA_FINANCIERA_,$W$664,IF(D329=_VICERRECTORÍA_RESPONSABILIDAD_SOCIAL_Y_BIENESTAR_UNIVERSITARIO_,$W$665,"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329" s="271" t="s">
        <v>193</v>
      </c>
      <c r="G329" s="285" t="s">
        <v>397</v>
      </c>
      <c r="H329" s="295" t="str">
        <f>+IFERROR(VLOOKUP(G329,Tabla3[],2,0),"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29" s="285" t="s">
        <v>422</v>
      </c>
      <c r="J329" s="271" t="s">
        <v>431</v>
      </c>
      <c r="K329" s="272" t="s">
        <v>437</v>
      </c>
      <c r="L329" s="271" t="s">
        <v>1340</v>
      </c>
      <c r="M329" s="271" t="s">
        <v>1341</v>
      </c>
      <c r="N329" s="296" t="str">
        <f t="shared" si="147"/>
        <v>Posibilidad de afectación reputacional  por la perdida de la categoría de los grupos de investigación de acuerdo a la clasificación anual que hace MinCiencias,   debido a la disminución de la investigación y al incumplimiento con las metas trazadas en el PDI.</v>
      </c>
      <c r="O329" s="277" t="s">
        <v>96</v>
      </c>
      <c r="P329" s="280">
        <f t="shared" si="131"/>
        <v>1</v>
      </c>
      <c r="Q329" s="277" t="s">
        <v>164</v>
      </c>
      <c r="R329" s="280">
        <f t="shared" si="134"/>
        <v>2</v>
      </c>
      <c r="S329" s="287">
        <f t="shared" ref="S329" si="152">R329*P329</f>
        <v>2</v>
      </c>
      <c r="T329" s="269" t="str">
        <f t="shared" si="149"/>
        <v>LEVE</v>
      </c>
      <c r="U329" s="88"/>
      <c r="V329" s="88"/>
      <c r="W329" s="88"/>
      <c r="X329" s="88"/>
    </row>
    <row r="330" spans="1:24" s="90" customFormat="1" hidden="1" x14ac:dyDescent="0.2">
      <c r="A330" s="290"/>
      <c r="B330" s="291"/>
      <c r="C330" s="291"/>
      <c r="D330" s="293"/>
      <c r="E330" s="295"/>
      <c r="F330" s="271"/>
      <c r="G330" s="284"/>
      <c r="H330" s="295"/>
      <c r="I330" s="284"/>
      <c r="J330" s="271"/>
      <c r="K330" s="273"/>
      <c r="L330" s="271"/>
      <c r="M330" s="271"/>
      <c r="N330" s="296"/>
      <c r="O330" s="278"/>
      <c r="P330" s="281"/>
      <c r="Q330" s="278"/>
      <c r="R330" s="281"/>
      <c r="S330" s="288"/>
      <c r="T330" s="270"/>
      <c r="U330" s="88"/>
      <c r="V330" s="88"/>
      <c r="W330" s="88"/>
      <c r="X330" s="88"/>
    </row>
    <row r="331" spans="1:24" s="90" customFormat="1" hidden="1" x14ac:dyDescent="0.2">
      <c r="A331" s="290"/>
      <c r="B331" s="291"/>
      <c r="C331" s="291"/>
      <c r="D331" s="293"/>
      <c r="E331" s="295"/>
      <c r="F331" s="271"/>
      <c r="G331" s="275"/>
      <c r="H331" s="295"/>
      <c r="I331" s="275"/>
      <c r="J331" s="271"/>
      <c r="K331" s="273"/>
      <c r="L331" s="271"/>
      <c r="M331" s="271"/>
      <c r="N331" s="296"/>
      <c r="O331" s="279"/>
      <c r="P331" s="282"/>
      <c r="Q331" s="279"/>
      <c r="R331" s="282"/>
      <c r="S331" s="276"/>
      <c r="T331" s="270"/>
      <c r="U331" s="88"/>
      <c r="V331" s="88"/>
      <c r="W331" s="88"/>
      <c r="X331" s="88"/>
    </row>
    <row r="332" spans="1:24" s="90" customFormat="1" hidden="1" x14ac:dyDescent="0.2">
      <c r="A332" s="290">
        <v>108</v>
      </c>
      <c r="B332" s="291" t="s">
        <v>143</v>
      </c>
      <c r="C332" s="279" t="s">
        <v>315</v>
      </c>
      <c r="D332" s="293" t="s">
        <v>120</v>
      </c>
      <c r="E332" s="294" t="str">
        <f>IF(D332=$D$661,$E$661,IF(D332=$D$662,$E$662,IF(D332=$D$663,$E$663,IF(D332=$D$664,$E$664,IF(D332=$D$665,$E$665,IF(D332=$D$666,$E$666,IF(D332=$D$667,$E$667,IF(D332=$D$668,$E$668,IF(D332=$D$669,$E$669,IF(D332=$D$670,$E$670,IF(D332=VICERRECTORÍA_ACADÉMICA_,$W$661,IF(D332=PLANEACIÓN_,$W$663, IF(D332=VICERRECTORÍA_INVESTIGACIONES_INNOVACIÓN_EXTENSIÓN_,$W$662,IF(D332=VICERRECTORÍA_ADMINISTRATIVA_FINANCIERA_,$W$664,IF(D332=_VICERRECTORÍA_RESPONSABILIDAD_SOCIAL_Y_BIENESTAR_UNIVERSITARIO_,$W$665,"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332" s="271" t="s">
        <v>193</v>
      </c>
      <c r="G332" s="285" t="s">
        <v>397</v>
      </c>
      <c r="H332" s="295" t="str">
        <f>+IFERROR(VLOOKUP(G332,Tabla3[],2,0),"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32" s="285" t="s">
        <v>401</v>
      </c>
      <c r="J332" s="271" t="s">
        <v>431</v>
      </c>
      <c r="K332" s="272" t="s">
        <v>439</v>
      </c>
      <c r="L332" s="273" t="s">
        <v>1342</v>
      </c>
      <c r="M332" s="273" t="s">
        <v>1343</v>
      </c>
      <c r="N332" s="296" t="str">
        <f t="shared" si="147"/>
        <v>Posibilidad de afectación económica y reputacional  por el daño parcial o total, en equipamientos de los laboratorios,   debido a la indebida manipulación de los equipos en el desarrollo de las clases de laboratorio o a la falta de mantenimiento.</v>
      </c>
      <c r="O332" s="277" t="s">
        <v>105</v>
      </c>
      <c r="P332" s="280">
        <f t="shared" si="131"/>
        <v>2</v>
      </c>
      <c r="Q332" s="277" t="s">
        <v>165</v>
      </c>
      <c r="R332" s="280">
        <f t="shared" si="134"/>
        <v>4</v>
      </c>
      <c r="S332" s="287">
        <f t="shared" ref="S332" si="153">R332*P332</f>
        <v>8</v>
      </c>
      <c r="T332" s="269" t="str">
        <f t="shared" si="149"/>
        <v>MODERADO</v>
      </c>
      <c r="U332" s="88"/>
      <c r="V332" s="88"/>
      <c r="W332" s="88"/>
      <c r="X332" s="88"/>
    </row>
    <row r="333" spans="1:24" s="90" customFormat="1" hidden="1" x14ac:dyDescent="0.2">
      <c r="A333" s="290"/>
      <c r="B333" s="291"/>
      <c r="C333" s="291"/>
      <c r="D333" s="293"/>
      <c r="E333" s="295"/>
      <c r="F333" s="271"/>
      <c r="G333" s="284"/>
      <c r="H333" s="295"/>
      <c r="I333" s="284"/>
      <c r="J333" s="271"/>
      <c r="K333" s="273"/>
      <c r="L333" s="273"/>
      <c r="M333" s="273"/>
      <c r="N333" s="296"/>
      <c r="O333" s="278"/>
      <c r="P333" s="281"/>
      <c r="Q333" s="278"/>
      <c r="R333" s="281"/>
      <c r="S333" s="288"/>
      <c r="T333" s="270"/>
      <c r="U333" s="88"/>
      <c r="V333" s="88"/>
      <c r="W333" s="88"/>
      <c r="X333" s="88"/>
    </row>
    <row r="334" spans="1:24" s="90" customFormat="1" hidden="1" x14ac:dyDescent="0.2">
      <c r="A334" s="290"/>
      <c r="B334" s="291"/>
      <c r="C334" s="291"/>
      <c r="D334" s="293"/>
      <c r="E334" s="295"/>
      <c r="F334" s="271"/>
      <c r="G334" s="275"/>
      <c r="H334" s="295"/>
      <c r="I334" s="275"/>
      <c r="J334" s="271"/>
      <c r="K334" s="273"/>
      <c r="L334" s="273"/>
      <c r="M334" s="273"/>
      <c r="N334" s="296"/>
      <c r="O334" s="279"/>
      <c r="P334" s="282"/>
      <c r="Q334" s="279"/>
      <c r="R334" s="282"/>
      <c r="S334" s="276"/>
      <c r="T334" s="270"/>
      <c r="U334" s="88"/>
      <c r="V334" s="88"/>
      <c r="W334" s="88"/>
      <c r="X334" s="88"/>
    </row>
    <row r="335" spans="1:24" s="90" customFormat="1" hidden="1" x14ac:dyDescent="0.2">
      <c r="A335" s="290">
        <v>109</v>
      </c>
      <c r="B335" s="279" t="s">
        <v>500</v>
      </c>
      <c r="C335" s="279" t="s">
        <v>176</v>
      </c>
      <c r="D335" s="292" t="s">
        <v>125</v>
      </c>
      <c r="E335" s="294" t="str">
        <f>IF(D335=$D$661,$E$661,IF(D335=$D$662,$E$662,IF(D335=$D$663,$E$663,IF(D335=$D$664,$E$664,IF(D335=$D$665,$E$665,IF(D335=$D$666,$E$666,IF(D335=$D$667,$E$667,IF(D335=$D$668,$E$668,IF(D335=$D$669,$E$669,IF(D335=$D$670,$E$670,IF(D335=VICERRECTORÍA_ACADÉMICA_,$W$661,IF(D335=PLANEACIÓN_,$W$663, IF(D335=VICERRECTORÍA_INVESTIGACIONES_INNOVACIÓN_EXTENSIÓN_,$W$662,IF(D335=VICERRECTORÍA_ADMINISTRATIVA_FINANCIERA_,$W$664,IF(D335=_VICERRECTORÍA_RESPONSABILIDAD_SOCIAL_Y_BIENESTAR_UNIVERSITARIO_,$W$665," ")))))))))))))))</f>
        <v>Promover y facilitar la interacción con la sociedad contribuyendo a la satisfacción de sus demandas, mediante servicios especializados, programas de educación continuada y de proyección social.</v>
      </c>
      <c r="F335" s="275" t="s">
        <v>193</v>
      </c>
      <c r="G335" s="284" t="s">
        <v>399</v>
      </c>
      <c r="H335" s="295" t="str">
        <f>+IFERROR(VLOOKUP(G335,Tabla3[],2,0)," ")</f>
        <v>Eventos relacionados con las conductas o comportamientos de los empleados que afectan la Integridad Pública</v>
      </c>
      <c r="I335" s="284" t="s">
        <v>101</v>
      </c>
      <c r="J335" s="275" t="s">
        <v>433</v>
      </c>
      <c r="K335" s="276" t="s">
        <v>438</v>
      </c>
      <c r="L335" s="274" t="s">
        <v>1364</v>
      </c>
      <c r="M335" s="274" t="s">
        <v>1365</v>
      </c>
      <c r="N335" s="296" t="str">
        <f t="shared" si="147"/>
        <v>Posibilidad de pérdida reputacional  por pérdida de la imparcialidad de los funcionarios,   debido a soborno, orden de un superior sobre el resultado del ensayo y/o presiones indebidas.</v>
      </c>
      <c r="O335" s="278" t="s">
        <v>96</v>
      </c>
      <c r="P335" s="280">
        <f t="shared" si="131"/>
        <v>1</v>
      </c>
      <c r="Q335" s="278" t="s">
        <v>99</v>
      </c>
      <c r="R335" s="280">
        <f t="shared" si="134"/>
        <v>3</v>
      </c>
      <c r="S335" s="287">
        <f t="shared" ref="S335" si="154">R335*P335</f>
        <v>3</v>
      </c>
      <c r="T335" s="269" t="str">
        <f t="shared" si="149"/>
        <v>LEVE</v>
      </c>
      <c r="U335" s="88"/>
      <c r="V335" s="88"/>
      <c r="W335" s="88"/>
      <c r="X335" s="88"/>
    </row>
    <row r="336" spans="1:24" s="90" customFormat="1" hidden="1" x14ac:dyDescent="0.2">
      <c r="A336" s="290"/>
      <c r="B336" s="291"/>
      <c r="C336" s="291"/>
      <c r="D336" s="293"/>
      <c r="E336" s="295"/>
      <c r="F336" s="271"/>
      <c r="G336" s="284"/>
      <c r="H336" s="295"/>
      <c r="I336" s="284"/>
      <c r="J336" s="271"/>
      <c r="K336" s="273"/>
      <c r="L336" s="273"/>
      <c r="M336" s="273"/>
      <c r="N336" s="296"/>
      <c r="O336" s="278"/>
      <c r="P336" s="281"/>
      <c r="Q336" s="278"/>
      <c r="R336" s="281"/>
      <c r="S336" s="288"/>
      <c r="T336" s="270"/>
      <c r="U336" s="88"/>
      <c r="V336" s="88"/>
      <c r="W336" s="88"/>
      <c r="X336" s="88"/>
    </row>
    <row r="337" spans="1:24" s="90" customFormat="1" hidden="1" x14ac:dyDescent="0.2">
      <c r="A337" s="290"/>
      <c r="B337" s="291"/>
      <c r="C337" s="291"/>
      <c r="D337" s="293"/>
      <c r="E337" s="295"/>
      <c r="F337" s="271"/>
      <c r="G337" s="275"/>
      <c r="H337" s="295"/>
      <c r="I337" s="275"/>
      <c r="J337" s="271"/>
      <c r="K337" s="273"/>
      <c r="L337" s="273"/>
      <c r="M337" s="273"/>
      <c r="N337" s="296"/>
      <c r="O337" s="279"/>
      <c r="P337" s="282"/>
      <c r="Q337" s="279"/>
      <c r="R337" s="282"/>
      <c r="S337" s="276"/>
      <c r="T337" s="270"/>
      <c r="U337" s="88"/>
      <c r="V337" s="88"/>
      <c r="W337" s="88"/>
      <c r="X337" s="88"/>
    </row>
    <row r="338" spans="1:24" s="90" customFormat="1" hidden="1" x14ac:dyDescent="0.2">
      <c r="A338" s="290">
        <v>110</v>
      </c>
      <c r="B338" s="291" t="s">
        <v>500</v>
      </c>
      <c r="C338" s="279" t="s">
        <v>176</v>
      </c>
      <c r="D338" s="293" t="s">
        <v>125</v>
      </c>
      <c r="E338" s="294" t="str">
        <f>IF(D338=$D$661,$E$661,IF(D338=$D$662,$E$662,IF(D338=$D$663,$E$663,IF(D338=$D$664,$E$664,IF(D338=$D$665,$E$665,IF(D338=$D$666,$E$666,IF(D338=$D$667,$E$667,IF(D338=$D$668,$E$668,IF(D338=$D$669,$E$669,IF(D338=$D$670,$E$670,IF(D338=VICERRECTORÍA_ACADÉMICA_,$W$661,IF(D338=PLANEACIÓN_,$W$663, IF(D338=VICERRECTORÍA_INVESTIGACIONES_INNOVACIÓN_EXTENSIÓN_,$W$662,IF(D338=VICERRECTORÍA_ADMINISTRATIVA_FINANCIERA_,$W$664,IF(D338=_VICERRECTORÍA_RESPONSABILIDAD_SOCIAL_Y_BIENESTAR_UNIVERSITARIO_,$W$665," ")))))))))))))))</f>
        <v>Promover y facilitar la interacción con la sociedad contribuyendo a la satisfacción de sus demandas, mediante servicios especializados, programas de educación continuada y de proyección social.</v>
      </c>
      <c r="F338" s="271" t="s">
        <v>193</v>
      </c>
      <c r="G338" s="285" t="s">
        <v>397</v>
      </c>
      <c r="H338" s="295" t="str">
        <f>+IFERROR(VLOOKUP(G338,Tabla3[],2,0),"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38" s="285" t="s">
        <v>401</v>
      </c>
      <c r="J338" s="271" t="s">
        <v>431</v>
      </c>
      <c r="K338" s="272" t="s">
        <v>437</v>
      </c>
      <c r="L338" s="271" t="s">
        <v>1366</v>
      </c>
      <c r="M338" s="271" t="s">
        <v>1367</v>
      </c>
      <c r="N338" s="296" t="str">
        <f t="shared" si="147"/>
        <v>Posibilidad de afectación reputacional  por pérdida de la validez de los resultados del laboratorio,   debido a condiciones ambientales e instalaciones inadecuadas para los ensayos.</v>
      </c>
      <c r="O338" s="277" t="s">
        <v>96</v>
      </c>
      <c r="P338" s="280">
        <f t="shared" si="131"/>
        <v>1</v>
      </c>
      <c r="Q338" s="277" t="s">
        <v>100</v>
      </c>
      <c r="R338" s="280">
        <f t="shared" si="134"/>
        <v>1</v>
      </c>
      <c r="S338" s="287">
        <f t="shared" ref="S338" si="155">R338*P338</f>
        <v>1</v>
      </c>
      <c r="T338" s="269" t="str">
        <f t="shared" si="149"/>
        <v>LEVE</v>
      </c>
      <c r="U338" s="88"/>
      <c r="V338" s="88"/>
      <c r="W338" s="88"/>
      <c r="X338" s="88"/>
    </row>
    <row r="339" spans="1:24" s="90" customFormat="1" hidden="1" x14ac:dyDescent="0.2">
      <c r="A339" s="290"/>
      <c r="B339" s="291"/>
      <c r="C339" s="291"/>
      <c r="D339" s="293"/>
      <c r="E339" s="295"/>
      <c r="F339" s="271"/>
      <c r="G339" s="284"/>
      <c r="H339" s="295"/>
      <c r="I339" s="284"/>
      <c r="J339" s="271"/>
      <c r="K339" s="273"/>
      <c r="L339" s="271"/>
      <c r="M339" s="271"/>
      <c r="N339" s="296"/>
      <c r="O339" s="278"/>
      <c r="P339" s="281"/>
      <c r="Q339" s="278"/>
      <c r="R339" s="281"/>
      <c r="S339" s="288"/>
      <c r="T339" s="270"/>
      <c r="U339" s="88"/>
      <c r="V339" s="88"/>
      <c r="W339" s="88"/>
      <c r="X339" s="88"/>
    </row>
    <row r="340" spans="1:24" s="90" customFormat="1" hidden="1" x14ac:dyDescent="0.2">
      <c r="A340" s="290"/>
      <c r="B340" s="291"/>
      <c r="C340" s="291"/>
      <c r="D340" s="293"/>
      <c r="E340" s="295"/>
      <c r="F340" s="271"/>
      <c r="G340" s="275"/>
      <c r="H340" s="295"/>
      <c r="I340" s="275"/>
      <c r="J340" s="271"/>
      <c r="K340" s="273"/>
      <c r="L340" s="271"/>
      <c r="M340" s="271"/>
      <c r="N340" s="296"/>
      <c r="O340" s="279"/>
      <c r="P340" s="282"/>
      <c r="Q340" s="279"/>
      <c r="R340" s="282"/>
      <c r="S340" s="276"/>
      <c r="T340" s="270"/>
      <c r="U340" s="88"/>
      <c r="V340" s="88"/>
      <c r="W340" s="88"/>
      <c r="X340" s="88"/>
    </row>
    <row r="341" spans="1:24" s="90" customFormat="1" hidden="1" x14ac:dyDescent="0.2">
      <c r="A341" s="290">
        <v>111</v>
      </c>
      <c r="B341" s="291" t="s">
        <v>500</v>
      </c>
      <c r="C341" s="279" t="s">
        <v>176</v>
      </c>
      <c r="D341" s="293" t="s">
        <v>125</v>
      </c>
      <c r="E341" s="294" t="str">
        <f>IF(D341=$D$661,$E$661,IF(D341=$D$662,$E$662,IF(D341=$D$663,$E$663,IF(D341=$D$664,$E$664,IF(D341=$D$665,$E$665,IF(D341=$D$666,$E$666,IF(D341=$D$667,$E$667,IF(D341=$D$668,$E$668,IF(D341=$D$669,$E$669,IF(D341=$D$670,$E$670,IF(D341=VICERRECTORÍA_ACADÉMICA_,$W$661,IF(D341=PLANEACIÓN_,$W$663, IF(D341=VICERRECTORÍA_INVESTIGACIONES_INNOVACIÓN_EXTENSIÓN_,$W$662,IF(D341=VICERRECTORÍA_ADMINISTRATIVA_FINANCIERA_,$W$664,IF(D341=_VICERRECTORÍA_RESPONSABILIDAD_SOCIAL_Y_BIENESTAR_UNIVERSITARIO_,$W$665," ")))))))))))))))</f>
        <v>Promover y facilitar la interacción con la sociedad contribuyendo a la satisfacción de sus demandas, mediante servicios especializados, programas de educación continuada y de proyección social.</v>
      </c>
      <c r="F341" s="271" t="s">
        <v>193</v>
      </c>
      <c r="G341" s="285" t="s">
        <v>397</v>
      </c>
      <c r="H341" s="295" t="str">
        <f>+IFERROR(VLOOKUP(G341,Tabla3[],2,0),"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41" s="285" t="s">
        <v>401</v>
      </c>
      <c r="J341" s="271" t="s">
        <v>431</v>
      </c>
      <c r="K341" s="272" t="s">
        <v>437</v>
      </c>
      <c r="L341" s="271" t="s">
        <v>1366</v>
      </c>
      <c r="M341" s="271" t="s">
        <v>1368</v>
      </c>
      <c r="N341" s="296" t="str">
        <f t="shared" si="147"/>
        <v>Posibilidad de afectación reputacional  por pérdida de la validez de los resultados del laboratorio,   a causa de equipos defectuosos y/o incumplimiento en el plan de calibración, verificación y mantenimiento de equipos.</v>
      </c>
      <c r="O341" s="277" t="s">
        <v>96</v>
      </c>
      <c r="P341" s="280">
        <f t="shared" si="131"/>
        <v>1</v>
      </c>
      <c r="Q341" s="277" t="s">
        <v>100</v>
      </c>
      <c r="R341" s="280">
        <f t="shared" si="134"/>
        <v>1</v>
      </c>
      <c r="S341" s="287">
        <f t="shared" ref="S341" si="156">R341*P341</f>
        <v>1</v>
      </c>
      <c r="T341" s="269" t="str">
        <f t="shared" si="149"/>
        <v>LEVE</v>
      </c>
      <c r="U341" s="88"/>
      <c r="V341" s="88"/>
      <c r="W341" s="88"/>
      <c r="X341" s="88"/>
    </row>
    <row r="342" spans="1:24" s="90" customFormat="1" hidden="1" x14ac:dyDescent="0.2">
      <c r="A342" s="290"/>
      <c r="B342" s="291"/>
      <c r="C342" s="291"/>
      <c r="D342" s="293"/>
      <c r="E342" s="295"/>
      <c r="F342" s="271"/>
      <c r="G342" s="284"/>
      <c r="H342" s="295"/>
      <c r="I342" s="284"/>
      <c r="J342" s="271"/>
      <c r="K342" s="273"/>
      <c r="L342" s="271"/>
      <c r="M342" s="271"/>
      <c r="N342" s="296"/>
      <c r="O342" s="278"/>
      <c r="P342" s="281"/>
      <c r="Q342" s="278"/>
      <c r="R342" s="281"/>
      <c r="S342" s="288"/>
      <c r="T342" s="270"/>
      <c r="U342" s="88"/>
      <c r="V342" s="88"/>
      <c r="W342" s="88"/>
      <c r="X342" s="88"/>
    </row>
    <row r="343" spans="1:24" s="90" customFormat="1" hidden="1" x14ac:dyDescent="0.2">
      <c r="A343" s="290"/>
      <c r="B343" s="291"/>
      <c r="C343" s="291"/>
      <c r="D343" s="293"/>
      <c r="E343" s="295"/>
      <c r="F343" s="271"/>
      <c r="G343" s="275"/>
      <c r="H343" s="295"/>
      <c r="I343" s="275"/>
      <c r="J343" s="271"/>
      <c r="K343" s="273"/>
      <c r="L343" s="271"/>
      <c r="M343" s="271"/>
      <c r="N343" s="296"/>
      <c r="O343" s="279"/>
      <c r="P343" s="282"/>
      <c r="Q343" s="279"/>
      <c r="R343" s="282"/>
      <c r="S343" s="276"/>
      <c r="T343" s="270"/>
      <c r="U343" s="88"/>
      <c r="V343" s="88"/>
      <c r="W343" s="88"/>
      <c r="X343" s="88"/>
    </row>
    <row r="344" spans="1:24" s="90" customFormat="1" hidden="1" x14ac:dyDescent="0.2">
      <c r="A344" s="290">
        <v>112</v>
      </c>
      <c r="B344" s="291" t="s">
        <v>500</v>
      </c>
      <c r="C344" s="279" t="s">
        <v>176</v>
      </c>
      <c r="D344" s="293" t="s">
        <v>125</v>
      </c>
      <c r="E344" s="294" t="str">
        <f>IF(D344=$D$661,$E$661,IF(D344=$D$662,$E$662,IF(D344=$D$663,$E$663,IF(D344=$D$664,$E$664,IF(D344=$D$665,$E$665,IF(D344=$D$666,$E$666,IF(D344=$D$667,$E$667,IF(D344=$D$668,$E$668,IF(D344=$D$669,$E$669,IF(D344=$D$670,$E$670,IF(D344=VICERRECTORÍA_ACADÉMICA_,$W$661,IF(D344=PLANEACIÓN_,$W$663, IF(D344=VICERRECTORÍA_INVESTIGACIONES_INNOVACIÓN_EXTENSIÓN_,$W$662,IF(D344=VICERRECTORÍA_ADMINISTRATIVA_FINANCIERA_,$W$664,IF(D344=_VICERRECTORÍA_RESPONSABILIDAD_SOCIAL_Y_BIENESTAR_UNIVERSITARIO_,$W$665," ")))))))))))))))</f>
        <v>Promover y facilitar la interacción con la sociedad contribuyendo a la satisfacción de sus demandas, mediante servicios especializados, programas de educación continuada y de proyección social.</v>
      </c>
      <c r="F344" s="271" t="s">
        <v>193</v>
      </c>
      <c r="G344" s="285" t="s">
        <v>397</v>
      </c>
      <c r="H344" s="295" t="str">
        <f>+IFERROR(VLOOKUP(G344,Tabla3[],2,0),"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44" s="285" t="s">
        <v>401</v>
      </c>
      <c r="J344" s="271" t="s">
        <v>431</v>
      </c>
      <c r="K344" s="272" t="s">
        <v>437</v>
      </c>
      <c r="L344" s="271" t="s">
        <v>1369</v>
      </c>
      <c r="M344" s="271" t="s">
        <v>1370</v>
      </c>
      <c r="N344" s="296" t="str">
        <f t="shared" si="147"/>
        <v>Posibilidad de afectación reputacional  por perdida de la validez de los resultados del laboratorio,    debido a no  tener en cuenta todos los factores en la verificación / validación del método, evaluación de la incertidumbre en el laboratorio y la aplicación de los controles de aseguramiento de la validez de los resultados.</v>
      </c>
      <c r="O344" s="277" t="s">
        <v>96</v>
      </c>
      <c r="P344" s="280">
        <f t="shared" ref="P344:P407" si="157">IF(O344="ALTA",5,IF(O344="MEDIO ALTA",4,IF(O344="MEDIA",3,IF(O344="MEDIO BAJA",2,IF(O344="BAJA",1,0)))))</f>
        <v>1</v>
      </c>
      <c r="Q344" s="277" t="s">
        <v>100</v>
      </c>
      <c r="R344" s="280">
        <f t="shared" si="134"/>
        <v>1</v>
      </c>
      <c r="S344" s="287">
        <f t="shared" ref="S344" si="158">R344*P344</f>
        <v>1</v>
      </c>
      <c r="T344" s="269" t="str">
        <f t="shared" si="149"/>
        <v>LEVE</v>
      </c>
      <c r="U344" s="88"/>
      <c r="V344" s="88"/>
      <c r="W344" s="88"/>
      <c r="X344" s="88"/>
    </row>
    <row r="345" spans="1:24" s="90" customFormat="1" hidden="1" x14ac:dyDescent="0.2">
      <c r="A345" s="290"/>
      <c r="B345" s="291"/>
      <c r="C345" s="291"/>
      <c r="D345" s="293"/>
      <c r="E345" s="295"/>
      <c r="F345" s="271"/>
      <c r="G345" s="284"/>
      <c r="H345" s="295"/>
      <c r="I345" s="284"/>
      <c r="J345" s="271"/>
      <c r="K345" s="273"/>
      <c r="L345" s="271"/>
      <c r="M345" s="271"/>
      <c r="N345" s="296"/>
      <c r="O345" s="278"/>
      <c r="P345" s="281"/>
      <c r="Q345" s="278"/>
      <c r="R345" s="281"/>
      <c r="S345" s="288"/>
      <c r="T345" s="270"/>
      <c r="U345" s="88"/>
      <c r="V345" s="88"/>
      <c r="W345" s="88"/>
      <c r="X345" s="88"/>
    </row>
    <row r="346" spans="1:24" s="90" customFormat="1" hidden="1" x14ac:dyDescent="0.2">
      <c r="A346" s="290"/>
      <c r="B346" s="291"/>
      <c r="C346" s="291"/>
      <c r="D346" s="293"/>
      <c r="E346" s="295"/>
      <c r="F346" s="271"/>
      <c r="G346" s="275"/>
      <c r="H346" s="295"/>
      <c r="I346" s="275"/>
      <c r="J346" s="271"/>
      <c r="K346" s="273"/>
      <c r="L346" s="271"/>
      <c r="M346" s="271"/>
      <c r="N346" s="296"/>
      <c r="O346" s="279"/>
      <c r="P346" s="282"/>
      <c r="Q346" s="279"/>
      <c r="R346" s="282"/>
      <c r="S346" s="276"/>
      <c r="T346" s="270"/>
      <c r="U346" s="88"/>
      <c r="V346" s="88"/>
      <c r="W346" s="88"/>
      <c r="X346" s="88"/>
    </row>
    <row r="347" spans="1:24" s="90" customFormat="1" hidden="1" x14ac:dyDescent="0.2">
      <c r="A347" s="290">
        <v>113</v>
      </c>
      <c r="B347" s="279" t="s">
        <v>205</v>
      </c>
      <c r="C347" s="279" t="s">
        <v>1384</v>
      </c>
      <c r="D347" s="292" t="s">
        <v>125</v>
      </c>
      <c r="E347" s="294" t="str">
        <f>IF(D347=$D$661,$E$661,IF(D347=$D$662,$E$662,IF(D347=$D$663,$E$663,IF(D347=$D$664,$E$664,IF(D347=$D$665,$E$665,IF(D347=$D$666,$E$666,IF(D347=$D$667,$E$667,IF(D347=$D$668,$E$668,IF(D347=$D$669,$E$669,IF(D347=$D$670,$E$670,IF(D347=VICERRECTORÍA_ACADÉMICA_,$W$661,IF(D347=PLANEACIÓN_,$W$663, IF(D347=VICERRECTORÍA_INVESTIGACIONES_INNOVACIÓN_EXTENSIÓN_,$W$662,IF(D347=VICERRECTORÍA_ADMINISTRATIVA_FINANCIERA_,$W$664,IF(D347=_VICERRECTORÍA_RESPONSABILIDAD_SOCIAL_Y_BIENESTAR_UNIVERSITARIO_,$W$665," ")))))))))))))))</f>
        <v>Promover y facilitar la interacción con la sociedad contribuyendo a la satisfacción de sus demandas, mediante servicios especializados, programas de educación continuada y de proyección social.</v>
      </c>
      <c r="F347" s="275" t="s">
        <v>193</v>
      </c>
      <c r="G347" s="284" t="s">
        <v>399</v>
      </c>
      <c r="H347" s="295" t="str">
        <f>+IFERROR(VLOOKUP(G347,Tabla3[],2,0)," ")</f>
        <v>Eventos relacionados con las conductas o comportamientos de los empleados que afectan la Integridad Pública</v>
      </c>
      <c r="I347" s="284" t="s">
        <v>101</v>
      </c>
      <c r="J347" s="275" t="s">
        <v>433</v>
      </c>
      <c r="K347" s="276" t="s">
        <v>438</v>
      </c>
      <c r="L347" s="274" t="s">
        <v>1364</v>
      </c>
      <c r="M347" s="274" t="s">
        <v>1385</v>
      </c>
      <c r="N347" s="296" t="str">
        <f t="shared" si="147"/>
        <v xml:space="preserve">Posibilidad de pérdida reputacional  por pérdida de la imparcialidad de los funcionarios,   debido a soborno, orden de un superior sobre el resultado del ensayo </v>
      </c>
      <c r="O347" s="278" t="s">
        <v>85</v>
      </c>
      <c r="P347" s="280">
        <f t="shared" si="157"/>
        <v>3</v>
      </c>
      <c r="Q347" s="278" t="s">
        <v>100</v>
      </c>
      <c r="R347" s="280">
        <f t="shared" si="134"/>
        <v>1</v>
      </c>
      <c r="S347" s="287">
        <f t="shared" ref="S347" si="159">R347*P347</f>
        <v>3</v>
      </c>
      <c r="T347" s="269" t="str">
        <f t="shared" si="149"/>
        <v>LEVE</v>
      </c>
      <c r="U347" s="88"/>
      <c r="V347" s="88"/>
      <c r="W347" s="88"/>
      <c r="X347" s="88"/>
    </row>
    <row r="348" spans="1:24" s="90" customFormat="1" hidden="1" x14ac:dyDescent="0.2">
      <c r="A348" s="290"/>
      <c r="B348" s="291"/>
      <c r="C348" s="291"/>
      <c r="D348" s="293"/>
      <c r="E348" s="295"/>
      <c r="F348" s="271"/>
      <c r="G348" s="284"/>
      <c r="H348" s="295"/>
      <c r="I348" s="284"/>
      <c r="J348" s="271"/>
      <c r="K348" s="273"/>
      <c r="L348" s="273"/>
      <c r="M348" s="273"/>
      <c r="N348" s="296"/>
      <c r="O348" s="278"/>
      <c r="P348" s="281"/>
      <c r="Q348" s="278"/>
      <c r="R348" s="281"/>
      <c r="S348" s="288"/>
      <c r="T348" s="270"/>
      <c r="U348" s="88"/>
      <c r="V348" s="88"/>
      <c r="W348" s="88"/>
      <c r="X348" s="88"/>
    </row>
    <row r="349" spans="1:24" s="90" customFormat="1" hidden="1" x14ac:dyDescent="0.2">
      <c r="A349" s="290"/>
      <c r="B349" s="291"/>
      <c r="C349" s="291"/>
      <c r="D349" s="293"/>
      <c r="E349" s="295"/>
      <c r="F349" s="271"/>
      <c r="G349" s="275"/>
      <c r="H349" s="295"/>
      <c r="I349" s="275"/>
      <c r="J349" s="271"/>
      <c r="K349" s="273"/>
      <c r="L349" s="273"/>
      <c r="M349" s="273"/>
      <c r="N349" s="296"/>
      <c r="O349" s="279"/>
      <c r="P349" s="282"/>
      <c r="Q349" s="279"/>
      <c r="R349" s="282"/>
      <c r="S349" s="276"/>
      <c r="T349" s="270"/>
      <c r="U349" s="88"/>
      <c r="V349" s="88"/>
      <c r="W349" s="88"/>
      <c r="X349" s="88"/>
    </row>
    <row r="350" spans="1:24" s="90" customFormat="1" hidden="1" x14ac:dyDescent="0.2">
      <c r="A350" s="290">
        <v>114</v>
      </c>
      <c r="B350" s="291" t="s">
        <v>205</v>
      </c>
      <c r="C350" s="279" t="s">
        <v>1384</v>
      </c>
      <c r="D350" s="293" t="s">
        <v>125</v>
      </c>
      <c r="E350" s="294" t="str">
        <f>IF(D350=$D$661,$E$661,IF(D350=$D$662,$E$662,IF(D350=$D$663,$E$663,IF(D350=$D$664,$E$664,IF(D350=$D$665,$E$665,IF(D350=$D$666,$E$666,IF(D350=$D$667,$E$667,IF(D350=$D$668,$E$668,IF(D350=$D$669,$E$669,IF(D350=$D$670,$E$670,IF(D350=VICERRECTORÍA_ACADÉMICA_,$W$661,IF(D350=PLANEACIÓN_,$W$663, IF(D350=VICERRECTORÍA_INVESTIGACIONES_INNOVACIÓN_EXTENSIÓN_,$W$662,IF(D350=VICERRECTORÍA_ADMINISTRATIVA_FINANCIERA_,$W$664,IF(D350=_VICERRECTORÍA_RESPONSABILIDAD_SOCIAL_Y_BIENESTAR_UNIVERSITARIO_,$W$665," ")))))))))))))))</f>
        <v>Promover y facilitar la interacción con la sociedad contribuyendo a la satisfacción de sus demandas, mediante servicios especializados, programas de educación continuada y de proyección social.</v>
      </c>
      <c r="F350" s="271" t="s">
        <v>193</v>
      </c>
      <c r="G350" s="285" t="s">
        <v>397</v>
      </c>
      <c r="H350" s="295" t="str">
        <f>+IFERROR(VLOOKUP(G350,Tabla3[],2,0),"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50" s="285" t="s">
        <v>401</v>
      </c>
      <c r="J350" s="271" t="s">
        <v>431</v>
      </c>
      <c r="K350" s="272" t="s">
        <v>437</v>
      </c>
      <c r="L350" s="271" t="s">
        <v>1386</v>
      </c>
      <c r="M350" s="271" t="s">
        <v>1387</v>
      </c>
      <c r="N350" s="296" t="str">
        <f t="shared" si="147"/>
        <v>Posibilidad de afectación reputacional  por pérdida de la validez de los resultados del laboratorio   debido a toma de datos con un equipo defectusoso</v>
      </c>
      <c r="O350" s="277" t="s">
        <v>85</v>
      </c>
      <c r="P350" s="280">
        <f t="shared" si="157"/>
        <v>3</v>
      </c>
      <c r="Q350" s="277" t="s">
        <v>100</v>
      </c>
      <c r="R350" s="280">
        <f t="shared" ref="R350:R413" si="160">IF(Q350="ALTO",5,IF(Q350="MEDIO-ALTO",4,IF(Q350="MEDIO",3,IF(Q350="MEDIO-BAJO",2,IF(Q350="BAJO",1,0)))))</f>
        <v>1</v>
      </c>
      <c r="S350" s="287">
        <f t="shared" ref="S350" si="161">R350*P350</f>
        <v>3</v>
      </c>
      <c r="T350" s="269" t="str">
        <f t="shared" si="149"/>
        <v>LEVE</v>
      </c>
      <c r="U350" s="88"/>
      <c r="V350" s="88"/>
      <c r="W350" s="88"/>
      <c r="X350" s="88"/>
    </row>
    <row r="351" spans="1:24" s="90" customFormat="1" hidden="1" x14ac:dyDescent="0.2">
      <c r="A351" s="290"/>
      <c r="B351" s="291"/>
      <c r="C351" s="291"/>
      <c r="D351" s="293"/>
      <c r="E351" s="295"/>
      <c r="F351" s="271"/>
      <c r="G351" s="284"/>
      <c r="H351" s="295"/>
      <c r="I351" s="284"/>
      <c r="J351" s="271"/>
      <c r="K351" s="273"/>
      <c r="L351" s="271"/>
      <c r="M351" s="271"/>
      <c r="N351" s="296"/>
      <c r="O351" s="278"/>
      <c r="P351" s="281"/>
      <c r="Q351" s="278"/>
      <c r="R351" s="281"/>
      <c r="S351" s="288"/>
      <c r="T351" s="270"/>
      <c r="U351" s="88"/>
      <c r="V351" s="88"/>
      <c r="W351" s="88"/>
      <c r="X351" s="88"/>
    </row>
    <row r="352" spans="1:24" s="90" customFormat="1" hidden="1" x14ac:dyDescent="0.2">
      <c r="A352" s="290"/>
      <c r="B352" s="291"/>
      <c r="C352" s="291"/>
      <c r="D352" s="293"/>
      <c r="E352" s="295"/>
      <c r="F352" s="271"/>
      <c r="G352" s="275"/>
      <c r="H352" s="295"/>
      <c r="I352" s="275"/>
      <c r="J352" s="271"/>
      <c r="K352" s="273"/>
      <c r="L352" s="271"/>
      <c r="M352" s="271"/>
      <c r="N352" s="296"/>
      <c r="O352" s="279"/>
      <c r="P352" s="282"/>
      <c r="Q352" s="279"/>
      <c r="R352" s="282"/>
      <c r="S352" s="276"/>
      <c r="T352" s="270"/>
      <c r="U352" s="88"/>
      <c r="V352" s="88"/>
      <c r="W352" s="88"/>
      <c r="X352" s="88"/>
    </row>
    <row r="353" spans="1:24" s="90" customFormat="1" hidden="1" x14ac:dyDescent="0.2">
      <c r="A353" s="290">
        <v>115</v>
      </c>
      <c r="B353" s="291" t="s">
        <v>205</v>
      </c>
      <c r="C353" s="279" t="s">
        <v>1384</v>
      </c>
      <c r="D353" s="293" t="s">
        <v>125</v>
      </c>
      <c r="E353" s="294" t="str">
        <f>IF(D353=$D$661,$E$661,IF(D353=$D$662,$E$662,IF(D353=$D$663,$E$663,IF(D353=$D$664,$E$664,IF(D353=$D$665,$E$665,IF(D353=$D$666,$E$666,IF(D353=$D$667,$E$667,IF(D353=$D$668,$E$668,IF(D353=$D$669,$E$669,IF(D353=$D$670,$E$670,IF(D353=VICERRECTORÍA_ACADÉMICA_,$W$661,IF(D353=PLANEACIÓN_,$W$663, IF(D353=VICERRECTORÍA_INVESTIGACIONES_INNOVACIÓN_EXTENSIÓN_,$W$662,IF(D353=VICERRECTORÍA_ADMINISTRATIVA_FINANCIERA_,$W$664,IF(D353=_VICERRECTORÍA_RESPONSABILIDAD_SOCIAL_Y_BIENESTAR_UNIVERSITARIO_,$W$665," ")))))))))))))))</f>
        <v>Promover y facilitar la interacción con la sociedad contribuyendo a la satisfacción de sus demandas, mediante servicios especializados, programas de educación continuada y de proyección social.</v>
      </c>
      <c r="F353" s="271" t="s">
        <v>193</v>
      </c>
      <c r="G353" s="285" t="s">
        <v>397</v>
      </c>
      <c r="H353" s="295" t="str">
        <f>+IFERROR(VLOOKUP(G353,Tabla3[],2,0),"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53" s="285" t="s">
        <v>401</v>
      </c>
      <c r="J353" s="271" t="s">
        <v>431</v>
      </c>
      <c r="K353" s="272" t="s">
        <v>437</v>
      </c>
      <c r="L353" s="271" t="s">
        <v>1388</v>
      </c>
      <c r="M353" s="271" t="s">
        <v>1389</v>
      </c>
      <c r="N353" s="296" t="str">
        <f t="shared" si="147"/>
        <v>Posibilidad de afectación reputacional  por pérdida de la validez de los resultados (Aseguramiento de la validez de los resultados)   debido al incumplimiento de las características de desempeño establecidas en los controles de calidad de los métodos de ensayo y de los ensayos de aptitud/comparaciones interlaboratorio</v>
      </c>
      <c r="O353" s="277" t="s">
        <v>96</v>
      </c>
      <c r="P353" s="280">
        <f t="shared" si="157"/>
        <v>1</v>
      </c>
      <c r="Q353" s="277" t="s">
        <v>100</v>
      </c>
      <c r="R353" s="280">
        <f t="shared" si="160"/>
        <v>1</v>
      </c>
      <c r="S353" s="287">
        <f t="shared" ref="S353" si="162">R353*P353</f>
        <v>1</v>
      </c>
      <c r="T353" s="269" t="str">
        <f t="shared" si="149"/>
        <v>LEVE</v>
      </c>
      <c r="U353" s="88"/>
      <c r="V353" s="88"/>
      <c r="W353" s="88"/>
      <c r="X353" s="88"/>
    </row>
    <row r="354" spans="1:24" s="90" customFormat="1" hidden="1" x14ac:dyDescent="0.2">
      <c r="A354" s="290"/>
      <c r="B354" s="291"/>
      <c r="C354" s="291"/>
      <c r="D354" s="293"/>
      <c r="E354" s="295"/>
      <c r="F354" s="271"/>
      <c r="G354" s="284"/>
      <c r="H354" s="295"/>
      <c r="I354" s="284"/>
      <c r="J354" s="271"/>
      <c r="K354" s="273"/>
      <c r="L354" s="271"/>
      <c r="M354" s="271"/>
      <c r="N354" s="296"/>
      <c r="O354" s="278"/>
      <c r="P354" s="281"/>
      <c r="Q354" s="278"/>
      <c r="R354" s="281"/>
      <c r="S354" s="288"/>
      <c r="T354" s="270"/>
      <c r="U354" s="88"/>
      <c r="V354" s="88"/>
      <c r="W354" s="88"/>
      <c r="X354" s="88"/>
    </row>
    <row r="355" spans="1:24" s="90" customFormat="1" hidden="1" x14ac:dyDescent="0.2">
      <c r="A355" s="290"/>
      <c r="B355" s="291"/>
      <c r="C355" s="291"/>
      <c r="D355" s="293"/>
      <c r="E355" s="295"/>
      <c r="F355" s="271"/>
      <c r="G355" s="275"/>
      <c r="H355" s="295"/>
      <c r="I355" s="275"/>
      <c r="J355" s="271"/>
      <c r="K355" s="273"/>
      <c r="L355" s="271"/>
      <c r="M355" s="271"/>
      <c r="N355" s="296"/>
      <c r="O355" s="279"/>
      <c r="P355" s="282"/>
      <c r="Q355" s="279"/>
      <c r="R355" s="282"/>
      <c r="S355" s="276"/>
      <c r="T355" s="270"/>
      <c r="U355" s="88"/>
      <c r="V355" s="88"/>
      <c r="W355" s="88"/>
      <c r="X355" s="88"/>
    </row>
    <row r="356" spans="1:24" s="90" customFormat="1" hidden="1" x14ac:dyDescent="0.2">
      <c r="A356" s="290">
        <v>116</v>
      </c>
      <c r="B356" s="279" t="s">
        <v>314</v>
      </c>
      <c r="C356" s="279" t="s">
        <v>1403</v>
      </c>
      <c r="D356" s="292" t="s">
        <v>125</v>
      </c>
      <c r="E356" s="294" t="str">
        <f>IF(D356=$D$661,$E$661,IF(D356=$D$662,$E$662,IF(D356=$D$663,$E$663,IF(D356=$D$664,$E$664,IF(D356=$D$665,$E$665,IF(D356=$D$666,$E$666,IF(D356=$D$667,$E$667,IF(D356=$D$668,$E$668,IF(D356=$D$669,$E$669,IF(D356=$D$670,$E$670,IF(D356=VICERRECTORÍA_ACADÉMICA_,$W$661,IF(D356=PLANEACIÓN_,$W$663, IF(D356=VICERRECTORÍA_INVESTIGACIONES_INNOVACIÓN_EXTENSIÓN_,$W$662,IF(D356=VICERRECTORÍA_ADMINISTRATIVA_FINANCIERA_,$W$664,IF(D356=_VICERRECTORÍA_RESPONSABILIDAD_SOCIAL_Y_BIENESTAR_UNIVERSITARIO_,$W$665," ")))))))))))))))</f>
        <v>Promover y facilitar la interacción con la sociedad contribuyendo a la satisfacción de sus demandas, mediante servicios especializados, programas de educación continuada y de proyección social.</v>
      </c>
      <c r="F356" s="275" t="s">
        <v>193</v>
      </c>
      <c r="G356" s="284" t="s">
        <v>399</v>
      </c>
      <c r="H356" s="295" t="str">
        <f>+IFERROR(VLOOKUP(G356,Tabla3[],2,0)," ")</f>
        <v>Eventos relacionados con las conductas o comportamientos de los empleados que afectan la Integridad Pública</v>
      </c>
      <c r="I356" s="284" t="s">
        <v>101</v>
      </c>
      <c r="J356" s="275" t="s">
        <v>433</v>
      </c>
      <c r="K356" s="276" t="s">
        <v>438</v>
      </c>
      <c r="L356" s="274" t="s">
        <v>1364</v>
      </c>
      <c r="M356" s="274" t="s">
        <v>1407</v>
      </c>
      <c r="N356" s="296" t="str">
        <f t="shared" si="147"/>
        <v>Posibilidad de pérdida reputacional  por pérdida de la imparcialidad de los funcionarios,   debido a soborno y conflictos de interés al prestar servicios de calibración.</v>
      </c>
      <c r="O356" s="278" t="s">
        <v>85</v>
      </c>
      <c r="P356" s="280">
        <f t="shared" si="157"/>
        <v>3</v>
      </c>
      <c r="Q356" s="278" t="s">
        <v>99</v>
      </c>
      <c r="R356" s="280">
        <f t="shared" si="160"/>
        <v>3</v>
      </c>
      <c r="S356" s="287">
        <f t="shared" ref="S356" si="163">R356*P356</f>
        <v>9</v>
      </c>
      <c r="T356" s="269" t="str">
        <f t="shared" si="149"/>
        <v>MODERADO</v>
      </c>
      <c r="U356" s="88"/>
      <c r="V356" s="88"/>
      <c r="W356" s="88"/>
      <c r="X356" s="88"/>
    </row>
    <row r="357" spans="1:24" s="90" customFormat="1" hidden="1" x14ac:dyDescent="0.2">
      <c r="A357" s="290"/>
      <c r="B357" s="291"/>
      <c r="C357" s="291"/>
      <c r="D357" s="293"/>
      <c r="E357" s="295"/>
      <c r="F357" s="271"/>
      <c r="G357" s="284"/>
      <c r="H357" s="295"/>
      <c r="I357" s="284"/>
      <c r="J357" s="271"/>
      <c r="K357" s="273"/>
      <c r="L357" s="273"/>
      <c r="M357" s="273"/>
      <c r="N357" s="296"/>
      <c r="O357" s="278"/>
      <c r="P357" s="281"/>
      <c r="Q357" s="278"/>
      <c r="R357" s="281"/>
      <c r="S357" s="288"/>
      <c r="T357" s="270"/>
      <c r="U357" s="88"/>
      <c r="V357" s="88"/>
      <c r="W357" s="88"/>
      <c r="X357" s="88"/>
    </row>
    <row r="358" spans="1:24" s="90" customFormat="1" hidden="1" x14ac:dyDescent="0.2">
      <c r="A358" s="290"/>
      <c r="B358" s="291"/>
      <c r="C358" s="291"/>
      <c r="D358" s="293"/>
      <c r="E358" s="295"/>
      <c r="F358" s="271"/>
      <c r="G358" s="275"/>
      <c r="H358" s="295"/>
      <c r="I358" s="275"/>
      <c r="J358" s="271"/>
      <c r="K358" s="273"/>
      <c r="L358" s="273"/>
      <c r="M358" s="273"/>
      <c r="N358" s="296"/>
      <c r="O358" s="279"/>
      <c r="P358" s="282"/>
      <c r="Q358" s="279"/>
      <c r="R358" s="282"/>
      <c r="S358" s="276"/>
      <c r="T358" s="270"/>
      <c r="U358" s="88"/>
      <c r="V358" s="88"/>
      <c r="W358" s="88"/>
      <c r="X358" s="88"/>
    </row>
    <row r="359" spans="1:24" s="90" customFormat="1" hidden="1" x14ac:dyDescent="0.2">
      <c r="A359" s="290">
        <v>117</v>
      </c>
      <c r="B359" s="291" t="s">
        <v>314</v>
      </c>
      <c r="C359" s="279" t="s">
        <v>1403</v>
      </c>
      <c r="D359" s="293" t="s">
        <v>125</v>
      </c>
      <c r="E359" s="294" t="str">
        <f>IF(D359=$D$661,$E$661,IF(D359=$D$662,$E$662,IF(D359=$D$663,$E$663,IF(D359=$D$664,$E$664,IF(D359=$D$665,$E$665,IF(D359=$D$666,$E$666,IF(D359=$D$667,$E$667,IF(D359=$D$668,$E$668,IF(D359=$D$669,$E$669,IF(D359=$D$670,$E$670,IF(D359=VICERRECTORÍA_ACADÉMICA_,$W$661,IF(D359=PLANEACIÓN_,$W$663, IF(D359=VICERRECTORÍA_INVESTIGACIONES_INNOVACIÓN_EXTENSIÓN_,$W$662,IF(D359=VICERRECTORÍA_ADMINISTRATIVA_FINANCIERA_,$W$664,IF(D359=_VICERRECTORÍA_RESPONSABILIDAD_SOCIAL_Y_BIENESTAR_UNIVERSITARIO_,$W$665," ")))))))))))))))</f>
        <v>Promover y facilitar la interacción con la sociedad contribuyendo a la satisfacción de sus demandas, mediante servicios especializados, programas de educación continuada y de proyección social.</v>
      </c>
      <c r="F359" s="271" t="s">
        <v>193</v>
      </c>
      <c r="G359" s="285" t="s">
        <v>397</v>
      </c>
      <c r="H359" s="295" t="str">
        <f>+IFERROR(VLOOKUP(G359,Tabla3[],2,0),"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59" s="285" t="s">
        <v>401</v>
      </c>
      <c r="J359" s="271" t="s">
        <v>431</v>
      </c>
      <c r="K359" s="272" t="s">
        <v>437</v>
      </c>
      <c r="L359" s="271" t="s">
        <v>1404</v>
      </c>
      <c r="M359" s="271" t="s">
        <v>1408</v>
      </c>
      <c r="N359" s="296" t="str">
        <f t="shared" si="147"/>
        <v>Posibilidad de afectación reputacional  por obtener resultados no satisfactorios en ensayos de aptitud,   debido a deficiencias en la competencia técnica del personal participante, una implementación inadecuada del método de calibración o fallas en los patrones utilizados.</v>
      </c>
      <c r="O359" s="277" t="s">
        <v>96</v>
      </c>
      <c r="P359" s="280">
        <f t="shared" si="157"/>
        <v>1</v>
      </c>
      <c r="Q359" s="277" t="s">
        <v>100</v>
      </c>
      <c r="R359" s="280">
        <f t="shared" si="160"/>
        <v>1</v>
      </c>
      <c r="S359" s="287">
        <f t="shared" ref="S359" si="164">R359*P359</f>
        <v>1</v>
      </c>
      <c r="T359" s="269" t="str">
        <f t="shared" si="149"/>
        <v>LEVE</v>
      </c>
      <c r="U359" s="88"/>
      <c r="V359" s="88"/>
      <c r="W359" s="88"/>
      <c r="X359" s="88"/>
    </row>
    <row r="360" spans="1:24" s="90" customFormat="1" hidden="1" x14ac:dyDescent="0.2">
      <c r="A360" s="290"/>
      <c r="B360" s="291"/>
      <c r="C360" s="291"/>
      <c r="D360" s="293"/>
      <c r="E360" s="295"/>
      <c r="F360" s="271"/>
      <c r="G360" s="284"/>
      <c r="H360" s="295"/>
      <c r="I360" s="284"/>
      <c r="J360" s="271"/>
      <c r="K360" s="273"/>
      <c r="L360" s="271"/>
      <c r="M360" s="271"/>
      <c r="N360" s="296"/>
      <c r="O360" s="278"/>
      <c r="P360" s="281"/>
      <c r="Q360" s="278"/>
      <c r="R360" s="281"/>
      <c r="S360" s="288"/>
      <c r="T360" s="270"/>
      <c r="U360" s="88"/>
      <c r="V360" s="88"/>
      <c r="W360" s="88"/>
      <c r="X360" s="88"/>
    </row>
    <row r="361" spans="1:24" s="90" customFormat="1" hidden="1" x14ac:dyDescent="0.2">
      <c r="A361" s="290"/>
      <c r="B361" s="291"/>
      <c r="C361" s="291"/>
      <c r="D361" s="293"/>
      <c r="E361" s="295"/>
      <c r="F361" s="271"/>
      <c r="G361" s="275"/>
      <c r="H361" s="295"/>
      <c r="I361" s="275"/>
      <c r="J361" s="271"/>
      <c r="K361" s="273"/>
      <c r="L361" s="271"/>
      <c r="M361" s="271"/>
      <c r="N361" s="296"/>
      <c r="O361" s="279"/>
      <c r="P361" s="282"/>
      <c r="Q361" s="279"/>
      <c r="R361" s="282"/>
      <c r="S361" s="276"/>
      <c r="T361" s="270"/>
      <c r="U361" s="88"/>
      <c r="V361" s="88"/>
      <c r="W361" s="88"/>
      <c r="X361" s="88"/>
    </row>
    <row r="362" spans="1:24" s="90" customFormat="1" hidden="1" x14ac:dyDescent="0.2">
      <c r="A362" s="290">
        <v>118</v>
      </c>
      <c r="B362" s="291" t="s">
        <v>314</v>
      </c>
      <c r="C362" s="279" t="s">
        <v>1403</v>
      </c>
      <c r="D362" s="293" t="s">
        <v>125</v>
      </c>
      <c r="E362" s="294" t="str">
        <f>IF(D362=$D$661,$E$661,IF(D362=$D$662,$E$662,IF(D362=$D$663,$E$663,IF(D362=$D$664,$E$664,IF(D362=$D$665,$E$665,IF(D362=$D$666,$E$666,IF(D362=$D$667,$E$667,IF(D362=$D$668,$E$668,IF(D362=$D$669,$E$669,IF(D362=$D$670,$E$670,IF(D362=VICERRECTORÍA_ACADÉMICA_,$W$661,IF(D362=PLANEACIÓN_,$W$663, IF(D362=VICERRECTORÍA_INVESTIGACIONES_INNOVACIÓN_EXTENSIÓN_,$W$662,IF(D362=VICERRECTORÍA_ADMINISTRATIVA_FINANCIERA_,$W$664,IF(D362=_VICERRECTORÍA_RESPONSABILIDAD_SOCIAL_Y_BIENESTAR_UNIVERSITARIO_,$W$665," ")))))))))))))))</f>
        <v>Promover y facilitar la interacción con la sociedad contribuyendo a la satisfacción de sus demandas, mediante servicios especializados, programas de educación continuada y de proyección social.</v>
      </c>
      <c r="F362" s="271" t="s">
        <v>193</v>
      </c>
      <c r="G362" s="285" t="s">
        <v>397</v>
      </c>
      <c r="H362" s="295" t="str">
        <f>+IFERROR(VLOOKUP(G362,Tabla3[],2,0),"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62" s="285" t="s">
        <v>401</v>
      </c>
      <c r="J362" s="271" t="s">
        <v>431</v>
      </c>
      <c r="K362" s="272" t="s">
        <v>437</v>
      </c>
      <c r="L362" s="271" t="s">
        <v>1405</v>
      </c>
      <c r="M362" s="271" t="s">
        <v>1409</v>
      </c>
      <c r="N362" s="296" t="str">
        <f t="shared" si="147"/>
        <v>Posibilidad de afectación reputacional  por pérdida de la validez de los resultados,   debido a  falta de trazabilidad metrológica adecuada, métodos de calibración mal implementados, patrones fuera de especificación, condiciones ambientales inadecuadas o deficiencias en la competencia técnica del personal.</v>
      </c>
      <c r="O362" s="277" t="s">
        <v>85</v>
      </c>
      <c r="P362" s="280">
        <f t="shared" si="157"/>
        <v>3</v>
      </c>
      <c r="Q362" s="277" t="s">
        <v>99</v>
      </c>
      <c r="R362" s="280">
        <f t="shared" si="160"/>
        <v>3</v>
      </c>
      <c r="S362" s="287">
        <f t="shared" ref="S362" si="165">R362*P362</f>
        <v>9</v>
      </c>
      <c r="T362" s="269" t="str">
        <f t="shared" si="149"/>
        <v>MODERADO</v>
      </c>
      <c r="U362" s="88"/>
      <c r="V362" s="88"/>
      <c r="W362" s="88"/>
      <c r="X362" s="88"/>
    </row>
    <row r="363" spans="1:24" s="90" customFormat="1" hidden="1" x14ac:dyDescent="0.2">
      <c r="A363" s="290"/>
      <c r="B363" s="291"/>
      <c r="C363" s="291"/>
      <c r="D363" s="293"/>
      <c r="E363" s="295"/>
      <c r="F363" s="271"/>
      <c r="G363" s="284"/>
      <c r="H363" s="295"/>
      <c r="I363" s="284"/>
      <c r="J363" s="271"/>
      <c r="K363" s="273"/>
      <c r="L363" s="271"/>
      <c r="M363" s="271"/>
      <c r="N363" s="296"/>
      <c r="O363" s="278"/>
      <c r="P363" s="281"/>
      <c r="Q363" s="278"/>
      <c r="R363" s="281"/>
      <c r="S363" s="288"/>
      <c r="T363" s="270"/>
      <c r="U363" s="88"/>
      <c r="V363" s="88"/>
      <c r="W363" s="88"/>
      <c r="X363" s="88"/>
    </row>
    <row r="364" spans="1:24" s="90" customFormat="1" hidden="1" x14ac:dyDescent="0.2">
      <c r="A364" s="290"/>
      <c r="B364" s="291"/>
      <c r="C364" s="291"/>
      <c r="D364" s="293"/>
      <c r="E364" s="295"/>
      <c r="F364" s="271"/>
      <c r="G364" s="275"/>
      <c r="H364" s="295"/>
      <c r="I364" s="275"/>
      <c r="J364" s="271"/>
      <c r="K364" s="273"/>
      <c r="L364" s="271"/>
      <c r="M364" s="271"/>
      <c r="N364" s="296"/>
      <c r="O364" s="279"/>
      <c r="P364" s="282"/>
      <c r="Q364" s="279"/>
      <c r="R364" s="282"/>
      <c r="S364" s="276"/>
      <c r="T364" s="270"/>
      <c r="U364" s="88"/>
      <c r="V364" s="88"/>
      <c r="W364" s="88"/>
      <c r="X364" s="88"/>
    </row>
    <row r="365" spans="1:24" s="90" customFormat="1" hidden="1" x14ac:dyDescent="0.2">
      <c r="A365" s="290">
        <v>119</v>
      </c>
      <c r="B365" s="291" t="s">
        <v>314</v>
      </c>
      <c r="C365" s="279" t="s">
        <v>1403</v>
      </c>
      <c r="D365" s="293" t="s">
        <v>125</v>
      </c>
      <c r="E365" s="294" t="str">
        <f>IF(D365=$D$661,$E$661,IF(D365=$D$662,$E$662,IF(D365=$D$663,$E$663,IF(D365=$D$664,$E$664,IF(D365=$D$665,$E$665,IF(D365=$D$666,$E$666,IF(D365=$D$667,$E$667,IF(D365=$D$668,$E$668,IF(D365=$D$669,$E$669,IF(D365=$D$670,$E$670,IF(D365=VICERRECTORÍA_ACADÉMICA_,$W$661,IF(D365=PLANEACIÓN_,$W$663, IF(D365=VICERRECTORÍA_INVESTIGACIONES_INNOVACIÓN_EXTENSIÓN_,$W$662,IF(D365=VICERRECTORÍA_ADMINISTRATIVA_FINANCIERA_,$W$664,IF(D365=_VICERRECTORÍA_RESPONSABILIDAD_SOCIAL_Y_BIENESTAR_UNIVERSITARIO_,$W$665," ")))))))))))))))</f>
        <v>Promover y facilitar la interacción con la sociedad contribuyendo a la satisfacción de sus demandas, mediante servicios especializados, programas de educación continuada y de proyección social.</v>
      </c>
      <c r="F365" s="271" t="s">
        <v>193</v>
      </c>
      <c r="G365" s="285" t="s">
        <v>397</v>
      </c>
      <c r="H365" s="295" t="str">
        <f>+IFERROR(VLOOKUP(G365,Tabla3[],2,0),"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65" s="285" t="s">
        <v>401</v>
      </c>
      <c r="J365" s="271" t="s">
        <v>431</v>
      </c>
      <c r="K365" s="272" t="s">
        <v>437</v>
      </c>
      <c r="L365" s="273" t="s">
        <v>1405</v>
      </c>
      <c r="M365" s="273" t="s">
        <v>1410</v>
      </c>
      <c r="N365" s="296" t="str">
        <f t="shared" si="147"/>
        <v>Posibilidad de afectación reputacional  por pérdida de la validez de los resultados,   debido a aplicación inadecuada de la Regla de decisión seleccionada por el cliente.</v>
      </c>
      <c r="O365" s="277" t="s">
        <v>96</v>
      </c>
      <c r="P365" s="280">
        <f t="shared" si="157"/>
        <v>1</v>
      </c>
      <c r="Q365" s="277" t="s">
        <v>99</v>
      </c>
      <c r="R365" s="280">
        <f t="shared" si="160"/>
        <v>3</v>
      </c>
      <c r="S365" s="287">
        <f t="shared" ref="S365" si="166">R365*P365</f>
        <v>3</v>
      </c>
      <c r="T365" s="269" t="str">
        <f t="shared" si="149"/>
        <v>LEVE</v>
      </c>
      <c r="U365" s="88"/>
      <c r="V365" s="88"/>
      <c r="W365" s="88"/>
      <c r="X365" s="88"/>
    </row>
    <row r="366" spans="1:24" s="90" customFormat="1" hidden="1" x14ac:dyDescent="0.2">
      <c r="A366" s="290"/>
      <c r="B366" s="291"/>
      <c r="C366" s="291"/>
      <c r="D366" s="293"/>
      <c r="E366" s="295"/>
      <c r="F366" s="271"/>
      <c r="G366" s="284"/>
      <c r="H366" s="295"/>
      <c r="I366" s="284"/>
      <c r="J366" s="271"/>
      <c r="K366" s="273"/>
      <c r="L366" s="273"/>
      <c r="M366" s="273"/>
      <c r="N366" s="296"/>
      <c r="O366" s="278"/>
      <c r="P366" s="281"/>
      <c r="Q366" s="278"/>
      <c r="R366" s="281"/>
      <c r="S366" s="288"/>
      <c r="T366" s="270"/>
      <c r="U366" s="88"/>
      <c r="V366" s="88"/>
      <c r="W366" s="88"/>
      <c r="X366" s="88"/>
    </row>
    <row r="367" spans="1:24" s="90" customFormat="1" hidden="1" x14ac:dyDescent="0.2">
      <c r="A367" s="290"/>
      <c r="B367" s="291"/>
      <c r="C367" s="291"/>
      <c r="D367" s="293"/>
      <c r="E367" s="295"/>
      <c r="F367" s="271"/>
      <c r="G367" s="275"/>
      <c r="H367" s="295"/>
      <c r="I367" s="275"/>
      <c r="J367" s="271"/>
      <c r="K367" s="273"/>
      <c r="L367" s="273"/>
      <c r="M367" s="273"/>
      <c r="N367" s="296"/>
      <c r="O367" s="279"/>
      <c r="P367" s="282"/>
      <c r="Q367" s="279"/>
      <c r="R367" s="282"/>
      <c r="S367" s="276"/>
      <c r="T367" s="270"/>
      <c r="U367" s="88"/>
      <c r="V367" s="88"/>
      <c r="W367" s="88"/>
      <c r="X367" s="88"/>
    </row>
    <row r="368" spans="1:24" s="90" customFormat="1" hidden="1" x14ac:dyDescent="0.2">
      <c r="A368" s="290">
        <v>120</v>
      </c>
      <c r="B368" s="291" t="s">
        <v>314</v>
      </c>
      <c r="C368" s="279" t="s">
        <v>1403</v>
      </c>
      <c r="D368" s="293" t="s">
        <v>125</v>
      </c>
      <c r="E368" s="294" t="str">
        <f>IF(D368=$D$661,$E$661,IF(D368=$D$662,$E$662,IF(D368=$D$663,$E$663,IF(D368=$D$664,$E$664,IF(D368=$D$665,$E$665,IF(D368=$D$666,$E$666,IF(D368=$D$667,$E$667,IF(D368=$D$668,$E$668,IF(D368=$D$669,$E$669,IF(D368=$D$670,$E$670,IF(D368=VICERRECTORÍA_ACADÉMICA_,$W$661,IF(D368=PLANEACIÓN_,$W$663, IF(D368=VICERRECTORÍA_INVESTIGACIONES_INNOVACIÓN_EXTENSIÓN_,$W$662,IF(D368=VICERRECTORÍA_ADMINISTRATIVA_FINANCIERA_,$W$664,IF(D368=_VICERRECTORÍA_RESPONSABILIDAD_SOCIAL_Y_BIENESTAR_UNIVERSITARIO_,$W$665," ")))))))))))))))</f>
        <v>Promover y facilitar la interacción con la sociedad contribuyendo a la satisfacción de sus demandas, mediante servicios especializados, programas de educación continuada y de proyección social.</v>
      </c>
      <c r="F368" s="271" t="s">
        <v>193</v>
      </c>
      <c r="G368" s="285" t="s">
        <v>397</v>
      </c>
      <c r="H368" s="295" t="str">
        <f>+IFERROR(VLOOKUP(G368,Tabla3[],2,0),"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68" s="285" t="s">
        <v>401</v>
      </c>
      <c r="J368" s="271" t="s">
        <v>431</v>
      </c>
      <c r="K368" s="272" t="s">
        <v>439</v>
      </c>
      <c r="L368" s="271" t="s">
        <v>1406</v>
      </c>
      <c r="M368" s="271" t="s">
        <v>1411</v>
      </c>
      <c r="N368" s="296" t="str">
        <f t="shared" si="147"/>
        <v>Posibilidad de afectación económica y reputacional  por disminución de servicios por interrupción de los servicios de calibración,   debido a  condiciones ambientales inadecuadas o fallas de los patrones y equipos.</v>
      </c>
      <c r="O368" s="277" t="s">
        <v>85</v>
      </c>
      <c r="P368" s="280">
        <f t="shared" si="157"/>
        <v>3</v>
      </c>
      <c r="Q368" s="277" t="s">
        <v>99</v>
      </c>
      <c r="R368" s="280">
        <f t="shared" si="160"/>
        <v>3</v>
      </c>
      <c r="S368" s="287">
        <f t="shared" ref="S368" si="167">R368*P368</f>
        <v>9</v>
      </c>
      <c r="T368" s="269" t="str">
        <f t="shared" si="149"/>
        <v>MODERADO</v>
      </c>
      <c r="U368" s="88"/>
      <c r="V368" s="88"/>
      <c r="W368" s="88"/>
      <c r="X368" s="88"/>
    </row>
    <row r="369" spans="1:24" s="90" customFormat="1" hidden="1" x14ac:dyDescent="0.2">
      <c r="A369" s="290"/>
      <c r="B369" s="291"/>
      <c r="C369" s="291"/>
      <c r="D369" s="293"/>
      <c r="E369" s="295"/>
      <c r="F369" s="271"/>
      <c r="G369" s="284"/>
      <c r="H369" s="295"/>
      <c r="I369" s="284"/>
      <c r="J369" s="271"/>
      <c r="K369" s="273"/>
      <c r="L369" s="271"/>
      <c r="M369" s="271"/>
      <c r="N369" s="296"/>
      <c r="O369" s="278"/>
      <c r="P369" s="281"/>
      <c r="Q369" s="278"/>
      <c r="R369" s="281"/>
      <c r="S369" s="288"/>
      <c r="T369" s="270"/>
      <c r="U369" s="88"/>
      <c r="V369" s="88"/>
      <c r="W369" s="88"/>
      <c r="X369" s="88"/>
    </row>
    <row r="370" spans="1:24" s="90" customFormat="1" hidden="1" x14ac:dyDescent="0.2">
      <c r="A370" s="290"/>
      <c r="B370" s="291"/>
      <c r="C370" s="291"/>
      <c r="D370" s="293"/>
      <c r="E370" s="295"/>
      <c r="F370" s="271"/>
      <c r="G370" s="275"/>
      <c r="H370" s="295"/>
      <c r="I370" s="275"/>
      <c r="J370" s="271"/>
      <c r="K370" s="273"/>
      <c r="L370" s="271"/>
      <c r="M370" s="271"/>
      <c r="N370" s="296"/>
      <c r="O370" s="279"/>
      <c r="P370" s="282"/>
      <c r="Q370" s="279"/>
      <c r="R370" s="282"/>
      <c r="S370" s="276"/>
      <c r="T370" s="270"/>
      <c r="U370" s="88"/>
      <c r="V370" s="88"/>
      <c r="W370" s="88"/>
      <c r="X370" s="88"/>
    </row>
    <row r="371" spans="1:24" s="90" customFormat="1" hidden="1" x14ac:dyDescent="0.2">
      <c r="A371" s="290">
        <v>121</v>
      </c>
      <c r="B371" s="279" t="s">
        <v>177</v>
      </c>
      <c r="C371" s="279" t="s">
        <v>313</v>
      </c>
      <c r="D371" s="292" t="s">
        <v>125</v>
      </c>
      <c r="E371" s="294" t="str">
        <f>IF(D371=$D$661,$E$661,IF(D371=$D$662,$E$662,IF(D371=$D$663,$E$663,IF(D371=$D$664,$E$664,IF(D371=$D$665,$E$665,IF(D371=$D$666,$E$666,IF(D371=$D$667,$E$667,IF(D371=$D$668,$E$668,IF(D371=$D$669,$E$669,IF(D371=$D$670,$E$670,IF(D371=VICERRECTORÍA_ACADÉMICA_,$W$661,IF(D371=PLANEACIÓN_,$W$663, IF(D371=VICERRECTORÍA_INVESTIGACIONES_INNOVACIÓN_EXTENSIÓN_,$W$662,IF(D371=VICERRECTORÍA_ADMINISTRATIVA_FINANCIERA_,$W$664,IF(D371=_VICERRECTORÍA_RESPONSABILIDAD_SOCIAL_Y_BIENESTAR_UNIVERSITARIO_,$W$665," ")))))))))))))))</f>
        <v>Promover y facilitar la interacción con la sociedad contribuyendo a la satisfacción de sus demandas, mediante servicios especializados, programas de educación continuada y de proyección social.</v>
      </c>
      <c r="F371" s="275" t="s">
        <v>193</v>
      </c>
      <c r="G371" s="284" t="s">
        <v>399</v>
      </c>
      <c r="H371" s="295" t="str">
        <f>+IFERROR(VLOOKUP(G371,Tabla3[],2,0)," ")</f>
        <v>Eventos relacionados con las conductas o comportamientos de los empleados que afectan la Integridad Pública</v>
      </c>
      <c r="I371" s="284" t="s">
        <v>371</v>
      </c>
      <c r="J371" s="275" t="s">
        <v>433</v>
      </c>
      <c r="K371" s="276" t="s">
        <v>438</v>
      </c>
      <c r="L371" s="274" t="s">
        <v>1441</v>
      </c>
      <c r="M371" s="274" t="s">
        <v>1443</v>
      </c>
      <c r="N371" s="296" t="str">
        <f t="shared" si="147"/>
        <v>Posibilidad de pérdida reputacional  por pérdida de la imparcialidad del funcionario,   debido a intereses o prejuicios para beneficiar al usuario.</v>
      </c>
      <c r="O371" s="278" t="s">
        <v>104</v>
      </c>
      <c r="P371" s="280">
        <f t="shared" si="157"/>
        <v>4</v>
      </c>
      <c r="Q371" s="278" t="s">
        <v>98</v>
      </c>
      <c r="R371" s="280">
        <f t="shared" si="160"/>
        <v>5</v>
      </c>
      <c r="S371" s="287">
        <f t="shared" ref="S371" si="168">R371*P371</f>
        <v>20</v>
      </c>
      <c r="T371" s="269" t="str">
        <f t="shared" si="149"/>
        <v>GRAVE</v>
      </c>
      <c r="U371" s="88"/>
      <c r="V371" s="88"/>
      <c r="W371" s="88"/>
      <c r="X371" s="88"/>
    </row>
    <row r="372" spans="1:24" s="90" customFormat="1" hidden="1" x14ac:dyDescent="0.2">
      <c r="A372" s="290"/>
      <c r="B372" s="291"/>
      <c r="C372" s="291"/>
      <c r="D372" s="293"/>
      <c r="E372" s="295"/>
      <c r="F372" s="271"/>
      <c r="G372" s="284"/>
      <c r="H372" s="295"/>
      <c r="I372" s="284"/>
      <c r="J372" s="271"/>
      <c r="K372" s="273"/>
      <c r="L372" s="273"/>
      <c r="M372" s="273"/>
      <c r="N372" s="296"/>
      <c r="O372" s="278"/>
      <c r="P372" s="281"/>
      <c r="Q372" s="278"/>
      <c r="R372" s="281"/>
      <c r="S372" s="288"/>
      <c r="T372" s="270"/>
      <c r="U372" s="88"/>
      <c r="V372" s="88"/>
      <c r="W372" s="88"/>
      <c r="X372" s="88"/>
    </row>
    <row r="373" spans="1:24" s="90" customFormat="1" hidden="1" x14ac:dyDescent="0.2">
      <c r="A373" s="290"/>
      <c r="B373" s="291"/>
      <c r="C373" s="291"/>
      <c r="D373" s="293"/>
      <c r="E373" s="295"/>
      <c r="F373" s="271"/>
      <c r="G373" s="275"/>
      <c r="H373" s="295"/>
      <c r="I373" s="275"/>
      <c r="J373" s="271"/>
      <c r="K373" s="273"/>
      <c r="L373" s="273"/>
      <c r="M373" s="273"/>
      <c r="N373" s="296"/>
      <c r="O373" s="279"/>
      <c r="P373" s="282"/>
      <c r="Q373" s="279"/>
      <c r="R373" s="282"/>
      <c r="S373" s="276"/>
      <c r="T373" s="270"/>
      <c r="U373" s="88"/>
      <c r="V373" s="88"/>
      <c r="W373" s="88"/>
      <c r="X373" s="88"/>
    </row>
    <row r="374" spans="1:24" s="90" customFormat="1" hidden="1" x14ac:dyDescent="0.2">
      <c r="A374" s="290">
        <v>122</v>
      </c>
      <c r="B374" s="291" t="s">
        <v>177</v>
      </c>
      <c r="C374" s="279" t="s">
        <v>313</v>
      </c>
      <c r="D374" s="293" t="s">
        <v>125</v>
      </c>
      <c r="E374" s="294" t="str">
        <f>IF(D374=$D$661,$E$661,IF(D374=$D$662,$E$662,IF(D374=$D$663,$E$663,IF(D374=$D$664,$E$664,IF(D374=$D$665,$E$665,IF(D374=$D$666,$E$666,IF(D374=$D$667,$E$667,IF(D374=$D$668,$E$668,IF(D374=$D$669,$E$669,IF(D374=$D$670,$E$670,IF(D374=VICERRECTORÍA_ACADÉMICA_,$W$661,IF(D374=PLANEACIÓN_,$W$663, IF(D374=VICERRECTORÍA_INVESTIGACIONES_INNOVACIÓN_EXTENSIÓN_,$W$662,IF(D374=VICERRECTORÍA_ADMINISTRATIVA_FINANCIERA_,$W$664,IF(D374=_VICERRECTORÍA_RESPONSABILIDAD_SOCIAL_Y_BIENESTAR_UNIVERSITARIO_,$W$665," ")))))))))))))))</f>
        <v>Promover y facilitar la interacción con la sociedad contribuyendo a la satisfacción de sus demandas, mediante servicios especializados, programas de educación continuada y de proyección social.</v>
      </c>
      <c r="F374" s="271" t="s">
        <v>193</v>
      </c>
      <c r="G374" s="285" t="s">
        <v>397</v>
      </c>
      <c r="H374" s="295" t="str">
        <f>+IFERROR(VLOOKUP(G374,Tabla3[],2,0),"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74" s="285" t="s">
        <v>401</v>
      </c>
      <c r="J374" s="271" t="s">
        <v>431</v>
      </c>
      <c r="K374" s="272" t="s">
        <v>437</v>
      </c>
      <c r="L374" s="271" t="s">
        <v>1442</v>
      </c>
      <c r="M374" s="271" t="s">
        <v>1444</v>
      </c>
      <c r="N374" s="296" t="str">
        <f t="shared" si="147"/>
        <v>Posibilidad de afectación reputacional  por resultados insatisfactorios en ensayos de aptitud que puedan generar la pérdida de la acreditación del laboratorio,   debido a una inadecuada ejecución de los procedimientos para realizar la determinación de perfiles genéticos.</v>
      </c>
      <c r="O374" s="277" t="s">
        <v>96</v>
      </c>
      <c r="P374" s="280">
        <f t="shared" si="157"/>
        <v>1</v>
      </c>
      <c r="Q374" s="277" t="s">
        <v>165</v>
      </c>
      <c r="R374" s="280">
        <f t="shared" si="160"/>
        <v>4</v>
      </c>
      <c r="S374" s="287">
        <f t="shared" ref="S374" si="169">R374*P374</f>
        <v>4</v>
      </c>
      <c r="T374" s="269" t="str">
        <f t="shared" si="149"/>
        <v>MODERADO</v>
      </c>
      <c r="U374" s="88"/>
      <c r="V374" s="88"/>
      <c r="W374" s="88"/>
      <c r="X374" s="88"/>
    </row>
    <row r="375" spans="1:24" s="90" customFormat="1" hidden="1" x14ac:dyDescent="0.2">
      <c r="A375" s="290"/>
      <c r="B375" s="291"/>
      <c r="C375" s="291"/>
      <c r="D375" s="293"/>
      <c r="E375" s="295"/>
      <c r="F375" s="271"/>
      <c r="G375" s="284"/>
      <c r="H375" s="295"/>
      <c r="I375" s="284"/>
      <c r="J375" s="271"/>
      <c r="K375" s="273"/>
      <c r="L375" s="271"/>
      <c r="M375" s="271"/>
      <c r="N375" s="296"/>
      <c r="O375" s="278"/>
      <c r="P375" s="281"/>
      <c r="Q375" s="278"/>
      <c r="R375" s="281"/>
      <c r="S375" s="288"/>
      <c r="T375" s="270"/>
      <c r="U375" s="88"/>
      <c r="V375" s="88"/>
      <c r="W375" s="88"/>
      <c r="X375" s="88"/>
    </row>
    <row r="376" spans="1:24" s="90" customFormat="1" hidden="1" x14ac:dyDescent="0.2">
      <c r="A376" s="290"/>
      <c r="B376" s="291"/>
      <c r="C376" s="291"/>
      <c r="D376" s="293"/>
      <c r="E376" s="295"/>
      <c r="F376" s="271"/>
      <c r="G376" s="275"/>
      <c r="H376" s="295"/>
      <c r="I376" s="275"/>
      <c r="J376" s="271"/>
      <c r="K376" s="273"/>
      <c r="L376" s="271"/>
      <c r="M376" s="271"/>
      <c r="N376" s="296"/>
      <c r="O376" s="279"/>
      <c r="P376" s="282"/>
      <c r="Q376" s="279"/>
      <c r="R376" s="282"/>
      <c r="S376" s="276"/>
      <c r="T376" s="270"/>
      <c r="U376" s="88"/>
      <c r="V376" s="88"/>
      <c r="W376" s="88"/>
      <c r="X376" s="88"/>
    </row>
    <row r="377" spans="1:24" s="90" customFormat="1" hidden="1" x14ac:dyDescent="0.2">
      <c r="A377" s="290">
        <v>123</v>
      </c>
      <c r="B377" s="291" t="s">
        <v>177</v>
      </c>
      <c r="C377" s="279" t="s">
        <v>313</v>
      </c>
      <c r="D377" s="293" t="s">
        <v>125</v>
      </c>
      <c r="E377" s="294" t="str">
        <f>IF(D377=$D$661,$E$661,IF(D377=$D$662,$E$662,IF(D377=$D$663,$E$663,IF(D377=$D$664,$E$664,IF(D377=$D$665,$E$665,IF(D377=$D$666,$E$666,IF(D377=$D$667,$E$667,IF(D377=$D$668,$E$668,IF(D377=$D$669,$E$669,IF(D377=$D$670,$E$670,IF(D377=VICERRECTORÍA_ACADÉMICA_,$W$661,IF(D377=PLANEACIÓN_,$W$663, IF(D377=VICERRECTORÍA_INVESTIGACIONES_INNOVACIÓN_EXTENSIÓN_,$W$662,IF(D377=VICERRECTORÍA_ADMINISTRATIVA_FINANCIERA_,$W$664,IF(D377=_VICERRECTORÍA_RESPONSABILIDAD_SOCIAL_Y_BIENESTAR_UNIVERSITARIO_,$W$665," ")))))))))))))))</f>
        <v>Promover y facilitar la interacción con la sociedad contribuyendo a la satisfacción de sus demandas, mediante servicios especializados, programas de educación continuada y de proyección social.</v>
      </c>
      <c r="F377" s="271" t="s">
        <v>193</v>
      </c>
      <c r="G377" s="285" t="s">
        <v>397</v>
      </c>
      <c r="H377" s="295" t="str">
        <f>+IFERROR(VLOOKUP(G377,Tabla3[],2,0),"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77" s="285" t="s">
        <v>401</v>
      </c>
      <c r="J377" s="271" t="s">
        <v>431</v>
      </c>
      <c r="K377" s="272" t="s">
        <v>437</v>
      </c>
      <c r="L377" s="271" t="s">
        <v>1405</v>
      </c>
      <c r="M377" s="271" t="s">
        <v>1445</v>
      </c>
      <c r="N377" s="296" t="str">
        <f t="shared" si="147"/>
        <v>Posibilidad de afectación reputacional  por pérdida de la validez de los resultados,   a causa de contaminación cruzada, aplicación inadecuada de la regla de decisión y/o equipos sin trazabilidad metrológica.</v>
      </c>
      <c r="O377" s="277" t="s">
        <v>104</v>
      </c>
      <c r="P377" s="280">
        <f t="shared" si="157"/>
        <v>4</v>
      </c>
      <c r="Q377" s="277" t="s">
        <v>98</v>
      </c>
      <c r="R377" s="280">
        <f t="shared" si="160"/>
        <v>5</v>
      </c>
      <c r="S377" s="287">
        <f t="shared" ref="S377" si="170">R377*P377</f>
        <v>20</v>
      </c>
      <c r="T377" s="269" t="str">
        <f t="shared" si="149"/>
        <v>GRAVE</v>
      </c>
      <c r="U377" s="88"/>
      <c r="V377" s="88"/>
      <c r="W377" s="88"/>
      <c r="X377" s="88"/>
    </row>
    <row r="378" spans="1:24" s="90" customFormat="1" hidden="1" x14ac:dyDescent="0.2">
      <c r="A378" s="290"/>
      <c r="B378" s="291"/>
      <c r="C378" s="291"/>
      <c r="D378" s="293"/>
      <c r="E378" s="295"/>
      <c r="F378" s="271"/>
      <c r="G378" s="284"/>
      <c r="H378" s="295"/>
      <c r="I378" s="284"/>
      <c r="J378" s="271"/>
      <c r="K378" s="273"/>
      <c r="L378" s="271"/>
      <c r="M378" s="271"/>
      <c r="N378" s="296"/>
      <c r="O378" s="278"/>
      <c r="P378" s="281"/>
      <c r="Q378" s="278"/>
      <c r="R378" s="281"/>
      <c r="S378" s="288"/>
      <c r="T378" s="270"/>
      <c r="U378" s="88"/>
      <c r="V378" s="88"/>
      <c r="W378" s="88"/>
      <c r="X378" s="88"/>
    </row>
    <row r="379" spans="1:24" s="90" customFormat="1" hidden="1" x14ac:dyDescent="0.2">
      <c r="A379" s="290"/>
      <c r="B379" s="291"/>
      <c r="C379" s="291"/>
      <c r="D379" s="293"/>
      <c r="E379" s="295"/>
      <c r="F379" s="271"/>
      <c r="G379" s="275"/>
      <c r="H379" s="295"/>
      <c r="I379" s="275"/>
      <c r="J379" s="271"/>
      <c r="K379" s="273"/>
      <c r="L379" s="271"/>
      <c r="M379" s="271"/>
      <c r="N379" s="296"/>
      <c r="O379" s="279"/>
      <c r="P379" s="282"/>
      <c r="Q379" s="279"/>
      <c r="R379" s="282"/>
      <c r="S379" s="276"/>
      <c r="T379" s="270"/>
      <c r="U379" s="88"/>
      <c r="V379" s="88"/>
      <c r="W379" s="88"/>
      <c r="X379" s="88"/>
    </row>
    <row r="380" spans="1:24" s="90" customFormat="1" hidden="1" x14ac:dyDescent="0.2">
      <c r="A380" s="290">
        <v>124</v>
      </c>
      <c r="B380" s="291" t="s">
        <v>177</v>
      </c>
      <c r="C380" s="279" t="s">
        <v>313</v>
      </c>
      <c r="D380" s="293" t="s">
        <v>125</v>
      </c>
      <c r="E380" s="294" t="str">
        <f>IF(D380=$D$661,$E$661,IF(D380=$D$662,$E$662,IF(D380=$D$663,$E$663,IF(D380=$D$664,$E$664,IF(D380=$D$665,$E$665,IF(D380=$D$666,$E$666,IF(D380=$D$667,$E$667,IF(D380=$D$668,$E$668,IF(D380=$D$669,$E$669,IF(D380=$D$670,$E$670,IF(D380=VICERRECTORÍA_ACADÉMICA_,$W$661,IF(D380=PLANEACIÓN_,$W$663, IF(D380=VICERRECTORÍA_INVESTIGACIONES_INNOVACIÓN_EXTENSIÓN_,$W$662,IF(D380=VICERRECTORÍA_ADMINISTRATIVA_FINANCIERA_,$W$664,IF(D380=_VICERRECTORÍA_RESPONSABILIDAD_SOCIAL_Y_BIENESTAR_UNIVERSITARIO_,$W$665," ")))))))))))))))</f>
        <v>Promover y facilitar la interacción con la sociedad contribuyendo a la satisfacción de sus demandas, mediante servicios especializados, programas de educación continuada y de proyección social.</v>
      </c>
      <c r="F380" s="271" t="s">
        <v>193</v>
      </c>
      <c r="G380" s="285" t="s">
        <v>397</v>
      </c>
      <c r="H380" s="295" t="str">
        <f>+IFERROR(VLOOKUP(G380,Tabla3[],2,0),"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80" s="285" t="s">
        <v>401</v>
      </c>
      <c r="J380" s="271" t="s">
        <v>431</v>
      </c>
      <c r="K380" s="272" t="s">
        <v>437</v>
      </c>
      <c r="L380" s="273" t="s">
        <v>1405</v>
      </c>
      <c r="M380" s="273" t="s">
        <v>1446</v>
      </c>
      <c r="N380" s="296" t="str">
        <f t="shared" si="147"/>
        <v>Posibilidad de afectación reputacional  por pérdida de la validez de los resultados,   a causa de una inadecuada verificación o validación del método.</v>
      </c>
      <c r="O380" s="277" t="s">
        <v>96</v>
      </c>
      <c r="P380" s="280">
        <f t="shared" si="157"/>
        <v>1</v>
      </c>
      <c r="Q380" s="277" t="s">
        <v>165</v>
      </c>
      <c r="R380" s="280">
        <f t="shared" si="160"/>
        <v>4</v>
      </c>
      <c r="S380" s="287">
        <f t="shared" ref="S380" si="171">R380*P380</f>
        <v>4</v>
      </c>
      <c r="T380" s="269" t="str">
        <f t="shared" si="149"/>
        <v>MODERADO</v>
      </c>
      <c r="U380" s="88"/>
      <c r="V380" s="88"/>
      <c r="W380" s="88"/>
      <c r="X380" s="88"/>
    </row>
    <row r="381" spans="1:24" s="90" customFormat="1" hidden="1" x14ac:dyDescent="0.2">
      <c r="A381" s="290"/>
      <c r="B381" s="291"/>
      <c r="C381" s="291"/>
      <c r="D381" s="293"/>
      <c r="E381" s="295"/>
      <c r="F381" s="271"/>
      <c r="G381" s="284"/>
      <c r="H381" s="295"/>
      <c r="I381" s="284"/>
      <c r="J381" s="271"/>
      <c r="K381" s="273"/>
      <c r="L381" s="273"/>
      <c r="M381" s="273"/>
      <c r="N381" s="296"/>
      <c r="O381" s="278"/>
      <c r="P381" s="281"/>
      <c r="Q381" s="278"/>
      <c r="R381" s="281"/>
      <c r="S381" s="288"/>
      <c r="T381" s="270"/>
      <c r="U381" s="88"/>
      <c r="V381" s="88"/>
      <c r="W381" s="88"/>
      <c r="X381" s="88"/>
    </row>
    <row r="382" spans="1:24" s="90" customFormat="1" hidden="1" x14ac:dyDescent="0.2">
      <c r="A382" s="290"/>
      <c r="B382" s="291"/>
      <c r="C382" s="291"/>
      <c r="D382" s="293"/>
      <c r="E382" s="295"/>
      <c r="F382" s="271"/>
      <c r="G382" s="275"/>
      <c r="H382" s="295"/>
      <c r="I382" s="275"/>
      <c r="J382" s="271"/>
      <c r="K382" s="273"/>
      <c r="L382" s="273"/>
      <c r="M382" s="273"/>
      <c r="N382" s="296"/>
      <c r="O382" s="279"/>
      <c r="P382" s="282"/>
      <c r="Q382" s="279"/>
      <c r="R382" s="282"/>
      <c r="S382" s="276"/>
      <c r="T382" s="270"/>
      <c r="U382" s="88"/>
      <c r="V382" s="88"/>
      <c r="W382" s="88"/>
      <c r="X382" s="88"/>
    </row>
    <row r="383" spans="1:24" s="90" customFormat="1" hidden="1" x14ac:dyDescent="0.2">
      <c r="A383" s="290">
        <v>125</v>
      </c>
      <c r="B383" s="279" t="s">
        <v>178</v>
      </c>
      <c r="C383" s="279" t="s">
        <v>176</v>
      </c>
      <c r="D383" s="292" t="s">
        <v>125</v>
      </c>
      <c r="E383" s="294" t="str">
        <f>IF(D383=$D$661,$E$661,IF(D383=$D$662,$E$662,IF(D383=$D$663,$E$663,IF(D383=$D$664,$E$664,IF(D383=$D$665,$E$665,IF(D383=$D$666,$E$666,IF(D383=$D$667,$E$667,IF(D383=$D$668,$E$668,IF(D383=$D$669,$E$669,IF(D383=$D$670,$E$670,IF(D383=VICERRECTORÍA_ACADÉMICA_,$W$661,IF(D383=PLANEACIÓN_,$W$663, IF(D383=VICERRECTORÍA_INVESTIGACIONES_INNOVACIÓN_EXTENSIÓN_,$W$662,IF(D383=VICERRECTORÍA_ADMINISTRATIVA_FINANCIERA_,$W$664,IF(D383=_VICERRECTORÍA_RESPONSABILIDAD_SOCIAL_Y_BIENESTAR_UNIVERSITARIO_,$W$665," ")))))))))))))))</f>
        <v>Promover y facilitar la interacción con la sociedad contribuyendo a la satisfacción de sus demandas, mediante servicios especializados, programas de educación continuada y de proyección social.</v>
      </c>
      <c r="F383" s="275" t="s">
        <v>193</v>
      </c>
      <c r="G383" s="284" t="s">
        <v>399</v>
      </c>
      <c r="H383" s="295" t="str">
        <f>+IFERROR(VLOOKUP(G383,Tabla3[],2,0)," ")</f>
        <v>Eventos relacionados con las conductas o comportamientos de los empleados que afectan la Integridad Pública</v>
      </c>
      <c r="I383" s="284" t="s">
        <v>101</v>
      </c>
      <c r="J383" s="275" t="s">
        <v>433</v>
      </c>
      <c r="K383" s="276" t="s">
        <v>438</v>
      </c>
      <c r="L383" s="274" t="s">
        <v>1364</v>
      </c>
      <c r="M383" s="274" t="s">
        <v>1469</v>
      </c>
      <c r="N383" s="296" t="str">
        <f t="shared" si="147"/>
        <v>Posibilidad de pérdida reputacional  por pérdida de la imparcialidad de los funcionarios,   a causa de soborno, orden de un superior sobre el resultado del ensayo  y/o interés economico de otra dependencia de la universidad.</v>
      </c>
      <c r="O383" s="278" t="s">
        <v>104</v>
      </c>
      <c r="P383" s="280">
        <f t="shared" si="157"/>
        <v>4</v>
      </c>
      <c r="Q383" s="278" t="s">
        <v>99</v>
      </c>
      <c r="R383" s="280">
        <f t="shared" si="160"/>
        <v>3</v>
      </c>
      <c r="S383" s="287">
        <f t="shared" ref="S383" si="172">R383*P383</f>
        <v>12</v>
      </c>
      <c r="T383" s="269" t="str">
        <f t="shared" si="149"/>
        <v>GRAVE</v>
      </c>
      <c r="U383" s="88"/>
      <c r="V383" s="88"/>
      <c r="W383" s="88"/>
      <c r="X383" s="88"/>
    </row>
    <row r="384" spans="1:24" s="90" customFormat="1" hidden="1" x14ac:dyDescent="0.2">
      <c r="A384" s="290"/>
      <c r="B384" s="291"/>
      <c r="C384" s="291"/>
      <c r="D384" s="293"/>
      <c r="E384" s="295"/>
      <c r="F384" s="271"/>
      <c r="G384" s="284"/>
      <c r="H384" s="295"/>
      <c r="I384" s="284"/>
      <c r="J384" s="271"/>
      <c r="K384" s="273"/>
      <c r="L384" s="273"/>
      <c r="M384" s="273"/>
      <c r="N384" s="296"/>
      <c r="O384" s="278"/>
      <c r="P384" s="281"/>
      <c r="Q384" s="278"/>
      <c r="R384" s="281"/>
      <c r="S384" s="288"/>
      <c r="T384" s="270"/>
      <c r="U384" s="88"/>
      <c r="V384" s="88"/>
      <c r="W384" s="88"/>
      <c r="X384" s="88"/>
    </row>
    <row r="385" spans="1:24" s="90" customFormat="1" hidden="1" x14ac:dyDescent="0.2">
      <c r="A385" s="290"/>
      <c r="B385" s="291"/>
      <c r="C385" s="291"/>
      <c r="D385" s="293"/>
      <c r="E385" s="295"/>
      <c r="F385" s="271"/>
      <c r="G385" s="275"/>
      <c r="H385" s="295"/>
      <c r="I385" s="275"/>
      <c r="J385" s="271"/>
      <c r="K385" s="273"/>
      <c r="L385" s="273"/>
      <c r="M385" s="273"/>
      <c r="N385" s="296"/>
      <c r="O385" s="279"/>
      <c r="P385" s="282"/>
      <c r="Q385" s="279"/>
      <c r="R385" s="282"/>
      <c r="S385" s="276"/>
      <c r="T385" s="270"/>
      <c r="U385" s="88"/>
      <c r="V385" s="88"/>
      <c r="W385" s="88"/>
      <c r="X385" s="88"/>
    </row>
    <row r="386" spans="1:24" s="90" customFormat="1" hidden="1" x14ac:dyDescent="0.2">
      <c r="A386" s="290">
        <v>126</v>
      </c>
      <c r="B386" s="279" t="s">
        <v>178</v>
      </c>
      <c r="C386" s="279" t="s">
        <v>176</v>
      </c>
      <c r="D386" s="292" t="s">
        <v>125</v>
      </c>
      <c r="E386" s="294" t="str">
        <f>IF(D386=$D$661,$E$661,IF(D386=$D$662,$E$662,IF(D386=$D$663,$E$663,IF(D386=$D$664,$E$664,IF(D386=$D$665,$E$665,IF(D386=$D$666,$E$666,IF(D386=$D$667,$E$667,IF(D386=$D$668,$E$668,IF(D386=$D$669,$E$669,IF(D386=$D$670,$E$670,IF(D386=VICERRECTORÍA_ACADÉMICA_,$W$661,IF(D386=PLANEACIÓN_,$W$663, IF(D386=VICERRECTORÍA_INVESTIGACIONES_INNOVACIÓN_EXTENSIÓN_,$W$662,IF(D386=VICERRECTORÍA_ADMINISTRATIVA_FINANCIERA_,$W$664,IF(D386=_VICERRECTORÍA_RESPONSABILIDAD_SOCIAL_Y_BIENESTAR_UNIVERSITARIO_,$W$665," ")))))))))))))))</f>
        <v>Promover y facilitar la interacción con la sociedad contribuyendo a la satisfacción de sus demandas, mediante servicios especializados, programas de educación continuada y de proyección social.</v>
      </c>
      <c r="F386" s="275" t="s">
        <v>193</v>
      </c>
      <c r="G386" s="284" t="s">
        <v>397</v>
      </c>
      <c r="H386" s="295" t="str">
        <f>+IFERROR(VLOOKUP(G386,Tabla3[],2,0),"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86" s="285" t="s">
        <v>401</v>
      </c>
      <c r="J386" s="271" t="s">
        <v>431</v>
      </c>
      <c r="K386" s="272" t="s">
        <v>437</v>
      </c>
      <c r="L386" s="271" t="s">
        <v>1470</v>
      </c>
      <c r="M386" s="271" t="s">
        <v>1471</v>
      </c>
      <c r="N386" s="296" t="str">
        <f t="shared" ref="N386:N449" si="173">+CONCATENATE(K386," "," ",L386," "," "," ",M386)</f>
        <v>Posibilidad de afectación reputacional  por pérdida de validez de resultados en los ensayos del laboratorio,     debido al uso de equipos de medición que no cumplen con los requisitos de calibración, verificación o mantenimiento, afectando la exactitud o la incertidumbre de medición.</v>
      </c>
      <c r="O386" s="277" t="s">
        <v>85</v>
      </c>
      <c r="P386" s="280">
        <f t="shared" si="157"/>
        <v>3</v>
      </c>
      <c r="Q386" s="277" t="s">
        <v>100</v>
      </c>
      <c r="R386" s="280">
        <f t="shared" si="160"/>
        <v>1</v>
      </c>
      <c r="S386" s="287">
        <f t="shared" ref="S386" si="174">R386*P386</f>
        <v>3</v>
      </c>
      <c r="T386" s="269" t="str">
        <f t="shared" ref="T386:T449" si="175">+IF(S386&lt;=3,"LEVE",IF(S386&lt;=9,"MODERADO","GRAVE"))</f>
        <v>LEVE</v>
      </c>
      <c r="U386" s="88"/>
      <c r="V386" s="88"/>
      <c r="W386" s="88"/>
      <c r="X386" s="88"/>
    </row>
    <row r="387" spans="1:24" s="90" customFormat="1" hidden="1" x14ac:dyDescent="0.2">
      <c r="A387" s="290"/>
      <c r="B387" s="291"/>
      <c r="C387" s="291"/>
      <c r="D387" s="293"/>
      <c r="E387" s="295"/>
      <c r="F387" s="271"/>
      <c r="G387" s="284"/>
      <c r="H387" s="295"/>
      <c r="I387" s="284"/>
      <c r="J387" s="271"/>
      <c r="K387" s="273"/>
      <c r="L387" s="271"/>
      <c r="M387" s="271"/>
      <c r="N387" s="296"/>
      <c r="O387" s="278"/>
      <c r="P387" s="281"/>
      <c r="Q387" s="278"/>
      <c r="R387" s="281"/>
      <c r="S387" s="288"/>
      <c r="T387" s="270"/>
      <c r="U387" s="88"/>
      <c r="V387" s="88"/>
      <c r="W387" s="88"/>
      <c r="X387" s="88"/>
    </row>
    <row r="388" spans="1:24" s="90" customFormat="1" hidden="1" x14ac:dyDescent="0.2">
      <c r="A388" s="290"/>
      <c r="B388" s="291"/>
      <c r="C388" s="291"/>
      <c r="D388" s="293"/>
      <c r="E388" s="295"/>
      <c r="F388" s="271"/>
      <c r="G388" s="275"/>
      <c r="H388" s="295"/>
      <c r="I388" s="275"/>
      <c r="J388" s="271"/>
      <c r="K388" s="273"/>
      <c r="L388" s="271"/>
      <c r="M388" s="271"/>
      <c r="N388" s="296"/>
      <c r="O388" s="279"/>
      <c r="P388" s="282"/>
      <c r="Q388" s="279"/>
      <c r="R388" s="282"/>
      <c r="S388" s="276"/>
      <c r="T388" s="270"/>
      <c r="U388" s="88"/>
      <c r="V388" s="88"/>
      <c r="W388" s="88"/>
      <c r="X388" s="88"/>
    </row>
    <row r="389" spans="1:24" s="90" customFormat="1" hidden="1" x14ac:dyDescent="0.2">
      <c r="A389" s="290">
        <v>127</v>
      </c>
      <c r="B389" s="279" t="s">
        <v>178</v>
      </c>
      <c r="C389" s="279" t="s">
        <v>176</v>
      </c>
      <c r="D389" s="292" t="s">
        <v>125</v>
      </c>
      <c r="E389" s="294" t="str">
        <f>IF(D389=$D$661,$E$661,IF(D389=$D$662,$E$662,IF(D389=$D$663,$E$663,IF(D389=$D$664,$E$664,IF(D389=$D$665,$E$665,IF(D389=$D$666,$E$666,IF(D389=$D$667,$E$667,IF(D389=$D$668,$E$668,IF(D389=$D$669,$E$669,IF(D389=$D$670,$E$670,IF(D389=VICERRECTORÍA_ACADÉMICA_,$W$661,IF(D389=PLANEACIÓN_,$W$663, IF(D389=VICERRECTORÍA_INVESTIGACIONES_INNOVACIÓN_EXTENSIÓN_,$W$662,IF(D389=VICERRECTORÍA_ADMINISTRATIVA_FINANCIERA_,$W$664,IF(D389=_VICERRECTORÍA_RESPONSABILIDAD_SOCIAL_Y_BIENESTAR_UNIVERSITARIO_,$W$665," ")))))))))))))))</f>
        <v>Promover y facilitar la interacción con la sociedad contribuyendo a la satisfacción de sus demandas, mediante servicios especializados, programas de educación continuada y de proyección social.</v>
      </c>
      <c r="F389" s="271" t="s">
        <v>193</v>
      </c>
      <c r="G389" s="285" t="s">
        <v>397</v>
      </c>
      <c r="H389" s="295" t="str">
        <f>+IFERROR(VLOOKUP(G389,Tabla3[],2,0),"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89" s="285" t="s">
        <v>401</v>
      </c>
      <c r="J389" s="271" t="s">
        <v>431</v>
      </c>
      <c r="K389" s="272" t="s">
        <v>437</v>
      </c>
      <c r="L389" s="271" t="s">
        <v>1470</v>
      </c>
      <c r="M389" s="271" t="s">
        <v>1472</v>
      </c>
      <c r="N389" s="296" t="str">
        <f t="shared" si="173"/>
        <v>Posibilidad de afectación reputacional  por pérdida de validez de resultados en los ensayos del laboratorio,    debido a condiciones ambientales inadecuadas o almacenamiento incorrecto de muestras, reactivos o materiales de referencia por fallas en el monitoreo ambiental o en la gestión del almacenamiento.</v>
      </c>
      <c r="O389" s="277" t="s">
        <v>85</v>
      </c>
      <c r="P389" s="280">
        <f t="shared" si="157"/>
        <v>3</v>
      </c>
      <c r="Q389" s="277" t="s">
        <v>100</v>
      </c>
      <c r="R389" s="280">
        <f t="shared" si="160"/>
        <v>1</v>
      </c>
      <c r="S389" s="287">
        <f t="shared" ref="S389" si="176">R389*P389</f>
        <v>3</v>
      </c>
      <c r="T389" s="269" t="str">
        <f t="shared" si="175"/>
        <v>LEVE</v>
      </c>
      <c r="U389" s="88"/>
      <c r="V389" s="88"/>
      <c r="W389" s="88"/>
      <c r="X389" s="88"/>
    </row>
    <row r="390" spans="1:24" s="90" customFormat="1" hidden="1" x14ac:dyDescent="0.2">
      <c r="A390" s="290"/>
      <c r="B390" s="291"/>
      <c r="C390" s="291"/>
      <c r="D390" s="293"/>
      <c r="E390" s="295"/>
      <c r="F390" s="271"/>
      <c r="G390" s="284"/>
      <c r="H390" s="295"/>
      <c r="I390" s="284"/>
      <c r="J390" s="271"/>
      <c r="K390" s="273"/>
      <c r="L390" s="271"/>
      <c r="M390" s="271"/>
      <c r="N390" s="296"/>
      <c r="O390" s="278"/>
      <c r="P390" s="281"/>
      <c r="Q390" s="278"/>
      <c r="R390" s="281"/>
      <c r="S390" s="288"/>
      <c r="T390" s="270"/>
      <c r="U390" s="88"/>
      <c r="V390" s="88"/>
      <c r="W390" s="88"/>
      <c r="X390" s="88"/>
    </row>
    <row r="391" spans="1:24" s="90" customFormat="1" hidden="1" x14ac:dyDescent="0.2">
      <c r="A391" s="290"/>
      <c r="B391" s="291"/>
      <c r="C391" s="291"/>
      <c r="D391" s="293"/>
      <c r="E391" s="295"/>
      <c r="F391" s="271"/>
      <c r="G391" s="275"/>
      <c r="H391" s="295"/>
      <c r="I391" s="275"/>
      <c r="J391" s="271"/>
      <c r="K391" s="273"/>
      <c r="L391" s="271"/>
      <c r="M391" s="271"/>
      <c r="N391" s="296"/>
      <c r="O391" s="279"/>
      <c r="P391" s="282"/>
      <c r="Q391" s="279"/>
      <c r="R391" s="282"/>
      <c r="S391" s="276"/>
      <c r="T391" s="270"/>
      <c r="U391" s="88"/>
      <c r="V391" s="88"/>
      <c r="W391" s="88"/>
      <c r="X391" s="88"/>
    </row>
    <row r="392" spans="1:24" s="90" customFormat="1" hidden="1" x14ac:dyDescent="0.2">
      <c r="A392" s="290">
        <v>128</v>
      </c>
      <c r="B392" s="279" t="s">
        <v>178</v>
      </c>
      <c r="C392" s="279" t="s">
        <v>176</v>
      </c>
      <c r="D392" s="292" t="s">
        <v>125</v>
      </c>
      <c r="E392" s="294" t="str">
        <f>IF(D392=$D$661,$E$661,IF(D392=$D$662,$E$662,IF(D392=$D$663,$E$663,IF(D392=$D$664,$E$664,IF(D392=$D$665,$E$665,IF(D392=$D$666,$E$666,IF(D392=$D$667,$E$667,IF(D392=$D$668,$E$668,IF(D392=$D$669,$E$669,IF(D392=$D$670,$E$670,IF(D392=VICERRECTORÍA_ACADÉMICA_,$W$661,IF(D392=PLANEACIÓN_,$W$663, IF(D392=VICERRECTORÍA_INVESTIGACIONES_INNOVACIÓN_EXTENSIÓN_,$W$662,IF(D392=VICERRECTORÍA_ADMINISTRATIVA_FINANCIERA_,$W$664,IF(D392=_VICERRECTORÍA_RESPONSABILIDAD_SOCIAL_Y_BIENESTAR_UNIVERSITARIO_,$W$665," ")))))))))))))))</f>
        <v>Promover y facilitar la interacción con la sociedad contribuyendo a la satisfacción de sus demandas, mediante servicios especializados, programas de educación continuada y de proyección social.</v>
      </c>
      <c r="F392" s="271" t="s">
        <v>193</v>
      </c>
      <c r="G392" s="285" t="s">
        <v>397</v>
      </c>
      <c r="H392" s="295" t="str">
        <f>+IFERROR(VLOOKUP(G392,Tabla3[],2,0),"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92" s="285" t="s">
        <v>401</v>
      </c>
      <c r="J392" s="271" t="s">
        <v>431</v>
      </c>
      <c r="K392" s="272" t="s">
        <v>437</v>
      </c>
      <c r="L392" s="273" t="s">
        <v>1470</v>
      </c>
      <c r="M392" s="273" t="s">
        <v>1473</v>
      </c>
      <c r="N392" s="296" t="str">
        <f t="shared" si="173"/>
        <v>Posibilidad de afectación reputacional  por pérdida de validez de resultados en los ensayos del laboratorio,    a causa de fallas en la aplicación de los métodos de ensayo o en las actividades de aseguramiento de la calidad analítica.</v>
      </c>
      <c r="O392" s="277" t="s">
        <v>85</v>
      </c>
      <c r="P392" s="280">
        <f t="shared" si="157"/>
        <v>3</v>
      </c>
      <c r="Q392" s="277" t="s">
        <v>100</v>
      </c>
      <c r="R392" s="280">
        <f t="shared" si="160"/>
        <v>1</v>
      </c>
      <c r="S392" s="287">
        <f t="shared" ref="S392" si="177">R392*P392</f>
        <v>3</v>
      </c>
      <c r="T392" s="269" t="str">
        <f t="shared" si="175"/>
        <v>LEVE</v>
      </c>
      <c r="U392" s="88"/>
      <c r="V392" s="88"/>
      <c r="W392" s="88"/>
      <c r="X392" s="88"/>
    </row>
    <row r="393" spans="1:24" s="90" customFormat="1" hidden="1" x14ac:dyDescent="0.2">
      <c r="A393" s="290"/>
      <c r="B393" s="291"/>
      <c r="C393" s="291"/>
      <c r="D393" s="293"/>
      <c r="E393" s="295"/>
      <c r="F393" s="271"/>
      <c r="G393" s="284"/>
      <c r="H393" s="295"/>
      <c r="I393" s="284"/>
      <c r="J393" s="271"/>
      <c r="K393" s="273"/>
      <c r="L393" s="273"/>
      <c r="M393" s="273"/>
      <c r="N393" s="296"/>
      <c r="O393" s="278"/>
      <c r="P393" s="281"/>
      <c r="Q393" s="278"/>
      <c r="R393" s="281"/>
      <c r="S393" s="288"/>
      <c r="T393" s="270"/>
      <c r="U393" s="88"/>
      <c r="V393" s="88"/>
      <c r="W393" s="88"/>
      <c r="X393" s="88"/>
    </row>
    <row r="394" spans="1:24" s="90" customFormat="1" hidden="1" x14ac:dyDescent="0.2">
      <c r="A394" s="290"/>
      <c r="B394" s="291"/>
      <c r="C394" s="291"/>
      <c r="D394" s="293"/>
      <c r="E394" s="295"/>
      <c r="F394" s="271"/>
      <c r="G394" s="275"/>
      <c r="H394" s="295"/>
      <c r="I394" s="275"/>
      <c r="J394" s="271"/>
      <c r="K394" s="273"/>
      <c r="L394" s="273"/>
      <c r="M394" s="273"/>
      <c r="N394" s="296"/>
      <c r="O394" s="279"/>
      <c r="P394" s="282"/>
      <c r="Q394" s="279"/>
      <c r="R394" s="282"/>
      <c r="S394" s="276"/>
      <c r="T394" s="270"/>
      <c r="U394" s="88"/>
      <c r="V394" s="88"/>
      <c r="W394" s="88"/>
      <c r="X394" s="88"/>
    </row>
    <row r="395" spans="1:24" s="90" customFormat="1" hidden="1" x14ac:dyDescent="0.2">
      <c r="A395" s="290">
        <v>129</v>
      </c>
      <c r="B395" s="279" t="s">
        <v>186</v>
      </c>
      <c r="C395" s="279" t="s">
        <v>185</v>
      </c>
      <c r="D395" s="292" t="s">
        <v>125</v>
      </c>
      <c r="E395" s="294" t="str">
        <f>IF(D395=$D$661,$E$661,IF(D395=$D$662,$E$662,IF(D395=$D$663,$E$663,IF(D395=$D$664,$E$664,IF(D395=$D$665,$E$665,IF(D395=$D$666,$E$666,IF(D395=$D$667,$E$667,IF(D395=$D$668,$E$668,IF(D395=$D$669,$E$669,IF(D395=$D$670,$E$670,IF(D395=VICERRECTORÍA_ACADÉMICA_,$W$661,IF(D395=PLANEACIÓN_,$W$663, IF(D395=VICERRECTORÍA_INVESTIGACIONES_INNOVACIÓN_EXTENSIÓN_,$W$662,IF(D395=VICERRECTORÍA_ADMINISTRATIVA_FINANCIERA_,$W$664,IF(D395=_VICERRECTORÍA_RESPONSABILIDAD_SOCIAL_Y_BIENESTAR_UNIVERSITARIO_,$W$665," ")))))))))))))))</f>
        <v>Promover y facilitar la interacción con la sociedad contribuyendo a la satisfacción de sus demandas, mediante servicios especializados, programas de educación continuada y de proyección social.</v>
      </c>
      <c r="F395" s="275" t="s">
        <v>193</v>
      </c>
      <c r="G395" s="284" t="s">
        <v>399</v>
      </c>
      <c r="H395" s="295" t="str">
        <f>+IFERROR(VLOOKUP(G395,Tabla3[],2,0)," ")</f>
        <v>Eventos relacionados con las conductas o comportamientos de los empleados que afectan la Integridad Pública</v>
      </c>
      <c r="I395" s="284" t="s">
        <v>371</v>
      </c>
      <c r="J395" s="275" t="s">
        <v>433</v>
      </c>
      <c r="K395" s="276" t="s">
        <v>438</v>
      </c>
      <c r="L395" s="274" t="s">
        <v>1486</v>
      </c>
      <c r="M395" s="274" t="s">
        <v>1487</v>
      </c>
      <c r="N395" s="296" t="str">
        <f t="shared" si="173"/>
        <v>Posibilidad de pérdida reputacional  por pérdida de la imparcialidad de los funcionarios del laboratorio,   debido a soborno y conflictos de intereses, al prestar servicios de caracterización entre los laboratorios que hacen parte  del centro de laboratorios y tener comunicación con el cliente al participar en la ejecución de los ensayos.</v>
      </c>
      <c r="O395" s="278" t="s">
        <v>105</v>
      </c>
      <c r="P395" s="280">
        <f t="shared" si="157"/>
        <v>2</v>
      </c>
      <c r="Q395" s="278" t="s">
        <v>99</v>
      </c>
      <c r="R395" s="280">
        <f t="shared" si="160"/>
        <v>3</v>
      </c>
      <c r="S395" s="287">
        <f t="shared" ref="S395" si="178">R395*P395</f>
        <v>6</v>
      </c>
      <c r="T395" s="269" t="str">
        <f t="shared" si="175"/>
        <v>MODERADO</v>
      </c>
      <c r="U395" s="88"/>
      <c r="V395" s="88"/>
      <c r="W395" s="88"/>
      <c r="X395" s="88"/>
    </row>
    <row r="396" spans="1:24" s="90" customFormat="1" hidden="1" x14ac:dyDescent="0.2">
      <c r="A396" s="290"/>
      <c r="B396" s="291"/>
      <c r="C396" s="291"/>
      <c r="D396" s="293"/>
      <c r="E396" s="295"/>
      <c r="F396" s="271"/>
      <c r="G396" s="284"/>
      <c r="H396" s="295"/>
      <c r="I396" s="284"/>
      <c r="J396" s="271"/>
      <c r="K396" s="273"/>
      <c r="L396" s="273"/>
      <c r="M396" s="273"/>
      <c r="N396" s="296"/>
      <c r="O396" s="278"/>
      <c r="P396" s="281"/>
      <c r="Q396" s="278"/>
      <c r="R396" s="281"/>
      <c r="S396" s="288"/>
      <c r="T396" s="270"/>
      <c r="U396" s="88"/>
      <c r="V396" s="88"/>
      <c r="W396" s="88"/>
      <c r="X396" s="88"/>
    </row>
    <row r="397" spans="1:24" s="90" customFormat="1" hidden="1" x14ac:dyDescent="0.2">
      <c r="A397" s="290"/>
      <c r="B397" s="291"/>
      <c r="C397" s="291"/>
      <c r="D397" s="293"/>
      <c r="E397" s="295"/>
      <c r="F397" s="271"/>
      <c r="G397" s="275"/>
      <c r="H397" s="295"/>
      <c r="I397" s="275"/>
      <c r="J397" s="271"/>
      <c r="K397" s="273"/>
      <c r="L397" s="273"/>
      <c r="M397" s="273"/>
      <c r="N397" s="296"/>
      <c r="O397" s="279"/>
      <c r="P397" s="282"/>
      <c r="Q397" s="279"/>
      <c r="R397" s="282"/>
      <c r="S397" s="276"/>
      <c r="T397" s="270"/>
      <c r="U397" s="88"/>
      <c r="V397" s="88"/>
      <c r="W397" s="88"/>
      <c r="X397" s="88"/>
    </row>
    <row r="398" spans="1:24" s="90" customFormat="1" hidden="1" x14ac:dyDescent="0.2">
      <c r="A398" s="290">
        <v>130</v>
      </c>
      <c r="B398" s="291" t="s">
        <v>186</v>
      </c>
      <c r="C398" s="279" t="s">
        <v>185</v>
      </c>
      <c r="D398" s="293" t="s">
        <v>125</v>
      </c>
      <c r="E398" s="294" t="str">
        <f>IF(D398=$D$661,$E$661,IF(D398=$D$662,$E$662,IF(D398=$D$663,$E$663,IF(D398=$D$664,$E$664,IF(D398=$D$665,$E$665,IF(D398=$D$666,$E$666,IF(D398=$D$667,$E$667,IF(D398=$D$668,$E$668,IF(D398=$D$669,$E$669,IF(D398=$D$670,$E$670,IF(D398=VICERRECTORÍA_ACADÉMICA_,$W$661,IF(D398=PLANEACIÓN_,$W$663, IF(D398=VICERRECTORÍA_INVESTIGACIONES_INNOVACIÓN_EXTENSIÓN_,$W$662,IF(D398=VICERRECTORÍA_ADMINISTRATIVA_FINANCIERA_,$W$664,IF(D398=_VICERRECTORÍA_RESPONSABILIDAD_SOCIAL_Y_BIENESTAR_UNIVERSITARIO_,$W$665," ")))))))))))))))</f>
        <v>Promover y facilitar la interacción con la sociedad contribuyendo a la satisfacción de sus demandas, mediante servicios especializados, programas de educación continuada y de proyección social.</v>
      </c>
      <c r="F398" s="271" t="s">
        <v>193</v>
      </c>
      <c r="G398" s="285" t="s">
        <v>397</v>
      </c>
      <c r="H398" s="295" t="str">
        <f>+IFERROR(VLOOKUP(G398,Tabla3[],2,0),"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98" s="285" t="s">
        <v>401</v>
      </c>
      <c r="J398" s="271" t="s">
        <v>431</v>
      </c>
      <c r="K398" s="272" t="s">
        <v>439</v>
      </c>
      <c r="L398" s="271" t="s">
        <v>1488</v>
      </c>
      <c r="M398" s="271" t="s">
        <v>1489</v>
      </c>
      <c r="N398" s="296" t="str">
        <f t="shared" si="173"/>
        <v>Posibilidad de afectación económica y reputacional  por pérdida de la validez de los resultados del laboratorio,    a causa del incumplimiento en el plan de calibración, verificación y mantenimiento de equipos, toma de datos con equipos defectuosos o cuyo certificado de calibración presente resultados no conformes con respecto a las especificaciones del GIAS (especificaciones del equipo, método, etc)</v>
      </c>
      <c r="O398" s="277" t="s">
        <v>105</v>
      </c>
      <c r="P398" s="280">
        <f t="shared" si="157"/>
        <v>2</v>
      </c>
      <c r="Q398" s="277" t="s">
        <v>165</v>
      </c>
      <c r="R398" s="280">
        <f t="shared" si="160"/>
        <v>4</v>
      </c>
      <c r="S398" s="287">
        <f t="shared" ref="S398" si="179">R398*P398</f>
        <v>8</v>
      </c>
      <c r="T398" s="269" t="str">
        <f t="shared" si="175"/>
        <v>MODERADO</v>
      </c>
      <c r="U398" s="88"/>
      <c r="V398" s="88"/>
      <c r="W398" s="88"/>
      <c r="X398" s="88"/>
    </row>
    <row r="399" spans="1:24" s="90" customFormat="1" hidden="1" x14ac:dyDescent="0.2">
      <c r="A399" s="290"/>
      <c r="B399" s="291"/>
      <c r="C399" s="291"/>
      <c r="D399" s="293"/>
      <c r="E399" s="295"/>
      <c r="F399" s="271"/>
      <c r="G399" s="284"/>
      <c r="H399" s="295"/>
      <c r="I399" s="284"/>
      <c r="J399" s="271"/>
      <c r="K399" s="273"/>
      <c r="L399" s="271"/>
      <c r="M399" s="271"/>
      <c r="N399" s="296"/>
      <c r="O399" s="278"/>
      <c r="P399" s="281"/>
      <c r="Q399" s="278"/>
      <c r="R399" s="281"/>
      <c r="S399" s="288"/>
      <c r="T399" s="270"/>
      <c r="U399" s="88"/>
      <c r="V399" s="88"/>
      <c r="W399" s="88"/>
      <c r="X399" s="88"/>
    </row>
    <row r="400" spans="1:24" s="90" customFormat="1" hidden="1" x14ac:dyDescent="0.2">
      <c r="A400" s="290"/>
      <c r="B400" s="291"/>
      <c r="C400" s="291"/>
      <c r="D400" s="293"/>
      <c r="E400" s="295"/>
      <c r="F400" s="271"/>
      <c r="G400" s="275"/>
      <c r="H400" s="295"/>
      <c r="I400" s="275"/>
      <c r="J400" s="271"/>
      <c r="K400" s="273"/>
      <c r="L400" s="271"/>
      <c r="M400" s="271"/>
      <c r="N400" s="296"/>
      <c r="O400" s="279"/>
      <c r="P400" s="282"/>
      <c r="Q400" s="279"/>
      <c r="R400" s="282"/>
      <c r="S400" s="276"/>
      <c r="T400" s="270"/>
      <c r="U400" s="88"/>
      <c r="V400" s="88"/>
      <c r="W400" s="88"/>
      <c r="X400" s="88"/>
    </row>
    <row r="401" spans="1:24" s="90" customFormat="1" hidden="1" x14ac:dyDescent="0.2">
      <c r="A401" s="290">
        <v>131</v>
      </c>
      <c r="B401" s="291" t="s">
        <v>186</v>
      </c>
      <c r="C401" s="279" t="s">
        <v>185</v>
      </c>
      <c r="D401" s="293" t="s">
        <v>125</v>
      </c>
      <c r="E401" s="294" t="str">
        <f>IF(D401=$D$661,$E$661,IF(D401=$D$662,$E$662,IF(D401=$D$663,$E$663,IF(D401=$D$664,$E$664,IF(D401=$D$665,$E$665,IF(D401=$D$666,$E$666,IF(D401=$D$667,$E$667,IF(D401=$D$668,$E$668,IF(D401=$D$669,$E$669,IF(D401=$D$670,$E$670,IF(D401=VICERRECTORÍA_ACADÉMICA_,$W$661,IF(D401=PLANEACIÓN_,$W$663, IF(D401=VICERRECTORÍA_INVESTIGACIONES_INNOVACIÓN_EXTENSIÓN_,$W$662,IF(D401=VICERRECTORÍA_ADMINISTRATIVA_FINANCIERA_,$W$664,IF(D401=_VICERRECTORÍA_RESPONSABILIDAD_SOCIAL_Y_BIENESTAR_UNIVERSITARIO_,$W$665," ")))))))))))))))</f>
        <v>Promover y facilitar la interacción con la sociedad contribuyendo a la satisfacción de sus demandas, mediante servicios especializados, programas de educación continuada y de proyección social.</v>
      </c>
      <c r="F401" s="271" t="s">
        <v>193</v>
      </c>
      <c r="G401" s="285" t="s">
        <v>397</v>
      </c>
      <c r="H401" s="295" t="str">
        <f>+IFERROR(VLOOKUP(G401,Tabla3[],2,0),"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401" s="285" t="s">
        <v>401</v>
      </c>
      <c r="J401" s="271" t="s">
        <v>431</v>
      </c>
      <c r="K401" s="272" t="s">
        <v>437</v>
      </c>
      <c r="L401" s="271" t="s">
        <v>1490</v>
      </c>
      <c r="M401" s="271" t="s">
        <v>1491</v>
      </c>
      <c r="N401" s="296" t="str">
        <f t="shared" si="173"/>
        <v>Posibilidad de afectación reputacional  por realizar una declaración conformidad errada,   a causa del uso de una regla de decisión inadecuada y una verificación equivocada de los métodos de ensayo</v>
      </c>
      <c r="O401" s="277" t="s">
        <v>105</v>
      </c>
      <c r="P401" s="280">
        <f t="shared" si="157"/>
        <v>2</v>
      </c>
      <c r="Q401" s="277" t="s">
        <v>165</v>
      </c>
      <c r="R401" s="280">
        <f t="shared" si="160"/>
        <v>4</v>
      </c>
      <c r="S401" s="287">
        <f t="shared" ref="S401" si="180">R401*P401</f>
        <v>8</v>
      </c>
      <c r="T401" s="269" t="str">
        <f t="shared" si="175"/>
        <v>MODERADO</v>
      </c>
      <c r="U401" s="88"/>
      <c r="V401" s="88"/>
      <c r="W401" s="88"/>
      <c r="X401" s="88"/>
    </row>
    <row r="402" spans="1:24" s="90" customFormat="1" hidden="1" x14ac:dyDescent="0.2">
      <c r="A402" s="290"/>
      <c r="B402" s="291"/>
      <c r="C402" s="291"/>
      <c r="D402" s="293"/>
      <c r="E402" s="295"/>
      <c r="F402" s="271"/>
      <c r="G402" s="284"/>
      <c r="H402" s="295"/>
      <c r="I402" s="284"/>
      <c r="J402" s="271"/>
      <c r="K402" s="273"/>
      <c r="L402" s="271"/>
      <c r="M402" s="271"/>
      <c r="N402" s="296"/>
      <c r="O402" s="278"/>
      <c r="P402" s="281"/>
      <c r="Q402" s="278"/>
      <c r="R402" s="281"/>
      <c r="S402" s="288"/>
      <c r="T402" s="270"/>
      <c r="U402" s="88"/>
      <c r="V402" s="88"/>
      <c r="W402" s="88"/>
      <c r="X402" s="88"/>
    </row>
    <row r="403" spans="1:24" s="90" customFormat="1" hidden="1" x14ac:dyDescent="0.2">
      <c r="A403" s="290"/>
      <c r="B403" s="291"/>
      <c r="C403" s="291"/>
      <c r="D403" s="293"/>
      <c r="E403" s="295"/>
      <c r="F403" s="271"/>
      <c r="G403" s="275"/>
      <c r="H403" s="295"/>
      <c r="I403" s="275"/>
      <c r="J403" s="271"/>
      <c r="K403" s="273"/>
      <c r="L403" s="271"/>
      <c r="M403" s="271"/>
      <c r="N403" s="296"/>
      <c r="O403" s="279"/>
      <c r="P403" s="282"/>
      <c r="Q403" s="279"/>
      <c r="R403" s="282"/>
      <c r="S403" s="276"/>
      <c r="T403" s="270"/>
      <c r="U403" s="88"/>
      <c r="V403" s="88"/>
      <c r="W403" s="88"/>
      <c r="X403" s="88"/>
    </row>
    <row r="404" spans="1:24" s="90" customFormat="1" hidden="1" x14ac:dyDescent="0.2">
      <c r="A404" s="290">
        <v>132</v>
      </c>
      <c r="B404" s="291" t="s">
        <v>186</v>
      </c>
      <c r="C404" s="279" t="s">
        <v>185</v>
      </c>
      <c r="D404" s="293" t="s">
        <v>125</v>
      </c>
      <c r="E404" s="294" t="str">
        <f>IF(D404=$D$661,$E$661,IF(D404=$D$662,$E$662,IF(D404=$D$663,$E$663,IF(D404=$D$664,$E$664,IF(D404=$D$665,$E$665,IF(D404=$D$666,$E$666,IF(D404=$D$667,$E$667,IF(D404=$D$668,$E$668,IF(D404=$D$669,$E$669,IF(D404=$D$670,$E$670,IF(D404=VICERRECTORÍA_ACADÉMICA_,$W$661,IF(D404=PLANEACIÓN_,$W$663, IF(D404=VICERRECTORÍA_INVESTIGACIONES_INNOVACIÓN_EXTENSIÓN_,$W$662,IF(D404=VICERRECTORÍA_ADMINISTRATIVA_FINANCIERA_,$W$664,IF(D404=_VICERRECTORÍA_RESPONSABILIDAD_SOCIAL_Y_BIENESTAR_UNIVERSITARIO_,$W$665," ")))))))))))))))</f>
        <v>Promover y facilitar la interacción con la sociedad contribuyendo a la satisfacción de sus demandas, mediante servicios especializados, programas de educación continuada y de proyección social.</v>
      </c>
      <c r="F404" s="271" t="s">
        <v>193</v>
      </c>
      <c r="G404" s="285" t="s">
        <v>397</v>
      </c>
      <c r="H404" s="295" t="str">
        <f>+IFERROR(VLOOKUP(G404,Tabla3[],2,0),"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404" s="285" t="s">
        <v>401</v>
      </c>
      <c r="J404" s="271" t="s">
        <v>431</v>
      </c>
      <c r="K404" s="272" t="s">
        <v>439</v>
      </c>
      <c r="L404" s="273" t="s">
        <v>1488</v>
      </c>
      <c r="M404" s="273" t="s">
        <v>1492</v>
      </c>
      <c r="N404" s="296" t="str">
        <f t="shared" si="173"/>
        <v>Posibilidad de afectación económica y reputacional  por pérdida de la validez de los resultados del laboratorio,    debido a resultados insatisfactorios en los ensayos de aptitud y a un inadecuado cálculo de la incertidumbre de medición (principalmente en las fuentes de incertidumbre)</v>
      </c>
      <c r="O404" s="277" t="s">
        <v>105</v>
      </c>
      <c r="P404" s="280">
        <f t="shared" si="157"/>
        <v>2</v>
      </c>
      <c r="Q404" s="277" t="s">
        <v>165</v>
      </c>
      <c r="R404" s="280">
        <f t="shared" si="160"/>
        <v>4</v>
      </c>
      <c r="S404" s="287">
        <f t="shared" ref="S404" si="181">R404*P404</f>
        <v>8</v>
      </c>
      <c r="T404" s="269" t="str">
        <f t="shared" si="175"/>
        <v>MODERADO</v>
      </c>
      <c r="U404" s="88"/>
      <c r="V404" s="88"/>
      <c r="W404" s="88"/>
      <c r="X404" s="88"/>
    </row>
    <row r="405" spans="1:24" s="90" customFormat="1" hidden="1" x14ac:dyDescent="0.2">
      <c r="A405" s="290"/>
      <c r="B405" s="291"/>
      <c r="C405" s="291"/>
      <c r="D405" s="293"/>
      <c r="E405" s="295"/>
      <c r="F405" s="271"/>
      <c r="G405" s="284"/>
      <c r="H405" s="295"/>
      <c r="I405" s="284"/>
      <c r="J405" s="271"/>
      <c r="K405" s="273"/>
      <c r="L405" s="273"/>
      <c r="M405" s="273"/>
      <c r="N405" s="296"/>
      <c r="O405" s="278"/>
      <c r="P405" s="281"/>
      <c r="Q405" s="278"/>
      <c r="R405" s="281"/>
      <c r="S405" s="288"/>
      <c r="T405" s="270"/>
      <c r="U405" s="88"/>
      <c r="V405" s="88"/>
      <c r="W405" s="88"/>
      <c r="X405" s="88"/>
    </row>
    <row r="406" spans="1:24" s="90" customFormat="1" hidden="1" x14ac:dyDescent="0.2">
      <c r="A406" s="290"/>
      <c r="B406" s="291"/>
      <c r="C406" s="291"/>
      <c r="D406" s="293"/>
      <c r="E406" s="295"/>
      <c r="F406" s="271"/>
      <c r="G406" s="275"/>
      <c r="H406" s="295"/>
      <c r="I406" s="275"/>
      <c r="J406" s="271"/>
      <c r="K406" s="273"/>
      <c r="L406" s="273"/>
      <c r="M406" s="273"/>
      <c r="N406" s="296"/>
      <c r="O406" s="279"/>
      <c r="P406" s="282"/>
      <c r="Q406" s="279"/>
      <c r="R406" s="282"/>
      <c r="S406" s="276"/>
      <c r="T406" s="270"/>
      <c r="U406" s="88"/>
      <c r="V406" s="88"/>
      <c r="W406" s="88"/>
      <c r="X406" s="88"/>
    </row>
    <row r="407" spans="1:24" s="90" customFormat="1" hidden="1" x14ac:dyDescent="0.2">
      <c r="A407" s="290">
        <v>133</v>
      </c>
      <c r="B407" s="279"/>
      <c r="C407" s="279"/>
      <c r="D407" s="292"/>
      <c r="E407" s="294" t="str">
        <f>IF(D407=$D$661,$E$661,IF(D407=$D$662,$E$662,IF(D407=$D$663,$E$663,IF(D407=$D$664,$E$664,IF(D407=$D$665,$E$665,IF(D407=$D$666,$E$666,IF(D407=$D$667,$E$667,IF(D407=$D$668,$E$668,IF(D407=$D$669,$E$669,IF(D407=$D$670,$E$670,IF(D407=VICERRECTORÍA_ACADÉMICA_,$W$661,IF(D407=PLANEACIÓN_,$W$663, IF(D407=VICERRECTORÍA_INVESTIGACIONES_INNOVACIÓN_EXTENSIÓN_,$W$662,IF(D407=VICERRECTORÍA_ADMINISTRATIVA_FINANCIERA_,$W$664,IF(D407=_VICERRECTORÍA_RESPONSABILIDAD_SOCIAL_Y_BIENESTAR_UNIVERSITARIO_,$W$665," ")))))))))))))))</f>
        <v xml:space="preserve"> </v>
      </c>
      <c r="F407" s="275"/>
      <c r="G407" s="285"/>
      <c r="H407" s="295" t="str">
        <f>+IFERROR(VLOOKUP(G407,Tabla3[],2,0)," ")</f>
        <v xml:space="preserve"> </v>
      </c>
      <c r="I407" s="285"/>
      <c r="J407" s="275"/>
      <c r="K407" s="276"/>
      <c r="L407" s="274"/>
      <c r="M407" s="274"/>
      <c r="N407" s="296" t="str">
        <f t="shared" si="173"/>
        <v xml:space="preserve">     </v>
      </c>
      <c r="O407" s="277"/>
      <c r="P407" s="280">
        <f t="shared" si="157"/>
        <v>0</v>
      </c>
      <c r="Q407" s="277"/>
      <c r="R407" s="280">
        <f t="shared" si="160"/>
        <v>0</v>
      </c>
      <c r="S407" s="287">
        <f t="shared" ref="S407" si="182">R407*P407</f>
        <v>0</v>
      </c>
      <c r="T407" s="269" t="str">
        <f t="shared" si="175"/>
        <v>LEVE</v>
      </c>
      <c r="U407" s="88"/>
      <c r="V407" s="88"/>
      <c r="W407" s="88"/>
      <c r="X407" s="88"/>
    </row>
    <row r="408" spans="1:24" s="90" customFormat="1" hidden="1" x14ac:dyDescent="0.2">
      <c r="A408" s="290"/>
      <c r="B408" s="291"/>
      <c r="C408" s="291"/>
      <c r="D408" s="293"/>
      <c r="E408" s="295"/>
      <c r="F408" s="271"/>
      <c r="G408" s="284"/>
      <c r="H408" s="295"/>
      <c r="I408" s="284"/>
      <c r="J408" s="271"/>
      <c r="K408" s="273"/>
      <c r="L408" s="273"/>
      <c r="M408" s="273"/>
      <c r="N408" s="296"/>
      <c r="O408" s="278"/>
      <c r="P408" s="281"/>
      <c r="Q408" s="278"/>
      <c r="R408" s="281"/>
      <c r="S408" s="288"/>
      <c r="T408" s="270"/>
      <c r="U408" s="88"/>
      <c r="V408" s="88"/>
      <c r="W408" s="88"/>
      <c r="X408" s="88"/>
    </row>
    <row r="409" spans="1:24" s="90" customFormat="1" hidden="1" x14ac:dyDescent="0.2">
      <c r="A409" s="290"/>
      <c r="B409" s="291"/>
      <c r="C409" s="291"/>
      <c r="D409" s="293"/>
      <c r="E409" s="295"/>
      <c r="F409" s="271"/>
      <c r="G409" s="275"/>
      <c r="H409" s="295"/>
      <c r="I409" s="275"/>
      <c r="J409" s="271"/>
      <c r="K409" s="273"/>
      <c r="L409" s="273"/>
      <c r="M409" s="273"/>
      <c r="N409" s="296"/>
      <c r="O409" s="279"/>
      <c r="P409" s="282"/>
      <c r="Q409" s="279"/>
      <c r="R409" s="282"/>
      <c r="S409" s="276"/>
      <c r="T409" s="270"/>
      <c r="U409" s="88"/>
      <c r="V409" s="88"/>
      <c r="W409" s="88"/>
      <c r="X409" s="88"/>
    </row>
    <row r="410" spans="1:24" s="90" customFormat="1" hidden="1" x14ac:dyDescent="0.2">
      <c r="A410" s="290">
        <v>134</v>
      </c>
      <c r="B410" s="279"/>
      <c r="C410" s="279"/>
      <c r="D410" s="292"/>
      <c r="E410" s="294" t="str">
        <f>IF(D410=$D$661,$E$661,IF(D410=$D$662,$E$662,IF(D410=$D$663,$E$663,IF(D410=$D$664,$E$664,IF(D410=$D$665,$E$665,IF(D410=$D$666,$E$666,IF(D410=$D$667,$E$667,IF(D410=$D$668,$E$668,IF(D410=$D$669,$E$669,IF(D410=$D$670,$E$670,IF(D410=VICERRECTORÍA_ACADÉMICA_,$W$661,IF(D410=PLANEACIÓN_,$W$663, IF(D410=VICERRECTORÍA_INVESTIGACIONES_INNOVACIÓN_EXTENSIÓN_,$W$662,IF(D410=VICERRECTORÍA_ADMINISTRATIVA_FINANCIERA_,$W$664,IF(D410=_VICERRECTORÍA_RESPONSABILIDAD_SOCIAL_Y_BIENESTAR_UNIVERSITARIO_,$W$665," ")))))))))))))))</f>
        <v xml:space="preserve"> </v>
      </c>
      <c r="F410" s="275"/>
      <c r="G410" s="285"/>
      <c r="H410" s="295" t="str">
        <f>+IFERROR(VLOOKUP(G410,Tabla3[],2,0)," ")</f>
        <v xml:space="preserve"> </v>
      </c>
      <c r="I410" s="285"/>
      <c r="J410" s="275"/>
      <c r="K410" s="276"/>
      <c r="L410" s="274"/>
      <c r="M410" s="274"/>
      <c r="N410" s="296" t="str">
        <f t="shared" si="173"/>
        <v xml:space="preserve">     </v>
      </c>
      <c r="O410" s="277"/>
      <c r="P410" s="280">
        <f t="shared" ref="P410:P473" si="183">IF(O410="ALTA",5,IF(O410="MEDIO ALTA",4,IF(O410="MEDIA",3,IF(O410="MEDIO BAJA",2,IF(O410="BAJA",1,0)))))</f>
        <v>0</v>
      </c>
      <c r="Q410" s="277"/>
      <c r="R410" s="280">
        <f t="shared" si="160"/>
        <v>0</v>
      </c>
      <c r="S410" s="287">
        <f t="shared" ref="S410" si="184">R410*P410</f>
        <v>0</v>
      </c>
      <c r="T410" s="269" t="str">
        <f t="shared" si="175"/>
        <v>LEVE</v>
      </c>
      <c r="U410" s="88"/>
      <c r="V410" s="88"/>
      <c r="W410" s="88"/>
      <c r="X410" s="88"/>
    </row>
    <row r="411" spans="1:24" s="90" customFormat="1" hidden="1" x14ac:dyDescent="0.2">
      <c r="A411" s="290"/>
      <c r="B411" s="291"/>
      <c r="C411" s="291"/>
      <c r="D411" s="293"/>
      <c r="E411" s="295"/>
      <c r="F411" s="271"/>
      <c r="G411" s="284"/>
      <c r="H411" s="295"/>
      <c r="I411" s="284"/>
      <c r="J411" s="271"/>
      <c r="K411" s="273"/>
      <c r="L411" s="273"/>
      <c r="M411" s="273"/>
      <c r="N411" s="296"/>
      <c r="O411" s="278"/>
      <c r="P411" s="281"/>
      <c r="Q411" s="278"/>
      <c r="R411" s="281"/>
      <c r="S411" s="288"/>
      <c r="T411" s="270"/>
      <c r="U411" s="88"/>
      <c r="V411" s="88"/>
      <c r="W411" s="88"/>
      <c r="X411" s="88"/>
    </row>
    <row r="412" spans="1:24" s="90" customFormat="1" hidden="1" x14ac:dyDescent="0.2">
      <c r="A412" s="290"/>
      <c r="B412" s="291"/>
      <c r="C412" s="291"/>
      <c r="D412" s="293"/>
      <c r="E412" s="295"/>
      <c r="F412" s="271"/>
      <c r="G412" s="275"/>
      <c r="H412" s="295"/>
      <c r="I412" s="275"/>
      <c r="J412" s="271"/>
      <c r="K412" s="273"/>
      <c r="L412" s="273"/>
      <c r="M412" s="273"/>
      <c r="N412" s="296"/>
      <c r="O412" s="279"/>
      <c r="P412" s="282"/>
      <c r="Q412" s="279"/>
      <c r="R412" s="282"/>
      <c r="S412" s="276"/>
      <c r="T412" s="270"/>
      <c r="U412" s="88"/>
      <c r="V412" s="88"/>
      <c r="W412" s="88"/>
      <c r="X412" s="88"/>
    </row>
    <row r="413" spans="1:24" s="90" customFormat="1" hidden="1" x14ac:dyDescent="0.2">
      <c r="A413" s="290">
        <v>135</v>
      </c>
      <c r="B413" s="279"/>
      <c r="C413" s="279"/>
      <c r="D413" s="292"/>
      <c r="E413" s="294" t="str">
        <f>IF(D413=$D$661,$E$661,IF(D413=$D$662,$E$662,IF(D413=$D$663,$E$663,IF(D413=$D$664,$E$664,IF(D413=$D$665,$E$665,IF(D413=$D$666,$E$666,IF(D413=$D$667,$E$667,IF(D413=$D$668,$E$668,IF(D413=$D$669,$E$669,IF(D413=$D$670,$E$670,IF(D413=VICERRECTORÍA_ACADÉMICA_,$W$661,IF(D413=PLANEACIÓN_,$W$663, IF(D413=VICERRECTORÍA_INVESTIGACIONES_INNOVACIÓN_EXTENSIÓN_,$W$662,IF(D413=VICERRECTORÍA_ADMINISTRATIVA_FINANCIERA_,$W$664,IF(D413=_VICERRECTORÍA_RESPONSABILIDAD_SOCIAL_Y_BIENESTAR_UNIVERSITARIO_,$W$665," ")))))))))))))))</f>
        <v xml:space="preserve"> </v>
      </c>
      <c r="F413" s="275"/>
      <c r="G413" s="285"/>
      <c r="H413" s="295" t="str">
        <f>+IFERROR(VLOOKUP(G413,Tabla3[],2,0)," ")</f>
        <v xml:space="preserve"> </v>
      </c>
      <c r="I413" s="285"/>
      <c r="J413" s="275"/>
      <c r="K413" s="276"/>
      <c r="L413" s="274"/>
      <c r="M413" s="274"/>
      <c r="N413" s="296" t="str">
        <f t="shared" si="173"/>
        <v xml:space="preserve">     </v>
      </c>
      <c r="O413" s="277"/>
      <c r="P413" s="280">
        <f t="shared" si="183"/>
        <v>0</v>
      </c>
      <c r="Q413" s="277"/>
      <c r="R413" s="280">
        <f t="shared" si="160"/>
        <v>0</v>
      </c>
      <c r="S413" s="287">
        <f t="shared" ref="S413" si="185">R413*P413</f>
        <v>0</v>
      </c>
      <c r="T413" s="269" t="str">
        <f t="shared" si="175"/>
        <v>LEVE</v>
      </c>
      <c r="U413" s="88"/>
      <c r="V413" s="88"/>
      <c r="W413" s="88"/>
      <c r="X413" s="88"/>
    </row>
    <row r="414" spans="1:24" s="90" customFormat="1" hidden="1" x14ac:dyDescent="0.2">
      <c r="A414" s="290"/>
      <c r="B414" s="291"/>
      <c r="C414" s="291"/>
      <c r="D414" s="293"/>
      <c r="E414" s="295"/>
      <c r="F414" s="271"/>
      <c r="G414" s="284"/>
      <c r="H414" s="295"/>
      <c r="I414" s="284"/>
      <c r="J414" s="271"/>
      <c r="K414" s="273"/>
      <c r="L414" s="273"/>
      <c r="M414" s="273"/>
      <c r="N414" s="296"/>
      <c r="O414" s="278"/>
      <c r="P414" s="281"/>
      <c r="Q414" s="278"/>
      <c r="R414" s="281"/>
      <c r="S414" s="288"/>
      <c r="T414" s="270"/>
      <c r="U414" s="88"/>
      <c r="V414" s="88"/>
      <c r="W414" s="88"/>
      <c r="X414" s="88"/>
    </row>
    <row r="415" spans="1:24" s="90" customFormat="1" hidden="1" x14ac:dyDescent="0.2">
      <c r="A415" s="290"/>
      <c r="B415" s="291"/>
      <c r="C415" s="291"/>
      <c r="D415" s="293"/>
      <c r="E415" s="295"/>
      <c r="F415" s="271"/>
      <c r="G415" s="275"/>
      <c r="H415" s="295"/>
      <c r="I415" s="275"/>
      <c r="J415" s="271"/>
      <c r="K415" s="273"/>
      <c r="L415" s="273"/>
      <c r="M415" s="273"/>
      <c r="N415" s="296"/>
      <c r="O415" s="279"/>
      <c r="P415" s="282"/>
      <c r="Q415" s="279"/>
      <c r="R415" s="282"/>
      <c r="S415" s="276"/>
      <c r="T415" s="270"/>
      <c r="U415" s="88"/>
      <c r="V415" s="88"/>
      <c r="W415" s="88"/>
      <c r="X415" s="88"/>
    </row>
    <row r="416" spans="1:24" s="90" customFormat="1" hidden="1" x14ac:dyDescent="0.2">
      <c r="A416" s="290">
        <v>136</v>
      </c>
      <c r="B416" s="279"/>
      <c r="C416" s="279"/>
      <c r="D416" s="292"/>
      <c r="E416" s="294" t="str">
        <f>IF(D416=$D$661,$E$661,IF(D416=$D$662,$E$662,IF(D416=$D$663,$E$663,IF(D416=$D$664,$E$664,IF(D416=$D$665,$E$665,IF(D416=$D$666,$E$666,IF(D416=$D$667,$E$667,IF(D416=$D$668,$E$668,IF(D416=$D$669,$E$669,IF(D416=$D$670,$E$670,IF(D416=VICERRECTORÍA_ACADÉMICA_,$W$661,IF(D416=PLANEACIÓN_,$W$663, IF(D416=VICERRECTORÍA_INVESTIGACIONES_INNOVACIÓN_EXTENSIÓN_,$W$662,IF(D416=VICERRECTORÍA_ADMINISTRATIVA_FINANCIERA_,$W$664,IF(D416=_VICERRECTORÍA_RESPONSABILIDAD_SOCIAL_Y_BIENESTAR_UNIVERSITARIO_,$W$665," ")))))))))))))))</f>
        <v xml:space="preserve"> </v>
      </c>
      <c r="F416" s="275"/>
      <c r="G416" s="285"/>
      <c r="H416" s="295" t="str">
        <f>+IFERROR(VLOOKUP(G416,Tabla3[],2,0)," ")</f>
        <v xml:space="preserve"> </v>
      </c>
      <c r="I416" s="285"/>
      <c r="J416" s="275"/>
      <c r="K416" s="276"/>
      <c r="L416" s="274"/>
      <c r="M416" s="274"/>
      <c r="N416" s="296" t="str">
        <f t="shared" si="173"/>
        <v xml:space="preserve">     </v>
      </c>
      <c r="O416" s="277"/>
      <c r="P416" s="280">
        <f t="shared" si="183"/>
        <v>0</v>
      </c>
      <c r="Q416" s="277"/>
      <c r="R416" s="280">
        <f t="shared" ref="R416:R479" si="186">IF(Q416="ALTO",5,IF(Q416="MEDIO-ALTO",4,IF(Q416="MEDIO",3,IF(Q416="MEDIO-BAJO",2,IF(Q416="BAJO",1,0)))))</f>
        <v>0</v>
      </c>
      <c r="S416" s="287">
        <f t="shared" ref="S416" si="187">R416*P416</f>
        <v>0</v>
      </c>
      <c r="T416" s="269" t="str">
        <f t="shared" si="175"/>
        <v>LEVE</v>
      </c>
      <c r="U416" s="88"/>
      <c r="V416" s="88"/>
      <c r="W416" s="88"/>
      <c r="X416" s="88"/>
    </row>
    <row r="417" spans="1:24" s="90" customFormat="1" hidden="1" x14ac:dyDescent="0.2">
      <c r="A417" s="290"/>
      <c r="B417" s="291"/>
      <c r="C417" s="291"/>
      <c r="D417" s="293"/>
      <c r="E417" s="295"/>
      <c r="F417" s="271"/>
      <c r="G417" s="284"/>
      <c r="H417" s="295"/>
      <c r="I417" s="284"/>
      <c r="J417" s="271"/>
      <c r="K417" s="273"/>
      <c r="L417" s="273"/>
      <c r="M417" s="273"/>
      <c r="N417" s="296"/>
      <c r="O417" s="278"/>
      <c r="P417" s="281"/>
      <c r="Q417" s="278"/>
      <c r="R417" s="281"/>
      <c r="S417" s="288"/>
      <c r="T417" s="270"/>
      <c r="U417" s="88"/>
      <c r="V417" s="88"/>
      <c r="W417" s="88"/>
      <c r="X417" s="88"/>
    </row>
    <row r="418" spans="1:24" s="90" customFormat="1" hidden="1" x14ac:dyDescent="0.2">
      <c r="A418" s="290"/>
      <c r="B418" s="291"/>
      <c r="C418" s="291"/>
      <c r="D418" s="293"/>
      <c r="E418" s="295"/>
      <c r="F418" s="271"/>
      <c r="G418" s="275"/>
      <c r="H418" s="295"/>
      <c r="I418" s="275"/>
      <c r="J418" s="271"/>
      <c r="K418" s="273"/>
      <c r="L418" s="273"/>
      <c r="M418" s="273"/>
      <c r="N418" s="296"/>
      <c r="O418" s="279"/>
      <c r="P418" s="282"/>
      <c r="Q418" s="279"/>
      <c r="R418" s="282"/>
      <c r="S418" s="276"/>
      <c r="T418" s="270"/>
      <c r="U418" s="88"/>
      <c r="V418" s="88"/>
      <c r="W418" s="88"/>
      <c r="X418" s="88"/>
    </row>
    <row r="419" spans="1:24" s="90" customFormat="1" hidden="1" x14ac:dyDescent="0.2">
      <c r="A419" s="290">
        <v>137</v>
      </c>
      <c r="B419" s="279"/>
      <c r="C419" s="279"/>
      <c r="D419" s="292"/>
      <c r="E419" s="294" t="str">
        <f>IF(D419=$D$661,$E$661,IF(D419=$D$662,$E$662,IF(D419=$D$663,$E$663,IF(D419=$D$664,$E$664,IF(D419=$D$665,$E$665,IF(D419=$D$666,$E$666,IF(D419=$D$667,$E$667,IF(D419=$D$668,$E$668,IF(D419=$D$669,$E$669,IF(D419=$D$670,$E$670,IF(D419=VICERRECTORÍA_ACADÉMICA_,$W$661,IF(D419=PLANEACIÓN_,$W$663, IF(D419=VICERRECTORÍA_INVESTIGACIONES_INNOVACIÓN_EXTENSIÓN_,$W$662,IF(D419=VICERRECTORÍA_ADMINISTRATIVA_FINANCIERA_,$W$664,IF(D419=_VICERRECTORÍA_RESPONSABILIDAD_SOCIAL_Y_BIENESTAR_UNIVERSITARIO_,$W$665," ")))))))))))))))</f>
        <v xml:space="preserve"> </v>
      </c>
      <c r="F419" s="275"/>
      <c r="G419" s="285"/>
      <c r="H419" s="295" t="str">
        <f>+IFERROR(VLOOKUP(G419,Tabla3[],2,0)," ")</f>
        <v xml:space="preserve"> </v>
      </c>
      <c r="I419" s="285"/>
      <c r="J419" s="275"/>
      <c r="K419" s="276"/>
      <c r="L419" s="274"/>
      <c r="M419" s="274"/>
      <c r="N419" s="296" t="str">
        <f t="shared" si="173"/>
        <v xml:space="preserve">     </v>
      </c>
      <c r="O419" s="277"/>
      <c r="P419" s="280">
        <f t="shared" si="183"/>
        <v>0</v>
      </c>
      <c r="Q419" s="277"/>
      <c r="R419" s="280">
        <f t="shared" si="186"/>
        <v>0</v>
      </c>
      <c r="S419" s="287">
        <f t="shared" ref="S419" si="188">R419*P419</f>
        <v>0</v>
      </c>
      <c r="T419" s="269" t="str">
        <f t="shared" si="175"/>
        <v>LEVE</v>
      </c>
      <c r="U419" s="88"/>
      <c r="V419" s="88"/>
      <c r="W419" s="88"/>
      <c r="X419" s="88"/>
    </row>
    <row r="420" spans="1:24" s="90" customFormat="1" hidden="1" x14ac:dyDescent="0.2">
      <c r="A420" s="290"/>
      <c r="B420" s="291"/>
      <c r="C420" s="291"/>
      <c r="D420" s="293"/>
      <c r="E420" s="295"/>
      <c r="F420" s="271"/>
      <c r="G420" s="284"/>
      <c r="H420" s="295"/>
      <c r="I420" s="284"/>
      <c r="J420" s="271"/>
      <c r="K420" s="273"/>
      <c r="L420" s="273"/>
      <c r="M420" s="273"/>
      <c r="N420" s="296"/>
      <c r="O420" s="278"/>
      <c r="P420" s="281"/>
      <c r="Q420" s="278"/>
      <c r="R420" s="281"/>
      <c r="S420" s="288"/>
      <c r="T420" s="270"/>
      <c r="U420" s="88"/>
      <c r="V420" s="88"/>
      <c r="W420" s="88"/>
      <c r="X420" s="88"/>
    </row>
    <row r="421" spans="1:24" s="90" customFormat="1" hidden="1" x14ac:dyDescent="0.2">
      <c r="A421" s="290"/>
      <c r="B421" s="291"/>
      <c r="C421" s="291"/>
      <c r="D421" s="293"/>
      <c r="E421" s="295"/>
      <c r="F421" s="271"/>
      <c r="G421" s="275"/>
      <c r="H421" s="295"/>
      <c r="I421" s="275"/>
      <c r="J421" s="271"/>
      <c r="K421" s="273"/>
      <c r="L421" s="273"/>
      <c r="M421" s="273"/>
      <c r="N421" s="296"/>
      <c r="O421" s="279"/>
      <c r="P421" s="282"/>
      <c r="Q421" s="279"/>
      <c r="R421" s="282"/>
      <c r="S421" s="276"/>
      <c r="T421" s="270"/>
      <c r="U421" s="88"/>
      <c r="V421" s="88"/>
      <c r="W421" s="88"/>
      <c r="X421" s="88"/>
    </row>
    <row r="422" spans="1:24" s="90" customFormat="1" hidden="1" x14ac:dyDescent="0.2">
      <c r="A422" s="290">
        <v>138</v>
      </c>
      <c r="B422" s="279"/>
      <c r="C422" s="279"/>
      <c r="D422" s="292"/>
      <c r="E422" s="294" t="str">
        <f>IF(D422=$D$661,$E$661,IF(D422=$D$662,$E$662,IF(D422=$D$663,$E$663,IF(D422=$D$664,$E$664,IF(D422=$D$665,$E$665,IF(D422=$D$666,$E$666,IF(D422=$D$667,$E$667,IF(D422=$D$668,$E$668,IF(D422=$D$669,$E$669,IF(D422=$D$670,$E$670,IF(D422=VICERRECTORÍA_ACADÉMICA_,$W$661,IF(D422=PLANEACIÓN_,$W$663, IF(D422=VICERRECTORÍA_INVESTIGACIONES_INNOVACIÓN_EXTENSIÓN_,$W$662,IF(D422=VICERRECTORÍA_ADMINISTRATIVA_FINANCIERA_,$W$664,IF(D422=_VICERRECTORÍA_RESPONSABILIDAD_SOCIAL_Y_BIENESTAR_UNIVERSITARIO_,$W$665," ")))))))))))))))</f>
        <v xml:space="preserve"> </v>
      </c>
      <c r="F422" s="275"/>
      <c r="G422" s="285"/>
      <c r="H422" s="295" t="str">
        <f>+IFERROR(VLOOKUP(G422,Tabla3[],2,0)," ")</f>
        <v xml:space="preserve"> </v>
      </c>
      <c r="I422" s="285"/>
      <c r="J422" s="275"/>
      <c r="K422" s="276"/>
      <c r="L422" s="274"/>
      <c r="M422" s="274"/>
      <c r="N422" s="296" t="str">
        <f t="shared" si="173"/>
        <v xml:space="preserve">     </v>
      </c>
      <c r="O422" s="277"/>
      <c r="P422" s="280">
        <f t="shared" si="183"/>
        <v>0</v>
      </c>
      <c r="Q422" s="277"/>
      <c r="R422" s="280">
        <f t="shared" si="186"/>
        <v>0</v>
      </c>
      <c r="S422" s="287">
        <f t="shared" ref="S422" si="189">R422*P422</f>
        <v>0</v>
      </c>
      <c r="T422" s="269" t="str">
        <f t="shared" si="175"/>
        <v>LEVE</v>
      </c>
      <c r="U422" s="88"/>
      <c r="V422" s="88"/>
      <c r="W422" s="88"/>
      <c r="X422" s="88"/>
    </row>
    <row r="423" spans="1:24" s="90" customFormat="1" hidden="1" x14ac:dyDescent="0.2">
      <c r="A423" s="290"/>
      <c r="B423" s="291"/>
      <c r="C423" s="291"/>
      <c r="D423" s="293"/>
      <c r="E423" s="295"/>
      <c r="F423" s="271"/>
      <c r="G423" s="284"/>
      <c r="H423" s="295"/>
      <c r="I423" s="284"/>
      <c r="J423" s="271"/>
      <c r="K423" s="273"/>
      <c r="L423" s="273"/>
      <c r="M423" s="273"/>
      <c r="N423" s="296"/>
      <c r="O423" s="278"/>
      <c r="P423" s="281"/>
      <c r="Q423" s="278"/>
      <c r="R423" s="281"/>
      <c r="S423" s="288"/>
      <c r="T423" s="270"/>
      <c r="U423" s="88"/>
      <c r="V423" s="88"/>
      <c r="W423" s="88"/>
      <c r="X423" s="88"/>
    </row>
    <row r="424" spans="1:24" s="90" customFormat="1" hidden="1" x14ac:dyDescent="0.2">
      <c r="A424" s="290"/>
      <c r="B424" s="291"/>
      <c r="C424" s="291"/>
      <c r="D424" s="293"/>
      <c r="E424" s="295"/>
      <c r="F424" s="271"/>
      <c r="G424" s="275"/>
      <c r="H424" s="295"/>
      <c r="I424" s="275"/>
      <c r="J424" s="271"/>
      <c r="K424" s="273"/>
      <c r="L424" s="273"/>
      <c r="M424" s="273"/>
      <c r="N424" s="296"/>
      <c r="O424" s="279"/>
      <c r="P424" s="282"/>
      <c r="Q424" s="279"/>
      <c r="R424" s="282"/>
      <c r="S424" s="276"/>
      <c r="T424" s="270"/>
      <c r="U424" s="88"/>
      <c r="V424" s="88"/>
      <c r="W424" s="88"/>
      <c r="X424" s="88"/>
    </row>
    <row r="425" spans="1:24" s="90" customFormat="1" hidden="1" x14ac:dyDescent="0.2">
      <c r="A425" s="290">
        <v>139</v>
      </c>
      <c r="B425" s="279"/>
      <c r="C425" s="279"/>
      <c r="D425" s="292"/>
      <c r="E425" s="294" t="str">
        <f>IF(D425=$D$661,$E$661,IF(D425=$D$662,$E$662,IF(D425=$D$663,$E$663,IF(D425=$D$664,$E$664,IF(D425=$D$665,$E$665,IF(D425=$D$666,$E$666,IF(D425=$D$667,$E$667,IF(D425=$D$668,$E$668,IF(D425=$D$669,$E$669,IF(D425=$D$670,$E$670,IF(D425=VICERRECTORÍA_ACADÉMICA_,$W$661,IF(D425=PLANEACIÓN_,$W$663, IF(D425=VICERRECTORÍA_INVESTIGACIONES_INNOVACIÓN_EXTENSIÓN_,$W$662,IF(D425=VICERRECTORÍA_ADMINISTRATIVA_FINANCIERA_,$W$664,IF(D425=_VICERRECTORÍA_RESPONSABILIDAD_SOCIAL_Y_BIENESTAR_UNIVERSITARIO_,$W$665," ")))))))))))))))</f>
        <v xml:space="preserve"> </v>
      </c>
      <c r="F425" s="275"/>
      <c r="G425" s="285"/>
      <c r="H425" s="295" t="str">
        <f>+IFERROR(VLOOKUP(G425,Tabla3[],2,0)," ")</f>
        <v xml:space="preserve"> </v>
      </c>
      <c r="I425" s="285"/>
      <c r="J425" s="275"/>
      <c r="K425" s="276"/>
      <c r="L425" s="274"/>
      <c r="M425" s="274"/>
      <c r="N425" s="296" t="str">
        <f t="shared" si="173"/>
        <v xml:space="preserve">     </v>
      </c>
      <c r="O425" s="277"/>
      <c r="P425" s="280">
        <f t="shared" si="183"/>
        <v>0</v>
      </c>
      <c r="Q425" s="277"/>
      <c r="R425" s="280">
        <f t="shared" si="186"/>
        <v>0</v>
      </c>
      <c r="S425" s="287">
        <f t="shared" ref="S425" si="190">R425*P425</f>
        <v>0</v>
      </c>
      <c r="T425" s="269" t="str">
        <f t="shared" si="175"/>
        <v>LEVE</v>
      </c>
      <c r="U425" s="88"/>
      <c r="V425" s="88"/>
      <c r="W425" s="88"/>
      <c r="X425" s="88"/>
    </row>
    <row r="426" spans="1:24" s="90" customFormat="1" hidden="1" x14ac:dyDescent="0.2">
      <c r="A426" s="290"/>
      <c r="B426" s="291"/>
      <c r="C426" s="291"/>
      <c r="D426" s="293"/>
      <c r="E426" s="295"/>
      <c r="F426" s="271"/>
      <c r="G426" s="284"/>
      <c r="H426" s="295"/>
      <c r="I426" s="284"/>
      <c r="J426" s="271"/>
      <c r="K426" s="273"/>
      <c r="L426" s="273"/>
      <c r="M426" s="273"/>
      <c r="N426" s="296"/>
      <c r="O426" s="278"/>
      <c r="P426" s="281"/>
      <c r="Q426" s="278"/>
      <c r="R426" s="281"/>
      <c r="S426" s="288"/>
      <c r="T426" s="270"/>
      <c r="U426" s="88"/>
      <c r="V426" s="88"/>
      <c r="W426" s="88"/>
      <c r="X426" s="88"/>
    </row>
    <row r="427" spans="1:24" s="90" customFormat="1" hidden="1" x14ac:dyDescent="0.2">
      <c r="A427" s="290"/>
      <c r="B427" s="291"/>
      <c r="C427" s="291"/>
      <c r="D427" s="293"/>
      <c r="E427" s="295"/>
      <c r="F427" s="271"/>
      <c r="G427" s="275"/>
      <c r="H427" s="295"/>
      <c r="I427" s="275"/>
      <c r="J427" s="271"/>
      <c r="K427" s="273"/>
      <c r="L427" s="273"/>
      <c r="M427" s="273"/>
      <c r="N427" s="296"/>
      <c r="O427" s="279"/>
      <c r="P427" s="282"/>
      <c r="Q427" s="279"/>
      <c r="R427" s="282"/>
      <c r="S427" s="276"/>
      <c r="T427" s="270"/>
      <c r="U427" s="88"/>
      <c r="V427" s="88"/>
      <c r="W427" s="88"/>
      <c r="X427" s="88"/>
    </row>
    <row r="428" spans="1:24" s="90" customFormat="1" hidden="1" x14ac:dyDescent="0.2">
      <c r="A428" s="290">
        <v>140</v>
      </c>
      <c r="B428" s="279"/>
      <c r="C428" s="279"/>
      <c r="D428" s="292"/>
      <c r="E428" s="294" t="str">
        <f>IF(D428=$D$661,$E$661,IF(D428=$D$662,$E$662,IF(D428=$D$663,$E$663,IF(D428=$D$664,$E$664,IF(D428=$D$665,$E$665,IF(D428=$D$666,$E$666,IF(D428=$D$667,$E$667,IF(D428=$D$668,$E$668,IF(D428=$D$669,$E$669,IF(D428=$D$670,$E$670,IF(D428=VICERRECTORÍA_ACADÉMICA_,$W$661,IF(D428=PLANEACIÓN_,$W$663, IF(D428=VICERRECTORÍA_INVESTIGACIONES_INNOVACIÓN_EXTENSIÓN_,$W$662,IF(D428=VICERRECTORÍA_ADMINISTRATIVA_FINANCIERA_,$W$664,IF(D428=_VICERRECTORÍA_RESPONSABILIDAD_SOCIAL_Y_BIENESTAR_UNIVERSITARIO_,$W$665," ")))))))))))))))</f>
        <v xml:space="preserve"> </v>
      </c>
      <c r="F428" s="275"/>
      <c r="G428" s="285"/>
      <c r="H428" s="295" t="str">
        <f>+IFERROR(VLOOKUP(G428,Tabla3[],2,0)," ")</f>
        <v xml:space="preserve"> </v>
      </c>
      <c r="I428" s="285"/>
      <c r="J428" s="275"/>
      <c r="K428" s="276"/>
      <c r="L428" s="274"/>
      <c r="M428" s="274"/>
      <c r="N428" s="296" t="str">
        <f t="shared" si="173"/>
        <v xml:space="preserve">     </v>
      </c>
      <c r="O428" s="277"/>
      <c r="P428" s="280">
        <f t="shared" si="183"/>
        <v>0</v>
      </c>
      <c r="Q428" s="277"/>
      <c r="R428" s="280">
        <f t="shared" si="186"/>
        <v>0</v>
      </c>
      <c r="S428" s="287">
        <f t="shared" ref="S428" si="191">R428*P428</f>
        <v>0</v>
      </c>
      <c r="T428" s="269" t="str">
        <f t="shared" si="175"/>
        <v>LEVE</v>
      </c>
      <c r="U428" s="88"/>
      <c r="V428" s="88"/>
      <c r="W428" s="88"/>
      <c r="X428" s="88"/>
    </row>
    <row r="429" spans="1:24" s="90" customFormat="1" hidden="1" x14ac:dyDescent="0.2">
      <c r="A429" s="290"/>
      <c r="B429" s="291"/>
      <c r="C429" s="291"/>
      <c r="D429" s="293"/>
      <c r="E429" s="295"/>
      <c r="F429" s="271"/>
      <c r="G429" s="284"/>
      <c r="H429" s="295"/>
      <c r="I429" s="284"/>
      <c r="J429" s="271"/>
      <c r="K429" s="273"/>
      <c r="L429" s="273"/>
      <c r="M429" s="273"/>
      <c r="N429" s="296"/>
      <c r="O429" s="278"/>
      <c r="P429" s="281"/>
      <c r="Q429" s="278"/>
      <c r="R429" s="281"/>
      <c r="S429" s="288"/>
      <c r="T429" s="270"/>
      <c r="U429" s="88"/>
      <c r="V429" s="88"/>
      <c r="W429" s="88"/>
      <c r="X429" s="88"/>
    </row>
    <row r="430" spans="1:24" s="90" customFormat="1" hidden="1" x14ac:dyDescent="0.2">
      <c r="A430" s="290"/>
      <c r="B430" s="291"/>
      <c r="C430" s="291"/>
      <c r="D430" s="293"/>
      <c r="E430" s="295"/>
      <c r="F430" s="271"/>
      <c r="G430" s="275"/>
      <c r="H430" s="295"/>
      <c r="I430" s="275"/>
      <c r="J430" s="271"/>
      <c r="K430" s="273"/>
      <c r="L430" s="273"/>
      <c r="M430" s="273"/>
      <c r="N430" s="296"/>
      <c r="O430" s="279"/>
      <c r="P430" s="282"/>
      <c r="Q430" s="279"/>
      <c r="R430" s="282"/>
      <c r="S430" s="276"/>
      <c r="T430" s="270"/>
      <c r="U430" s="88"/>
      <c r="V430" s="88"/>
      <c r="W430" s="88"/>
      <c r="X430" s="88"/>
    </row>
    <row r="431" spans="1:24" s="90" customFormat="1" hidden="1" x14ac:dyDescent="0.2">
      <c r="A431" s="290">
        <v>141</v>
      </c>
      <c r="B431" s="279"/>
      <c r="C431" s="279"/>
      <c r="D431" s="292"/>
      <c r="E431" s="294" t="str">
        <f>IF(D431=$D$661,$E$661,IF(D431=$D$662,$E$662,IF(D431=$D$663,$E$663,IF(D431=$D$664,$E$664,IF(D431=$D$665,$E$665,IF(D431=$D$666,$E$666,IF(D431=$D$667,$E$667,IF(D431=$D$668,$E$668,IF(D431=$D$669,$E$669,IF(D431=$D$670,$E$670,IF(D431=VICERRECTORÍA_ACADÉMICA_,$W$661,IF(D431=PLANEACIÓN_,$W$663, IF(D431=VICERRECTORÍA_INVESTIGACIONES_INNOVACIÓN_EXTENSIÓN_,$W$662,IF(D431=VICERRECTORÍA_ADMINISTRATIVA_FINANCIERA_,$W$664,IF(D431=_VICERRECTORÍA_RESPONSABILIDAD_SOCIAL_Y_BIENESTAR_UNIVERSITARIO_,$W$665," ")))))))))))))))</f>
        <v xml:space="preserve"> </v>
      </c>
      <c r="F431" s="275"/>
      <c r="G431" s="285"/>
      <c r="H431" s="295" t="str">
        <f>+IFERROR(VLOOKUP(G431,Tabla3[],2,0)," ")</f>
        <v xml:space="preserve"> </v>
      </c>
      <c r="I431" s="285"/>
      <c r="J431" s="275"/>
      <c r="K431" s="276"/>
      <c r="L431" s="274"/>
      <c r="M431" s="274"/>
      <c r="N431" s="296" t="str">
        <f t="shared" si="173"/>
        <v xml:space="preserve">     </v>
      </c>
      <c r="O431" s="277"/>
      <c r="P431" s="280">
        <f t="shared" si="183"/>
        <v>0</v>
      </c>
      <c r="Q431" s="277"/>
      <c r="R431" s="280">
        <f t="shared" si="186"/>
        <v>0</v>
      </c>
      <c r="S431" s="287">
        <f t="shared" ref="S431" si="192">R431*P431</f>
        <v>0</v>
      </c>
      <c r="T431" s="269" t="str">
        <f t="shared" si="175"/>
        <v>LEVE</v>
      </c>
      <c r="U431" s="88"/>
      <c r="V431" s="88"/>
      <c r="W431" s="88"/>
      <c r="X431" s="88"/>
    </row>
    <row r="432" spans="1:24" s="90" customFormat="1" hidden="1" x14ac:dyDescent="0.2">
      <c r="A432" s="290"/>
      <c r="B432" s="291"/>
      <c r="C432" s="291"/>
      <c r="D432" s="293"/>
      <c r="E432" s="295"/>
      <c r="F432" s="271"/>
      <c r="G432" s="284"/>
      <c r="H432" s="295"/>
      <c r="I432" s="284"/>
      <c r="J432" s="271"/>
      <c r="K432" s="273"/>
      <c r="L432" s="273"/>
      <c r="M432" s="273"/>
      <c r="N432" s="296"/>
      <c r="O432" s="278"/>
      <c r="P432" s="281"/>
      <c r="Q432" s="278"/>
      <c r="R432" s="281"/>
      <c r="S432" s="288"/>
      <c r="T432" s="270"/>
      <c r="U432" s="88"/>
      <c r="V432" s="88"/>
      <c r="W432" s="88"/>
      <c r="X432" s="88"/>
    </row>
    <row r="433" spans="1:24" s="90" customFormat="1" hidden="1" x14ac:dyDescent="0.2">
      <c r="A433" s="290"/>
      <c r="B433" s="291"/>
      <c r="C433" s="291"/>
      <c r="D433" s="293"/>
      <c r="E433" s="295"/>
      <c r="F433" s="271"/>
      <c r="G433" s="275"/>
      <c r="H433" s="295"/>
      <c r="I433" s="275"/>
      <c r="J433" s="271"/>
      <c r="K433" s="273"/>
      <c r="L433" s="273"/>
      <c r="M433" s="273"/>
      <c r="N433" s="296"/>
      <c r="O433" s="279"/>
      <c r="P433" s="282"/>
      <c r="Q433" s="279"/>
      <c r="R433" s="282"/>
      <c r="S433" s="276"/>
      <c r="T433" s="270"/>
      <c r="U433" s="88"/>
      <c r="V433" s="88"/>
      <c r="W433" s="88"/>
      <c r="X433" s="88"/>
    </row>
    <row r="434" spans="1:24" s="90" customFormat="1" hidden="1" x14ac:dyDescent="0.2">
      <c r="A434" s="290">
        <v>142</v>
      </c>
      <c r="B434" s="279"/>
      <c r="C434" s="279"/>
      <c r="D434" s="292"/>
      <c r="E434" s="294" t="str">
        <f>IF(D434=$D$661,$E$661,IF(D434=$D$662,$E$662,IF(D434=$D$663,$E$663,IF(D434=$D$664,$E$664,IF(D434=$D$665,$E$665,IF(D434=$D$666,$E$666,IF(D434=$D$667,$E$667,IF(D434=$D$668,$E$668,IF(D434=$D$669,$E$669,IF(D434=$D$670,$E$670,IF(D434=VICERRECTORÍA_ACADÉMICA_,$W$661,IF(D434=PLANEACIÓN_,$W$663, IF(D434=VICERRECTORÍA_INVESTIGACIONES_INNOVACIÓN_EXTENSIÓN_,$W$662,IF(D434=VICERRECTORÍA_ADMINISTRATIVA_FINANCIERA_,$W$664,IF(D434=_VICERRECTORÍA_RESPONSABILIDAD_SOCIAL_Y_BIENESTAR_UNIVERSITARIO_,$W$665," ")))))))))))))))</f>
        <v xml:space="preserve"> </v>
      </c>
      <c r="F434" s="275"/>
      <c r="G434" s="285"/>
      <c r="H434" s="295" t="str">
        <f>+IFERROR(VLOOKUP(G434,Tabla3[],2,0)," ")</f>
        <v xml:space="preserve"> </v>
      </c>
      <c r="I434" s="285"/>
      <c r="J434" s="275"/>
      <c r="K434" s="276"/>
      <c r="L434" s="274"/>
      <c r="M434" s="274"/>
      <c r="N434" s="296" t="str">
        <f t="shared" si="173"/>
        <v xml:space="preserve">     </v>
      </c>
      <c r="O434" s="277"/>
      <c r="P434" s="280">
        <f t="shared" si="183"/>
        <v>0</v>
      </c>
      <c r="Q434" s="277"/>
      <c r="R434" s="280">
        <f t="shared" si="186"/>
        <v>0</v>
      </c>
      <c r="S434" s="287">
        <f t="shared" ref="S434" si="193">R434*P434</f>
        <v>0</v>
      </c>
      <c r="T434" s="269" t="str">
        <f t="shared" si="175"/>
        <v>LEVE</v>
      </c>
      <c r="U434" s="88"/>
      <c r="V434" s="88"/>
      <c r="W434" s="88"/>
      <c r="X434" s="88"/>
    </row>
    <row r="435" spans="1:24" s="90" customFormat="1" hidden="1" x14ac:dyDescent="0.2">
      <c r="A435" s="290"/>
      <c r="B435" s="291"/>
      <c r="C435" s="291"/>
      <c r="D435" s="293"/>
      <c r="E435" s="295"/>
      <c r="F435" s="271"/>
      <c r="G435" s="284"/>
      <c r="H435" s="295"/>
      <c r="I435" s="284"/>
      <c r="J435" s="271"/>
      <c r="K435" s="273"/>
      <c r="L435" s="273"/>
      <c r="M435" s="273"/>
      <c r="N435" s="296"/>
      <c r="O435" s="278"/>
      <c r="P435" s="281"/>
      <c r="Q435" s="278"/>
      <c r="R435" s="281"/>
      <c r="S435" s="288"/>
      <c r="T435" s="270"/>
      <c r="U435" s="88"/>
      <c r="V435" s="88"/>
      <c r="W435" s="88"/>
      <c r="X435" s="88"/>
    </row>
    <row r="436" spans="1:24" s="90" customFormat="1" hidden="1" x14ac:dyDescent="0.2">
      <c r="A436" s="290"/>
      <c r="B436" s="291"/>
      <c r="C436" s="291"/>
      <c r="D436" s="293"/>
      <c r="E436" s="295"/>
      <c r="F436" s="271"/>
      <c r="G436" s="275"/>
      <c r="H436" s="295"/>
      <c r="I436" s="275"/>
      <c r="J436" s="271"/>
      <c r="K436" s="273"/>
      <c r="L436" s="273"/>
      <c r="M436" s="273"/>
      <c r="N436" s="296"/>
      <c r="O436" s="279"/>
      <c r="P436" s="282"/>
      <c r="Q436" s="279"/>
      <c r="R436" s="282"/>
      <c r="S436" s="276"/>
      <c r="T436" s="270"/>
      <c r="U436" s="88"/>
      <c r="V436" s="88"/>
      <c r="W436" s="88"/>
      <c r="X436" s="88"/>
    </row>
    <row r="437" spans="1:24" s="90" customFormat="1" hidden="1" x14ac:dyDescent="0.2">
      <c r="A437" s="290">
        <v>143</v>
      </c>
      <c r="B437" s="279"/>
      <c r="C437" s="279"/>
      <c r="D437" s="292"/>
      <c r="E437" s="294" t="str">
        <f>IF(D437=$D$661,$E$661,IF(D437=$D$662,$E$662,IF(D437=$D$663,$E$663,IF(D437=$D$664,$E$664,IF(D437=$D$665,$E$665,IF(D437=$D$666,$E$666,IF(D437=$D$667,$E$667,IF(D437=$D$668,$E$668,IF(D437=$D$669,$E$669,IF(D437=$D$670,$E$670,IF(D437=VICERRECTORÍA_ACADÉMICA_,$W$661,IF(D437=PLANEACIÓN_,$W$663, IF(D437=VICERRECTORÍA_INVESTIGACIONES_INNOVACIÓN_EXTENSIÓN_,$W$662,IF(D437=VICERRECTORÍA_ADMINISTRATIVA_FINANCIERA_,$W$664,IF(D437=_VICERRECTORÍA_RESPONSABILIDAD_SOCIAL_Y_BIENESTAR_UNIVERSITARIO_,$W$665," ")))))))))))))))</f>
        <v xml:space="preserve"> </v>
      </c>
      <c r="F437" s="275"/>
      <c r="G437" s="285"/>
      <c r="H437" s="295" t="str">
        <f>+IFERROR(VLOOKUP(G437,Tabla3[],2,0)," ")</f>
        <v xml:space="preserve"> </v>
      </c>
      <c r="I437" s="285"/>
      <c r="J437" s="275"/>
      <c r="K437" s="276"/>
      <c r="L437" s="274"/>
      <c r="M437" s="274"/>
      <c r="N437" s="296" t="str">
        <f t="shared" si="173"/>
        <v xml:space="preserve">     </v>
      </c>
      <c r="O437" s="277"/>
      <c r="P437" s="280">
        <f t="shared" si="183"/>
        <v>0</v>
      </c>
      <c r="Q437" s="277"/>
      <c r="R437" s="280">
        <f t="shared" si="186"/>
        <v>0</v>
      </c>
      <c r="S437" s="287">
        <f t="shared" ref="S437" si="194">R437*P437</f>
        <v>0</v>
      </c>
      <c r="T437" s="269" t="str">
        <f t="shared" si="175"/>
        <v>LEVE</v>
      </c>
      <c r="U437" s="88"/>
      <c r="V437" s="88"/>
      <c r="W437" s="88"/>
      <c r="X437" s="88"/>
    </row>
    <row r="438" spans="1:24" s="90" customFormat="1" hidden="1" x14ac:dyDescent="0.2">
      <c r="A438" s="290"/>
      <c r="B438" s="291"/>
      <c r="C438" s="291"/>
      <c r="D438" s="293"/>
      <c r="E438" s="295"/>
      <c r="F438" s="271"/>
      <c r="G438" s="284"/>
      <c r="H438" s="295"/>
      <c r="I438" s="284"/>
      <c r="J438" s="271"/>
      <c r="K438" s="273"/>
      <c r="L438" s="273"/>
      <c r="M438" s="273"/>
      <c r="N438" s="296"/>
      <c r="O438" s="278"/>
      <c r="P438" s="281"/>
      <c r="Q438" s="278"/>
      <c r="R438" s="281"/>
      <c r="S438" s="288"/>
      <c r="T438" s="270"/>
      <c r="U438" s="88"/>
      <c r="V438" s="88"/>
      <c r="W438" s="88"/>
      <c r="X438" s="88"/>
    </row>
    <row r="439" spans="1:24" s="90" customFormat="1" hidden="1" x14ac:dyDescent="0.2">
      <c r="A439" s="290"/>
      <c r="B439" s="291"/>
      <c r="C439" s="291"/>
      <c r="D439" s="293"/>
      <c r="E439" s="295"/>
      <c r="F439" s="271"/>
      <c r="G439" s="275"/>
      <c r="H439" s="295"/>
      <c r="I439" s="275"/>
      <c r="J439" s="271"/>
      <c r="K439" s="273"/>
      <c r="L439" s="273"/>
      <c r="M439" s="273"/>
      <c r="N439" s="296"/>
      <c r="O439" s="279"/>
      <c r="P439" s="282"/>
      <c r="Q439" s="279"/>
      <c r="R439" s="282"/>
      <c r="S439" s="276"/>
      <c r="T439" s="270"/>
      <c r="U439" s="88"/>
      <c r="V439" s="88"/>
      <c r="W439" s="88"/>
      <c r="X439" s="88"/>
    </row>
    <row r="440" spans="1:24" s="90" customFormat="1" hidden="1" x14ac:dyDescent="0.2">
      <c r="A440" s="290">
        <v>144</v>
      </c>
      <c r="B440" s="279"/>
      <c r="C440" s="279"/>
      <c r="D440" s="292"/>
      <c r="E440" s="294" t="str">
        <f>IF(D440=$D$661,$E$661,IF(D440=$D$662,$E$662,IF(D440=$D$663,$E$663,IF(D440=$D$664,$E$664,IF(D440=$D$665,$E$665,IF(D440=$D$666,$E$666,IF(D440=$D$667,$E$667,IF(D440=$D$668,$E$668,IF(D440=$D$669,$E$669,IF(D440=$D$670,$E$670,IF(D440=VICERRECTORÍA_ACADÉMICA_,$W$661,IF(D440=PLANEACIÓN_,$W$663, IF(D440=VICERRECTORÍA_INVESTIGACIONES_INNOVACIÓN_EXTENSIÓN_,$W$662,IF(D440=VICERRECTORÍA_ADMINISTRATIVA_FINANCIERA_,$W$664,IF(D440=_VICERRECTORÍA_RESPONSABILIDAD_SOCIAL_Y_BIENESTAR_UNIVERSITARIO_,$W$665," ")))))))))))))))</f>
        <v xml:space="preserve"> </v>
      </c>
      <c r="F440" s="275"/>
      <c r="G440" s="285"/>
      <c r="H440" s="295" t="str">
        <f>+IFERROR(VLOOKUP(G440,Tabla3[],2,0)," ")</f>
        <v xml:space="preserve"> </v>
      </c>
      <c r="I440" s="285"/>
      <c r="J440" s="275"/>
      <c r="K440" s="276"/>
      <c r="L440" s="274"/>
      <c r="M440" s="274"/>
      <c r="N440" s="296" t="str">
        <f t="shared" si="173"/>
        <v xml:space="preserve">     </v>
      </c>
      <c r="O440" s="277"/>
      <c r="P440" s="280">
        <f t="shared" si="183"/>
        <v>0</v>
      </c>
      <c r="Q440" s="277"/>
      <c r="R440" s="280">
        <f t="shared" si="186"/>
        <v>0</v>
      </c>
      <c r="S440" s="287">
        <f t="shared" ref="S440" si="195">R440*P440</f>
        <v>0</v>
      </c>
      <c r="T440" s="269" t="str">
        <f t="shared" si="175"/>
        <v>LEVE</v>
      </c>
      <c r="U440" s="88"/>
      <c r="V440" s="88"/>
      <c r="W440" s="88"/>
      <c r="X440" s="88"/>
    </row>
    <row r="441" spans="1:24" s="90" customFormat="1" hidden="1" x14ac:dyDescent="0.2">
      <c r="A441" s="290"/>
      <c r="B441" s="291"/>
      <c r="C441" s="291"/>
      <c r="D441" s="293"/>
      <c r="E441" s="295"/>
      <c r="F441" s="271"/>
      <c r="G441" s="284"/>
      <c r="H441" s="295"/>
      <c r="I441" s="284"/>
      <c r="J441" s="271"/>
      <c r="K441" s="273"/>
      <c r="L441" s="273"/>
      <c r="M441" s="273"/>
      <c r="N441" s="296"/>
      <c r="O441" s="278"/>
      <c r="P441" s="281"/>
      <c r="Q441" s="278"/>
      <c r="R441" s="281"/>
      <c r="S441" s="288"/>
      <c r="T441" s="270"/>
      <c r="U441" s="88"/>
      <c r="V441" s="88"/>
      <c r="W441" s="88"/>
      <c r="X441" s="88"/>
    </row>
    <row r="442" spans="1:24" s="90" customFormat="1" hidden="1" x14ac:dyDescent="0.2">
      <c r="A442" s="290"/>
      <c r="B442" s="291"/>
      <c r="C442" s="291"/>
      <c r="D442" s="293"/>
      <c r="E442" s="295"/>
      <c r="F442" s="271"/>
      <c r="G442" s="275"/>
      <c r="H442" s="295"/>
      <c r="I442" s="275"/>
      <c r="J442" s="271"/>
      <c r="K442" s="273"/>
      <c r="L442" s="273"/>
      <c r="M442" s="273"/>
      <c r="N442" s="296"/>
      <c r="O442" s="279"/>
      <c r="P442" s="282"/>
      <c r="Q442" s="279"/>
      <c r="R442" s="282"/>
      <c r="S442" s="276"/>
      <c r="T442" s="270"/>
      <c r="U442" s="88"/>
      <c r="V442" s="88"/>
      <c r="W442" s="88"/>
      <c r="X442" s="88"/>
    </row>
    <row r="443" spans="1:24" s="90" customFormat="1" hidden="1" x14ac:dyDescent="0.2">
      <c r="A443" s="290">
        <v>145</v>
      </c>
      <c r="B443" s="279"/>
      <c r="C443" s="279"/>
      <c r="D443" s="292"/>
      <c r="E443" s="294" t="str">
        <f>IF(D443=$D$661,$E$661,IF(D443=$D$662,$E$662,IF(D443=$D$663,$E$663,IF(D443=$D$664,$E$664,IF(D443=$D$665,$E$665,IF(D443=$D$666,$E$666,IF(D443=$D$667,$E$667,IF(D443=$D$668,$E$668,IF(D443=$D$669,$E$669,IF(D443=$D$670,$E$670,IF(D443=VICERRECTORÍA_ACADÉMICA_,$W$661,IF(D443=PLANEACIÓN_,$W$663, IF(D443=VICERRECTORÍA_INVESTIGACIONES_INNOVACIÓN_EXTENSIÓN_,$W$662,IF(D443=VICERRECTORÍA_ADMINISTRATIVA_FINANCIERA_,$W$664,IF(D443=_VICERRECTORÍA_RESPONSABILIDAD_SOCIAL_Y_BIENESTAR_UNIVERSITARIO_,$W$665," ")))))))))))))))</f>
        <v xml:space="preserve"> </v>
      </c>
      <c r="F443" s="275"/>
      <c r="G443" s="285"/>
      <c r="H443" s="295" t="str">
        <f>+IFERROR(VLOOKUP(G443,Tabla3[],2,0)," ")</f>
        <v xml:space="preserve"> </v>
      </c>
      <c r="I443" s="285"/>
      <c r="J443" s="275"/>
      <c r="K443" s="276"/>
      <c r="L443" s="274"/>
      <c r="M443" s="274"/>
      <c r="N443" s="296" t="str">
        <f t="shared" si="173"/>
        <v xml:space="preserve">     </v>
      </c>
      <c r="O443" s="277"/>
      <c r="P443" s="280">
        <f t="shared" si="183"/>
        <v>0</v>
      </c>
      <c r="Q443" s="277"/>
      <c r="R443" s="280">
        <f t="shared" si="186"/>
        <v>0</v>
      </c>
      <c r="S443" s="287">
        <f t="shared" ref="S443" si="196">R443*P443</f>
        <v>0</v>
      </c>
      <c r="T443" s="269" t="str">
        <f t="shared" si="175"/>
        <v>LEVE</v>
      </c>
      <c r="U443" s="88"/>
      <c r="V443" s="88"/>
      <c r="W443" s="88"/>
      <c r="X443" s="88"/>
    </row>
    <row r="444" spans="1:24" s="90" customFormat="1" hidden="1" x14ac:dyDescent="0.2">
      <c r="A444" s="290"/>
      <c r="B444" s="291"/>
      <c r="C444" s="291"/>
      <c r="D444" s="293"/>
      <c r="E444" s="295"/>
      <c r="F444" s="271"/>
      <c r="G444" s="284"/>
      <c r="H444" s="295"/>
      <c r="I444" s="284"/>
      <c r="J444" s="271"/>
      <c r="K444" s="273"/>
      <c r="L444" s="273"/>
      <c r="M444" s="273"/>
      <c r="N444" s="296"/>
      <c r="O444" s="278"/>
      <c r="P444" s="281"/>
      <c r="Q444" s="278"/>
      <c r="R444" s="281"/>
      <c r="S444" s="288"/>
      <c r="T444" s="270"/>
      <c r="U444" s="88"/>
      <c r="V444" s="88"/>
      <c r="W444" s="88"/>
      <c r="X444" s="88"/>
    </row>
    <row r="445" spans="1:24" s="90" customFormat="1" hidden="1" x14ac:dyDescent="0.2">
      <c r="A445" s="290"/>
      <c r="B445" s="291"/>
      <c r="C445" s="291"/>
      <c r="D445" s="293"/>
      <c r="E445" s="295"/>
      <c r="F445" s="271"/>
      <c r="G445" s="275"/>
      <c r="H445" s="295"/>
      <c r="I445" s="275"/>
      <c r="J445" s="271"/>
      <c r="K445" s="273"/>
      <c r="L445" s="273"/>
      <c r="M445" s="273"/>
      <c r="N445" s="296"/>
      <c r="O445" s="279"/>
      <c r="P445" s="282"/>
      <c r="Q445" s="279"/>
      <c r="R445" s="282"/>
      <c r="S445" s="276"/>
      <c r="T445" s="270"/>
      <c r="U445" s="88"/>
      <c r="V445" s="88"/>
      <c r="W445" s="88"/>
      <c r="X445" s="88"/>
    </row>
    <row r="446" spans="1:24" s="90" customFormat="1" hidden="1" x14ac:dyDescent="0.2">
      <c r="A446" s="290">
        <v>146</v>
      </c>
      <c r="B446" s="279"/>
      <c r="C446" s="279"/>
      <c r="D446" s="292"/>
      <c r="E446" s="294" t="str">
        <f>IF(D446=$D$661,$E$661,IF(D446=$D$662,$E$662,IF(D446=$D$663,$E$663,IF(D446=$D$664,$E$664,IF(D446=$D$665,$E$665,IF(D446=$D$666,$E$666,IF(D446=$D$667,$E$667,IF(D446=$D$668,$E$668,IF(D446=$D$669,$E$669,IF(D446=$D$670,$E$670,IF(D446=VICERRECTORÍA_ACADÉMICA_,$W$661,IF(D446=PLANEACIÓN_,$W$663, IF(D446=VICERRECTORÍA_INVESTIGACIONES_INNOVACIÓN_EXTENSIÓN_,$W$662,IF(D446=VICERRECTORÍA_ADMINISTRATIVA_FINANCIERA_,$W$664,IF(D446=_VICERRECTORÍA_RESPONSABILIDAD_SOCIAL_Y_BIENESTAR_UNIVERSITARIO_,$W$665," ")))))))))))))))</f>
        <v xml:space="preserve"> </v>
      </c>
      <c r="F446" s="275"/>
      <c r="G446" s="285"/>
      <c r="H446" s="295" t="str">
        <f>+IFERROR(VLOOKUP(G446,Tabla3[],2,0)," ")</f>
        <v xml:space="preserve"> </v>
      </c>
      <c r="I446" s="285"/>
      <c r="J446" s="275"/>
      <c r="K446" s="276"/>
      <c r="L446" s="274"/>
      <c r="M446" s="274"/>
      <c r="N446" s="296" t="str">
        <f t="shared" si="173"/>
        <v xml:space="preserve">     </v>
      </c>
      <c r="O446" s="277"/>
      <c r="P446" s="280">
        <f t="shared" si="183"/>
        <v>0</v>
      </c>
      <c r="Q446" s="277"/>
      <c r="R446" s="280">
        <f t="shared" si="186"/>
        <v>0</v>
      </c>
      <c r="S446" s="287">
        <f t="shared" ref="S446" si="197">R446*P446</f>
        <v>0</v>
      </c>
      <c r="T446" s="269" t="str">
        <f t="shared" si="175"/>
        <v>LEVE</v>
      </c>
      <c r="U446" s="88"/>
      <c r="V446" s="88"/>
      <c r="W446" s="88"/>
      <c r="X446" s="88"/>
    </row>
    <row r="447" spans="1:24" s="90" customFormat="1" hidden="1" x14ac:dyDescent="0.2">
      <c r="A447" s="290"/>
      <c r="B447" s="291"/>
      <c r="C447" s="291"/>
      <c r="D447" s="293"/>
      <c r="E447" s="295"/>
      <c r="F447" s="271"/>
      <c r="G447" s="284"/>
      <c r="H447" s="295"/>
      <c r="I447" s="284"/>
      <c r="J447" s="271"/>
      <c r="K447" s="273"/>
      <c r="L447" s="273"/>
      <c r="M447" s="273"/>
      <c r="N447" s="296"/>
      <c r="O447" s="278"/>
      <c r="P447" s="281"/>
      <c r="Q447" s="278"/>
      <c r="R447" s="281"/>
      <c r="S447" s="288"/>
      <c r="T447" s="270"/>
      <c r="U447" s="88"/>
      <c r="V447" s="88"/>
      <c r="W447" s="88"/>
      <c r="X447" s="88"/>
    </row>
    <row r="448" spans="1:24" s="90" customFormat="1" hidden="1" x14ac:dyDescent="0.2">
      <c r="A448" s="290"/>
      <c r="B448" s="291"/>
      <c r="C448" s="291"/>
      <c r="D448" s="293"/>
      <c r="E448" s="295"/>
      <c r="F448" s="271"/>
      <c r="G448" s="275"/>
      <c r="H448" s="295"/>
      <c r="I448" s="275"/>
      <c r="J448" s="271"/>
      <c r="K448" s="273"/>
      <c r="L448" s="273"/>
      <c r="M448" s="273"/>
      <c r="N448" s="296"/>
      <c r="O448" s="279"/>
      <c r="P448" s="282"/>
      <c r="Q448" s="279"/>
      <c r="R448" s="282"/>
      <c r="S448" s="276"/>
      <c r="T448" s="270"/>
      <c r="U448" s="88"/>
      <c r="V448" s="88"/>
      <c r="W448" s="88"/>
      <c r="X448" s="88"/>
    </row>
    <row r="449" spans="1:24" s="90" customFormat="1" hidden="1" x14ac:dyDescent="0.2">
      <c r="A449" s="290">
        <v>147</v>
      </c>
      <c r="B449" s="279"/>
      <c r="C449" s="279"/>
      <c r="D449" s="292"/>
      <c r="E449" s="294" t="str">
        <f>IF(D449=$D$661,$E$661,IF(D449=$D$662,$E$662,IF(D449=$D$663,$E$663,IF(D449=$D$664,$E$664,IF(D449=$D$665,$E$665,IF(D449=$D$666,$E$666,IF(D449=$D$667,$E$667,IF(D449=$D$668,$E$668,IF(D449=$D$669,$E$669,IF(D449=$D$670,$E$670,IF(D449=VICERRECTORÍA_ACADÉMICA_,$W$661,IF(D449=PLANEACIÓN_,$W$663, IF(D449=VICERRECTORÍA_INVESTIGACIONES_INNOVACIÓN_EXTENSIÓN_,$W$662,IF(D449=VICERRECTORÍA_ADMINISTRATIVA_FINANCIERA_,$W$664,IF(D449=_VICERRECTORÍA_RESPONSABILIDAD_SOCIAL_Y_BIENESTAR_UNIVERSITARIO_,$W$665," ")))))))))))))))</f>
        <v xml:space="preserve"> </v>
      </c>
      <c r="F449" s="275"/>
      <c r="G449" s="285"/>
      <c r="H449" s="295" t="str">
        <f>+IFERROR(VLOOKUP(G449,Tabla3[],2,0)," ")</f>
        <v xml:space="preserve"> </v>
      </c>
      <c r="I449" s="285"/>
      <c r="J449" s="275"/>
      <c r="K449" s="276"/>
      <c r="L449" s="274"/>
      <c r="M449" s="274"/>
      <c r="N449" s="296" t="str">
        <f t="shared" si="173"/>
        <v xml:space="preserve">     </v>
      </c>
      <c r="O449" s="277"/>
      <c r="P449" s="280">
        <f t="shared" si="183"/>
        <v>0</v>
      </c>
      <c r="Q449" s="277"/>
      <c r="R449" s="280">
        <f t="shared" si="186"/>
        <v>0</v>
      </c>
      <c r="S449" s="287">
        <f t="shared" ref="S449" si="198">R449*P449</f>
        <v>0</v>
      </c>
      <c r="T449" s="269" t="str">
        <f t="shared" si="175"/>
        <v>LEVE</v>
      </c>
      <c r="U449" s="88"/>
      <c r="V449" s="88"/>
      <c r="W449" s="88"/>
      <c r="X449" s="88"/>
    </row>
    <row r="450" spans="1:24" s="90" customFormat="1" hidden="1" x14ac:dyDescent="0.2">
      <c r="A450" s="290"/>
      <c r="B450" s="291"/>
      <c r="C450" s="291"/>
      <c r="D450" s="293"/>
      <c r="E450" s="295"/>
      <c r="F450" s="271"/>
      <c r="G450" s="284"/>
      <c r="H450" s="295"/>
      <c r="I450" s="284"/>
      <c r="J450" s="271"/>
      <c r="K450" s="273"/>
      <c r="L450" s="273"/>
      <c r="M450" s="273"/>
      <c r="N450" s="296"/>
      <c r="O450" s="278"/>
      <c r="P450" s="281"/>
      <c r="Q450" s="278"/>
      <c r="R450" s="281"/>
      <c r="S450" s="288"/>
      <c r="T450" s="270"/>
      <c r="U450" s="88"/>
      <c r="V450" s="88"/>
      <c r="W450" s="88"/>
      <c r="X450" s="88"/>
    </row>
    <row r="451" spans="1:24" s="90" customFormat="1" hidden="1" x14ac:dyDescent="0.2">
      <c r="A451" s="290"/>
      <c r="B451" s="291"/>
      <c r="C451" s="291"/>
      <c r="D451" s="293"/>
      <c r="E451" s="295"/>
      <c r="F451" s="271"/>
      <c r="G451" s="275"/>
      <c r="H451" s="295"/>
      <c r="I451" s="275"/>
      <c r="J451" s="271"/>
      <c r="K451" s="273"/>
      <c r="L451" s="273"/>
      <c r="M451" s="273"/>
      <c r="N451" s="296"/>
      <c r="O451" s="279"/>
      <c r="P451" s="282"/>
      <c r="Q451" s="279"/>
      <c r="R451" s="282"/>
      <c r="S451" s="276"/>
      <c r="T451" s="270"/>
      <c r="U451" s="88"/>
      <c r="V451" s="88"/>
      <c r="W451" s="88"/>
      <c r="X451" s="88"/>
    </row>
    <row r="452" spans="1:24" s="90" customFormat="1" hidden="1" x14ac:dyDescent="0.2">
      <c r="A452" s="290">
        <v>148</v>
      </c>
      <c r="B452" s="279"/>
      <c r="C452" s="279"/>
      <c r="D452" s="292"/>
      <c r="E452" s="294" t="str">
        <f>IF(D452=$D$661,$E$661,IF(D452=$D$662,$E$662,IF(D452=$D$663,$E$663,IF(D452=$D$664,$E$664,IF(D452=$D$665,$E$665,IF(D452=$D$666,$E$666,IF(D452=$D$667,$E$667,IF(D452=$D$668,$E$668,IF(D452=$D$669,$E$669,IF(D452=$D$670,$E$670,IF(D452=VICERRECTORÍA_ACADÉMICA_,$W$661,IF(D452=PLANEACIÓN_,$W$663, IF(D452=VICERRECTORÍA_INVESTIGACIONES_INNOVACIÓN_EXTENSIÓN_,$W$662,IF(D452=VICERRECTORÍA_ADMINISTRATIVA_FINANCIERA_,$W$664,IF(D452=_VICERRECTORÍA_RESPONSABILIDAD_SOCIAL_Y_BIENESTAR_UNIVERSITARIO_,$W$665," ")))))))))))))))</f>
        <v xml:space="preserve"> </v>
      </c>
      <c r="F452" s="275"/>
      <c r="G452" s="285"/>
      <c r="H452" s="295" t="str">
        <f>+IFERROR(VLOOKUP(G452,Tabla3[],2,0)," ")</f>
        <v xml:space="preserve"> </v>
      </c>
      <c r="I452" s="285"/>
      <c r="J452" s="275"/>
      <c r="K452" s="276"/>
      <c r="L452" s="274"/>
      <c r="M452" s="274"/>
      <c r="N452" s="296" t="str">
        <f t="shared" ref="N452:N515" si="199">+CONCATENATE(K452," "," ",L452," "," "," ",M452)</f>
        <v xml:space="preserve">     </v>
      </c>
      <c r="O452" s="277"/>
      <c r="P452" s="280">
        <f t="shared" si="183"/>
        <v>0</v>
      </c>
      <c r="Q452" s="277"/>
      <c r="R452" s="280">
        <f t="shared" si="186"/>
        <v>0</v>
      </c>
      <c r="S452" s="287">
        <f t="shared" ref="S452" si="200">R452*P452</f>
        <v>0</v>
      </c>
      <c r="T452" s="269" t="str">
        <f t="shared" ref="T452:T515" si="201">+IF(S452&lt;=3,"LEVE",IF(S452&lt;=9,"MODERADO","GRAVE"))</f>
        <v>LEVE</v>
      </c>
      <c r="U452" s="88"/>
      <c r="V452" s="88"/>
      <c r="W452" s="88"/>
      <c r="X452" s="88"/>
    </row>
    <row r="453" spans="1:24" s="90" customFormat="1" hidden="1" x14ac:dyDescent="0.2">
      <c r="A453" s="290"/>
      <c r="B453" s="291"/>
      <c r="C453" s="291"/>
      <c r="D453" s="293"/>
      <c r="E453" s="295"/>
      <c r="F453" s="271"/>
      <c r="G453" s="284"/>
      <c r="H453" s="295"/>
      <c r="I453" s="284"/>
      <c r="J453" s="271"/>
      <c r="K453" s="273"/>
      <c r="L453" s="273"/>
      <c r="M453" s="273"/>
      <c r="N453" s="296"/>
      <c r="O453" s="278"/>
      <c r="P453" s="281"/>
      <c r="Q453" s="278"/>
      <c r="R453" s="281"/>
      <c r="S453" s="288"/>
      <c r="T453" s="270"/>
      <c r="U453" s="88"/>
      <c r="V453" s="88"/>
      <c r="W453" s="88"/>
      <c r="X453" s="88"/>
    </row>
    <row r="454" spans="1:24" s="90" customFormat="1" hidden="1" x14ac:dyDescent="0.2">
      <c r="A454" s="290"/>
      <c r="B454" s="291"/>
      <c r="C454" s="291"/>
      <c r="D454" s="293"/>
      <c r="E454" s="295"/>
      <c r="F454" s="271"/>
      <c r="G454" s="275"/>
      <c r="H454" s="295"/>
      <c r="I454" s="275"/>
      <c r="J454" s="271"/>
      <c r="K454" s="273"/>
      <c r="L454" s="273"/>
      <c r="M454" s="273"/>
      <c r="N454" s="296"/>
      <c r="O454" s="279"/>
      <c r="P454" s="282"/>
      <c r="Q454" s="279"/>
      <c r="R454" s="282"/>
      <c r="S454" s="276"/>
      <c r="T454" s="270"/>
      <c r="U454" s="88"/>
      <c r="V454" s="88"/>
      <c r="W454" s="88"/>
      <c r="X454" s="88"/>
    </row>
    <row r="455" spans="1:24" s="90" customFormat="1" hidden="1" x14ac:dyDescent="0.2">
      <c r="A455" s="290">
        <v>149</v>
      </c>
      <c r="B455" s="279"/>
      <c r="C455" s="279"/>
      <c r="D455" s="292"/>
      <c r="E455" s="294" t="str">
        <f>IF(D455=$D$661,$E$661,IF(D455=$D$662,$E$662,IF(D455=$D$663,$E$663,IF(D455=$D$664,$E$664,IF(D455=$D$665,$E$665,IF(D455=$D$666,$E$666,IF(D455=$D$667,$E$667,IF(D455=$D$668,$E$668,IF(D455=$D$669,$E$669,IF(D455=$D$670,$E$670,IF(D455=VICERRECTORÍA_ACADÉMICA_,$W$661,IF(D455=PLANEACIÓN_,$W$663, IF(D455=VICERRECTORÍA_INVESTIGACIONES_INNOVACIÓN_EXTENSIÓN_,$W$662,IF(D455=VICERRECTORÍA_ADMINISTRATIVA_FINANCIERA_,$W$664,IF(D455=_VICERRECTORÍA_RESPONSABILIDAD_SOCIAL_Y_BIENESTAR_UNIVERSITARIO_,$W$665," ")))))))))))))))</f>
        <v xml:space="preserve"> </v>
      </c>
      <c r="F455" s="275"/>
      <c r="G455" s="285"/>
      <c r="H455" s="295" t="str">
        <f>+IFERROR(VLOOKUP(G455,Tabla3[],2,0)," ")</f>
        <v xml:space="preserve"> </v>
      </c>
      <c r="I455" s="285"/>
      <c r="J455" s="275"/>
      <c r="K455" s="276"/>
      <c r="L455" s="274"/>
      <c r="M455" s="274"/>
      <c r="N455" s="296" t="str">
        <f t="shared" si="199"/>
        <v xml:space="preserve">     </v>
      </c>
      <c r="O455" s="277"/>
      <c r="P455" s="280">
        <f t="shared" si="183"/>
        <v>0</v>
      </c>
      <c r="Q455" s="277"/>
      <c r="R455" s="280">
        <f t="shared" si="186"/>
        <v>0</v>
      </c>
      <c r="S455" s="287">
        <f t="shared" ref="S455" si="202">R455*P455</f>
        <v>0</v>
      </c>
      <c r="T455" s="269" t="str">
        <f t="shared" si="201"/>
        <v>LEVE</v>
      </c>
      <c r="U455" s="88"/>
      <c r="V455" s="88"/>
      <c r="W455" s="88"/>
      <c r="X455" s="88"/>
    </row>
    <row r="456" spans="1:24" s="90" customFormat="1" hidden="1" x14ac:dyDescent="0.2">
      <c r="A456" s="290"/>
      <c r="B456" s="291"/>
      <c r="C456" s="291"/>
      <c r="D456" s="293"/>
      <c r="E456" s="295"/>
      <c r="F456" s="271"/>
      <c r="G456" s="284"/>
      <c r="H456" s="295"/>
      <c r="I456" s="284"/>
      <c r="J456" s="271"/>
      <c r="K456" s="273"/>
      <c r="L456" s="273"/>
      <c r="M456" s="273"/>
      <c r="N456" s="296"/>
      <c r="O456" s="278"/>
      <c r="P456" s="281"/>
      <c r="Q456" s="278"/>
      <c r="R456" s="281"/>
      <c r="S456" s="288"/>
      <c r="T456" s="270"/>
      <c r="U456" s="88"/>
      <c r="V456" s="88"/>
      <c r="W456" s="88"/>
      <c r="X456" s="88"/>
    </row>
    <row r="457" spans="1:24" s="90" customFormat="1" hidden="1" x14ac:dyDescent="0.2">
      <c r="A457" s="290"/>
      <c r="B457" s="291"/>
      <c r="C457" s="291"/>
      <c r="D457" s="293"/>
      <c r="E457" s="295"/>
      <c r="F457" s="271"/>
      <c r="G457" s="275"/>
      <c r="H457" s="295"/>
      <c r="I457" s="275"/>
      <c r="J457" s="271"/>
      <c r="K457" s="273"/>
      <c r="L457" s="273"/>
      <c r="M457" s="273"/>
      <c r="N457" s="296"/>
      <c r="O457" s="279"/>
      <c r="P457" s="282"/>
      <c r="Q457" s="279"/>
      <c r="R457" s="282"/>
      <c r="S457" s="276"/>
      <c r="T457" s="270"/>
      <c r="U457" s="88"/>
      <c r="V457" s="88"/>
      <c r="W457" s="88"/>
      <c r="X457" s="88"/>
    </row>
    <row r="458" spans="1:24" s="90" customFormat="1" hidden="1" x14ac:dyDescent="0.2">
      <c r="A458" s="290">
        <v>150</v>
      </c>
      <c r="B458" s="279"/>
      <c r="C458" s="279"/>
      <c r="D458" s="292"/>
      <c r="E458" s="294" t="str">
        <f>IF(D458=$D$661,$E$661,IF(D458=$D$662,$E$662,IF(D458=$D$663,$E$663,IF(D458=$D$664,$E$664,IF(D458=$D$665,$E$665,IF(D458=$D$666,$E$666,IF(D458=$D$667,$E$667,IF(D458=$D$668,$E$668,IF(D458=$D$669,$E$669,IF(D458=$D$670,$E$670,IF(D458=VICERRECTORÍA_ACADÉMICA_,$W$661,IF(D458=PLANEACIÓN_,$W$663, IF(D458=VICERRECTORÍA_INVESTIGACIONES_INNOVACIÓN_EXTENSIÓN_,$W$662,IF(D458=VICERRECTORÍA_ADMINISTRATIVA_FINANCIERA_,$W$664,IF(D458=_VICERRECTORÍA_RESPONSABILIDAD_SOCIAL_Y_BIENESTAR_UNIVERSITARIO_,$W$665," ")))))))))))))))</f>
        <v xml:space="preserve"> </v>
      </c>
      <c r="F458" s="275"/>
      <c r="G458" s="285"/>
      <c r="H458" s="295" t="str">
        <f>+IFERROR(VLOOKUP(G458,Tabla3[],2,0)," ")</f>
        <v xml:space="preserve"> </v>
      </c>
      <c r="I458" s="285"/>
      <c r="J458" s="275"/>
      <c r="K458" s="276"/>
      <c r="L458" s="274"/>
      <c r="M458" s="274"/>
      <c r="N458" s="296" t="str">
        <f t="shared" si="199"/>
        <v xml:space="preserve">     </v>
      </c>
      <c r="O458" s="277"/>
      <c r="P458" s="280">
        <f t="shared" si="183"/>
        <v>0</v>
      </c>
      <c r="Q458" s="277"/>
      <c r="R458" s="280">
        <f t="shared" si="186"/>
        <v>0</v>
      </c>
      <c r="S458" s="287">
        <f t="shared" ref="S458" si="203">R458*P458</f>
        <v>0</v>
      </c>
      <c r="T458" s="269" t="str">
        <f t="shared" si="201"/>
        <v>LEVE</v>
      </c>
      <c r="U458" s="88"/>
      <c r="V458" s="88"/>
      <c r="W458" s="88"/>
      <c r="X458" s="88"/>
    </row>
    <row r="459" spans="1:24" s="90" customFormat="1" hidden="1" x14ac:dyDescent="0.2">
      <c r="A459" s="290"/>
      <c r="B459" s="291"/>
      <c r="C459" s="291"/>
      <c r="D459" s="293"/>
      <c r="E459" s="295"/>
      <c r="F459" s="271"/>
      <c r="G459" s="284"/>
      <c r="H459" s="295"/>
      <c r="I459" s="284"/>
      <c r="J459" s="271"/>
      <c r="K459" s="273"/>
      <c r="L459" s="273"/>
      <c r="M459" s="273"/>
      <c r="N459" s="296"/>
      <c r="O459" s="278"/>
      <c r="P459" s="281"/>
      <c r="Q459" s="278"/>
      <c r="R459" s="281"/>
      <c r="S459" s="288"/>
      <c r="T459" s="270"/>
      <c r="U459" s="88"/>
      <c r="V459" s="88"/>
      <c r="W459" s="88"/>
      <c r="X459" s="88"/>
    </row>
    <row r="460" spans="1:24" s="90" customFormat="1" hidden="1" x14ac:dyDescent="0.2">
      <c r="A460" s="290"/>
      <c r="B460" s="291"/>
      <c r="C460" s="291"/>
      <c r="D460" s="293"/>
      <c r="E460" s="295"/>
      <c r="F460" s="271"/>
      <c r="G460" s="275"/>
      <c r="H460" s="295"/>
      <c r="I460" s="275"/>
      <c r="J460" s="271"/>
      <c r="K460" s="273"/>
      <c r="L460" s="273"/>
      <c r="M460" s="273"/>
      <c r="N460" s="296"/>
      <c r="O460" s="279"/>
      <c r="P460" s="282"/>
      <c r="Q460" s="279"/>
      <c r="R460" s="282"/>
      <c r="S460" s="276"/>
      <c r="T460" s="270"/>
      <c r="U460" s="88"/>
      <c r="V460" s="88"/>
      <c r="W460" s="88"/>
      <c r="X460" s="88"/>
    </row>
    <row r="461" spans="1:24" s="90" customFormat="1" hidden="1" x14ac:dyDescent="0.2">
      <c r="A461" s="290">
        <v>151</v>
      </c>
      <c r="B461" s="279"/>
      <c r="C461" s="279"/>
      <c r="D461" s="292"/>
      <c r="E461" s="294" t="str">
        <f>IF(D461=$D$661,$E$661,IF(D461=$D$662,$E$662,IF(D461=$D$663,$E$663,IF(D461=$D$664,$E$664,IF(D461=$D$665,$E$665,IF(D461=$D$666,$E$666,IF(D461=$D$667,$E$667,IF(D461=$D$668,$E$668,IF(D461=$D$669,$E$669,IF(D461=$D$670,$E$670,IF(D461=VICERRECTORÍA_ACADÉMICA_,$W$661,IF(D461=PLANEACIÓN_,$W$663, IF(D461=VICERRECTORÍA_INVESTIGACIONES_INNOVACIÓN_EXTENSIÓN_,$W$662,IF(D461=VICERRECTORÍA_ADMINISTRATIVA_FINANCIERA_,$W$664,IF(D461=_VICERRECTORÍA_RESPONSABILIDAD_SOCIAL_Y_BIENESTAR_UNIVERSITARIO_,$W$665," ")))))))))))))))</f>
        <v xml:space="preserve"> </v>
      </c>
      <c r="F461" s="275"/>
      <c r="G461" s="285"/>
      <c r="H461" s="295" t="str">
        <f>+IFERROR(VLOOKUP(G461,Tabla3[],2,0)," ")</f>
        <v xml:space="preserve"> </v>
      </c>
      <c r="I461" s="285"/>
      <c r="J461" s="275"/>
      <c r="K461" s="276"/>
      <c r="L461" s="274"/>
      <c r="M461" s="274"/>
      <c r="N461" s="296" t="str">
        <f t="shared" si="199"/>
        <v xml:space="preserve">     </v>
      </c>
      <c r="O461" s="277"/>
      <c r="P461" s="280">
        <f t="shared" si="183"/>
        <v>0</v>
      </c>
      <c r="Q461" s="277"/>
      <c r="R461" s="280">
        <f t="shared" si="186"/>
        <v>0</v>
      </c>
      <c r="S461" s="287">
        <f t="shared" ref="S461" si="204">R461*P461</f>
        <v>0</v>
      </c>
      <c r="T461" s="269" t="str">
        <f t="shared" si="201"/>
        <v>LEVE</v>
      </c>
      <c r="U461" s="88"/>
      <c r="V461" s="88"/>
      <c r="W461" s="88"/>
      <c r="X461" s="88"/>
    </row>
    <row r="462" spans="1:24" s="90" customFormat="1" hidden="1" x14ac:dyDescent="0.2">
      <c r="A462" s="290"/>
      <c r="B462" s="291"/>
      <c r="C462" s="291"/>
      <c r="D462" s="293"/>
      <c r="E462" s="295"/>
      <c r="F462" s="271"/>
      <c r="G462" s="284"/>
      <c r="H462" s="295"/>
      <c r="I462" s="284"/>
      <c r="J462" s="271"/>
      <c r="K462" s="273"/>
      <c r="L462" s="273"/>
      <c r="M462" s="273"/>
      <c r="N462" s="296"/>
      <c r="O462" s="278"/>
      <c r="P462" s="281"/>
      <c r="Q462" s="278"/>
      <c r="R462" s="281"/>
      <c r="S462" s="288"/>
      <c r="T462" s="270"/>
      <c r="U462" s="88"/>
      <c r="V462" s="88"/>
      <c r="W462" s="88"/>
      <c r="X462" s="88"/>
    </row>
    <row r="463" spans="1:24" s="90" customFormat="1" hidden="1" x14ac:dyDescent="0.2">
      <c r="A463" s="290"/>
      <c r="B463" s="291"/>
      <c r="C463" s="291"/>
      <c r="D463" s="293"/>
      <c r="E463" s="295"/>
      <c r="F463" s="271"/>
      <c r="G463" s="275"/>
      <c r="H463" s="295"/>
      <c r="I463" s="275"/>
      <c r="J463" s="271"/>
      <c r="K463" s="273"/>
      <c r="L463" s="273"/>
      <c r="M463" s="273"/>
      <c r="N463" s="296"/>
      <c r="O463" s="279"/>
      <c r="P463" s="282"/>
      <c r="Q463" s="279"/>
      <c r="R463" s="282"/>
      <c r="S463" s="276"/>
      <c r="T463" s="270"/>
      <c r="U463" s="88"/>
      <c r="V463" s="88"/>
      <c r="W463" s="88"/>
      <c r="X463" s="88"/>
    </row>
    <row r="464" spans="1:24" s="90" customFormat="1" hidden="1" x14ac:dyDescent="0.2">
      <c r="A464" s="290">
        <v>152</v>
      </c>
      <c r="B464" s="279"/>
      <c r="C464" s="279"/>
      <c r="D464" s="292"/>
      <c r="E464" s="294" t="str">
        <f>IF(D464=$D$661,$E$661,IF(D464=$D$662,$E$662,IF(D464=$D$663,$E$663,IF(D464=$D$664,$E$664,IF(D464=$D$665,$E$665,IF(D464=$D$666,$E$666,IF(D464=$D$667,$E$667,IF(D464=$D$668,$E$668,IF(D464=$D$669,$E$669,IF(D464=$D$670,$E$670,IF(D464=VICERRECTORÍA_ACADÉMICA_,$W$661,IF(D464=PLANEACIÓN_,$W$663, IF(D464=VICERRECTORÍA_INVESTIGACIONES_INNOVACIÓN_EXTENSIÓN_,$W$662,IF(D464=VICERRECTORÍA_ADMINISTRATIVA_FINANCIERA_,$W$664,IF(D464=_VICERRECTORÍA_RESPONSABILIDAD_SOCIAL_Y_BIENESTAR_UNIVERSITARIO_,$W$665," ")))))))))))))))</f>
        <v xml:space="preserve"> </v>
      </c>
      <c r="F464" s="275"/>
      <c r="G464" s="285"/>
      <c r="H464" s="295" t="str">
        <f>+IFERROR(VLOOKUP(G464,Tabla3[],2,0)," ")</f>
        <v xml:space="preserve"> </v>
      </c>
      <c r="I464" s="285"/>
      <c r="J464" s="275"/>
      <c r="K464" s="276"/>
      <c r="L464" s="274"/>
      <c r="M464" s="274"/>
      <c r="N464" s="296" t="str">
        <f t="shared" si="199"/>
        <v xml:space="preserve">     </v>
      </c>
      <c r="O464" s="277"/>
      <c r="P464" s="280">
        <f t="shared" si="183"/>
        <v>0</v>
      </c>
      <c r="Q464" s="277"/>
      <c r="R464" s="280">
        <f t="shared" si="186"/>
        <v>0</v>
      </c>
      <c r="S464" s="287">
        <f t="shared" ref="S464" si="205">R464*P464</f>
        <v>0</v>
      </c>
      <c r="T464" s="269" t="str">
        <f t="shared" si="201"/>
        <v>LEVE</v>
      </c>
      <c r="U464" s="88"/>
      <c r="V464" s="88"/>
      <c r="W464" s="88"/>
      <c r="X464" s="88"/>
    </row>
    <row r="465" spans="1:24" s="90" customFormat="1" hidden="1" x14ac:dyDescent="0.2">
      <c r="A465" s="290"/>
      <c r="B465" s="291"/>
      <c r="C465" s="291"/>
      <c r="D465" s="293"/>
      <c r="E465" s="295"/>
      <c r="F465" s="271"/>
      <c r="G465" s="284"/>
      <c r="H465" s="295"/>
      <c r="I465" s="284"/>
      <c r="J465" s="271"/>
      <c r="K465" s="273"/>
      <c r="L465" s="273"/>
      <c r="M465" s="273"/>
      <c r="N465" s="296"/>
      <c r="O465" s="278"/>
      <c r="P465" s="281"/>
      <c r="Q465" s="278"/>
      <c r="R465" s="281"/>
      <c r="S465" s="288"/>
      <c r="T465" s="270"/>
      <c r="U465" s="88"/>
      <c r="V465" s="88"/>
      <c r="W465" s="88"/>
      <c r="X465" s="88"/>
    </row>
    <row r="466" spans="1:24" s="90" customFormat="1" hidden="1" x14ac:dyDescent="0.2">
      <c r="A466" s="290"/>
      <c r="B466" s="291"/>
      <c r="C466" s="291"/>
      <c r="D466" s="293"/>
      <c r="E466" s="295"/>
      <c r="F466" s="271"/>
      <c r="G466" s="275"/>
      <c r="H466" s="295"/>
      <c r="I466" s="275"/>
      <c r="J466" s="271"/>
      <c r="K466" s="273"/>
      <c r="L466" s="273"/>
      <c r="M466" s="273"/>
      <c r="N466" s="296"/>
      <c r="O466" s="279"/>
      <c r="P466" s="282"/>
      <c r="Q466" s="279"/>
      <c r="R466" s="282"/>
      <c r="S466" s="276"/>
      <c r="T466" s="270"/>
      <c r="U466" s="88"/>
      <c r="V466" s="88"/>
      <c r="W466" s="88"/>
      <c r="X466" s="88"/>
    </row>
    <row r="467" spans="1:24" s="90" customFormat="1" hidden="1" x14ac:dyDescent="0.2">
      <c r="A467" s="290">
        <v>153</v>
      </c>
      <c r="B467" s="279"/>
      <c r="C467" s="279"/>
      <c r="D467" s="292"/>
      <c r="E467" s="294" t="str">
        <f>IF(D467=$D$661,$E$661,IF(D467=$D$662,$E$662,IF(D467=$D$663,$E$663,IF(D467=$D$664,$E$664,IF(D467=$D$665,$E$665,IF(D467=$D$666,$E$666,IF(D467=$D$667,$E$667,IF(D467=$D$668,$E$668,IF(D467=$D$669,$E$669,IF(D467=$D$670,$E$670,IF(D467=VICERRECTORÍA_ACADÉMICA_,$W$661,IF(D467=PLANEACIÓN_,$W$663, IF(D467=VICERRECTORÍA_INVESTIGACIONES_INNOVACIÓN_EXTENSIÓN_,$W$662,IF(D467=VICERRECTORÍA_ADMINISTRATIVA_FINANCIERA_,$W$664,IF(D467=_VICERRECTORÍA_RESPONSABILIDAD_SOCIAL_Y_BIENESTAR_UNIVERSITARIO_,$W$665," ")))))))))))))))</f>
        <v xml:space="preserve"> </v>
      </c>
      <c r="F467" s="275"/>
      <c r="G467" s="285"/>
      <c r="H467" s="295" t="str">
        <f>+IFERROR(VLOOKUP(G467,Tabla3[],2,0)," ")</f>
        <v xml:space="preserve"> </v>
      </c>
      <c r="I467" s="285"/>
      <c r="J467" s="275"/>
      <c r="K467" s="276"/>
      <c r="L467" s="274"/>
      <c r="M467" s="274"/>
      <c r="N467" s="296" t="str">
        <f t="shared" si="199"/>
        <v xml:space="preserve">     </v>
      </c>
      <c r="O467" s="277"/>
      <c r="P467" s="280">
        <f t="shared" si="183"/>
        <v>0</v>
      </c>
      <c r="Q467" s="277"/>
      <c r="R467" s="280">
        <f t="shared" si="186"/>
        <v>0</v>
      </c>
      <c r="S467" s="287">
        <f t="shared" ref="S467" si="206">R467*P467</f>
        <v>0</v>
      </c>
      <c r="T467" s="269" t="str">
        <f t="shared" si="201"/>
        <v>LEVE</v>
      </c>
      <c r="U467" s="88"/>
      <c r="V467" s="88"/>
      <c r="W467" s="88"/>
      <c r="X467" s="88"/>
    </row>
    <row r="468" spans="1:24" s="90" customFormat="1" hidden="1" x14ac:dyDescent="0.2">
      <c r="A468" s="290"/>
      <c r="B468" s="291"/>
      <c r="C468" s="291"/>
      <c r="D468" s="293"/>
      <c r="E468" s="295"/>
      <c r="F468" s="271"/>
      <c r="G468" s="284"/>
      <c r="H468" s="295"/>
      <c r="I468" s="284"/>
      <c r="J468" s="271"/>
      <c r="K468" s="273"/>
      <c r="L468" s="273"/>
      <c r="M468" s="273"/>
      <c r="N468" s="296"/>
      <c r="O468" s="278"/>
      <c r="P468" s="281"/>
      <c r="Q468" s="278"/>
      <c r="R468" s="281"/>
      <c r="S468" s="288"/>
      <c r="T468" s="270"/>
      <c r="U468" s="88"/>
      <c r="V468" s="88"/>
      <c r="W468" s="88"/>
      <c r="X468" s="88"/>
    </row>
    <row r="469" spans="1:24" s="90" customFormat="1" hidden="1" x14ac:dyDescent="0.2">
      <c r="A469" s="290"/>
      <c r="B469" s="291"/>
      <c r="C469" s="291"/>
      <c r="D469" s="293"/>
      <c r="E469" s="295"/>
      <c r="F469" s="271"/>
      <c r="G469" s="275"/>
      <c r="H469" s="295"/>
      <c r="I469" s="275"/>
      <c r="J469" s="271"/>
      <c r="K469" s="273"/>
      <c r="L469" s="273"/>
      <c r="M469" s="273"/>
      <c r="N469" s="296"/>
      <c r="O469" s="279"/>
      <c r="P469" s="282"/>
      <c r="Q469" s="279"/>
      <c r="R469" s="282"/>
      <c r="S469" s="276"/>
      <c r="T469" s="270"/>
      <c r="U469" s="88"/>
      <c r="V469" s="88"/>
      <c r="W469" s="88"/>
      <c r="X469" s="88"/>
    </row>
    <row r="470" spans="1:24" s="90" customFormat="1" hidden="1" x14ac:dyDescent="0.2">
      <c r="A470" s="290">
        <v>154</v>
      </c>
      <c r="B470" s="279"/>
      <c r="C470" s="279"/>
      <c r="D470" s="292"/>
      <c r="E470" s="294" t="str">
        <f>IF(D470=$D$661,$E$661,IF(D470=$D$662,$E$662,IF(D470=$D$663,$E$663,IF(D470=$D$664,$E$664,IF(D470=$D$665,$E$665,IF(D470=$D$666,$E$666,IF(D470=$D$667,$E$667,IF(D470=$D$668,$E$668,IF(D470=$D$669,$E$669,IF(D470=$D$670,$E$670,IF(D470=VICERRECTORÍA_ACADÉMICA_,$W$661,IF(D470=PLANEACIÓN_,$W$663, IF(D470=VICERRECTORÍA_INVESTIGACIONES_INNOVACIÓN_EXTENSIÓN_,$W$662,IF(D470=VICERRECTORÍA_ADMINISTRATIVA_FINANCIERA_,$W$664,IF(D470=_VICERRECTORÍA_RESPONSABILIDAD_SOCIAL_Y_BIENESTAR_UNIVERSITARIO_,$W$665," ")))))))))))))))</f>
        <v xml:space="preserve"> </v>
      </c>
      <c r="F470" s="275"/>
      <c r="G470" s="285"/>
      <c r="H470" s="295" t="str">
        <f>+IFERROR(VLOOKUP(G470,Tabla3[],2,0)," ")</f>
        <v xml:space="preserve"> </v>
      </c>
      <c r="I470" s="285"/>
      <c r="J470" s="275"/>
      <c r="K470" s="276"/>
      <c r="L470" s="274"/>
      <c r="M470" s="274"/>
      <c r="N470" s="296" t="str">
        <f t="shared" si="199"/>
        <v xml:space="preserve">     </v>
      </c>
      <c r="O470" s="277"/>
      <c r="P470" s="280">
        <f t="shared" si="183"/>
        <v>0</v>
      </c>
      <c r="Q470" s="277"/>
      <c r="R470" s="280">
        <f t="shared" si="186"/>
        <v>0</v>
      </c>
      <c r="S470" s="287">
        <f t="shared" ref="S470" si="207">R470*P470</f>
        <v>0</v>
      </c>
      <c r="T470" s="269" t="str">
        <f t="shared" si="201"/>
        <v>LEVE</v>
      </c>
      <c r="U470" s="88"/>
      <c r="V470" s="88"/>
      <c r="W470" s="88"/>
      <c r="X470" s="88"/>
    </row>
    <row r="471" spans="1:24" s="90" customFormat="1" hidden="1" x14ac:dyDescent="0.2">
      <c r="A471" s="290"/>
      <c r="B471" s="291"/>
      <c r="C471" s="291"/>
      <c r="D471" s="293"/>
      <c r="E471" s="295"/>
      <c r="F471" s="271"/>
      <c r="G471" s="284"/>
      <c r="H471" s="295"/>
      <c r="I471" s="284"/>
      <c r="J471" s="271"/>
      <c r="K471" s="273"/>
      <c r="L471" s="273"/>
      <c r="M471" s="273"/>
      <c r="N471" s="296"/>
      <c r="O471" s="278"/>
      <c r="P471" s="281"/>
      <c r="Q471" s="278"/>
      <c r="R471" s="281"/>
      <c r="S471" s="288"/>
      <c r="T471" s="270"/>
      <c r="U471" s="88"/>
      <c r="V471" s="88"/>
      <c r="W471" s="88"/>
      <c r="X471" s="88"/>
    </row>
    <row r="472" spans="1:24" s="90" customFormat="1" hidden="1" x14ac:dyDescent="0.2">
      <c r="A472" s="290"/>
      <c r="B472" s="291"/>
      <c r="C472" s="291"/>
      <c r="D472" s="293"/>
      <c r="E472" s="295"/>
      <c r="F472" s="271"/>
      <c r="G472" s="275"/>
      <c r="H472" s="295"/>
      <c r="I472" s="275"/>
      <c r="J472" s="271"/>
      <c r="K472" s="273"/>
      <c r="L472" s="273"/>
      <c r="M472" s="273"/>
      <c r="N472" s="296"/>
      <c r="O472" s="279"/>
      <c r="P472" s="282"/>
      <c r="Q472" s="279"/>
      <c r="R472" s="282"/>
      <c r="S472" s="276"/>
      <c r="T472" s="270"/>
      <c r="U472" s="88"/>
      <c r="V472" s="88"/>
      <c r="W472" s="88"/>
      <c r="X472" s="88"/>
    </row>
    <row r="473" spans="1:24" s="90" customFormat="1" hidden="1" x14ac:dyDescent="0.2">
      <c r="A473" s="290">
        <v>155</v>
      </c>
      <c r="B473" s="279"/>
      <c r="C473" s="279"/>
      <c r="D473" s="292"/>
      <c r="E473" s="294" t="str">
        <f>IF(D473=$D$661,$E$661,IF(D473=$D$662,$E$662,IF(D473=$D$663,$E$663,IF(D473=$D$664,$E$664,IF(D473=$D$665,$E$665,IF(D473=$D$666,$E$666,IF(D473=$D$667,$E$667,IF(D473=$D$668,$E$668,IF(D473=$D$669,$E$669,IF(D473=$D$670,$E$670,IF(D473=VICERRECTORÍA_ACADÉMICA_,$W$661,IF(D473=PLANEACIÓN_,$W$663, IF(D473=VICERRECTORÍA_INVESTIGACIONES_INNOVACIÓN_EXTENSIÓN_,$W$662,IF(D473=VICERRECTORÍA_ADMINISTRATIVA_FINANCIERA_,$W$664,IF(D473=_VICERRECTORÍA_RESPONSABILIDAD_SOCIAL_Y_BIENESTAR_UNIVERSITARIO_,$W$665," ")))))))))))))))</f>
        <v xml:space="preserve"> </v>
      </c>
      <c r="F473" s="275"/>
      <c r="G473" s="285"/>
      <c r="H473" s="295" t="str">
        <f>+IFERROR(VLOOKUP(G473,Tabla3[],2,0)," ")</f>
        <v xml:space="preserve"> </v>
      </c>
      <c r="I473" s="285"/>
      <c r="J473" s="275"/>
      <c r="K473" s="276"/>
      <c r="L473" s="274"/>
      <c r="M473" s="274"/>
      <c r="N473" s="296" t="str">
        <f t="shared" si="199"/>
        <v xml:space="preserve">     </v>
      </c>
      <c r="O473" s="277"/>
      <c r="P473" s="280">
        <f t="shared" si="183"/>
        <v>0</v>
      </c>
      <c r="Q473" s="277"/>
      <c r="R473" s="280">
        <f t="shared" si="186"/>
        <v>0</v>
      </c>
      <c r="S473" s="287">
        <f t="shared" ref="S473" si="208">R473*P473</f>
        <v>0</v>
      </c>
      <c r="T473" s="269" t="str">
        <f t="shared" si="201"/>
        <v>LEVE</v>
      </c>
      <c r="U473" s="88"/>
      <c r="V473" s="88"/>
      <c r="W473" s="88"/>
      <c r="X473" s="88"/>
    </row>
    <row r="474" spans="1:24" s="90" customFormat="1" hidden="1" x14ac:dyDescent="0.2">
      <c r="A474" s="290"/>
      <c r="B474" s="291"/>
      <c r="C474" s="291"/>
      <c r="D474" s="293"/>
      <c r="E474" s="295"/>
      <c r="F474" s="271"/>
      <c r="G474" s="284"/>
      <c r="H474" s="295"/>
      <c r="I474" s="284"/>
      <c r="J474" s="271"/>
      <c r="K474" s="273"/>
      <c r="L474" s="273"/>
      <c r="M474" s="273"/>
      <c r="N474" s="296"/>
      <c r="O474" s="278"/>
      <c r="P474" s="281"/>
      <c r="Q474" s="278"/>
      <c r="R474" s="281"/>
      <c r="S474" s="288"/>
      <c r="T474" s="270"/>
      <c r="U474" s="88"/>
      <c r="V474" s="88"/>
      <c r="W474" s="88"/>
      <c r="X474" s="88"/>
    </row>
    <row r="475" spans="1:24" s="90" customFormat="1" hidden="1" x14ac:dyDescent="0.2">
      <c r="A475" s="290"/>
      <c r="B475" s="291"/>
      <c r="C475" s="291"/>
      <c r="D475" s="293"/>
      <c r="E475" s="295"/>
      <c r="F475" s="271"/>
      <c r="G475" s="275"/>
      <c r="H475" s="295"/>
      <c r="I475" s="275"/>
      <c r="J475" s="271"/>
      <c r="K475" s="273"/>
      <c r="L475" s="273"/>
      <c r="M475" s="273"/>
      <c r="N475" s="296"/>
      <c r="O475" s="279"/>
      <c r="P475" s="282"/>
      <c r="Q475" s="279"/>
      <c r="R475" s="282"/>
      <c r="S475" s="276"/>
      <c r="T475" s="270"/>
      <c r="U475" s="88"/>
      <c r="V475" s="88"/>
      <c r="W475" s="88"/>
      <c r="X475" s="88"/>
    </row>
    <row r="476" spans="1:24" s="90" customFormat="1" hidden="1" x14ac:dyDescent="0.2">
      <c r="A476" s="290">
        <v>156</v>
      </c>
      <c r="B476" s="279"/>
      <c r="C476" s="279"/>
      <c r="D476" s="292"/>
      <c r="E476" s="294" t="str">
        <f>IF(D476=$D$661,$E$661,IF(D476=$D$662,$E$662,IF(D476=$D$663,$E$663,IF(D476=$D$664,$E$664,IF(D476=$D$665,$E$665,IF(D476=$D$666,$E$666,IF(D476=$D$667,$E$667,IF(D476=$D$668,$E$668,IF(D476=$D$669,$E$669,IF(D476=$D$670,$E$670,IF(D476=VICERRECTORÍA_ACADÉMICA_,$W$661,IF(D476=PLANEACIÓN_,$W$663, IF(D476=VICERRECTORÍA_INVESTIGACIONES_INNOVACIÓN_EXTENSIÓN_,$W$662,IF(D476=VICERRECTORÍA_ADMINISTRATIVA_FINANCIERA_,$W$664,IF(D476=_VICERRECTORÍA_RESPONSABILIDAD_SOCIAL_Y_BIENESTAR_UNIVERSITARIO_,$W$665," ")))))))))))))))</f>
        <v xml:space="preserve"> </v>
      </c>
      <c r="F476" s="275"/>
      <c r="G476" s="285"/>
      <c r="H476" s="295" t="str">
        <f>+IFERROR(VLOOKUP(G476,Tabla3[],2,0)," ")</f>
        <v xml:space="preserve"> </v>
      </c>
      <c r="I476" s="285"/>
      <c r="J476" s="275"/>
      <c r="K476" s="276"/>
      <c r="L476" s="274"/>
      <c r="M476" s="274"/>
      <c r="N476" s="296" t="str">
        <f t="shared" si="199"/>
        <v xml:space="preserve">     </v>
      </c>
      <c r="O476" s="277"/>
      <c r="P476" s="280">
        <f t="shared" ref="P476:P539" si="209">IF(O476="ALTA",5,IF(O476="MEDIO ALTA",4,IF(O476="MEDIA",3,IF(O476="MEDIO BAJA",2,IF(O476="BAJA",1,0)))))</f>
        <v>0</v>
      </c>
      <c r="Q476" s="277"/>
      <c r="R476" s="280">
        <f t="shared" si="186"/>
        <v>0</v>
      </c>
      <c r="S476" s="287">
        <f t="shared" ref="S476" si="210">R476*P476</f>
        <v>0</v>
      </c>
      <c r="T476" s="269" t="str">
        <f t="shared" si="201"/>
        <v>LEVE</v>
      </c>
      <c r="U476" s="88"/>
      <c r="V476" s="88"/>
      <c r="W476" s="88"/>
      <c r="X476" s="88"/>
    </row>
    <row r="477" spans="1:24" s="90" customFormat="1" hidden="1" x14ac:dyDescent="0.2">
      <c r="A477" s="290"/>
      <c r="B477" s="291"/>
      <c r="C477" s="291"/>
      <c r="D477" s="293"/>
      <c r="E477" s="295"/>
      <c r="F477" s="271"/>
      <c r="G477" s="284"/>
      <c r="H477" s="295"/>
      <c r="I477" s="284"/>
      <c r="J477" s="271"/>
      <c r="K477" s="273"/>
      <c r="L477" s="273"/>
      <c r="M477" s="273"/>
      <c r="N477" s="296"/>
      <c r="O477" s="278"/>
      <c r="P477" s="281"/>
      <c r="Q477" s="278"/>
      <c r="R477" s="281"/>
      <c r="S477" s="288"/>
      <c r="T477" s="270"/>
      <c r="U477" s="88"/>
      <c r="V477" s="88"/>
      <c r="W477" s="88"/>
      <c r="X477" s="88"/>
    </row>
    <row r="478" spans="1:24" s="90" customFormat="1" hidden="1" x14ac:dyDescent="0.2">
      <c r="A478" s="290"/>
      <c r="B478" s="291"/>
      <c r="C478" s="291"/>
      <c r="D478" s="293"/>
      <c r="E478" s="295"/>
      <c r="F478" s="271"/>
      <c r="G478" s="275"/>
      <c r="H478" s="295"/>
      <c r="I478" s="275"/>
      <c r="J478" s="271"/>
      <c r="K478" s="273"/>
      <c r="L478" s="273"/>
      <c r="M478" s="273"/>
      <c r="N478" s="296"/>
      <c r="O478" s="279"/>
      <c r="P478" s="282"/>
      <c r="Q478" s="279"/>
      <c r="R478" s="282"/>
      <c r="S478" s="276"/>
      <c r="T478" s="270"/>
      <c r="U478" s="88"/>
      <c r="V478" s="88"/>
      <c r="W478" s="88"/>
      <c r="X478" s="88"/>
    </row>
    <row r="479" spans="1:24" s="90" customFormat="1" hidden="1" x14ac:dyDescent="0.2">
      <c r="A479" s="290">
        <v>157</v>
      </c>
      <c r="B479" s="279"/>
      <c r="C479" s="279"/>
      <c r="D479" s="292"/>
      <c r="E479" s="294" t="str">
        <f>IF(D479=$D$661,$E$661,IF(D479=$D$662,$E$662,IF(D479=$D$663,$E$663,IF(D479=$D$664,$E$664,IF(D479=$D$665,$E$665,IF(D479=$D$666,$E$666,IF(D479=$D$667,$E$667,IF(D479=$D$668,$E$668,IF(D479=$D$669,$E$669,IF(D479=$D$670,$E$670,IF(D479=VICERRECTORÍA_ACADÉMICA_,$W$661,IF(D479=PLANEACIÓN_,$W$663, IF(D479=VICERRECTORÍA_INVESTIGACIONES_INNOVACIÓN_EXTENSIÓN_,$W$662,IF(D479=VICERRECTORÍA_ADMINISTRATIVA_FINANCIERA_,$W$664,IF(D479=_VICERRECTORÍA_RESPONSABILIDAD_SOCIAL_Y_BIENESTAR_UNIVERSITARIO_,$W$665," ")))))))))))))))</f>
        <v xml:space="preserve"> </v>
      </c>
      <c r="F479" s="275"/>
      <c r="G479" s="285"/>
      <c r="H479" s="295" t="str">
        <f>+IFERROR(VLOOKUP(G479,Tabla3[],2,0)," ")</f>
        <v xml:space="preserve"> </v>
      </c>
      <c r="I479" s="285"/>
      <c r="J479" s="275"/>
      <c r="K479" s="276"/>
      <c r="L479" s="274"/>
      <c r="M479" s="274"/>
      <c r="N479" s="296" t="str">
        <f t="shared" si="199"/>
        <v xml:space="preserve">     </v>
      </c>
      <c r="O479" s="277"/>
      <c r="P479" s="280">
        <f t="shared" si="209"/>
        <v>0</v>
      </c>
      <c r="Q479" s="277"/>
      <c r="R479" s="280">
        <f t="shared" si="186"/>
        <v>0</v>
      </c>
      <c r="S479" s="287">
        <f t="shared" ref="S479" si="211">R479*P479</f>
        <v>0</v>
      </c>
      <c r="T479" s="269" t="str">
        <f t="shared" si="201"/>
        <v>LEVE</v>
      </c>
      <c r="U479" s="88"/>
      <c r="V479" s="88"/>
      <c r="W479" s="88"/>
      <c r="X479" s="88"/>
    </row>
    <row r="480" spans="1:24" s="90" customFormat="1" hidden="1" x14ac:dyDescent="0.2">
      <c r="A480" s="290"/>
      <c r="B480" s="291"/>
      <c r="C480" s="291"/>
      <c r="D480" s="293"/>
      <c r="E480" s="295"/>
      <c r="F480" s="271"/>
      <c r="G480" s="284"/>
      <c r="H480" s="295"/>
      <c r="I480" s="284"/>
      <c r="J480" s="271"/>
      <c r="K480" s="273"/>
      <c r="L480" s="273"/>
      <c r="M480" s="273"/>
      <c r="N480" s="296"/>
      <c r="O480" s="278"/>
      <c r="P480" s="281"/>
      <c r="Q480" s="278"/>
      <c r="R480" s="281"/>
      <c r="S480" s="288"/>
      <c r="T480" s="270"/>
      <c r="U480" s="88"/>
      <c r="V480" s="88"/>
      <c r="W480" s="88"/>
      <c r="X480" s="88"/>
    </row>
    <row r="481" spans="1:24" s="90" customFormat="1" hidden="1" x14ac:dyDescent="0.2">
      <c r="A481" s="290"/>
      <c r="B481" s="291"/>
      <c r="C481" s="291"/>
      <c r="D481" s="293"/>
      <c r="E481" s="295"/>
      <c r="F481" s="271"/>
      <c r="G481" s="275"/>
      <c r="H481" s="295"/>
      <c r="I481" s="275"/>
      <c r="J481" s="271"/>
      <c r="K481" s="273"/>
      <c r="L481" s="273"/>
      <c r="M481" s="273"/>
      <c r="N481" s="296"/>
      <c r="O481" s="279"/>
      <c r="P481" s="282"/>
      <c r="Q481" s="279"/>
      <c r="R481" s="282"/>
      <c r="S481" s="276"/>
      <c r="T481" s="270"/>
      <c r="U481" s="88"/>
      <c r="V481" s="88"/>
      <c r="W481" s="88"/>
      <c r="X481" s="88"/>
    </row>
    <row r="482" spans="1:24" s="90" customFormat="1" hidden="1" x14ac:dyDescent="0.2">
      <c r="A482" s="290">
        <v>158</v>
      </c>
      <c r="B482" s="279"/>
      <c r="C482" s="279"/>
      <c r="D482" s="292"/>
      <c r="E482" s="294" t="str">
        <f>IF(D482=$D$661,$E$661,IF(D482=$D$662,$E$662,IF(D482=$D$663,$E$663,IF(D482=$D$664,$E$664,IF(D482=$D$665,$E$665,IF(D482=$D$666,$E$666,IF(D482=$D$667,$E$667,IF(D482=$D$668,$E$668,IF(D482=$D$669,$E$669,IF(D482=$D$670,$E$670,IF(D482=VICERRECTORÍA_ACADÉMICA_,$W$661,IF(D482=PLANEACIÓN_,$W$663, IF(D482=VICERRECTORÍA_INVESTIGACIONES_INNOVACIÓN_EXTENSIÓN_,$W$662,IF(D482=VICERRECTORÍA_ADMINISTRATIVA_FINANCIERA_,$W$664,IF(D482=_VICERRECTORÍA_RESPONSABILIDAD_SOCIAL_Y_BIENESTAR_UNIVERSITARIO_,$W$665," ")))))))))))))))</f>
        <v xml:space="preserve"> </v>
      </c>
      <c r="F482" s="275"/>
      <c r="G482" s="285"/>
      <c r="H482" s="295" t="str">
        <f>+IFERROR(VLOOKUP(G482,Tabla3[],2,0)," ")</f>
        <v xml:space="preserve"> </v>
      </c>
      <c r="I482" s="285"/>
      <c r="J482" s="275"/>
      <c r="K482" s="276"/>
      <c r="L482" s="274"/>
      <c r="M482" s="274"/>
      <c r="N482" s="296" t="str">
        <f t="shared" si="199"/>
        <v xml:space="preserve">     </v>
      </c>
      <c r="O482" s="277"/>
      <c r="P482" s="280">
        <f t="shared" si="209"/>
        <v>0</v>
      </c>
      <c r="Q482" s="277"/>
      <c r="R482" s="280">
        <f t="shared" ref="R482:R545" si="212">IF(Q482="ALTO",5,IF(Q482="MEDIO-ALTO",4,IF(Q482="MEDIO",3,IF(Q482="MEDIO-BAJO",2,IF(Q482="BAJO",1,0)))))</f>
        <v>0</v>
      </c>
      <c r="S482" s="287">
        <f t="shared" ref="S482" si="213">R482*P482</f>
        <v>0</v>
      </c>
      <c r="T482" s="269" t="str">
        <f t="shared" si="201"/>
        <v>LEVE</v>
      </c>
      <c r="U482" s="88"/>
      <c r="V482" s="88"/>
      <c r="W482" s="88"/>
      <c r="X482" s="88"/>
    </row>
    <row r="483" spans="1:24" s="90" customFormat="1" hidden="1" x14ac:dyDescent="0.2">
      <c r="A483" s="290"/>
      <c r="B483" s="291"/>
      <c r="C483" s="291"/>
      <c r="D483" s="293"/>
      <c r="E483" s="295"/>
      <c r="F483" s="271"/>
      <c r="G483" s="284"/>
      <c r="H483" s="295"/>
      <c r="I483" s="284"/>
      <c r="J483" s="271"/>
      <c r="K483" s="273"/>
      <c r="L483" s="273"/>
      <c r="M483" s="273"/>
      <c r="N483" s="296"/>
      <c r="O483" s="278"/>
      <c r="P483" s="281"/>
      <c r="Q483" s="278"/>
      <c r="R483" s="281"/>
      <c r="S483" s="288"/>
      <c r="T483" s="270"/>
      <c r="U483" s="88"/>
      <c r="V483" s="88"/>
      <c r="W483" s="88"/>
      <c r="X483" s="88"/>
    </row>
    <row r="484" spans="1:24" s="90" customFormat="1" hidden="1" x14ac:dyDescent="0.2">
      <c r="A484" s="290"/>
      <c r="B484" s="291"/>
      <c r="C484" s="291"/>
      <c r="D484" s="293"/>
      <c r="E484" s="295"/>
      <c r="F484" s="271"/>
      <c r="G484" s="275"/>
      <c r="H484" s="295"/>
      <c r="I484" s="275"/>
      <c r="J484" s="271"/>
      <c r="K484" s="273"/>
      <c r="L484" s="273"/>
      <c r="M484" s="273"/>
      <c r="N484" s="296"/>
      <c r="O484" s="279"/>
      <c r="P484" s="282"/>
      <c r="Q484" s="279"/>
      <c r="R484" s="282"/>
      <c r="S484" s="276"/>
      <c r="T484" s="270"/>
      <c r="U484" s="88"/>
      <c r="V484" s="88"/>
      <c r="W484" s="88"/>
      <c r="X484" s="88"/>
    </row>
    <row r="485" spans="1:24" s="90" customFormat="1" hidden="1" x14ac:dyDescent="0.2">
      <c r="A485" s="290">
        <v>159</v>
      </c>
      <c r="B485" s="279"/>
      <c r="C485" s="279"/>
      <c r="D485" s="292"/>
      <c r="E485" s="294" t="str">
        <f>IF(D485=$D$661,$E$661,IF(D485=$D$662,$E$662,IF(D485=$D$663,$E$663,IF(D485=$D$664,$E$664,IF(D485=$D$665,$E$665,IF(D485=$D$666,$E$666,IF(D485=$D$667,$E$667,IF(D485=$D$668,$E$668,IF(D485=$D$669,$E$669,IF(D485=$D$670,$E$670,IF(D485=VICERRECTORÍA_ACADÉMICA_,$W$661,IF(D485=PLANEACIÓN_,$W$663, IF(D485=VICERRECTORÍA_INVESTIGACIONES_INNOVACIÓN_EXTENSIÓN_,$W$662,IF(D485=VICERRECTORÍA_ADMINISTRATIVA_FINANCIERA_,$W$664,IF(D485=_VICERRECTORÍA_RESPONSABILIDAD_SOCIAL_Y_BIENESTAR_UNIVERSITARIO_,$W$665," ")))))))))))))))</f>
        <v xml:space="preserve"> </v>
      </c>
      <c r="F485" s="275"/>
      <c r="G485" s="285"/>
      <c r="H485" s="295" t="str">
        <f>+IFERROR(VLOOKUP(G485,Tabla3[],2,0)," ")</f>
        <v xml:space="preserve"> </v>
      </c>
      <c r="I485" s="285"/>
      <c r="J485" s="275"/>
      <c r="K485" s="276"/>
      <c r="L485" s="274"/>
      <c r="M485" s="274"/>
      <c r="N485" s="296" t="str">
        <f t="shared" si="199"/>
        <v xml:space="preserve">     </v>
      </c>
      <c r="O485" s="277"/>
      <c r="P485" s="280">
        <f t="shared" si="209"/>
        <v>0</v>
      </c>
      <c r="Q485" s="277"/>
      <c r="R485" s="280">
        <f t="shared" si="212"/>
        <v>0</v>
      </c>
      <c r="S485" s="287">
        <f t="shared" ref="S485:S533" si="214">R485*P485</f>
        <v>0</v>
      </c>
      <c r="T485" s="269" t="str">
        <f t="shared" si="201"/>
        <v>LEVE</v>
      </c>
      <c r="U485" s="88"/>
      <c r="V485" s="88"/>
      <c r="W485" s="88"/>
      <c r="X485" s="88"/>
    </row>
    <row r="486" spans="1:24" s="90" customFormat="1" hidden="1" x14ac:dyDescent="0.2">
      <c r="A486" s="290"/>
      <c r="B486" s="291"/>
      <c r="C486" s="291"/>
      <c r="D486" s="293"/>
      <c r="E486" s="295"/>
      <c r="F486" s="271"/>
      <c r="G486" s="284"/>
      <c r="H486" s="295"/>
      <c r="I486" s="284"/>
      <c r="J486" s="271"/>
      <c r="K486" s="273"/>
      <c r="L486" s="273"/>
      <c r="M486" s="273"/>
      <c r="N486" s="296"/>
      <c r="O486" s="278"/>
      <c r="P486" s="281"/>
      <c r="Q486" s="278"/>
      <c r="R486" s="281"/>
      <c r="S486" s="288"/>
      <c r="T486" s="270"/>
      <c r="U486" s="88"/>
      <c r="V486" s="88"/>
      <c r="W486" s="88"/>
      <c r="X486" s="88"/>
    </row>
    <row r="487" spans="1:24" s="90" customFormat="1" hidden="1" x14ac:dyDescent="0.2">
      <c r="A487" s="290"/>
      <c r="B487" s="291"/>
      <c r="C487" s="291"/>
      <c r="D487" s="293"/>
      <c r="E487" s="295"/>
      <c r="F487" s="271"/>
      <c r="G487" s="275"/>
      <c r="H487" s="295"/>
      <c r="I487" s="275"/>
      <c r="J487" s="271"/>
      <c r="K487" s="273"/>
      <c r="L487" s="273"/>
      <c r="M487" s="273"/>
      <c r="N487" s="296"/>
      <c r="O487" s="279"/>
      <c r="P487" s="282"/>
      <c r="Q487" s="279"/>
      <c r="R487" s="282"/>
      <c r="S487" s="276"/>
      <c r="T487" s="270"/>
      <c r="U487" s="88"/>
      <c r="V487" s="88"/>
      <c r="W487" s="88"/>
      <c r="X487" s="88"/>
    </row>
    <row r="488" spans="1:24" s="90" customFormat="1" hidden="1" x14ac:dyDescent="0.2">
      <c r="A488" s="290">
        <v>160</v>
      </c>
      <c r="B488" s="279"/>
      <c r="C488" s="279"/>
      <c r="D488" s="292"/>
      <c r="E488" s="294" t="str">
        <f>IF(D488=$D$661,$E$661,IF(D488=$D$662,$E$662,IF(D488=$D$663,$E$663,IF(D488=$D$664,$E$664,IF(D488=$D$665,$E$665,IF(D488=$D$666,$E$666,IF(D488=$D$667,$E$667,IF(D488=$D$668,$E$668,IF(D488=$D$669,$E$669,IF(D488=$D$670,$E$670,IF(D488=VICERRECTORÍA_ACADÉMICA_,$W$661,IF(D488=PLANEACIÓN_,$W$663, IF(D488=VICERRECTORÍA_INVESTIGACIONES_INNOVACIÓN_EXTENSIÓN_,$W$662,IF(D488=VICERRECTORÍA_ADMINISTRATIVA_FINANCIERA_,$W$664,IF(D488=_VICERRECTORÍA_RESPONSABILIDAD_SOCIAL_Y_BIENESTAR_UNIVERSITARIO_,$W$665," ")))))))))))))))</f>
        <v xml:space="preserve"> </v>
      </c>
      <c r="F488" s="275"/>
      <c r="G488" s="285"/>
      <c r="H488" s="295" t="str">
        <f>+IFERROR(VLOOKUP(G488,Tabla3[],2,0)," ")</f>
        <v xml:space="preserve"> </v>
      </c>
      <c r="I488" s="285"/>
      <c r="J488" s="275"/>
      <c r="K488" s="276"/>
      <c r="L488" s="274"/>
      <c r="M488" s="274"/>
      <c r="N488" s="296" t="str">
        <f t="shared" si="199"/>
        <v xml:space="preserve">     </v>
      </c>
      <c r="O488" s="277"/>
      <c r="P488" s="280">
        <f t="shared" si="209"/>
        <v>0</v>
      </c>
      <c r="Q488" s="277"/>
      <c r="R488" s="280">
        <f t="shared" si="212"/>
        <v>0</v>
      </c>
      <c r="S488" s="287">
        <f t="shared" si="214"/>
        <v>0</v>
      </c>
      <c r="T488" s="269" t="str">
        <f t="shared" si="201"/>
        <v>LEVE</v>
      </c>
      <c r="U488" s="88"/>
      <c r="V488" s="88"/>
      <c r="W488" s="88"/>
      <c r="X488" s="88"/>
    </row>
    <row r="489" spans="1:24" s="90" customFormat="1" hidden="1" x14ac:dyDescent="0.2">
      <c r="A489" s="290"/>
      <c r="B489" s="291"/>
      <c r="C489" s="291"/>
      <c r="D489" s="293"/>
      <c r="E489" s="295"/>
      <c r="F489" s="271"/>
      <c r="G489" s="284"/>
      <c r="H489" s="295"/>
      <c r="I489" s="284"/>
      <c r="J489" s="271"/>
      <c r="K489" s="273"/>
      <c r="L489" s="273"/>
      <c r="M489" s="273"/>
      <c r="N489" s="296"/>
      <c r="O489" s="278"/>
      <c r="P489" s="281"/>
      <c r="Q489" s="278"/>
      <c r="R489" s="281"/>
      <c r="S489" s="288"/>
      <c r="T489" s="270"/>
      <c r="U489" s="88"/>
      <c r="V489" s="88"/>
      <c r="W489" s="88"/>
      <c r="X489" s="88"/>
    </row>
    <row r="490" spans="1:24" s="90" customFormat="1" hidden="1" x14ac:dyDescent="0.2">
      <c r="A490" s="290"/>
      <c r="B490" s="291"/>
      <c r="C490" s="291"/>
      <c r="D490" s="293"/>
      <c r="E490" s="295"/>
      <c r="F490" s="271"/>
      <c r="G490" s="275"/>
      <c r="H490" s="295"/>
      <c r="I490" s="275"/>
      <c r="J490" s="271"/>
      <c r="K490" s="273"/>
      <c r="L490" s="273"/>
      <c r="M490" s="273"/>
      <c r="N490" s="296"/>
      <c r="O490" s="279"/>
      <c r="P490" s="282"/>
      <c r="Q490" s="279"/>
      <c r="R490" s="282"/>
      <c r="S490" s="276"/>
      <c r="T490" s="270"/>
      <c r="U490" s="88"/>
      <c r="V490" s="88"/>
      <c r="W490" s="88"/>
      <c r="X490" s="88"/>
    </row>
    <row r="491" spans="1:24" s="90" customFormat="1" hidden="1" x14ac:dyDescent="0.2">
      <c r="A491" s="290">
        <v>161</v>
      </c>
      <c r="B491" s="279"/>
      <c r="C491" s="279"/>
      <c r="D491" s="292"/>
      <c r="E491" s="294" t="str">
        <f>IF(D491=$D$661,$E$661,IF(D491=$D$662,$E$662,IF(D491=$D$663,$E$663,IF(D491=$D$664,$E$664,IF(D491=$D$665,$E$665,IF(D491=$D$666,$E$666,IF(D491=$D$667,$E$667,IF(D491=$D$668,$E$668,IF(D491=$D$669,$E$669,IF(D491=$D$670,$E$670,IF(D491=VICERRECTORÍA_ACADÉMICA_,$W$661,IF(D491=PLANEACIÓN_,$W$663, IF(D491=VICERRECTORÍA_INVESTIGACIONES_INNOVACIÓN_EXTENSIÓN_,$W$662,IF(D491=VICERRECTORÍA_ADMINISTRATIVA_FINANCIERA_,$W$664,IF(D491=_VICERRECTORÍA_RESPONSABILIDAD_SOCIAL_Y_BIENESTAR_UNIVERSITARIO_,$W$665," ")))))))))))))))</f>
        <v xml:space="preserve"> </v>
      </c>
      <c r="F491" s="275"/>
      <c r="G491" s="285"/>
      <c r="H491" s="295" t="str">
        <f>+IFERROR(VLOOKUP(G491,Tabla3[],2,0)," ")</f>
        <v xml:space="preserve"> </v>
      </c>
      <c r="I491" s="285"/>
      <c r="J491" s="275"/>
      <c r="K491" s="276"/>
      <c r="L491" s="274"/>
      <c r="M491" s="274"/>
      <c r="N491" s="296" t="str">
        <f t="shared" si="199"/>
        <v xml:space="preserve">     </v>
      </c>
      <c r="O491" s="277"/>
      <c r="P491" s="280">
        <f t="shared" si="209"/>
        <v>0</v>
      </c>
      <c r="Q491" s="277"/>
      <c r="R491" s="280">
        <f t="shared" si="212"/>
        <v>0</v>
      </c>
      <c r="S491" s="287">
        <f t="shared" si="214"/>
        <v>0</v>
      </c>
      <c r="T491" s="269" t="str">
        <f t="shared" si="201"/>
        <v>LEVE</v>
      </c>
      <c r="U491" s="88"/>
      <c r="V491" s="88"/>
      <c r="W491" s="88"/>
      <c r="X491" s="88"/>
    </row>
    <row r="492" spans="1:24" s="90" customFormat="1" hidden="1" x14ac:dyDescent="0.2">
      <c r="A492" s="290"/>
      <c r="B492" s="291"/>
      <c r="C492" s="291"/>
      <c r="D492" s="293"/>
      <c r="E492" s="295"/>
      <c r="F492" s="271"/>
      <c r="G492" s="284"/>
      <c r="H492" s="295"/>
      <c r="I492" s="284"/>
      <c r="J492" s="271"/>
      <c r="K492" s="273"/>
      <c r="L492" s="273"/>
      <c r="M492" s="273"/>
      <c r="N492" s="296"/>
      <c r="O492" s="278"/>
      <c r="P492" s="281"/>
      <c r="Q492" s="278"/>
      <c r="R492" s="281"/>
      <c r="S492" s="288"/>
      <c r="T492" s="270"/>
      <c r="U492" s="88"/>
      <c r="V492" s="88"/>
      <c r="W492" s="88"/>
      <c r="X492" s="88"/>
    </row>
    <row r="493" spans="1:24" s="90" customFormat="1" hidden="1" x14ac:dyDescent="0.2">
      <c r="A493" s="290"/>
      <c r="B493" s="291"/>
      <c r="C493" s="291"/>
      <c r="D493" s="293"/>
      <c r="E493" s="295"/>
      <c r="F493" s="271"/>
      <c r="G493" s="275"/>
      <c r="H493" s="295"/>
      <c r="I493" s="275"/>
      <c r="J493" s="271"/>
      <c r="K493" s="273"/>
      <c r="L493" s="273"/>
      <c r="M493" s="273"/>
      <c r="N493" s="296"/>
      <c r="O493" s="279"/>
      <c r="P493" s="282"/>
      <c r="Q493" s="279"/>
      <c r="R493" s="282"/>
      <c r="S493" s="276"/>
      <c r="T493" s="270"/>
      <c r="U493" s="88"/>
      <c r="V493" s="88"/>
      <c r="W493" s="88"/>
      <c r="X493" s="88"/>
    </row>
    <row r="494" spans="1:24" s="90" customFormat="1" hidden="1" x14ac:dyDescent="0.2">
      <c r="A494" s="290">
        <v>162</v>
      </c>
      <c r="B494" s="279"/>
      <c r="C494" s="279"/>
      <c r="D494" s="292"/>
      <c r="E494" s="294" t="str">
        <f>IF(D494=$D$661,$E$661,IF(D494=$D$662,$E$662,IF(D494=$D$663,$E$663,IF(D494=$D$664,$E$664,IF(D494=$D$665,$E$665,IF(D494=$D$666,$E$666,IF(D494=$D$667,$E$667,IF(D494=$D$668,$E$668,IF(D494=$D$669,$E$669,IF(D494=$D$670,$E$670,IF(D494=VICERRECTORÍA_ACADÉMICA_,$W$661,IF(D494=PLANEACIÓN_,$W$663, IF(D494=VICERRECTORÍA_INVESTIGACIONES_INNOVACIÓN_EXTENSIÓN_,$W$662,IF(D494=VICERRECTORÍA_ADMINISTRATIVA_FINANCIERA_,$W$664,IF(D494=_VICERRECTORÍA_RESPONSABILIDAD_SOCIAL_Y_BIENESTAR_UNIVERSITARIO_,$W$665," ")))))))))))))))</f>
        <v xml:space="preserve"> </v>
      </c>
      <c r="F494" s="275"/>
      <c r="G494" s="285"/>
      <c r="H494" s="295" t="str">
        <f>+IFERROR(VLOOKUP(G494,Tabla3[],2,0)," ")</f>
        <v xml:space="preserve"> </v>
      </c>
      <c r="I494" s="285"/>
      <c r="J494" s="275"/>
      <c r="K494" s="276"/>
      <c r="L494" s="274"/>
      <c r="M494" s="274"/>
      <c r="N494" s="296" t="str">
        <f t="shared" si="199"/>
        <v xml:space="preserve">     </v>
      </c>
      <c r="O494" s="277"/>
      <c r="P494" s="280">
        <f t="shared" si="209"/>
        <v>0</v>
      </c>
      <c r="Q494" s="277"/>
      <c r="R494" s="280">
        <f t="shared" si="212"/>
        <v>0</v>
      </c>
      <c r="S494" s="287">
        <f t="shared" si="214"/>
        <v>0</v>
      </c>
      <c r="T494" s="269" t="str">
        <f t="shared" si="201"/>
        <v>LEVE</v>
      </c>
      <c r="U494" s="88"/>
      <c r="V494" s="88"/>
      <c r="W494" s="88"/>
      <c r="X494" s="88"/>
    </row>
    <row r="495" spans="1:24" s="90" customFormat="1" hidden="1" x14ac:dyDescent="0.2">
      <c r="A495" s="290"/>
      <c r="B495" s="291"/>
      <c r="C495" s="291"/>
      <c r="D495" s="293"/>
      <c r="E495" s="295"/>
      <c r="F495" s="271"/>
      <c r="G495" s="284"/>
      <c r="H495" s="295"/>
      <c r="I495" s="284"/>
      <c r="J495" s="271"/>
      <c r="K495" s="273"/>
      <c r="L495" s="273"/>
      <c r="M495" s="273"/>
      <c r="N495" s="296"/>
      <c r="O495" s="278"/>
      <c r="P495" s="281"/>
      <c r="Q495" s="278"/>
      <c r="R495" s="281"/>
      <c r="S495" s="288"/>
      <c r="T495" s="270"/>
      <c r="U495" s="88"/>
      <c r="V495" s="88"/>
      <c r="W495" s="88"/>
      <c r="X495" s="88"/>
    </row>
    <row r="496" spans="1:24" s="90" customFormat="1" hidden="1" x14ac:dyDescent="0.2">
      <c r="A496" s="290"/>
      <c r="B496" s="291"/>
      <c r="C496" s="291"/>
      <c r="D496" s="293"/>
      <c r="E496" s="295"/>
      <c r="F496" s="271"/>
      <c r="G496" s="275"/>
      <c r="H496" s="295"/>
      <c r="I496" s="275"/>
      <c r="J496" s="271"/>
      <c r="K496" s="273"/>
      <c r="L496" s="273"/>
      <c r="M496" s="273"/>
      <c r="N496" s="296"/>
      <c r="O496" s="279"/>
      <c r="P496" s="282"/>
      <c r="Q496" s="279"/>
      <c r="R496" s="282"/>
      <c r="S496" s="276"/>
      <c r="T496" s="270"/>
      <c r="U496" s="88"/>
      <c r="V496" s="88"/>
      <c r="W496" s="88"/>
      <c r="X496" s="88"/>
    </row>
    <row r="497" spans="1:24" s="90" customFormat="1" hidden="1" x14ac:dyDescent="0.2">
      <c r="A497" s="290">
        <v>163</v>
      </c>
      <c r="B497" s="279"/>
      <c r="C497" s="279"/>
      <c r="D497" s="292"/>
      <c r="E497" s="294" t="str">
        <f>IF(D497=$D$661,$E$661,IF(D497=$D$662,$E$662,IF(D497=$D$663,$E$663,IF(D497=$D$664,$E$664,IF(D497=$D$665,$E$665,IF(D497=$D$666,$E$666,IF(D497=$D$667,$E$667,IF(D497=$D$668,$E$668,IF(D497=$D$669,$E$669,IF(D497=$D$670,$E$670,IF(D497=VICERRECTORÍA_ACADÉMICA_,$W$661,IF(D497=PLANEACIÓN_,$W$663, IF(D497=VICERRECTORÍA_INVESTIGACIONES_INNOVACIÓN_EXTENSIÓN_,$W$662,IF(D497=VICERRECTORÍA_ADMINISTRATIVA_FINANCIERA_,$W$664,IF(D497=_VICERRECTORÍA_RESPONSABILIDAD_SOCIAL_Y_BIENESTAR_UNIVERSITARIO_,$W$665," ")))))))))))))))</f>
        <v xml:space="preserve"> </v>
      </c>
      <c r="F497" s="275"/>
      <c r="G497" s="285"/>
      <c r="H497" s="295" t="str">
        <f>+IFERROR(VLOOKUP(G497,Tabla3[],2,0)," ")</f>
        <v xml:space="preserve"> </v>
      </c>
      <c r="I497" s="285"/>
      <c r="J497" s="275"/>
      <c r="K497" s="276"/>
      <c r="L497" s="274"/>
      <c r="M497" s="274"/>
      <c r="N497" s="296" t="str">
        <f t="shared" si="199"/>
        <v xml:space="preserve">     </v>
      </c>
      <c r="O497" s="277"/>
      <c r="P497" s="280">
        <f t="shared" si="209"/>
        <v>0</v>
      </c>
      <c r="Q497" s="277"/>
      <c r="R497" s="280">
        <f t="shared" si="212"/>
        <v>0</v>
      </c>
      <c r="S497" s="287">
        <f t="shared" si="214"/>
        <v>0</v>
      </c>
      <c r="T497" s="269" t="str">
        <f t="shared" si="201"/>
        <v>LEVE</v>
      </c>
      <c r="U497" s="88"/>
      <c r="V497" s="88"/>
      <c r="W497" s="88"/>
      <c r="X497" s="88"/>
    </row>
    <row r="498" spans="1:24" s="90" customFormat="1" hidden="1" x14ac:dyDescent="0.2">
      <c r="A498" s="290"/>
      <c r="B498" s="291"/>
      <c r="C498" s="291"/>
      <c r="D498" s="293"/>
      <c r="E498" s="295"/>
      <c r="F498" s="271"/>
      <c r="G498" s="284"/>
      <c r="H498" s="295"/>
      <c r="I498" s="284"/>
      <c r="J498" s="271"/>
      <c r="K498" s="273"/>
      <c r="L498" s="273"/>
      <c r="M498" s="273"/>
      <c r="N498" s="296"/>
      <c r="O498" s="278"/>
      <c r="P498" s="281"/>
      <c r="Q498" s="278"/>
      <c r="R498" s="281"/>
      <c r="S498" s="288"/>
      <c r="T498" s="270"/>
      <c r="U498" s="88"/>
      <c r="V498" s="88"/>
      <c r="W498" s="88"/>
      <c r="X498" s="88"/>
    </row>
    <row r="499" spans="1:24" s="90" customFormat="1" hidden="1" x14ac:dyDescent="0.2">
      <c r="A499" s="290"/>
      <c r="B499" s="291"/>
      <c r="C499" s="291"/>
      <c r="D499" s="293"/>
      <c r="E499" s="295"/>
      <c r="F499" s="271"/>
      <c r="G499" s="275"/>
      <c r="H499" s="295"/>
      <c r="I499" s="275"/>
      <c r="J499" s="271"/>
      <c r="K499" s="273"/>
      <c r="L499" s="273"/>
      <c r="M499" s="273"/>
      <c r="N499" s="296"/>
      <c r="O499" s="279"/>
      <c r="P499" s="282"/>
      <c r="Q499" s="279"/>
      <c r="R499" s="282"/>
      <c r="S499" s="276"/>
      <c r="T499" s="270"/>
      <c r="U499" s="88"/>
      <c r="V499" s="88"/>
      <c r="W499" s="88"/>
      <c r="X499" s="88"/>
    </row>
    <row r="500" spans="1:24" s="90" customFormat="1" hidden="1" x14ac:dyDescent="0.2">
      <c r="A500" s="290">
        <v>164</v>
      </c>
      <c r="B500" s="279"/>
      <c r="C500" s="279"/>
      <c r="D500" s="292"/>
      <c r="E500" s="294" t="str">
        <f>IF(D500=$D$661,$E$661,IF(D500=$D$662,$E$662,IF(D500=$D$663,$E$663,IF(D500=$D$664,$E$664,IF(D500=$D$665,$E$665,IF(D500=$D$666,$E$666,IF(D500=$D$667,$E$667,IF(D500=$D$668,$E$668,IF(D500=$D$669,$E$669,IF(D500=$D$670,$E$670,IF(D500=VICERRECTORÍA_ACADÉMICA_,$W$661,IF(D500=PLANEACIÓN_,$W$663, IF(D500=VICERRECTORÍA_INVESTIGACIONES_INNOVACIÓN_EXTENSIÓN_,$W$662,IF(D500=VICERRECTORÍA_ADMINISTRATIVA_FINANCIERA_,$W$664,IF(D500=_VICERRECTORÍA_RESPONSABILIDAD_SOCIAL_Y_BIENESTAR_UNIVERSITARIO_,$W$665," ")))))))))))))))</f>
        <v xml:space="preserve"> </v>
      </c>
      <c r="F500" s="275"/>
      <c r="G500" s="285"/>
      <c r="H500" s="295" t="str">
        <f>+IFERROR(VLOOKUP(G500,Tabla3[],2,0)," ")</f>
        <v xml:space="preserve"> </v>
      </c>
      <c r="I500" s="285"/>
      <c r="J500" s="275"/>
      <c r="K500" s="276"/>
      <c r="L500" s="274"/>
      <c r="M500" s="274"/>
      <c r="N500" s="296" t="str">
        <f t="shared" si="199"/>
        <v xml:space="preserve">     </v>
      </c>
      <c r="O500" s="277"/>
      <c r="P500" s="280">
        <f t="shared" si="209"/>
        <v>0</v>
      </c>
      <c r="Q500" s="277"/>
      <c r="R500" s="280">
        <f t="shared" si="212"/>
        <v>0</v>
      </c>
      <c r="S500" s="287">
        <f t="shared" si="214"/>
        <v>0</v>
      </c>
      <c r="T500" s="269" t="str">
        <f t="shared" si="201"/>
        <v>LEVE</v>
      </c>
      <c r="U500" s="88"/>
      <c r="V500" s="88"/>
      <c r="W500" s="88"/>
      <c r="X500" s="88"/>
    </row>
    <row r="501" spans="1:24" s="90" customFormat="1" hidden="1" x14ac:dyDescent="0.2">
      <c r="A501" s="290"/>
      <c r="B501" s="291"/>
      <c r="C501" s="291"/>
      <c r="D501" s="293"/>
      <c r="E501" s="295"/>
      <c r="F501" s="271"/>
      <c r="G501" s="284"/>
      <c r="H501" s="295"/>
      <c r="I501" s="284"/>
      <c r="J501" s="271"/>
      <c r="K501" s="273"/>
      <c r="L501" s="273"/>
      <c r="M501" s="273"/>
      <c r="N501" s="296"/>
      <c r="O501" s="278"/>
      <c r="P501" s="281"/>
      <c r="Q501" s="278"/>
      <c r="R501" s="281"/>
      <c r="S501" s="288"/>
      <c r="T501" s="270"/>
      <c r="U501" s="88"/>
      <c r="V501" s="88"/>
      <c r="W501" s="88"/>
      <c r="X501" s="88"/>
    </row>
    <row r="502" spans="1:24" s="90" customFormat="1" hidden="1" x14ac:dyDescent="0.2">
      <c r="A502" s="290"/>
      <c r="B502" s="291"/>
      <c r="C502" s="291"/>
      <c r="D502" s="293"/>
      <c r="E502" s="295"/>
      <c r="F502" s="271"/>
      <c r="G502" s="275"/>
      <c r="H502" s="295"/>
      <c r="I502" s="275"/>
      <c r="J502" s="271"/>
      <c r="K502" s="273"/>
      <c r="L502" s="273"/>
      <c r="M502" s="273"/>
      <c r="N502" s="296"/>
      <c r="O502" s="279"/>
      <c r="P502" s="282"/>
      <c r="Q502" s="279"/>
      <c r="R502" s="282"/>
      <c r="S502" s="276"/>
      <c r="T502" s="270"/>
      <c r="U502" s="88"/>
      <c r="V502" s="88"/>
      <c r="W502" s="88"/>
      <c r="X502" s="88"/>
    </row>
    <row r="503" spans="1:24" s="90" customFormat="1" hidden="1" x14ac:dyDescent="0.2">
      <c r="A503" s="290">
        <v>165</v>
      </c>
      <c r="B503" s="279"/>
      <c r="C503" s="279"/>
      <c r="D503" s="292"/>
      <c r="E503" s="294" t="str">
        <f>IF(D503=$D$661,$E$661,IF(D503=$D$662,$E$662,IF(D503=$D$663,$E$663,IF(D503=$D$664,$E$664,IF(D503=$D$665,$E$665,IF(D503=$D$666,$E$666,IF(D503=$D$667,$E$667,IF(D503=$D$668,$E$668,IF(D503=$D$669,$E$669,IF(D503=$D$670,$E$670,IF(D503=VICERRECTORÍA_ACADÉMICA_,$W$661,IF(D503=PLANEACIÓN_,$W$663, IF(D503=VICERRECTORÍA_INVESTIGACIONES_INNOVACIÓN_EXTENSIÓN_,$W$662,IF(D503=VICERRECTORÍA_ADMINISTRATIVA_FINANCIERA_,$W$664,IF(D503=_VICERRECTORÍA_RESPONSABILIDAD_SOCIAL_Y_BIENESTAR_UNIVERSITARIO_,$W$665," ")))))))))))))))</f>
        <v xml:space="preserve"> </v>
      </c>
      <c r="F503" s="275"/>
      <c r="G503" s="285"/>
      <c r="H503" s="295" t="str">
        <f>+IFERROR(VLOOKUP(G503,Tabla3[],2,0)," ")</f>
        <v xml:space="preserve"> </v>
      </c>
      <c r="I503" s="285"/>
      <c r="J503" s="275"/>
      <c r="K503" s="276"/>
      <c r="L503" s="274"/>
      <c r="M503" s="274"/>
      <c r="N503" s="296" t="str">
        <f t="shared" si="199"/>
        <v xml:space="preserve">     </v>
      </c>
      <c r="O503" s="277"/>
      <c r="P503" s="280">
        <f t="shared" si="209"/>
        <v>0</v>
      </c>
      <c r="Q503" s="277"/>
      <c r="R503" s="280">
        <f t="shared" si="212"/>
        <v>0</v>
      </c>
      <c r="S503" s="287">
        <f t="shared" si="214"/>
        <v>0</v>
      </c>
      <c r="T503" s="269" t="str">
        <f t="shared" si="201"/>
        <v>LEVE</v>
      </c>
      <c r="U503" s="88"/>
      <c r="V503" s="88"/>
      <c r="W503" s="88"/>
      <c r="X503" s="88"/>
    </row>
    <row r="504" spans="1:24" s="90" customFormat="1" hidden="1" x14ac:dyDescent="0.2">
      <c r="A504" s="290"/>
      <c r="B504" s="291"/>
      <c r="C504" s="291"/>
      <c r="D504" s="293"/>
      <c r="E504" s="295"/>
      <c r="F504" s="271"/>
      <c r="G504" s="284"/>
      <c r="H504" s="295"/>
      <c r="I504" s="284"/>
      <c r="J504" s="271"/>
      <c r="K504" s="273"/>
      <c r="L504" s="273"/>
      <c r="M504" s="273"/>
      <c r="N504" s="296"/>
      <c r="O504" s="278"/>
      <c r="P504" s="281"/>
      <c r="Q504" s="278"/>
      <c r="R504" s="281"/>
      <c r="S504" s="288"/>
      <c r="T504" s="270"/>
      <c r="U504" s="88"/>
      <c r="V504" s="88"/>
      <c r="W504" s="88"/>
      <c r="X504" s="88"/>
    </row>
    <row r="505" spans="1:24" s="90" customFormat="1" hidden="1" x14ac:dyDescent="0.2">
      <c r="A505" s="290"/>
      <c r="B505" s="291"/>
      <c r="C505" s="291"/>
      <c r="D505" s="293"/>
      <c r="E505" s="295"/>
      <c r="F505" s="271"/>
      <c r="G505" s="275"/>
      <c r="H505" s="295"/>
      <c r="I505" s="275"/>
      <c r="J505" s="271"/>
      <c r="K505" s="273"/>
      <c r="L505" s="273"/>
      <c r="M505" s="273"/>
      <c r="N505" s="296"/>
      <c r="O505" s="279"/>
      <c r="P505" s="282"/>
      <c r="Q505" s="279"/>
      <c r="R505" s="282"/>
      <c r="S505" s="276"/>
      <c r="T505" s="270"/>
      <c r="U505" s="88"/>
      <c r="V505" s="88"/>
      <c r="W505" s="88"/>
      <c r="X505" s="88"/>
    </row>
    <row r="506" spans="1:24" s="90" customFormat="1" hidden="1" x14ac:dyDescent="0.2">
      <c r="A506" s="290">
        <v>166</v>
      </c>
      <c r="B506" s="279"/>
      <c r="C506" s="279"/>
      <c r="D506" s="292"/>
      <c r="E506" s="294" t="str">
        <f>IF(D506=$D$661,$E$661,IF(D506=$D$662,$E$662,IF(D506=$D$663,$E$663,IF(D506=$D$664,$E$664,IF(D506=$D$665,$E$665,IF(D506=$D$666,$E$666,IF(D506=$D$667,$E$667,IF(D506=$D$668,$E$668,IF(D506=$D$669,$E$669,IF(D506=$D$670,$E$670,IF(D506=VICERRECTORÍA_ACADÉMICA_,$W$661,IF(D506=PLANEACIÓN_,$W$663, IF(D506=VICERRECTORÍA_INVESTIGACIONES_INNOVACIÓN_EXTENSIÓN_,$W$662,IF(D506=VICERRECTORÍA_ADMINISTRATIVA_FINANCIERA_,$W$664,IF(D506=_VICERRECTORÍA_RESPONSABILIDAD_SOCIAL_Y_BIENESTAR_UNIVERSITARIO_,$W$665," ")))))))))))))))</f>
        <v xml:space="preserve"> </v>
      </c>
      <c r="F506" s="275"/>
      <c r="G506" s="285"/>
      <c r="H506" s="295" t="str">
        <f>+IFERROR(VLOOKUP(G506,Tabla3[],2,0)," ")</f>
        <v xml:space="preserve"> </v>
      </c>
      <c r="I506" s="285"/>
      <c r="J506" s="275"/>
      <c r="K506" s="276"/>
      <c r="L506" s="274"/>
      <c r="M506" s="274"/>
      <c r="N506" s="296" t="str">
        <f t="shared" si="199"/>
        <v xml:space="preserve">     </v>
      </c>
      <c r="O506" s="277"/>
      <c r="P506" s="280">
        <f t="shared" si="209"/>
        <v>0</v>
      </c>
      <c r="Q506" s="277"/>
      <c r="R506" s="280">
        <f t="shared" si="212"/>
        <v>0</v>
      </c>
      <c r="S506" s="287">
        <f t="shared" si="214"/>
        <v>0</v>
      </c>
      <c r="T506" s="269" t="str">
        <f t="shared" si="201"/>
        <v>LEVE</v>
      </c>
      <c r="U506" s="88"/>
      <c r="V506" s="88"/>
      <c r="W506" s="88"/>
      <c r="X506" s="88"/>
    </row>
    <row r="507" spans="1:24" s="90" customFormat="1" hidden="1" x14ac:dyDescent="0.2">
      <c r="A507" s="290"/>
      <c r="B507" s="291"/>
      <c r="C507" s="291"/>
      <c r="D507" s="293"/>
      <c r="E507" s="295"/>
      <c r="F507" s="271"/>
      <c r="G507" s="284"/>
      <c r="H507" s="295"/>
      <c r="I507" s="284"/>
      <c r="J507" s="271"/>
      <c r="K507" s="273"/>
      <c r="L507" s="273"/>
      <c r="M507" s="273"/>
      <c r="N507" s="296"/>
      <c r="O507" s="278"/>
      <c r="P507" s="281"/>
      <c r="Q507" s="278"/>
      <c r="R507" s="281"/>
      <c r="S507" s="288"/>
      <c r="T507" s="270"/>
      <c r="U507" s="88"/>
      <c r="V507" s="88"/>
      <c r="W507" s="88"/>
      <c r="X507" s="88"/>
    </row>
    <row r="508" spans="1:24" s="90" customFormat="1" hidden="1" x14ac:dyDescent="0.2">
      <c r="A508" s="290"/>
      <c r="B508" s="291"/>
      <c r="C508" s="291"/>
      <c r="D508" s="293"/>
      <c r="E508" s="295"/>
      <c r="F508" s="271"/>
      <c r="G508" s="275"/>
      <c r="H508" s="295"/>
      <c r="I508" s="275"/>
      <c r="J508" s="271"/>
      <c r="K508" s="273"/>
      <c r="L508" s="273"/>
      <c r="M508" s="273"/>
      <c r="N508" s="296"/>
      <c r="O508" s="279"/>
      <c r="P508" s="282"/>
      <c r="Q508" s="279"/>
      <c r="R508" s="282"/>
      <c r="S508" s="276"/>
      <c r="T508" s="270"/>
      <c r="U508" s="88"/>
      <c r="V508" s="88"/>
      <c r="W508" s="88"/>
      <c r="X508" s="88"/>
    </row>
    <row r="509" spans="1:24" s="90" customFormat="1" hidden="1" x14ac:dyDescent="0.2">
      <c r="A509" s="290">
        <v>167</v>
      </c>
      <c r="B509" s="279"/>
      <c r="C509" s="279"/>
      <c r="D509" s="292"/>
      <c r="E509" s="294" t="str">
        <f>IF(D509=$D$661,$E$661,IF(D509=$D$662,$E$662,IF(D509=$D$663,$E$663,IF(D509=$D$664,$E$664,IF(D509=$D$665,$E$665,IF(D509=$D$666,$E$666,IF(D509=$D$667,$E$667,IF(D509=$D$668,$E$668,IF(D509=$D$669,$E$669,IF(D509=$D$670,$E$670,IF(D509=VICERRECTORÍA_ACADÉMICA_,$W$661,IF(D509=PLANEACIÓN_,$W$663, IF(D509=VICERRECTORÍA_INVESTIGACIONES_INNOVACIÓN_EXTENSIÓN_,$W$662,IF(D509=VICERRECTORÍA_ADMINISTRATIVA_FINANCIERA_,$W$664,IF(D509=_VICERRECTORÍA_RESPONSABILIDAD_SOCIAL_Y_BIENESTAR_UNIVERSITARIO_,$W$665," ")))))))))))))))</f>
        <v xml:space="preserve"> </v>
      </c>
      <c r="F509" s="275"/>
      <c r="G509" s="285"/>
      <c r="H509" s="295" t="str">
        <f>+IFERROR(VLOOKUP(G509,Tabla3[],2,0)," ")</f>
        <v xml:space="preserve"> </v>
      </c>
      <c r="I509" s="285"/>
      <c r="J509" s="275"/>
      <c r="K509" s="276"/>
      <c r="L509" s="274"/>
      <c r="M509" s="274"/>
      <c r="N509" s="296" t="str">
        <f t="shared" si="199"/>
        <v xml:space="preserve">     </v>
      </c>
      <c r="O509" s="277"/>
      <c r="P509" s="280">
        <f t="shared" si="209"/>
        <v>0</v>
      </c>
      <c r="Q509" s="277"/>
      <c r="R509" s="280">
        <f t="shared" si="212"/>
        <v>0</v>
      </c>
      <c r="S509" s="287">
        <f t="shared" si="214"/>
        <v>0</v>
      </c>
      <c r="T509" s="269" t="str">
        <f t="shared" si="201"/>
        <v>LEVE</v>
      </c>
      <c r="U509" s="88"/>
      <c r="V509" s="88"/>
      <c r="W509" s="88"/>
      <c r="X509" s="88"/>
    </row>
    <row r="510" spans="1:24" s="90" customFormat="1" hidden="1" x14ac:dyDescent="0.2">
      <c r="A510" s="290"/>
      <c r="B510" s="291"/>
      <c r="C510" s="291"/>
      <c r="D510" s="293"/>
      <c r="E510" s="295"/>
      <c r="F510" s="271"/>
      <c r="G510" s="284"/>
      <c r="H510" s="295"/>
      <c r="I510" s="284"/>
      <c r="J510" s="271"/>
      <c r="K510" s="273"/>
      <c r="L510" s="273"/>
      <c r="M510" s="273"/>
      <c r="N510" s="296"/>
      <c r="O510" s="278"/>
      <c r="P510" s="281"/>
      <c r="Q510" s="278"/>
      <c r="R510" s="281"/>
      <c r="S510" s="288"/>
      <c r="T510" s="270"/>
      <c r="U510" s="88"/>
      <c r="V510" s="88"/>
      <c r="W510" s="88"/>
      <c r="X510" s="88"/>
    </row>
    <row r="511" spans="1:24" s="90" customFormat="1" hidden="1" x14ac:dyDescent="0.2">
      <c r="A511" s="290"/>
      <c r="B511" s="291"/>
      <c r="C511" s="291"/>
      <c r="D511" s="293"/>
      <c r="E511" s="295"/>
      <c r="F511" s="271"/>
      <c r="G511" s="275"/>
      <c r="H511" s="295"/>
      <c r="I511" s="275"/>
      <c r="J511" s="271"/>
      <c r="K511" s="273"/>
      <c r="L511" s="273"/>
      <c r="M511" s="273"/>
      <c r="N511" s="296"/>
      <c r="O511" s="279"/>
      <c r="P511" s="282"/>
      <c r="Q511" s="279"/>
      <c r="R511" s="282"/>
      <c r="S511" s="276"/>
      <c r="T511" s="270"/>
      <c r="U511" s="88"/>
      <c r="V511" s="88"/>
      <c r="W511" s="88"/>
      <c r="X511" s="88"/>
    </row>
    <row r="512" spans="1:24" s="90" customFormat="1" hidden="1" x14ac:dyDescent="0.2">
      <c r="A512" s="290">
        <v>168</v>
      </c>
      <c r="B512" s="279"/>
      <c r="C512" s="279"/>
      <c r="D512" s="292"/>
      <c r="E512" s="294" t="str">
        <f>IF(D512=$D$661,$E$661,IF(D512=$D$662,$E$662,IF(D512=$D$663,$E$663,IF(D512=$D$664,$E$664,IF(D512=$D$665,$E$665,IF(D512=$D$666,$E$666,IF(D512=$D$667,$E$667,IF(D512=$D$668,$E$668,IF(D512=$D$669,$E$669,IF(D512=$D$670,$E$670,IF(D512=VICERRECTORÍA_ACADÉMICA_,$W$661,IF(D512=PLANEACIÓN_,$W$663, IF(D512=VICERRECTORÍA_INVESTIGACIONES_INNOVACIÓN_EXTENSIÓN_,$W$662,IF(D512=VICERRECTORÍA_ADMINISTRATIVA_FINANCIERA_,$W$664,IF(D512=_VICERRECTORÍA_RESPONSABILIDAD_SOCIAL_Y_BIENESTAR_UNIVERSITARIO_,$W$665," ")))))))))))))))</f>
        <v xml:space="preserve"> </v>
      </c>
      <c r="F512" s="275"/>
      <c r="G512" s="285"/>
      <c r="H512" s="295" t="str">
        <f>+IFERROR(VLOOKUP(G512,Tabla3[],2,0)," ")</f>
        <v xml:space="preserve"> </v>
      </c>
      <c r="I512" s="285"/>
      <c r="J512" s="275"/>
      <c r="K512" s="276"/>
      <c r="L512" s="274"/>
      <c r="M512" s="274"/>
      <c r="N512" s="296" t="str">
        <f t="shared" si="199"/>
        <v xml:space="preserve">     </v>
      </c>
      <c r="O512" s="277"/>
      <c r="P512" s="280">
        <f t="shared" si="209"/>
        <v>0</v>
      </c>
      <c r="Q512" s="277"/>
      <c r="R512" s="280">
        <f t="shared" si="212"/>
        <v>0</v>
      </c>
      <c r="S512" s="287">
        <f t="shared" si="214"/>
        <v>0</v>
      </c>
      <c r="T512" s="269" t="str">
        <f t="shared" si="201"/>
        <v>LEVE</v>
      </c>
      <c r="U512" s="88"/>
      <c r="V512" s="88"/>
      <c r="W512" s="88"/>
      <c r="X512" s="88"/>
    </row>
    <row r="513" spans="1:24" s="90" customFormat="1" hidden="1" x14ac:dyDescent="0.2">
      <c r="A513" s="290"/>
      <c r="B513" s="291"/>
      <c r="C513" s="291"/>
      <c r="D513" s="293"/>
      <c r="E513" s="295"/>
      <c r="F513" s="271"/>
      <c r="G513" s="284"/>
      <c r="H513" s="295"/>
      <c r="I513" s="284"/>
      <c r="J513" s="271"/>
      <c r="K513" s="273"/>
      <c r="L513" s="273"/>
      <c r="M513" s="273"/>
      <c r="N513" s="296"/>
      <c r="O513" s="278"/>
      <c r="P513" s="281"/>
      <c r="Q513" s="278"/>
      <c r="R513" s="281"/>
      <c r="S513" s="288"/>
      <c r="T513" s="270"/>
      <c r="U513" s="88"/>
      <c r="V513" s="88"/>
      <c r="W513" s="88"/>
      <c r="X513" s="88"/>
    </row>
    <row r="514" spans="1:24" s="90" customFormat="1" hidden="1" x14ac:dyDescent="0.2">
      <c r="A514" s="290"/>
      <c r="B514" s="291"/>
      <c r="C514" s="291"/>
      <c r="D514" s="293"/>
      <c r="E514" s="295"/>
      <c r="F514" s="271"/>
      <c r="G514" s="275"/>
      <c r="H514" s="295"/>
      <c r="I514" s="275"/>
      <c r="J514" s="271"/>
      <c r="K514" s="273"/>
      <c r="L514" s="273"/>
      <c r="M514" s="273"/>
      <c r="N514" s="296"/>
      <c r="O514" s="279"/>
      <c r="P514" s="282"/>
      <c r="Q514" s="279"/>
      <c r="R514" s="282"/>
      <c r="S514" s="276"/>
      <c r="T514" s="270"/>
      <c r="U514" s="88"/>
      <c r="V514" s="88"/>
      <c r="W514" s="88"/>
      <c r="X514" s="88"/>
    </row>
    <row r="515" spans="1:24" s="90" customFormat="1" hidden="1" x14ac:dyDescent="0.2">
      <c r="A515" s="290">
        <v>169</v>
      </c>
      <c r="B515" s="279"/>
      <c r="C515" s="279"/>
      <c r="D515" s="292"/>
      <c r="E515" s="294" t="str">
        <f>IF(D515=$D$661,$E$661,IF(D515=$D$662,$E$662,IF(D515=$D$663,$E$663,IF(D515=$D$664,$E$664,IF(D515=$D$665,$E$665,IF(D515=$D$666,$E$666,IF(D515=$D$667,$E$667,IF(D515=$D$668,$E$668,IF(D515=$D$669,$E$669,IF(D515=$D$670,$E$670,IF(D515=VICERRECTORÍA_ACADÉMICA_,$W$661,IF(D515=PLANEACIÓN_,$W$663, IF(D515=VICERRECTORÍA_INVESTIGACIONES_INNOVACIÓN_EXTENSIÓN_,$W$662,IF(D515=VICERRECTORÍA_ADMINISTRATIVA_FINANCIERA_,$W$664,IF(D515=_VICERRECTORÍA_RESPONSABILIDAD_SOCIAL_Y_BIENESTAR_UNIVERSITARIO_,$W$665," ")))))))))))))))</f>
        <v xml:space="preserve"> </v>
      </c>
      <c r="F515" s="275"/>
      <c r="G515" s="285"/>
      <c r="H515" s="295" t="str">
        <f>+IFERROR(VLOOKUP(G515,Tabla3[],2,0)," ")</f>
        <v xml:space="preserve"> </v>
      </c>
      <c r="I515" s="285"/>
      <c r="J515" s="275"/>
      <c r="K515" s="276"/>
      <c r="L515" s="274"/>
      <c r="M515" s="274"/>
      <c r="N515" s="296" t="str">
        <f t="shared" si="199"/>
        <v xml:space="preserve">     </v>
      </c>
      <c r="O515" s="277"/>
      <c r="P515" s="280">
        <f t="shared" si="209"/>
        <v>0</v>
      </c>
      <c r="Q515" s="277"/>
      <c r="R515" s="280">
        <f t="shared" si="212"/>
        <v>0</v>
      </c>
      <c r="S515" s="287">
        <f t="shared" si="214"/>
        <v>0</v>
      </c>
      <c r="T515" s="269" t="str">
        <f t="shared" si="201"/>
        <v>LEVE</v>
      </c>
      <c r="U515" s="88"/>
      <c r="V515" s="88"/>
      <c r="W515" s="88"/>
      <c r="X515" s="88"/>
    </row>
    <row r="516" spans="1:24" s="90" customFormat="1" hidden="1" x14ac:dyDescent="0.2">
      <c r="A516" s="290"/>
      <c r="B516" s="291"/>
      <c r="C516" s="291"/>
      <c r="D516" s="293"/>
      <c r="E516" s="295"/>
      <c r="F516" s="271"/>
      <c r="G516" s="284"/>
      <c r="H516" s="295"/>
      <c r="I516" s="284"/>
      <c r="J516" s="271"/>
      <c r="K516" s="273"/>
      <c r="L516" s="273"/>
      <c r="M516" s="273"/>
      <c r="N516" s="296"/>
      <c r="O516" s="278"/>
      <c r="P516" s="281"/>
      <c r="Q516" s="278"/>
      <c r="R516" s="281"/>
      <c r="S516" s="288"/>
      <c r="T516" s="270"/>
      <c r="U516" s="88"/>
      <c r="V516" s="88"/>
      <c r="W516" s="88"/>
      <c r="X516" s="88"/>
    </row>
    <row r="517" spans="1:24" s="90" customFormat="1" hidden="1" x14ac:dyDescent="0.2">
      <c r="A517" s="290"/>
      <c r="B517" s="291"/>
      <c r="C517" s="291"/>
      <c r="D517" s="293"/>
      <c r="E517" s="295"/>
      <c r="F517" s="271"/>
      <c r="G517" s="275"/>
      <c r="H517" s="295"/>
      <c r="I517" s="275"/>
      <c r="J517" s="271"/>
      <c r="K517" s="273"/>
      <c r="L517" s="273"/>
      <c r="M517" s="273"/>
      <c r="N517" s="296"/>
      <c r="O517" s="279"/>
      <c r="P517" s="282"/>
      <c r="Q517" s="279"/>
      <c r="R517" s="282"/>
      <c r="S517" s="276"/>
      <c r="T517" s="270"/>
      <c r="U517" s="88"/>
      <c r="V517" s="88"/>
      <c r="W517" s="88"/>
      <c r="X517" s="88"/>
    </row>
    <row r="518" spans="1:24" s="90" customFormat="1" hidden="1" x14ac:dyDescent="0.2">
      <c r="A518" s="290">
        <v>170</v>
      </c>
      <c r="B518" s="279"/>
      <c r="C518" s="279"/>
      <c r="D518" s="292"/>
      <c r="E518" s="294" t="str">
        <f>IF(D518=$D$661,$E$661,IF(D518=$D$662,$E$662,IF(D518=$D$663,$E$663,IF(D518=$D$664,$E$664,IF(D518=$D$665,$E$665,IF(D518=$D$666,$E$666,IF(D518=$D$667,$E$667,IF(D518=$D$668,$E$668,IF(D518=$D$669,$E$669,IF(D518=$D$670,$E$670,IF(D518=VICERRECTORÍA_ACADÉMICA_,$W$661,IF(D518=PLANEACIÓN_,$W$663, IF(D518=VICERRECTORÍA_INVESTIGACIONES_INNOVACIÓN_EXTENSIÓN_,$W$662,IF(D518=VICERRECTORÍA_ADMINISTRATIVA_FINANCIERA_,$W$664,IF(D518=_VICERRECTORÍA_RESPONSABILIDAD_SOCIAL_Y_BIENESTAR_UNIVERSITARIO_,$W$665," ")))))))))))))))</f>
        <v xml:space="preserve"> </v>
      </c>
      <c r="F518" s="275"/>
      <c r="G518" s="285"/>
      <c r="H518" s="295" t="str">
        <f>+IFERROR(VLOOKUP(G518,Tabla3[],2,0)," ")</f>
        <v xml:space="preserve"> </v>
      </c>
      <c r="I518" s="285"/>
      <c r="J518" s="275"/>
      <c r="K518" s="276"/>
      <c r="L518" s="274"/>
      <c r="M518" s="274"/>
      <c r="N518" s="296" t="str">
        <f t="shared" ref="N518:N566" si="215">+CONCATENATE(K518," "," ",L518," "," "," ",M518)</f>
        <v xml:space="preserve">     </v>
      </c>
      <c r="O518" s="277"/>
      <c r="P518" s="280">
        <f t="shared" si="209"/>
        <v>0</v>
      </c>
      <c r="Q518" s="277"/>
      <c r="R518" s="280">
        <f t="shared" si="212"/>
        <v>0</v>
      </c>
      <c r="S518" s="287">
        <f t="shared" si="214"/>
        <v>0</v>
      </c>
      <c r="T518" s="269" t="str">
        <f t="shared" ref="T518:T566" si="216">+IF(S518&lt;=3,"LEVE",IF(S518&lt;=9,"MODERADO","GRAVE"))</f>
        <v>LEVE</v>
      </c>
      <c r="U518" s="88"/>
      <c r="V518" s="88"/>
      <c r="W518" s="88"/>
      <c r="X518" s="88"/>
    </row>
    <row r="519" spans="1:24" s="90" customFormat="1" hidden="1" x14ac:dyDescent="0.2">
      <c r="A519" s="290"/>
      <c r="B519" s="291"/>
      <c r="C519" s="291"/>
      <c r="D519" s="293"/>
      <c r="E519" s="295"/>
      <c r="F519" s="271"/>
      <c r="G519" s="284"/>
      <c r="H519" s="295"/>
      <c r="I519" s="284"/>
      <c r="J519" s="271"/>
      <c r="K519" s="273"/>
      <c r="L519" s="273"/>
      <c r="M519" s="273"/>
      <c r="N519" s="296"/>
      <c r="O519" s="278"/>
      <c r="P519" s="281"/>
      <c r="Q519" s="278"/>
      <c r="R519" s="281"/>
      <c r="S519" s="288"/>
      <c r="T519" s="270"/>
      <c r="U519" s="88"/>
      <c r="V519" s="88"/>
      <c r="W519" s="88"/>
      <c r="X519" s="88"/>
    </row>
    <row r="520" spans="1:24" s="90" customFormat="1" hidden="1" x14ac:dyDescent="0.2">
      <c r="A520" s="290"/>
      <c r="B520" s="291"/>
      <c r="C520" s="291"/>
      <c r="D520" s="293"/>
      <c r="E520" s="295"/>
      <c r="F520" s="271"/>
      <c r="G520" s="275"/>
      <c r="H520" s="295"/>
      <c r="I520" s="275"/>
      <c r="J520" s="271"/>
      <c r="K520" s="273"/>
      <c r="L520" s="273"/>
      <c r="M520" s="273"/>
      <c r="N520" s="296"/>
      <c r="O520" s="279"/>
      <c r="P520" s="282"/>
      <c r="Q520" s="279"/>
      <c r="R520" s="282"/>
      <c r="S520" s="276"/>
      <c r="T520" s="270"/>
      <c r="U520" s="88"/>
      <c r="V520" s="88"/>
      <c r="W520" s="88"/>
      <c r="X520" s="88"/>
    </row>
    <row r="521" spans="1:24" s="90" customFormat="1" hidden="1" x14ac:dyDescent="0.2">
      <c r="A521" s="290">
        <v>171</v>
      </c>
      <c r="B521" s="279"/>
      <c r="C521" s="279"/>
      <c r="D521" s="292"/>
      <c r="E521" s="294" t="str">
        <f>IF(D521=$D$661,$E$661,IF(D521=$D$662,$E$662,IF(D521=$D$663,$E$663,IF(D521=$D$664,$E$664,IF(D521=$D$665,$E$665,IF(D521=$D$666,$E$666,IF(D521=$D$667,$E$667,IF(D521=$D$668,$E$668,IF(D521=$D$669,$E$669,IF(D521=$D$670,$E$670,IF(D521=VICERRECTORÍA_ACADÉMICA_,$W$661,IF(D521=PLANEACIÓN_,$W$663, IF(D521=VICERRECTORÍA_INVESTIGACIONES_INNOVACIÓN_EXTENSIÓN_,$W$662,IF(D521=VICERRECTORÍA_ADMINISTRATIVA_FINANCIERA_,$W$664,IF(D521=_VICERRECTORÍA_RESPONSABILIDAD_SOCIAL_Y_BIENESTAR_UNIVERSITARIO_,$W$665," ")))))))))))))))</f>
        <v xml:space="preserve"> </v>
      </c>
      <c r="F521" s="275"/>
      <c r="G521" s="285"/>
      <c r="H521" s="295" t="str">
        <f>+IFERROR(VLOOKUP(G521,Tabla3[],2,0)," ")</f>
        <v xml:space="preserve"> </v>
      </c>
      <c r="I521" s="285"/>
      <c r="J521" s="275"/>
      <c r="K521" s="276"/>
      <c r="L521" s="274"/>
      <c r="M521" s="274"/>
      <c r="N521" s="296" t="str">
        <f t="shared" si="215"/>
        <v xml:space="preserve">     </v>
      </c>
      <c r="O521" s="277"/>
      <c r="P521" s="280">
        <f t="shared" si="209"/>
        <v>0</v>
      </c>
      <c r="Q521" s="277"/>
      <c r="R521" s="280">
        <f t="shared" si="212"/>
        <v>0</v>
      </c>
      <c r="S521" s="287">
        <f t="shared" si="214"/>
        <v>0</v>
      </c>
      <c r="T521" s="269" t="str">
        <f t="shared" si="216"/>
        <v>LEVE</v>
      </c>
      <c r="U521" s="88"/>
      <c r="V521" s="88"/>
      <c r="W521" s="88"/>
      <c r="X521" s="88"/>
    </row>
    <row r="522" spans="1:24" s="90" customFormat="1" hidden="1" x14ac:dyDescent="0.2">
      <c r="A522" s="290"/>
      <c r="B522" s="291"/>
      <c r="C522" s="291"/>
      <c r="D522" s="293"/>
      <c r="E522" s="295"/>
      <c r="F522" s="271"/>
      <c r="G522" s="284"/>
      <c r="H522" s="295"/>
      <c r="I522" s="284"/>
      <c r="J522" s="271"/>
      <c r="K522" s="273"/>
      <c r="L522" s="273"/>
      <c r="M522" s="273"/>
      <c r="N522" s="296"/>
      <c r="O522" s="278"/>
      <c r="P522" s="281"/>
      <c r="Q522" s="278"/>
      <c r="R522" s="281"/>
      <c r="S522" s="288"/>
      <c r="T522" s="270"/>
      <c r="U522" s="88"/>
      <c r="V522" s="88"/>
      <c r="W522" s="88"/>
      <c r="X522" s="88"/>
    </row>
    <row r="523" spans="1:24" s="90" customFormat="1" hidden="1" x14ac:dyDescent="0.2">
      <c r="A523" s="290"/>
      <c r="B523" s="291"/>
      <c r="C523" s="291"/>
      <c r="D523" s="293"/>
      <c r="E523" s="295"/>
      <c r="F523" s="271"/>
      <c r="G523" s="275"/>
      <c r="H523" s="295"/>
      <c r="I523" s="275"/>
      <c r="J523" s="271"/>
      <c r="K523" s="273"/>
      <c r="L523" s="273"/>
      <c r="M523" s="273"/>
      <c r="N523" s="296"/>
      <c r="O523" s="279"/>
      <c r="P523" s="282"/>
      <c r="Q523" s="279"/>
      <c r="R523" s="282"/>
      <c r="S523" s="276"/>
      <c r="T523" s="270"/>
      <c r="U523" s="88"/>
      <c r="V523" s="88"/>
      <c r="W523" s="88"/>
      <c r="X523" s="88"/>
    </row>
    <row r="524" spans="1:24" s="90" customFormat="1" hidden="1" x14ac:dyDescent="0.2">
      <c r="A524" s="290">
        <v>172</v>
      </c>
      <c r="B524" s="279"/>
      <c r="C524" s="279"/>
      <c r="D524" s="292"/>
      <c r="E524" s="294" t="str">
        <f>IF(D524=$D$661,$E$661,IF(D524=$D$662,$E$662,IF(D524=$D$663,$E$663,IF(D524=$D$664,$E$664,IF(D524=$D$665,$E$665,IF(D524=$D$666,$E$666,IF(D524=$D$667,$E$667,IF(D524=$D$668,$E$668,IF(D524=$D$669,$E$669,IF(D524=$D$670,$E$670,IF(D524=VICERRECTORÍA_ACADÉMICA_,$W$661,IF(D524=PLANEACIÓN_,$W$663, IF(D524=VICERRECTORÍA_INVESTIGACIONES_INNOVACIÓN_EXTENSIÓN_,$W$662,IF(D524=VICERRECTORÍA_ADMINISTRATIVA_FINANCIERA_,$W$664,IF(D524=_VICERRECTORÍA_RESPONSABILIDAD_SOCIAL_Y_BIENESTAR_UNIVERSITARIO_,$W$665," ")))))))))))))))</f>
        <v xml:space="preserve"> </v>
      </c>
      <c r="F524" s="275"/>
      <c r="G524" s="285"/>
      <c r="H524" s="295" t="str">
        <f>+IFERROR(VLOOKUP(G524,Tabla3[],2,0)," ")</f>
        <v xml:space="preserve"> </v>
      </c>
      <c r="I524" s="285"/>
      <c r="J524" s="275"/>
      <c r="K524" s="276"/>
      <c r="L524" s="274"/>
      <c r="M524" s="274"/>
      <c r="N524" s="296" t="str">
        <f t="shared" si="215"/>
        <v xml:space="preserve">     </v>
      </c>
      <c r="O524" s="277"/>
      <c r="P524" s="280">
        <f t="shared" si="209"/>
        <v>0</v>
      </c>
      <c r="Q524" s="277"/>
      <c r="R524" s="280">
        <f t="shared" si="212"/>
        <v>0</v>
      </c>
      <c r="S524" s="287">
        <f t="shared" si="214"/>
        <v>0</v>
      </c>
      <c r="T524" s="269" t="str">
        <f t="shared" si="216"/>
        <v>LEVE</v>
      </c>
      <c r="U524" s="88"/>
      <c r="V524" s="88"/>
      <c r="W524" s="88"/>
      <c r="X524" s="88"/>
    </row>
    <row r="525" spans="1:24" s="90" customFormat="1" hidden="1" x14ac:dyDescent="0.2">
      <c r="A525" s="290"/>
      <c r="B525" s="291"/>
      <c r="C525" s="291"/>
      <c r="D525" s="293"/>
      <c r="E525" s="295"/>
      <c r="F525" s="271"/>
      <c r="G525" s="284"/>
      <c r="H525" s="295"/>
      <c r="I525" s="284"/>
      <c r="J525" s="271"/>
      <c r="K525" s="273"/>
      <c r="L525" s="273"/>
      <c r="M525" s="273"/>
      <c r="N525" s="296"/>
      <c r="O525" s="278"/>
      <c r="P525" s="281"/>
      <c r="Q525" s="278"/>
      <c r="R525" s="281"/>
      <c r="S525" s="288"/>
      <c r="T525" s="270"/>
      <c r="U525" s="88"/>
      <c r="V525" s="88"/>
      <c r="W525" s="88"/>
      <c r="X525" s="88"/>
    </row>
    <row r="526" spans="1:24" s="90" customFormat="1" hidden="1" x14ac:dyDescent="0.2">
      <c r="A526" s="290"/>
      <c r="B526" s="291"/>
      <c r="C526" s="291"/>
      <c r="D526" s="293"/>
      <c r="E526" s="295"/>
      <c r="F526" s="271"/>
      <c r="G526" s="275"/>
      <c r="H526" s="295"/>
      <c r="I526" s="275"/>
      <c r="J526" s="271"/>
      <c r="K526" s="273"/>
      <c r="L526" s="273"/>
      <c r="M526" s="273"/>
      <c r="N526" s="296"/>
      <c r="O526" s="279"/>
      <c r="P526" s="282"/>
      <c r="Q526" s="279"/>
      <c r="R526" s="282"/>
      <c r="S526" s="276"/>
      <c r="T526" s="270"/>
      <c r="U526" s="88"/>
      <c r="V526" s="88"/>
      <c r="W526" s="88"/>
      <c r="X526" s="88"/>
    </row>
    <row r="527" spans="1:24" s="90" customFormat="1" hidden="1" x14ac:dyDescent="0.2">
      <c r="A527" s="290">
        <v>173</v>
      </c>
      <c r="B527" s="279"/>
      <c r="C527" s="279"/>
      <c r="D527" s="292"/>
      <c r="E527" s="294" t="str">
        <f>IF(D527=$D$661,$E$661,IF(D527=$D$662,$E$662,IF(D527=$D$663,$E$663,IF(D527=$D$664,$E$664,IF(D527=$D$665,$E$665,IF(D527=$D$666,$E$666,IF(D527=$D$667,$E$667,IF(D527=$D$668,$E$668,IF(D527=$D$669,$E$669,IF(D527=$D$670,$E$670,IF(D527=VICERRECTORÍA_ACADÉMICA_,$W$661,IF(D527=PLANEACIÓN_,$W$663, IF(D527=VICERRECTORÍA_INVESTIGACIONES_INNOVACIÓN_EXTENSIÓN_,$W$662,IF(D527=VICERRECTORÍA_ADMINISTRATIVA_FINANCIERA_,$W$664,IF(D527=_VICERRECTORÍA_RESPONSABILIDAD_SOCIAL_Y_BIENESTAR_UNIVERSITARIO_,$W$665," ")))))))))))))))</f>
        <v xml:space="preserve"> </v>
      </c>
      <c r="F527" s="275"/>
      <c r="G527" s="285"/>
      <c r="H527" s="295" t="str">
        <f>+IFERROR(VLOOKUP(G527,Tabla3[],2,0)," ")</f>
        <v xml:space="preserve"> </v>
      </c>
      <c r="I527" s="285"/>
      <c r="J527" s="275"/>
      <c r="K527" s="276"/>
      <c r="L527" s="274"/>
      <c r="M527" s="274"/>
      <c r="N527" s="296" t="str">
        <f t="shared" si="215"/>
        <v xml:space="preserve">     </v>
      </c>
      <c r="O527" s="277"/>
      <c r="P527" s="280">
        <f t="shared" si="209"/>
        <v>0</v>
      </c>
      <c r="Q527" s="277"/>
      <c r="R527" s="280">
        <f t="shared" si="212"/>
        <v>0</v>
      </c>
      <c r="S527" s="287">
        <f t="shared" si="214"/>
        <v>0</v>
      </c>
      <c r="T527" s="269" t="str">
        <f t="shared" si="216"/>
        <v>LEVE</v>
      </c>
      <c r="U527" s="88"/>
      <c r="V527" s="88"/>
      <c r="W527" s="88"/>
      <c r="X527" s="88"/>
    </row>
    <row r="528" spans="1:24" s="90" customFormat="1" hidden="1" x14ac:dyDescent="0.2">
      <c r="A528" s="290"/>
      <c r="B528" s="291"/>
      <c r="C528" s="291"/>
      <c r="D528" s="293"/>
      <c r="E528" s="295"/>
      <c r="F528" s="271"/>
      <c r="G528" s="284"/>
      <c r="H528" s="295"/>
      <c r="I528" s="284"/>
      <c r="J528" s="271"/>
      <c r="K528" s="273"/>
      <c r="L528" s="273"/>
      <c r="M528" s="273"/>
      <c r="N528" s="296"/>
      <c r="O528" s="278"/>
      <c r="P528" s="281"/>
      <c r="Q528" s="278"/>
      <c r="R528" s="281"/>
      <c r="S528" s="288"/>
      <c r="T528" s="270"/>
      <c r="U528" s="88"/>
      <c r="V528" s="88"/>
      <c r="W528" s="88"/>
      <c r="X528" s="88"/>
    </row>
    <row r="529" spans="1:24" s="90" customFormat="1" hidden="1" x14ac:dyDescent="0.2">
      <c r="A529" s="290"/>
      <c r="B529" s="291"/>
      <c r="C529" s="291"/>
      <c r="D529" s="293"/>
      <c r="E529" s="295"/>
      <c r="F529" s="271"/>
      <c r="G529" s="275"/>
      <c r="H529" s="295"/>
      <c r="I529" s="275"/>
      <c r="J529" s="271"/>
      <c r="K529" s="273"/>
      <c r="L529" s="273"/>
      <c r="M529" s="273"/>
      <c r="N529" s="296"/>
      <c r="O529" s="279"/>
      <c r="P529" s="282"/>
      <c r="Q529" s="279"/>
      <c r="R529" s="282"/>
      <c r="S529" s="276"/>
      <c r="T529" s="270"/>
      <c r="U529" s="88"/>
      <c r="V529" s="88"/>
      <c r="W529" s="88"/>
      <c r="X529" s="88"/>
    </row>
    <row r="530" spans="1:24" s="90" customFormat="1" hidden="1" x14ac:dyDescent="0.2">
      <c r="A530" s="290">
        <v>174</v>
      </c>
      <c r="B530" s="279"/>
      <c r="C530" s="279"/>
      <c r="D530" s="292"/>
      <c r="E530" s="294" t="str">
        <f>IF(D530=$D$661,$E$661,IF(D530=$D$662,$E$662,IF(D530=$D$663,$E$663,IF(D530=$D$664,$E$664,IF(D530=$D$665,$E$665,IF(D530=$D$666,$E$666,IF(D530=$D$667,$E$667,IF(D530=$D$668,$E$668,IF(D530=$D$669,$E$669,IF(D530=$D$670,$E$670,IF(D530=VICERRECTORÍA_ACADÉMICA_,$W$661,IF(D530=PLANEACIÓN_,$W$663, IF(D530=VICERRECTORÍA_INVESTIGACIONES_INNOVACIÓN_EXTENSIÓN_,$W$662,IF(D530=VICERRECTORÍA_ADMINISTRATIVA_FINANCIERA_,$W$664,IF(D530=_VICERRECTORÍA_RESPONSABILIDAD_SOCIAL_Y_BIENESTAR_UNIVERSITARIO_,$W$665," ")))))))))))))))</f>
        <v xml:space="preserve"> </v>
      </c>
      <c r="F530" s="275"/>
      <c r="G530" s="285"/>
      <c r="H530" s="295" t="str">
        <f>+IFERROR(VLOOKUP(G530,Tabla3[],2,0)," ")</f>
        <v xml:space="preserve"> </v>
      </c>
      <c r="I530" s="285"/>
      <c r="J530" s="275"/>
      <c r="K530" s="276"/>
      <c r="L530" s="274"/>
      <c r="M530" s="274"/>
      <c r="N530" s="296" t="str">
        <f t="shared" si="215"/>
        <v xml:space="preserve">     </v>
      </c>
      <c r="O530" s="277"/>
      <c r="P530" s="280">
        <f t="shared" si="209"/>
        <v>0</v>
      </c>
      <c r="Q530" s="277"/>
      <c r="R530" s="280">
        <f t="shared" si="212"/>
        <v>0</v>
      </c>
      <c r="S530" s="287">
        <f t="shared" si="214"/>
        <v>0</v>
      </c>
      <c r="T530" s="269" t="str">
        <f t="shared" si="216"/>
        <v>LEVE</v>
      </c>
      <c r="U530" s="88"/>
      <c r="V530" s="88"/>
      <c r="W530" s="88"/>
      <c r="X530" s="88"/>
    </row>
    <row r="531" spans="1:24" s="90" customFormat="1" hidden="1" x14ac:dyDescent="0.2">
      <c r="A531" s="290"/>
      <c r="B531" s="291"/>
      <c r="C531" s="291"/>
      <c r="D531" s="293"/>
      <c r="E531" s="295"/>
      <c r="F531" s="271"/>
      <c r="G531" s="284"/>
      <c r="H531" s="295"/>
      <c r="I531" s="284"/>
      <c r="J531" s="271"/>
      <c r="K531" s="273"/>
      <c r="L531" s="273"/>
      <c r="M531" s="273"/>
      <c r="N531" s="296"/>
      <c r="O531" s="278"/>
      <c r="P531" s="281"/>
      <c r="Q531" s="278"/>
      <c r="R531" s="281"/>
      <c r="S531" s="288"/>
      <c r="T531" s="270"/>
      <c r="U531" s="88"/>
      <c r="V531" s="88"/>
      <c r="W531" s="88"/>
      <c r="X531" s="88"/>
    </row>
    <row r="532" spans="1:24" s="90" customFormat="1" hidden="1" x14ac:dyDescent="0.2">
      <c r="A532" s="290"/>
      <c r="B532" s="291"/>
      <c r="C532" s="291"/>
      <c r="D532" s="293"/>
      <c r="E532" s="295"/>
      <c r="F532" s="271"/>
      <c r="G532" s="275"/>
      <c r="H532" s="295"/>
      <c r="I532" s="275"/>
      <c r="J532" s="271"/>
      <c r="K532" s="273"/>
      <c r="L532" s="273"/>
      <c r="M532" s="273"/>
      <c r="N532" s="296"/>
      <c r="O532" s="279"/>
      <c r="P532" s="282"/>
      <c r="Q532" s="279"/>
      <c r="R532" s="282"/>
      <c r="S532" s="276"/>
      <c r="T532" s="270"/>
      <c r="U532" s="88"/>
      <c r="V532" s="88"/>
      <c r="W532" s="88"/>
      <c r="X532" s="88"/>
    </row>
    <row r="533" spans="1:24" s="90" customFormat="1" hidden="1" x14ac:dyDescent="0.2">
      <c r="A533" s="290">
        <v>175</v>
      </c>
      <c r="B533" s="279"/>
      <c r="C533" s="279"/>
      <c r="D533" s="292"/>
      <c r="E533" s="294" t="str">
        <f>IF(D533=$D$661,$E$661,IF(D533=$D$662,$E$662,IF(D533=$D$663,$E$663,IF(D533=$D$664,$E$664,IF(D533=$D$665,$E$665,IF(D533=$D$666,$E$666,IF(D533=$D$667,$E$667,IF(D533=$D$668,$E$668,IF(D533=$D$669,$E$669,IF(D533=$D$670,$E$670,IF(D533=VICERRECTORÍA_ACADÉMICA_,$W$661,IF(D533=PLANEACIÓN_,$W$663, IF(D533=VICERRECTORÍA_INVESTIGACIONES_INNOVACIÓN_EXTENSIÓN_,$W$662,IF(D533=VICERRECTORÍA_ADMINISTRATIVA_FINANCIERA_,$W$664,IF(D533=_VICERRECTORÍA_RESPONSABILIDAD_SOCIAL_Y_BIENESTAR_UNIVERSITARIO_,$W$665," ")))))))))))))))</f>
        <v xml:space="preserve"> </v>
      </c>
      <c r="F533" s="275"/>
      <c r="G533" s="285"/>
      <c r="H533" s="295" t="str">
        <f>+IFERROR(VLOOKUP(G533,Tabla3[],2,0)," ")</f>
        <v xml:space="preserve"> </v>
      </c>
      <c r="I533" s="285"/>
      <c r="J533" s="275"/>
      <c r="K533" s="276"/>
      <c r="L533" s="274"/>
      <c r="M533" s="274"/>
      <c r="N533" s="296" t="str">
        <f t="shared" si="215"/>
        <v xml:space="preserve">     </v>
      </c>
      <c r="O533" s="277"/>
      <c r="P533" s="280">
        <f t="shared" si="209"/>
        <v>0</v>
      </c>
      <c r="Q533" s="277"/>
      <c r="R533" s="280">
        <f t="shared" si="212"/>
        <v>0</v>
      </c>
      <c r="S533" s="287">
        <f t="shared" si="214"/>
        <v>0</v>
      </c>
      <c r="T533" s="269" t="str">
        <f t="shared" si="216"/>
        <v>LEVE</v>
      </c>
      <c r="U533" s="88"/>
      <c r="V533" s="88"/>
      <c r="W533" s="88"/>
      <c r="X533" s="88"/>
    </row>
    <row r="534" spans="1:24" s="90" customFormat="1" hidden="1" x14ac:dyDescent="0.2">
      <c r="A534" s="290"/>
      <c r="B534" s="291"/>
      <c r="C534" s="291"/>
      <c r="D534" s="293"/>
      <c r="E534" s="295"/>
      <c r="F534" s="271"/>
      <c r="G534" s="284"/>
      <c r="H534" s="295"/>
      <c r="I534" s="284"/>
      <c r="J534" s="271"/>
      <c r="K534" s="273"/>
      <c r="L534" s="273"/>
      <c r="M534" s="273"/>
      <c r="N534" s="296"/>
      <c r="O534" s="278"/>
      <c r="P534" s="281"/>
      <c r="Q534" s="278"/>
      <c r="R534" s="281"/>
      <c r="S534" s="288"/>
      <c r="T534" s="270"/>
      <c r="U534" s="88"/>
      <c r="V534" s="88"/>
      <c r="W534" s="88"/>
      <c r="X534" s="88"/>
    </row>
    <row r="535" spans="1:24" s="90" customFormat="1" hidden="1" x14ac:dyDescent="0.2">
      <c r="A535" s="290"/>
      <c r="B535" s="291"/>
      <c r="C535" s="291"/>
      <c r="D535" s="293"/>
      <c r="E535" s="295"/>
      <c r="F535" s="271"/>
      <c r="G535" s="275"/>
      <c r="H535" s="295"/>
      <c r="I535" s="275"/>
      <c r="J535" s="271"/>
      <c r="K535" s="273"/>
      <c r="L535" s="273"/>
      <c r="M535" s="273"/>
      <c r="N535" s="296"/>
      <c r="O535" s="279"/>
      <c r="P535" s="282"/>
      <c r="Q535" s="279"/>
      <c r="R535" s="282"/>
      <c r="S535" s="276"/>
      <c r="T535" s="270"/>
      <c r="U535" s="88"/>
      <c r="V535" s="88"/>
      <c r="W535" s="88"/>
      <c r="X535" s="88"/>
    </row>
    <row r="536" spans="1:24" s="90" customFormat="1" hidden="1" x14ac:dyDescent="0.2">
      <c r="A536" s="290">
        <v>176</v>
      </c>
      <c r="B536" s="279"/>
      <c r="C536" s="279"/>
      <c r="D536" s="292"/>
      <c r="E536" s="294" t="str">
        <f>IF(D536=$D$661,$E$661,IF(D536=$D$662,$E$662,IF(D536=$D$663,$E$663,IF(D536=$D$664,$E$664,IF(D536=$D$665,$E$665,IF(D536=$D$666,$E$666,IF(D536=$D$667,$E$667,IF(D536=$D$668,$E$668,IF(D536=$D$669,$E$669,IF(D536=$D$670,$E$670,IF(D536=VICERRECTORÍA_ACADÉMICA_,$W$661,IF(D536=PLANEACIÓN_,$W$663, IF(D536=VICERRECTORÍA_INVESTIGACIONES_INNOVACIÓN_EXTENSIÓN_,$W$662,IF(D536=VICERRECTORÍA_ADMINISTRATIVA_FINANCIERA_,$W$664,IF(D536=_VICERRECTORÍA_RESPONSABILIDAD_SOCIAL_Y_BIENESTAR_UNIVERSITARIO_,$W$665," ")))))))))))))))</f>
        <v xml:space="preserve"> </v>
      </c>
      <c r="F536" s="275"/>
      <c r="G536" s="285"/>
      <c r="H536" s="295" t="str">
        <f>+IFERROR(VLOOKUP(G536,Tabla3[],2,0)," ")</f>
        <v xml:space="preserve"> </v>
      </c>
      <c r="I536" s="285"/>
      <c r="J536" s="275"/>
      <c r="K536" s="276"/>
      <c r="L536" s="274"/>
      <c r="M536" s="274"/>
      <c r="N536" s="296" t="str">
        <f t="shared" si="215"/>
        <v xml:space="preserve">     </v>
      </c>
      <c r="O536" s="277"/>
      <c r="P536" s="280">
        <f t="shared" si="209"/>
        <v>0</v>
      </c>
      <c r="Q536" s="277"/>
      <c r="R536" s="280">
        <f t="shared" si="212"/>
        <v>0</v>
      </c>
      <c r="S536" s="287">
        <f t="shared" ref="S536" si="217">R536*P536</f>
        <v>0</v>
      </c>
      <c r="T536" s="269" t="str">
        <f t="shared" si="216"/>
        <v>LEVE</v>
      </c>
      <c r="U536" s="88"/>
      <c r="V536" s="88"/>
      <c r="W536" s="88"/>
      <c r="X536" s="88"/>
    </row>
    <row r="537" spans="1:24" s="90" customFormat="1" hidden="1" x14ac:dyDescent="0.2">
      <c r="A537" s="290"/>
      <c r="B537" s="291"/>
      <c r="C537" s="291"/>
      <c r="D537" s="293"/>
      <c r="E537" s="295"/>
      <c r="F537" s="271"/>
      <c r="G537" s="284"/>
      <c r="H537" s="295"/>
      <c r="I537" s="284"/>
      <c r="J537" s="271"/>
      <c r="K537" s="273"/>
      <c r="L537" s="273"/>
      <c r="M537" s="273"/>
      <c r="N537" s="296"/>
      <c r="O537" s="278"/>
      <c r="P537" s="281"/>
      <c r="Q537" s="278"/>
      <c r="R537" s="281"/>
      <c r="S537" s="288"/>
      <c r="T537" s="270"/>
      <c r="U537" s="88"/>
      <c r="V537" s="88"/>
      <c r="W537" s="88"/>
      <c r="X537" s="88"/>
    </row>
    <row r="538" spans="1:24" s="90" customFormat="1" hidden="1" x14ac:dyDescent="0.2">
      <c r="A538" s="290"/>
      <c r="B538" s="291"/>
      <c r="C538" s="291"/>
      <c r="D538" s="293"/>
      <c r="E538" s="295"/>
      <c r="F538" s="271"/>
      <c r="G538" s="275"/>
      <c r="H538" s="295"/>
      <c r="I538" s="275"/>
      <c r="J538" s="271"/>
      <c r="K538" s="273"/>
      <c r="L538" s="273"/>
      <c r="M538" s="273"/>
      <c r="N538" s="296"/>
      <c r="O538" s="279"/>
      <c r="P538" s="282"/>
      <c r="Q538" s="279"/>
      <c r="R538" s="282"/>
      <c r="S538" s="276"/>
      <c r="T538" s="270"/>
      <c r="U538" s="88"/>
      <c r="V538" s="88"/>
      <c r="W538" s="88"/>
      <c r="X538" s="88"/>
    </row>
    <row r="539" spans="1:24" s="90" customFormat="1" hidden="1" x14ac:dyDescent="0.2">
      <c r="A539" s="290">
        <v>177</v>
      </c>
      <c r="B539" s="279"/>
      <c r="C539" s="279"/>
      <c r="D539" s="292"/>
      <c r="E539" s="294" t="str">
        <f>IF(D539=$D$661,$E$661,IF(D539=$D$662,$E$662,IF(D539=$D$663,$E$663,IF(D539=$D$664,$E$664,IF(D539=$D$665,$E$665,IF(D539=$D$666,$E$666,IF(D539=$D$667,$E$667,IF(D539=$D$668,$E$668,IF(D539=$D$669,$E$669,IF(D539=$D$670,$E$670,IF(D539=VICERRECTORÍA_ACADÉMICA_,$W$661,IF(D539=PLANEACIÓN_,$W$663, IF(D539=VICERRECTORÍA_INVESTIGACIONES_INNOVACIÓN_EXTENSIÓN_,$W$662,IF(D539=VICERRECTORÍA_ADMINISTRATIVA_FINANCIERA_,$W$664,IF(D539=_VICERRECTORÍA_RESPONSABILIDAD_SOCIAL_Y_BIENESTAR_UNIVERSITARIO_,$W$665," ")))))))))))))))</f>
        <v xml:space="preserve"> </v>
      </c>
      <c r="F539" s="275"/>
      <c r="G539" s="285"/>
      <c r="H539" s="295" t="str">
        <f>+IFERROR(VLOOKUP(G539,Tabla3[],2,0)," ")</f>
        <v xml:space="preserve"> </v>
      </c>
      <c r="I539" s="285"/>
      <c r="J539" s="275"/>
      <c r="K539" s="276"/>
      <c r="L539" s="274"/>
      <c r="M539" s="274"/>
      <c r="N539" s="296" t="str">
        <f t="shared" si="215"/>
        <v xml:space="preserve">     </v>
      </c>
      <c r="O539" s="277"/>
      <c r="P539" s="280">
        <f t="shared" si="209"/>
        <v>0</v>
      </c>
      <c r="Q539" s="277"/>
      <c r="R539" s="280">
        <f t="shared" si="212"/>
        <v>0</v>
      </c>
      <c r="S539" s="287">
        <f t="shared" ref="S539" si="218">R539*P539</f>
        <v>0</v>
      </c>
      <c r="T539" s="269" t="str">
        <f t="shared" si="216"/>
        <v>LEVE</v>
      </c>
      <c r="U539" s="88"/>
      <c r="V539" s="88"/>
      <c r="W539" s="88"/>
      <c r="X539" s="88"/>
    </row>
    <row r="540" spans="1:24" s="90" customFormat="1" hidden="1" x14ac:dyDescent="0.2">
      <c r="A540" s="290"/>
      <c r="B540" s="291"/>
      <c r="C540" s="291"/>
      <c r="D540" s="293"/>
      <c r="E540" s="295"/>
      <c r="F540" s="271"/>
      <c r="G540" s="284"/>
      <c r="H540" s="295"/>
      <c r="I540" s="284"/>
      <c r="J540" s="271"/>
      <c r="K540" s="273"/>
      <c r="L540" s="273"/>
      <c r="M540" s="273"/>
      <c r="N540" s="296"/>
      <c r="O540" s="278"/>
      <c r="P540" s="281"/>
      <c r="Q540" s="278"/>
      <c r="R540" s="281"/>
      <c r="S540" s="288"/>
      <c r="T540" s="270"/>
      <c r="U540" s="88"/>
      <c r="V540" s="88"/>
      <c r="W540" s="88"/>
      <c r="X540" s="88"/>
    </row>
    <row r="541" spans="1:24" s="90" customFormat="1" hidden="1" x14ac:dyDescent="0.2">
      <c r="A541" s="290"/>
      <c r="B541" s="291"/>
      <c r="C541" s="291"/>
      <c r="D541" s="293"/>
      <c r="E541" s="295"/>
      <c r="F541" s="271"/>
      <c r="G541" s="275"/>
      <c r="H541" s="295"/>
      <c r="I541" s="275"/>
      <c r="J541" s="271"/>
      <c r="K541" s="273"/>
      <c r="L541" s="273"/>
      <c r="M541" s="273"/>
      <c r="N541" s="296"/>
      <c r="O541" s="279"/>
      <c r="P541" s="282"/>
      <c r="Q541" s="279"/>
      <c r="R541" s="282"/>
      <c r="S541" s="276"/>
      <c r="T541" s="270"/>
      <c r="U541" s="88"/>
      <c r="V541" s="88"/>
      <c r="W541" s="88"/>
      <c r="X541" s="88"/>
    </row>
    <row r="542" spans="1:24" s="90" customFormat="1" hidden="1" x14ac:dyDescent="0.2">
      <c r="A542" s="290">
        <v>178</v>
      </c>
      <c r="B542" s="279"/>
      <c r="C542" s="279"/>
      <c r="D542" s="292"/>
      <c r="E542" s="294" t="str">
        <f>IF(D542=$D$661,$E$661,IF(D542=$D$662,$E$662,IF(D542=$D$663,$E$663,IF(D542=$D$664,$E$664,IF(D542=$D$665,$E$665,IF(D542=$D$666,$E$666,IF(D542=$D$667,$E$667,IF(D542=$D$668,$E$668,IF(D542=$D$669,$E$669,IF(D542=$D$670,$E$670,IF(D542=VICERRECTORÍA_ACADÉMICA_,$W$661,IF(D542=PLANEACIÓN_,$W$663, IF(D542=VICERRECTORÍA_INVESTIGACIONES_INNOVACIÓN_EXTENSIÓN_,$W$662,IF(D542=VICERRECTORÍA_ADMINISTRATIVA_FINANCIERA_,$W$664,IF(D542=_VICERRECTORÍA_RESPONSABILIDAD_SOCIAL_Y_BIENESTAR_UNIVERSITARIO_,$W$665," ")))))))))))))))</f>
        <v xml:space="preserve"> </v>
      </c>
      <c r="F542" s="275"/>
      <c r="G542" s="285"/>
      <c r="H542" s="295" t="str">
        <f>+IFERROR(VLOOKUP(G542,Tabla3[],2,0)," ")</f>
        <v xml:space="preserve"> </v>
      </c>
      <c r="I542" s="285"/>
      <c r="J542" s="275"/>
      <c r="K542" s="276"/>
      <c r="L542" s="274"/>
      <c r="M542" s="274"/>
      <c r="N542" s="296" t="str">
        <f t="shared" si="215"/>
        <v xml:space="preserve">     </v>
      </c>
      <c r="O542" s="277"/>
      <c r="P542" s="280">
        <f t="shared" ref="P542:P566" si="219">IF(O542="ALTA",5,IF(O542="MEDIO ALTA",4,IF(O542="MEDIA",3,IF(O542="MEDIO BAJA",2,IF(O542="BAJA",1,0)))))</f>
        <v>0</v>
      </c>
      <c r="Q542" s="277"/>
      <c r="R542" s="280">
        <f t="shared" si="212"/>
        <v>0</v>
      </c>
      <c r="S542" s="287">
        <f t="shared" ref="S542" si="220">R542*P542</f>
        <v>0</v>
      </c>
      <c r="T542" s="269" t="str">
        <f t="shared" si="216"/>
        <v>LEVE</v>
      </c>
      <c r="U542" s="88"/>
      <c r="V542" s="88"/>
      <c r="W542" s="88"/>
      <c r="X542" s="88"/>
    </row>
    <row r="543" spans="1:24" s="90" customFormat="1" hidden="1" x14ac:dyDescent="0.2">
      <c r="A543" s="290"/>
      <c r="B543" s="291"/>
      <c r="C543" s="291"/>
      <c r="D543" s="293"/>
      <c r="E543" s="295"/>
      <c r="F543" s="271"/>
      <c r="G543" s="284"/>
      <c r="H543" s="295"/>
      <c r="I543" s="284"/>
      <c r="J543" s="271"/>
      <c r="K543" s="273"/>
      <c r="L543" s="273"/>
      <c r="M543" s="273"/>
      <c r="N543" s="296"/>
      <c r="O543" s="278"/>
      <c r="P543" s="281"/>
      <c r="Q543" s="278"/>
      <c r="R543" s="281"/>
      <c r="S543" s="288"/>
      <c r="T543" s="270"/>
      <c r="U543" s="88"/>
      <c r="V543" s="88"/>
      <c r="W543" s="88"/>
      <c r="X543" s="88"/>
    </row>
    <row r="544" spans="1:24" s="90" customFormat="1" hidden="1" x14ac:dyDescent="0.2">
      <c r="A544" s="290"/>
      <c r="B544" s="291"/>
      <c r="C544" s="291"/>
      <c r="D544" s="293"/>
      <c r="E544" s="295"/>
      <c r="F544" s="271"/>
      <c r="G544" s="275"/>
      <c r="H544" s="295"/>
      <c r="I544" s="275"/>
      <c r="J544" s="271"/>
      <c r="K544" s="273"/>
      <c r="L544" s="273"/>
      <c r="M544" s="273"/>
      <c r="N544" s="296"/>
      <c r="O544" s="279"/>
      <c r="P544" s="282"/>
      <c r="Q544" s="279"/>
      <c r="R544" s="282"/>
      <c r="S544" s="276"/>
      <c r="T544" s="270"/>
      <c r="U544" s="88"/>
      <c r="V544" s="88"/>
      <c r="W544" s="88"/>
      <c r="X544" s="88"/>
    </row>
    <row r="545" spans="1:24" s="90" customFormat="1" hidden="1" x14ac:dyDescent="0.2">
      <c r="A545" s="290">
        <v>179</v>
      </c>
      <c r="B545" s="279"/>
      <c r="C545" s="279"/>
      <c r="D545" s="292"/>
      <c r="E545" s="294" t="str">
        <f>IF(D545=$D$661,$E$661,IF(D545=$D$662,$E$662,IF(D545=$D$663,$E$663,IF(D545=$D$664,$E$664,IF(D545=$D$665,$E$665,IF(D545=$D$666,$E$666,IF(D545=$D$667,$E$667,IF(D545=$D$668,$E$668,IF(D545=$D$669,$E$669,IF(D545=$D$670,$E$670,IF(D545=VICERRECTORÍA_ACADÉMICA_,$W$661,IF(D545=PLANEACIÓN_,$W$663, IF(D545=VICERRECTORÍA_INVESTIGACIONES_INNOVACIÓN_EXTENSIÓN_,$W$662,IF(D545=VICERRECTORÍA_ADMINISTRATIVA_FINANCIERA_,$W$664,IF(D545=_VICERRECTORÍA_RESPONSABILIDAD_SOCIAL_Y_BIENESTAR_UNIVERSITARIO_,$W$665," ")))))))))))))))</f>
        <v xml:space="preserve"> </v>
      </c>
      <c r="F545" s="275"/>
      <c r="G545" s="285"/>
      <c r="H545" s="295" t="str">
        <f>+IFERROR(VLOOKUP(G545,Tabla3[],2,0)," ")</f>
        <v xml:space="preserve"> </v>
      </c>
      <c r="I545" s="285"/>
      <c r="J545" s="275"/>
      <c r="K545" s="276"/>
      <c r="L545" s="274"/>
      <c r="M545" s="274"/>
      <c r="N545" s="296" t="str">
        <f t="shared" si="215"/>
        <v xml:space="preserve">     </v>
      </c>
      <c r="O545" s="277"/>
      <c r="P545" s="280">
        <f t="shared" si="219"/>
        <v>0</v>
      </c>
      <c r="Q545" s="277"/>
      <c r="R545" s="280">
        <f t="shared" si="212"/>
        <v>0</v>
      </c>
      <c r="S545" s="287">
        <f t="shared" ref="S545" si="221">R545*P545</f>
        <v>0</v>
      </c>
      <c r="T545" s="269" t="str">
        <f t="shared" si="216"/>
        <v>LEVE</v>
      </c>
      <c r="U545" s="88"/>
      <c r="V545" s="88"/>
      <c r="W545" s="88"/>
      <c r="X545" s="88"/>
    </row>
    <row r="546" spans="1:24" s="90" customFormat="1" hidden="1" x14ac:dyDescent="0.2">
      <c r="A546" s="290"/>
      <c r="B546" s="291"/>
      <c r="C546" s="291"/>
      <c r="D546" s="293"/>
      <c r="E546" s="295"/>
      <c r="F546" s="271"/>
      <c r="G546" s="284"/>
      <c r="H546" s="295"/>
      <c r="I546" s="284"/>
      <c r="J546" s="271"/>
      <c r="K546" s="273"/>
      <c r="L546" s="273"/>
      <c r="M546" s="273"/>
      <c r="N546" s="296"/>
      <c r="O546" s="278"/>
      <c r="P546" s="281"/>
      <c r="Q546" s="278"/>
      <c r="R546" s="281"/>
      <c r="S546" s="288"/>
      <c r="T546" s="270"/>
      <c r="U546" s="88"/>
      <c r="V546" s="88"/>
      <c r="W546" s="88"/>
      <c r="X546" s="88"/>
    </row>
    <row r="547" spans="1:24" s="90" customFormat="1" hidden="1" x14ac:dyDescent="0.2">
      <c r="A547" s="290"/>
      <c r="B547" s="291"/>
      <c r="C547" s="291"/>
      <c r="D547" s="293"/>
      <c r="E547" s="295"/>
      <c r="F547" s="271"/>
      <c r="G547" s="275"/>
      <c r="H547" s="295"/>
      <c r="I547" s="275"/>
      <c r="J547" s="271"/>
      <c r="K547" s="273"/>
      <c r="L547" s="273"/>
      <c r="M547" s="273"/>
      <c r="N547" s="296"/>
      <c r="O547" s="279"/>
      <c r="P547" s="282"/>
      <c r="Q547" s="279"/>
      <c r="R547" s="282"/>
      <c r="S547" s="276"/>
      <c r="T547" s="270"/>
      <c r="U547" s="88"/>
      <c r="V547" s="88"/>
      <c r="W547" s="88"/>
      <c r="X547" s="88"/>
    </row>
    <row r="548" spans="1:24" s="90" customFormat="1" hidden="1" x14ac:dyDescent="0.2">
      <c r="A548" s="290">
        <v>180</v>
      </c>
      <c r="B548" s="279"/>
      <c r="C548" s="279"/>
      <c r="D548" s="292"/>
      <c r="E548" s="294" t="str">
        <f>IF(D548=$D$661,$E$661,IF(D548=$D$662,$E$662,IF(D548=$D$663,$E$663,IF(D548=$D$664,$E$664,IF(D548=$D$665,$E$665,IF(D548=$D$666,$E$666,IF(D548=$D$667,$E$667,IF(D548=$D$668,$E$668,IF(D548=$D$669,$E$669,IF(D548=$D$670,$E$670,IF(D548=VICERRECTORÍA_ACADÉMICA_,$W$661,IF(D548=PLANEACIÓN_,$W$663, IF(D548=VICERRECTORÍA_INVESTIGACIONES_INNOVACIÓN_EXTENSIÓN_,$W$662,IF(D548=VICERRECTORÍA_ADMINISTRATIVA_FINANCIERA_,$W$664,IF(D548=_VICERRECTORÍA_RESPONSABILIDAD_SOCIAL_Y_BIENESTAR_UNIVERSITARIO_,$W$665," ")))))))))))))))</f>
        <v xml:space="preserve"> </v>
      </c>
      <c r="F548" s="275"/>
      <c r="G548" s="285"/>
      <c r="H548" s="295" t="str">
        <f>+IFERROR(VLOOKUP(G548,Tabla3[],2,0)," ")</f>
        <v xml:space="preserve"> </v>
      </c>
      <c r="I548" s="285"/>
      <c r="J548" s="275"/>
      <c r="K548" s="276"/>
      <c r="L548" s="274"/>
      <c r="M548" s="274"/>
      <c r="N548" s="296" t="str">
        <f t="shared" si="215"/>
        <v xml:space="preserve">     </v>
      </c>
      <c r="O548" s="277"/>
      <c r="P548" s="280">
        <f t="shared" si="219"/>
        <v>0</v>
      </c>
      <c r="Q548" s="277"/>
      <c r="R548" s="280">
        <f t="shared" ref="R548:R566" si="222">IF(Q548="ALTO",5,IF(Q548="MEDIO-ALTO",4,IF(Q548="MEDIO",3,IF(Q548="MEDIO-BAJO",2,IF(Q548="BAJO",1,0)))))</f>
        <v>0</v>
      </c>
      <c r="S548" s="287">
        <f t="shared" ref="S548" si="223">R548*P548</f>
        <v>0</v>
      </c>
      <c r="T548" s="269" t="str">
        <f t="shared" si="216"/>
        <v>LEVE</v>
      </c>
      <c r="U548" s="88"/>
      <c r="V548" s="88"/>
      <c r="W548" s="88"/>
      <c r="X548" s="88"/>
    </row>
    <row r="549" spans="1:24" s="90" customFormat="1" hidden="1" x14ac:dyDescent="0.2">
      <c r="A549" s="290"/>
      <c r="B549" s="291"/>
      <c r="C549" s="291"/>
      <c r="D549" s="293"/>
      <c r="E549" s="295"/>
      <c r="F549" s="271"/>
      <c r="G549" s="284"/>
      <c r="H549" s="295"/>
      <c r="I549" s="284"/>
      <c r="J549" s="271"/>
      <c r="K549" s="273"/>
      <c r="L549" s="273"/>
      <c r="M549" s="273"/>
      <c r="N549" s="296"/>
      <c r="O549" s="278"/>
      <c r="P549" s="281"/>
      <c r="Q549" s="278"/>
      <c r="R549" s="281"/>
      <c r="S549" s="288"/>
      <c r="T549" s="270"/>
      <c r="U549" s="88"/>
      <c r="V549" s="88"/>
      <c r="W549" s="88"/>
      <c r="X549" s="88"/>
    </row>
    <row r="550" spans="1:24" s="90" customFormat="1" hidden="1" x14ac:dyDescent="0.2">
      <c r="A550" s="290"/>
      <c r="B550" s="291"/>
      <c r="C550" s="291"/>
      <c r="D550" s="293"/>
      <c r="E550" s="295"/>
      <c r="F550" s="271"/>
      <c r="G550" s="275"/>
      <c r="H550" s="295"/>
      <c r="I550" s="275"/>
      <c r="J550" s="271"/>
      <c r="K550" s="273"/>
      <c r="L550" s="273"/>
      <c r="M550" s="273"/>
      <c r="N550" s="296"/>
      <c r="O550" s="279"/>
      <c r="P550" s="282"/>
      <c r="Q550" s="279"/>
      <c r="R550" s="282"/>
      <c r="S550" s="276"/>
      <c r="T550" s="270"/>
      <c r="U550" s="88"/>
      <c r="V550" s="88"/>
      <c r="W550" s="88"/>
      <c r="X550" s="88"/>
    </row>
    <row r="551" spans="1:24" s="90" customFormat="1" hidden="1" x14ac:dyDescent="0.2">
      <c r="A551" s="290">
        <v>181</v>
      </c>
      <c r="B551" s="279"/>
      <c r="C551" s="279"/>
      <c r="D551" s="292"/>
      <c r="E551" s="294" t="str">
        <f>IF(D551=$D$661,$E$661,IF(D551=$D$662,$E$662,IF(D551=$D$663,$E$663,IF(D551=$D$664,$E$664,IF(D551=$D$665,$E$665,IF(D551=$D$666,$E$666,IF(D551=$D$667,$E$667,IF(D551=$D$668,$E$668,IF(D551=$D$669,$E$669,IF(D551=$D$670,$E$670,IF(D551=VICERRECTORÍA_ACADÉMICA_,$W$661,IF(D551=PLANEACIÓN_,$W$663, IF(D551=VICERRECTORÍA_INVESTIGACIONES_INNOVACIÓN_EXTENSIÓN_,$W$662,IF(D551=VICERRECTORÍA_ADMINISTRATIVA_FINANCIERA_,$W$664,IF(D551=_VICERRECTORÍA_RESPONSABILIDAD_SOCIAL_Y_BIENESTAR_UNIVERSITARIO_,$W$665," ")))))))))))))))</f>
        <v xml:space="preserve"> </v>
      </c>
      <c r="F551" s="275"/>
      <c r="G551" s="285"/>
      <c r="H551" s="295" t="str">
        <f>+IFERROR(VLOOKUP(G551,Tabla3[],2,0)," ")</f>
        <v xml:space="preserve"> </v>
      </c>
      <c r="I551" s="285"/>
      <c r="J551" s="275"/>
      <c r="K551" s="276"/>
      <c r="L551" s="274"/>
      <c r="M551" s="274"/>
      <c r="N551" s="296" t="str">
        <f t="shared" si="215"/>
        <v xml:space="preserve">     </v>
      </c>
      <c r="O551" s="277"/>
      <c r="P551" s="280">
        <f t="shared" si="219"/>
        <v>0</v>
      </c>
      <c r="Q551" s="277"/>
      <c r="R551" s="280">
        <f t="shared" si="222"/>
        <v>0</v>
      </c>
      <c r="S551" s="287">
        <f t="shared" ref="S551" si="224">R551*P551</f>
        <v>0</v>
      </c>
      <c r="T551" s="269" t="str">
        <f t="shared" si="216"/>
        <v>LEVE</v>
      </c>
      <c r="U551" s="88"/>
      <c r="V551" s="88"/>
      <c r="W551" s="88"/>
      <c r="X551" s="88"/>
    </row>
    <row r="552" spans="1:24" s="90" customFormat="1" hidden="1" x14ac:dyDescent="0.2">
      <c r="A552" s="290"/>
      <c r="B552" s="291"/>
      <c r="C552" s="291"/>
      <c r="D552" s="293"/>
      <c r="E552" s="295"/>
      <c r="F552" s="271"/>
      <c r="G552" s="284"/>
      <c r="H552" s="295"/>
      <c r="I552" s="284"/>
      <c r="J552" s="271"/>
      <c r="K552" s="273"/>
      <c r="L552" s="273"/>
      <c r="M552" s="273"/>
      <c r="N552" s="296"/>
      <c r="O552" s="278"/>
      <c r="P552" s="281"/>
      <c r="Q552" s="278"/>
      <c r="R552" s="281"/>
      <c r="S552" s="288"/>
      <c r="T552" s="270"/>
      <c r="U552" s="88"/>
      <c r="V552" s="88"/>
      <c r="W552" s="88"/>
      <c r="X552" s="88"/>
    </row>
    <row r="553" spans="1:24" s="90" customFormat="1" hidden="1" x14ac:dyDescent="0.2">
      <c r="A553" s="290"/>
      <c r="B553" s="291"/>
      <c r="C553" s="291"/>
      <c r="D553" s="293"/>
      <c r="E553" s="295"/>
      <c r="F553" s="271"/>
      <c r="G553" s="275"/>
      <c r="H553" s="295"/>
      <c r="I553" s="275"/>
      <c r="J553" s="271"/>
      <c r="K553" s="273"/>
      <c r="L553" s="273"/>
      <c r="M553" s="273"/>
      <c r="N553" s="296"/>
      <c r="O553" s="279"/>
      <c r="P553" s="282"/>
      <c r="Q553" s="279"/>
      <c r="R553" s="282"/>
      <c r="S553" s="276"/>
      <c r="T553" s="270"/>
      <c r="U553" s="88"/>
      <c r="V553" s="88"/>
      <c r="W553" s="88"/>
      <c r="X553" s="88"/>
    </row>
    <row r="554" spans="1:24" s="90" customFormat="1" hidden="1" x14ac:dyDescent="0.2">
      <c r="A554" s="290">
        <v>182</v>
      </c>
      <c r="B554" s="279"/>
      <c r="C554" s="279"/>
      <c r="D554" s="292"/>
      <c r="E554" s="294" t="str">
        <f>IF(D554=$D$661,$E$661,IF(D554=$D$662,$E$662,IF(D554=$D$663,$E$663,IF(D554=$D$664,$E$664,IF(D554=$D$665,$E$665,IF(D554=$D$666,$E$666,IF(D554=$D$667,$E$667,IF(D554=$D$668,$E$668,IF(D554=$D$669,$E$669,IF(D554=$D$670,$E$670,IF(D554=VICERRECTORÍA_ACADÉMICA_,$W$661,IF(D554=PLANEACIÓN_,$W$663, IF(D554=VICERRECTORÍA_INVESTIGACIONES_INNOVACIÓN_EXTENSIÓN_,$W$662,IF(D554=VICERRECTORÍA_ADMINISTRATIVA_FINANCIERA_,$W$664,IF(D554=_VICERRECTORÍA_RESPONSABILIDAD_SOCIAL_Y_BIENESTAR_UNIVERSITARIO_,$W$665," ")))))))))))))))</f>
        <v xml:space="preserve"> </v>
      </c>
      <c r="F554" s="275"/>
      <c r="G554" s="285"/>
      <c r="H554" s="295" t="str">
        <f>+IFERROR(VLOOKUP(G554,Tabla3[],2,0)," ")</f>
        <v xml:space="preserve"> </v>
      </c>
      <c r="I554" s="285"/>
      <c r="J554" s="275"/>
      <c r="K554" s="276"/>
      <c r="L554" s="274"/>
      <c r="M554" s="274"/>
      <c r="N554" s="296" t="str">
        <f t="shared" si="215"/>
        <v xml:space="preserve">     </v>
      </c>
      <c r="O554" s="277"/>
      <c r="P554" s="280">
        <f t="shared" si="219"/>
        <v>0</v>
      </c>
      <c r="Q554" s="277"/>
      <c r="R554" s="280">
        <f t="shared" si="222"/>
        <v>0</v>
      </c>
      <c r="S554" s="287">
        <f t="shared" ref="S554" si="225">R554*P554</f>
        <v>0</v>
      </c>
      <c r="T554" s="269" t="str">
        <f t="shared" si="216"/>
        <v>LEVE</v>
      </c>
      <c r="U554" s="88"/>
      <c r="V554" s="88"/>
      <c r="W554" s="88"/>
      <c r="X554" s="88"/>
    </row>
    <row r="555" spans="1:24" s="90" customFormat="1" hidden="1" x14ac:dyDescent="0.2">
      <c r="A555" s="290"/>
      <c r="B555" s="291"/>
      <c r="C555" s="291"/>
      <c r="D555" s="293"/>
      <c r="E555" s="295"/>
      <c r="F555" s="271"/>
      <c r="G555" s="284"/>
      <c r="H555" s="295"/>
      <c r="I555" s="284"/>
      <c r="J555" s="271"/>
      <c r="K555" s="273"/>
      <c r="L555" s="273"/>
      <c r="M555" s="273"/>
      <c r="N555" s="296"/>
      <c r="O555" s="278"/>
      <c r="P555" s="281"/>
      <c r="Q555" s="278"/>
      <c r="R555" s="281"/>
      <c r="S555" s="288"/>
      <c r="T555" s="270"/>
      <c r="U555" s="88"/>
      <c r="V555" s="88"/>
      <c r="W555" s="88"/>
      <c r="X555" s="88"/>
    </row>
    <row r="556" spans="1:24" s="90" customFormat="1" hidden="1" x14ac:dyDescent="0.2">
      <c r="A556" s="290"/>
      <c r="B556" s="291"/>
      <c r="C556" s="291"/>
      <c r="D556" s="293"/>
      <c r="E556" s="295"/>
      <c r="F556" s="271"/>
      <c r="G556" s="275"/>
      <c r="H556" s="295"/>
      <c r="I556" s="275"/>
      <c r="J556" s="271"/>
      <c r="K556" s="273"/>
      <c r="L556" s="273"/>
      <c r="M556" s="273"/>
      <c r="N556" s="296"/>
      <c r="O556" s="279"/>
      <c r="P556" s="282"/>
      <c r="Q556" s="279"/>
      <c r="R556" s="282"/>
      <c r="S556" s="276"/>
      <c r="T556" s="270"/>
      <c r="U556" s="88"/>
      <c r="V556" s="88"/>
      <c r="W556" s="88"/>
      <c r="X556" s="88"/>
    </row>
    <row r="557" spans="1:24" s="90" customFormat="1" hidden="1" x14ac:dyDescent="0.2">
      <c r="A557" s="290">
        <v>183</v>
      </c>
      <c r="B557" s="279"/>
      <c r="C557" s="279"/>
      <c r="D557" s="292"/>
      <c r="E557" s="294" t="str">
        <f>IF(D557=$D$661,$E$661,IF(D557=$D$662,$E$662,IF(D557=$D$663,$E$663,IF(D557=$D$664,$E$664,IF(D557=$D$665,$E$665,IF(D557=$D$666,$E$666,IF(D557=$D$667,$E$667,IF(D557=$D$668,$E$668,IF(D557=$D$669,$E$669,IF(D557=$D$670,$E$670,IF(D557=VICERRECTORÍA_ACADÉMICA_,$W$661,IF(D557=PLANEACIÓN_,$W$663, IF(D557=VICERRECTORÍA_INVESTIGACIONES_INNOVACIÓN_EXTENSIÓN_,$W$662,IF(D557=VICERRECTORÍA_ADMINISTRATIVA_FINANCIERA_,$W$664,IF(D557=_VICERRECTORÍA_RESPONSABILIDAD_SOCIAL_Y_BIENESTAR_UNIVERSITARIO_,$W$665," ")))))))))))))))</f>
        <v xml:space="preserve"> </v>
      </c>
      <c r="F557" s="275"/>
      <c r="G557" s="285"/>
      <c r="H557" s="295" t="str">
        <f>+IFERROR(VLOOKUP(G557,Tabla3[],2,0)," ")</f>
        <v xml:space="preserve"> </v>
      </c>
      <c r="I557" s="285"/>
      <c r="J557" s="275"/>
      <c r="K557" s="276"/>
      <c r="L557" s="274"/>
      <c r="M557" s="274"/>
      <c r="N557" s="296" t="str">
        <f t="shared" si="215"/>
        <v xml:space="preserve">     </v>
      </c>
      <c r="O557" s="277"/>
      <c r="P557" s="280">
        <f t="shared" si="219"/>
        <v>0</v>
      </c>
      <c r="Q557" s="277"/>
      <c r="R557" s="280">
        <f t="shared" si="222"/>
        <v>0</v>
      </c>
      <c r="S557" s="287">
        <f t="shared" ref="S557" si="226">R557*P557</f>
        <v>0</v>
      </c>
      <c r="T557" s="269" t="str">
        <f t="shared" si="216"/>
        <v>LEVE</v>
      </c>
      <c r="U557" s="88"/>
      <c r="V557" s="88"/>
      <c r="W557" s="88"/>
      <c r="X557" s="88"/>
    </row>
    <row r="558" spans="1:24" s="90" customFormat="1" hidden="1" x14ac:dyDescent="0.2">
      <c r="A558" s="290"/>
      <c r="B558" s="291"/>
      <c r="C558" s="291"/>
      <c r="D558" s="293"/>
      <c r="E558" s="295"/>
      <c r="F558" s="271"/>
      <c r="G558" s="284"/>
      <c r="H558" s="295"/>
      <c r="I558" s="284"/>
      <c r="J558" s="271"/>
      <c r="K558" s="273"/>
      <c r="L558" s="273"/>
      <c r="M558" s="273"/>
      <c r="N558" s="296"/>
      <c r="O558" s="278"/>
      <c r="P558" s="281"/>
      <c r="Q558" s="278"/>
      <c r="R558" s="281"/>
      <c r="S558" s="288"/>
      <c r="T558" s="270"/>
      <c r="U558" s="88"/>
      <c r="V558" s="88"/>
      <c r="W558" s="88"/>
      <c r="X558" s="88"/>
    </row>
    <row r="559" spans="1:24" s="90" customFormat="1" hidden="1" x14ac:dyDescent="0.2">
      <c r="A559" s="290"/>
      <c r="B559" s="291"/>
      <c r="C559" s="291"/>
      <c r="D559" s="293"/>
      <c r="E559" s="295"/>
      <c r="F559" s="271"/>
      <c r="G559" s="275"/>
      <c r="H559" s="295"/>
      <c r="I559" s="275"/>
      <c r="J559" s="271"/>
      <c r="K559" s="273"/>
      <c r="L559" s="273"/>
      <c r="M559" s="273"/>
      <c r="N559" s="296"/>
      <c r="O559" s="279"/>
      <c r="P559" s="282"/>
      <c r="Q559" s="279"/>
      <c r="R559" s="282"/>
      <c r="S559" s="276"/>
      <c r="T559" s="270"/>
      <c r="U559" s="88"/>
      <c r="V559" s="88"/>
      <c r="W559" s="88"/>
      <c r="X559" s="88"/>
    </row>
    <row r="560" spans="1:24" s="90" customFormat="1" hidden="1" x14ac:dyDescent="0.2">
      <c r="A560" s="290">
        <v>184</v>
      </c>
      <c r="B560" s="279"/>
      <c r="C560" s="279"/>
      <c r="D560" s="292"/>
      <c r="E560" s="294" t="str">
        <f>IF(D560=$D$661,$E$661,IF(D560=$D$662,$E$662,IF(D560=$D$663,$E$663,IF(D560=$D$664,$E$664,IF(D560=$D$665,$E$665,IF(D560=$D$666,$E$666,IF(D560=$D$667,$E$667,IF(D560=$D$668,$E$668,IF(D560=$D$669,$E$669,IF(D560=$D$670,$E$670,IF(D560=VICERRECTORÍA_ACADÉMICA_,$W$661,IF(D560=PLANEACIÓN_,$W$663, IF(D560=VICERRECTORÍA_INVESTIGACIONES_INNOVACIÓN_EXTENSIÓN_,$W$662,IF(D560=VICERRECTORÍA_ADMINISTRATIVA_FINANCIERA_,$W$664,IF(D560=_VICERRECTORÍA_RESPONSABILIDAD_SOCIAL_Y_BIENESTAR_UNIVERSITARIO_,$W$665," ")))))))))))))))</f>
        <v xml:space="preserve"> </v>
      </c>
      <c r="F560" s="275"/>
      <c r="G560" s="285"/>
      <c r="H560" s="295" t="str">
        <f>+IFERROR(VLOOKUP(G560,Tabla3[],2,0)," ")</f>
        <v xml:space="preserve"> </v>
      </c>
      <c r="I560" s="285"/>
      <c r="J560" s="275"/>
      <c r="K560" s="276"/>
      <c r="L560" s="274"/>
      <c r="M560" s="274"/>
      <c r="N560" s="296" t="str">
        <f t="shared" si="215"/>
        <v xml:space="preserve">     </v>
      </c>
      <c r="O560" s="277"/>
      <c r="P560" s="280">
        <f t="shared" si="219"/>
        <v>0</v>
      </c>
      <c r="Q560" s="277"/>
      <c r="R560" s="280">
        <f t="shared" si="222"/>
        <v>0</v>
      </c>
      <c r="S560" s="287">
        <f t="shared" ref="S560" si="227">R560*P560</f>
        <v>0</v>
      </c>
      <c r="T560" s="269" t="str">
        <f t="shared" si="216"/>
        <v>LEVE</v>
      </c>
      <c r="U560" s="88"/>
      <c r="V560" s="88"/>
      <c r="W560" s="88"/>
      <c r="X560" s="88"/>
    </row>
    <row r="561" spans="1:24" s="90" customFormat="1" hidden="1" x14ac:dyDescent="0.2">
      <c r="A561" s="290"/>
      <c r="B561" s="291"/>
      <c r="C561" s="291"/>
      <c r="D561" s="293"/>
      <c r="E561" s="295"/>
      <c r="F561" s="271"/>
      <c r="G561" s="284"/>
      <c r="H561" s="295"/>
      <c r="I561" s="284"/>
      <c r="J561" s="271"/>
      <c r="K561" s="273"/>
      <c r="L561" s="273"/>
      <c r="M561" s="273"/>
      <c r="N561" s="296"/>
      <c r="O561" s="278"/>
      <c r="P561" s="281"/>
      <c r="Q561" s="278"/>
      <c r="R561" s="281"/>
      <c r="S561" s="288"/>
      <c r="T561" s="270"/>
      <c r="U561" s="88"/>
      <c r="V561" s="88"/>
      <c r="W561" s="88"/>
      <c r="X561" s="88"/>
    </row>
    <row r="562" spans="1:24" s="90" customFormat="1" hidden="1" x14ac:dyDescent="0.2">
      <c r="A562" s="290"/>
      <c r="B562" s="291"/>
      <c r="C562" s="291"/>
      <c r="D562" s="293"/>
      <c r="E562" s="295"/>
      <c r="F562" s="271"/>
      <c r="G562" s="275"/>
      <c r="H562" s="295"/>
      <c r="I562" s="275"/>
      <c r="J562" s="271"/>
      <c r="K562" s="273"/>
      <c r="L562" s="273"/>
      <c r="M562" s="273"/>
      <c r="N562" s="296"/>
      <c r="O562" s="279"/>
      <c r="P562" s="282"/>
      <c r="Q562" s="279"/>
      <c r="R562" s="282"/>
      <c r="S562" s="276"/>
      <c r="T562" s="270"/>
      <c r="U562" s="88"/>
      <c r="V562" s="88"/>
      <c r="W562" s="88"/>
      <c r="X562" s="88"/>
    </row>
    <row r="563" spans="1:24" s="90" customFormat="1" hidden="1" x14ac:dyDescent="0.2">
      <c r="A563" s="290">
        <v>185</v>
      </c>
      <c r="B563" s="279"/>
      <c r="C563" s="279"/>
      <c r="D563" s="292"/>
      <c r="E563" s="294" t="str">
        <f>IF(D563=$D$661,$E$661,IF(D563=$D$662,$E$662,IF(D563=$D$663,$E$663,IF(D563=$D$664,$E$664,IF(D563=$D$665,$E$665,IF(D563=$D$666,$E$666,IF(D563=$D$667,$E$667,IF(D563=$D$668,$E$668,IF(D563=$D$669,$E$669,IF(D563=$D$670,$E$670,IF(D563=VICERRECTORÍA_ACADÉMICA_,$W$661,IF(D563=PLANEACIÓN_,$W$663, IF(D563=VICERRECTORÍA_INVESTIGACIONES_INNOVACIÓN_EXTENSIÓN_,$W$662,IF(D563=VICERRECTORÍA_ADMINISTRATIVA_FINANCIERA_,$W$664,IF(D563=_VICERRECTORÍA_RESPONSABILIDAD_SOCIAL_Y_BIENESTAR_UNIVERSITARIO_,$W$665," ")))))))))))))))</f>
        <v xml:space="preserve"> </v>
      </c>
      <c r="F563" s="275"/>
      <c r="G563" s="285"/>
      <c r="H563" s="295" t="str">
        <f>+IFERROR(VLOOKUP(G563,Tabla3[],2,0)," ")</f>
        <v xml:space="preserve"> </v>
      </c>
      <c r="I563" s="285"/>
      <c r="J563" s="275"/>
      <c r="K563" s="276"/>
      <c r="L563" s="274"/>
      <c r="M563" s="274"/>
      <c r="N563" s="296" t="str">
        <f t="shared" si="215"/>
        <v xml:space="preserve">     </v>
      </c>
      <c r="O563" s="277"/>
      <c r="P563" s="280">
        <f t="shared" si="219"/>
        <v>0</v>
      </c>
      <c r="Q563" s="277"/>
      <c r="R563" s="280">
        <f t="shared" si="222"/>
        <v>0</v>
      </c>
      <c r="S563" s="287">
        <f t="shared" ref="S563" si="228">R563*P563</f>
        <v>0</v>
      </c>
      <c r="T563" s="269" t="str">
        <f t="shared" si="216"/>
        <v>LEVE</v>
      </c>
      <c r="U563" s="88"/>
      <c r="V563" s="88"/>
      <c r="W563" s="88"/>
      <c r="X563" s="88"/>
    </row>
    <row r="564" spans="1:24" s="90" customFormat="1" hidden="1" x14ac:dyDescent="0.2">
      <c r="A564" s="290"/>
      <c r="B564" s="291"/>
      <c r="C564" s="291"/>
      <c r="D564" s="293"/>
      <c r="E564" s="295"/>
      <c r="F564" s="271"/>
      <c r="G564" s="284"/>
      <c r="H564" s="295"/>
      <c r="I564" s="284"/>
      <c r="J564" s="271"/>
      <c r="K564" s="273"/>
      <c r="L564" s="273"/>
      <c r="M564" s="273"/>
      <c r="N564" s="296"/>
      <c r="O564" s="278"/>
      <c r="P564" s="281"/>
      <c r="Q564" s="278"/>
      <c r="R564" s="281"/>
      <c r="S564" s="288"/>
      <c r="T564" s="270"/>
      <c r="U564" s="88"/>
      <c r="V564" s="88"/>
      <c r="W564" s="88"/>
      <c r="X564" s="88"/>
    </row>
    <row r="565" spans="1:24" s="90" customFormat="1" hidden="1" x14ac:dyDescent="0.2">
      <c r="A565" s="290"/>
      <c r="B565" s="291"/>
      <c r="C565" s="291"/>
      <c r="D565" s="293"/>
      <c r="E565" s="295"/>
      <c r="F565" s="271"/>
      <c r="G565" s="275"/>
      <c r="H565" s="295"/>
      <c r="I565" s="275"/>
      <c r="J565" s="271"/>
      <c r="K565" s="273"/>
      <c r="L565" s="273"/>
      <c r="M565" s="273"/>
      <c r="N565" s="296"/>
      <c r="O565" s="279"/>
      <c r="P565" s="282"/>
      <c r="Q565" s="279"/>
      <c r="R565" s="282"/>
      <c r="S565" s="276"/>
      <c r="T565" s="270"/>
      <c r="U565" s="88"/>
      <c r="V565" s="88"/>
      <c r="W565" s="88"/>
      <c r="X565" s="88"/>
    </row>
    <row r="566" spans="1:24" s="90" customFormat="1" hidden="1" x14ac:dyDescent="0.2">
      <c r="A566" s="290">
        <v>186</v>
      </c>
      <c r="B566" s="279"/>
      <c r="C566" s="279"/>
      <c r="D566" s="292"/>
      <c r="E566" s="294" t="str">
        <f>IF(D566=$D$661,$E$661,IF(D566=$D$662,$E$662,IF(D566=$D$663,$E$663,IF(D566=$D$664,$E$664,IF(D566=$D$665,$E$665,IF(D566=$D$666,$E$666,IF(D566=$D$667,$E$667,IF(D566=$D$668,$E$668,IF(D566=$D$669,$E$669,IF(D566=$D$670,$E$670,IF(D566=VICERRECTORÍA_ACADÉMICA_,$W$661,IF(D566=PLANEACIÓN_,$W$663, IF(D566=VICERRECTORÍA_INVESTIGACIONES_INNOVACIÓN_EXTENSIÓN_,$W$662,IF(D566=VICERRECTORÍA_ADMINISTRATIVA_FINANCIERA_,$W$664,IF(D566=_VICERRECTORÍA_RESPONSABILIDAD_SOCIAL_Y_BIENESTAR_UNIVERSITARIO_,$W$665," ")))))))))))))))</f>
        <v xml:space="preserve"> </v>
      </c>
      <c r="F566" s="275"/>
      <c r="G566" s="285"/>
      <c r="H566" s="295" t="str">
        <f>+IFERROR(VLOOKUP(G566,Tabla3[],2,0)," ")</f>
        <v xml:space="preserve"> </v>
      </c>
      <c r="I566" s="285"/>
      <c r="J566" s="275"/>
      <c r="K566" s="276"/>
      <c r="L566" s="274"/>
      <c r="M566" s="274"/>
      <c r="N566" s="296" t="str">
        <f t="shared" si="215"/>
        <v xml:space="preserve">     </v>
      </c>
      <c r="O566" s="277"/>
      <c r="P566" s="280">
        <f t="shared" si="219"/>
        <v>0</v>
      </c>
      <c r="Q566" s="277"/>
      <c r="R566" s="280">
        <f t="shared" si="222"/>
        <v>0</v>
      </c>
      <c r="S566" s="287">
        <f t="shared" ref="S566" si="229">R566*P566</f>
        <v>0</v>
      </c>
      <c r="T566" s="269" t="str">
        <f t="shared" si="216"/>
        <v>LEVE</v>
      </c>
      <c r="U566" s="88"/>
      <c r="V566" s="88"/>
      <c r="W566" s="88"/>
      <c r="X566" s="88"/>
    </row>
    <row r="567" spans="1:24" s="90" customFormat="1" hidden="1" x14ac:dyDescent="0.2">
      <c r="A567" s="290"/>
      <c r="B567" s="291"/>
      <c r="C567" s="291"/>
      <c r="D567" s="293"/>
      <c r="E567" s="295"/>
      <c r="F567" s="271"/>
      <c r="G567" s="284"/>
      <c r="H567" s="295"/>
      <c r="I567" s="284"/>
      <c r="J567" s="271"/>
      <c r="K567" s="273"/>
      <c r="L567" s="273"/>
      <c r="M567" s="273"/>
      <c r="N567" s="296"/>
      <c r="O567" s="278"/>
      <c r="P567" s="281"/>
      <c r="Q567" s="278"/>
      <c r="R567" s="281"/>
      <c r="S567" s="288"/>
      <c r="T567" s="270"/>
      <c r="U567" s="88"/>
      <c r="V567" s="88"/>
      <c r="W567" s="88"/>
      <c r="X567" s="88"/>
    </row>
    <row r="568" spans="1:24" s="90" customFormat="1" ht="13.5" hidden="1" thickBot="1" x14ac:dyDescent="0.25">
      <c r="A568" s="297"/>
      <c r="B568" s="291"/>
      <c r="C568" s="291"/>
      <c r="D568" s="293"/>
      <c r="E568" s="295"/>
      <c r="F568" s="271"/>
      <c r="G568" s="275"/>
      <c r="H568" s="295"/>
      <c r="I568" s="275"/>
      <c r="J568" s="271"/>
      <c r="K568" s="273"/>
      <c r="L568" s="273"/>
      <c r="M568" s="273"/>
      <c r="N568" s="296"/>
      <c r="O568" s="286"/>
      <c r="P568" s="282"/>
      <c r="Q568" s="279"/>
      <c r="R568" s="282"/>
      <c r="S568" s="289"/>
      <c r="T568" s="270"/>
      <c r="U568" s="88"/>
      <c r="V568" s="88"/>
      <c r="W568" s="88"/>
      <c r="X568" s="88"/>
    </row>
    <row r="569" spans="1:24" s="90" customFormat="1" x14ac:dyDescent="0.2">
      <c r="D569" s="89"/>
      <c r="E569" s="125"/>
      <c r="F569" s="96"/>
      <c r="G569" s="96"/>
      <c r="H569" s="96"/>
      <c r="I569" s="96"/>
      <c r="J569" s="96"/>
      <c r="L569" s="96"/>
      <c r="M569" s="96"/>
      <c r="N569" s="96"/>
      <c r="P569" s="98"/>
      <c r="R569" s="98"/>
      <c r="S569" s="101"/>
      <c r="T569" s="88"/>
      <c r="U569" s="88"/>
      <c r="V569" s="88"/>
      <c r="W569" s="88"/>
      <c r="X569" s="88"/>
    </row>
    <row r="570" spans="1:24" s="90" customFormat="1" x14ac:dyDescent="0.2">
      <c r="D570" s="89"/>
      <c r="E570" s="96"/>
      <c r="F570" s="96"/>
      <c r="G570" s="96"/>
      <c r="H570" s="96"/>
      <c r="I570" s="96"/>
      <c r="J570" s="96"/>
      <c r="L570" s="96"/>
      <c r="M570" s="96"/>
      <c r="N570" s="96"/>
      <c r="P570" s="98"/>
      <c r="R570" s="98"/>
      <c r="S570" s="101"/>
      <c r="T570" s="88"/>
      <c r="U570" s="88"/>
      <c r="V570" s="88"/>
      <c r="W570" s="88"/>
      <c r="X570" s="88"/>
    </row>
    <row r="571" spans="1:24" s="90" customFormat="1" x14ac:dyDescent="0.2">
      <c r="D571" s="89"/>
      <c r="E571" s="96"/>
      <c r="F571" s="96"/>
      <c r="G571" s="96"/>
      <c r="H571" s="96"/>
      <c r="I571" s="96"/>
      <c r="J571" s="96"/>
      <c r="L571" s="96"/>
      <c r="M571" s="96"/>
      <c r="N571" s="96"/>
      <c r="P571" s="98"/>
      <c r="R571" s="98"/>
      <c r="S571" s="101"/>
      <c r="T571" s="88"/>
      <c r="U571" s="88"/>
      <c r="V571" s="88"/>
      <c r="W571" s="88"/>
      <c r="X571" s="88"/>
    </row>
    <row r="572" spans="1:24" s="90" customFormat="1" x14ac:dyDescent="0.2">
      <c r="D572" s="89"/>
      <c r="E572" s="96"/>
      <c r="F572" s="96"/>
      <c r="G572" s="96"/>
      <c r="H572" s="96"/>
      <c r="I572" s="96"/>
      <c r="J572" s="96"/>
      <c r="L572" s="96"/>
      <c r="M572" s="96"/>
      <c r="N572" s="96"/>
      <c r="P572" s="98"/>
      <c r="R572" s="98"/>
      <c r="S572" s="101"/>
      <c r="T572" s="88"/>
      <c r="U572" s="88"/>
      <c r="V572" s="88"/>
      <c r="W572" s="88"/>
      <c r="X572" s="88"/>
    </row>
    <row r="573" spans="1:24" s="90" customFormat="1" x14ac:dyDescent="0.2">
      <c r="D573" s="89"/>
      <c r="E573" s="96"/>
      <c r="F573" s="96"/>
      <c r="G573" s="96"/>
      <c r="H573" s="96"/>
      <c r="I573" s="96"/>
      <c r="J573" s="96"/>
      <c r="L573" s="96"/>
      <c r="M573" s="96"/>
      <c r="N573" s="96"/>
      <c r="P573" s="98"/>
      <c r="R573" s="98"/>
      <c r="S573" s="101"/>
      <c r="T573" s="88"/>
      <c r="U573" s="88"/>
      <c r="V573" s="88"/>
      <c r="W573" s="88"/>
      <c r="X573" s="88"/>
    </row>
    <row r="574" spans="1:24" s="90" customFormat="1" x14ac:dyDescent="0.2">
      <c r="D574" s="89"/>
      <c r="E574" s="96"/>
      <c r="F574" s="96"/>
      <c r="G574" s="96"/>
      <c r="H574" s="96"/>
      <c r="I574" s="96"/>
      <c r="J574" s="96"/>
      <c r="L574" s="96"/>
      <c r="M574" s="96"/>
      <c r="N574" s="96"/>
      <c r="P574" s="98"/>
      <c r="R574" s="98"/>
      <c r="S574" s="101"/>
      <c r="T574" s="88"/>
      <c r="U574" s="88"/>
      <c r="V574" s="88"/>
      <c r="W574" s="88"/>
      <c r="X574" s="88"/>
    </row>
    <row r="575" spans="1:24" s="90" customFormat="1" x14ac:dyDescent="0.2">
      <c r="D575" s="89"/>
      <c r="E575" s="96"/>
      <c r="F575" s="96"/>
      <c r="G575" s="96"/>
      <c r="H575" s="96"/>
      <c r="I575" s="96"/>
      <c r="J575" s="96"/>
      <c r="L575" s="96"/>
      <c r="M575" s="96"/>
      <c r="N575" s="96"/>
      <c r="P575" s="98"/>
      <c r="R575" s="98"/>
      <c r="S575" s="101"/>
      <c r="T575" s="88"/>
      <c r="U575" s="88"/>
      <c r="V575" s="88"/>
      <c r="W575" s="88"/>
      <c r="X575" s="88"/>
    </row>
    <row r="576" spans="1:24" s="90" customFormat="1" x14ac:dyDescent="0.2">
      <c r="D576" s="89"/>
      <c r="E576" s="96"/>
      <c r="F576" s="96"/>
      <c r="G576" s="96"/>
      <c r="H576" s="96"/>
      <c r="I576" s="96"/>
      <c r="J576" s="96"/>
      <c r="L576" s="96"/>
      <c r="M576" s="96"/>
      <c r="N576" s="96"/>
      <c r="P576" s="98"/>
      <c r="R576" s="98"/>
      <c r="S576" s="101"/>
      <c r="T576" s="88"/>
      <c r="U576" s="88"/>
      <c r="V576" s="88"/>
      <c r="W576" s="88"/>
      <c r="X576" s="88"/>
    </row>
    <row r="577" spans="4:24" s="90" customFormat="1" x14ac:dyDescent="0.2">
      <c r="D577" s="89"/>
      <c r="E577" s="96"/>
      <c r="F577" s="96"/>
      <c r="G577" s="96"/>
      <c r="H577" s="96"/>
      <c r="I577" s="96"/>
      <c r="J577" s="96"/>
      <c r="L577" s="96"/>
      <c r="M577" s="96"/>
      <c r="N577" s="96"/>
      <c r="P577" s="98"/>
      <c r="R577" s="98"/>
      <c r="S577" s="101"/>
      <c r="T577" s="88"/>
      <c r="U577" s="88"/>
      <c r="V577" s="88"/>
      <c r="W577" s="88"/>
      <c r="X577" s="88"/>
    </row>
    <row r="578" spans="4:24" s="90" customFormat="1" x14ac:dyDescent="0.2">
      <c r="D578" s="89"/>
      <c r="E578" s="96"/>
      <c r="F578" s="96"/>
      <c r="G578" s="96"/>
      <c r="H578" s="96"/>
      <c r="I578" s="96"/>
      <c r="J578" s="96"/>
      <c r="L578" s="96"/>
      <c r="M578" s="96"/>
      <c r="N578" s="96"/>
      <c r="P578" s="98"/>
      <c r="R578" s="98"/>
      <c r="S578" s="101"/>
      <c r="T578" s="88"/>
      <c r="U578" s="88"/>
      <c r="V578" s="88"/>
      <c r="W578" s="88"/>
      <c r="X578" s="88"/>
    </row>
    <row r="579" spans="4:24" s="90" customFormat="1" x14ac:dyDescent="0.2">
      <c r="D579" s="89"/>
      <c r="E579" s="96"/>
      <c r="F579" s="96"/>
      <c r="G579" s="96"/>
      <c r="H579" s="96"/>
      <c r="I579" s="96"/>
      <c r="J579" s="96"/>
      <c r="L579" s="96"/>
      <c r="M579" s="96"/>
      <c r="N579" s="96"/>
      <c r="P579" s="98"/>
      <c r="R579" s="98"/>
      <c r="S579" s="101"/>
      <c r="T579" s="88"/>
      <c r="U579" s="88"/>
      <c r="V579" s="88"/>
      <c r="W579" s="88"/>
      <c r="X579" s="88"/>
    </row>
    <row r="580" spans="4:24" s="90" customFormat="1" x14ac:dyDescent="0.2">
      <c r="D580" s="89"/>
      <c r="E580" s="96"/>
      <c r="F580" s="96"/>
      <c r="G580" s="96"/>
      <c r="H580" s="96"/>
      <c r="I580" s="96"/>
      <c r="J580" s="96"/>
      <c r="L580" s="96"/>
      <c r="M580" s="96"/>
      <c r="N580" s="96"/>
      <c r="P580" s="98"/>
      <c r="R580" s="98"/>
      <c r="S580" s="101"/>
      <c r="T580" s="88"/>
      <c r="U580" s="88"/>
      <c r="V580" s="88"/>
      <c r="W580" s="88"/>
      <c r="X580" s="88"/>
    </row>
    <row r="581" spans="4:24" s="90" customFormat="1" x14ac:dyDescent="0.2">
      <c r="D581" s="89"/>
      <c r="E581" s="96"/>
      <c r="F581" s="96"/>
      <c r="G581" s="96"/>
      <c r="H581" s="96"/>
      <c r="I581" s="96"/>
      <c r="J581" s="96"/>
      <c r="L581" s="96"/>
      <c r="M581" s="96"/>
      <c r="N581" s="96"/>
      <c r="P581" s="98"/>
      <c r="R581" s="98"/>
      <c r="S581" s="101"/>
      <c r="T581" s="88"/>
      <c r="U581" s="88"/>
      <c r="V581" s="88"/>
      <c r="W581" s="88"/>
      <c r="X581" s="88"/>
    </row>
    <row r="582" spans="4:24" s="90" customFormat="1" x14ac:dyDescent="0.2">
      <c r="D582" s="89"/>
      <c r="E582" s="96"/>
      <c r="F582" s="96"/>
      <c r="G582" s="96"/>
      <c r="H582" s="96"/>
      <c r="I582" s="96"/>
      <c r="J582" s="96"/>
      <c r="L582" s="96"/>
      <c r="M582" s="96"/>
      <c r="N582" s="96"/>
      <c r="P582" s="98"/>
      <c r="R582" s="98"/>
      <c r="S582" s="101"/>
      <c r="T582" s="88"/>
      <c r="U582" s="88"/>
      <c r="V582" s="88"/>
      <c r="W582" s="88"/>
      <c r="X582" s="88"/>
    </row>
    <row r="583" spans="4:24" s="90" customFormat="1" x14ac:dyDescent="0.2">
      <c r="D583" s="89"/>
      <c r="E583" s="96"/>
      <c r="F583" s="96"/>
      <c r="G583" s="96"/>
      <c r="H583" s="96"/>
      <c r="I583" s="96"/>
      <c r="J583" s="96"/>
      <c r="L583" s="96"/>
      <c r="M583" s="96"/>
      <c r="N583" s="96"/>
      <c r="P583" s="98"/>
      <c r="R583" s="98"/>
      <c r="S583" s="101"/>
      <c r="T583" s="88"/>
      <c r="U583" s="88"/>
      <c r="V583" s="88"/>
      <c r="W583" s="88"/>
      <c r="X583" s="88"/>
    </row>
    <row r="584" spans="4:24" s="90" customFormat="1" x14ac:dyDescent="0.2">
      <c r="D584" s="89"/>
      <c r="E584" s="96"/>
      <c r="F584" s="96"/>
      <c r="G584" s="96"/>
      <c r="H584" s="96"/>
      <c r="I584" s="96"/>
      <c r="J584" s="96"/>
      <c r="L584" s="96"/>
      <c r="M584" s="96"/>
      <c r="N584" s="96"/>
      <c r="P584" s="98"/>
      <c r="R584" s="98"/>
      <c r="S584" s="101"/>
      <c r="T584" s="88"/>
      <c r="U584" s="88"/>
      <c r="V584" s="88"/>
      <c r="W584" s="88"/>
      <c r="X584" s="88"/>
    </row>
    <row r="585" spans="4:24" s="90" customFormat="1" x14ac:dyDescent="0.2">
      <c r="D585" s="89"/>
      <c r="E585" s="96"/>
      <c r="F585" s="96"/>
      <c r="G585" s="96"/>
      <c r="H585" s="96"/>
      <c r="I585" s="96"/>
      <c r="J585" s="96"/>
      <c r="L585" s="96"/>
      <c r="M585" s="96"/>
      <c r="N585" s="96"/>
      <c r="P585" s="98"/>
      <c r="R585" s="98"/>
      <c r="S585" s="101"/>
      <c r="T585" s="88"/>
      <c r="U585" s="88"/>
      <c r="V585" s="88"/>
      <c r="W585" s="88"/>
      <c r="X585" s="88"/>
    </row>
    <row r="586" spans="4:24" s="90" customFormat="1" x14ac:dyDescent="0.2">
      <c r="D586" s="89"/>
      <c r="E586" s="96"/>
      <c r="F586" s="96"/>
      <c r="G586" s="96"/>
      <c r="H586" s="96"/>
      <c r="I586" s="96"/>
      <c r="J586" s="96"/>
      <c r="L586" s="96"/>
      <c r="M586" s="96"/>
      <c r="N586" s="96"/>
      <c r="P586" s="98"/>
      <c r="R586" s="98"/>
      <c r="S586" s="101"/>
      <c r="T586" s="88"/>
      <c r="U586" s="88"/>
      <c r="V586" s="88"/>
      <c r="W586" s="88"/>
      <c r="X586" s="88"/>
    </row>
    <row r="587" spans="4:24" s="90" customFormat="1" x14ac:dyDescent="0.2">
      <c r="D587" s="89"/>
      <c r="E587" s="96"/>
      <c r="F587" s="96"/>
      <c r="G587" s="96"/>
      <c r="H587" s="96"/>
      <c r="I587" s="96"/>
      <c r="J587" s="96"/>
      <c r="L587" s="96"/>
      <c r="M587" s="96"/>
      <c r="N587" s="96"/>
      <c r="P587" s="98"/>
      <c r="R587" s="98"/>
      <c r="S587" s="101"/>
      <c r="T587" s="88"/>
      <c r="U587" s="88"/>
      <c r="V587" s="88"/>
      <c r="W587" s="88"/>
      <c r="X587" s="88"/>
    </row>
    <row r="588" spans="4:24" s="90" customFormat="1" x14ac:dyDescent="0.2">
      <c r="D588" s="89"/>
      <c r="E588" s="96"/>
      <c r="F588" s="96"/>
      <c r="G588" s="96"/>
      <c r="H588" s="96"/>
      <c r="I588" s="96"/>
      <c r="J588" s="96"/>
      <c r="L588" s="96"/>
      <c r="M588" s="96"/>
      <c r="N588" s="96"/>
      <c r="P588" s="98"/>
      <c r="R588" s="98"/>
      <c r="S588" s="101"/>
      <c r="T588" s="88"/>
      <c r="U588" s="88"/>
      <c r="V588" s="88"/>
      <c r="W588" s="88"/>
      <c r="X588" s="88"/>
    </row>
    <row r="589" spans="4:24" s="90" customFormat="1" x14ac:dyDescent="0.2">
      <c r="D589" s="89"/>
      <c r="E589" s="96"/>
      <c r="F589" s="96"/>
      <c r="G589" s="96"/>
      <c r="H589" s="96"/>
      <c r="I589" s="96"/>
      <c r="J589" s="96"/>
      <c r="L589" s="96"/>
      <c r="M589" s="96"/>
      <c r="N589" s="96"/>
      <c r="P589" s="98"/>
      <c r="R589" s="98"/>
      <c r="S589" s="101"/>
      <c r="T589" s="88"/>
      <c r="U589" s="88"/>
      <c r="V589" s="88"/>
      <c r="W589" s="88"/>
      <c r="X589" s="88"/>
    </row>
    <row r="590" spans="4:24" s="90" customFormat="1" x14ac:dyDescent="0.2">
      <c r="D590" s="89"/>
      <c r="E590" s="96"/>
      <c r="F590" s="96"/>
      <c r="G590" s="96"/>
      <c r="H590" s="96"/>
      <c r="I590" s="96"/>
      <c r="J590" s="96"/>
      <c r="L590" s="96"/>
      <c r="M590" s="96"/>
      <c r="N590" s="96"/>
      <c r="P590" s="98"/>
      <c r="R590" s="98"/>
      <c r="S590" s="101"/>
      <c r="T590" s="88"/>
      <c r="U590" s="88"/>
      <c r="V590" s="88"/>
      <c r="W590" s="88"/>
      <c r="X590" s="88"/>
    </row>
    <row r="591" spans="4:24" s="90" customFormat="1" x14ac:dyDescent="0.2">
      <c r="D591" s="89"/>
      <c r="E591" s="96"/>
      <c r="F591" s="96"/>
      <c r="G591" s="96"/>
      <c r="H591" s="96"/>
      <c r="I591" s="96"/>
      <c r="J591" s="96"/>
      <c r="L591" s="96"/>
      <c r="M591" s="96"/>
      <c r="N591" s="96"/>
      <c r="P591" s="98"/>
      <c r="R591" s="98"/>
      <c r="S591" s="101"/>
      <c r="T591" s="88"/>
      <c r="U591" s="88"/>
      <c r="V591" s="88"/>
      <c r="W591" s="88"/>
      <c r="X591" s="88"/>
    </row>
    <row r="592" spans="4:24" s="90" customFormat="1" x14ac:dyDescent="0.2">
      <c r="D592" s="89"/>
      <c r="E592" s="96"/>
      <c r="F592" s="96"/>
      <c r="G592" s="96"/>
      <c r="H592" s="96"/>
      <c r="I592" s="96"/>
      <c r="J592" s="96"/>
      <c r="L592" s="96"/>
      <c r="M592" s="96"/>
      <c r="N592" s="96"/>
      <c r="P592" s="98"/>
      <c r="R592" s="98"/>
      <c r="S592" s="101"/>
      <c r="T592" s="88"/>
      <c r="U592" s="88"/>
      <c r="V592" s="88"/>
      <c r="W592" s="88"/>
      <c r="X592" s="88"/>
    </row>
    <row r="593" spans="4:24" s="90" customFormat="1" x14ac:dyDescent="0.2">
      <c r="D593" s="89"/>
      <c r="E593" s="96"/>
      <c r="F593" s="96"/>
      <c r="G593" s="96"/>
      <c r="H593" s="96"/>
      <c r="I593" s="96"/>
      <c r="J593" s="96"/>
      <c r="L593" s="96"/>
      <c r="M593" s="96"/>
      <c r="N593" s="96"/>
      <c r="P593" s="98"/>
      <c r="R593" s="98"/>
      <c r="S593" s="101"/>
      <c r="T593" s="88"/>
      <c r="U593" s="88"/>
      <c r="V593" s="88"/>
      <c r="W593" s="88"/>
      <c r="X593" s="88"/>
    </row>
    <row r="594" spans="4:24" s="90" customFormat="1" x14ac:dyDescent="0.2">
      <c r="D594" s="89"/>
      <c r="E594" s="96"/>
      <c r="F594" s="96"/>
      <c r="G594" s="96"/>
      <c r="H594" s="96"/>
      <c r="I594" s="96"/>
      <c r="J594" s="96"/>
      <c r="L594" s="96"/>
      <c r="M594" s="96"/>
      <c r="N594" s="96"/>
      <c r="P594" s="98"/>
      <c r="R594" s="98"/>
      <c r="S594" s="101"/>
      <c r="T594" s="88"/>
      <c r="U594" s="88"/>
      <c r="V594" s="88"/>
      <c r="W594" s="88"/>
      <c r="X594" s="88"/>
    </row>
    <row r="595" spans="4:24" s="90" customFormat="1" x14ac:dyDescent="0.2">
      <c r="D595" s="89"/>
      <c r="E595" s="96"/>
      <c r="F595" s="96"/>
      <c r="G595" s="96"/>
      <c r="H595" s="96"/>
      <c r="I595" s="96"/>
      <c r="J595" s="96"/>
      <c r="L595" s="96"/>
      <c r="M595" s="96"/>
      <c r="N595" s="96"/>
      <c r="P595" s="98"/>
      <c r="R595" s="98"/>
      <c r="S595" s="101"/>
      <c r="T595" s="88"/>
      <c r="U595" s="88"/>
      <c r="V595" s="88"/>
      <c r="W595" s="88"/>
      <c r="X595" s="88"/>
    </row>
    <row r="596" spans="4:24" s="90" customFormat="1" x14ac:dyDescent="0.2">
      <c r="D596" s="89"/>
      <c r="E596" s="96"/>
      <c r="F596" s="96"/>
      <c r="G596" s="96"/>
      <c r="H596" s="96"/>
      <c r="I596" s="96"/>
      <c r="J596" s="96"/>
      <c r="L596" s="96"/>
      <c r="M596" s="96"/>
      <c r="N596" s="96"/>
      <c r="P596" s="98"/>
      <c r="R596" s="98"/>
      <c r="S596" s="101"/>
      <c r="T596" s="88"/>
      <c r="U596" s="88"/>
      <c r="V596" s="88"/>
      <c r="W596" s="88"/>
      <c r="X596" s="88"/>
    </row>
    <row r="597" spans="4:24" s="90" customFormat="1" x14ac:dyDescent="0.2">
      <c r="D597" s="89"/>
      <c r="E597" s="96"/>
      <c r="F597" s="96"/>
      <c r="G597" s="96"/>
      <c r="H597" s="96"/>
      <c r="I597" s="96"/>
      <c r="J597" s="96"/>
      <c r="L597" s="96"/>
      <c r="M597" s="96"/>
      <c r="N597" s="96"/>
      <c r="P597" s="98"/>
      <c r="R597" s="98"/>
      <c r="S597" s="101"/>
      <c r="T597" s="88"/>
      <c r="U597" s="88"/>
      <c r="V597" s="88"/>
      <c r="W597" s="88"/>
      <c r="X597" s="88"/>
    </row>
    <row r="598" spans="4:24" s="90" customFormat="1" x14ac:dyDescent="0.2">
      <c r="D598" s="89"/>
      <c r="E598" s="96"/>
      <c r="F598" s="96"/>
      <c r="G598" s="96"/>
      <c r="H598" s="96"/>
      <c r="I598" s="96"/>
      <c r="J598" s="96"/>
      <c r="L598" s="96"/>
      <c r="M598" s="96"/>
      <c r="N598" s="96"/>
      <c r="P598" s="98"/>
      <c r="R598" s="98"/>
      <c r="S598" s="101"/>
      <c r="T598" s="88"/>
      <c r="U598" s="88"/>
      <c r="V598" s="88"/>
      <c r="W598" s="88"/>
      <c r="X598" s="88"/>
    </row>
    <row r="599" spans="4:24" s="90" customFormat="1" x14ac:dyDescent="0.2">
      <c r="D599" s="89"/>
      <c r="E599" s="96"/>
      <c r="F599" s="96"/>
      <c r="G599" s="96"/>
      <c r="H599" s="96"/>
      <c r="I599" s="96"/>
      <c r="J599" s="96"/>
      <c r="L599" s="96"/>
      <c r="M599" s="96"/>
      <c r="N599" s="96"/>
      <c r="P599" s="98"/>
      <c r="R599" s="98"/>
      <c r="S599" s="101"/>
      <c r="T599" s="88"/>
      <c r="U599" s="88"/>
      <c r="V599" s="88"/>
      <c r="W599" s="88"/>
      <c r="X599" s="88"/>
    </row>
    <row r="600" spans="4:24" s="90" customFormat="1" x14ac:dyDescent="0.2">
      <c r="D600" s="89"/>
      <c r="E600" s="96"/>
      <c r="F600" s="96"/>
      <c r="G600" s="96"/>
      <c r="H600" s="96"/>
      <c r="I600" s="96"/>
      <c r="J600" s="96"/>
      <c r="L600" s="96"/>
      <c r="M600" s="96"/>
      <c r="N600" s="96"/>
      <c r="P600" s="98"/>
      <c r="R600" s="98"/>
      <c r="S600" s="101"/>
      <c r="T600" s="88"/>
      <c r="U600" s="88"/>
      <c r="V600" s="88"/>
      <c r="W600" s="88"/>
      <c r="X600" s="88"/>
    </row>
    <row r="601" spans="4:24" s="90" customFormat="1" x14ac:dyDescent="0.2">
      <c r="D601" s="89"/>
      <c r="E601" s="96"/>
      <c r="F601" s="96"/>
      <c r="G601" s="96"/>
      <c r="H601" s="96"/>
      <c r="I601" s="96"/>
      <c r="J601" s="96"/>
      <c r="L601" s="96"/>
      <c r="M601" s="96"/>
      <c r="N601" s="96"/>
      <c r="P601" s="98"/>
      <c r="R601" s="98"/>
      <c r="S601" s="101"/>
      <c r="T601" s="88"/>
      <c r="U601" s="88"/>
      <c r="V601" s="88"/>
      <c r="W601" s="88"/>
      <c r="X601" s="88"/>
    </row>
    <row r="602" spans="4:24" s="90" customFormat="1" x14ac:dyDescent="0.2">
      <c r="D602" s="89"/>
      <c r="E602" s="96"/>
      <c r="F602" s="96"/>
      <c r="G602" s="96"/>
      <c r="H602" s="96"/>
      <c r="I602" s="96"/>
      <c r="J602" s="96"/>
      <c r="L602" s="96"/>
      <c r="M602" s="96"/>
      <c r="N602" s="96"/>
      <c r="P602" s="98"/>
      <c r="R602" s="98"/>
      <c r="S602" s="101"/>
      <c r="T602" s="88"/>
      <c r="U602" s="88"/>
      <c r="V602" s="88"/>
      <c r="W602" s="88"/>
      <c r="X602" s="88"/>
    </row>
    <row r="603" spans="4:24" s="90" customFormat="1" x14ac:dyDescent="0.2">
      <c r="D603" s="89"/>
      <c r="E603" s="96"/>
      <c r="F603" s="96"/>
      <c r="G603" s="96"/>
      <c r="H603" s="96"/>
      <c r="I603" s="96"/>
      <c r="J603" s="96"/>
      <c r="L603" s="96"/>
      <c r="M603" s="96"/>
      <c r="N603" s="96"/>
      <c r="P603" s="98"/>
      <c r="R603" s="98"/>
      <c r="S603" s="101"/>
      <c r="T603" s="88"/>
      <c r="U603" s="88"/>
      <c r="V603" s="88"/>
      <c r="W603" s="88"/>
      <c r="X603" s="88"/>
    </row>
    <row r="604" spans="4:24" s="90" customFormat="1" x14ac:dyDescent="0.2">
      <c r="D604" s="89"/>
      <c r="E604" s="96"/>
      <c r="F604" s="96"/>
      <c r="G604" s="96"/>
      <c r="H604" s="96"/>
      <c r="I604" s="96"/>
      <c r="J604" s="96"/>
      <c r="L604" s="96"/>
      <c r="M604" s="96"/>
      <c r="N604" s="96"/>
      <c r="P604" s="98"/>
      <c r="R604" s="98"/>
      <c r="S604" s="101"/>
      <c r="T604" s="88"/>
      <c r="U604" s="88"/>
      <c r="V604" s="88"/>
      <c r="W604" s="88"/>
      <c r="X604" s="88"/>
    </row>
    <row r="605" spans="4:24" s="90" customFormat="1" x14ac:dyDescent="0.2">
      <c r="D605" s="89"/>
      <c r="E605" s="96"/>
      <c r="F605" s="96"/>
      <c r="G605" s="96"/>
      <c r="H605" s="96"/>
      <c r="I605" s="96"/>
      <c r="J605" s="96"/>
      <c r="L605" s="96"/>
      <c r="M605" s="96"/>
      <c r="N605" s="96"/>
      <c r="P605" s="98"/>
      <c r="R605" s="98"/>
      <c r="S605" s="101"/>
      <c r="T605" s="88"/>
      <c r="U605" s="88"/>
      <c r="V605" s="88"/>
      <c r="W605" s="88"/>
      <c r="X605" s="88"/>
    </row>
    <row r="606" spans="4:24" s="90" customFormat="1" x14ac:dyDescent="0.2">
      <c r="D606" s="89"/>
      <c r="E606" s="96"/>
      <c r="F606" s="96"/>
      <c r="G606" s="96"/>
      <c r="H606" s="96"/>
      <c r="I606" s="96"/>
      <c r="J606" s="96"/>
      <c r="L606" s="96"/>
      <c r="M606" s="96"/>
      <c r="N606" s="96"/>
      <c r="P606" s="98"/>
      <c r="R606" s="98"/>
      <c r="S606" s="101"/>
      <c r="T606" s="88"/>
      <c r="U606" s="88"/>
      <c r="V606" s="88"/>
      <c r="W606" s="88"/>
      <c r="X606" s="88"/>
    </row>
    <row r="607" spans="4:24" s="90" customFormat="1" x14ac:dyDescent="0.2">
      <c r="D607" s="89"/>
      <c r="E607" s="96"/>
      <c r="F607" s="96"/>
      <c r="G607" s="96"/>
      <c r="H607" s="96"/>
      <c r="I607" s="96"/>
      <c r="J607" s="96"/>
      <c r="L607" s="96"/>
      <c r="M607" s="96"/>
      <c r="N607" s="96"/>
      <c r="P607" s="98"/>
      <c r="R607" s="98"/>
      <c r="S607" s="101"/>
      <c r="T607" s="88"/>
      <c r="U607" s="88"/>
      <c r="V607" s="88"/>
      <c r="W607" s="88"/>
      <c r="X607" s="88"/>
    </row>
    <row r="608" spans="4:24" s="90" customFormat="1" x14ac:dyDescent="0.2">
      <c r="D608" s="89"/>
      <c r="E608" s="96"/>
      <c r="F608" s="96"/>
      <c r="G608" s="96"/>
      <c r="H608" s="96"/>
      <c r="I608" s="96"/>
      <c r="J608" s="96"/>
      <c r="L608" s="96"/>
      <c r="M608" s="96"/>
      <c r="N608" s="96"/>
      <c r="P608" s="98"/>
      <c r="R608" s="98"/>
      <c r="S608" s="101"/>
      <c r="T608" s="88"/>
      <c r="U608" s="88"/>
      <c r="V608" s="88"/>
      <c r="W608" s="88"/>
      <c r="X608" s="88"/>
    </row>
    <row r="609" spans="4:24" s="90" customFormat="1" x14ac:dyDescent="0.2">
      <c r="D609" s="89"/>
      <c r="E609" s="96"/>
      <c r="F609" s="96"/>
      <c r="G609" s="96"/>
      <c r="H609" s="96"/>
      <c r="I609" s="96"/>
      <c r="J609" s="96"/>
      <c r="L609" s="96"/>
      <c r="M609" s="96"/>
      <c r="N609" s="96"/>
      <c r="P609" s="98"/>
      <c r="R609" s="98"/>
      <c r="S609" s="101"/>
      <c r="T609" s="88"/>
      <c r="U609" s="88"/>
      <c r="V609" s="88"/>
      <c r="W609" s="88"/>
      <c r="X609" s="88"/>
    </row>
    <row r="610" spans="4:24" s="90" customFormat="1" x14ac:dyDescent="0.2">
      <c r="D610" s="89"/>
      <c r="E610" s="96"/>
      <c r="F610" s="96"/>
      <c r="G610" s="96"/>
      <c r="H610" s="96"/>
      <c r="I610" s="96"/>
      <c r="J610" s="96"/>
      <c r="L610" s="96"/>
      <c r="M610" s="96"/>
      <c r="N610" s="96"/>
      <c r="P610" s="98"/>
      <c r="R610" s="98"/>
      <c r="S610" s="101"/>
      <c r="T610" s="88"/>
      <c r="U610" s="88"/>
      <c r="V610" s="88"/>
      <c r="W610" s="88"/>
      <c r="X610" s="88"/>
    </row>
    <row r="611" spans="4:24" s="90" customFormat="1" x14ac:dyDescent="0.2">
      <c r="D611" s="89"/>
      <c r="E611" s="96"/>
      <c r="F611" s="96"/>
      <c r="G611" s="96"/>
      <c r="H611" s="96"/>
      <c r="I611" s="96"/>
      <c r="J611" s="96"/>
      <c r="L611" s="96"/>
      <c r="M611" s="96"/>
      <c r="N611" s="96"/>
      <c r="P611" s="98"/>
      <c r="R611" s="98"/>
      <c r="S611" s="101"/>
      <c r="T611" s="88"/>
      <c r="U611" s="88"/>
      <c r="V611" s="88"/>
      <c r="W611" s="88"/>
      <c r="X611" s="88"/>
    </row>
    <row r="612" spans="4:24" s="90" customFormat="1" x14ac:dyDescent="0.2">
      <c r="D612" s="89"/>
      <c r="E612" s="96"/>
      <c r="F612" s="96"/>
      <c r="G612" s="96"/>
      <c r="H612" s="96"/>
      <c r="I612" s="96"/>
      <c r="J612" s="96"/>
      <c r="L612" s="96"/>
      <c r="M612" s="96"/>
      <c r="N612" s="96"/>
      <c r="P612" s="98"/>
      <c r="R612" s="98"/>
      <c r="S612" s="101"/>
      <c r="T612" s="88"/>
      <c r="U612" s="88"/>
      <c r="V612" s="88"/>
      <c r="W612" s="88"/>
      <c r="X612" s="88"/>
    </row>
    <row r="613" spans="4:24" s="90" customFormat="1" x14ac:dyDescent="0.2">
      <c r="D613" s="89"/>
      <c r="E613" s="96"/>
      <c r="F613" s="96"/>
      <c r="G613" s="96"/>
      <c r="H613" s="96"/>
      <c r="I613" s="96"/>
      <c r="J613" s="96"/>
      <c r="L613" s="96"/>
      <c r="M613" s="96"/>
      <c r="N613" s="96"/>
      <c r="P613" s="98"/>
      <c r="R613" s="98"/>
      <c r="S613" s="101"/>
      <c r="T613" s="88"/>
      <c r="U613" s="88"/>
      <c r="V613" s="88"/>
      <c r="W613" s="88"/>
      <c r="X613" s="88"/>
    </row>
    <row r="614" spans="4:24" s="90" customFormat="1" x14ac:dyDescent="0.2">
      <c r="D614" s="89"/>
      <c r="E614" s="96"/>
      <c r="F614" s="96"/>
      <c r="G614" s="96"/>
      <c r="H614" s="96"/>
      <c r="I614" s="96"/>
      <c r="J614" s="96"/>
      <c r="L614" s="96"/>
      <c r="M614" s="96"/>
      <c r="N614" s="96"/>
      <c r="P614" s="98"/>
      <c r="R614" s="98"/>
      <c r="S614" s="101"/>
      <c r="T614" s="88"/>
      <c r="U614" s="88"/>
      <c r="V614" s="88"/>
      <c r="W614" s="88"/>
      <c r="X614" s="88"/>
    </row>
    <row r="615" spans="4:24" s="90" customFormat="1" x14ac:dyDescent="0.2">
      <c r="D615" s="89"/>
      <c r="E615" s="96"/>
      <c r="F615" s="96"/>
      <c r="G615" s="96"/>
      <c r="H615" s="96"/>
      <c r="I615" s="96"/>
      <c r="J615" s="96"/>
      <c r="L615" s="96"/>
      <c r="M615" s="96"/>
      <c r="N615" s="96"/>
      <c r="P615" s="98"/>
      <c r="R615" s="98"/>
      <c r="S615" s="101"/>
      <c r="T615" s="88"/>
      <c r="U615" s="88"/>
      <c r="V615" s="88"/>
      <c r="W615" s="88"/>
      <c r="X615" s="88"/>
    </row>
    <row r="616" spans="4:24" s="90" customFormat="1" x14ac:dyDescent="0.2">
      <c r="D616" s="89"/>
      <c r="E616" s="96"/>
      <c r="F616" s="96"/>
      <c r="G616" s="96"/>
      <c r="H616" s="96"/>
      <c r="I616" s="96"/>
      <c r="J616" s="96"/>
      <c r="L616" s="96"/>
      <c r="M616" s="96"/>
      <c r="N616" s="96"/>
      <c r="P616" s="98"/>
      <c r="R616" s="98"/>
      <c r="S616" s="101"/>
      <c r="T616" s="88"/>
      <c r="U616" s="88"/>
      <c r="V616" s="88"/>
      <c r="W616" s="88"/>
      <c r="X616" s="88"/>
    </row>
    <row r="617" spans="4:24" s="90" customFormat="1" x14ac:dyDescent="0.2">
      <c r="D617" s="89"/>
      <c r="E617" s="96"/>
      <c r="F617" s="96"/>
      <c r="G617" s="96"/>
      <c r="H617" s="96"/>
      <c r="I617" s="96"/>
      <c r="J617" s="96"/>
      <c r="L617" s="96"/>
      <c r="M617" s="96"/>
      <c r="N617" s="96"/>
      <c r="P617" s="98"/>
      <c r="R617" s="98"/>
      <c r="S617" s="101"/>
      <c r="T617" s="88"/>
      <c r="U617" s="88"/>
      <c r="V617" s="88"/>
      <c r="W617" s="88"/>
      <c r="X617" s="88"/>
    </row>
    <row r="618" spans="4:24" s="90" customFormat="1" x14ac:dyDescent="0.2">
      <c r="D618" s="89"/>
      <c r="E618" s="96"/>
      <c r="F618" s="96"/>
      <c r="G618" s="96"/>
      <c r="H618" s="96"/>
      <c r="I618" s="96"/>
      <c r="J618" s="96"/>
      <c r="L618" s="96"/>
      <c r="M618" s="96"/>
      <c r="N618" s="96"/>
      <c r="P618" s="98"/>
      <c r="R618" s="98"/>
      <c r="S618" s="101"/>
      <c r="T618" s="88"/>
      <c r="U618" s="88"/>
      <c r="V618" s="88"/>
      <c r="W618" s="88"/>
      <c r="X618" s="88"/>
    </row>
    <row r="619" spans="4:24" s="90" customFormat="1" x14ac:dyDescent="0.2">
      <c r="D619" s="89"/>
      <c r="E619" s="96"/>
      <c r="F619" s="96"/>
      <c r="G619" s="96"/>
      <c r="H619" s="96"/>
      <c r="I619" s="96"/>
      <c r="J619" s="96"/>
      <c r="L619" s="96"/>
      <c r="M619" s="96"/>
      <c r="N619" s="96"/>
      <c r="P619" s="98"/>
      <c r="R619" s="98"/>
      <c r="S619" s="101"/>
      <c r="T619" s="88"/>
      <c r="U619" s="88"/>
      <c r="V619" s="88"/>
      <c r="W619" s="88"/>
      <c r="X619" s="88"/>
    </row>
    <row r="620" spans="4:24" s="90" customFormat="1" x14ac:dyDescent="0.2">
      <c r="D620" s="89"/>
      <c r="E620" s="96"/>
      <c r="F620" s="96"/>
      <c r="G620" s="96"/>
      <c r="H620" s="96"/>
      <c r="I620" s="96"/>
      <c r="J620" s="96"/>
      <c r="L620" s="96"/>
      <c r="M620" s="96"/>
      <c r="N620" s="96"/>
      <c r="P620" s="98"/>
      <c r="R620" s="98"/>
      <c r="S620" s="101"/>
      <c r="T620" s="88"/>
      <c r="U620" s="88"/>
      <c r="V620" s="88"/>
      <c r="W620" s="88"/>
      <c r="X620" s="88"/>
    </row>
    <row r="621" spans="4:24" s="90" customFormat="1" x14ac:dyDescent="0.2">
      <c r="D621" s="89"/>
      <c r="E621" s="96"/>
      <c r="F621" s="96"/>
      <c r="G621" s="96"/>
      <c r="H621" s="96"/>
      <c r="I621" s="96"/>
      <c r="J621" s="96"/>
      <c r="L621" s="96"/>
      <c r="M621" s="96"/>
      <c r="N621" s="96"/>
      <c r="P621" s="98"/>
      <c r="R621" s="98"/>
      <c r="S621" s="101"/>
      <c r="T621" s="88"/>
      <c r="U621" s="88"/>
      <c r="V621" s="88"/>
      <c r="W621" s="88"/>
      <c r="X621" s="88"/>
    </row>
    <row r="622" spans="4:24" s="90" customFormat="1" x14ac:dyDescent="0.2">
      <c r="D622" s="89"/>
      <c r="E622" s="96"/>
      <c r="F622" s="96"/>
      <c r="G622" s="96"/>
      <c r="H622" s="96"/>
      <c r="I622" s="96"/>
      <c r="J622" s="96"/>
      <c r="L622" s="96"/>
      <c r="M622" s="96"/>
      <c r="N622" s="96"/>
      <c r="P622" s="98"/>
      <c r="R622" s="98"/>
      <c r="S622" s="101"/>
      <c r="T622" s="88"/>
      <c r="U622" s="88"/>
      <c r="V622" s="88"/>
      <c r="W622" s="88"/>
      <c r="X622" s="88"/>
    </row>
    <row r="623" spans="4:24" s="90" customFormat="1" x14ac:dyDescent="0.2">
      <c r="D623" s="89"/>
      <c r="E623" s="96"/>
      <c r="F623" s="96"/>
      <c r="G623" s="96"/>
      <c r="H623" s="96"/>
      <c r="I623" s="96"/>
      <c r="J623" s="96"/>
      <c r="L623" s="96"/>
      <c r="M623" s="96"/>
      <c r="N623" s="96"/>
      <c r="P623" s="98"/>
      <c r="R623" s="98"/>
      <c r="S623" s="101"/>
      <c r="T623" s="88"/>
      <c r="U623" s="88"/>
      <c r="V623" s="88"/>
      <c r="W623" s="88"/>
      <c r="X623" s="88"/>
    </row>
    <row r="624" spans="4:24" s="90" customFormat="1" x14ac:dyDescent="0.2">
      <c r="D624" s="89"/>
      <c r="E624" s="96"/>
      <c r="F624" s="96"/>
      <c r="G624" s="96"/>
      <c r="H624" s="96"/>
      <c r="I624" s="96"/>
      <c r="J624" s="96"/>
      <c r="L624" s="96"/>
      <c r="M624" s="96"/>
      <c r="N624" s="96"/>
      <c r="P624" s="98"/>
      <c r="R624" s="98"/>
      <c r="S624" s="101"/>
      <c r="T624" s="88"/>
      <c r="U624" s="88"/>
      <c r="V624" s="88"/>
      <c r="W624" s="88"/>
      <c r="X624" s="88"/>
    </row>
    <row r="625" spans="4:24" s="90" customFormat="1" x14ac:dyDescent="0.2">
      <c r="D625" s="89"/>
      <c r="E625" s="96"/>
      <c r="F625" s="96"/>
      <c r="G625" s="96"/>
      <c r="H625" s="96"/>
      <c r="I625" s="96"/>
      <c r="J625" s="96"/>
      <c r="L625" s="96"/>
      <c r="M625" s="96"/>
      <c r="N625" s="96"/>
      <c r="P625" s="98"/>
      <c r="R625" s="98"/>
      <c r="S625" s="101"/>
      <c r="T625" s="88"/>
      <c r="U625" s="88"/>
      <c r="V625" s="88"/>
      <c r="W625" s="88"/>
      <c r="X625" s="88"/>
    </row>
    <row r="626" spans="4:24" s="90" customFormat="1" x14ac:dyDescent="0.2">
      <c r="D626" s="89"/>
      <c r="E626" s="96"/>
      <c r="F626" s="96"/>
      <c r="G626" s="96"/>
      <c r="H626" s="96"/>
      <c r="I626" s="96"/>
      <c r="J626" s="96"/>
      <c r="L626" s="96"/>
      <c r="M626" s="96"/>
      <c r="N626" s="96"/>
      <c r="P626" s="98"/>
      <c r="R626" s="98"/>
      <c r="S626" s="101"/>
      <c r="T626" s="88"/>
      <c r="U626" s="88"/>
      <c r="V626" s="88"/>
      <c r="W626" s="88"/>
      <c r="X626" s="88"/>
    </row>
    <row r="627" spans="4:24" s="90" customFormat="1" x14ac:dyDescent="0.2">
      <c r="D627" s="89"/>
      <c r="E627" s="96"/>
      <c r="F627" s="96"/>
      <c r="G627" s="96"/>
      <c r="H627" s="96"/>
      <c r="I627" s="96"/>
      <c r="J627" s="96"/>
      <c r="L627" s="96"/>
      <c r="M627" s="96"/>
      <c r="N627" s="96"/>
      <c r="P627" s="98"/>
      <c r="R627" s="98"/>
      <c r="S627" s="101"/>
      <c r="T627" s="88"/>
      <c r="U627" s="88"/>
      <c r="V627" s="88"/>
      <c r="W627" s="88"/>
      <c r="X627" s="88"/>
    </row>
    <row r="628" spans="4:24" s="90" customFormat="1" x14ac:dyDescent="0.2">
      <c r="D628" s="89"/>
      <c r="E628" s="96"/>
      <c r="F628" s="96"/>
      <c r="G628" s="96"/>
      <c r="H628" s="96"/>
      <c r="I628" s="96"/>
      <c r="J628" s="96"/>
      <c r="L628" s="96"/>
      <c r="M628" s="96"/>
      <c r="N628" s="96"/>
      <c r="P628" s="98"/>
      <c r="R628" s="98"/>
      <c r="S628" s="101"/>
      <c r="T628" s="88"/>
      <c r="U628" s="88"/>
      <c r="V628" s="88"/>
      <c r="W628" s="88"/>
      <c r="X628" s="88"/>
    </row>
    <row r="629" spans="4:24" s="90" customFormat="1" x14ac:dyDescent="0.2">
      <c r="D629" s="89"/>
      <c r="E629" s="96"/>
      <c r="F629" s="96"/>
      <c r="G629" s="96"/>
      <c r="H629" s="96"/>
      <c r="I629" s="96"/>
      <c r="J629" s="96"/>
      <c r="L629" s="96"/>
      <c r="M629" s="96"/>
      <c r="N629" s="96"/>
      <c r="P629" s="98"/>
      <c r="R629" s="98"/>
      <c r="S629" s="101"/>
      <c r="T629" s="88"/>
      <c r="U629" s="88"/>
      <c r="V629" s="88"/>
      <c r="W629" s="88"/>
      <c r="X629" s="88"/>
    </row>
    <row r="630" spans="4:24" s="90" customFormat="1" x14ac:dyDescent="0.2">
      <c r="D630" s="89"/>
      <c r="E630" s="96"/>
      <c r="F630" s="96"/>
      <c r="G630" s="96"/>
      <c r="H630" s="96"/>
      <c r="I630" s="96"/>
      <c r="J630" s="96"/>
      <c r="L630" s="96"/>
      <c r="M630" s="96"/>
      <c r="N630" s="96"/>
      <c r="P630" s="98"/>
      <c r="R630" s="98"/>
      <c r="S630" s="101"/>
      <c r="T630" s="88"/>
      <c r="U630" s="88"/>
      <c r="V630" s="88"/>
      <c r="W630" s="88"/>
      <c r="X630" s="88"/>
    </row>
    <row r="631" spans="4:24" s="90" customFormat="1" x14ac:dyDescent="0.2">
      <c r="D631" s="89"/>
      <c r="E631" s="96"/>
      <c r="F631" s="96"/>
      <c r="G631" s="96"/>
      <c r="H631" s="96"/>
      <c r="I631" s="96"/>
      <c r="J631" s="96"/>
      <c r="L631" s="96"/>
      <c r="M631" s="96"/>
      <c r="N631" s="96"/>
      <c r="P631" s="98"/>
      <c r="R631" s="98"/>
      <c r="S631" s="101"/>
      <c r="T631" s="88"/>
      <c r="U631" s="88"/>
      <c r="V631" s="88"/>
      <c r="W631" s="88"/>
      <c r="X631" s="88"/>
    </row>
    <row r="632" spans="4:24" s="90" customFormat="1" x14ac:dyDescent="0.2">
      <c r="D632" s="89"/>
      <c r="E632" s="96"/>
      <c r="F632" s="96"/>
      <c r="G632" s="96"/>
      <c r="H632" s="96"/>
      <c r="I632" s="96"/>
      <c r="J632" s="96"/>
      <c r="L632" s="96"/>
      <c r="M632" s="96"/>
      <c r="N632" s="96"/>
      <c r="P632" s="98"/>
      <c r="R632" s="98"/>
      <c r="S632" s="101"/>
      <c r="T632" s="88"/>
      <c r="U632" s="88"/>
      <c r="V632" s="88"/>
      <c r="W632" s="88"/>
      <c r="X632" s="88"/>
    </row>
    <row r="633" spans="4:24" s="90" customFormat="1" x14ac:dyDescent="0.2">
      <c r="D633" s="89"/>
      <c r="E633" s="96"/>
      <c r="F633" s="96"/>
      <c r="G633" s="96"/>
      <c r="H633" s="96"/>
      <c r="I633" s="96"/>
      <c r="J633" s="96"/>
      <c r="L633" s="96"/>
      <c r="M633" s="96"/>
      <c r="N633" s="96"/>
      <c r="P633" s="98"/>
      <c r="R633" s="98"/>
      <c r="S633" s="101"/>
      <c r="T633" s="88"/>
      <c r="U633" s="88"/>
      <c r="V633" s="88"/>
      <c r="W633" s="88"/>
      <c r="X633" s="88"/>
    </row>
    <row r="634" spans="4:24" s="90" customFormat="1" x14ac:dyDescent="0.2">
      <c r="D634" s="89"/>
      <c r="E634" s="96"/>
      <c r="F634" s="96"/>
      <c r="G634" s="96"/>
      <c r="H634" s="96"/>
      <c r="I634" s="96"/>
      <c r="J634" s="96"/>
      <c r="L634" s="96"/>
      <c r="M634" s="96"/>
      <c r="N634" s="96"/>
      <c r="P634" s="98"/>
      <c r="R634" s="98"/>
      <c r="S634" s="101"/>
      <c r="T634" s="88"/>
      <c r="U634" s="88"/>
      <c r="V634" s="88"/>
      <c r="W634" s="88"/>
      <c r="X634" s="88"/>
    </row>
    <row r="635" spans="4:24" s="90" customFormat="1" x14ac:dyDescent="0.2">
      <c r="D635" s="89"/>
      <c r="E635" s="96"/>
      <c r="F635" s="96"/>
      <c r="G635" s="96"/>
      <c r="H635" s="96"/>
      <c r="I635" s="96"/>
      <c r="J635" s="96"/>
      <c r="L635" s="96"/>
      <c r="M635" s="96"/>
      <c r="N635" s="96"/>
      <c r="P635" s="98"/>
      <c r="R635" s="98"/>
      <c r="S635" s="101"/>
      <c r="T635" s="88"/>
      <c r="U635" s="88"/>
      <c r="V635" s="88"/>
      <c r="W635" s="88"/>
      <c r="X635" s="88"/>
    </row>
    <row r="636" spans="4:24" s="90" customFormat="1" x14ac:dyDescent="0.2">
      <c r="D636" s="89"/>
      <c r="E636" s="96"/>
      <c r="F636" s="96"/>
      <c r="G636" s="96"/>
      <c r="H636" s="96"/>
      <c r="I636" s="96"/>
      <c r="J636" s="96"/>
      <c r="L636" s="96"/>
      <c r="M636" s="96"/>
      <c r="N636" s="96"/>
      <c r="P636" s="98"/>
      <c r="R636" s="98"/>
      <c r="S636" s="101"/>
      <c r="T636" s="88"/>
      <c r="U636" s="88"/>
      <c r="V636" s="88"/>
      <c r="W636" s="88"/>
      <c r="X636" s="88"/>
    </row>
    <row r="637" spans="4:24" s="90" customFormat="1" x14ac:dyDescent="0.2">
      <c r="D637" s="89"/>
      <c r="E637" s="96"/>
      <c r="F637" s="96"/>
      <c r="G637" s="96"/>
      <c r="H637" s="96"/>
      <c r="I637" s="96"/>
      <c r="J637" s="96"/>
      <c r="L637" s="96"/>
      <c r="M637" s="96"/>
      <c r="N637" s="96"/>
      <c r="P637" s="98"/>
      <c r="R637" s="98"/>
      <c r="S637" s="101"/>
      <c r="T637" s="88"/>
      <c r="U637" s="88"/>
      <c r="V637" s="88"/>
      <c r="W637" s="88"/>
      <c r="X637" s="88"/>
    </row>
    <row r="638" spans="4:24" s="90" customFormat="1" x14ac:dyDescent="0.2">
      <c r="D638" s="89"/>
      <c r="E638" s="96"/>
      <c r="F638" s="96"/>
      <c r="G638" s="96"/>
      <c r="H638" s="96"/>
      <c r="I638" s="96"/>
      <c r="J638" s="96"/>
      <c r="L638" s="96"/>
      <c r="M638" s="96"/>
      <c r="N638" s="96"/>
      <c r="P638" s="98"/>
      <c r="R638" s="98"/>
      <c r="S638" s="101"/>
      <c r="T638" s="88"/>
      <c r="U638" s="88"/>
      <c r="V638" s="88"/>
      <c r="W638" s="88"/>
      <c r="X638" s="88"/>
    </row>
    <row r="639" spans="4:24" s="90" customFormat="1" x14ac:dyDescent="0.2">
      <c r="D639" s="89"/>
      <c r="E639" s="96"/>
      <c r="F639" s="96"/>
      <c r="G639" s="96"/>
      <c r="H639" s="96"/>
      <c r="I639" s="96"/>
      <c r="J639" s="96"/>
      <c r="L639" s="96"/>
      <c r="M639" s="96"/>
      <c r="N639" s="96"/>
      <c r="P639" s="98"/>
      <c r="R639" s="98"/>
      <c r="S639" s="101"/>
      <c r="T639" s="88"/>
      <c r="U639" s="88"/>
      <c r="V639" s="88"/>
      <c r="W639" s="88"/>
      <c r="X639" s="88"/>
    </row>
    <row r="640" spans="4:24" s="90" customFormat="1" x14ac:dyDescent="0.2">
      <c r="D640" s="89"/>
      <c r="E640" s="96"/>
      <c r="F640" s="96"/>
      <c r="G640" s="96"/>
      <c r="H640" s="96"/>
      <c r="I640" s="96"/>
      <c r="J640" s="96"/>
      <c r="L640" s="96"/>
      <c r="M640" s="96"/>
      <c r="N640" s="96"/>
      <c r="P640" s="98"/>
      <c r="R640" s="98"/>
      <c r="S640" s="101"/>
      <c r="T640" s="88"/>
      <c r="U640" s="88"/>
      <c r="V640" s="88"/>
      <c r="W640" s="88"/>
      <c r="X640" s="88"/>
    </row>
    <row r="641" spans="4:24" s="90" customFormat="1" x14ac:dyDescent="0.2">
      <c r="D641" s="89"/>
      <c r="E641" s="96"/>
      <c r="F641" s="96"/>
      <c r="G641" s="96"/>
      <c r="H641" s="96"/>
      <c r="I641" s="96"/>
      <c r="J641" s="96"/>
      <c r="L641" s="96"/>
      <c r="M641" s="96"/>
      <c r="N641" s="96"/>
      <c r="P641" s="98"/>
      <c r="R641" s="98"/>
      <c r="S641" s="101"/>
      <c r="T641" s="88"/>
      <c r="U641" s="88"/>
      <c r="V641" s="88"/>
      <c r="W641" s="88"/>
      <c r="X641" s="88"/>
    </row>
    <row r="642" spans="4:24" s="90" customFormat="1" x14ac:dyDescent="0.2">
      <c r="D642" s="89"/>
      <c r="E642" s="96"/>
      <c r="F642" s="96"/>
      <c r="G642" s="96"/>
      <c r="H642" s="96"/>
      <c r="I642" s="96"/>
      <c r="J642" s="96"/>
      <c r="L642" s="96"/>
      <c r="M642" s="96"/>
      <c r="N642" s="96"/>
      <c r="P642" s="98"/>
      <c r="R642" s="98"/>
      <c r="S642" s="101"/>
      <c r="T642" s="88"/>
      <c r="U642" s="88"/>
      <c r="V642" s="88"/>
      <c r="W642" s="88"/>
      <c r="X642" s="88"/>
    </row>
    <row r="643" spans="4:24" s="90" customFormat="1" x14ac:dyDescent="0.2">
      <c r="D643" s="89"/>
      <c r="E643" s="96"/>
      <c r="F643" s="96"/>
      <c r="G643" s="96"/>
      <c r="H643" s="96"/>
      <c r="I643" s="96"/>
      <c r="J643" s="96"/>
      <c r="L643" s="96"/>
      <c r="M643" s="96"/>
      <c r="N643" s="96"/>
      <c r="P643" s="98"/>
      <c r="R643" s="98"/>
      <c r="S643" s="101"/>
      <c r="T643" s="88"/>
      <c r="U643" s="88"/>
      <c r="V643" s="88"/>
      <c r="W643" s="88"/>
      <c r="X643" s="88"/>
    </row>
    <row r="644" spans="4:24" s="90" customFormat="1" x14ac:dyDescent="0.2">
      <c r="D644" s="89"/>
      <c r="E644" s="96"/>
      <c r="F644" s="96"/>
      <c r="G644" s="96"/>
      <c r="H644" s="96"/>
      <c r="I644" s="96"/>
      <c r="J644" s="96"/>
      <c r="L644" s="96"/>
      <c r="M644" s="96"/>
      <c r="N644" s="96"/>
      <c r="P644" s="98"/>
      <c r="R644" s="98"/>
      <c r="S644" s="101"/>
      <c r="T644" s="88"/>
      <c r="U644" s="88"/>
      <c r="V644" s="88"/>
      <c r="W644" s="88"/>
      <c r="X644" s="88"/>
    </row>
    <row r="645" spans="4:24" s="90" customFormat="1" x14ac:dyDescent="0.2">
      <c r="D645" s="89"/>
      <c r="E645" s="96"/>
      <c r="F645" s="96"/>
      <c r="G645" s="96"/>
      <c r="H645" s="96"/>
      <c r="I645" s="96"/>
      <c r="J645" s="96"/>
      <c r="L645" s="96"/>
      <c r="M645" s="96"/>
      <c r="N645" s="96"/>
      <c r="P645" s="98"/>
      <c r="R645" s="98"/>
      <c r="S645" s="101"/>
      <c r="T645" s="88"/>
      <c r="U645" s="88"/>
      <c r="V645" s="88"/>
      <c r="W645" s="88"/>
      <c r="X645" s="88"/>
    </row>
    <row r="646" spans="4:24" s="90" customFormat="1" x14ac:dyDescent="0.2">
      <c r="D646" s="89"/>
      <c r="E646" s="96"/>
      <c r="F646" s="96"/>
      <c r="G646" s="96"/>
      <c r="H646" s="96"/>
      <c r="I646" s="96"/>
      <c r="J646" s="96"/>
      <c r="L646" s="96"/>
      <c r="M646" s="96"/>
      <c r="N646" s="96"/>
      <c r="P646" s="98"/>
      <c r="R646" s="98"/>
      <c r="S646" s="101"/>
      <c r="T646" s="88"/>
      <c r="U646" s="88"/>
      <c r="V646" s="88"/>
      <c r="W646" s="88"/>
      <c r="X646" s="88"/>
    </row>
    <row r="647" spans="4:24" s="90" customFormat="1" x14ac:dyDescent="0.2">
      <c r="D647" s="89"/>
      <c r="E647" s="96"/>
      <c r="F647" s="96"/>
      <c r="G647" s="96"/>
      <c r="H647" s="96"/>
      <c r="I647" s="96"/>
      <c r="J647" s="96"/>
      <c r="L647" s="96"/>
      <c r="M647" s="96"/>
      <c r="N647" s="96"/>
      <c r="P647" s="98"/>
      <c r="R647" s="98"/>
      <c r="S647" s="101"/>
      <c r="T647" s="88"/>
      <c r="U647" s="88"/>
      <c r="V647" s="88"/>
      <c r="W647" s="88"/>
      <c r="X647" s="88"/>
    </row>
    <row r="648" spans="4:24" ht="21" customHeight="1" x14ac:dyDescent="0.2">
      <c r="S648" s="101"/>
    </row>
    <row r="649" spans="4:24" x14ac:dyDescent="0.2">
      <c r="S649" s="101"/>
    </row>
    <row r="651" spans="4:24" ht="7.5" customHeight="1" x14ac:dyDescent="0.2"/>
    <row r="654" spans="4:24" s="119" customFormat="1" x14ac:dyDescent="0.2">
      <c r="P654" s="99"/>
      <c r="R654" s="99"/>
      <c r="S654" s="99"/>
    </row>
    <row r="655" spans="4:24" s="119" customFormat="1" x14ac:dyDescent="0.2">
      <c r="P655" s="99"/>
      <c r="R655" s="99"/>
      <c r="S655" s="99"/>
    </row>
    <row r="656" spans="4:24" s="119" customFormat="1" x14ac:dyDescent="0.2">
      <c r="P656" s="99"/>
      <c r="R656" s="99"/>
      <c r="S656" s="99"/>
    </row>
    <row r="657" spans="1:72" s="119" customFormat="1" x14ac:dyDescent="0.2">
      <c r="P657" s="99"/>
      <c r="R657" s="99"/>
      <c r="S657" s="99"/>
    </row>
    <row r="658" spans="1:72" s="119" customFormat="1" x14ac:dyDescent="0.2">
      <c r="P658" s="99"/>
      <c r="R658" s="99"/>
      <c r="S658" s="99"/>
    </row>
    <row r="659" spans="1:72" s="119" customFormat="1" x14ac:dyDescent="0.2">
      <c r="P659" s="99"/>
      <c r="R659" s="99"/>
      <c r="S659" s="99"/>
    </row>
    <row r="660" spans="1:72" s="99" customFormat="1" ht="25.5" x14ac:dyDescent="0.2">
      <c r="A660" s="98" t="s">
        <v>111</v>
      </c>
      <c r="B660" s="98"/>
      <c r="C660" s="98"/>
      <c r="D660" s="98" t="s">
        <v>107</v>
      </c>
      <c r="E660" s="98" t="s">
        <v>208</v>
      </c>
      <c r="F660" s="98"/>
      <c r="G660" s="98" t="s">
        <v>187</v>
      </c>
      <c r="H660" s="98"/>
      <c r="I660" s="98" t="s">
        <v>188</v>
      </c>
      <c r="J660" s="98" t="s">
        <v>364</v>
      </c>
      <c r="L660" s="99" t="s">
        <v>343</v>
      </c>
      <c r="O660" s="98" t="s">
        <v>16</v>
      </c>
      <c r="T660" s="98" t="s">
        <v>212</v>
      </c>
      <c r="U660" s="120" t="s">
        <v>211</v>
      </c>
      <c r="V660" s="98" t="s">
        <v>295</v>
      </c>
      <c r="W660" s="98" t="s">
        <v>307</v>
      </c>
      <c r="X660" s="98" t="s">
        <v>115</v>
      </c>
      <c r="Y660" s="98" t="s">
        <v>213</v>
      </c>
      <c r="Z660" s="313" t="s">
        <v>214</v>
      </c>
      <c r="AA660" s="313"/>
      <c r="AB660" s="313"/>
      <c r="AC660" s="313"/>
      <c r="AD660" s="313"/>
      <c r="AE660" s="313"/>
      <c r="AF660" s="313"/>
      <c r="AG660" s="313"/>
      <c r="AH660" s="313"/>
      <c r="AI660" s="313"/>
      <c r="AJ660" s="313"/>
      <c r="AK660" s="313"/>
      <c r="AL660" s="313"/>
      <c r="AM660" s="313"/>
      <c r="AN660" s="313"/>
      <c r="AO660" s="313"/>
      <c r="AP660" s="313"/>
      <c r="AQ660" s="313"/>
      <c r="AR660" s="313"/>
      <c r="AT660" s="313" t="s">
        <v>215</v>
      </c>
      <c r="AU660" s="313"/>
      <c r="AV660" s="313"/>
      <c r="AW660" s="313"/>
      <c r="AX660" s="313"/>
      <c r="AY660" s="313"/>
      <c r="AZ660" s="313"/>
      <c r="BA660" s="313"/>
      <c r="BB660" s="313"/>
      <c r="BC660" s="313"/>
      <c r="BE660" s="313" t="s">
        <v>216</v>
      </c>
      <c r="BF660" s="313"/>
      <c r="BG660" s="313"/>
      <c r="BH660" s="313"/>
      <c r="BI660" s="313"/>
      <c r="BJ660" s="313"/>
      <c r="BK660" s="313"/>
      <c r="BL660" s="313"/>
      <c r="BM660" s="313"/>
      <c r="BN660" s="120"/>
      <c r="BP660" s="348" t="s">
        <v>349</v>
      </c>
      <c r="BQ660" s="348"/>
      <c r="BR660" s="348"/>
      <c r="BS660" s="348"/>
      <c r="BT660" s="348"/>
    </row>
    <row r="661" spans="1:72" s="99" customFormat="1" ht="127.5" x14ac:dyDescent="0.2">
      <c r="A661" s="99" t="s">
        <v>107</v>
      </c>
      <c r="D661" s="99" t="s">
        <v>121</v>
      </c>
      <c r="E661" s="99" t="s">
        <v>147</v>
      </c>
      <c r="G661" s="99" t="s">
        <v>188</v>
      </c>
      <c r="I661" s="99" t="s">
        <v>27</v>
      </c>
      <c r="J661" s="99" t="s">
        <v>87</v>
      </c>
      <c r="K661" s="99" t="s">
        <v>248</v>
      </c>
      <c r="L661" s="98" t="s">
        <v>192</v>
      </c>
      <c r="O661" s="99" t="s">
        <v>103</v>
      </c>
      <c r="T661" s="99" t="s">
        <v>345</v>
      </c>
      <c r="U661" s="99" t="s">
        <v>131</v>
      </c>
      <c r="V661" s="99" t="s">
        <v>296</v>
      </c>
      <c r="W661" s="121" t="s">
        <v>302</v>
      </c>
      <c r="X661" s="99" t="s">
        <v>309</v>
      </c>
      <c r="Y661" s="99" t="s">
        <v>375</v>
      </c>
      <c r="Z661" s="98" t="str">
        <f>X682</f>
        <v>RECTORÍA</v>
      </c>
      <c r="AA661" s="98" t="str">
        <f>X680</f>
        <v>JURIDICA</v>
      </c>
      <c r="AB661" s="98" t="str">
        <f>+X687</f>
        <v>VICERRECTORIA_ADMINISTRATIVA_FINANCIERA</v>
      </c>
      <c r="AC661" s="98" t="str">
        <f>+X689</f>
        <v>VICERRECTORÍA_INVESTIGACIONES_INNOVACIÓN_Y_EXTENSIÓN</v>
      </c>
      <c r="AD661" s="98" t="str">
        <f>X686</f>
        <v>VICERRECTORÍA_ACADÉMICA</v>
      </c>
      <c r="AE661" s="98" t="str">
        <f>+X688</f>
        <v>VICERRECTORÍA_RESPONSABILIDAD_SOCIAL_Y_BIENESTAR_UNIVERSITARIO</v>
      </c>
      <c r="AF661" s="98" t="str">
        <f>X681</f>
        <v>PLANEACIÓN</v>
      </c>
      <c r="AG661" s="98" t="str">
        <f>X684</f>
        <v>RELACIONES_INTERNACIONALES</v>
      </c>
      <c r="AH661" s="98" t="str">
        <f>X663</f>
        <v>CONTROL_INTERNO</v>
      </c>
      <c r="AI661" s="98" t="str">
        <f>X664</f>
        <v>CONTROL_DISCIPLINARIO_INTERNO</v>
      </c>
      <c r="AJ661" s="98" t="str">
        <f>X685</f>
        <v>SECRETARIA_GENERAL</v>
      </c>
      <c r="AK661" s="98" t="str">
        <f>X679</f>
        <v>GESTIÓN_FINANCIERA</v>
      </c>
      <c r="AL661" s="98" t="str">
        <f>X677</f>
        <v>GESTIÓN_DE_TECNOLOGÍAS_INFORMÁTICAS_Y_SISTEMAS_DE_INFORMACIÓN</v>
      </c>
      <c r="AM661" s="98" t="str">
        <f>X676</f>
        <v>GESTIÓN_DEL_TALENTO_HUMANO</v>
      </c>
      <c r="AN661" s="98" t="str">
        <f>X675</f>
        <v>GESTIÓN_DE_SERVICIOS_INSTITUCIONALES</v>
      </c>
      <c r="AO661" s="98" t="str">
        <f>X683</f>
        <v>RECURSOS_INFORMÁTICOS_Y_EDUCATIVOS_CRIE</v>
      </c>
      <c r="AP661" s="98" t="str">
        <f>X661</f>
        <v>ADMISIONES_REGISTRO_Y_CONTROL_ACADÉMICO</v>
      </c>
      <c r="AQ661" s="98" t="str">
        <f>X662</f>
        <v>BIBLIOTECA_E_INFORMACIÓN_CIENTIFICA</v>
      </c>
      <c r="AR661" s="98" t="s">
        <v>271</v>
      </c>
      <c r="AT661" s="98" t="s">
        <v>146</v>
      </c>
      <c r="AU661" s="98" t="s">
        <v>145</v>
      </c>
      <c r="AV661" s="98" t="s">
        <v>142</v>
      </c>
      <c r="AW661" s="98" t="s">
        <v>143</v>
      </c>
      <c r="AX661" s="98" t="s">
        <v>144</v>
      </c>
      <c r="AY661" s="98" t="s">
        <v>139</v>
      </c>
      <c r="AZ661" s="98" t="s">
        <v>291</v>
      </c>
      <c r="BA661" s="98" t="s">
        <v>353</v>
      </c>
      <c r="BB661" s="98" t="s">
        <v>140</v>
      </c>
      <c r="BC661" s="98" t="s">
        <v>141</v>
      </c>
      <c r="BE661" s="98" t="s">
        <v>205</v>
      </c>
      <c r="BF661" s="98" t="s">
        <v>178</v>
      </c>
      <c r="BG661" s="98" t="s">
        <v>181</v>
      </c>
      <c r="BH661" s="98" t="s">
        <v>500</v>
      </c>
      <c r="BI661" s="98" t="s">
        <v>177</v>
      </c>
      <c r="BJ661" s="98" t="s">
        <v>186</v>
      </c>
      <c r="BK661" s="98"/>
      <c r="BM661" s="98"/>
      <c r="BP661" s="99" t="s">
        <v>345</v>
      </c>
      <c r="BQ661" s="99" t="s">
        <v>346</v>
      </c>
      <c r="BR661" s="99" t="s">
        <v>347</v>
      </c>
      <c r="BS661" s="99" t="s">
        <v>350</v>
      </c>
      <c r="BT661" s="99" t="s">
        <v>348</v>
      </c>
    </row>
    <row r="662" spans="1:72" s="99" customFormat="1" ht="76.5" x14ac:dyDescent="0.2">
      <c r="A662" s="99" t="s">
        <v>112</v>
      </c>
      <c r="D662" s="99" t="s">
        <v>108</v>
      </c>
      <c r="E662" s="97" t="s">
        <v>148</v>
      </c>
      <c r="F662" s="97"/>
      <c r="G662" s="99" t="s">
        <v>189</v>
      </c>
      <c r="I662" s="99" t="s">
        <v>26</v>
      </c>
      <c r="J662" s="99" t="s">
        <v>88</v>
      </c>
      <c r="K662" s="99" t="s">
        <v>249</v>
      </c>
      <c r="L662" s="98" t="s">
        <v>193</v>
      </c>
      <c r="O662" s="99" t="s">
        <v>104</v>
      </c>
      <c r="T662" s="99" t="s">
        <v>346</v>
      </c>
      <c r="U662" s="99" t="s">
        <v>379</v>
      </c>
      <c r="V662" s="99" t="s">
        <v>297</v>
      </c>
      <c r="W662" s="121" t="s">
        <v>303</v>
      </c>
      <c r="X662" s="99" t="s">
        <v>138</v>
      </c>
      <c r="Y662" s="99" t="s">
        <v>130</v>
      </c>
      <c r="Z662" s="99" t="s">
        <v>120</v>
      </c>
      <c r="AA662" s="99" t="s">
        <v>120</v>
      </c>
      <c r="AB662" s="99" t="s">
        <v>121</v>
      </c>
      <c r="AC662" s="99" t="s">
        <v>122</v>
      </c>
      <c r="AD662" s="99" t="s">
        <v>121</v>
      </c>
      <c r="AE662" s="99" t="s">
        <v>108</v>
      </c>
      <c r="AF662" s="99" t="s">
        <v>121</v>
      </c>
      <c r="AG662" s="99" t="s">
        <v>109</v>
      </c>
      <c r="AH662" s="99" t="s">
        <v>123</v>
      </c>
      <c r="AI662" s="99" t="s">
        <v>123</v>
      </c>
      <c r="AJ662" s="99" t="s">
        <v>120</v>
      </c>
      <c r="AK662" s="99" t="s">
        <v>120</v>
      </c>
      <c r="AL662" s="99" t="s">
        <v>120</v>
      </c>
      <c r="AM662" s="99" t="s">
        <v>120</v>
      </c>
      <c r="AN662" s="99" t="s">
        <v>120</v>
      </c>
      <c r="AO662" s="99" t="s">
        <v>120</v>
      </c>
      <c r="AP662" s="99" t="s">
        <v>108</v>
      </c>
      <c r="AQ662" s="99" t="s">
        <v>108</v>
      </c>
      <c r="AR662" s="99" t="s">
        <v>124</v>
      </c>
      <c r="AT662" s="99" t="s">
        <v>108</v>
      </c>
      <c r="AU662" s="99" t="s">
        <v>108</v>
      </c>
      <c r="AV662" s="99" t="s">
        <v>108</v>
      </c>
      <c r="AW662" s="99" t="s">
        <v>108</v>
      </c>
      <c r="AX662" s="99" t="s">
        <v>108</v>
      </c>
      <c r="AY662" s="99" t="s">
        <v>108</v>
      </c>
      <c r="AZ662" s="99" t="s">
        <v>108</v>
      </c>
      <c r="BA662" s="99" t="s">
        <v>108</v>
      </c>
      <c r="BB662" s="99" t="s">
        <v>108</v>
      </c>
      <c r="BC662" s="99" t="s">
        <v>108</v>
      </c>
      <c r="BE662" s="99" t="s">
        <v>125</v>
      </c>
      <c r="BF662" s="99" t="s">
        <v>125</v>
      </c>
      <c r="BG662" s="99" t="s">
        <v>125</v>
      </c>
      <c r="BH662" s="99" t="s">
        <v>125</v>
      </c>
      <c r="BI662" s="99" t="s">
        <v>125</v>
      </c>
      <c r="BJ662" s="99" t="s">
        <v>125</v>
      </c>
      <c r="BP662" s="99" t="s">
        <v>296</v>
      </c>
      <c r="BQ662" s="99" t="s">
        <v>297</v>
      </c>
      <c r="BR662" s="99" t="s">
        <v>298</v>
      </c>
      <c r="BS662" s="99" t="s">
        <v>300</v>
      </c>
      <c r="BT662" s="99" t="s">
        <v>301</v>
      </c>
    </row>
    <row r="663" spans="1:72" s="99" customFormat="1" ht="102" x14ac:dyDescent="0.2">
      <c r="A663" s="99" t="s">
        <v>247</v>
      </c>
      <c r="D663" s="99" t="s">
        <v>122</v>
      </c>
      <c r="E663" s="97" t="s">
        <v>149</v>
      </c>
      <c r="F663" s="97"/>
      <c r="G663" s="99" t="s">
        <v>97</v>
      </c>
      <c r="I663" s="99" t="s">
        <v>171</v>
      </c>
      <c r="J663" s="99" t="s">
        <v>86</v>
      </c>
      <c r="K663" s="99" t="s">
        <v>262</v>
      </c>
      <c r="O663" s="99" t="s">
        <v>85</v>
      </c>
      <c r="T663" s="99" t="s">
        <v>347</v>
      </c>
      <c r="U663" s="99" t="s">
        <v>299</v>
      </c>
      <c r="V663" s="99" t="s">
        <v>298</v>
      </c>
      <c r="W663" s="122" t="s">
        <v>304</v>
      </c>
      <c r="X663" s="99" t="s">
        <v>137</v>
      </c>
      <c r="Y663" s="99" t="s">
        <v>128</v>
      </c>
      <c r="Z663" s="99" t="s">
        <v>121</v>
      </c>
      <c r="AB663" s="99" t="s">
        <v>120</v>
      </c>
      <c r="AC663" s="99" t="s">
        <v>125</v>
      </c>
      <c r="AD663" s="99" t="s">
        <v>108</v>
      </c>
      <c r="AE663" s="99" t="s">
        <v>119</v>
      </c>
      <c r="AF663" s="99" t="s">
        <v>120</v>
      </c>
      <c r="AM663" s="99" t="s">
        <v>119</v>
      </c>
      <c r="AN663" s="99" t="s">
        <v>123</v>
      </c>
      <c r="AT663" s="99" t="s">
        <v>122</v>
      </c>
      <c r="AU663" s="99" t="s">
        <v>122</v>
      </c>
      <c r="AV663" s="99" t="s">
        <v>122</v>
      </c>
      <c r="AW663" s="99" t="s">
        <v>122</v>
      </c>
      <c r="AX663" s="99" t="s">
        <v>122</v>
      </c>
      <c r="AY663" s="99" t="s">
        <v>122</v>
      </c>
      <c r="AZ663" s="99" t="s">
        <v>122</v>
      </c>
      <c r="BA663" s="99" t="s">
        <v>122</v>
      </c>
      <c r="BB663" s="99" t="s">
        <v>122</v>
      </c>
      <c r="BC663" s="99" t="s">
        <v>122</v>
      </c>
      <c r="BP663" s="123"/>
      <c r="BQ663" s="123"/>
      <c r="BR663" s="123"/>
      <c r="BS663" s="123"/>
      <c r="BT663" s="123"/>
    </row>
    <row r="664" spans="1:72" s="99" customFormat="1" ht="140.25" x14ac:dyDescent="0.2">
      <c r="D664" s="99" t="s">
        <v>125</v>
      </c>
      <c r="E664" s="97" t="s">
        <v>150</v>
      </c>
      <c r="F664" s="97"/>
      <c r="I664" s="99" t="s">
        <v>25</v>
      </c>
      <c r="J664" s="99" t="s">
        <v>89</v>
      </c>
      <c r="O664" s="99" t="s">
        <v>105</v>
      </c>
      <c r="T664" s="99" t="s">
        <v>350</v>
      </c>
      <c r="U664" s="99" t="s">
        <v>114</v>
      </c>
      <c r="V664" s="99" t="s">
        <v>300</v>
      </c>
      <c r="W664" s="121" t="s">
        <v>305</v>
      </c>
      <c r="X664" s="99" t="s">
        <v>381</v>
      </c>
      <c r="Y664" s="99" t="s">
        <v>126</v>
      </c>
      <c r="AB664" s="99" t="s">
        <v>125</v>
      </c>
      <c r="AC664" s="99" t="s">
        <v>108</v>
      </c>
      <c r="AD664" s="99" t="s">
        <v>110</v>
      </c>
      <c r="AF664" s="99" t="s">
        <v>124</v>
      </c>
      <c r="AT664" s="99" t="s">
        <v>125</v>
      </c>
      <c r="AU664" s="99" t="s">
        <v>125</v>
      </c>
      <c r="AV664" s="99" t="s">
        <v>125</v>
      </c>
      <c r="AW664" s="99" t="s">
        <v>125</v>
      </c>
      <c r="AX664" s="99" t="s">
        <v>125</v>
      </c>
      <c r="AY664" s="99" t="s">
        <v>125</v>
      </c>
      <c r="AZ664" s="99" t="s">
        <v>125</v>
      </c>
      <c r="BA664" s="99" t="s">
        <v>125</v>
      </c>
      <c r="BB664" s="99" t="s">
        <v>125</v>
      </c>
      <c r="BC664" s="99" t="s">
        <v>125</v>
      </c>
      <c r="BP664" s="123"/>
      <c r="BQ664" s="123"/>
      <c r="BR664" s="123"/>
      <c r="BS664" s="123"/>
      <c r="BT664" s="123"/>
    </row>
    <row r="665" spans="1:72" s="99" customFormat="1" ht="216.75" x14ac:dyDescent="0.2">
      <c r="D665" s="99" t="s">
        <v>120</v>
      </c>
      <c r="E665" s="99" t="s">
        <v>151</v>
      </c>
      <c r="I665" s="99" t="s">
        <v>24</v>
      </c>
      <c r="J665" s="99" t="s">
        <v>90</v>
      </c>
      <c r="O665" s="99" t="s">
        <v>96</v>
      </c>
      <c r="T665" s="99" t="s">
        <v>348</v>
      </c>
      <c r="U665" s="99" t="s">
        <v>175</v>
      </c>
      <c r="V665" s="99" t="s">
        <v>301</v>
      </c>
      <c r="W665" s="121" t="s">
        <v>306</v>
      </c>
      <c r="X665" s="99" t="s">
        <v>146</v>
      </c>
      <c r="Y665" s="99" t="s">
        <v>206</v>
      </c>
      <c r="AB665" s="99" t="s">
        <v>119</v>
      </c>
      <c r="AC665" s="99" t="s">
        <v>124</v>
      </c>
      <c r="AD665" s="99" t="s">
        <v>124</v>
      </c>
      <c r="AT665" s="99" t="s">
        <v>120</v>
      </c>
      <c r="AU665" s="99" t="s">
        <v>120</v>
      </c>
      <c r="AV665" s="99" t="s">
        <v>120</v>
      </c>
      <c r="AW665" s="99" t="s">
        <v>120</v>
      </c>
      <c r="AX665" s="99" t="s">
        <v>120</v>
      </c>
      <c r="AY665" s="99" t="s">
        <v>120</v>
      </c>
      <c r="AZ665" s="99" t="s">
        <v>120</v>
      </c>
      <c r="BA665" s="99" t="s">
        <v>120</v>
      </c>
      <c r="BB665" s="99" t="s">
        <v>120</v>
      </c>
      <c r="BC665" s="99" t="s">
        <v>120</v>
      </c>
      <c r="BP665" s="123"/>
      <c r="BQ665" s="123"/>
      <c r="BR665" s="123"/>
      <c r="BS665" s="123"/>
      <c r="BT665" s="123"/>
    </row>
    <row r="666" spans="1:72" s="99" customFormat="1" ht="51" x14ac:dyDescent="0.2">
      <c r="D666" s="99" t="s">
        <v>123</v>
      </c>
      <c r="E666" s="99" t="s">
        <v>154</v>
      </c>
      <c r="I666" s="99" t="s">
        <v>23</v>
      </c>
      <c r="J666" s="99" t="s">
        <v>91</v>
      </c>
      <c r="X666" s="99" t="s">
        <v>145</v>
      </c>
      <c r="Y666" s="99" t="s">
        <v>356</v>
      </c>
      <c r="AB666" s="99" t="s">
        <v>123</v>
      </c>
      <c r="AD666" s="99" t="s">
        <v>119</v>
      </c>
      <c r="BP666" s="123"/>
      <c r="BQ666" s="123"/>
      <c r="BR666" s="123"/>
      <c r="BS666" s="123"/>
      <c r="BT666" s="123"/>
    </row>
    <row r="667" spans="1:72" s="99" customFormat="1" ht="89.25" x14ac:dyDescent="0.2">
      <c r="D667" s="99" t="s">
        <v>124</v>
      </c>
      <c r="E667" s="99" t="s">
        <v>155</v>
      </c>
      <c r="I667" s="99" t="s">
        <v>92</v>
      </c>
      <c r="J667" s="99" t="s">
        <v>92</v>
      </c>
      <c r="K667" s="283" t="s">
        <v>17</v>
      </c>
      <c r="L667" s="283"/>
      <c r="M667" s="283"/>
      <c r="N667" s="283"/>
      <c r="O667" s="283"/>
      <c r="P667" s="283"/>
      <c r="Q667" s="283"/>
      <c r="R667" s="283"/>
      <c r="S667" s="283"/>
      <c r="X667" s="99" t="s">
        <v>142</v>
      </c>
      <c r="Y667" s="99" t="s">
        <v>357</v>
      </c>
      <c r="AB667" s="99" t="s">
        <v>124</v>
      </c>
    </row>
    <row r="668" spans="1:72" s="99" customFormat="1" ht="51" x14ac:dyDescent="0.2">
      <c r="D668" s="99" t="s">
        <v>109</v>
      </c>
      <c r="E668" s="99" t="s">
        <v>153</v>
      </c>
      <c r="I668" s="99" t="s">
        <v>368</v>
      </c>
      <c r="J668" s="99" t="s">
        <v>93</v>
      </c>
      <c r="K668" s="124" t="s">
        <v>87</v>
      </c>
      <c r="L668" s="124" t="s">
        <v>88</v>
      </c>
      <c r="M668" s="124" t="s">
        <v>86</v>
      </c>
      <c r="N668" s="124"/>
      <c r="O668" s="124" t="s">
        <v>89</v>
      </c>
      <c r="P668" s="98"/>
      <c r="Q668" s="124" t="s">
        <v>90</v>
      </c>
      <c r="R668" s="98"/>
      <c r="S668" s="98"/>
      <c r="T668" s="98"/>
      <c r="U668" s="98"/>
      <c r="V668" s="98"/>
      <c r="W668" s="98"/>
      <c r="X668" s="99" t="s">
        <v>143</v>
      </c>
      <c r="Y668" s="99" t="s">
        <v>315</v>
      </c>
    </row>
    <row r="669" spans="1:72" s="99" customFormat="1" ht="76.5" x14ac:dyDescent="0.2">
      <c r="D669" s="99" t="s">
        <v>110</v>
      </c>
      <c r="E669" s="99" t="s">
        <v>276</v>
      </c>
      <c r="I669" s="99" t="s">
        <v>366</v>
      </c>
      <c r="J669" s="99" t="s">
        <v>101</v>
      </c>
      <c r="K669" s="99" t="s">
        <v>98</v>
      </c>
      <c r="L669" s="99" t="s">
        <v>98</v>
      </c>
      <c r="M669" s="99" t="s">
        <v>98</v>
      </c>
      <c r="O669" s="99" t="s">
        <v>98</v>
      </c>
      <c r="Q669" s="99" t="s">
        <v>98</v>
      </c>
      <c r="T669" s="98" t="s">
        <v>247</v>
      </c>
      <c r="U669" s="98"/>
      <c r="X669" s="99" t="s">
        <v>144</v>
      </c>
      <c r="Y669" s="99" t="s">
        <v>316</v>
      </c>
    </row>
    <row r="670" spans="1:72" s="99" customFormat="1" ht="51" x14ac:dyDescent="0.2">
      <c r="D670" s="99" t="s">
        <v>119</v>
      </c>
      <c r="E670" s="99" t="s">
        <v>152</v>
      </c>
      <c r="J670" s="99" t="s">
        <v>365</v>
      </c>
      <c r="K670" s="99" t="s">
        <v>165</v>
      </c>
      <c r="L670" s="99" t="s">
        <v>165</v>
      </c>
      <c r="M670" s="99" t="s">
        <v>165</v>
      </c>
      <c r="O670" s="99" t="s">
        <v>165</v>
      </c>
      <c r="Q670" s="99" t="s">
        <v>165</v>
      </c>
      <c r="T670" s="99" t="s">
        <v>186</v>
      </c>
      <c r="U670" s="99" t="s">
        <v>185</v>
      </c>
      <c r="X670" s="99" t="s">
        <v>139</v>
      </c>
      <c r="Y670" s="99" t="s">
        <v>317</v>
      </c>
    </row>
    <row r="671" spans="1:72" s="99" customFormat="1" ht="51" x14ac:dyDescent="0.2">
      <c r="J671" s="99" t="s">
        <v>94</v>
      </c>
      <c r="K671" s="99" t="s">
        <v>99</v>
      </c>
      <c r="L671" s="99" t="s">
        <v>99</v>
      </c>
      <c r="M671" s="99" t="s">
        <v>99</v>
      </c>
      <c r="O671" s="99" t="s">
        <v>99</v>
      </c>
      <c r="Q671" s="99" t="s">
        <v>99</v>
      </c>
      <c r="T671" s="99" t="s">
        <v>178</v>
      </c>
      <c r="U671" s="99" t="s">
        <v>176</v>
      </c>
      <c r="X671" s="99" t="s">
        <v>291</v>
      </c>
      <c r="Y671" s="99" t="s">
        <v>352</v>
      </c>
    </row>
    <row r="672" spans="1:72" s="99" customFormat="1" ht="51" x14ac:dyDescent="0.2">
      <c r="D672" s="98"/>
      <c r="E672" s="98"/>
      <c r="F672" s="98"/>
      <c r="J672" s="99" t="s">
        <v>102</v>
      </c>
      <c r="K672" s="99" t="s">
        <v>164</v>
      </c>
      <c r="L672" s="99" t="s">
        <v>164</v>
      </c>
      <c r="M672" s="99" t="s">
        <v>164</v>
      </c>
      <c r="O672" s="99" t="s">
        <v>164</v>
      </c>
      <c r="Q672" s="99" t="s">
        <v>164</v>
      </c>
      <c r="T672" s="99" t="s">
        <v>181</v>
      </c>
      <c r="U672" s="99" t="s">
        <v>182</v>
      </c>
      <c r="X672" s="99" t="s">
        <v>353</v>
      </c>
      <c r="Y672" s="99" t="s">
        <v>318</v>
      </c>
    </row>
    <row r="673" spans="10:25" s="99" customFormat="1" ht="38.25" x14ac:dyDescent="0.2">
      <c r="J673" s="99" t="s">
        <v>369</v>
      </c>
      <c r="K673" s="99" t="s">
        <v>100</v>
      </c>
      <c r="L673" s="99" t="s">
        <v>100</v>
      </c>
      <c r="M673" s="99" t="s">
        <v>100</v>
      </c>
      <c r="O673" s="99" t="s">
        <v>100</v>
      </c>
      <c r="Q673" s="99" t="s">
        <v>100</v>
      </c>
      <c r="T673" s="99" t="s">
        <v>500</v>
      </c>
      <c r="U673" s="99" t="s">
        <v>183</v>
      </c>
      <c r="X673" s="99" t="s">
        <v>140</v>
      </c>
      <c r="Y673" s="99" t="s">
        <v>207</v>
      </c>
    </row>
    <row r="674" spans="10:25" s="99" customFormat="1" ht="51" x14ac:dyDescent="0.2">
      <c r="J674" s="99" t="s">
        <v>370</v>
      </c>
      <c r="T674" s="99" t="s">
        <v>205</v>
      </c>
      <c r="U674" s="99" t="s">
        <v>184</v>
      </c>
      <c r="X674" s="99" t="s">
        <v>141</v>
      </c>
      <c r="Y674" s="99" t="s">
        <v>355</v>
      </c>
    </row>
    <row r="675" spans="10:25" s="99" customFormat="1" ht="38.25" x14ac:dyDescent="0.2">
      <c r="J675" s="99" t="s">
        <v>371</v>
      </c>
      <c r="T675" s="99" t="s">
        <v>177</v>
      </c>
      <c r="U675" s="99" t="s">
        <v>313</v>
      </c>
      <c r="X675" s="99" t="s">
        <v>136</v>
      </c>
      <c r="Y675" s="99" t="s">
        <v>173</v>
      </c>
    </row>
    <row r="676" spans="10:25" s="99" customFormat="1" ht="25.5" x14ac:dyDescent="0.2">
      <c r="J676" s="99" t="s">
        <v>372</v>
      </c>
      <c r="X676" s="99" t="s">
        <v>310</v>
      </c>
      <c r="Y676" s="99" t="s">
        <v>174</v>
      </c>
    </row>
    <row r="677" spans="10:25" s="99" customFormat="1" ht="63.75" x14ac:dyDescent="0.2">
      <c r="J677" s="99" t="s">
        <v>373</v>
      </c>
      <c r="X677" s="99" t="s">
        <v>311</v>
      </c>
      <c r="Y677" s="99" t="s">
        <v>127</v>
      </c>
    </row>
    <row r="678" spans="10:25" s="99" customFormat="1" ht="25.5" x14ac:dyDescent="0.2">
      <c r="X678" s="99" t="s">
        <v>382</v>
      </c>
      <c r="Y678" s="99" t="s">
        <v>380</v>
      </c>
    </row>
    <row r="679" spans="10:25" s="99" customFormat="1" ht="51" x14ac:dyDescent="0.2">
      <c r="X679" s="99" t="s">
        <v>135</v>
      </c>
      <c r="Y679" s="99" t="s">
        <v>275</v>
      </c>
    </row>
    <row r="680" spans="10:25" s="99" customFormat="1" ht="25.5" x14ac:dyDescent="0.2">
      <c r="X680" s="99" t="s">
        <v>117</v>
      </c>
      <c r="Y680" s="99" t="s">
        <v>376</v>
      </c>
    </row>
    <row r="681" spans="10:25" s="99" customFormat="1" ht="38.25" x14ac:dyDescent="0.2">
      <c r="X681" s="99" t="s">
        <v>118</v>
      </c>
      <c r="Y681" s="99" t="s">
        <v>172</v>
      </c>
    </row>
    <row r="682" spans="10:25" s="99" customFormat="1" ht="25.5" x14ac:dyDescent="0.2">
      <c r="X682" s="99" t="s">
        <v>116</v>
      </c>
      <c r="Y682" s="99" t="s">
        <v>377</v>
      </c>
    </row>
    <row r="683" spans="10:25" s="99" customFormat="1" ht="38.25" x14ac:dyDescent="0.2">
      <c r="X683" s="99" t="s">
        <v>312</v>
      </c>
      <c r="Y683" s="99" t="s">
        <v>129</v>
      </c>
    </row>
    <row r="684" spans="10:25" s="99" customFormat="1" ht="25.5" x14ac:dyDescent="0.2">
      <c r="X684" s="99" t="s">
        <v>132</v>
      </c>
      <c r="Y684" s="99" t="s">
        <v>319</v>
      </c>
    </row>
    <row r="685" spans="10:25" s="99" customFormat="1" ht="25.5" x14ac:dyDescent="0.2">
      <c r="P685" s="98"/>
      <c r="X685" s="99" t="s">
        <v>133</v>
      </c>
      <c r="Y685" s="99" t="s">
        <v>378</v>
      </c>
    </row>
    <row r="686" spans="10:25" s="99" customFormat="1" ht="25.5" x14ac:dyDescent="0.2">
      <c r="X686" s="99" t="s">
        <v>134</v>
      </c>
      <c r="Y686" s="99" t="s">
        <v>131</v>
      </c>
    </row>
    <row r="687" spans="10:25" s="99" customFormat="1" ht="38.25" x14ac:dyDescent="0.2">
      <c r="X687" s="99" t="s">
        <v>335</v>
      </c>
      <c r="Y687" s="99" t="s">
        <v>114</v>
      </c>
    </row>
    <row r="688" spans="10:25" s="99" customFormat="1" ht="63.75" x14ac:dyDescent="0.2">
      <c r="X688" s="99" t="s">
        <v>338</v>
      </c>
      <c r="Y688" s="99" t="s">
        <v>175</v>
      </c>
    </row>
    <row r="689" spans="1:25" s="99" customFormat="1" ht="51" x14ac:dyDescent="0.2">
      <c r="X689" s="99" t="s">
        <v>339</v>
      </c>
      <c r="Y689" s="99" t="s">
        <v>379</v>
      </c>
    </row>
    <row r="690" spans="1:25" s="99" customFormat="1" x14ac:dyDescent="0.2">
      <c r="A690" s="98" t="s">
        <v>115</v>
      </c>
      <c r="B690" s="98" t="s">
        <v>213</v>
      </c>
    </row>
    <row r="691" spans="1:25" s="99" customFormat="1" ht="38.25" x14ac:dyDescent="0.2">
      <c r="A691" s="99" t="s">
        <v>309</v>
      </c>
      <c r="B691" s="99" t="s">
        <v>375</v>
      </c>
    </row>
    <row r="692" spans="1:25" s="99" customFormat="1" ht="38.25" x14ac:dyDescent="0.2">
      <c r="A692" s="99" t="s">
        <v>138</v>
      </c>
      <c r="B692" s="99" t="s">
        <v>130</v>
      </c>
    </row>
    <row r="693" spans="1:25" s="99" customFormat="1" ht="25.5" x14ac:dyDescent="0.2">
      <c r="A693" s="99" t="s">
        <v>137</v>
      </c>
      <c r="B693" s="99" t="s">
        <v>128</v>
      </c>
    </row>
    <row r="694" spans="1:25" s="99" customFormat="1" ht="25.5" x14ac:dyDescent="0.2">
      <c r="A694" s="99" t="s">
        <v>381</v>
      </c>
      <c r="B694" s="99" t="s">
        <v>126</v>
      </c>
    </row>
    <row r="695" spans="1:25" s="99" customFormat="1" ht="38.25" x14ac:dyDescent="0.2">
      <c r="A695" s="99" t="s">
        <v>146</v>
      </c>
      <c r="B695" s="99" t="s">
        <v>206</v>
      </c>
    </row>
    <row r="696" spans="1:25" s="99" customFormat="1" ht="38.25" x14ac:dyDescent="0.2">
      <c r="A696" s="99" t="s">
        <v>145</v>
      </c>
      <c r="B696" s="99" t="s">
        <v>356</v>
      </c>
      <c r="S696" s="99" t="s">
        <v>17</v>
      </c>
    </row>
    <row r="697" spans="1:25" s="99" customFormat="1" ht="26.25" thickBot="1" x14ac:dyDescent="0.25">
      <c r="A697" s="99" t="s">
        <v>142</v>
      </c>
      <c r="B697" s="99" t="s">
        <v>357</v>
      </c>
      <c r="S697" s="40" t="s">
        <v>98</v>
      </c>
    </row>
    <row r="698" spans="1:25" s="99" customFormat="1" ht="26.25" thickBot="1" x14ac:dyDescent="0.25">
      <c r="A698" s="99" t="s">
        <v>143</v>
      </c>
      <c r="B698" s="99" t="s">
        <v>315</v>
      </c>
      <c r="S698" s="41" t="s">
        <v>165</v>
      </c>
    </row>
    <row r="699" spans="1:25" s="99" customFormat="1" ht="39" thickBot="1" x14ac:dyDescent="0.25">
      <c r="A699" s="99" t="s">
        <v>144</v>
      </c>
      <c r="B699" s="99" t="s">
        <v>316</v>
      </c>
      <c r="S699" s="42" t="s">
        <v>99</v>
      </c>
    </row>
    <row r="700" spans="1:25" s="99" customFormat="1" ht="26.25" thickBot="1" x14ac:dyDescent="0.25">
      <c r="A700" s="99" t="s">
        <v>139</v>
      </c>
      <c r="B700" s="99" t="s">
        <v>317</v>
      </c>
      <c r="S700" s="43" t="s">
        <v>164</v>
      </c>
    </row>
    <row r="701" spans="1:25" s="99" customFormat="1" ht="39" thickBot="1" x14ac:dyDescent="0.25">
      <c r="A701" s="99" t="s">
        <v>291</v>
      </c>
      <c r="B701" s="99" t="s">
        <v>351</v>
      </c>
      <c r="S701" s="44" t="s">
        <v>100</v>
      </c>
    </row>
    <row r="702" spans="1:25" s="99" customFormat="1" ht="25.5" x14ac:dyDescent="0.2">
      <c r="A702" s="99" t="s">
        <v>353</v>
      </c>
      <c r="B702" s="99" t="s">
        <v>318</v>
      </c>
    </row>
    <row r="703" spans="1:25" s="99" customFormat="1" ht="25.5" x14ac:dyDescent="0.2">
      <c r="A703" s="99" t="s">
        <v>140</v>
      </c>
      <c r="B703" s="99" t="s">
        <v>207</v>
      </c>
    </row>
    <row r="704" spans="1:25" s="99" customFormat="1" ht="25.5" x14ac:dyDescent="0.2">
      <c r="A704" s="99" t="s">
        <v>141</v>
      </c>
      <c r="B704" s="99" t="s">
        <v>354</v>
      </c>
    </row>
    <row r="705" spans="1:2" s="99" customFormat="1" ht="38.25" x14ac:dyDescent="0.2">
      <c r="A705" s="99" t="s">
        <v>136</v>
      </c>
      <c r="B705" s="99" t="s">
        <v>173</v>
      </c>
    </row>
    <row r="706" spans="1:2" s="99" customFormat="1" ht="25.5" x14ac:dyDescent="0.2">
      <c r="A706" s="99" t="s">
        <v>310</v>
      </c>
      <c r="B706" s="99" t="s">
        <v>174</v>
      </c>
    </row>
    <row r="707" spans="1:2" s="99" customFormat="1" ht="63.75" x14ac:dyDescent="0.2">
      <c r="A707" s="99" t="s">
        <v>311</v>
      </c>
      <c r="B707" s="99" t="s">
        <v>127</v>
      </c>
    </row>
    <row r="708" spans="1:2" s="99" customFormat="1" ht="25.5" x14ac:dyDescent="0.2">
      <c r="A708" s="99" t="s">
        <v>382</v>
      </c>
      <c r="B708" s="99" t="s">
        <v>380</v>
      </c>
    </row>
    <row r="709" spans="1:2" s="99" customFormat="1" ht="25.5" x14ac:dyDescent="0.2">
      <c r="A709" s="99" t="s">
        <v>135</v>
      </c>
      <c r="B709" s="99" t="s">
        <v>275</v>
      </c>
    </row>
    <row r="710" spans="1:2" s="99" customFormat="1" x14ac:dyDescent="0.2">
      <c r="A710" s="99" t="s">
        <v>117</v>
      </c>
      <c r="B710" s="99" t="s">
        <v>376</v>
      </c>
    </row>
    <row r="711" spans="1:2" s="99" customFormat="1" x14ac:dyDescent="0.2">
      <c r="A711" s="99" t="s">
        <v>118</v>
      </c>
      <c r="B711" s="99" t="s">
        <v>172</v>
      </c>
    </row>
    <row r="712" spans="1:2" s="99" customFormat="1" x14ac:dyDescent="0.2">
      <c r="A712" s="99" t="s">
        <v>116</v>
      </c>
      <c r="B712" s="99" t="s">
        <v>377</v>
      </c>
    </row>
    <row r="713" spans="1:2" s="99" customFormat="1" ht="38.25" x14ac:dyDescent="0.2">
      <c r="A713" s="99" t="s">
        <v>312</v>
      </c>
      <c r="B713" s="99" t="s">
        <v>129</v>
      </c>
    </row>
    <row r="714" spans="1:2" s="99" customFormat="1" ht="25.5" x14ac:dyDescent="0.2">
      <c r="A714" s="99" t="s">
        <v>132</v>
      </c>
      <c r="B714" s="99" t="s">
        <v>319</v>
      </c>
    </row>
    <row r="715" spans="1:2" s="99" customFormat="1" ht="25.5" x14ac:dyDescent="0.2">
      <c r="A715" s="99" t="s">
        <v>133</v>
      </c>
      <c r="B715" s="99" t="s">
        <v>378</v>
      </c>
    </row>
    <row r="716" spans="1:2" s="99" customFormat="1" ht="25.5" x14ac:dyDescent="0.2">
      <c r="A716" s="99" t="s">
        <v>134</v>
      </c>
      <c r="B716" s="99" t="s">
        <v>131</v>
      </c>
    </row>
    <row r="717" spans="1:2" s="99" customFormat="1" ht="38.25" x14ac:dyDescent="0.2">
      <c r="A717" s="99" t="s">
        <v>335</v>
      </c>
      <c r="B717" s="99" t="s">
        <v>114</v>
      </c>
    </row>
    <row r="718" spans="1:2" s="99" customFormat="1" ht="63.75" x14ac:dyDescent="0.2">
      <c r="A718" s="99" t="s">
        <v>338</v>
      </c>
      <c r="B718" s="99" t="s">
        <v>175</v>
      </c>
    </row>
    <row r="719" spans="1:2" s="99" customFormat="1" ht="51" x14ac:dyDescent="0.2">
      <c r="A719" s="99" t="s">
        <v>339</v>
      </c>
      <c r="B719" s="99" t="s">
        <v>379</v>
      </c>
    </row>
    <row r="720" spans="1:2" s="99" customFormat="1" ht="38.25" x14ac:dyDescent="0.2">
      <c r="A720" s="99" t="s">
        <v>186</v>
      </c>
      <c r="B720" s="99" t="s">
        <v>185</v>
      </c>
    </row>
    <row r="721" spans="1:2" s="99" customFormat="1" ht="25.5" x14ac:dyDescent="0.2">
      <c r="A721" s="99" t="s">
        <v>178</v>
      </c>
      <c r="B721" s="99" t="s">
        <v>176</v>
      </c>
    </row>
    <row r="722" spans="1:2" s="99" customFormat="1" ht="51" x14ac:dyDescent="0.2">
      <c r="A722" s="99" t="s">
        <v>181</v>
      </c>
      <c r="B722" s="99" t="s">
        <v>182</v>
      </c>
    </row>
    <row r="723" spans="1:2" s="99" customFormat="1" ht="51" x14ac:dyDescent="0.2">
      <c r="A723" s="99" t="s">
        <v>179</v>
      </c>
      <c r="B723" s="99" t="s">
        <v>183</v>
      </c>
    </row>
    <row r="724" spans="1:2" s="99" customFormat="1" ht="51" x14ac:dyDescent="0.2">
      <c r="A724" s="99" t="s">
        <v>205</v>
      </c>
      <c r="B724" s="99" t="s">
        <v>184</v>
      </c>
    </row>
    <row r="725" spans="1:2" s="99" customFormat="1" ht="25.5" x14ac:dyDescent="0.2">
      <c r="A725" s="99" t="s">
        <v>177</v>
      </c>
      <c r="B725" s="99" t="s">
        <v>313</v>
      </c>
    </row>
    <row r="726" spans="1:2" s="99" customFormat="1" ht="25.5" x14ac:dyDescent="0.2">
      <c r="A726" s="99" t="s">
        <v>345</v>
      </c>
      <c r="B726" s="99" t="s">
        <v>131</v>
      </c>
    </row>
    <row r="727" spans="1:2" s="99" customFormat="1" ht="51" x14ac:dyDescent="0.2">
      <c r="A727" s="99" t="s">
        <v>346</v>
      </c>
      <c r="B727" s="99" t="s">
        <v>379</v>
      </c>
    </row>
    <row r="728" spans="1:2" s="99" customFormat="1" x14ac:dyDescent="0.2">
      <c r="A728" s="99" t="s">
        <v>347</v>
      </c>
      <c r="B728" s="99" t="s">
        <v>299</v>
      </c>
    </row>
    <row r="729" spans="1:2" s="99" customFormat="1" ht="38.25" x14ac:dyDescent="0.2">
      <c r="A729" s="99" t="s">
        <v>350</v>
      </c>
      <c r="B729" s="99" t="s">
        <v>114</v>
      </c>
    </row>
    <row r="730" spans="1:2" s="99" customFormat="1" ht="63.75" x14ac:dyDescent="0.2">
      <c r="A730" s="99" t="s">
        <v>348</v>
      </c>
      <c r="B730" s="99" t="s">
        <v>175</v>
      </c>
    </row>
    <row r="731" spans="1:2" s="99" customFormat="1" x14ac:dyDescent="0.2"/>
    <row r="732" spans="1:2" s="99" customFormat="1" x14ac:dyDescent="0.2"/>
    <row r="733" spans="1:2" s="99" customFormat="1" x14ac:dyDescent="0.2"/>
    <row r="734" spans="1:2" s="99" customFormat="1" x14ac:dyDescent="0.2"/>
    <row r="735" spans="1:2" s="99" customFormat="1" x14ac:dyDescent="0.2"/>
    <row r="736" spans="1:2" s="99" customFormat="1" x14ac:dyDescent="0.2"/>
    <row r="737" spans="3:26" s="99" customFormat="1" x14ac:dyDescent="0.2"/>
    <row r="738" spans="3:26" s="99" customFormat="1" x14ac:dyDescent="0.2"/>
    <row r="739" spans="3:26" s="99" customFormat="1" x14ac:dyDescent="0.2"/>
    <row r="740" spans="3:26" s="99" customFormat="1" x14ac:dyDescent="0.2"/>
    <row r="741" spans="3:26" s="99" customFormat="1" x14ac:dyDescent="0.2"/>
    <row r="742" spans="3:26" s="99" customFormat="1" x14ac:dyDescent="0.2"/>
    <row r="743" spans="3:26" s="99" customFormat="1" x14ac:dyDescent="0.2"/>
    <row r="744" spans="3:26" s="99" customFormat="1" x14ac:dyDescent="0.2"/>
    <row r="745" spans="3:26" s="99" customFormat="1" x14ac:dyDescent="0.2"/>
    <row r="746" spans="3:26" s="99" customFormat="1" x14ac:dyDescent="0.2"/>
    <row r="747" spans="3:26" s="99" customFormat="1" x14ac:dyDescent="0.2"/>
    <row r="748" spans="3:26" s="99" customFormat="1" x14ac:dyDescent="0.2"/>
    <row r="749" spans="3:26" s="99" customFormat="1" x14ac:dyDescent="0.2"/>
    <row r="750" spans="3:26" s="99" customFormat="1" ht="60.75" thickBot="1" x14ac:dyDescent="0.25">
      <c r="C750" s="142" t="s">
        <v>397</v>
      </c>
      <c r="D750" s="142" t="s">
        <v>398</v>
      </c>
      <c r="E750" s="142" t="s">
        <v>399</v>
      </c>
      <c r="F750" s="142" t="s">
        <v>92</v>
      </c>
      <c r="G750" s="142" t="s">
        <v>27</v>
      </c>
      <c r="H750" s="142" t="s">
        <v>400</v>
      </c>
      <c r="J750" s="148" t="s">
        <v>387</v>
      </c>
      <c r="K750" s="148" t="s">
        <v>424</v>
      </c>
      <c r="M750" s="149" t="s">
        <v>430</v>
      </c>
      <c r="P750" s="148" t="s">
        <v>431</v>
      </c>
      <c r="Q750" s="148" t="s">
        <v>370</v>
      </c>
      <c r="R750" s="148" t="s">
        <v>432</v>
      </c>
      <c r="S750" s="148" t="s">
        <v>433</v>
      </c>
      <c r="T750" s="148" t="s">
        <v>434</v>
      </c>
      <c r="W750" s="151" t="s">
        <v>423</v>
      </c>
      <c r="X750" s="152" t="s">
        <v>441</v>
      </c>
      <c r="Y750" s="153" t="s">
        <v>442</v>
      </c>
      <c r="Z750" s="154" t="s">
        <v>443</v>
      </c>
    </row>
    <row r="751" spans="3:26" s="99" customFormat="1" ht="102.75" thickBot="1" x14ac:dyDescent="0.25">
      <c r="C751" s="143" t="s">
        <v>401</v>
      </c>
      <c r="D751" s="144" t="s">
        <v>402</v>
      </c>
      <c r="E751" s="144" t="s">
        <v>403</v>
      </c>
      <c r="F751" s="143" t="s">
        <v>327</v>
      </c>
      <c r="G751" s="143" t="s">
        <v>329</v>
      </c>
      <c r="H751" s="145" t="s">
        <v>404</v>
      </c>
      <c r="J751" s="148" t="s">
        <v>397</v>
      </c>
      <c r="K751" s="148" t="s">
        <v>425</v>
      </c>
      <c r="M751" s="150" t="s">
        <v>431</v>
      </c>
      <c r="P751" s="229" t="s">
        <v>435</v>
      </c>
      <c r="Q751" s="230" t="s">
        <v>501</v>
      </c>
      <c r="R751" s="230" t="s">
        <v>502</v>
      </c>
      <c r="S751" s="230" t="s">
        <v>436</v>
      </c>
      <c r="T751" s="231" t="s">
        <v>436</v>
      </c>
      <c r="W751" s="132" t="s">
        <v>98</v>
      </c>
      <c r="X751" s="132" t="s">
        <v>98</v>
      </c>
      <c r="Y751" s="132" t="s">
        <v>98</v>
      </c>
      <c r="Z751" s="132" t="s">
        <v>98</v>
      </c>
    </row>
    <row r="752" spans="3:26" s="99" customFormat="1" ht="64.5" thickBot="1" x14ac:dyDescent="0.25">
      <c r="C752" s="143" t="s">
        <v>405</v>
      </c>
      <c r="D752" s="144" t="s">
        <v>406</v>
      </c>
      <c r="E752" s="144" t="s">
        <v>371</v>
      </c>
      <c r="F752" s="146" t="s">
        <v>407</v>
      </c>
      <c r="G752" s="146" t="s">
        <v>330</v>
      </c>
      <c r="H752" s="143" t="s">
        <v>408</v>
      </c>
      <c r="J752" s="148" t="s">
        <v>398</v>
      </c>
      <c r="K752" s="148" t="s">
        <v>426</v>
      </c>
      <c r="M752" s="150" t="s">
        <v>370</v>
      </c>
      <c r="P752" s="229" t="s">
        <v>437</v>
      </c>
      <c r="Q752" s="230" t="s">
        <v>503</v>
      </c>
      <c r="R752" s="230" t="s">
        <v>504</v>
      </c>
      <c r="S752" s="230" t="s">
        <v>438</v>
      </c>
      <c r="T752" s="231" t="s">
        <v>438</v>
      </c>
      <c r="W752" s="132" t="s">
        <v>165</v>
      </c>
      <c r="X752" s="132" t="s">
        <v>165</v>
      </c>
      <c r="Y752" s="132" t="s">
        <v>165</v>
      </c>
      <c r="Z752" s="132" t="s">
        <v>165</v>
      </c>
    </row>
    <row r="753" spans="3:26" s="99" customFormat="1" ht="51.75" thickBot="1" x14ac:dyDescent="0.25">
      <c r="C753" s="143" t="s">
        <v>409</v>
      </c>
      <c r="D753" s="144" t="s">
        <v>410</v>
      </c>
      <c r="E753" s="144" t="s">
        <v>411</v>
      </c>
      <c r="F753" s="146" t="s">
        <v>326</v>
      </c>
      <c r="G753" s="146" t="s">
        <v>331</v>
      </c>
      <c r="H753" s="146" t="s">
        <v>412</v>
      </c>
      <c r="J753" s="148" t="s">
        <v>399</v>
      </c>
      <c r="K753" s="148" t="s">
        <v>427</v>
      </c>
      <c r="M753" s="150" t="s">
        <v>432</v>
      </c>
      <c r="P753" s="229" t="s">
        <v>439</v>
      </c>
      <c r="Q753" s="230" t="s">
        <v>505</v>
      </c>
      <c r="R753" s="230" t="s">
        <v>506</v>
      </c>
      <c r="S753" s="230" t="s">
        <v>440</v>
      </c>
      <c r="T753" s="231" t="s">
        <v>440</v>
      </c>
      <c r="W753" s="132" t="s">
        <v>99</v>
      </c>
      <c r="X753" s="132" t="s">
        <v>99</v>
      </c>
      <c r="Y753" s="132" t="s">
        <v>99</v>
      </c>
      <c r="Z753" s="132" t="s">
        <v>99</v>
      </c>
    </row>
    <row r="754" spans="3:26" s="99" customFormat="1" ht="51.75" thickBot="1" x14ac:dyDescent="0.25">
      <c r="C754" s="143" t="s">
        <v>413</v>
      </c>
      <c r="D754" s="144" t="s">
        <v>414</v>
      </c>
      <c r="E754" s="144" t="s">
        <v>101</v>
      </c>
      <c r="F754" s="146" t="s">
        <v>415</v>
      </c>
      <c r="G754" s="146" t="s">
        <v>332</v>
      </c>
      <c r="H754" s="146" t="s">
        <v>416</v>
      </c>
      <c r="J754" s="148" t="s">
        <v>92</v>
      </c>
      <c r="K754" s="148" t="s">
        <v>428</v>
      </c>
      <c r="M754" s="150" t="s">
        <v>433</v>
      </c>
      <c r="P754" s="232"/>
      <c r="Q754" s="233" t="s">
        <v>507</v>
      </c>
      <c r="R754" s="234"/>
      <c r="S754" s="234"/>
      <c r="T754" s="235"/>
      <c r="W754" s="132" t="s">
        <v>164</v>
      </c>
      <c r="X754" s="132" t="s">
        <v>164</v>
      </c>
      <c r="Y754" s="155"/>
      <c r="Z754" s="155"/>
    </row>
    <row r="755" spans="3:26" s="99" customFormat="1" ht="28.5" x14ac:dyDescent="0.2">
      <c r="C755" s="143" t="s">
        <v>417</v>
      </c>
      <c r="D755" s="147"/>
      <c r="E755" s="147"/>
      <c r="F755" s="146" t="s">
        <v>418</v>
      </c>
      <c r="G755" s="147"/>
      <c r="H755" s="147"/>
      <c r="J755" s="148" t="s">
        <v>27</v>
      </c>
      <c r="K755" s="148" t="s">
        <v>328</v>
      </c>
      <c r="M755" s="150" t="s">
        <v>434</v>
      </c>
      <c r="W755" s="132" t="s">
        <v>100</v>
      </c>
      <c r="X755" s="132" t="s">
        <v>100</v>
      </c>
      <c r="Y755" s="155"/>
      <c r="Z755" s="155"/>
    </row>
    <row r="756" spans="3:26" s="99" customFormat="1" ht="42.75" x14ac:dyDescent="0.2">
      <c r="C756" s="143" t="s">
        <v>419</v>
      </c>
      <c r="D756" s="147"/>
      <c r="E756" s="147"/>
      <c r="F756" s="147"/>
      <c r="G756" s="147"/>
      <c r="H756" s="147"/>
      <c r="J756" s="148" t="s">
        <v>400</v>
      </c>
      <c r="K756" s="148" t="s">
        <v>429</v>
      </c>
    </row>
    <row r="757" spans="3:26" s="99" customFormat="1" ht="57" x14ac:dyDescent="0.2">
      <c r="C757" s="143" t="s">
        <v>420</v>
      </c>
      <c r="D757" s="147"/>
      <c r="E757" s="147"/>
      <c r="F757" s="147"/>
      <c r="G757" s="147"/>
      <c r="H757" s="147"/>
    </row>
    <row r="758" spans="3:26" s="99" customFormat="1" ht="42.75" x14ac:dyDescent="0.2">
      <c r="C758" s="143" t="s">
        <v>421</v>
      </c>
      <c r="D758" s="147"/>
      <c r="E758" s="147"/>
      <c r="F758" s="147"/>
      <c r="G758" s="147"/>
      <c r="H758" s="147"/>
    </row>
    <row r="759" spans="3:26" s="99" customFormat="1" ht="57" x14ac:dyDescent="0.2">
      <c r="C759" s="143" t="s">
        <v>422</v>
      </c>
      <c r="D759" s="147"/>
      <c r="E759" s="147"/>
      <c r="F759" s="147"/>
      <c r="G759" s="147"/>
      <c r="H759" s="147"/>
    </row>
    <row r="760" spans="3:26" s="99" customFormat="1" x14ac:dyDescent="0.2"/>
    <row r="761" spans="3:26" s="99" customFormat="1" x14ac:dyDescent="0.2"/>
    <row r="762" spans="3:26" s="99" customFormat="1" x14ac:dyDescent="0.2"/>
    <row r="763" spans="3:26" s="99" customFormat="1" x14ac:dyDescent="0.2"/>
    <row r="764" spans="3:26" s="99" customFormat="1" x14ac:dyDescent="0.2"/>
    <row r="765" spans="3:26" s="99" customFormat="1" x14ac:dyDescent="0.2"/>
    <row r="766" spans="3:26" s="99" customFormat="1" x14ac:dyDescent="0.2"/>
    <row r="767" spans="3:26" s="99" customFormat="1" x14ac:dyDescent="0.2"/>
    <row r="768" spans="3:26" s="99" customFormat="1" x14ac:dyDescent="0.2"/>
    <row r="769" s="99" customFormat="1" x14ac:dyDescent="0.2"/>
    <row r="770" s="99" customFormat="1" x14ac:dyDescent="0.2"/>
    <row r="771" s="99" customFormat="1" x14ac:dyDescent="0.2"/>
    <row r="772" s="99" customFormat="1" x14ac:dyDescent="0.2"/>
    <row r="773" s="99" customFormat="1" x14ac:dyDescent="0.2"/>
    <row r="774" s="99" customFormat="1" x14ac:dyDescent="0.2"/>
    <row r="775" s="99" customFormat="1" x14ac:dyDescent="0.2"/>
    <row r="776" s="99" customFormat="1" x14ac:dyDescent="0.2"/>
    <row r="777" s="99" customFormat="1" x14ac:dyDescent="0.2"/>
    <row r="778" s="99" customFormat="1" x14ac:dyDescent="0.2"/>
    <row r="779" s="99" customFormat="1" x14ac:dyDescent="0.2"/>
    <row r="780" s="99" customFormat="1" x14ac:dyDescent="0.2"/>
    <row r="781" s="99" customFormat="1" x14ac:dyDescent="0.2"/>
    <row r="782" s="99" customFormat="1" x14ac:dyDescent="0.2"/>
    <row r="783" s="99" customFormat="1" x14ac:dyDescent="0.2"/>
    <row r="784" s="99" customFormat="1" x14ac:dyDescent="0.2"/>
    <row r="785" s="99" customFormat="1" x14ac:dyDescent="0.2"/>
    <row r="786" s="99" customFormat="1" x14ac:dyDescent="0.2"/>
    <row r="787" s="99" customFormat="1" x14ac:dyDescent="0.2"/>
    <row r="788" s="99" customFormat="1" x14ac:dyDescent="0.2"/>
    <row r="789" s="99" customFormat="1" x14ac:dyDescent="0.2"/>
    <row r="790" s="99" customFormat="1" x14ac:dyDescent="0.2"/>
    <row r="791" s="99" customFormat="1" x14ac:dyDescent="0.2"/>
    <row r="792" s="99" customFormat="1" x14ac:dyDescent="0.2"/>
    <row r="793" s="99" customFormat="1" x14ac:dyDescent="0.2"/>
    <row r="794" s="99" customFormat="1" x14ac:dyDescent="0.2"/>
    <row r="795" s="99" customFormat="1" x14ac:dyDescent="0.2"/>
    <row r="796" s="99" customFormat="1" x14ac:dyDescent="0.2"/>
    <row r="797" s="99" customFormat="1" x14ac:dyDescent="0.2"/>
    <row r="798" s="99" customFormat="1" x14ac:dyDescent="0.2"/>
    <row r="799" s="99" customFormat="1" x14ac:dyDescent="0.2"/>
    <row r="800" s="99" customFormat="1" x14ac:dyDescent="0.2"/>
    <row r="801" s="99" customFormat="1" x14ac:dyDescent="0.2"/>
  </sheetData>
  <sheetProtection algorithmName="SHA-512" hashValue="z2dHagA52+3lvVCq3o9uIaDKMr0vkcymG3zjhPkZ2bcfhpsHIUT85i8QLw1pHIefEHbPhqSPiKBfWVPzOzMQ4w==" saltValue="JyqE9doKWyM6QDc2Y2J8Rg==" spinCount="100000" sheet="1" formatRows="0" insertColumns="0" selectLockedCells="1" autoFilter="0"/>
  <autoFilter ref="A10:BT568" xr:uid="{00000000-0001-0000-0000-000000000000}">
    <filterColumn colId="3">
      <filters>
        <filter val="EGRESADOS"/>
      </filters>
    </filterColumn>
  </autoFilter>
  <sortState xmlns:xlrd2="http://schemas.microsoft.com/office/spreadsheetml/2017/richdata2" ref="M1048538:M1048549">
    <sortCondition ref="M1048538"/>
  </sortState>
  <dataConsolidate/>
  <mergeCells count="3756">
    <mergeCell ref="T557:T559"/>
    <mergeCell ref="T560:T562"/>
    <mergeCell ref="T563:T565"/>
    <mergeCell ref="T566:T568"/>
    <mergeCell ref="R536:R538"/>
    <mergeCell ref="R539:R541"/>
    <mergeCell ref="R542:R544"/>
    <mergeCell ref="R545:R547"/>
    <mergeCell ref="R548:R550"/>
    <mergeCell ref="R551:R553"/>
    <mergeCell ref="R554:R556"/>
    <mergeCell ref="R557:R559"/>
    <mergeCell ref="R560:R562"/>
    <mergeCell ref="R563:R565"/>
    <mergeCell ref="R566:R568"/>
    <mergeCell ref="T506:T508"/>
    <mergeCell ref="T509:T511"/>
    <mergeCell ref="T512:T514"/>
    <mergeCell ref="T515:T517"/>
    <mergeCell ref="T518:T520"/>
    <mergeCell ref="T521:T523"/>
    <mergeCell ref="T524:T526"/>
    <mergeCell ref="T527:T529"/>
    <mergeCell ref="T530:T532"/>
    <mergeCell ref="T533:T535"/>
    <mergeCell ref="T536:T538"/>
    <mergeCell ref="T539:T541"/>
    <mergeCell ref="T542:T544"/>
    <mergeCell ref="T545:T547"/>
    <mergeCell ref="T548:T550"/>
    <mergeCell ref="T551:T553"/>
    <mergeCell ref="T554:T556"/>
    <mergeCell ref="T455:T457"/>
    <mergeCell ref="T458:T460"/>
    <mergeCell ref="T461:T463"/>
    <mergeCell ref="T464:T466"/>
    <mergeCell ref="T467:T469"/>
    <mergeCell ref="T470:T472"/>
    <mergeCell ref="T473:T475"/>
    <mergeCell ref="T476:T478"/>
    <mergeCell ref="T479:T481"/>
    <mergeCell ref="T482:T484"/>
    <mergeCell ref="T485:T487"/>
    <mergeCell ref="T488:T490"/>
    <mergeCell ref="T491:T493"/>
    <mergeCell ref="T494:T496"/>
    <mergeCell ref="T497:T499"/>
    <mergeCell ref="T500:T502"/>
    <mergeCell ref="T503:T505"/>
    <mergeCell ref="T404:T406"/>
    <mergeCell ref="T407:T409"/>
    <mergeCell ref="T410:T412"/>
    <mergeCell ref="T413:T415"/>
    <mergeCell ref="T416:T418"/>
    <mergeCell ref="T419:T421"/>
    <mergeCell ref="T422:T424"/>
    <mergeCell ref="T425:T427"/>
    <mergeCell ref="T428:T430"/>
    <mergeCell ref="T431:T433"/>
    <mergeCell ref="T434:T436"/>
    <mergeCell ref="T437:T439"/>
    <mergeCell ref="T440:T442"/>
    <mergeCell ref="T443:T445"/>
    <mergeCell ref="T446:T448"/>
    <mergeCell ref="T449:T451"/>
    <mergeCell ref="T452:T454"/>
    <mergeCell ref="T353:T355"/>
    <mergeCell ref="T356:T358"/>
    <mergeCell ref="T359:T361"/>
    <mergeCell ref="T362:T364"/>
    <mergeCell ref="T365:T367"/>
    <mergeCell ref="T368:T370"/>
    <mergeCell ref="T371:T373"/>
    <mergeCell ref="T374:T376"/>
    <mergeCell ref="T377:T379"/>
    <mergeCell ref="T380:T382"/>
    <mergeCell ref="T383:T385"/>
    <mergeCell ref="T386:T388"/>
    <mergeCell ref="T389:T391"/>
    <mergeCell ref="T392:T394"/>
    <mergeCell ref="T395:T397"/>
    <mergeCell ref="T398:T400"/>
    <mergeCell ref="T401:T403"/>
    <mergeCell ref="T302:T304"/>
    <mergeCell ref="T305:T307"/>
    <mergeCell ref="T308:T310"/>
    <mergeCell ref="T311:T313"/>
    <mergeCell ref="T314:T316"/>
    <mergeCell ref="T317:T319"/>
    <mergeCell ref="T320:T322"/>
    <mergeCell ref="T323:T325"/>
    <mergeCell ref="T326:T328"/>
    <mergeCell ref="T329:T331"/>
    <mergeCell ref="T332:T334"/>
    <mergeCell ref="T335:T337"/>
    <mergeCell ref="T338:T340"/>
    <mergeCell ref="T341:T343"/>
    <mergeCell ref="T344:T346"/>
    <mergeCell ref="T347:T349"/>
    <mergeCell ref="T350:T352"/>
    <mergeCell ref="T251:T253"/>
    <mergeCell ref="T254:T256"/>
    <mergeCell ref="T257:T259"/>
    <mergeCell ref="T260:T262"/>
    <mergeCell ref="T263:T265"/>
    <mergeCell ref="T266:T268"/>
    <mergeCell ref="T269:T271"/>
    <mergeCell ref="T272:T274"/>
    <mergeCell ref="T275:T277"/>
    <mergeCell ref="T278:T280"/>
    <mergeCell ref="T281:T283"/>
    <mergeCell ref="T284:T286"/>
    <mergeCell ref="T287:T289"/>
    <mergeCell ref="T290:T292"/>
    <mergeCell ref="T293:T295"/>
    <mergeCell ref="T296:T298"/>
    <mergeCell ref="T299:T301"/>
    <mergeCell ref="T200:T202"/>
    <mergeCell ref="T203:T205"/>
    <mergeCell ref="T206:T208"/>
    <mergeCell ref="T209:T211"/>
    <mergeCell ref="T212:T214"/>
    <mergeCell ref="T215:T217"/>
    <mergeCell ref="T218:T220"/>
    <mergeCell ref="T221:T223"/>
    <mergeCell ref="T224:T226"/>
    <mergeCell ref="T227:T229"/>
    <mergeCell ref="T230:T232"/>
    <mergeCell ref="T233:T235"/>
    <mergeCell ref="T236:T238"/>
    <mergeCell ref="T239:T241"/>
    <mergeCell ref="T242:T244"/>
    <mergeCell ref="T245:T247"/>
    <mergeCell ref="T248:T250"/>
    <mergeCell ref="T149:T151"/>
    <mergeCell ref="T152:T154"/>
    <mergeCell ref="T155:T157"/>
    <mergeCell ref="T158:T160"/>
    <mergeCell ref="T161:T163"/>
    <mergeCell ref="T164:T166"/>
    <mergeCell ref="T167:T169"/>
    <mergeCell ref="T170:T172"/>
    <mergeCell ref="T173:T175"/>
    <mergeCell ref="T176:T178"/>
    <mergeCell ref="T179:T181"/>
    <mergeCell ref="T182:T184"/>
    <mergeCell ref="T185:T187"/>
    <mergeCell ref="T188:T190"/>
    <mergeCell ref="T191:T193"/>
    <mergeCell ref="T194:T196"/>
    <mergeCell ref="T197:T199"/>
    <mergeCell ref="N566:N568"/>
    <mergeCell ref="T56:T58"/>
    <mergeCell ref="T59:T61"/>
    <mergeCell ref="T62:T64"/>
    <mergeCell ref="T65:T67"/>
    <mergeCell ref="T68:T70"/>
    <mergeCell ref="T71:T73"/>
    <mergeCell ref="T74:T76"/>
    <mergeCell ref="T77:T79"/>
    <mergeCell ref="T80:T82"/>
    <mergeCell ref="T83:T85"/>
    <mergeCell ref="T86:T88"/>
    <mergeCell ref="T89:T91"/>
    <mergeCell ref="T92:T94"/>
    <mergeCell ref="T95:T97"/>
    <mergeCell ref="T98:T100"/>
    <mergeCell ref="T101:T103"/>
    <mergeCell ref="T104:T106"/>
    <mergeCell ref="T107:T109"/>
    <mergeCell ref="T110:T112"/>
    <mergeCell ref="T113:T115"/>
    <mergeCell ref="T116:T118"/>
    <mergeCell ref="T119:T121"/>
    <mergeCell ref="T122:T124"/>
    <mergeCell ref="T125:T127"/>
    <mergeCell ref="T128:T130"/>
    <mergeCell ref="T131:T133"/>
    <mergeCell ref="T134:T136"/>
    <mergeCell ref="T137:T139"/>
    <mergeCell ref="T140:T142"/>
    <mergeCell ref="T143:T145"/>
    <mergeCell ref="T146:T148"/>
    <mergeCell ref="N497:N499"/>
    <mergeCell ref="N500:N502"/>
    <mergeCell ref="N503:N505"/>
    <mergeCell ref="N506:N508"/>
    <mergeCell ref="N509:N511"/>
    <mergeCell ref="N512:N514"/>
    <mergeCell ref="N515:N517"/>
    <mergeCell ref="N518:N520"/>
    <mergeCell ref="N521:N523"/>
    <mergeCell ref="N524:N526"/>
    <mergeCell ref="N527:N529"/>
    <mergeCell ref="N530:N532"/>
    <mergeCell ref="N533:N535"/>
    <mergeCell ref="N536:N538"/>
    <mergeCell ref="N539:N541"/>
    <mergeCell ref="N542:N544"/>
    <mergeCell ref="N545:N547"/>
    <mergeCell ref="N446:N448"/>
    <mergeCell ref="N449:N451"/>
    <mergeCell ref="N452:N454"/>
    <mergeCell ref="N455:N457"/>
    <mergeCell ref="N458:N460"/>
    <mergeCell ref="N461:N463"/>
    <mergeCell ref="N464:N466"/>
    <mergeCell ref="N467:N469"/>
    <mergeCell ref="N470:N472"/>
    <mergeCell ref="N473:N475"/>
    <mergeCell ref="N476:N478"/>
    <mergeCell ref="N479:N481"/>
    <mergeCell ref="N482:N484"/>
    <mergeCell ref="N485:N487"/>
    <mergeCell ref="N488:N490"/>
    <mergeCell ref="N491:N493"/>
    <mergeCell ref="N494:N496"/>
    <mergeCell ref="N395:N397"/>
    <mergeCell ref="N398:N400"/>
    <mergeCell ref="N401:N403"/>
    <mergeCell ref="N404:N406"/>
    <mergeCell ref="N407:N409"/>
    <mergeCell ref="N410:N412"/>
    <mergeCell ref="N413:N415"/>
    <mergeCell ref="N416:N418"/>
    <mergeCell ref="N419:N421"/>
    <mergeCell ref="N422:N424"/>
    <mergeCell ref="N425:N427"/>
    <mergeCell ref="N428:N430"/>
    <mergeCell ref="N431:N433"/>
    <mergeCell ref="N434:N436"/>
    <mergeCell ref="N437:N439"/>
    <mergeCell ref="N440:N442"/>
    <mergeCell ref="N443:N445"/>
    <mergeCell ref="N344:N346"/>
    <mergeCell ref="N347:N349"/>
    <mergeCell ref="N350:N352"/>
    <mergeCell ref="N353:N355"/>
    <mergeCell ref="N356:N358"/>
    <mergeCell ref="N359:N361"/>
    <mergeCell ref="N362:N364"/>
    <mergeCell ref="N365:N367"/>
    <mergeCell ref="N368:N370"/>
    <mergeCell ref="N371:N373"/>
    <mergeCell ref="N374:N376"/>
    <mergeCell ref="N377:N379"/>
    <mergeCell ref="N380:N382"/>
    <mergeCell ref="N383:N385"/>
    <mergeCell ref="N386:N388"/>
    <mergeCell ref="N389:N391"/>
    <mergeCell ref="N392:N394"/>
    <mergeCell ref="N293:N295"/>
    <mergeCell ref="N296:N298"/>
    <mergeCell ref="N299:N301"/>
    <mergeCell ref="N302:N304"/>
    <mergeCell ref="N305:N307"/>
    <mergeCell ref="N308:N310"/>
    <mergeCell ref="N311:N313"/>
    <mergeCell ref="N314:N316"/>
    <mergeCell ref="N317:N319"/>
    <mergeCell ref="N320:N322"/>
    <mergeCell ref="N323:N325"/>
    <mergeCell ref="N326:N328"/>
    <mergeCell ref="N329:N331"/>
    <mergeCell ref="N332:N334"/>
    <mergeCell ref="N335:N337"/>
    <mergeCell ref="N338:N340"/>
    <mergeCell ref="N341:N343"/>
    <mergeCell ref="N242:N244"/>
    <mergeCell ref="N245:N247"/>
    <mergeCell ref="N248:N250"/>
    <mergeCell ref="N251:N253"/>
    <mergeCell ref="N254:N256"/>
    <mergeCell ref="N257:N259"/>
    <mergeCell ref="N260:N262"/>
    <mergeCell ref="N263:N265"/>
    <mergeCell ref="N266:N268"/>
    <mergeCell ref="N269:N271"/>
    <mergeCell ref="N272:N274"/>
    <mergeCell ref="N275:N277"/>
    <mergeCell ref="N278:N280"/>
    <mergeCell ref="N281:N283"/>
    <mergeCell ref="N284:N286"/>
    <mergeCell ref="N287:N289"/>
    <mergeCell ref="N290:N292"/>
    <mergeCell ref="I566:I568"/>
    <mergeCell ref="N56:N58"/>
    <mergeCell ref="N59:N61"/>
    <mergeCell ref="N62:N64"/>
    <mergeCell ref="N65:N67"/>
    <mergeCell ref="N68:N70"/>
    <mergeCell ref="N71:N73"/>
    <mergeCell ref="N74:N76"/>
    <mergeCell ref="N77:N79"/>
    <mergeCell ref="N80:N82"/>
    <mergeCell ref="N83:N85"/>
    <mergeCell ref="N86:N88"/>
    <mergeCell ref="N89:N91"/>
    <mergeCell ref="N92:N94"/>
    <mergeCell ref="N95:N97"/>
    <mergeCell ref="N98:N100"/>
    <mergeCell ref="N101:N103"/>
    <mergeCell ref="N104:N106"/>
    <mergeCell ref="N107:N109"/>
    <mergeCell ref="N110:N112"/>
    <mergeCell ref="N113:N115"/>
    <mergeCell ref="N116:N118"/>
    <mergeCell ref="N119:N121"/>
    <mergeCell ref="N122:N124"/>
    <mergeCell ref="N125:N127"/>
    <mergeCell ref="N128:N130"/>
    <mergeCell ref="N131:N133"/>
    <mergeCell ref="N134:N136"/>
    <mergeCell ref="N137:N139"/>
    <mergeCell ref="N140:N142"/>
    <mergeCell ref="N143:N145"/>
    <mergeCell ref="N146:N148"/>
    <mergeCell ref="I506:I508"/>
    <mergeCell ref="I509:I511"/>
    <mergeCell ref="I512:I514"/>
    <mergeCell ref="I515:I517"/>
    <mergeCell ref="I518:I520"/>
    <mergeCell ref="I521:I523"/>
    <mergeCell ref="I524:I526"/>
    <mergeCell ref="I527:I529"/>
    <mergeCell ref="I530:I532"/>
    <mergeCell ref="I533:I535"/>
    <mergeCell ref="I536:I538"/>
    <mergeCell ref="I539:I541"/>
    <mergeCell ref="I542:I544"/>
    <mergeCell ref="I545:I547"/>
    <mergeCell ref="I548:I550"/>
    <mergeCell ref="I551:I553"/>
    <mergeCell ref="I554:I556"/>
    <mergeCell ref="I455:I457"/>
    <mergeCell ref="I458:I460"/>
    <mergeCell ref="I461:I463"/>
    <mergeCell ref="I464:I466"/>
    <mergeCell ref="I467:I469"/>
    <mergeCell ref="I470:I472"/>
    <mergeCell ref="I473:I475"/>
    <mergeCell ref="I476:I478"/>
    <mergeCell ref="I479:I481"/>
    <mergeCell ref="I482:I484"/>
    <mergeCell ref="I485:I487"/>
    <mergeCell ref="I488:I490"/>
    <mergeCell ref="I491:I493"/>
    <mergeCell ref="I494:I496"/>
    <mergeCell ref="I497:I499"/>
    <mergeCell ref="I500:I502"/>
    <mergeCell ref="I503:I505"/>
    <mergeCell ref="I404:I406"/>
    <mergeCell ref="I407:I409"/>
    <mergeCell ref="I410:I412"/>
    <mergeCell ref="I413:I415"/>
    <mergeCell ref="I416:I418"/>
    <mergeCell ref="I419:I421"/>
    <mergeCell ref="I422:I424"/>
    <mergeCell ref="I425:I427"/>
    <mergeCell ref="I428:I430"/>
    <mergeCell ref="I431:I433"/>
    <mergeCell ref="I434:I436"/>
    <mergeCell ref="I437:I439"/>
    <mergeCell ref="I440:I442"/>
    <mergeCell ref="I443:I445"/>
    <mergeCell ref="I446:I448"/>
    <mergeCell ref="I449:I451"/>
    <mergeCell ref="I452:I454"/>
    <mergeCell ref="I353:I355"/>
    <mergeCell ref="I356:I358"/>
    <mergeCell ref="I359:I361"/>
    <mergeCell ref="I362:I364"/>
    <mergeCell ref="I365:I367"/>
    <mergeCell ref="I368:I370"/>
    <mergeCell ref="I371:I373"/>
    <mergeCell ref="I374:I376"/>
    <mergeCell ref="I377:I379"/>
    <mergeCell ref="I380:I382"/>
    <mergeCell ref="I383:I385"/>
    <mergeCell ref="I386:I388"/>
    <mergeCell ref="I389:I391"/>
    <mergeCell ref="I392:I394"/>
    <mergeCell ref="I395:I397"/>
    <mergeCell ref="I398:I400"/>
    <mergeCell ref="I401:I403"/>
    <mergeCell ref="I302:I304"/>
    <mergeCell ref="I305:I307"/>
    <mergeCell ref="I308:I310"/>
    <mergeCell ref="I311:I313"/>
    <mergeCell ref="I314:I316"/>
    <mergeCell ref="I317:I319"/>
    <mergeCell ref="I320:I322"/>
    <mergeCell ref="I323:I325"/>
    <mergeCell ref="I326:I328"/>
    <mergeCell ref="I329:I331"/>
    <mergeCell ref="I332:I334"/>
    <mergeCell ref="I335:I337"/>
    <mergeCell ref="I338:I340"/>
    <mergeCell ref="I341:I343"/>
    <mergeCell ref="I344:I346"/>
    <mergeCell ref="I347:I349"/>
    <mergeCell ref="I350:I352"/>
    <mergeCell ref="I251:I253"/>
    <mergeCell ref="I254:I256"/>
    <mergeCell ref="I257:I259"/>
    <mergeCell ref="I260:I262"/>
    <mergeCell ref="I263:I265"/>
    <mergeCell ref="I266:I268"/>
    <mergeCell ref="I269:I271"/>
    <mergeCell ref="I272:I274"/>
    <mergeCell ref="I275:I277"/>
    <mergeCell ref="I278:I280"/>
    <mergeCell ref="I281:I283"/>
    <mergeCell ref="I284:I286"/>
    <mergeCell ref="I287:I289"/>
    <mergeCell ref="I290:I292"/>
    <mergeCell ref="I293:I295"/>
    <mergeCell ref="I296:I298"/>
    <mergeCell ref="I299:I301"/>
    <mergeCell ref="I200:I202"/>
    <mergeCell ref="I203:I205"/>
    <mergeCell ref="I206:I208"/>
    <mergeCell ref="I209:I211"/>
    <mergeCell ref="I212:I214"/>
    <mergeCell ref="I215:I217"/>
    <mergeCell ref="I218:I220"/>
    <mergeCell ref="I221:I223"/>
    <mergeCell ref="I224:I226"/>
    <mergeCell ref="I227:I229"/>
    <mergeCell ref="I230:I232"/>
    <mergeCell ref="I233:I235"/>
    <mergeCell ref="I236:I238"/>
    <mergeCell ref="I239:I241"/>
    <mergeCell ref="I242:I244"/>
    <mergeCell ref="I245:I247"/>
    <mergeCell ref="I248:I250"/>
    <mergeCell ref="I149:I151"/>
    <mergeCell ref="I152:I154"/>
    <mergeCell ref="I155:I157"/>
    <mergeCell ref="I158:I160"/>
    <mergeCell ref="I161:I163"/>
    <mergeCell ref="I164:I166"/>
    <mergeCell ref="I167:I169"/>
    <mergeCell ref="I170:I172"/>
    <mergeCell ref="I173:I175"/>
    <mergeCell ref="I176:I178"/>
    <mergeCell ref="I179:I181"/>
    <mergeCell ref="I182:I184"/>
    <mergeCell ref="I185:I187"/>
    <mergeCell ref="I188:I190"/>
    <mergeCell ref="I191:I193"/>
    <mergeCell ref="I194:I196"/>
    <mergeCell ref="I197:I199"/>
    <mergeCell ref="H566:H568"/>
    <mergeCell ref="I56:I58"/>
    <mergeCell ref="I59:I61"/>
    <mergeCell ref="I62:I64"/>
    <mergeCell ref="I65:I67"/>
    <mergeCell ref="I68:I70"/>
    <mergeCell ref="I71:I73"/>
    <mergeCell ref="I74:I76"/>
    <mergeCell ref="I77:I79"/>
    <mergeCell ref="I80:I82"/>
    <mergeCell ref="I83:I85"/>
    <mergeCell ref="I86:I88"/>
    <mergeCell ref="I89:I91"/>
    <mergeCell ref="I92:I94"/>
    <mergeCell ref="I95:I97"/>
    <mergeCell ref="I98:I100"/>
    <mergeCell ref="I101:I103"/>
    <mergeCell ref="I104:I106"/>
    <mergeCell ref="I107:I109"/>
    <mergeCell ref="I110:I112"/>
    <mergeCell ref="I113:I115"/>
    <mergeCell ref="I116:I118"/>
    <mergeCell ref="I119:I121"/>
    <mergeCell ref="I122:I124"/>
    <mergeCell ref="I125:I127"/>
    <mergeCell ref="I128:I130"/>
    <mergeCell ref="I131:I133"/>
    <mergeCell ref="I134:I136"/>
    <mergeCell ref="I137:I139"/>
    <mergeCell ref="I140:I142"/>
    <mergeCell ref="I143:I145"/>
    <mergeCell ref="I146:I148"/>
    <mergeCell ref="H506:H508"/>
    <mergeCell ref="H509:H511"/>
    <mergeCell ref="H512:H514"/>
    <mergeCell ref="H515:H517"/>
    <mergeCell ref="H518:H520"/>
    <mergeCell ref="H521:H523"/>
    <mergeCell ref="H524:H526"/>
    <mergeCell ref="H527:H529"/>
    <mergeCell ref="H530:H532"/>
    <mergeCell ref="H533:H535"/>
    <mergeCell ref="H536:H538"/>
    <mergeCell ref="H539:H541"/>
    <mergeCell ref="H542:H544"/>
    <mergeCell ref="H545:H547"/>
    <mergeCell ref="H548:H550"/>
    <mergeCell ref="H551:H553"/>
    <mergeCell ref="H554:H556"/>
    <mergeCell ref="H455:H457"/>
    <mergeCell ref="H458:H460"/>
    <mergeCell ref="H461:H463"/>
    <mergeCell ref="H464:H466"/>
    <mergeCell ref="H467:H469"/>
    <mergeCell ref="H470:H472"/>
    <mergeCell ref="H473:H475"/>
    <mergeCell ref="H476:H478"/>
    <mergeCell ref="H479:H481"/>
    <mergeCell ref="H482:H484"/>
    <mergeCell ref="H485:H487"/>
    <mergeCell ref="H488:H490"/>
    <mergeCell ref="H491:H493"/>
    <mergeCell ref="H494:H496"/>
    <mergeCell ref="H497:H499"/>
    <mergeCell ref="H500:H502"/>
    <mergeCell ref="H503:H505"/>
    <mergeCell ref="H404:H406"/>
    <mergeCell ref="H407:H409"/>
    <mergeCell ref="H410:H412"/>
    <mergeCell ref="H413:H415"/>
    <mergeCell ref="H416:H418"/>
    <mergeCell ref="H419:H421"/>
    <mergeCell ref="H422:H424"/>
    <mergeCell ref="H425:H427"/>
    <mergeCell ref="H428:H430"/>
    <mergeCell ref="H431:H433"/>
    <mergeCell ref="H434:H436"/>
    <mergeCell ref="H437:H439"/>
    <mergeCell ref="H440:H442"/>
    <mergeCell ref="H443:H445"/>
    <mergeCell ref="H446:H448"/>
    <mergeCell ref="H449:H451"/>
    <mergeCell ref="H452:H454"/>
    <mergeCell ref="H353:H355"/>
    <mergeCell ref="H356:H358"/>
    <mergeCell ref="H359:H361"/>
    <mergeCell ref="H362:H364"/>
    <mergeCell ref="H365:H367"/>
    <mergeCell ref="H368:H370"/>
    <mergeCell ref="H371:H373"/>
    <mergeCell ref="H374:H376"/>
    <mergeCell ref="H377:H379"/>
    <mergeCell ref="H380:H382"/>
    <mergeCell ref="H383:H385"/>
    <mergeCell ref="H386:H388"/>
    <mergeCell ref="H389:H391"/>
    <mergeCell ref="H392:H394"/>
    <mergeCell ref="H395:H397"/>
    <mergeCell ref="H398:H400"/>
    <mergeCell ref="H401:H403"/>
    <mergeCell ref="H302:H304"/>
    <mergeCell ref="H305:H307"/>
    <mergeCell ref="H308:H310"/>
    <mergeCell ref="H311:H313"/>
    <mergeCell ref="H314:H316"/>
    <mergeCell ref="H317:H319"/>
    <mergeCell ref="H320:H322"/>
    <mergeCell ref="H323:H325"/>
    <mergeCell ref="H326:H328"/>
    <mergeCell ref="H329:H331"/>
    <mergeCell ref="H332:H334"/>
    <mergeCell ref="H335:H337"/>
    <mergeCell ref="H338:H340"/>
    <mergeCell ref="H341:H343"/>
    <mergeCell ref="H344:H346"/>
    <mergeCell ref="H347:H349"/>
    <mergeCell ref="H350:H352"/>
    <mergeCell ref="H251:H253"/>
    <mergeCell ref="H254:H256"/>
    <mergeCell ref="H257:H259"/>
    <mergeCell ref="H260:H262"/>
    <mergeCell ref="H263:H265"/>
    <mergeCell ref="H266:H268"/>
    <mergeCell ref="H269:H271"/>
    <mergeCell ref="H272:H274"/>
    <mergeCell ref="H275:H277"/>
    <mergeCell ref="H278:H280"/>
    <mergeCell ref="H281:H283"/>
    <mergeCell ref="H284:H286"/>
    <mergeCell ref="H287:H289"/>
    <mergeCell ref="H290:H292"/>
    <mergeCell ref="H293:H295"/>
    <mergeCell ref="H296:H298"/>
    <mergeCell ref="H299:H301"/>
    <mergeCell ref="H200:H202"/>
    <mergeCell ref="H203:H205"/>
    <mergeCell ref="H206:H208"/>
    <mergeCell ref="H209:H211"/>
    <mergeCell ref="H212:H214"/>
    <mergeCell ref="H215:H217"/>
    <mergeCell ref="H218:H220"/>
    <mergeCell ref="H221:H223"/>
    <mergeCell ref="H224:H226"/>
    <mergeCell ref="H227:H229"/>
    <mergeCell ref="H230:H232"/>
    <mergeCell ref="H233:H235"/>
    <mergeCell ref="H236:H238"/>
    <mergeCell ref="H239:H241"/>
    <mergeCell ref="H242:H244"/>
    <mergeCell ref="H245:H247"/>
    <mergeCell ref="H248:H250"/>
    <mergeCell ref="H149:H151"/>
    <mergeCell ref="H152:H154"/>
    <mergeCell ref="H155:H157"/>
    <mergeCell ref="H158:H160"/>
    <mergeCell ref="H161:H163"/>
    <mergeCell ref="H164:H166"/>
    <mergeCell ref="H167:H169"/>
    <mergeCell ref="H170:H172"/>
    <mergeCell ref="H173:H175"/>
    <mergeCell ref="H176:H178"/>
    <mergeCell ref="H179:H181"/>
    <mergeCell ref="H182:H184"/>
    <mergeCell ref="H185:H187"/>
    <mergeCell ref="H188:H190"/>
    <mergeCell ref="H191:H193"/>
    <mergeCell ref="H194:H196"/>
    <mergeCell ref="H197:H199"/>
    <mergeCell ref="G566:G568"/>
    <mergeCell ref="H56:H58"/>
    <mergeCell ref="H59:H61"/>
    <mergeCell ref="H62:H64"/>
    <mergeCell ref="H65:H67"/>
    <mergeCell ref="H68:H70"/>
    <mergeCell ref="H71:H73"/>
    <mergeCell ref="H74:H76"/>
    <mergeCell ref="H77:H79"/>
    <mergeCell ref="H80:H82"/>
    <mergeCell ref="H83:H85"/>
    <mergeCell ref="H86:H88"/>
    <mergeCell ref="H89:H91"/>
    <mergeCell ref="H92:H94"/>
    <mergeCell ref="H95:H97"/>
    <mergeCell ref="H98:H100"/>
    <mergeCell ref="H101:H103"/>
    <mergeCell ref="H104:H106"/>
    <mergeCell ref="H107:H109"/>
    <mergeCell ref="H110:H112"/>
    <mergeCell ref="H113:H115"/>
    <mergeCell ref="H116:H118"/>
    <mergeCell ref="H119:H121"/>
    <mergeCell ref="H122:H124"/>
    <mergeCell ref="H125:H127"/>
    <mergeCell ref="H128:H130"/>
    <mergeCell ref="H131:H133"/>
    <mergeCell ref="H134:H136"/>
    <mergeCell ref="H137:H139"/>
    <mergeCell ref="H140:H142"/>
    <mergeCell ref="H143:H145"/>
    <mergeCell ref="H146:H148"/>
    <mergeCell ref="G515:G517"/>
    <mergeCell ref="G518:G520"/>
    <mergeCell ref="G521:G523"/>
    <mergeCell ref="G524:G526"/>
    <mergeCell ref="G527:G529"/>
    <mergeCell ref="G530:G532"/>
    <mergeCell ref="G533:G535"/>
    <mergeCell ref="G536:G538"/>
    <mergeCell ref="G539:G541"/>
    <mergeCell ref="G542:G544"/>
    <mergeCell ref="G545:G547"/>
    <mergeCell ref="G548:G550"/>
    <mergeCell ref="G551:G553"/>
    <mergeCell ref="G554:G556"/>
    <mergeCell ref="G557:G559"/>
    <mergeCell ref="G560:G562"/>
    <mergeCell ref="G563:G565"/>
    <mergeCell ref="G464:G466"/>
    <mergeCell ref="G467:G469"/>
    <mergeCell ref="G470:G472"/>
    <mergeCell ref="G473:G475"/>
    <mergeCell ref="G476:G478"/>
    <mergeCell ref="G479:G481"/>
    <mergeCell ref="G482:G484"/>
    <mergeCell ref="G485:G487"/>
    <mergeCell ref="G488:G490"/>
    <mergeCell ref="G491:G493"/>
    <mergeCell ref="G494:G496"/>
    <mergeCell ref="G497:G499"/>
    <mergeCell ref="G500:G502"/>
    <mergeCell ref="G503:G505"/>
    <mergeCell ref="G506:G508"/>
    <mergeCell ref="G509:G511"/>
    <mergeCell ref="G512:G514"/>
    <mergeCell ref="G413:G415"/>
    <mergeCell ref="G416:G418"/>
    <mergeCell ref="G419:G421"/>
    <mergeCell ref="G422:G424"/>
    <mergeCell ref="G425:G427"/>
    <mergeCell ref="G428:G430"/>
    <mergeCell ref="G431:G433"/>
    <mergeCell ref="G434:G436"/>
    <mergeCell ref="G437:G439"/>
    <mergeCell ref="G440:G442"/>
    <mergeCell ref="G443:G445"/>
    <mergeCell ref="G446:G448"/>
    <mergeCell ref="G449:G451"/>
    <mergeCell ref="G452:G454"/>
    <mergeCell ref="G455:G457"/>
    <mergeCell ref="G458:G460"/>
    <mergeCell ref="G461:G463"/>
    <mergeCell ref="G362:G364"/>
    <mergeCell ref="G365:G367"/>
    <mergeCell ref="G368:G370"/>
    <mergeCell ref="G371:G373"/>
    <mergeCell ref="G374:G376"/>
    <mergeCell ref="G377:G379"/>
    <mergeCell ref="G380:G382"/>
    <mergeCell ref="G383:G385"/>
    <mergeCell ref="G386:G388"/>
    <mergeCell ref="G389:G391"/>
    <mergeCell ref="G392:G394"/>
    <mergeCell ref="G395:G397"/>
    <mergeCell ref="G398:G400"/>
    <mergeCell ref="G401:G403"/>
    <mergeCell ref="G404:G406"/>
    <mergeCell ref="G407:G409"/>
    <mergeCell ref="G410:G412"/>
    <mergeCell ref="G311:G313"/>
    <mergeCell ref="G314:G316"/>
    <mergeCell ref="G317:G319"/>
    <mergeCell ref="G320:G322"/>
    <mergeCell ref="G323:G325"/>
    <mergeCell ref="G326:G328"/>
    <mergeCell ref="G329:G331"/>
    <mergeCell ref="G332:G334"/>
    <mergeCell ref="G335:G337"/>
    <mergeCell ref="G338:G340"/>
    <mergeCell ref="G341:G343"/>
    <mergeCell ref="G344:G346"/>
    <mergeCell ref="G347:G349"/>
    <mergeCell ref="G350:G352"/>
    <mergeCell ref="G353:G355"/>
    <mergeCell ref="G356:G358"/>
    <mergeCell ref="G359:G361"/>
    <mergeCell ref="G260:G262"/>
    <mergeCell ref="G263:G265"/>
    <mergeCell ref="G266:G268"/>
    <mergeCell ref="G269:G271"/>
    <mergeCell ref="G272:G274"/>
    <mergeCell ref="G275:G277"/>
    <mergeCell ref="G278:G280"/>
    <mergeCell ref="G281:G283"/>
    <mergeCell ref="G284:G286"/>
    <mergeCell ref="G287:G289"/>
    <mergeCell ref="G290:G292"/>
    <mergeCell ref="G293:G295"/>
    <mergeCell ref="G296:G298"/>
    <mergeCell ref="G299:G301"/>
    <mergeCell ref="G302:G304"/>
    <mergeCell ref="G305:G307"/>
    <mergeCell ref="G308:G310"/>
    <mergeCell ref="G209:G211"/>
    <mergeCell ref="G212:G214"/>
    <mergeCell ref="G215:G217"/>
    <mergeCell ref="G218:G220"/>
    <mergeCell ref="G221:G223"/>
    <mergeCell ref="G224:G226"/>
    <mergeCell ref="G227:G229"/>
    <mergeCell ref="G230:G232"/>
    <mergeCell ref="G233:G235"/>
    <mergeCell ref="G236:G238"/>
    <mergeCell ref="G239:G241"/>
    <mergeCell ref="G242:G244"/>
    <mergeCell ref="G245:G247"/>
    <mergeCell ref="G248:G250"/>
    <mergeCell ref="G251:G253"/>
    <mergeCell ref="G254:G256"/>
    <mergeCell ref="G257:G259"/>
    <mergeCell ref="G158:G160"/>
    <mergeCell ref="G161:G163"/>
    <mergeCell ref="G164:G166"/>
    <mergeCell ref="G167:G169"/>
    <mergeCell ref="G170:G172"/>
    <mergeCell ref="G173:G175"/>
    <mergeCell ref="G176:G178"/>
    <mergeCell ref="G179:G181"/>
    <mergeCell ref="G182:G184"/>
    <mergeCell ref="G185:G187"/>
    <mergeCell ref="G188:G190"/>
    <mergeCell ref="G191:G193"/>
    <mergeCell ref="G194:G196"/>
    <mergeCell ref="G197:G199"/>
    <mergeCell ref="G200:G202"/>
    <mergeCell ref="G203:G205"/>
    <mergeCell ref="G206:G208"/>
    <mergeCell ref="G107:G109"/>
    <mergeCell ref="G110:G112"/>
    <mergeCell ref="G113:G115"/>
    <mergeCell ref="G116:G118"/>
    <mergeCell ref="G119:G121"/>
    <mergeCell ref="G122:G124"/>
    <mergeCell ref="G125:G127"/>
    <mergeCell ref="G128:G130"/>
    <mergeCell ref="G131:G133"/>
    <mergeCell ref="G134:G136"/>
    <mergeCell ref="G137:G139"/>
    <mergeCell ref="G140:G142"/>
    <mergeCell ref="G143:G145"/>
    <mergeCell ref="G146:G148"/>
    <mergeCell ref="G149:G151"/>
    <mergeCell ref="G152:G154"/>
    <mergeCell ref="G155:G157"/>
    <mergeCell ref="G56:G58"/>
    <mergeCell ref="G59:G61"/>
    <mergeCell ref="G62:G64"/>
    <mergeCell ref="G65:G67"/>
    <mergeCell ref="G68:G70"/>
    <mergeCell ref="G71:G73"/>
    <mergeCell ref="G74:G76"/>
    <mergeCell ref="G77:G79"/>
    <mergeCell ref="G80:G82"/>
    <mergeCell ref="G83:G85"/>
    <mergeCell ref="G86:G88"/>
    <mergeCell ref="G89:G91"/>
    <mergeCell ref="G92:G94"/>
    <mergeCell ref="G95:G97"/>
    <mergeCell ref="G98:G100"/>
    <mergeCell ref="G101:G103"/>
    <mergeCell ref="G104:G106"/>
    <mergeCell ref="H20:H22"/>
    <mergeCell ref="H23:H25"/>
    <mergeCell ref="H26:H28"/>
    <mergeCell ref="H29:H31"/>
    <mergeCell ref="H32:H34"/>
    <mergeCell ref="H35:H37"/>
    <mergeCell ref="H38:H40"/>
    <mergeCell ref="H41:H43"/>
    <mergeCell ref="H44:H46"/>
    <mergeCell ref="H47:H49"/>
    <mergeCell ref="H50:H52"/>
    <mergeCell ref="H53:H55"/>
    <mergeCell ref="C4:J4"/>
    <mergeCell ref="F20:F22"/>
    <mergeCell ref="J26:J28"/>
    <mergeCell ref="C3:J3"/>
    <mergeCell ref="O461:O463"/>
    <mergeCell ref="O458:O460"/>
    <mergeCell ref="O431:O433"/>
    <mergeCell ref="O428:O430"/>
    <mergeCell ref="O437:O439"/>
    <mergeCell ref="O434:O436"/>
    <mergeCell ref="O443:O445"/>
    <mergeCell ref="O440:O442"/>
    <mergeCell ref="O449:O451"/>
    <mergeCell ref="O446:O448"/>
    <mergeCell ref="O389:O391"/>
    <mergeCell ref="O386:O388"/>
    <mergeCell ref="O395:O397"/>
    <mergeCell ref="O392:O394"/>
    <mergeCell ref="O455:O457"/>
    <mergeCell ref="O452:O454"/>
    <mergeCell ref="O467:O469"/>
    <mergeCell ref="O464:O466"/>
    <mergeCell ref="O473:O475"/>
    <mergeCell ref="O470:O472"/>
    <mergeCell ref="O479:O481"/>
    <mergeCell ref="O476:O478"/>
    <mergeCell ref="O485:O487"/>
    <mergeCell ref="O482:O484"/>
    <mergeCell ref="O491:O493"/>
    <mergeCell ref="O488:O490"/>
    <mergeCell ref="O497:O499"/>
    <mergeCell ref="O494:O496"/>
    <mergeCell ref="O347:O349"/>
    <mergeCell ref="O353:O355"/>
    <mergeCell ref="O350:O352"/>
    <mergeCell ref="O359:O361"/>
    <mergeCell ref="O356:O358"/>
    <mergeCell ref="O365:O367"/>
    <mergeCell ref="O362:O364"/>
    <mergeCell ref="O371:O373"/>
    <mergeCell ref="O368:O370"/>
    <mergeCell ref="O377:O379"/>
    <mergeCell ref="O374:O376"/>
    <mergeCell ref="O383:O385"/>
    <mergeCell ref="O380:O382"/>
    <mergeCell ref="O401:O403"/>
    <mergeCell ref="O398:O400"/>
    <mergeCell ref="O407:O409"/>
    <mergeCell ref="O419:O421"/>
    <mergeCell ref="O416:O418"/>
    <mergeCell ref="O425:O427"/>
    <mergeCell ref="O422:O424"/>
    <mergeCell ref="O296:O298"/>
    <mergeCell ref="O305:O307"/>
    <mergeCell ref="O302:O304"/>
    <mergeCell ref="O311:O313"/>
    <mergeCell ref="O308:O310"/>
    <mergeCell ref="O317:O319"/>
    <mergeCell ref="O314:O316"/>
    <mergeCell ref="O323:O325"/>
    <mergeCell ref="O320:O322"/>
    <mergeCell ref="O329:O331"/>
    <mergeCell ref="O326:O328"/>
    <mergeCell ref="O335:O337"/>
    <mergeCell ref="O332:O334"/>
    <mergeCell ref="O341:O343"/>
    <mergeCell ref="O338:O340"/>
    <mergeCell ref="O404:O406"/>
    <mergeCell ref="O413:O415"/>
    <mergeCell ref="O410:O412"/>
    <mergeCell ref="O344:O346"/>
    <mergeCell ref="O59:O61"/>
    <mergeCell ref="O56:O58"/>
    <mergeCell ref="O278:O280"/>
    <mergeCell ref="O38:O40"/>
    <mergeCell ref="O44:O46"/>
    <mergeCell ref="O41:O43"/>
    <mergeCell ref="O284:O286"/>
    <mergeCell ref="O287:O289"/>
    <mergeCell ref="O50:O52"/>
    <mergeCell ref="O47:O49"/>
    <mergeCell ref="O290:O292"/>
    <mergeCell ref="O23:O25"/>
    <mergeCell ref="O254:O256"/>
    <mergeCell ref="O245:O247"/>
    <mergeCell ref="O236:O238"/>
    <mergeCell ref="O227:O229"/>
    <mergeCell ref="O218:O220"/>
    <mergeCell ref="O209:O211"/>
    <mergeCell ref="O200:O202"/>
    <mergeCell ref="O191:O193"/>
    <mergeCell ref="O182:O184"/>
    <mergeCell ref="O173:O175"/>
    <mergeCell ref="O164:O166"/>
    <mergeCell ref="O155:O157"/>
    <mergeCell ref="O146:O148"/>
    <mergeCell ref="O140:O142"/>
    <mergeCell ref="O134:O136"/>
    <mergeCell ref="O77:O79"/>
    <mergeCell ref="O62:O64"/>
    <mergeCell ref="O65:O67"/>
    <mergeCell ref="O83:O85"/>
    <mergeCell ref="O293:O295"/>
    <mergeCell ref="O299:O301"/>
    <mergeCell ref="Q503:Q505"/>
    <mergeCell ref="Q500:Q502"/>
    <mergeCell ref="Q509:Q511"/>
    <mergeCell ref="Q506:Q508"/>
    <mergeCell ref="Q515:Q517"/>
    <mergeCell ref="Q512:Q514"/>
    <mergeCell ref="Q521:Q523"/>
    <mergeCell ref="Q518:Q520"/>
    <mergeCell ref="Q527:Q529"/>
    <mergeCell ref="O542:O544"/>
    <mergeCell ref="O539:O541"/>
    <mergeCell ref="O557:O559"/>
    <mergeCell ref="O554:O556"/>
    <mergeCell ref="O560:O562"/>
    <mergeCell ref="O548:O550"/>
    <mergeCell ref="O536:O538"/>
    <mergeCell ref="O545:O547"/>
    <mergeCell ref="O509:O511"/>
    <mergeCell ref="O506:O508"/>
    <mergeCell ref="O515:O517"/>
    <mergeCell ref="O512:O514"/>
    <mergeCell ref="O521:O523"/>
    <mergeCell ref="O518:O520"/>
    <mergeCell ref="O527:O529"/>
    <mergeCell ref="O503:O505"/>
    <mergeCell ref="O500:O502"/>
    <mergeCell ref="P560:P562"/>
    <mergeCell ref="Q560:Q562"/>
    <mergeCell ref="Q485:Q487"/>
    <mergeCell ref="Q482:Q484"/>
    <mergeCell ref="Q497:Q499"/>
    <mergeCell ref="Q494:Q496"/>
    <mergeCell ref="Q395:Q397"/>
    <mergeCell ref="Q392:Q394"/>
    <mergeCell ref="Q401:Q403"/>
    <mergeCell ref="Q398:Q400"/>
    <mergeCell ref="Q407:Q409"/>
    <mergeCell ref="Q404:Q406"/>
    <mergeCell ref="Q413:Q415"/>
    <mergeCell ref="Q410:Q412"/>
    <mergeCell ref="Q419:Q421"/>
    <mergeCell ref="Q416:Q418"/>
    <mergeCell ref="Q425:Q427"/>
    <mergeCell ref="Q422:Q424"/>
    <mergeCell ref="Q431:Q433"/>
    <mergeCell ref="Q428:Q430"/>
    <mergeCell ref="Q437:Q439"/>
    <mergeCell ref="Q434:Q436"/>
    <mergeCell ref="Q443:Q445"/>
    <mergeCell ref="Q440:Q442"/>
    <mergeCell ref="Q449:Q451"/>
    <mergeCell ref="Q446:Q448"/>
    <mergeCell ref="Q455:Q457"/>
    <mergeCell ref="Q452:Q454"/>
    <mergeCell ref="Q461:Q463"/>
    <mergeCell ref="Q293:Q295"/>
    <mergeCell ref="Q38:Q40"/>
    <mergeCell ref="Q23:Q25"/>
    <mergeCell ref="Q299:Q301"/>
    <mergeCell ref="Q296:Q298"/>
    <mergeCell ref="Q458:Q460"/>
    <mergeCell ref="Q467:Q469"/>
    <mergeCell ref="Q464:Q466"/>
    <mergeCell ref="Q473:Q475"/>
    <mergeCell ref="Q470:Q472"/>
    <mergeCell ref="Q479:Q481"/>
    <mergeCell ref="Q476:Q478"/>
    <mergeCell ref="Q251:Q253"/>
    <mergeCell ref="Q77:Q79"/>
    <mergeCell ref="Q491:Q493"/>
    <mergeCell ref="Q488:Q490"/>
    <mergeCell ref="Q269:Q271"/>
    <mergeCell ref="Q65:Q67"/>
    <mergeCell ref="Q83:Q85"/>
    <mergeCell ref="Q92:Q94"/>
    <mergeCell ref="Q257:Q259"/>
    <mergeCell ref="S284:S286"/>
    <mergeCell ref="Q542:Q544"/>
    <mergeCell ref="Q539:Q541"/>
    <mergeCell ref="Q536:Q538"/>
    <mergeCell ref="Q557:Q559"/>
    <mergeCell ref="Q554:Q556"/>
    <mergeCell ref="Q545:Q547"/>
    <mergeCell ref="Q254:Q256"/>
    <mergeCell ref="Q245:Q247"/>
    <mergeCell ref="Q236:Q238"/>
    <mergeCell ref="Q227:Q229"/>
    <mergeCell ref="Q218:Q220"/>
    <mergeCell ref="Q305:Q307"/>
    <mergeCell ref="Q302:Q304"/>
    <mergeCell ref="Q311:Q313"/>
    <mergeCell ref="Q308:Q310"/>
    <mergeCell ref="Q317:Q319"/>
    <mergeCell ref="Q314:Q316"/>
    <mergeCell ref="Q323:Q325"/>
    <mergeCell ref="Q320:Q322"/>
    <mergeCell ref="Q329:Q331"/>
    <mergeCell ref="Q326:Q328"/>
    <mergeCell ref="Q335:Q337"/>
    <mergeCell ref="Q332:Q334"/>
    <mergeCell ref="Q341:Q343"/>
    <mergeCell ref="Q338:Q340"/>
    <mergeCell ref="Q347:Q349"/>
    <mergeCell ref="Q278:Q280"/>
    <mergeCell ref="Q281:Q283"/>
    <mergeCell ref="Q272:Q274"/>
    <mergeCell ref="Q284:Q286"/>
    <mergeCell ref="Q290:Q292"/>
    <mergeCell ref="P497:P499"/>
    <mergeCell ref="P494:P496"/>
    <mergeCell ref="P503:P505"/>
    <mergeCell ref="P500:P502"/>
    <mergeCell ref="P509:P511"/>
    <mergeCell ref="P506:P508"/>
    <mergeCell ref="P515:P517"/>
    <mergeCell ref="P512:P514"/>
    <mergeCell ref="P521:P523"/>
    <mergeCell ref="P518:P520"/>
    <mergeCell ref="P527:P529"/>
    <mergeCell ref="S254:S256"/>
    <mergeCell ref="S245:S247"/>
    <mergeCell ref="Q344:Q346"/>
    <mergeCell ref="Q353:Q355"/>
    <mergeCell ref="Q350:Q352"/>
    <mergeCell ref="Q359:Q361"/>
    <mergeCell ref="Q356:Q358"/>
    <mergeCell ref="Q365:Q367"/>
    <mergeCell ref="Q362:Q364"/>
    <mergeCell ref="Q371:Q373"/>
    <mergeCell ref="Q368:Q370"/>
    <mergeCell ref="Q377:Q379"/>
    <mergeCell ref="Q374:Q376"/>
    <mergeCell ref="Q383:Q385"/>
    <mergeCell ref="Q380:Q382"/>
    <mergeCell ref="Q389:Q391"/>
    <mergeCell ref="Q386:Q388"/>
    <mergeCell ref="S293:S295"/>
    <mergeCell ref="S290:S292"/>
    <mergeCell ref="S287:S289"/>
    <mergeCell ref="S275:S277"/>
    <mergeCell ref="P443:P445"/>
    <mergeCell ref="P440:P442"/>
    <mergeCell ref="P449:P451"/>
    <mergeCell ref="P446:P448"/>
    <mergeCell ref="P455:P457"/>
    <mergeCell ref="P452:P454"/>
    <mergeCell ref="P461:P463"/>
    <mergeCell ref="P458:P460"/>
    <mergeCell ref="P467:P469"/>
    <mergeCell ref="P464:P466"/>
    <mergeCell ref="P473:P475"/>
    <mergeCell ref="P470:P472"/>
    <mergeCell ref="P479:P481"/>
    <mergeCell ref="P476:P478"/>
    <mergeCell ref="P485:P487"/>
    <mergeCell ref="P482:P484"/>
    <mergeCell ref="P491:P493"/>
    <mergeCell ref="P488:P490"/>
    <mergeCell ref="P389:P391"/>
    <mergeCell ref="P386:P388"/>
    <mergeCell ref="P395:P397"/>
    <mergeCell ref="P392:P394"/>
    <mergeCell ref="P401:P403"/>
    <mergeCell ref="P398:P400"/>
    <mergeCell ref="P407:P409"/>
    <mergeCell ref="P404:P406"/>
    <mergeCell ref="P413:P415"/>
    <mergeCell ref="P410:P412"/>
    <mergeCell ref="P419:P421"/>
    <mergeCell ref="P416:P418"/>
    <mergeCell ref="P425:P427"/>
    <mergeCell ref="P422:P424"/>
    <mergeCell ref="P431:P433"/>
    <mergeCell ref="P428:P430"/>
    <mergeCell ref="P437:P439"/>
    <mergeCell ref="P434:P436"/>
    <mergeCell ref="P335:P337"/>
    <mergeCell ref="P332:P334"/>
    <mergeCell ref="P341:P343"/>
    <mergeCell ref="P338:P340"/>
    <mergeCell ref="P347:P349"/>
    <mergeCell ref="P344:P346"/>
    <mergeCell ref="P353:P355"/>
    <mergeCell ref="P350:P352"/>
    <mergeCell ref="P359:P361"/>
    <mergeCell ref="P356:P358"/>
    <mergeCell ref="P365:P367"/>
    <mergeCell ref="P362:P364"/>
    <mergeCell ref="P371:P373"/>
    <mergeCell ref="P368:P370"/>
    <mergeCell ref="P377:P379"/>
    <mergeCell ref="P374:P376"/>
    <mergeCell ref="P383:P385"/>
    <mergeCell ref="P380:P382"/>
    <mergeCell ref="P35:P37"/>
    <mergeCell ref="P38:P40"/>
    <mergeCell ref="P23:P25"/>
    <mergeCell ref="P299:P301"/>
    <mergeCell ref="P296:P298"/>
    <mergeCell ref="P305:P307"/>
    <mergeCell ref="P302:P304"/>
    <mergeCell ref="P311:P313"/>
    <mergeCell ref="P308:P310"/>
    <mergeCell ref="P317:P319"/>
    <mergeCell ref="P314:P316"/>
    <mergeCell ref="P251:P253"/>
    <mergeCell ref="P77:P79"/>
    <mergeCell ref="P323:P325"/>
    <mergeCell ref="P320:P322"/>
    <mergeCell ref="P329:P331"/>
    <mergeCell ref="P326:P328"/>
    <mergeCell ref="P269:P271"/>
    <mergeCell ref="P68:P70"/>
    <mergeCell ref="P65:P67"/>
    <mergeCell ref="P83:P85"/>
    <mergeCell ref="P92:P94"/>
    <mergeCell ref="P257:P259"/>
    <mergeCell ref="R32:R34"/>
    <mergeCell ref="R38:R40"/>
    <mergeCell ref="R23:R25"/>
    <mergeCell ref="P542:P544"/>
    <mergeCell ref="P539:P541"/>
    <mergeCell ref="P536:P538"/>
    <mergeCell ref="P557:P559"/>
    <mergeCell ref="P554:P556"/>
    <mergeCell ref="P545:P547"/>
    <mergeCell ref="P254:P256"/>
    <mergeCell ref="P245:P247"/>
    <mergeCell ref="P236:P238"/>
    <mergeCell ref="P227:P229"/>
    <mergeCell ref="P218:P220"/>
    <mergeCell ref="P209:P211"/>
    <mergeCell ref="P200:P202"/>
    <mergeCell ref="P191:P193"/>
    <mergeCell ref="P182:P184"/>
    <mergeCell ref="P173:P175"/>
    <mergeCell ref="P164:P166"/>
    <mergeCell ref="P155:P157"/>
    <mergeCell ref="P146:P148"/>
    <mergeCell ref="P140:P142"/>
    <mergeCell ref="P134:P136"/>
    <mergeCell ref="P122:P124"/>
    <mergeCell ref="P128:P130"/>
    <mergeCell ref="P281:P283"/>
    <mergeCell ref="P272:P274"/>
    <mergeCell ref="P278:P280"/>
    <mergeCell ref="P284:P286"/>
    <mergeCell ref="P290:P292"/>
    <mergeCell ref="P293:P295"/>
    <mergeCell ref="N38:N40"/>
    <mergeCell ref="N41:N43"/>
    <mergeCell ref="N44:N46"/>
    <mergeCell ref="N47:N49"/>
    <mergeCell ref="N50:N52"/>
    <mergeCell ref="N53:N55"/>
    <mergeCell ref="S296:S298"/>
    <mergeCell ref="S20:S22"/>
    <mergeCell ref="R26:R28"/>
    <mergeCell ref="P287:P289"/>
    <mergeCell ref="Q287:Q289"/>
    <mergeCell ref="Q68:Q70"/>
    <mergeCell ref="R68:R70"/>
    <mergeCell ref="S68:S70"/>
    <mergeCell ref="S86:S88"/>
    <mergeCell ref="Q98:Q100"/>
    <mergeCell ref="R98:R100"/>
    <mergeCell ref="S98:S100"/>
    <mergeCell ref="R254:R256"/>
    <mergeCell ref="R245:R247"/>
    <mergeCell ref="R236:R238"/>
    <mergeCell ref="R227:R229"/>
    <mergeCell ref="R218:R220"/>
    <mergeCell ref="R209:R211"/>
    <mergeCell ref="R200:R202"/>
    <mergeCell ref="R191:R193"/>
    <mergeCell ref="R281:R283"/>
    <mergeCell ref="R290:R292"/>
    <mergeCell ref="R287:R289"/>
    <mergeCell ref="R293:R295"/>
    <mergeCell ref="R284:R286"/>
    <mergeCell ref="R50:R52"/>
    <mergeCell ref="J530:J532"/>
    <mergeCell ref="K530:K532"/>
    <mergeCell ref="L530:L532"/>
    <mergeCell ref="M530:M532"/>
    <mergeCell ref="O530:O532"/>
    <mergeCell ref="P530:P532"/>
    <mergeCell ref="Q530:Q532"/>
    <mergeCell ref="J533:J535"/>
    <mergeCell ref="K533:K535"/>
    <mergeCell ref="L533:L535"/>
    <mergeCell ref="M533:M535"/>
    <mergeCell ref="O533:O535"/>
    <mergeCell ref="P533:P535"/>
    <mergeCell ref="Q533:Q535"/>
    <mergeCell ref="J524:J526"/>
    <mergeCell ref="K524:K526"/>
    <mergeCell ref="L524:L526"/>
    <mergeCell ref="M524:M526"/>
    <mergeCell ref="O524:O526"/>
    <mergeCell ref="P524:P526"/>
    <mergeCell ref="Q524:Q526"/>
    <mergeCell ref="J527:J529"/>
    <mergeCell ref="K527:K529"/>
    <mergeCell ref="L527:L529"/>
    <mergeCell ref="M527:M529"/>
    <mergeCell ref="J518:J520"/>
    <mergeCell ref="K518:K520"/>
    <mergeCell ref="L518:L520"/>
    <mergeCell ref="M518:M520"/>
    <mergeCell ref="J521:J523"/>
    <mergeCell ref="K521:K523"/>
    <mergeCell ref="L521:L523"/>
    <mergeCell ref="M521:M523"/>
    <mergeCell ref="J512:J514"/>
    <mergeCell ref="K512:K514"/>
    <mergeCell ref="L512:L514"/>
    <mergeCell ref="M512:M514"/>
    <mergeCell ref="J515:J517"/>
    <mergeCell ref="K515:K517"/>
    <mergeCell ref="L515:L517"/>
    <mergeCell ref="M515:M517"/>
    <mergeCell ref="J506:J508"/>
    <mergeCell ref="K506:K508"/>
    <mergeCell ref="L506:L508"/>
    <mergeCell ref="M506:M508"/>
    <mergeCell ref="J509:J511"/>
    <mergeCell ref="K509:K511"/>
    <mergeCell ref="L509:L511"/>
    <mergeCell ref="M509:M511"/>
    <mergeCell ref="J500:J502"/>
    <mergeCell ref="K500:K502"/>
    <mergeCell ref="L500:L502"/>
    <mergeCell ref="M500:M502"/>
    <mergeCell ref="J503:J505"/>
    <mergeCell ref="K503:K505"/>
    <mergeCell ref="L503:L505"/>
    <mergeCell ref="M503:M505"/>
    <mergeCell ref="J494:J496"/>
    <mergeCell ref="K494:K496"/>
    <mergeCell ref="L494:L496"/>
    <mergeCell ref="M494:M496"/>
    <mergeCell ref="J497:J499"/>
    <mergeCell ref="K497:K499"/>
    <mergeCell ref="L497:L499"/>
    <mergeCell ref="M497:M499"/>
    <mergeCell ref="J488:J490"/>
    <mergeCell ref="K488:K490"/>
    <mergeCell ref="L488:L490"/>
    <mergeCell ref="M488:M490"/>
    <mergeCell ref="J491:J493"/>
    <mergeCell ref="K491:K493"/>
    <mergeCell ref="L491:L493"/>
    <mergeCell ref="M491:M493"/>
    <mergeCell ref="J482:J484"/>
    <mergeCell ref="K482:K484"/>
    <mergeCell ref="L482:L484"/>
    <mergeCell ref="M482:M484"/>
    <mergeCell ref="J485:J487"/>
    <mergeCell ref="K485:K487"/>
    <mergeCell ref="L485:L487"/>
    <mergeCell ref="M485:M487"/>
    <mergeCell ref="J476:J478"/>
    <mergeCell ref="K476:K478"/>
    <mergeCell ref="L476:L478"/>
    <mergeCell ref="M476:M478"/>
    <mergeCell ref="J479:J481"/>
    <mergeCell ref="K479:K481"/>
    <mergeCell ref="L479:L481"/>
    <mergeCell ref="M479:M481"/>
    <mergeCell ref="J470:J472"/>
    <mergeCell ref="K470:K472"/>
    <mergeCell ref="L470:L472"/>
    <mergeCell ref="M470:M472"/>
    <mergeCell ref="J473:J475"/>
    <mergeCell ref="K473:K475"/>
    <mergeCell ref="L473:L475"/>
    <mergeCell ref="M473:M475"/>
    <mergeCell ref="L464:L466"/>
    <mergeCell ref="M464:M466"/>
    <mergeCell ref="J467:J469"/>
    <mergeCell ref="K467:K469"/>
    <mergeCell ref="L467:L469"/>
    <mergeCell ref="M467:M469"/>
    <mergeCell ref="J458:J460"/>
    <mergeCell ref="K458:K460"/>
    <mergeCell ref="L458:L460"/>
    <mergeCell ref="M458:M460"/>
    <mergeCell ref="J461:J463"/>
    <mergeCell ref="K461:K463"/>
    <mergeCell ref="L461:L463"/>
    <mergeCell ref="M461:M463"/>
    <mergeCell ref="J452:J454"/>
    <mergeCell ref="K452:K454"/>
    <mergeCell ref="L452:L454"/>
    <mergeCell ref="M452:M454"/>
    <mergeCell ref="J455:J457"/>
    <mergeCell ref="K455:K457"/>
    <mergeCell ref="L455:L457"/>
    <mergeCell ref="M455:M457"/>
    <mergeCell ref="J464:J466"/>
    <mergeCell ref="K464:K466"/>
    <mergeCell ref="M446:M448"/>
    <mergeCell ref="J449:J451"/>
    <mergeCell ref="K449:K451"/>
    <mergeCell ref="L449:L451"/>
    <mergeCell ref="M449:M451"/>
    <mergeCell ref="J440:J442"/>
    <mergeCell ref="K440:K442"/>
    <mergeCell ref="L440:L442"/>
    <mergeCell ref="M440:M442"/>
    <mergeCell ref="J443:J445"/>
    <mergeCell ref="K443:K445"/>
    <mergeCell ref="L443:L445"/>
    <mergeCell ref="M443:M445"/>
    <mergeCell ref="J434:J436"/>
    <mergeCell ref="K434:K436"/>
    <mergeCell ref="L434:L436"/>
    <mergeCell ref="M434:M436"/>
    <mergeCell ref="J437:J439"/>
    <mergeCell ref="K437:K439"/>
    <mergeCell ref="L437:L439"/>
    <mergeCell ref="M437:M439"/>
    <mergeCell ref="J446:J448"/>
    <mergeCell ref="K446:K448"/>
    <mergeCell ref="L446:L448"/>
    <mergeCell ref="M428:M430"/>
    <mergeCell ref="J431:J433"/>
    <mergeCell ref="K431:K433"/>
    <mergeCell ref="L431:L433"/>
    <mergeCell ref="M431:M433"/>
    <mergeCell ref="J422:J424"/>
    <mergeCell ref="K422:K424"/>
    <mergeCell ref="L422:L424"/>
    <mergeCell ref="M422:M424"/>
    <mergeCell ref="J425:J427"/>
    <mergeCell ref="K425:K427"/>
    <mergeCell ref="L425:L427"/>
    <mergeCell ref="M425:M427"/>
    <mergeCell ref="J416:J418"/>
    <mergeCell ref="K416:K418"/>
    <mergeCell ref="L416:L418"/>
    <mergeCell ref="M416:M418"/>
    <mergeCell ref="J419:J421"/>
    <mergeCell ref="K419:K421"/>
    <mergeCell ref="L419:L421"/>
    <mergeCell ref="M419:M421"/>
    <mergeCell ref="J428:J430"/>
    <mergeCell ref="K428:K430"/>
    <mergeCell ref="L428:L430"/>
    <mergeCell ref="M410:M412"/>
    <mergeCell ref="J413:J415"/>
    <mergeCell ref="K413:K415"/>
    <mergeCell ref="L413:L415"/>
    <mergeCell ref="M413:M415"/>
    <mergeCell ref="J404:J406"/>
    <mergeCell ref="K404:K406"/>
    <mergeCell ref="L404:L406"/>
    <mergeCell ref="M404:M406"/>
    <mergeCell ref="J407:J409"/>
    <mergeCell ref="K407:K409"/>
    <mergeCell ref="L407:L409"/>
    <mergeCell ref="M407:M409"/>
    <mergeCell ref="J398:J400"/>
    <mergeCell ref="K398:K400"/>
    <mergeCell ref="L398:L400"/>
    <mergeCell ref="M398:M400"/>
    <mergeCell ref="J401:J403"/>
    <mergeCell ref="K401:K403"/>
    <mergeCell ref="L401:L403"/>
    <mergeCell ref="M401:M403"/>
    <mergeCell ref="K410:K412"/>
    <mergeCell ref="L410:L412"/>
    <mergeCell ref="M392:M394"/>
    <mergeCell ref="J395:J397"/>
    <mergeCell ref="K395:K397"/>
    <mergeCell ref="L395:L397"/>
    <mergeCell ref="M395:M397"/>
    <mergeCell ref="J386:J388"/>
    <mergeCell ref="K386:K388"/>
    <mergeCell ref="L386:L388"/>
    <mergeCell ref="M386:M388"/>
    <mergeCell ref="J389:J391"/>
    <mergeCell ref="K389:K391"/>
    <mergeCell ref="L389:L391"/>
    <mergeCell ref="M389:M391"/>
    <mergeCell ref="J380:J382"/>
    <mergeCell ref="K380:K382"/>
    <mergeCell ref="L380:L382"/>
    <mergeCell ref="M380:M382"/>
    <mergeCell ref="J383:J385"/>
    <mergeCell ref="K383:K385"/>
    <mergeCell ref="L383:L385"/>
    <mergeCell ref="M383:M385"/>
    <mergeCell ref="M317:M319"/>
    <mergeCell ref="J374:J376"/>
    <mergeCell ref="K374:K376"/>
    <mergeCell ref="L374:L376"/>
    <mergeCell ref="M374:M376"/>
    <mergeCell ref="J377:J379"/>
    <mergeCell ref="K377:K379"/>
    <mergeCell ref="L377:L379"/>
    <mergeCell ref="M377:M379"/>
    <mergeCell ref="J368:J370"/>
    <mergeCell ref="K368:K370"/>
    <mergeCell ref="L368:L370"/>
    <mergeCell ref="M368:M370"/>
    <mergeCell ref="J371:J373"/>
    <mergeCell ref="K371:K373"/>
    <mergeCell ref="L371:L373"/>
    <mergeCell ref="M371:M373"/>
    <mergeCell ref="J362:J364"/>
    <mergeCell ref="K362:K364"/>
    <mergeCell ref="L362:L364"/>
    <mergeCell ref="M362:M364"/>
    <mergeCell ref="J365:J367"/>
    <mergeCell ref="K365:K367"/>
    <mergeCell ref="L365:L367"/>
    <mergeCell ref="M365:M367"/>
    <mergeCell ref="M335:M337"/>
    <mergeCell ref="J356:J358"/>
    <mergeCell ref="K356:K358"/>
    <mergeCell ref="L356:L358"/>
    <mergeCell ref="M356:M358"/>
    <mergeCell ref="J359:J361"/>
    <mergeCell ref="K359:K361"/>
    <mergeCell ref="L359:L361"/>
    <mergeCell ref="M359:M361"/>
    <mergeCell ref="J350:J352"/>
    <mergeCell ref="K350:K352"/>
    <mergeCell ref="L350:L352"/>
    <mergeCell ref="M350:M352"/>
    <mergeCell ref="J353:J355"/>
    <mergeCell ref="K353:K355"/>
    <mergeCell ref="L353:L355"/>
    <mergeCell ref="M353:M355"/>
    <mergeCell ref="M326:M328"/>
    <mergeCell ref="J329:J331"/>
    <mergeCell ref="K329:K331"/>
    <mergeCell ref="L329:L331"/>
    <mergeCell ref="M329:M331"/>
    <mergeCell ref="L314:L316"/>
    <mergeCell ref="J320:J322"/>
    <mergeCell ref="K320:K322"/>
    <mergeCell ref="L320:L322"/>
    <mergeCell ref="J344:J346"/>
    <mergeCell ref="K344:K346"/>
    <mergeCell ref="L344:L346"/>
    <mergeCell ref="M344:M346"/>
    <mergeCell ref="J347:J349"/>
    <mergeCell ref="K347:K349"/>
    <mergeCell ref="L347:L349"/>
    <mergeCell ref="M347:M349"/>
    <mergeCell ref="J338:J340"/>
    <mergeCell ref="K338:K340"/>
    <mergeCell ref="L338:L340"/>
    <mergeCell ref="M338:M340"/>
    <mergeCell ref="J341:J343"/>
    <mergeCell ref="K341:K343"/>
    <mergeCell ref="L341:L343"/>
    <mergeCell ref="M341:M343"/>
    <mergeCell ref="J332:J334"/>
    <mergeCell ref="K332:K334"/>
    <mergeCell ref="L332:L334"/>
    <mergeCell ref="M332:M334"/>
    <mergeCell ref="J335:J337"/>
    <mergeCell ref="K335:K337"/>
    <mergeCell ref="L335:L337"/>
    <mergeCell ref="A533:A535"/>
    <mergeCell ref="B533:B535"/>
    <mergeCell ref="C533:C535"/>
    <mergeCell ref="D533:D535"/>
    <mergeCell ref="E533:E535"/>
    <mergeCell ref="F533:F535"/>
    <mergeCell ref="J296:J298"/>
    <mergeCell ref="K296:K298"/>
    <mergeCell ref="L296:L298"/>
    <mergeCell ref="J302:J304"/>
    <mergeCell ref="K302:K304"/>
    <mergeCell ref="L302:L304"/>
    <mergeCell ref="J308:J310"/>
    <mergeCell ref="K308:K310"/>
    <mergeCell ref="L308:L310"/>
    <mergeCell ref="J314:J316"/>
    <mergeCell ref="K314:K316"/>
    <mergeCell ref="L317:L319"/>
    <mergeCell ref="J392:J394"/>
    <mergeCell ref="K392:K394"/>
    <mergeCell ref="L392:L394"/>
    <mergeCell ref="J410:J412"/>
    <mergeCell ref="C530:C532"/>
    <mergeCell ref="D530:D532"/>
    <mergeCell ref="E530:E532"/>
    <mergeCell ref="F530:F532"/>
    <mergeCell ref="A521:A523"/>
    <mergeCell ref="B521:B523"/>
    <mergeCell ref="C521:C523"/>
    <mergeCell ref="D521:D523"/>
    <mergeCell ref="E521:E523"/>
    <mergeCell ref="F521:F523"/>
    <mergeCell ref="A524:A526"/>
    <mergeCell ref="B524:B526"/>
    <mergeCell ref="C524:C526"/>
    <mergeCell ref="D524:D526"/>
    <mergeCell ref="E524:E526"/>
    <mergeCell ref="F524:F526"/>
    <mergeCell ref="M308:M310"/>
    <mergeCell ref="J311:J313"/>
    <mergeCell ref="K311:K313"/>
    <mergeCell ref="L311:L313"/>
    <mergeCell ref="M311:M313"/>
    <mergeCell ref="J326:J328"/>
    <mergeCell ref="K326:K328"/>
    <mergeCell ref="L326:L328"/>
    <mergeCell ref="M320:M322"/>
    <mergeCell ref="J323:J325"/>
    <mergeCell ref="K323:K325"/>
    <mergeCell ref="L323:L325"/>
    <mergeCell ref="M323:M325"/>
    <mergeCell ref="M314:M316"/>
    <mergeCell ref="J317:J319"/>
    <mergeCell ref="K317:K319"/>
    <mergeCell ref="A515:A517"/>
    <mergeCell ref="B515:B517"/>
    <mergeCell ref="C515:C517"/>
    <mergeCell ref="D515:D517"/>
    <mergeCell ref="E515:E517"/>
    <mergeCell ref="F515:F517"/>
    <mergeCell ref="A518:A520"/>
    <mergeCell ref="B518:B520"/>
    <mergeCell ref="C518:C520"/>
    <mergeCell ref="D518:D520"/>
    <mergeCell ref="E518:E520"/>
    <mergeCell ref="F518:F520"/>
    <mergeCell ref="A509:A511"/>
    <mergeCell ref="B509:B511"/>
    <mergeCell ref="C509:C511"/>
    <mergeCell ref="D509:D511"/>
    <mergeCell ref="E509:E511"/>
    <mergeCell ref="F509:F511"/>
    <mergeCell ref="A512:A514"/>
    <mergeCell ref="B512:B514"/>
    <mergeCell ref="C512:C514"/>
    <mergeCell ref="D512:D514"/>
    <mergeCell ref="E512:E514"/>
    <mergeCell ref="F512:F514"/>
    <mergeCell ref="A503:A505"/>
    <mergeCell ref="B503:B505"/>
    <mergeCell ref="C503:C505"/>
    <mergeCell ref="D503:D505"/>
    <mergeCell ref="E503:E505"/>
    <mergeCell ref="F503:F505"/>
    <mergeCell ref="A506:A508"/>
    <mergeCell ref="B506:B508"/>
    <mergeCell ref="C506:C508"/>
    <mergeCell ref="D506:D508"/>
    <mergeCell ref="E506:E508"/>
    <mergeCell ref="F506:F508"/>
    <mergeCell ref="A497:A499"/>
    <mergeCell ref="B497:B499"/>
    <mergeCell ref="C497:C499"/>
    <mergeCell ref="D497:D499"/>
    <mergeCell ref="E497:E499"/>
    <mergeCell ref="F497:F499"/>
    <mergeCell ref="A500:A502"/>
    <mergeCell ref="B500:B502"/>
    <mergeCell ref="C500:C502"/>
    <mergeCell ref="D500:D502"/>
    <mergeCell ref="E500:E502"/>
    <mergeCell ref="F500:F502"/>
    <mergeCell ref="A491:A493"/>
    <mergeCell ref="B491:B493"/>
    <mergeCell ref="C491:C493"/>
    <mergeCell ref="D491:D493"/>
    <mergeCell ref="E491:E493"/>
    <mergeCell ref="F491:F493"/>
    <mergeCell ref="A494:A496"/>
    <mergeCell ref="B494:B496"/>
    <mergeCell ref="C494:C496"/>
    <mergeCell ref="D494:D496"/>
    <mergeCell ref="E494:E496"/>
    <mergeCell ref="F494:F496"/>
    <mergeCell ref="A485:A487"/>
    <mergeCell ref="B485:B487"/>
    <mergeCell ref="C485:C487"/>
    <mergeCell ref="D485:D487"/>
    <mergeCell ref="E485:E487"/>
    <mergeCell ref="F485:F487"/>
    <mergeCell ref="A488:A490"/>
    <mergeCell ref="B488:B490"/>
    <mergeCell ref="C488:C490"/>
    <mergeCell ref="D488:D490"/>
    <mergeCell ref="E488:E490"/>
    <mergeCell ref="F488:F490"/>
    <mergeCell ref="A479:A481"/>
    <mergeCell ref="B479:B481"/>
    <mergeCell ref="C479:C481"/>
    <mergeCell ref="D479:D481"/>
    <mergeCell ref="E479:E481"/>
    <mergeCell ref="F479:F481"/>
    <mergeCell ref="A482:A484"/>
    <mergeCell ref="B482:B484"/>
    <mergeCell ref="C482:C484"/>
    <mergeCell ref="D482:D484"/>
    <mergeCell ref="E482:E484"/>
    <mergeCell ref="F482:F484"/>
    <mergeCell ref="A473:A475"/>
    <mergeCell ref="B473:B475"/>
    <mergeCell ref="C473:C475"/>
    <mergeCell ref="D473:D475"/>
    <mergeCell ref="E473:E475"/>
    <mergeCell ref="F473:F475"/>
    <mergeCell ref="A476:A478"/>
    <mergeCell ref="B476:B478"/>
    <mergeCell ref="C476:C478"/>
    <mergeCell ref="D476:D478"/>
    <mergeCell ref="E476:E478"/>
    <mergeCell ref="F476:F478"/>
    <mergeCell ref="A467:A469"/>
    <mergeCell ref="B467:B469"/>
    <mergeCell ref="C467:C469"/>
    <mergeCell ref="D467:D469"/>
    <mergeCell ref="E467:E469"/>
    <mergeCell ref="F467:F469"/>
    <mergeCell ref="A470:A472"/>
    <mergeCell ref="B470:B472"/>
    <mergeCell ref="C470:C472"/>
    <mergeCell ref="D470:D472"/>
    <mergeCell ref="E470:E472"/>
    <mergeCell ref="F470:F472"/>
    <mergeCell ref="A461:A463"/>
    <mergeCell ref="B461:B463"/>
    <mergeCell ref="C461:C463"/>
    <mergeCell ref="D461:D463"/>
    <mergeCell ref="E461:E463"/>
    <mergeCell ref="F461:F463"/>
    <mergeCell ref="A464:A466"/>
    <mergeCell ref="B464:B466"/>
    <mergeCell ref="C464:C466"/>
    <mergeCell ref="D464:D466"/>
    <mergeCell ref="E464:E466"/>
    <mergeCell ref="F464:F466"/>
    <mergeCell ref="A455:A457"/>
    <mergeCell ref="B455:B457"/>
    <mergeCell ref="C455:C457"/>
    <mergeCell ref="D455:D457"/>
    <mergeCell ref="E455:E457"/>
    <mergeCell ref="F455:F457"/>
    <mergeCell ref="A458:A460"/>
    <mergeCell ref="B458:B460"/>
    <mergeCell ref="C458:C460"/>
    <mergeCell ref="D458:D460"/>
    <mergeCell ref="E458:E460"/>
    <mergeCell ref="F458:F460"/>
    <mergeCell ref="A449:A451"/>
    <mergeCell ref="B449:B451"/>
    <mergeCell ref="C449:C451"/>
    <mergeCell ref="D449:D451"/>
    <mergeCell ref="E449:E451"/>
    <mergeCell ref="F449:F451"/>
    <mergeCell ref="A452:A454"/>
    <mergeCell ref="B452:B454"/>
    <mergeCell ref="C452:C454"/>
    <mergeCell ref="D452:D454"/>
    <mergeCell ref="E452:E454"/>
    <mergeCell ref="F452:F454"/>
    <mergeCell ref="A443:A445"/>
    <mergeCell ref="B443:B445"/>
    <mergeCell ref="C443:C445"/>
    <mergeCell ref="D443:D445"/>
    <mergeCell ref="E443:E445"/>
    <mergeCell ref="F443:F445"/>
    <mergeCell ref="A446:A448"/>
    <mergeCell ref="B446:B448"/>
    <mergeCell ref="C446:C448"/>
    <mergeCell ref="D446:D448"/>
    <mergeCell ref="E446:E448"/>
    <mergeCell ref="F446:F448"/>
    <mergeCell ref="A437:A439"/>
    <mergeCell ref="B437:B439"/>
    <mergeCell ref="C437:C439"/>
    <mergeCell ref="D437:D439"/>
    <mergeCell ref="E437:E439"/>
    <mergeCell ref="F437:F439"/>
    <mergeCell ref="A440:A442"/>
    <mergeCell ref="B440:B442"/>
    <mergeCell ref="C440:C442"/>
    <mergeCell ref="D440:D442"/>
    <mergeCell ref="E440:E442"/>
    <mergeCell ref="F440:F442"/>
    <mergeCell ref="A431:A433"/>
    <mergeCell ref="B431:B433"/>
    <mergeCell ref="C431:C433"/>
    <mergeCell ref="D431:D433"/>
    <mergeCell ref="E431:E433"/>
    <mergeCell ref="F431:F433"/>
    <mergeCell ref="A434:A436"/>
    <mergeCell ref="B434:B436"/>
    <mergeCell ref="C434:C436"/>
    <mergeCell ref="D434:D436"/>
    <mergeCell ref="E434:E436"/>
    <mergeCell ref="F434:F436"/>
    <mergeCell ref="A425:A427"/>
    <mergeCell ref="B425:B427"/>
    <mergeCell ref="C425:C427"/>
    <mergeCell ref="D425:D427"/>
    <mergeCell ref="E425:E427"/>
    <mergeCell ref="F425:F427"/>
    <mergeCell ref="A428:A430"/>
    <mergeCell ref="B428:B430"/>
    <mergeCell ref="C428:C430"/>
    <mergeCell ref="D428:D430"/>
    <mergeCell ref="E428:E430"/>
    <mergeCell ref="F428:F430"/>
    <mergeCell ref="A419:A421"/>
    <mergeCell ref="B419:B421"/>
    <mergeCell ref="C419:C421"/>
    <mergeCell ref="D419:D421"/>
    <mergeCell ref="E419:E421"/>
    <mergeCell ref="F419:F421"/>
    <mergeCell ref="A422:A424"/>
    <mergeCell ref="B422:B424"/>
    <mergeCell ref="C422:C424"/>
    <mergeCell ref="D422:D424"/>
    <mergeCell ref="E422:E424"/>
    <mergeCell ref="F422:F424"/>
    <mergeCell ref="A413:A415"/>
    <mergeCell ref="B413:B415"/>
    <mergeCell ref="C413:C415"/>
    <mergeCell ref="D413:D415"/>
    <mergeCell ref="E413:E415"/>
    <mergeCell ref="F413:F415"/>
    <mergeCell ref="A416:A418"/>
    <mergeCell ref="B416:B418"/>
    <mergeCell ref="C416:C418"/>
    <mergeCell ref="D416:D418"/>
    <mergeCell ref="E416:E418"/>
    <mergeCell ref="F416:F418"/>
    <mergeCell ref="A407:A409"/>
    <mergeCell ref="B407:B409"/>
    <mergeCell ref="C407:C409"/>
    <mergeCell ref="D407:D409"/>
    <mergeCell ref="E407:E409"/>
    <mergeCell ref="F407:F409"/>
    <mergeCell ref="A410:A412"/>
    <mergeCell ref="B410:B412"/>
    <mergeCell ref="C410:C412"/>
    <mergeCell ref="D410:D412"/>
    <mergeCell ref="E410:E412"/>
    <mergeCell ref="F410:F412"/>
    <mergeCell ref="A401:A403"/>
    <mergeCell ref="B401:B403"/>
    <mergeCell ref="C401:C403"/>
    <mergeCell ref="D401:D403"/>
    <mergeCell ref="E401:E403"/>
    <mergeCell ref="F401:F403"/>
    <mergeCell ref="A404:A406"/>
    <mergeCell ref="B404:B406"/>
    <mergeCell ref="C404:C406"/>
    <mergeCell ref="D404:D406"/>
    <mergeCell ref="E404:E406"/>
    <mergeCell ref="F404:F406"/>
    <mergeCell ref="A395:A397"/>
    <mergeCell ref="B395:B397"/>
    <mergeCell ref="C395:C397"/>
    <mergeCell ref="D395:D397"/>
    <mergeCell ref="E395:E397"/>
    <mergeCell ref="F395:F397"/>
    <mergeCell ref="A398:A400"/>
    <mergeCell ref="B398:B400"/>
    <mergeCell ref="C398:C400"/>
    <mergeCell ref="D398:D400"/>
    <mergeCell ref="E398:E400"/>
    <mergeCell ref="F398:F400"/>
    <mergeCell ref="A389:A391"/>
    <mergeCell ref="B389:B391"/>
    <mergeCell ref="C389:C391"/>
    <mergeCell ref="D389:D391"/>
    <mergeCell ref="E389:E391"/>
    <mergeCell ref="F389:F391"/>
    <mergeCell ref="A392:A394"/>
    <mergeCell ref="B392:B394"/>
    <mergeCell ref="C392:C394"/>
    <mergeCell ref="D392:D394"/>
    <mergeCell ref="E392:E394"/>
    <mergeCell ref="F392:F394"/>
    <mergeCell ref="A383:A385"/>
    <mergeCell ref="B383:B385"/>
    <mergeCell ref="C383:C385"/>
    <mergeCell ref="D383:D385"/>
    <mergeCell ref="E383:E385"/>
    <mergeCell ref="F383:F385"/>
    <mergeCell ref="A386:A388"/>
    <mergeCell ref="B386:B388"/>
    <mergeCell ref="C386:C388"/>
    <mergeCell ref="D386:D388"/>
    <mergeCell ref="E386:E388"/>
    <mergeCell ref="F386:F388"/>
    <mergeCell ref="A377:A379"/>
    <mergeCell ref="B377:B379"/>
    <mergeCell ref="C377:C379"/>
    <mergeCell ref="D377:D379"/>
    <mergeCell ref="E377:E379"/>
    <mergeCell ref="F377:F379"/>
    <mergeCell ref="A380:A382"/>
    <mergeCell ref="B380:B382"/>
    <mergeCell ref="C380:C382"/>
    <mergeCell ref="D380:D382"/>
    <mergeCell ref="E380:E382"/>
    <mergeCell ref="F380:F382"/>
    <mergeCell ref="A371:A373"/>
    <mergeCell ref="B371:B373"/>
    <mergeCell ref="C371:C373"/>
    <mergeCell ref="D371:D373"/>
    <mergeCell ref="E371:E373"/>
    <mergeCell ref="F371:F373"/>
    <mergeCell ref="A374:A376"/>
    <mergeCell ref="B374:B376"/>
    <mergeCell ref="C374:C376"/>
    <mergeCell ref="D374:D376"/>
    <mergeCell ref="E374:E376"/>
    <mergeCell ref="F374:F376"/>
    <mergeCell ref="A365:A367"/>
    <mergeCell ref="B365:B367"/>
    <mergeCell ref="C365:C367"/>
    <mergeCell ref="D365:D367"/>
    <mergeCell ref="E365:E367"/>
    <mergeCell ref="F365:F367"/>
    <mergeCell ref="A368:A370"/>
    <mergeCell ref="B368:B370"/>
    <mergeCell ref="C368:C370"/>
    <mergeCell ref="D368:D370"/>
    <mergeCell ref="E368:E370"/>
    <mergeCell ref="F368:F370"/>
    <mergeCell ref="A359:A361"/>
    <mergeCell ref="B359:B361"/>
    <mergeCell ref="C359:C361"/>
    <mergeCell ref="D359:D361"/>
    <mergeCell ref="E359:E361"/>
    <mergeCell ref="F359:F361"/>
    <mergeCell ref="A362:A364"/>
    <mergeCell ref="B362:B364"/>
    <mergeCell ref="C362:C364"/>
    <mergeCell ref="D362:D364"/>
    <mergeCell ref="E362:E364"/>
    <mergeCell ref="F362:F364"/>
    <mergeCell ref="A353:A355"/>
    <mergeCell ref="B353:B355"/>
    <mergeCell ref="C353:C355"/>
    <mergeCell ref="D353:D355"/>
    <mergeCell ref="E353:E355"/>
    <mergeCell ref="F353:F355"/>
    <mergeCell ref="A356:A358"/>
    <mergeCell ref="B356:B358"/>
    <mergeCell ref="C356:C358"/>
    <mergeCell ref="D356:D358"/>
    <mergeCell ref="E356:E358"/>
    <mergeCell ref="F356:F358"/>
    <mergeCell ref="A347:A349"/>
    <mergeCell ref="B347:B349"/>
    <mergeCell ref="C347:C349"/>
    <mergeCell ref="D347:D349"/>
    <mergeCell ref="E347:E349"/>
    <mergeCell ref="F347:F349"/>
    <mergeCell ref="A350:A352"/>
    <mergeCell ref="B350:B352"/>
    <mergeCell ref="C350:C352"/>
    <mergeCell ref="D350:D352"/>
    <mergeCell ref="E350:E352"/>
    <mergeCell ref="F350:F352"/>
    <mergeCell ref="A341:A343"/>
    <mergeCell ref="B341:B343"/>
    <mergeCell ref="C341:C343"/>
    <mergeCell ref="D341:D343"/>
    <mergeCell ref="E341:E343"/>
    <mergeCell ref="F341:F343"/>
    <mergeCell ref="A344:A346"/>
    <mergeCell ref="B344:B346"/>
    <mergeCell ref="C344:C346"/>
    <mergeCell ref="D344:D346"/>
    <mergeCell ref="E344:E346"/>
    <mergeCell ref="F344:F346"/>
    <mergeCell ref="A335:A337"/>
    <mergeCell ref="B335:B337"/>
    <mergeCell ref="C335:C337"/>
    <mergeCell ref="D335:D337"/>
    <mergeCell ref="E335:E337"/>
    <mergeCell ref="F335:F337"/>
    <mergeCell ref="A338:A340"/>
    <mergeCell ref="B338:B340"/>
    <mergeCell ref="C338:C340"/>
    <mergeCell ref="D338:D340"/>
    <mergeCell ref="E338:E340"/>
    <mergeCell ref="F338:F340"/>
    <mergeCell ref="A329:A331"/>
    <mergeCell ref="B329:B331"/>
    <mergeCell ref="C329:C331"/>
    <mergeCell ref="D329:D331"/>
    <mergeCell ref="E329:E331"/>
    <mergeCell ref="F329:F331"/>
    <mergeCell ref="A332:A334"/>
    <mergeCell ref="B332:B334"/>
    <mergeCell ref="C332:C334"/>
    <mergeCell ref="D332:D334"/>
    <mergeCell ref="E332:E334"/>
    <mergeCell ref="F332:F334"/>
    <mergeCell ref="A323:A325"/>
    <mergeCell ref="B323:B325"/>
    <mergeCell ref="C323:C325"/>
    <mergeCell ref="D323:D325"/>
    <mergeCell ref="E323:E325"/>
    <mergeCell ref="F323:F325"/>
    <mergeCell ref="A326:A328"/>
    <mergeCell ref="B326:B328"/>
    <mergeCell ref="C326:C328"/>
    <mergeCell ref="D326:D328"/>
    <mergeCell ref="E326:E328"/>
    <mergeCell ref="F326:F328"/>
    <mergeCell ref="A317:A319"/>
    <mergeCell ref="B317:B319"/>
    <mergeCell ref="C317:C319"/>
    <mergeCell ref="D317:D319"/>
    <mergeCell ref="E317:E319"/>
    <mergeCell ref="F317:F319"/>
    <mergeCell ref="A320:A322"/>
    <mergeCell ref="B320:B322"/>
    <mergeCell ref="C320:C322"/>
    <mergeCell ref="D320:D322"/>
    <mergeCell ref="E320:E322"/>
    <mergeCell ref="F320:F322"/>
    <mergeCell ref="A311:A313"/>
    <mergeCell ref="B311:B313"/>
    <mergeCell ref="C311:C313"/>
    <mergeCell ref="D311:D313"/>
    <mergeCell ref="E311:E313"/>
    <mergeCell ref="F311:F313"/>
    <mergeCell ref="A314:A316"/>
    <mergeCell ref="B314:B316"/>
    <mergeCell ref="C314:C316"/>
    <mergeCell ref="D314:D316"/>
    <mergeCell ref="E314:E316"/>
    <mergeCell ref="F314:F316"/>
    <mergeCell ref="A305:A307"/>
    <mergeCell ref="B305:B307"/>
    <mergeCell ref="C305:C307"/>
    <mergeCell ref="D305:D307"/>
    <mergeCell ref="E305:E307"/>
    <mergeCell ref="F305:F307"/>
    <mergeCell ref="A308:A310"/>
    <mergeCell ref="B308:B310"/>
    <mergeCell ref="C308:C310"/>
    <mergeCell ref="D308:D310"/>
    <mergeCell ref="E308:E310"/>
    <mergeCell ref="F308:F310"/>
    <mergeCell ref="A299:A301"/>
    <mergeCell ref="B299:B301"/>
    <mergeCell ref="C299:C301"/>
    <mergeCell ref="D299:D301"/>
    <mergeCell ref="E299:E301"/>
    <mergeCell ref="F299:F301"/>
    <mergeCell ref="A302:A304"/>
    <mergeCell ref="B302:B304"/>
    <mergeCell ref="C302:C304"/>
    <mergeCell ref="D302:D304"/>
    <mergeCell ref="E302:E304"/>
    <mergeCell ref="F302:F304"/>
    <mergeCell ref="A269:A271"/>
    <mergeCell ref="B269:B271"/>
    <mergeCell ref="C269:C271"/>
    <mergeCell ref="D269:D271"/>
    <mergeCell ref="E269:E271"/>
    <mergeCell ref="F269:F271"/>
    <mergeCell ref="A296:A298"/>
    <mergeCell ref="B296:B298"/>
    <mergeCell ref="C296:C298"/>
    <mergeCell ref="D296:D298"/>
    <mergeCell ref="E296:E298"/>
    <mergeCell ref="F296:F298"/>
    <mergeCell ref="B278:B280"/>
    <mergeCell ref="A287:A289"/>
    <mergeCell ref="D287:D289"/>
    <mergeCell ref="E287:E289"/>
    <mergeCell ref="D293:D295"/>
    <mergeCell ref="B290:B292"/>
    <mergeCell ref="A284:A286"/>
    <mergeCell ref="D284:D286"/>
    <mergeCell ref="A263:A265"/>
    <mergeCell ref="B263:B265"/>
    <mergeCell ref="C263:C265"/>
    <mergeCell ref="D263:D265"/>
    <mergeCell ref="E263:E265"/>
    <mergeCell ref="F263:F265"/>
    <mergeCell ref="A266:A268"/>
    <mergeCell ref="B266:B268"/>
    <mergeCell ref="C266:C268"/>
    <mergeCell ref="D266:D268"/>
    <mergeCell ref="E266:E268"/>
    <mergeCell ref="F266:F268"/>
    <mergeCell ref="A257:A259"/>
    <mergeCell ref="B257:B259"/>
    <mergeCell ref="C257:C259"/>
    <mergeCell ref="D257:D259"/>
    <mergeCell ref="E257:E259"/>
    <mergeCell ref="F257:F259"/>
    <mergeCell ref="A260:A262"/>
    <mergeCell ref="B260:B262"/>
    <mergeCell ref="C260:C262"/>
    <mergeCell ref="D260:D262"/>
    <mergeCell ref="E260:E262"/>
    <mergeCell ref="F260:F262"/>
    <mergeCell ref="A251:A253"/>
    <mergeCell ref="B251:B253"/>
    <mergeCell ref="C251:C253"/>
    <mergeCell ref="D251:D253"/>
    <mergeCell ref="E251:E253"/>
    <mergeCell ref="F251:F253"/>
    <mergeCell ref="A254:A256"/>
    <mergeCell ref="B254:B256"/>
    <mergeCell ref="C254:C256"/>
    <mergeCell ref="D254:D256"/>
    <mergeCell ref="E254:E256"/>
    <mergeCell ref="F254:F256"/>
    <mergeCell ref="A245:A247"/>
    <mergeCell ref="B245:B247"/>
    <mergeCell ref="C245:C247"/>
    <mergeCell ref="D245:D247"/>
    <mergeCell ref="E245:E247"/>
    <mergeCell ref="F245:F247"/>
    <mergeCell ref="A248:A250"/>
    <mergeCell ref="B248:B250"/>
    <mergeCell ref="C248:C250"/>
    <mergeCell ref="D248:D250"/>
    <mergeCell ref="E248:E250"/>
    <mergeCell ref="F248:F250"/>
    <mergeCell ref="A239:A241"/>
    <mergeCell ref="B239:B241"/>
    <mergeCell ref="C239:C241"/>
    <mergeCell ref="D239:D241"/>
    <mergeCell ref="E239:E241"/>
    <mergeCell ref="F239:F241"/>
    <mergeCell ref="A242:A244"/>
    <mergeCell ref="B242:B244"/>
    <mergeCell ref="C242:C244"/>
    <mergeCell ref="D242:D244"/>
    <mergeCell ref="E242:E244"/>
    <mergeCell ref="F242:F244"/>
    <mergeCell ref="A233:A235"/>
    <mergeCell ref="B233:B235"/>
    <mergeCell ref="C233:C235"/>
    <mergeCell ref="D233:D235"/>
    <mergeCell ref="E233:E235"/>
    <mergeCell ref="F233:F235"/>
    <mergeCell ref="A236:A238"/>
    <mergeCell ref="B236:B238"/>
    <mergeCell ref="C236:C238"/>
    <mergeCell ref="D236:D238"/>
    <mergeCell ref="E236:E238"/>
    <mergeCell ref="F236:F238"/>
    <mergeCell ref="A227:A229"/>
    <mergeCell ref="B227:B229"/>
    <mergeCell ref="C227:C229"/>
    <mergeCell ref="D227:D229"/>
    <mergeCell ref="E227:E229"/>
    <mergeCell ref="F227:F229"/>
    <mergeCell ref="A230:A232"/>
    <mergeCell ref="B230:B232"/>
    <mergeCell ref="C230:C232"/>
    <mergeCell ref="D230:D232"/>
    <mergeCell ref="E230:E232"/>
    <mergeCell ref="F230:F232"/>
    <mergeCell ref="A221:A223"/>
    <mergeCell ref="B221:B223"/>
    <mergeCell ref="C221:C223"/>
    <mergeCell ref="D221:D223"/>
    <mergeCell ref="E221:E223"/>
    <mergeCell ref="F221:F223"/>
    <mergeCell ref="A224:A226"/>
    <mergeCell ref="B224:B226"/>
    <mergeCell ref="C224:C226"/>
    <mergeCell ref="D224:D226"/>
    <mergeCell ref="E224:E226"/>
    <mergeCell ref="F224:F226"/>
    <mergeCell ref="A215:A217"/>
    <mergeCell ref="B215:B217"/>
    <mergeCell ref="C215:C217"/>
    <mergeCell ref="D215:D217"/>
    <mergeCell ref="E215:E217"/>
    <mergeCell ref="F215:F217"/>
    <mergeCell ref="A218:A220"/>
    <mergeCell ref="B218:B220"/>
    <mergeCell ref="C218:C220"/>
    <mergeCell ref="D218:D220"/>
    <mergeCell ref="E218:E220"/>
    <mergeCell ref="F218:F220"/>
    <mergeCell ref="A209:A211"/>
    <mergeCell ref="B209:B211"/>
    <mergeCell ref="C209:C211"/>
    <mergeCell ref="D209:D211"/>
    <mergeCell ref="E209:E211"/>
    <mergeCell ref="F209:F211"/>
    <mergeCell ref="A212:A214"/>
    <mergeCell ref="B212:B214"/>
    <mergeCell ref="C212:C214"/>
    <mergeCell ref="D212:D214"/>
    <mergeCell ref="E212:E214"/>
    <mergeCell ref="F212:F214"/>
    <mergeCell ref="A203:A205"/>
    <mergeCell ref="B203:B205"/>
    <mergeCell ref="C203:C205"/>
    <mergeCell ref="D203:D205"/>
    <mergeCell ref="E203:E205"/>
    <mergeCell ref="F203:F205"/>
    <mergeCell ref="A206:A208"/>
    <mergeCell ref="B206:B208"/>
    <mergeCell ref="C206:C208"/>
    <mergeCell ref="D206:D208"/>
    <mergeCell ref="E206:E208"/>
    <mergeCell ref="F206:F208"/>
    <mergeCell ref="A197:A199"/>
    <mergeCell ref="B197:B199"/>
    <mergeCell ref="C197:C199"/>
    <mergeCell ref="D197:D199"/>
    <mergeCell ref="E197:E199"/>
    <mergeCell ref="F197:F199"/>
    <mergeCell ref="A200:A202"/>
    <mergeCell ref="B200:B202"/>
    <mergeCell ref="C200:C202"/>
    <mergeCell ref="D200:D202"/>
    <mergeCell ref="E200:E202"/>
    <mergeCell ref="F200:F202"/>
    <mergeCell ref="A191:A193"/>
    <mergeCell ref="B191:B193"/>
    <mergeCell ref="C191:C193"/>
    <mergeCell ref="D191:D193"/>
    <mergeCell ref="E191:E193"/>
    <mergeCell ref="F191:F193"/>
    <mergeCell ref="A194:A196"/>
    <mergeCell ref="B194:B196"/>
    <mergeCell ref="C194:C196"/>
    <mergeCell ref="D194:D196"/>
    <mergeCell ref="E194:E196"/>
    <mergeCell ref="F194:F196"/>
    <mergeCell ref="A185:A187"/>
    <mergeCell ref="B185:B187"/>
    <mergeCell ref="C185:C187"/>
    <mergeCell ref="D185:D187"/>
    <mergeCell ref="E185:E187"/>
    <mergeCell ref="F185:F187"/>
    <mergeCell ref="A188:A190"/>
    <mergeCell ref="B188:B190"/>
    <mergeCell ref="C188:C190"/>
    <mergeCell ref="D188:D190"/>
    <mergeCell ref="E188:E190"/>
    <mergeCell ref="F188:F190"/>
    <mergeCell ref="A179:A181"/>
    <mergeCell ref="B179:B181"/>
    <mergeCell ref="C179:C181"/>
    <mergeCell ref="D179:D181"/>
    <mergeCell ref="E179:E181"/>
    <mergeCell ref="F179:F181"/>
    <mergeCell ref="A182:A184"/>
    <mergeCell ref="B182:B184"/>
    <mergeCell ref="C182:C184"/>
    <mergeCell ref="D182:D184"/>
    <mergeCell ref="E182:E184"/>
    <mergeCell ref="F182:F184"/>
    <mergeCell ref="A173:A175"/>
    <mergeCell ref="B173:B175"/>
    <mergeCell ref="C173:C175"/>
    <mergeCell ref="D173:D175"/>
    <mergeCell ref="E173:E175"/>
    <mergeCell ref="F173:F175"/>
    <mergeCell ref="A176:A178"/>
    <mergeCell ref="B176:B178"/>
    <mergeCell ref="C176:C178"/>
    <mergeCell ref="D176:D178"/>
    <mergeCell ref="E176:E178"/>
    <mergeCell ref="F176:F178"/>
    <mergeCell ref="A167:A169"/>
    <mergeCell ref="B167:B169"/>
    <mergeCell ref="C167:C169"/>
    <mergeCell ref="D167:D169"/>
    <mergeCell ref="E167:E169"/>
    <mergeCell ref="F167:F169"/>
    <mergeCell ref="A170:A172"/>
    <mergeCell ref="B170:B172"/>
    <mergeCell ref="C170:C172"/>
    <mergeCell ref="D170:D172"/>
    <mergeCell ref="E170:E172"/>
    <mergeCell ref="F170:F172"/>
    <mergeCell ref="A161:A163"/>
    <mergeCell ref="B161:B163"/>
    <mergeCell ref="C161:C163"/>
    <mergeCell ref="D161:D163"/>
    <mergeCell ref="E161:E163"/>
    <mergeCell ref="F161:F163"/>
    <mergeCell ref="A164:A166"/>
    <mergeCell ref="B164:B166"/>
    <mergeCell ref="C164:C166"/>
    <mergeCell ref="D164:D166"/>
    <mergeCell ref="E164:E166"/>
    <mergeCell ref="F164:F166"/>
    <mergeCell ref="A155:A157"/>
    <mergeCell ref="B155:B157"/>
    <mergeCell ref="C155:C157"/>
    <mergeCell ref="D155:D157"/>
    <mergeCell ref="E155:E157"/>
    <mergeCell ref="F155:F157"/>
    <mergeCell ref="A158:A160"/>
    <mergeCell ref="B158:B160"/>
    <mergeCell ref="C158:C160"/>
    <mergeCell ref="D158:D160"/>
    <mergeCell ref="E158:E160"/>
    <mergeCell ref="F158:F160"/>
    <mergeCell ref="A149:A151"/>
    <mergeCell ref="B149:B151"/>
    <mergeCell ref="C149:C151"/>
    <mergeCell ref="D149:D151"/>
    <mergeCell ref="E149:E151"/>
    <mergeCell ref="F149:F151"/>
    <mergeCell ref="A152:A154"/>
    <mergeCell ref="B152:B154"/>
    <mergeCell ref="C152:C154"/>
    <mergeCell ref="D152:D154"/>
    <mergeCell ref="E152:E154"/>
    <mergeCell ref="F152:F154"/>
    <mergeCell ref="A143:A145"/>
    <mergeCell ref="B143:B145"/>
    <mergeCell ref="C143:C145"/>
    <mergeCell ref="D143:D145"/>
    <mergeCell ref="E143:E145"/>
    <mergeCell ref="F143:F145"/>
    <mergeCell ref="A146:A148"/>
    <mergeCell ref="B146:B148"/>
    <mergeCell ref="C146:C148"/>
    <mergeCell ref="D146:D148"/>
    <mergeCell ref="E146:E148"/>
    <mergeCell ref="F146:F148"/>
    <mergeCell ref="A137:A139"/>
    <mergeCell ref="B137:B139"/>
    <mergeCell ref="C137:C139"/>
    <mergeCell ref="D137:D139"/>
    <mergeCell ref="E137:E139"/>
    <mergeCell ref="F137:F139"/>
    <mergeCell ref="A140:A142"/>
    <mergeCell ref="B140:B142"/>
    <mergeCell ref="C140:C142"/>
    <mergeCell ref="D140:D142"/>
    <mergeCell ref="E140:E142"/>
    <mergeCell ref="F140:F142"/>
    <mergeCell ref="A131:A133"/>
    <mergeCell ref="B131:B133"/>
    <mergeCell ref="C131:C133"/>
    <mergeCell ref="D131:D133"/>
    <mergeCell ref="E131:E133"/>
    <mergeCell ref="F131:F133"/>
    <mergeCell ref="A134:A136"/>
    <mergeCell ref="B134:B136"/>
    <mergeCell ref="C134:C136"/>
    <mergeCell ref="D134:D136"/>
    <mergeCell ref="E134:E136"/>
    <mergeCell ref="F134:F136"/>
    <mergeCell ref="A125:A127"/>
    <mergeCell ref="B125:B127"/>
    <mergeCell ref="C125:C127"/>
    <mergeCell ref="D125:D127"/>
    <mergeCell ref="E125:E127"/>
    <mergeCell ref="F125:F127"/>
    <mergeCell ref="A128:A130"/>
    <mergeCell ref="B128:B130"/>
    <mergeCell ref="C128:C130"/>
    <mergeCell ref="D128:D130"/>
    <mergeCell ref="E128:E130"/>
    <mergeCell ref="F128:F130"/>
    <mergeCell ref="A119:A121"/>
    <mergeCell ref="B119:B121"/>
    <mergeCell ref="C119:C121"/>
    <mergeCell ref="D119:D121"/>
    <mergeCell ref="E119:E121"/>
    <mergeCell ref="F119:F121"/>
    <mergeCell ref="A122:A124"/>
    <mergeCell ref="B122:B124"/>
    <mergeCell ref="C122:C124"/>
    <mergeCell ref="D122:D124"/>
    <mergeCell ref="E122:E124"/>
    <mergeCell ref="F122:F124"/>
    <mergeCell ref="A113:A115"/>
    <mergeCell ref="B113:B115"/>
    <mergeCell ref="C113:C115"/>
    <mergeCell ref="D113:D115"/>
    <mergeCell ref="E113:E115"/>
    <mergeCell ref="F113:F115"/>
    <mergeCell ref="A116:A118"/>
    <mergeCell ref="B116:B118"/>
    <mergeCell ref="C116:C118"/>
    <mergeCell ref="D116:D118"/>
    <mergeCell ref="E116:E118"/>
    <mergeCell ref="F116:F118"/>
    <mergeCell ref="A107:A109"/>
    <mergeCell ref="B107:B109"/>
    <mergeCell ref="C107:C109"/>
    <mergeCell ref="D107:D109"/>
    <mergeCell ref="E107:E109"/>
    <mergeCell ref="F107:F109"/>
    <mergeCell ref="A110:A112"/>
    <mergeCell ref="B110:B112"/>
    <mergeCell ref="C110:C112"/>
    <mergeCell ref="D110:D112"/>
    <mergeCell ref="E110:E112"/>
    <mergeCell ref="F110:F112"/>
    <mergeCell ref="A101:A103"/>
    <mergeCell ref="B101:B103"/>
    <mergeCell ref="C101:C103"/>
    <mergeCell ref="D101:D103"/>
    <mergeCell ref="E101:E103"/>
    <mergeCell ref="F101:F103"/>
    <mergeCell ref="A104:A106"/>
    <mergeCell ref="B104:B106"/>
    <mergeCell ref="C104:C106"/>
    <mergeCell ref="D104:D106"/>
    <mergeCell ref="E104:E106"/>
    <mergeCell ref="F104:F106"/>
    <mergeCell ref="A95:A97"/>
    <mergeCell ref="B95:B97"/>
    <mergeCell ref="C95:C97"/>
    <mergeCell ref="D95:D97"/>
    <mergeCell ref="E95:E97"/>
    <mergeCell ref="F95:F97"/>
    <mergeCell ref="A98:A100"/>
    <mergeCell ref="B98:B100"/>
    <mergeCell ref="C98:C100"/>
    <mergeCell ref="D98:D100"/>
    <mergeCell ref="E98:E100"/>
    <mergeCell ref="F98:F100"/>
    <mergeCell ref="A89:A91"/>
    <mergeCell ref="B89:B91"/>
    <mergeCell ref="C89:C91"/>
    <mergeCell ref="D89:D91"/>
    <mergeCell ref="E89:E91"/>
    <mergeCell ref="F89:F91"/>
    <mergeCell ref="A92:A94"/>
    <mergeCell ref="B92:B94"/>
    <mergeCell ref="C92:C94"/>
    <mergeCell ref="D92:D94"/>
    <mergeCell ref="E92:E94"/>
    <mergeCell ref="F92:F94"/>
    <mergeCell ref="A86:A88"/>
    <mergeCell ref="B86:B88"/>
    <mergeCell ref="C86:C88"/>
    <mergeCell ref="D86:D88"/>
    <mergeCell ref="E86:E88"/>
    <mergeCell ref="F86:F88"/>
    <mergeCell ref="A77:A79"/>
    <mergeCell ref="B77:B79"/>
    <mergeCell ref="C77:C79"/>
    <mergeCell ref="D77:D79"/>
    <mergeCell ref="E77:E79"/>
    <mergeCell ref="F77:F79"/>
    <mergeCell ref="A80:A82"/>
    <mergeCell ref="B80:B82"/>
    <mergeCell ref="C80:C82"/>
    <mergeCell ref="D80:D82"/>
    <mergeCell ref="E80:E82"/>
    <mergeCell ref="F80:F82"/>
    <mergeCell ref="E74:E76"/>
    <mergeCell ref="F74:F76"/>
    <mergeCell ref="A65:A67"/>
    <mergeCell ref="B65:B67"/>
    <mergeCell ref="C65:C67"/>
    <mergeCell ref="B59:B61"/>
    <mergeCell ref="D65:D67"/>
    <mergeCell ref="E65:E67"/>
    <mergeCell ref="F65:F67"/>
    <mergeCell ref="A68:A70"/>
    <mergeCell ref="B68:B70"/>
    <mergeCell ref="C68:C70"/>
    <mergeCell ref="D68:D70"/>
    <mergeCell ref="E68:E70"/>
    <mergeCell ref="F68:F70"/>
    <mergeCell ref="A83:A85"/>
    <mergeCell ref="B83:B85"/>
    <mergeCell ref="C83:C85"/>
    <mergeCell ref="D83:D85"/>
    <mergeCell ref="E83:E85"/>
    <mergeCell ref="F83:F85"/>
    <mergeCell ref="C293:C295"/>
    <mergeCell ref="B20:B22"/>
    <mergeCell ref="B23:B25"/>
    <mergeCell ref="F287:F289"/>
    <mergeCell ref="F290:F292"/>
    <mergeCell ref="F293:F295"/>
    <mergeCell ref="E293:E295"/>
    <mergeCell ref="F47:F49"/>
    <mergeCell ref="B272:B274"/>
    <mergeCell ref="B275:B277"/>
    <mergeCell ref="F62:F64"/>
    <mergeCell ref="B53:B55"/>
    <mergeCell ref="C53:C55"/>
    <mergeCell ref="D53:D55"/>
    <mergeCell ref="E53:E55"/>
    <mergeCell ref="F53:F55"/>
    <mergeCell ref="A56:A58"/>
    <mergeCell ref="B56:B58"/>
    <mergeCell ref="C56:C58"/>
    <mergeCell ref="D56:D58"/>
    <mergeCell ref="E56:E58"/>
    <mergeCell ref="F56:F58"/>
    <mergeCell ref="A71:A73"/>
    <mergeCell ref="B71:B73"/>
    <mergeCell ref="C71:C73"/>
    <mergeCell ref="D71:D73"/>
    <mergeCell ref="E71:E73"/>
    <mergeCell ref="F71:F73"/>
    <mergeCell ref="A74:A76"/>
    <mergeCell ref="B74:B76"/>
    <mergeCell ref="C74:C76"/>
    <mergeCell ref="D74:D76"/>
    <mergeCell ref="A6:D6"/>
    <mergeCell ref="N9:N10"/>
    <mergeCell ref="N11:N13"/>
    <mergeCell ref="N14:N16"/>
    <mergeCell ref="N26:N28"/>
    <mergeCell ref="N29:N31"/>
    <mergeCell ref="N17:N19"/>
    <mergeCell ref="M6:N6"/>
    <mergeCell ref="G11:G13"/>
    <mergeCell ref="A14:A16"/>
    <mergeCell ref="E14:E16"/>
    <mergeCell ref="BP660:BT660"/>
    <mergeCell ref="B293:B295"/>
    <mergeCell ref="C17:C19"/>
    <mergeCell ref="C20:C22"/>
    <mergeCell ref="C23:C25"/>
    <mergeCell ref="C26:C28"/>
    <mergeCell ref="C29:C31"/>
    <mergeCell ref="C32:C34"/>
    <mergeCell ref="C35:C37"/>
    <mergeCell ref="C38:C40"/>
    <mergeCell ref="C41:C43"/>
    <mergeCell ref="C44:C46"/>
    <mergeCell ref="C47:C49"/>
    <mergeCell ref="C50:C52"/>
    <mergeCell ref="C272:C274"/>
    <mergeCell ref="C275:C277"/>
    <mergeCell ref="C278:C280"/>
    <mergeCell ref="C281:C283"/>
    <mergeCell ref="C284:C286"/>
    <mergeCell ref="C287:C289"/>
    <mergeCell ref="C290:C292"/>
    <mergeCell ref="B8:B10"/>
    <mergeCell ref="D8:D10"/>
    <mergeCell ref="E8:E10"/>
    <mergeCell ref="B14:B16"/>
    <mergeCell ref="B17:B19"/>
    <mergeCell ref="C14:C16"/>
    <mergeCell ref="C8:C10"/>
    <mergeCell ref="Q11:Q13"/>
    <mergeCell ref="R11:R13"/>
    <mergeCell ref="S11:S13"/>
    <mergeCell ref="B11:B13"/>
    <mergeCell ref="C11:C13"/>
    <mergeCell ref="F11:F13"/>
    <mergeCell ref="F14:F16"/>
    <mergeCell ref="F17:F19"/>
    <mergeCell ref="D11:D13"/>
    <mergeCell ref="E11:E13"/>
    <mergeCell ref="D14:D16"/>
    <mergeCell ref="H9:H10"/>
    <mergeCell ref="H11:H13"/>
    <mergeCell ref="H14:H16"/>
    <mergeCell ref="H17:H19"/>
    <mergeCell ref="G8:M8"/>
    <mergeCell ref="M9:M10"/>
    <mergeCell ref="O9:O10"/>
    <mergeCell ref="Q9:Q10"/>
    <mergeCell ref="Z660:AR660"/>
    <mergeCell ref="AT660:BC660"/>
    <mergeCell ref="M293:M295"/>
    <mergeCell ref="K293:K295"/>
    <mergeCell ref="L293:L295"/>
    <mergeCell ref="M32:M34"/>
    <mergeCell ref="K35:K37"/>
    <mergeCell ref="L35:L37"/>
    <mergeCell ref="J287:J289"/>
    <mergeCell ref="K287:K289"/>
    <mergeCell ref="L287:L289"/>
    <mergeCell ref="M287:M289"/>
    <mergeCell ref="J290:J292"/>
    <mergeCell ref="K290:K292"/>
    <mergeCell ref="L290:L292"/>
    <mergeCell ref="M290:M292"/>
    <mergeCell ref="M29:M31"/>
    <mergeCell ref="K38:K40"/>
    <mergeCell ref="L32:L34"/>
    <mergeCell ref="K47:K49"/>
    <mergeCell ref="L47:L49"/>
    <mergeCell ref="M44:M46"/>
    <mergeCell ref="M302:M304"/>
    <mergeCell ref="J305:J307"/>
    <mergeCell ref="K305:K307"/>
    <mergeCell ref="L305:L307"/>
    <mergeCell ref="M305:M307"/>
    <mergeCell ref="M296:M298"/>
    <mergeCell ref="J299:J301"/>
    <mergeCell ref="K299:K301"/>
    <mergeCell ref="L299:L301"/>
    <mergeCell ref="M299:M301"/>
    <mergeCell ref="L26:L28"/>
    <mergeCell ref="M26:M28"/>
    <mergeCell ref="J29:J31"/>
    <mergeCell ref="K29:K31"/>
    <mergeCell ref="L29:L31"/>
    <mergeCell ref="K32:K34"/>
    <mergeCell ref="A23:A25"/>
    <mergeCell ref="J23:J25"/>
    <mergeCell ref="K23:K25"/>
    <mergeCell ref="L23:L25"/>
    <mergeCell ref="D23:D25"/>
    <mergeCell ref="I23:I25"/>
    <mergeCell ref="I26:I28"/>
    <mergeCell ref="I29:I31"/>
    <mergeCell ref="I32:I34"/>
    <mergeCell ref="C2:J2"/>
    <mergeCell ref="L17:L19"/>
    <mergeCell ref="A5:S5"/>
    <mergeCell ref="D32:D34"/>
    <mergeCell ref="E29:E31"/>
    <mergeCell ref="D20:D22"/>
    <mergeCell ref="E20:E22"/>
    <mergeCell ref="A32:A34"/>
    <mergeCell ref="N32:N34"/>
    <mergeCell ref="D26:D28"/>
    <mergeCell ref="A7:S7"/>
    <mergeCell ref="B26:B28"/>
    <mergeCell ref="B29:B31"/>
    <mergeCell ref="B32:B34"/>
    <mergeCell ref="E32:E34"/>
    <mergeCell ref="M23:M25"/>
    <mergeCell ref="K6:L6"/>
    <mergeCell ref="T9:T10"/>
    <mergeCell ref="J14:J16"/>
    <mergeCell ref="K14:K16"/>
    <mergeCell ref="K11:K13"/>
    <mergeCell ref="L11:L13"/>
    <mergeCell ref="AV6:AZ6"/>
    <mergeCell ref="O8:S8"/>
    <mergeCell ref="T6:AQ6"/>
    <mergeCell ref="L9:L10"/>
    <mergeCell ref="Q17:Q19"/>
    <mergeCell ref="R17:R19"/>
    <mergeCell ref="S17:S19"/>
    <mergeCell ref="M17:M19"/>
    <mergeCell ref="O17:O19"/>
    <mergeCell ref="P17:P19"/>
    <mergeCell ref="L14:L16"/>
    <mergeCell ref="M14:M16"/>
    <mergeCell ref="O14:O16"/>
    <mergeCell ref="M11:M13"/>
    <mergeCell ref="O11:O13"/>
    <mergeCell ref="J17:J19"/>
    <mergeCell ref="K17:K19"/>
    <mergeCell ref="T11:T13"/>
    <mergeCell ref="T14:T16"/>
    <mergeCell ref="T17:T19"/>
    <mergeCell ref="AR6:AU6"/>
    <mergeCell ref="S14:S16"/>
    <mergeCell ref="E6:G6"/>
    <mergeCell ref="F8:F10"/>
    <mergeCell ref="P14:P16"/>
    <mergeCell ref="P11:P13"/>
    <mergeCell ref="S26:S28"/>
    <mergeCell ref="S29:S31"/>
    <mergeCell ref="S32:S34"/>
    <mergeCell ref="S35:S37"/>
    <mergeCell ref="S38:S40"/>
    <mergeCell ref="P26:P28"/>
    <mergeCell ref="Q26:Q28"/>
    <mergeCell ref="R29:R31"/>
    <mergeCell ref="R35:R37"/>
    <mergeCell ref="M20:M22"/>
    <mergeCell ref="O20:O22"/>
    <mergeCell ref="S47:S49"/>
    <mergeCell ref="S50:S52"/>
    <mergeCell ref="P29:P31"/>
    <mergeCell ref="Q29:Q31"/>
    <mergeCell ref="O26:O28"/>
    <mergeCell ref="O35:O37"/>
    <mergeCell ref="O32:O34"/>
    <mergeCell ref="P32:P34"/>
    <mergeCell ref="Q32:Q34"/>
    <mergeCell ref="Q35:Q37"/>
    <mergeCell ref="P20:P22"/>
    <mergeCell ref="R20:R22"/>
    <mergeCell ref="M35:M37"/>
    <mergeCell ref="N20:N22"/>
    <mergeCell ref="N23:N25"/>
    <mergeCell ref="Q14:Q16"/>
    <mergeCell ref="R14:R16"/>
    <mergeCell ref="N35:N37"/>
    <mergeCell ref="M281:M283"/>
    <mergeCell ref="R272:R274"/>
    <mergeCell ref="S41:S43"/>
    <mergeCell ref="S44:S46"/>
    <mergeCell ref="S281:S283"/>
    <mergeCell ref="O281:O283"/>
    <mergeCell ref="P41:P43"/>
    <mergeCell ref="Q41:Q43"/>
    <mergeCell ref="R41:R43"/>
    <mergeCell ref="P44:P46"/>
    <mergeCell ref="Q44:Q46"/>
    <mergeCell ref="R44:R46"/>
    <mergeCell ref="P47:P49"/>
    <mergeCell ref="Q47:Q49"/>
    <mergeCell ref="R47:R49"/>
    <mergeCell ref="P50:P52"/>
    <mergeCell ref="Q50:Q52"/>
    <mergeCell ref="R278:R280"/>
    <mergeCell ref="Q275:Q277"/>
    <mergeCell ref="R275:R277"/>
    <mergeCell ref="P275:P277"/>
    <mergeCell ref="O272:O274"/>
    <mergeCell ref="S278:S280"/>
    <mergeCell ref="S62:S64"/>
    <mergeCell ref="O71:O73"/>
    <mergeCell ref="P71:P73"/>
    <mergeCell ref="Q71:Q73"/>
    <mergeCell ref="S74:S76"/>
    <mergeCell ref="M41:M43"/>
    <mergeCell ref="S272:S274"/>
    <mergeCell ref="O275:O277"/>
    <mergeCell ref="K275:K277"/>
    <mergeCell ref="L275:L277"/>
    <mergeCell ref="A281:A283"/>
    <mergeCell ref="D281:D283"/>
    <mergeCell ref="E281:E283"/>
    <mergeCell ref="D278:D280"/>
    <mergeCell ref="L41:L43"/>
    <mergeCell ref="J41:J43"/>
    <mergeCell ref="K41:K43"/>
    <mergeCell ref="K278:K280"/>
    <mergeCell ref="L38:L40"/>
    <mergeCell ref="L281:L283"/>
    <mergeCell ref="J32:J34"/>
    <mergeCell ref="L104:L106"/>
    <mergeCell ref="K110:K112"/>
    <mergeCell ref="L110:L112"/>
    <mergeCell ref="K116:K118"/>
    <mergeCell ref="L116:L118"/>
    <mergeCell ref="K122:K124"/>
    <mergeCell ref="L122:L124"/>
    <mergeCell ref="F50:F52"/>
    <mergeCell ref="F272:F274"/>
    <mergeCell ref="F275:F277"/>
    <mergeCell ref="F278:F280"/>
    <mergeCell ref="F281:F283"/>
    <mergeCell ref="A59:A61"/>
    <mergeCell ref="A62:A64"/>
    <mergeCell ref="B62:B64"/>
    <mergeCell ref="B35:B37"/>
    <mergeCell ref="C59:C61"/>
    <mergeCell ref="D59:D61"/>
    <mergeCell ref="E59:E61"/>
    <mergeCell ref="A41:A43"/>
    <mergeCell ref="J293:J295"/>
    <mergeCell ref="A290:A292"/>
    <mergeCell ref="D290:D292"/>
    <mergeCell ref="E290:E292"/>
    <mergeCell ref="D44:D46"/>
    <mergeCell ref="E44:E46"/>
    <mergeCell ref="A47:A49"/>
    <mergeCell ref="D47:D49"/>
    <mergeCell ref="E47:E49"/>
    <mergeCell ref="A50:A52"/>
    <mergeCell ref="D50:D52"/>
    <mergeCell ref="E50:E52"/>
    <mergeCell ref="A272:A274"/>
    <mergeCell ref="D272:D274"/>
    <mergeCell ref="E272:E274"/>
    <mergeCell ref="E284:E286"/>
    <mergeCell ref="B281:B283"/>
    <mergeCell ref="B284:B286"/>
    <mergeCell ref="B287:B289"/>
    <mergeCell ref="B44:B46"/>
    <mergeCell ref="B47:B49"/>
    <mergeCell ref="B50:B52"/>
    <mergeCell ref="A275:A277"/>
    <mergeCell ref="E278:E280"/>
    <mergeCell ref="A53:A55"/>
    <mergeCell ref="J278:J280"/>
    <mergeCell ref="J110:J112"/>
    <mergeCell ref="J116:J118"/>
    <mergeCell ref="J275:J277"/>
    <mergeCell ref="F284:F286"/>
    <mergeCell ref="F59:F61"/>
    <mergeCell ref="J140:J142"/>
    <mergeCell ref="D41:D43"/>
    <mergeCell ref="E41:E43"/>
    <mergeCell ref="A44:A46"/>
    <mergeCell ref="F23:F25"/>
    <mergeCell ref="F26:F28"/>
    <mergeCell ref="F29:F31"/>
    <mergeCell ref="F32:F34"/>
    <mergeCell ref="F35:F37"/>
    <mergeCell ref="F38:F40"/>
    <mergeCell ref="F41:F43"/>
    <mergeCell ref="F44:F46"/>
    <mergeCell ref="A17:A19"/>
    <mergeCell ref="A20:A22"/>
    <mergeCell ref="D35:D37"/>
    <mergeCell ref="E35:E37"/>
    <mergeCell ref="A38:A40"/>
    <mergeCell ref="D38:D40"/>
    <mergeCell ref="E38:E40"/>
    <mergeCell ref="B38:B40"/>
    <mergeCell ref="B41:B43"/>
    <mergeCell ref="E17:E19"/>
    <mergeCell ref="E23:E25"/>
    <mergeCell ref="A26:A28"/>
    <mergeCell ref="A35:A37"/>
    <mergeCell ref="D17:D19"/>
    <mergeCell ref="E26:E28"/>
    <mergeCell ref="A29:A31"/>
    <mergeCell ref="D29:D31"/>
    <mergeCell ref="C62:C64"/>
    <mergeCell ref="D62:D64"/>
    <mergeCell ref="E62:E64"/>
    <mergeCell ref="J59:J61"/>
    <mergeCell ref="K59:K61"/>
    <mergeCell ref="L59:L61"/>
    <mergeCell ref="M59:M61"/>
    <mergeCell ref="J62:J64"/>
    <mergeCell ref="K62:K64"/>
    <mergeCell ref="L62:L64"/>
    <mergeCell ref="M62:M64"/>
    <mergeCell ref="L56:L58"/>
    <mergeCell ref="M56:M58"/>
    <mergeCell ref="M74:M76"/>
    <mergeCell ref="M86:M88"/>
    <mergeCell ref="L92:L94"/>
    <mergeCell ref="M92:M94"/>
    <mergeCell ref="L98:L100"/>
    <mergeCell ref="K71:K73"/>
    <mergeCell ref="L71:L73"/>
    <mergeCell ref="M71:M73"/>
    <mergeCell ref="J68:J70"/>
    <mergeCell ref="K68:K70"/>
    <mergeCell ref="L68:L70"/>
    <mergeCell ref="M68:M70"/>
    <mergeCell ref="J77:J79"/>
    <mergeCell ref="J65:J67"/>
    <mergeCell ref="K65:K67"/>
    <mergeCell ref="L65:L67"/>
    <mergeCell ref="M65:M67"/>
    <mergeCell ref="J83:J85"/>
    <mergeCell ref="K83:K85"/>
    <mergeCell ref="L83:L85"/>
    <mergeCell ref="M83:M85"/>
    <mergeCell ref="A293:A295"/>
    <mergeCell ref="A11:A13"/>
    <mergeCell ref="J11:J13"/>
    <mergeCell ref="G9:G10"/>
    <mergeCell ref="I9:I10"/>
    <mergeCell ref="J9:J10"/>
    <mergeCell ref="K9:K10"/>
    <mergeCell ref="A8:A10"/>
    <mergeCell ref="D275:D277"/>
    <mergeCell ref="E275:E277"/>
    <mergeCell ref="A278:A280"/>
    <mergeCell ref="J38:J40"/>
    <mergeCell ref="J47:J49"/>
    <mergeCell ref="J281:J283"/>
    <mergeCell ref="K281:K283"/>
    <mergeCell ref="J284:J286"/>
    <mergeCell ref="K284:K286"/>
    <mergeCell ref="J50:J52"/>
    <mergeCell ref="K50:K52"/>
    <mergeCell ref="J272:J274"/>
    <mergeCell ref="K272:K274"/>
    <mergeCell ref="J35:J37"/>
    <mergeCell ref="J56:J58"/>
    <mergeCell ref="K56:K58"/>
    <mergeCell ref="J92:J94"/>
    <mergeCell ref="K92:K94"/>
    <mergeCell ref="J98:J100"/>
    <mergeCell ref="K98:K100"/>
    <mergeCell ref="J104:J106"/>
    <mergeCell ref="K104:K106"/>
    <mergeCell ref="J71:J73"/>
    <mergeCell ref="J53:J55"/>
    <mergeCell ref="BE660:BM660"/>
    <mergeCell ref="R53:R55"/>
    <mergeCell ref="S53:S55"/>
    <mergeCell ref="P56:P58"/>
    <mergeCell ref="Q56:Q58"/>
    <mergeCell ref="R56:R58"/>
    <mergeCell ref="S56:S58"/>
    <mergeCell ref="P59:P61"/>
    <mergeCell ref="Q59:Q61"/>
    <mergeCell ref="R59:R61"/>
    <mergeCell ref="S59:S61"/>
    <mergeCell ref="M128:M130"/>
    <mergeCell ref="K140:K142"/>
    <mergeCell ref="L140:L142"/>
    <mergeCell ref="M140:M142"/>
    <mergeCell ref="R140:R142"/>
    <mergeCell ref="S140:S142"/>
    <mergeCell ref="Q140:Q142"/>
    <mergeCell ref="L242:L244"/>
    <mergeCell ref="M242:M244"/>
    <mergeCell ref="O242:O244"/>
    <mergeCell ref="P242:P244"/>
    <mergeCell ref="Q242:Q244"/>
    <mergeCell ref="R242:R244"/>
    <mergeCell ref="S242:S244"/>
    <mergeCell ref="S263:S265"/>
    <mergeCell ref="L284:L286"/>
    <mergeCell ref="M284:M286"/>
    <mergeCell ref="L272:L274"/>
    <mergeCell ref="M272:M274"/>
    <mergeCell ref="M275:M277"/>
    <mergeCell ref="L278:L280"/>
    <mergeCell ref="R65:R67"/>
    <mergeCell ref="S65:S67"/>
    <mergeCell ref="P62:P64"/>
    <mergeCell ref="Q62:Q64"/>
    <mergeCell ref="R62:R64"/>
    <mergeCell ref="M77:M79"/>
    <mergeCell ref="R77:R79"/>
    <mergeCell ref="S77:S79"/>
    <mergeCell ref="J74:J76"/>
    <mergeCell ref="K74:K76"/>
    <mergeCell ref="L74:L76"/>
    <mergeCell ref="P74:P76"/>
    <mergeCell ref="Q74:Q76"/>
    <mergeCell ref="R74:R76"/>
    <mergeCell ref="O74:O76"/>
    <mergeCell ref="K77:K79"/>
    <mergeCell ref="L77:L79"/>
    <mergeCell ref="R71:R73"/>
    <mergeCell ref="S71:S73"/>
    <mergeCell ref="O68:O70"/>
    <mergeCell ref="R83:R85"/>
    <mergeCell ref="S83:S85"/>
    <mergeCell ref="J80:J82"/>
    <mergeCell ref="K80:K82"/>
    <mergeCell ref="L80:L82"/>
    <mergeCell ref="M80:M82"/>
    <mergeCell ref="O80:O82"/>
    <mergeCell ref="P80:P82"/>
    <mergeCell ref="Q80:Q82"/>
    <mergeCell ref="R80:R82"/>
    <mergeCell ref="S80:S82"/>
    <mergeCell ref="J89:J91"/>
    <mergeCell ref="K89:K91"/>
    <mergeCell ref="L89:L91"/>
    <mergeCell ref="M89:M91"/>
    <mergeCell ref="O89:O91"/>
    <mergeCell ref="P89:P91"/>
    <mergeCell ref="Q89:Q91"/>
    <mergeCell ref="R89:R91"/>
    <mergeCell ref="S89:S91"/>
    <mergeCell ref="J86:J88"/>
    <mergeCell ref="K86:K88"/>
    <mergeCell ref="L86:L88"/>
    <mergeCell ref="P86:P88"/>
    <mergeCell ref="Q86:Q88"/>
    <mergeCell ref="R86:R88"/>
    <mergeCell ref="R92:R94"/>
    <mergeCell ref="S92:S94"/>
    <mergeCell ref="O92:O94"/>
    <mergeCell ref="O86:O88"/>
    <mergeCell ref="J95:J97"/>
    <mergeCell ref="K95:K97"/>
    <mergeCell ref="L95:L97"/>
    <mergeCell ref="M95:M97"/>
    <mergeCell ref="O95:O97"/>
    <mergeCell ref="P95:P97"/>
    <mergeCell ref="Q95:Q97"/>
    <mergeCell ref="R95:R97"/>
    <mergeCell ref="S95:S97"/>
    <mergeCell ref="J101:J103"/>
    <mergeCell ref="K101:K103"/>
    <mergeCell ref="L101:L103"/>
    <mergeCell ref="M101:M103"/>
    <mergeCell ref="O101:O103"/>
    <mergeCell ref="P101:P103"/>
    <mergeCell ref="Q101:Q103"/>
    <mergeCell ref="R101:R103"/>
    <mergeCell ref="S101:S103"/>
    <mergeCell ref="M98:M100"/>
    <mergeCell ref="O98:O100"/>
    <mergeCell ref="P98:P100"/>
    <mergeCell ref="J107:J109"/>
    <mergeCell ref="K107:K109"/>
    <mergeCell ref="L107:L109"/>
    <mergeCell ref="M107:M109"/>
    <mergeCell ref="O107:O109"/>
    <mergeCell ref="P107:P109"/>
    <mergeCell ref="Q107:Q109"/>
    <mergeCell ref="R107:R109"/>
    <mergeCell ref="S107:S109"/>
    <mergeCell ref="M104:M106"/>
    <mergeCell ref="O104:O106"/>
    <mergeCell ref="P104:P106"/>
    <mergeCell ref="Q104:Q106"/>
    <mergeCell ref="R104:R106"/>
    <mergeCell ref="S104:S106"/>
    <mergeCell ref="J113:J115"/>
    <mergeCell ref="K113:K115"/>
    <mergeCell ref="L113:L115"/>
    <mergeCell ref="M113:M115"/>
    <mergeCell ref="O113:O115"/>
    <mergeCell ref="P113:P115"/>
    <mergeCell ref="Q113:Q115"/>
    <mergeCell ref="R113:R115"/>
    <mergeCell ref="S113:S115"/>
    <mergeCell ref="M110:M112"/>
    <mergeCell ref="O110:O112"/>
    <mergeCell ref="P110:P112"/>
    <mergeCell ref="Q110:Q112"/>
    <mergeCell ref="R110:R112"/>
    <mergeCell ref="S110:S112"/>
    <mergeCell ref="J119:J121"/>
    <mergeCell ref="K119:K121"/>
    <mergeCell ref="L119:L121"/>
    <mergeCell ref="M119:M121"/>
    <mergeCell ref="O119:O121"/>
    <mergeCell ref="P119:P121"/>
    <mergeCell ref="Q119:Q121"/>
    <mergeCell ref="R119:R121"/>
    <mergeCell ref="S119:S121"/>
    <mergeCell ref="M116:M118"/>
    <mergeCell ref="O116:O118"/>
    <mergeCell ref="P116:P118"/>
    <mergeCell ref="Q116:Q118"/>
    <mergeCell ref="R116:R118"/>
    <mergeCell ref="S116:S118"/>
    <mergeCell ref="J125:J127"/>
    <mergeCell ref="K125:K127"/>
    <mergeCell ref="L125:L127"/>
    <mergeCell ref="M125:M127"/>
    <mergeCell ref="R122:R124"/>
    <mergeCell ref="R125:R127"/>
    <mergeCell ref="P125:P127"/>
    <mergeCell ref="S122:S124"/>
    <mergeCell ref="S125:S127"/>
    <mergeCell ref="Q122:Q124"/>
    <mergeCell ref="Q125:Q127"/>
    <mergeCell ref="O122:O124"/>
    <mergeCell ref="O125:O127"/>
    <mergeCell ref="M122:M124"/>
    <mergeCell ref="J122:J124"/>
    <mergeCell ref="J131:J133"/>
    <mergeCell ref="K131:K133"/>
    <mergeCell ref="L131:L133"/>
    <mergeCell ref="M131:M133"/>
    <mergeCell ref="O131:O133"/>
    <mergeCell ref="P131:P133"/>
    <mergeCell ref="Q131:Q133"/>
    <mergeCell ref="R131:R133"/>
    <mergeCell ref="S131:S133"/>
    <mergeCell ref="K128:K130"/>
    <mergeCell ref="L128:L130"/>
    <mergeCell ref="K134:K136"/>
    <mergeCell ref="L134:L136"/>
    <mergeCell ref="M134:M136"/>
    <mergeCell ref="J137:J139"/>
    <mergeCell ref="K137:K139"/>
    <mergeCell ref="L137:L139"/>
    <mergeCell ref="M137:M139"/>
    <mergeCell ref="O137:O139"/>
    <mergeCell ref="P137:P139"/>
    <mergeCell ref="Q137:Q139"/>
    <mergeCell ref="R137:R139"/>
    <mergeCell ref="S137:S139"/>
    <mergeCell ref="R134:R136"/>
    <mergeCell ref="R128:R130"/>
    <mergeCell ref="S134:S136"/>
    <mergeCell ref="S128:S130"/>
    <mergeCell ref="Q134:Q136"/>
    <mergeCell ref="Q128:Q130"/>
    <mergeCell ref="O128:O130"/>
    <mergeCell ref="J128:J130"/>
    <mergeCell ref="J134:J136"/>
    <mergeCell ref="J143:J145"/>
    <mergeCell ref="K143:K145"/>
    <mergeCell ref="L143:L145"/>
    <mergeCell ref="M143:M145"/>
    <mergeCell ref="O143:O145"/>
    <mergeCell ref="P143:P145"/>
    <mergeCell ref="Q143:Q145"/>
    <mergeCell ref="R143:R145"/>
    <mergeCell ref="S143:S145"/>
    <mergeCell ref="J146:J148"/>
    <mergeCell ref="K146:K148"/>
    <mergeCell ref="L146:L148"/>
    <mergeCell ref="M146:M148"/>
    <mergeCell ref="J149:J151"/>
    <mergeCell ref="K149:K151"/>
    <mergeCell ref="L149:L151"/>
    <mergeCell ref="M149:M151"/>
    <mergeCell ref="O149:O151"/>
    <mergeCell ref="P149:P151"/>
    <mergeCell ref="Q149:Q151"/>
    <mergeCell ref="R149:R151"/>
    <mergeCell ref="S149:S151"/>
    <mergeCell ref="R146:R148"/>
    <mergeCell ref="S146:S148"/>
    <mergeCell ref="Q146:Q148"/>
    <mergeCell ref="N149:N151"/>
    <mergeCell ref="J152:J154"/>
    <mergeCell ref="K152:K154"/>
    <mergeCell ref="L152:L154"/>
    <mergeCell ref="M152:M154"/>
    <mergeCell ref="O152:O154"/>
    <mergeCell ref="P152:P154"/>
    <mergeCell ref="Q152:Q154"/>
    <mergeCell ref="R152:R154"/>
    <mergeCell ref="S152:S154"/>
    <mergeCell ref="J155:J157"/>
    <mergeCell ref="K155:K157"/>
    <mergeCell ref="L155:L157"/>
    <mergeCell ref="M155:M157"/>
    <mergeCell ref="J158:J160"/>
    <mergeCell ref="K158:K160"/>
    <mergeCell ref="L158:L160"/>
    <mergeCell ref="M158:M160"/>
    <mergeCell ref="O158:O160"/>
    <mergeCell ref="P158:P160"/>
    <mergeCell ref="Q158:Q160"/>
    <mergeCell ref="R158:R160"/>
    <mergeCell ref="S158:S160"/>
    <mergeCell ref="R155:R157"/>
    <mergeCell ref="S155:S157"/>
    <mergeCell ref="Q155:Q157"/>
    <mergeCell ref="N152:N154"/>
    <mergeCell ref="N155:N157"/>
    <mergeCell ref="N158:N160"/>
    <mergeCell ref="J161:J163"/>
    <mergeCell ref="K161:K163"/>
    <mergeCell ref="L161:L163"/>
    <mergeCell ref="M161:M163"/>
    <mergeCell ref="O161:O163"/>
    <mergeCell ref="P161:P163"/>
    <mergeCell ref="Q161:Q163"/>
    <mergeCell ref="R161:R163"/>
    <mergeCell ref="S161:S163"/>
    <mergeCell ref="J164:J166"/>
    <mergeCell ref="K164:K166"/>
    <mergeCell ref="L164:L166"/>
    <mergeCell ref="M164:M166"/>
    <mergeCell ref="J167:J169"/>
    <mergeCell ref="K167:K169"/>
    <mergeCell ref="L167:L169"/>
    <mergeCell ref="M167:M169"/>
    <mergeCell ref="O167:O169"/>
    <mergeCell ref="P167:P169"/>
    <mergeCell ref="Q167:Q169"/>
    <mergeCell ref="R167:R169"/>
    <mergeCell ref="S167:S169"/>
    <mergeCell ref="R164:R166"/>
    <mergeCell ref="S164:S166"/>
    <mergeCell ref="Q164:Q166"/>
    <mergeCell ref="N161:N163"/>
    <mergeCell ref="N164:N166"/>
    <mergeCell ref="N167:N169"/>
    <mergeCell ref="J170:J172"/>
    <mergeCell ref="K170:K172"/>
    <mergeCell ref="L170:L172"/>
    <mergeCell ref="M170:M172"/>
    <mergeCell ref="O170:O172"/>
    <mergeCell ref="P170:P172"/>
    <mergeCell ref="Q170:Q172"/>
    <mergeCell ref="R170:R172"/>
    <mergeCell ref="S170:S172"/>
    <mergeCell ref="J173:J175"/>
    <mergeCell ref="K173:K175"/>
    <mergeCell ref="L173:L175"/>
    <mergeCell ref="M173:M175"/>
    <mergeCell ref="J176:J178"/>
    <mergeCell ref="K176:K178"/>
    <mergeCell ref="L176:L178"/>
    <mergeCell ref="M176:M178"/>
    <mergeCell ref="O176:O178"/>
    <mergeCell ref="P176:P178"/>
    <mergeCell ref="Q176:Q178"/>
    <mergeCell ref="R176:R178"/>
    <mergeCell ref="S176:S178"/>
    <mergeCell ref="R173:R175"/>
    <mergeCell ref="S173:S175"/>
    <mergeCell ref="Q173:Q175"/>
    <mergeCell ref="N170:N172"/>
    <mergeCell ref="N173:N175"/>
    <mergeCell ref="N176:N178"/>
    <mergeCell ref="J179:J181"/>
    <mergeCell ref="K179:K181"/>
    <mergeCell ref="L179:L181"/>
    <mergeCell ref="M179:M181"/>
    <mergeCell ref="O179:O181"/>
    <mergeCell ref="P179:P181"/>
    <mergeCell ref="Q179:Q181"/>
    <mergeCell ref="R179:R181"/>
    <mergeCell ref="S179:S181"/>
    <mergeCell ref="J182:J184"/>
    <mergeCell ref="K182:K184"/>
    <mergeCell ref="L182:L184"/>
    <mergeCell ref="M182:M184"/>
    <mergeCell ref="J185:J187"/>
    <mergeCell ref="K185:K187"/>
    <mergeCell ref="L185:L187"/>
    <mergeCell ref="M185:M187"/>
    <mergeCell ref="O185:O187"/>
    <mergeCell ref="P185:P187"/>
    <mergeCell ref="Q185:Q187"/>
    <mergeCell ref="R185:R187"/>
    <mergeCell ref="S185:S187"/>
    <mergeCell ref="R182:R184"/>
    <mergeCell ref="S182:S184"/>
    <mergeCell ref="Q182:Q184"/>
    <mergeCell ref="N179:N181"/>
    <mergeCell ref="N182:N184"/>
    <mergeCell ref="N185:N187"/>
    <mergeCell ref="J188:J190"/>
    <mergeCell ref="K188:K190"/>
    <mergeCell ref="L188:L190"/>
    <mergeCell ref="M188:M190"/>
    <mergeCell ref="O188:O190"/>
    <mergeCell ref="P188:P190"/>
    <mergeCell ref="Q188:Q190"/>
    <mergeCell ref="R188:R190"/>
    <mergeCell ref="S188:S190"/>
    <mergeCell ref="J191:J193"/>
    <mergeCell ref="K191:K193"/>
    <mergeCell ref="L191:L193"/>
    <mergeCell ref="M191:M193"/>
    <mergeCell ref="J194:J196"/>
    <mergeCell ref="K194:K196"/>
    <mergeCell ref="L194:L196"/>
    <mergeCell ref="M194:M196"/>
    <mergeCell ref="O194:O196"/>
    <mergeCell ref="P194:P196"/>
    <mergeCell ref="Q194:Q196"/>
    <mergeCell ref="R194:R196"/>
    <mergeCell ref="S194:S196"/>
    <mergeCell ref="S191:S193"/>
    <mergeCell ref="Q191:Q193"/>
    <mergeCell ref="N188:N190"/>
    <mergeCell ref="N191:N193"/>
    <mergeCell ref="N194:N196"/>
    <mergeCell ref="J197:J199"/>
    <mergeCell ref="K197:K199"/>
    <mergeCell ref="L197:L199"/>
    <mergeCell ref="M197:M199"/>
    <mergeCell ref="O197:O199"/>
    <mergeCell ref="P197:P199"/>
    <mergeCell ref="Q197:Q199"/>
    <mergeCell ref="R197:R199"/>
    <mergeCell ref="S197:S199"/>
    <mergeCell ref="J200:J202"/>
    <mergeCell ref="K200:K202"/>
    <mergeCell ref="L200:L202"/>
    <mergeCell ref="M200:M202"/>
    <mergeCell ref="J203:J205"/>
    <mergeCell ref="K203:K205"/>
    <mergeCell ref="L203:L205"/>
    <mergeCell ref="M203:M205"/>
    <mergeCell ref="O203:O205"/>
    <mergeCell ref="P203:P205"/>
    <mergeCell ref="Q203:Q205"/>
    <mergeCell ref="R203:R205"/>
    <mergeCell ref="S203:S205"/>
    <mergeCell ref="S200:S202"/>
    <mergeCell ref="Q200:Q202"/>
    <mergeCell ref="N197:N199"/>
    <mergeCell ref="N200:N202"/>
    <mergeCell ref="N203:N205"/>
    <mergeCell ref="J206:J208"/>
    <mergeCell ref="K206:K208"/>
    <mergeCell ref="L206:L208"/>
    <mergeCell ref="M206:M208"/>
    <mergeCell ref="O206:O208"/>
    <mergeCell ref="P206:P208"/>
    <mergeCell ref="Q206:Q208"/>
    <mergeCell ref="R206:R208"/>
    <mergeCell ref="S206:S208"/>
    <mergeCell ref="J209:J211"/>
    <mergeCell ref="K209:K211"/>
    <mergeCell ref="L209:L211"/>
    <mergeCell ref="M209:M211"/>
    <mergeCell ref="J212:J214"/>
    <mergeCell ref="K212:K214"/>
    <mergeCell ref="L212:L214"/>
    <mergeCell ref="M212:M214"/>
    <mergeCell ref="O212:O214"/>
    <mergeCell ref="P212:P214"/>
    <mergeCell ref="Q212:Q214"/>
    <mergeCell ref="R212:R214"/>
    <mergeCell ref="S212:S214"/>
    <mergeCell ref="S209:S211"/>
    <mergeCell ref="Q209:Q211"/>
    <mergeCell ref="N206:N208"/>
    <mergeCell ref="N209:N211"/>
    <mergeCell ref="N212:N214"/>
    <mergeCell ref="J215:J217"/>
    <mergeCell ref="K215:K217"/>
    <mergeCell ref="L215:L217"/>
    <mergeCell ref="M215:M217"/>
    <mergeCell ref="O215:O217"/>
    <mergeCell ref="P215:P217"/>
    <mergeCell ref="Q215:Q217"/>
    <mergeCell ref="R215:R217"/>
    <mergeCell ref="S215:S217"/>
    <mergeCell ref="J218:J220"/>
    <mergeCell ref="K218:K220"/>
    <mergeCell ref="L218:L220"/>
    <mergeCell ref="M218:M220"/>
    <mergeCell ref="J221:J223"/>
    <mergeCell ref="K221:K223"/>
    <mergeCell ref="L221:L223"/>
    <mergeCell ref="M221:M223"/>
    <mergeCell ref="O221:O223"/>
    <mergeCell ref="P221:P223"/>
    <mergeCell ref="Q221:Q223"/>
    <mergeCell ref="R221:R223"/>
    <mergeCell ref="S221:S223"/>
    <mergeCell ref="S218:S220"/>
    <mergeCell ref="N215:N217"/>
    <mergeCell ref="N218:N220"/>
    <mergeCell ref="N221:N223"/>
    <mergeCell ref="J224:J226"/>
    <mergeCell ref="K224:K226"/>
    <mergeCell ref="L224:L226"/>
    <mergeCell ref="M224:M226"/>
    <mergeCell ref="O224:O226"/>
    <mergeCell ref="P224:P226"/>
    <mergeCell ref="Q224:Q226"/>
    <mergeCell ref="R224:R226"/>
    <mergeCell ref="S224:S226"/>
    <mergeCell ref="J227:J229"/>
    <mergeCell ref="K227:K229"/>
    <mergeCell ref="L227:L229"/>
    <mergeCell ref="M227:M229"/>
    <mergeCell ref="J230:J232"/>
    <mergeCell ref="K230:K232"/>
    <mergeCell ref="L230:L232"/>
    <mergeCell ref="M230:M232"/>
    <mergeCell ref="O230:O232"/>
    <mergeCell ref="P230:P232"/>
    <mergeCell ref="Q230:Q232"/>
    <mergeCell ref="R230:R232"/>
    <mergeCell ref="S230:S232"/>
    <mergeCell ref="S227:S229"/>
    <mergeCell ref="N224:N226"/>
    <mergeCell ref="N227:N229"/>
    <mergeCell ref="N230:N232"/>
    <mergeCell ref="J233:J235"/>
    <mergeCell ref="K233:K235"/>
    <mergeCell ref="L233:L235"/>
    <mergeCell ref="M233:M235"/>
    <mergeCell ref="O233:O235"/>
    <mergeCell ref="P233:P235"/>
    <mergeCell ref="Q233:Q235"/>
    <mergeCell ref="R233:R235"/>
    <mergeCell ref="S233:S235"/>
    <mergeCell ref="J236:J238"/>
    <mergeCell ref="K236:K238"/>
    <mergeCell ref="L236:L238"/>
    <mergeCell ref="M236:M238"/>
    <mergeCell ref="J239:J241"/>
    <mergeCell ref="K239:K241"/>
    <mergeCell ref="L239:L241"/>
    <mergeCell ref="M239:M241"/>
    <mergeCell ref="O239:O241"/>
    <mergeCell ref="P239:P241"/>
    <mergeCell ref="Q239:Q241"/>
    <mergeCell ref="R239:R241"/>
    <mergeCell ref="S239:S241"/>
    <mergeCell ref="S236:S238"/>
    <mergeCell ref="N233:N235"/>
    <mergeCell ref="N236:N238"/>
    <mergeCell ref="N239:N241"/>
    <mergeCell ref="J245:J247"/>
    <mergeCell ref="K245:K247"/>
    <mergeCell ref="L245:L247"/>
    <mergeCell ref="M245:M247"/>
    <mergeCell ref="J248:J250"/>
    <mergeCell ref="K248:K250"/>
    <mergeCell ref="L248:L250"/>
    <mergeCell ref="M248:M250"/>
    <mergeCell ref="O248:O250"/>
    <mergeCell ref="P248:P250"/>
    <mergeCell ref="Q248:Q250"/>
    <mergeCell ref="R248:R250"/>
    <mergeCell ref="S248:S250"/>
    <mergeCell ref="R251:R253"/>
    <mergeCell ref="S251:S253"/>
    <mergeCell ref="J254:J256"/>
    <mergeCell ref="K254:K256"/>
    <mergeCell ref="L254:L256"/>
    <mergeCell ref="M254:M256"/>
    <mergeCell ref="R257:R259"/>
    <mergeCell ref="S257:S259"/>
    <mergeCell ref="P266:P268"/>
    <mergeCell ref="Q266:Q268"/>
    <mergeCell ref="R266:R268"/>
    <mergeCell ref="S266:S268"/>
    <mergeCell ref="R269:R271"/>
    <mergeCell ref="S269:S271"/>
    <mergeCell ref="J260:J262"/>
    <mergeCell ref="K260:K262"/>
    <mergeCell ref="L260:L262"/>
    <mergeCell ref="M260:M262"/>
    <mergeCell ref="O260:O262"/>
    <mergeCell ref="P260:P262"/>
    <mergeCell ref="Q260:Q262"/>
    <mergeCell ref="R260:R262"/>
    <mergeCell ref="S260:S262"/>
    <mergeCell ref="J263:J265"/>
    <mergeCell ref="K263:K265"/>
    <mergeCell ref="L263:L265"/>
    <mergeCell ref="M263:M265"/>
    <mergeCell ref="O263:O265"/>
    <mergeCell ref="P263:P265"/>
    <mergeCell ref="Q263:Q265"/>
    <mergeCell ref="R263:R265"/>
    <mergeCell ref="R299:R301"/>
    <mergeCell ref="R296:R298"/>
    <mergeCell ref="R302:R304"/>
    <mergeCell ref="R305:R307"/>
    <mergeCell ref="R308:R310"/>
    <mergeCell ref="R311:R313"/>
    <mergeCell ref="R314:R316"/>
    <mergeCell ref="R317:R319"/>
    <mergeCell ref="R320:R322"/>
    <mergeCell ref="R323:R325"/>
    <mergeCell ref="S323:S325"/>
    <mergeCell ref="R326:R328"/>
    <mergeCell ref="S326:S328"/>
    <mergeCell ref="R329:R331"/>
    <mergeCell ref="S329:S331"/>
    <mergeCell ref="R332:R334"/>
    <mergeCell ref="S332:S334"/>
    <mergeCell ref="S299:S301"/>
    <mergeCell ref="S302:S304"/>
    <mergeCell ref="S305:S307"/>
    <mergeCell ref="S308:S310"/>
    <mergeCell ref="S311:S313"/>
    <mergeCell ref="S314:S316"/>
    <mergeCell ref="S317:S319"/>
    <mergeCell ref="S320:S322"/>
    <mergeCell ref="R335:R337"/>
    <mergeCell ref="S335:S337"/>
    <mergeCell ref="R338:R340"/>
    <mergeCell ref="S338:S340"/>
    <mergeCell ref="R341:R343"/>
    <mergeCell ref="S341:S343"/>
    <mergeCell ref="R344:R346"/>
    <mergeCell ref="S344:S346"/>
    <mergeCell ref="R347:R349"/>
    <mergeCell ref="S347:S349"/>
    <mergeCell ref="R350:R352"/>
    <mergeCell ref="S350:S352"/>
    <mergeCell ref="R353:R355"/>
    <mergeCell ref="S353:S355"/>
    <mergeCell ref="R356:R358"/>
    <mergeCell ref="S356:S358"/>
    <mergeCell ref="R359:R361"/>
    <mergeCell ref="S359:S361"/>
    <mergeCell ref="R362:R364"/>
    <mergeCell ref="S362:S364"/>
    <mergeCell ref="R365:R367"/>
    <mergeCell ref="S365:S367"/>
    <mergeCell ref="R368:R370"/>
    <mergeCell ref="S368:S370"/>
    <mergeCell ref="R371:R373"/>
    <mergeCell ref="S371:S373"/>
    <mergeCell ref="R374:R376"/>
    <mergeCell ref="S374:S376"/>
    <mergeCell ref="R377:R379"/>
    <mergeCell ref="S377:S379"/>
    <mergeCell ref="R380:R382"/>
    <mergeCell ref="S380:S382"/>
    <mergeCell ref="R383:R385"/>
    <mergeCell ref="S383:S385"/>
    <mergeCell ref="R386:R388"/>
    <mergeCell ref="S386:S388"/>
    <mergeCell ref="R389:R391"/>
    <mergeCell ref="S389:S391"/>
    <mergeCell ref="R392:R394"/>
    <mergeCell ref="S392:S394"/>
    <mergeCell ref="R395:R397"/>
    <mergeCell ref="S395:S397"/>
    <mergeCell ref="R398:R400"/>
    <mergeCell ref="S398:S400"/>
    <mergeCell ref="R401:R403"/>
    <mergeCell ref="S401:S403"/>
    <mergeCell ref="R404:R406"/>
    <mergeCell ref="S404:S406"/>
    <mergeCell ref="R407:R409"/>
    <mergeCell ref="S407:S409"/>
    <mergeCell ref="R410:R412"/>
    <mergeCell ref="S410:S412"/>
    <mergeCell ref="R413:R415"/>
    <mergeCell ref="S413:S415"/>
    <mergeCell ref="R416:R418"/>
    <mergeCell ref="S416:S418"/>
    <mergeCell ref="R419:R421"/>
    <mergeCell ref="S419:S421"/>
    <mergeCell ref="R422:R424"/>
    <mergeCell ref="S422:S424"/>
    <mergeCell ref="R425:R427"/>
    <mergeCell ref="S425:S427"/>
    <mergeCell ref="R428:R430"/>
    <mergeCell ref="S428:S430"/>
    <mergeCell ref="R431:R433"/>
    <mergeCell ref="S431:S433"/>
    <mergeCell ref="R434:R436"/>
    <mergeCell ref="S434:S436"/>
    <mergeCell ref="R437:R439"/>
    <mergeCell ref="S437:S439"/>
    <mergeCell ref="R440:R442"/>
    <mergeCell ref="S440:S442"/>
    <mergeCell ref="R443:R445"/>
    <mergeCell ref="S443:S445"/>
    <mergeCell ref="R446:R448"/>
    <mergeCell ref="S446:S448"/>
    <mergeCell ref="R449:R451"/>
    <mergeCell ref="S449:S451"/>
    <mergeCell ref="R452:R454"/>
    <mergeCell ref="S452:S454"/>
    <mergeCell ref="R455:R457"/>
    <mergeCell ref="S455:S457"/>
    <mergeCell ref="R458:R460"/>
    <mergeCell ref="S458:S460"/>
    <mergeCell ref="R461:R463"/>
    <mergeCell ref="S461:S463"/>
    <mergeCell ref="R464:R466"/>
    <mergeCell ref="S464:S466"/>
    <mergeCell ref="R467:R469"/>
    <mergeCell ref="S467:S469"/>
    <mergeCell ref="R470:R472"/>
    <mergeCell ref="S470:S472"/>
    <mergeCell ref="R473:R475"/>
    <mergeCell ref="S473:S475"/>
    <mergeCell ref="R476:R478"/>
    <mergeCell ref="S476:S478"/>
    <mergeCell ref="R479:R481"/>
    <mergeCell ref="S479:S481"/>
    <mergeCell ref="R482:R484"/>
    <mergeCell ref="S482:S484"/>
    <mergeCell ref="R485:R487"/>
    <mergeCell ref="S485:S487"/>
    <mergeCell ref="R488:R490"/>
    <mergeCell ref="S488:S490"/>
    <mergeCell ref="R491:R493"/>
    <mergeCell ref="S491:S493"/>
    <mergeCell ref="R494:R496"/>
    <mergeCell ref="S494:S496"/>
    <mergeCell ref="R497:R499"/>
    <mergeCell ref="S497:S499"/>
    <mergeCell ref="R500:R502"/>
    <mergeCell ref="S500:S502"/>
    <mergeCell ref="R503:R505"/>
    <mergeCell ref="S503:S505"/>
    <mergeCell ref="R506:R508"/>
    <mergeCell ref="S506:S508"/>
    <mergeCell ref="R509:R511"/>
    <mergeCell ref="S509:S511"/>
    <mergeCell ref="R512:R514"/>
    <mergeCell ref="S512:S514"/>
    <mergeCell ref="R515:R517"/>
    <mergeCell ref="S515:S517"/>
    <mergeCell ref="R518:R520"/>
    <mergeCell ref="S518:S520"/>
    <mergeCell ref="R521:R523"/>
    <mergeCell ref="S521:S523"/>
    <mergeCell ref="R524:R526"/>
    <mergeCell ref="S524:S526"/>
    <mergeCell ref="R527:R529"/>
    <mergeCell ref="S527:S529"/>
    <mergeCell ref="R530:R532"/>
    <mergeCell ref="S530:S532"/>
    <mergeCell ref="R533:R535"/>
    <mergeCell ref="S533:S535"/>
    <mergeCell ref="A536:A538"/>
    <mergeCell ref="B536:B538"/>
    <mergeCell ref="C536:C538"/>
    <mergeCell ref="D536:D538"/>
    <mergeCell ref="E536:E538"/>
    <mergeCell ref="F536:F538"/>
    <mergeCell ref="A539:A541"/>
    <mergeCell ref="B539:B541"/>
    <mergeCell ref="C539:C541"/>
    <mergeCell ref="D539:D541"/>
    <mergeCell ref="E539:E541"/>
    <mergeCell ref="F539:F541"/>
    <mergeCell ref="J536:J538"/>
    <mergeCell ref="K536:K538"/>
    <mergeCell ref="L536:L538"/>
    <mergeCell ref="M536:M538"/>
    <mergeCell ref="A527:A529"/>
    <mergeCell ref="B527:B529"/>
    <mergeCell ref="C527:C529"/>
    <mergeCell ref="D527:D529"/>
    <mergeCell ref="E527:E529"/>
    <mergeCell ref="F527:F529"/>
    <mergeCell ref="A530:A532"/>
    <mergeCell ref="B530:B532"/>
    <mergeCell ref="A542:A544"/>
    <mergeCell ref="B542:B544"/>
    <mergeCell ref="C542:C544"/>
    <mergeCell ref="D542:D544"/>
    <mergeCell ref="E542:E544"/>
    <mergeCell ref="F542:F544"/>
    <mergeCell ref="A545:A547"/>
    <mergeCell ref="B545:B547"/>
    <mergeCell ref="C545:C547"/>
    <mergeCell ref="D545:D547"/>
    <mergeCell ref="E545:E547"/>
    <mergeCell ref="F545:F547"/>
    <mergeCell ref="A548:A550"/>
    <mergeCell ref="B548:B550"/>
    <mergeCell ref="C548:C550"/>
    <mergeCell ref="D548:D550"/>
    <mergeCell ref="E548:E550"/>
    <mergeCell ref="F548:F550"/>
    <mergeCell ref="A566:A568"/>
    <mergeCell ref="B566:B568"/>
    <mergeCell ref="C566:C568"/>
    <mergeCell ref="D566:D568"/>
    <mergeCell ref="E566:E568"/>
    <mergeCell ref="F566:F568"/>
    <mergeCell ref="J548:J550"/>
    <mergeCell ref="K548:K550"/>
    <mergeCell ref="L548:L550"/>
    <mergeCell ref="M548:M550"/>
    <mergeCell ref="J560:J562"/>
    <mergeCell ref="K560:K562"/>
    <mergeCell ref="L560:L562"/>
    <mergeCell ref="M560:M562"/>
    <mergeCell ref="A554:A556"/>
    <mergeCell ref="K554:K556"/>
    <mergeCell ref="L554:L556"/>
    <mergeCell ref="M554:M556"/>
    <mergeCell ref="J557:J559"/>
    <mergeCell ref="A551:A553"/>
    <mergeCell ref="B551:B553"/>
    <mergeCell ref="C551:C553"/>
    <mergeCell ref="D551:D553"/>
    <mergeCell ref="E551:E553"/>
    <mergeCell ref="F551:F553"/>
    <mergeCell ref="B554:B556"/>
    <mergeCell ref="C554:C556"/>
    <mergeCell ref="D554:D556"/>
    <mergeCell ref="E554:E556"/>
    <mergeCell ref="F554:F556"/>
    <mergeCell ref="A557:A559"/>
    <mergeCell ref="B557:B559"/>
    <mergeCell ref="P563:P565"/>
    <mergeCell ref="Q563:Q565"/>
    <mergeCell ref="A560:A562"/>
    <mergeCell ref="B560:B562"/>
    <mergeCell ref="C560:C562"/>
    <mergeCell ref="D560:D562"/>
    <mergeCell ref="E560:E562"/>
    <mergeCell ref="F560:F562"/>
    <mergeCell ref="M545:M547"/>
    <mergeCell ref="A563:A565"/>
    <mergeCell ref="B563:B565"/>
    <mergeCell ref="C563:C565"/>
    <mergeCell ref="D563:D565"/>
    <mergeCell ref="E563:E565"/>
    <mergeCell ref="F563:F565"/>
    <mergeCell ref="C557:C559"/>
    <mergeCell ref="D557:D559"/>
    <mergeCell ref="E557:E559"/>
    <mergeCell ref="F557:F559"/>
    <mergeCell ref="H557:H559"/>
    <mergeCell ref="H560:H562"/>
    <mergeCell ref="H563:H565"/>
    <mergeCell ref="I557:I559"/>
    <mergeCell ref="I560:I562"/>
    <mergeCell ref="I563:I565"/>
    <mergeCell ref="N548:N550"/>
    <mergeCell ref="N551:N553"/>
    <mergeCell ref="N554:N556"/>
    <mergeCell ref="N557:N559"/>
    <mergeCell ref="N560:N562"/>
    <mergeCell ref="N563:N565"/>
    <mergeCell ref="P566:P568"/>
    <mergeCell ref="Q566:Q568"/>
    <mergeCell ref="S536:S538"/>
    <mergeCell ref="S542:S544"/>
    <mergeCell ref="S548:S550"/>
    <mergeCell ref="S554:S556"/>
    <mergeCell ref="S560:S562"/>
    <mergeCell ref="S566:S568"/>
    <mergeCell ref="P548:P550"/>
    <mergeCell ref="Q548:Q550"/>
    <mergeCell ref="J551:J553"/>
    <mergeCell ref="K551:K553"/>
    <mergeCell ref="L551:L553"/>
    <mergeCell ref="M551:M553"/>
    <mergeCell ref="O551:O553"/>
    <mergeCell ref="P551:P553"/>
    <mergeCell ref="Q551:Q553"/>
    <mergeCell ref="J554:J556"/>
    <mergeCell ref="S539:S541"/>
    <mergeCell ref="S545:S547"/>
    <mergeCell ref="S557:S559"/>
    <mergeCell ref="S551:S553"/>
    <mergeCell ref="S563:S565"/>
    <mergeCell ref="K557:K559"/>
    <mergeCell ref="L557:L559"/>
    <mergeCell ref="M557:M559"/>
    <mergeCell ref="J539:J541"/>
    <mergeCell ref="K539:K541"/>
    <mergeCell ref="L539:L541"/>
    <mergeCell ref="M539:M541"/>
    <mergeCell ref="J542:J544"/>
    <mergeCell ref="K542:K544"/>
    <mergeCell ref="O566:O568"/>
    <mergeCell ref="L542:L544"/>
    <mergeCell ref="M542:M544"/>
    <mergeCell ref="J545:J547"/>
    <mergeCell ref="K545:K547"/>
    <mergeCell ref="L545:L547"/>
    <mergeCell ref="J266:J268"/>
    <mergeCell ref="K266:K268"/>
    <mergeCell ref="L266:L268"/>
    <mergeCell ref="M266:M268"/>
    <mergeCell ref="O266:O268"/>
    <mergeCell ref="J251:J253"/>
    <mergeCell ref="K251:K253"/>
    <mergeCell ref="L251:L253"/>
    <mergeCell ref="M251:M253"/>
    <mergeCell ref="O251:O253"/>
    <mergeCell ref="J563:J565"/>
    <mergeCell ref="K563:K565"/>
    <mergeCell ref="L563:L565"/>
    <mergeCell ref="M563:M565"/>
    <mergeCell ref="O563:O565"/>
    <mergeCell ref="J269:J271"/>
    <mergeCell ref="K269:K271"/>
    <mergeCell ref="L269:L271"/>
    <mergeCell ref="M269:M271"/>
    <mergeCell ref="O269:O271"/>
    <mergeCell ref="J257:J259"/>
    <mergeCell ref="K257:K259"/>
    <mergeCell ref="L257:L259"/>
    <mergeCell ref="M257:M259"/>
    <mergeCell ref="O257:O259"/>
    <mergeCell ref="M278:M280"/>
    <mergeCell ref="J242:J244"/>
    <mergeCell ref="K242:K244"/>
    <mergeCell ref="K667:S667"/>
    <mergeCell ref="I11:I13"/>
    <mergeCell ref="G14:G16"/>
    <mergeCell ref="G17:G19"/>
    <mergeCell ref="G20:G22"/>
    <mergeCell ref="G23:G25"/>
    <mergeCell ref="G26:G28"/>
    <mergeCell ref="G29:G31"/>
    <mergeCell ref="G32:G34"/>
    <mergeCell ref="G35:G37"/>
    <mergeCell ref="G38:G40"/>
    <mergeCell ref="G41:G43"/>
    <mergeCell ref="G44:G46"/>
    <mergeCell ref="G47:G49"/>
    <mergeCell ref="G50:G52"/>
    <mergeCell ref="G53:G55"/>
    <mergeCell ref="I14:I16"/>
    <mergeCell ref="I17:I19"/>
    <mergeCell ref="I20:I22"/>
    <mergeCell ref="I35:I37"/>
    <mergeCell ref="I38:I40"/>
    <mergeCell ref="I41:I43"/>
    <mergeCell ref="I44:I46"/>
    <mergeCell ref="I47:I49"/>
    <mergeCell ref="I50:I52"/>
    <mergeCell ref="I53:I55"/>
    <mergeCell ref="J566:J568"/>
    <mergeCell ref="K566:K568"/>
    <mergeCell ref="L566:L568"/>
    <mergeCell ref="M566:M568"/>
    <mergeCell ref="T20:T22"/>
    <mergeCell ref="T23:T25"/>
    <mergeCell ref="T26:T28"/>
    <mergeCell ref="T29:T31"/>
    <mergeCell ref="T32:T34"/>
    <mergeCell ref="T35:T37"/>
    <mergeCell ref="T38:T40"/>
    <mergeCell ref="T41:T43"/>
    <mergeCell ref="T44:T46"/>
    <mergeCell ref="T47:T49"/>
    <mergeCell ref="T50:T52"/>
    <mergeCell ref="T53:T55"/>
    <mergeCell ref="J20:J22"/>
    <mergeCell ref="K20:K22"/>
    <mergeCell ref="L20:L22"/>
    <mergeCell ref="J44:J46"/>
    <mergeCell ref="K44:K46"/>
    <mergeCell ref="L44:L46"/>
    <mergeCell ref="Q20:Q22"/>
    <mergeCell ref="O29:O31"/>
    <mergeCell ref="S23:S25"/>
    <mergeCell ref="M47:M49"/>
    <mergeCell ref="K53:K55"/>
    <mergeCell ref="L53:L55"/>
    <mergeCell ref="M53:M55"/>
    <mergeCell ref="O53:O55"/>
    <mergeCell ref="P53:P55"/>
    <mergeCell ref="Q53:Q55"/>
    <mergeCell ref="L50:L52"/>
    <mergeCell ref="M50:M52"/>
    <mergeCell ref="M38:M40"/>
    <mergeCell ref="K26:K28"/>
  </mergeCells>
  <conditionalFormatting sqref="G11:I11 G14:I14 G17:I17 G20:I20 G23:I23 G26:I26 G29:I29">
    <cfRule type="expression" dxfId="1334" priority="425">
      <formula>$G11="N/A"</formula>
    </cfRule>
  </conditionalFormatting>
  <conditionalFormatting sqref="G32:I32 G35:I35 G38:I38 G41:I41 G44:I44 G47:I47 G50:I50 G53:I53 G56:I56 G59:I59 G62:I62 H65 H68 H71 H74 H77 H80 H83 H86 H89 G92:H92 H95 H98 H101 G104:I104 G107:I107 G110:I110 G113:I113 G116:I116 G119:I119 G122:I122 G125:I125 G128:I128 G131:H131 H134 H137 H140 H143 H146 H149 H152 H155 H158 H161 H164 H167 H170 H173 H176 H179 H182 H185 H188 H191 H194 H197 H200 H203 H206 H209 H212 H215 H218 H221 H224 H227 H230 H233 H236 H239 H242 H245 H248 H251 H254 H257 H260 H263 H266 H269 H272 H275 H278 H281 H284 H287 H290 H293 H296 H299 H302 H305 H308 H311 H314 H317 H320 H323 H326 H329 H332 H335 H338 H341 H344 H347 H350 H353 H356 H359 H362 H365 H368 H371 H374 H377 H380 H383 H386 H389 H392 H395 H398 H401 H404 G407:I407 G410:I410 G413:I413 G416:I416 G419:I419 G422:I422 G425:I425 G428:I428 G431:I431 G434:I434 G437:I437 G440:I440 G443:I443 G446:I446 G449:I449 G452:I452 G455:I455 G458:I458 G461:I461 G464:I464 G467:I467 G470:I470 G473:I473 G476:I476 G479:I479 G482:I482 G485:I485 G488:I488 G491:I491 G494:I494 G497:I497 G500:I500 G503:I503 G506:I506 G509:I509 G512:I512 G515:I515 G518:I518 G521:I521 G524:I524 G527:I527 G530:I530 G533:I533 G536:I536 G539:I539 G542:I542 G545:I545 G548:I548 G551:I551 G554:I554 G557:I557 G560:I560 G563:I563 G566:I566">
    <cfRule type="expression" dxfId="1333" priority="488">
      <formula>$G32="N/A"</formula>
    </cfRule>
  </conditionalFormatting>
  <conditionalFormatting sqref="O11:O64 O107:O133 O407:O568">
    <cfRule type="containsText" dxfId="1332" priority="420" operator="containsText" text="MEDIO BAJA">
      <formula>NOT(ISERROR(SEARCH("MEDIO BAJA",O11)))</formula>
    </cfRule>
    <cfRule type="containsText" dxfId="1331" priority="421" operator="containsText" text="MEDIO ALTA">
      <formula>NOT(ISERROR(SEARCH("MEDIO ALTA",O11)))</formula>
    </cfRule>
    <cfRule type="containsText" dxfId="1330" priority="422" operator="containsText" text="MEDIA">
      <formula>NOT(ISERROR(SEARCH("MEDIA",O11)))</formula>
    </cfRule>
    <cfRule type="containsText" dxfId="1329" priority="423" operator="containsText" text="ALTA">
      <formula>NOT(ISERROR(SEARCH("ALTA",O11)))</formula>
    </cfRule>
    <cfRule type="containsText" dxfId="1328" priority="424" operator="containsText" text="BAJA">
      <formula>NOT(ISERROR(SEARCH("BAJA",O11)))</formula>
    </cfRule>
  </conditionalFormatting>
  <conditionalFormatting sqref="P11 P14 P17 P20 P23 P26 P29 P32 P35 P38 P41 P44 P47 P50 P53 P56 P59 P62 P65 P68 P71 P74 P77 P80 P83 P86 P89 P92 P95 P98 P101 P104 P107 P110 P113 P116 P119 P122 P125 P128 P131 P134 P137 P140 P143 P146 P149 P152 P155 P158 P161 P164 P167 P170 P173 P176 P179 P182 P185 P188 P191 P194 P197 P200 P203 P206 P209 P212 P215 P218 P221 P224 P227 P230 P233 P236 P239 P242 P245 P248 P251 P254 P257 P260 P263 P266 P269 P272 P275 P278 P281 P284 P287 P290 P293 P296 P299 P302 P305 P308 P311 P314 P317 P320 P323 P326 P329 P332 P335 P338 P341 P344 P347 P350 P353 P356 P359 P362 P365 P368 P371 P374 P377 P380 P383 P386 P389 P392 P395 P398 P401 P404 P407 P410 P413 P416 P419 P422 P425 P428 P431 P434 P437 P440 P443 P446 P449 P452 P455 P458 P461 P464 P467 P470 P473 P476 P479 P482 P485 P488 P491 P494 P497 P500 P503 P506 P509 P512 P515 P518 P521 P524 P527 P530 P533 P536 P539 P542 P545 P548 P551 P554 P557 P560 P563 P566">
    <cfRule type="containsText" dxfId="1327" priority="750" operator="containsText" text="BAJA">
      <formula>NOT(ISERROR(SEARCH("BAJA",P11)))</formula>
    </cfRule>
    <cfRule type="containsText" dxfId="1326" priority="749" operator="containsText" text="ALTA">
      <formula>NOT(ISERROR(SEARCH("ALTA",P11)))</formula>
    </cfRule>
    <cfRule type="containsText" dxfId="1325" priority="748" operator="containsText" text="MEDIA">
      <formula>NOT(ISERROR(SEARCH("MEDIA",P11)))</formula>
    </cfRule>
  </conditionalFormatting>
  <conditionalFormatting sqref="Q11:Q64 Q92:Q94 Q104:Q133 Q407:Q568">
    <cfRule type="containsText" dxfId="1324" priority="416" operator="containsText" text="MEDIO ALTO">
      <formula>NOT(ISERROR(SEARCH("MEDIO ALTO",Q11)))</formula>
    </cfRule>
    <cfRule type="containsText" dxfId="1323" priority="417" operator="containsText" text="MEDIO">
      <formula>NOT(ISERROR(SEARCH("MEDIO",Q11)))</formula>
    </cfRule>
    <cfRule type="containsText" dxfId="1322" priority="418" operator="containsText" text="ALTO">
      <formula>NOT(ISERROR(SEARCH("ALTO",Q11)))</formula>
    </cfRule>
    <cfRule type="containsText" dxfId="1321" priority="419" operator="containsText" text="BAJO">
      <formula>NOT(ISERROR(SEARCH("BAJO",Q11)))</formula>
    </cfRule>
    <cfRule type="containsText" dxfId="1320" priority="415" operator="containsText" text="MEDIO BAJO">
      <formula>NOT(ISERROR(SEARCH("MEDIO BAJO",Q11)))</formula>
    </cfRule>
  </conditionalFormatting>
  <conditionalFormatting sqref="R11 R14 R17 R20 R23 R26 R29 R32 R35 R38 R41 R44 R47 R50 R53 R56 R59 R62 R65 R68 R71 R74 R77 R80 R83 R86 R89 R92 R95 R98 R101 R104 R107 R110 R113 R116 R119 R122 R125 R128 R131 R134 R137 R140 R143 R146 R149 R152 R155 R158 R161 R164 R167 R170 R173 R176 R179 R182 R185 R188 R191 R194 R197 R200 R203 R206 R209 R212 R215 R218 R221 R224 R227 R230 R233 R236 R239 R242 R245 R248 R251 R254 R257 R260 R263 R266 R269 R272 R275 R278 R281 R284 R287 R290 R293 R296 R299 R302 R305 R308 R311 R314 R317 R320 R323 R326 R329 R332 R335 R338 R341 R344 R347 R350 R353 R356 R359 R362 R365 R368 R371 R374 R377 R380 R383 R386 R389 R392 R395 R398 R401 R404 R407 R410 R413 R416 R419 R422 R425 R428 R431 R434 R437 R440 R443 R446 R449 R452 R455 R458 R461 R464 R467 R470 R473 R476 R479 R482 R485 R488 R491 R494 R497 R500 R503 R506 R509 R512 R515 R518 R521 R524 R527 R530 R533 R536 R539 R542 R545 R548 R551 R554 R557 R560 R563 R566">
    <cfRule type="containsText" dxfId="1319" priority="745" operator="containsText" text="MEDIO">
      <formula>NOT(ISERROR(SEARCH("MEDIO",R11)))</formula>
    </cfRule>
    <cfRule type="containsText" dxfId="1318" priority="746" operator="containsText" text="ALTO">
      <formula>NOT(ISERROR(SEARCH("ALTO",R11)))</formula>
    </cfRule>
    <cfRule type="containsText" dxfId="1317" priority="747" operator="containsText" text="BAJO">
      <formula>NOT(ISERROR(SEARCH("BAJO",R11)))</formula>
    </cfRule>
  </conditionalFormatting>
  <conditionalFormatting sqref="S11:S568">
    <cfRule type="cellIs" dxfId="1316" priority="741" operator="lessThanOrEqual">
      <formula>3</formula>
    </cfRule>
    <cfRule type="cellIs" dxfId="1315" priority="742" stopIfTrue="1" operator="between">
      <formula>4</formula>
      <formula>9</formula>
    </cfRule>
    <cfRule type="cellIs" dxfId="1314" priority="743" operator="greaterThanOrEqual">
      <formula>10</formula>
    </cfRule>
  </conditionalFormatting>
  <conditionalFormatting sqref="T11:T568">
    <cfRule type="expression" dxfId="1313" priority="427">
      <formula>$T11="MODERADO"</formula>
    </cfRule>
    <cfRule type="expression" dxfId="1312" priority="428">
      <formula>$T11="LEVE"</formula>
    </cfRule>
    <cfRule type="expression" dxfId="1311" priority="429">
      <formula>$T11="GRAVE"</formula>
    </cfRule>
  </conditionalFormatting>
  <conditionalFormatting sqref="G65 G68 G71 G74">
    <cfRule type="expression" dxfId="1310" priority="414">
      <formula>$H65="N/A"</formula>
    </cfRule>
  </conditionalFormatting>
  <conditionalFormatting sqref="I65 I68 I71 I74">
    <cfRule type="expression" dxfId="1309" priority="413">
      <formula>$H65="N/A"</formula>
    </cfRule>
  </conditionalFormatting>
  <conditionalFormatting sqref="O65:O76">
    <cfRule type="containsText" dxfId="1308" priority="410" operator="containsText" text="MEDIA">
      <formula>NOT(ISERROR(SEARCH("MEDIA",O65)))</formula>
    </cfRule>
    <cfRule type="containsText" dxfId="1307" priority="411" operator="containsText" text="ALTA">
      <formula>NOT(ISERROR(SEARCH("ALTA",O65)))</formula>
    </cfRule>
    <cfRule type="containsText" dxfId="1306" priority="412" operator="containsText" text="BAJA">
      <formula>NOT(ISERROR(SEARCH("BAJA",O65)))</formula>
    </cfRule>
  </conditionalFormatting>
  <conditionalFormatting sqref="O65:O76">
    <cfRule type="containsText" dxfId="1305" priority="408" operator="containsText" text="MEDIO BAJA">
      <formula>NOT(ISERROR(SEARCH("MEDIO BAJA",O65)))</formula>
    </cfRule>
    <cfRule type="containsText" dxfId="1304" priority="409" operator="containsText" text="MEDIO ALTA">
      <formula>NOT(ISERROR(SEARCH("MEDIO ALTA",O65)))</formula>
    </cfRule>
  </conditionalFormatting>
  <conditionalFormatting sqref="Q65:Q76">
    <cfRule type="containsText" dxfId="1303" priority="405" operator="containsText" text="MEDIO">
      <formula>NOT(ISERROR(SEARCH("MEDIO",Q65)))</formula>
    </cfRule>
  </conditionalFormatting>
  <conditionalFormatting sqref="Q65:Q76">
    <cfRule type="containsText" dxfId="1302" priority="403" operator="containsText" text="MEDIO BAJO">
      <formula>NOT(ISERROR(SEARCH("MEDIO BAJO",Q65)))</formula>
    </cfRule>
    <cfRule type="containsText" dxfId="1301" priority="404" operator="containsText" text="MEDIO ALTO">
      <formula>NOT(ISERROR(SEARCH("MEDIO ALTO",Q65)))</formula>
    </cfRule>
  </conditionalFormatting>
  <conditionalFormatting sqref="Q65:Q76">
    <cfRule type="containsText" dxfId="1300" priority="406" operator="containsText" text="ALTO">
      <formula>NOT(ISERROR(SEARCH("ALTO",Q65)))</formula>
    </cfRule>
    <cfRule type="containsText" dxfId="1299" priority="407" operator="containsText" text="BAJO">
      <formula>NOT(ISERROR(SEARCH("BAJO",Q65)))</formula>
    </cfRule>
  </conditionalFormatting>
  <conditionalFormatting sqref="G77 G80 G83 G86 G89">
    <cfRule type="expression" dxfId="1298" priority="402">
      <formula>$H77="N/A"</formula>
    </cfRule>
  </conditionalFormatting>
  <conditionalFormatting sqref="I77 I80 I83 I86 I89">
    <cfRule type="expression" dxfId="1297" priority="401">
      <formula>$H77="N/A"</formula>
    </cfRule>
  </conditionalFormatting>
  <conditionalFormatting sqref="O77:O91">
    <cfRule type="containsText" dxfId="1296" priority="398" operator="containsText" text="MEDIA">
      <formula>NOT(ISERROR(SEARCH("MEDIA",O77)))</formula>
    </cfRule>
  </conditionalFormatting>
  <conditionalFormatting sqref="O77:O91">
    <cfRule type="containsText" dxfId="1295" priority="396" operator="containsText" text="MEDIO BAJA">
      <formula>NOT(ISERROR(SEARCH("MEDIO BAJA",O77)))</formula>
    </cfRule>
    <cfRule type="containsText" dxfId="1294" priority="397" operator="containsText" text="MEDIO ALTA">
      <formula>NOT(ISERROR(SEARCH("MEDIO ALTA",O77)))</formula>
    </cfRule>
  </conditionalFormatting>
  <conditionalFormatting sqref="O77:O91">
    <cfRule type="containsText" dxfId="1293" priority="399" operator="containsText" text="ALTA">
      <formula>NOT(ISERROR(SEARCH("ALTA",O77)))</formula>
    </cfRule>
    <cfRule type="containsText" dxfId="1292" priority="400" operator="containsText" text="BAJA">
      <formula>NOT(ISERROR(SEARCH("BAJA",O77)))</formula>
    </cfRule>
  </conditionalFormatting>
  <conditionalFormatting sqref="Q77:Q91">
    <cfRule type="containsText" dxfId="1291" priority="393" operator="containsText" text="MEDIO">
      <formula>NOT(ISERROR(SEARCH("MEDIO",Q77)))</formula>
    </cfRule>
  </conditionalFormatting>
  <conditionalFormatting sqref="Q77:Q91">
    <cfRule type="containsText" dxfId="1290" priority="391" operator="containsText" text="MEDIO BAJO">
      <formula>NOT(ISERROR(SEARCH("MEDIO BAJO",Q77)))</formula>
    </cfRule>
    <cfRule type="containsText" dxfId="1289" priority="392" operator="containsText" text="MEDIO ALTO">
      <formula>NOT(ISERROR(SEARCH("MEDIO ALTO",Q77)))</formula>
    </cfRule>
  </conditionalFormatting>
  <conditionalFormatting sqref="Q77:Q91">
    <cfRule type="containsText" dxfId="1288" priority="394" operator="containsText" text="ALTO">
      <formula>NOT(ISERROR(SEARCH("ALTO",Q77)))</formula>
    </cfRule>
    <cfRule type="containsText" dxfId="1287" priority="395" operator="containsText" text="BAJO">
      <formula>NOT(ISERROR(SEARCH("BAJO",Q77)))</formula>
    </cfRule>
  </conditionalFormatting>
  <conditionalFormatting sqref="I92">
    <cfRule type="expression" dxfId="1286" priority="390">
      <formula>$H92="N/A"</formula>
    </cfRule>
  </conditionalFormatting>
  <conditionalFormatting sqref="O92:O94">
    <cfRule type="containsText" dxfId="1285" priority="387" operator="containsText" text="MEDIA">
      <formula>NOT(ISERROR(SEARCH("MEDIA",O92)))</formula>
    </cfRule>
  </conditionalFormatting>
  <conditionalFormatting sqref="O92:O94">
    <cfRule type="containsText" dxfId="1284" priority="385" operator="containsText" text="MEDIO BAJA">
      <formula>NOT(ISERROR(SEARCH("MEDIO BAJA",O92)))</formula>
    </cfRule>
    <cfRule type="containsText" dxfId="1283" priority="386" operator="containsText" text="MEDIO ALTA">
      <formula>NOT(ISERROR(SEARCH("MEDIO ALTA",O92)))</formula>
    </cfRule>
  </conditionalFormatting>
  <conditionalFormatting sqref="O92:O94">
    <cfRule type="containsText" dxfId="1282" priority="388" operator="containsText" text="ALTA">
      <formula>NOT(ISERROR(SEARCH("ALTA",O92)))</formula>
    </cfRule>
    <cfRule type="containsText" dxfId="1281" priority="389" operator="containsText" text="BAJA">
      <formula>NOT(ISERROR(SEARCH("BAJA",O92)))</formula>
    </cfRule>
  </conditionalFormatting>
  <conditionalFormatting sqref="G95 G98 G101">
    <cfRule type="expression" dxfId="1280" priority="384">
      <formula>$G95="N/A"</formula>
    </cfRule>
  </conditionalFormatting>
  <conditionalFormatting sqref="I95 I98 I101">
    <cfRule type="expression" dxfId="1279" priority="383">
      <formula>$G95="N/A"</formula>
    </cfRule>
  </conditionalFormatting>
  <conditionalFormatting sqref="O95:O103">
    <cfRule type="containsText" dxfId="1278" priority="380" operator="containsText" text="MEDIA">
      <formula>NOT(ISERROR(SEARCH("MEDIA",O95)))</formula>
    </cfRule>
  </conditionalFormatting>
  <conditionalFormatting sqref="O95:O103">
    <cfRule type="containsText" dxfId="1277" priority="378" operator="containsText" text="MEDIO BAJA">
      <formula>NOT(ISERROR(SEARCH("MEDIO BAJA",O95)))</formula>
    </cfRule>
    <cfRule type="containsText" dxfId="1276" priority="379" operator="containsText" text="MEDIO ALTA">
      <formula>NOT(ISERROR(SEARCH("MEDIO ALTA",O95)))</formula>
    </cfRule>
  </conditionalFormatting>
  <conditionalFormatting sqref="O95:O103">
    <cfRule type="containsText" dxfId="1275" priority="381" operator="containsText" text="ALTA">
      <formula>NOT(ISERROR(SEARCH("ALTA",O95)))</formula>
    </cfRule>
    <cfRule type="containsText" dxfId="1274" priority="382" operator="containsText" text="BAJA">
      <formula>NOT(ISERROR(SEARCH("BAJA",O95)))</formula>
    </cfRule>
  </conditionalFormatting>
  <conditionalFormatting sqref="Q95:Q103">
    <cfRule type="containsText" dxfId="1273" priority="375" operator="containsText" text="MEDIO">
      <formula>NOT(ISERROR(SEARCH("MEDIO",Q95)))</formula>
    </cfRule>
  </conditionalFormatting>
  <conditionalFormatting sqref="Q95:Q103">
    <cfRule type="containsText" dxfId="1272" priority="373" operator="containsText" text="MEDIO BAJO">
      <formula>NOT(ISERROR(SEARCH("MEDIO BAJO",Q95)))</formula>
    </cfRule>
    <cfRule type="containsText" dxfId="1271" priority="374" operator="containsText" text="MEDIO ALTO">
      <formula>NOT(ISERROR(SEARCH("MEDIO ALTO",Q95)))</formula>
    </cfRule>
  </conditionalFormatting>
  <conditionalFormatting sqref="Q95:Q103">
    <cfRule type="containsText" dxfId="1270" priority="376" operator="containsText" text="ALTO">
      <formula>NOT(ISERROR(SEARCH("ALTO",Q95)))</formula>
    </cfRule>
    <cfRule type="containsText" dxfId="1269" priority="377" operator="containsText" text="BAJO">
      <formula>NOT(ISERROR(SEARCH("BAJO",Q95)))</formula>
    </cfRule>
  </conditionalFormatting>
  <conditionalFormatting sqref="O104:O106">
    <cfRule type="containsText" dxfId="1268" priority="370" operator="containsText" text="MEDIA">
      <formula>NOT(ISERROR(SEARCH("MEDIA",O104)))</formula>
    </cfRule>
  </conditionalFormatting>
  <conditionalFormatting sqref="O104:O106">
    <cfRule type="containsText" dxfId="1267" priority="368" operator="containsText" text="MEDIO BAJA">
      <formula>NOT(ISERROR(SEARCH("MEDIO BAJA",O104)))</formula>
    </cfRule>
    <cfRule type="containsText" dxfId="1266" priority="369" operator="containsText" text="MEDIO ALTA">
      <formula>NOT(ISERROR(SEARCH("MEDIO ALTA",O104)))</formula>
    </cfRule>
  </conditionalFormatting>
  <conditionalFormatting sqref="O104:O106">
    <cfRule type="containsText" dxfId="1265" priority="371" operator="containsText" text="ALTA">
      <formula>NOT(ISERROR(SEARCH("ALTA",O104)))</formula>
    </cfRule>
    <cfRule type="containsText" dxfId="1264" priority="372" operator="containsText" text="BAJA">
      <formula>NOT(ISERROR(SEARCH("BAJA",O104)))</formula>
    </cfRule>
  </conditionalFormatting>
  <conditionalFormatting sqref="I131">
    <cfRule type="expression" dxfId="1263" priority="367">
      <formula>$H131="N/A"</formula>
    </cfRule>
  </conditionalFormatting>
  <conditionalFormatting sqref="G134 G137 G140">
    <cfRule type="expression" dxfId="1262" priority="366">
      <formula>$H134="N/A"</formula>
    </cfRule>
  </conditionalFormatting>
  <conditionalFormatting sqref="I134 I137 I140">
    <cfRule type="expression" dxfId="1261" priority="365">
      <formula>$H134="N/A"</formula>
    </cfRule>
  </conditionalFormatting>
  <conditionalFormatting sqref="O134:O142">
    <cfRule type="containsText" dxfId="1260" priority="362" operator="containsText" text="MEDIA">
      <formula>NOT(ISERROR(SEARCH("MEDIA",O134)))</formula>
    </cfRule>
    <cfRule type="containsText" dxfId="1259" priority="363" operator="containsText" text="ALTA">
      <formula>NOT(ISERROR(SEARCH("ALTA",O134)))</formula>
    </cfRule>
    <cfRule type="containsText" dxfId="1258" priority="364" operator="containsText" text="BAJA">
      <formula>NOT(ISERROR(SEARCH("BAJA",O134)))</formula>
    </cfRule>
  </conditionalFormatting>
  <conditionalFormatting sqref="O134:O142">
    <cfRule type="containsText" dxfId="1257" priority="360" operator="containsText" text="MEDIO BAJA">
      <formula>NOT(ISERROR(SEARCH("MEDIO BAJA",O134)))</formula>
    </cfRule>
    <cfRule type="containsText" dxfId="1256" priority="361" operator="containsText" text="MEDIO ALTA">
      <formula>NOT(ISERROR(SEARCH("MEDIO ALTA",O134)))</formula>
    </cfRule>
  </conditionalFormatting>
  <conditionalFormatting sqref="Q134:Q142">
    <cfRule type="containsText" dxfId="1255" priority="357" operator="containsText" text="MEDIO">
      <formula>NOT(ISERROR(SEARCH("MEDIO",Q134)))</formula>
    </cfRule>
  </conditionalFormatting>
  <conditionalFormatting sqref="Q134:Q142">
    <cfRule type="containsText" dxfId="1254" priority="355" operator="containsText" text="MEDIO BAJO">
      <formula>NOT(ISERROR(SEARCH("MEDIO BAJO",Q134)))</formula>
    </cfRule>
    <cfRule type="containsText" dxfId="1253" priority="356" operator="containsText" text="MEDIO ALTO">
      <formula>NOT(ISERROR(SEARCH("MEDIO ALTO",Q134)))</formula>
    </cfRule>
  </conditionalFormatting>
  <conditionalFormatting sqref="Q134:Q142">
    <cfRule type="containsText" dxfId="1252" priority="358" operator="containsText" text="ALTO">
      <formula>NOT(ISERROR(SEARCH("ALTO",Q134)))</formula>
    </cfRule>
    <cfRule type="containsText" dxfId="1251" priority="359" operator="containsText" text="BAJO">
      <formula>NOT(ISERROR(SEARCH("BAJO",Q134)))</formula>
    </cfRule>
  </conditionalFormatting>
  <conditionalFormatting sqref="G143 G146 G149">
    <cfRule type="expression" dxfId="1250" priority="354">
      <formula>$G143="N/A"</formula>
    </cfRule>
  </conditionalFormatting>
  <conditionalFormatting sqref="I143 I146 I149">
    <cfRule type="expression" dxfId="1249" priority="353">
      <formula>$G143="N/A"</formula>
    </cfRule>
  </conditionalFormatting>
  <conditionalFormatting sqref="O143:O151">
    <cfRule type="containsText" dxfId="1248" priority="350" operator="containsText" text="MEDIA">
      <formula>NOT(ISERROR(SEARCH("MEDIA",O143)))</formula>
    </cfRule>
  </conditionalFormatting>
  <conditionalFormatting sqref="O143:O151">
    <cfRule type="containsText" dxfId="1247" priority="348" operator="containsText" text="MEDIO BAJA">
      <formula>NOT(ISERROR(SEARCH("MEDIO BAJA",O143)))</formula>
    </cfRule>
    <cfRule type="containsText" dxfId="1246" priority="349" operator="containsText" text="MEDIO ALTA">
      <formula>NOT(ISERROR(SEARCH("MEDIO ALTA",O143)))</formula>
    </cfRule>
  </conditionalFormatting>
  <conditionalFormatting sqref="O143:O151">
    <cfRule type="containsText" dxfId="1245" priority="351" operator="containsText" text="ALTA">
      <formula>NOT(ISERROR(SEARCH("ALTA",O143)))</formula>
    </cfRule>
    <cfRule type="containsText" dxfId="1244" priority="352" operator="containsText" text="BAJA">
      <formula>NOT(ISERROR(SEARCH("BAJA",O143)))</formula>
    </cfRule>
  </conditionalFormatting>
  <conditionalFormatting sqref="Q143:Q151">
    <cfRule type="containsText" dxfId="1243" priority="345" operator="containsText" text="MEDIO">
      <formula>NOT(ISERROR(SEARCH("MEDIO",Q143)))</formula>
    </cfRule>
  </conditionalFormatting>
  <conditionalFormatting sqref="Q143:Q151">
    <cfRule type="containsText" dxfId="1242" priority="343" operator="containsText" text="MEDIO BAJO">
      <formula>NOT(ISERROR(SEARCH("MEDIO BAJO",Q143)))</formula>
    </cfRule>
    <cfRule type="containsText" dxfId="1241" priority="344" operator="containsText" text="MEDIO ALTO">
      <formula>NOT(ISERROR(SEARCH("MEDIO ALTO",Q143)))</formula>
    </cfRule>
  </conditionalFormatting>
  <conditionalFormatting sqref="Q143:Q151">
    <cfRule type="containsText" dxfId="1240" priority="346" operator="containsText" text="ALTO">
      <formula>NOT(ISERROR(SEARCH("ALTO",Q143)))</formula>
    </cfRule>
    <cfRule type="containsText" dxfId="1239" priority="347" operator="containsText" text="BAJO">
      <formula>NOT(ISERROR(SEARCH("BAJO",Q143)))</formula>
    </cfRule>
  </conditionalFormatting>
  <conditionalFormatting sqref="G152 G155 G158 G161 G164 G179">
    <cfRule type="expression" dxfId="1238" priority="328">
      <formula>$H152="N/A"</formula>
    </cfRule>
  </conditionalFormatting>
  <conditionalFormatting sqref="G167 G170 G173 G176">
    <cfRule type="expression" dxfId="1237" priority="327">
      <formula>$G167="N/A"</formula>
    </cfRule>
  </conditionalFormatting>
  <conditionalFormatting sqref="I152 I155 I158 I161 I164 I179">
    <cfRule type="expression" dxfId="1236" priority="326">
      <formula>$H152="N/A"</formula>
    </cfRule>
  </conditionalFormatting>
  <conditionalFormatting sqref="I167 I170 I173 I176">
    <cfRule type="expression" dxfId="1235" priority="325">
      <formula>$G167="N/A"</formula>
    </cfRule>
  </conditionalFormatting>
  <conditionalFormatting sqref="O152:O181">
    <cfRule type="containsText" dxfId="1234" priority="322" operator="containsText" text="MEDIA">
      <formula>NOT(ISERROR(SEARCH("MEDIA",O152)))</formula>
    </cfRule>
    <cfRule type="containsText" dxfId="1233" priority="323" operator="containsText" text="ALTA">
      <formula>NOT(ISERROR(SEARCH("ALTA",O152)))</formula>
    </cfRule>
    <cfRule type="containsText" dxfId="1232" priority="324" operator="containsText" text="BAJA">
      <formula>NOT(ISERROR(SEARCH("BAJA",O152)))</formula>
    </cfRule>
  </conditionalFormatting>
  <conditionalFormatting sqref="O152:O181">
    <cfRule type="containsText" dxfId="1231" priority="320" operator="containsText" text="MEDIO BAJA">
      <formula>NOT(ISERROR(SEARCH("MEDIO BAJA",O152)))</formula>
    </cfRule>
    <cfRule type="containsText" dxfId="1230" priority="321" operator="containsText" text="MEDIO ALTA">
      <formula>NOT(ISERROR(SEARCH("MEDIO ALTA",O152)))</formula>
    </cfRule>
  </conditionalFormatting>
  <conditionalFormatting sqref="Q152:Q181">
    <cfRule type="containsText" dxfId="1229" priority="317" operator="containsText" text="MEDIO">
      <formula>NOT(ISERROR(SEARCH("MEDIO",Q152)))</formula>
    </cfRule>
  </conditionalFormatting>
  <conditionalFormatting sqref="Q152:Q181">
    <cfRule type="containsText" dxfId="1228" priority="315" operator="containsText" text="MEDIO BAJO">
      <formula>NOT(ISERROR(SEARCH("MEDIO BAJO",Q152)))</formula>
    </cfRule>
    <cfRule type="containsText" dxfId="1227" priority="316" operator="containsText" text="MEDIO ALTO">
      <formula>NOT(ISERROR(SEARCH("MEDIO ALTO",Q152)))</formula>
    </cfRule>
  </conditionalFormatting>
  <conditionalFormatting sqref="Q152:Q181">
    <cfRule type="containsText" dxfId="1226" priority="318" operator="containsText" text="ALTO">
      <formula>NOT(ISERROR(SEARCH("ALTO",Q152)))</formula>
    </cfRule>
    <cfRule type="containsText" dxfId="1225" priority="319" operator="containsText" text="BAJO">
      <formula>NOT(ISERROR(SEARCH("BAJO",Q152)))</formula>
    </cfRule>
  </conditionalFormatting>
  <conditionalFormatting sqref="G182 G185">
    <cfRule type="expression" dxfId="1224" priority="314">
      <formula>$H182="N/A"</formula>
    </cfRule>
  </conditionalFormatting>
  <conditionalFormatting sqref="I182 I185">
    <cfRule type="expression" dxfId="1223" priority="313">
      <formula>$H182="N/A"</formula>
    </cfRule>
  </conditionalFormatting>
  <conditionalFormatting sqref="O182:O187">
    <cfRule type="containsText" dxfId="1222" priority="310" operator="containsText" text="MEDIA">
      <formula>NOT(ISERROR(SEARCH("MEDIA",O182)))</formula>
    </cfRule>
  </conditionalFormatting>
  <conditionalFormatting sqref="O182:O187">
    <cfRule type="containsText" dxfId="1221" priority="308" operator="containsText" text="MEDIO BAJA">
      <formula>NOT(ISERROR(SEARCH("MEDIO BAJA",O182)))</formula>
    </cfRule>
    <cfRule type="containsText" dxfId="1220" priority="309" operator="containsText" text="MEDIO ALTA">
      <formula>NOT(ISERROR(SEARCH("MEDIO ALTA",O182)))</formula>
    </cfRule>
  </conditionalFormatting>
  <conditionalFormatting sqref="O182:O187">
    <cfRule type="containsText" dxfId="1219" priority="311" operator="containsText" text="ALTA">
      <formula>NOT(ISERROR(SEARCH("ALTA",O182)))</formula>
    </cfRule>
    <cfRule type="containsText" dxfId="1218" priority="312" operator="containsText" text="BAJA">
      <formula>NOT(ISERROR(SEARCH("BAJA",O182)))</formula>
    </cfRule>
  </conditionalFormatting>
  <conditionalFormatting sqref="Q182:Q187">
    <cfRule type="containsText" dxfId="1217" priority="305" operator="containsText" text="MEDIO">
      <formula>NOT(ISERROR(SEARCH("MEDIO",Q182)))</formula>
    </cfRule>
  </conditionalFormatting>
  <conditionalFormatting sqref="Q182:Q187">
    <cfRule type="containsText" dxfId="1216" priority="303" operator="containsText" text="MEDIO BAJO">
      <formula>NOT(ISERROR(SEARCH("MEDIO BAJO",Q182)))</formula>
    </cfRule>
    <cfRule type="containsText" dxfId="1215" priority="304" operator="containsText" text="MEDIO ALTO">
      <formula>NOT(ISERROR(SEARCH("MEDIO ALTO",Q182)))</formula>
    </cfRule>
  </conditionalFormatting>
  <conditionalFormatting sqref="Q182:Q187">
    <cfRule type="containsText" dxfId="1214" priority="306" operator="containsText" text="ALTO">
      <formula>NOT(ISERROR(SEARCH("ALTO",Q182)))</formula>
    </cfRule>
    <cfRule type="containsText" dxfId="1213" priority="307" operator="containsText" text="BAJO">
      <formula>NOT(ISERROR(SEARCH("BAJO",Q182)))</formula>
    </cfRule>
  </conditionalFormatting>
  <conditionalFormatting sqref="G188 G191 G194 G197">
    <cfRule type="expression" dxfId="1212" priority="302">
      <formula>$H188="N/A"</formula>
    </cfRule>
  </conditionalFormatting>
  <conditionalFormatting sqref="I188 I191 I194 I197">
    <cfRule type="expression" dxfId="1211" priority="301">
      <formula>$H188="N/A"</formula>
    </cfRule>
  </conditionalFormatting>
  <conditionalFormatting sqref="O188:O199">
    <cfRule type="containsText" dxfId="1210" priority="298" operator="containsText" text="MEDIA">
      <formula>NOT(ISERROR(SEARCH("MEDIA",O188)))</formula>
    </cfRule>
  </conditionalFormatting>
  <conditionalFormatting sqref="O188:O199">
    <cfRule type="containsText" dxfId="1209" priority="296" operator="containsText" text="MEDIO BAJA">
      <formula>NOT(ISERROR(SEARCH("MEDIO BAJA",O188)))</formula>
    </cfRule>
    <cfRule type="containsText" dxfId="1208" priority="297" operator="containsText" text="MEDIO ALTA">
      <formula>NOT(ISERROR(SEARCH("MEDIO ALTA",O188)))</formula>
    </cfRule>
  </conditionalFormatting>
  <conditionalFormatting sqref="O188:O199">
    <cfRule type="containsText" dxfId="1207" priority="299" operator="containsText" text="ALTA">
      <formula>NOT(ISERROR(SEARCH("ALTA",O188)))</formula>
    </cfRule>
    <cfRule type="containsText" dxfId="1206" priority="300" operator="containsText" text="BAJA">
      <formula>NOT(ISERROR(SEARCH("BAJA",O188)))</formula>
    </cfRule>
  </conditionalFormatting>
  <conditionalFormatting sqref="Q188:Q199">
    <cfRule type="containsText" dxfId="1205" priority="293" operator="containsText" text="MEDIO">
      <formula>NOT(ISERROR(SEARCH("MEDIO",Q188)))</formula>
    </cfRule>
  </conditionalFormatting>
  <conditionalFormatting sqref="Q188:Q199">
    <cfRule type="containsText" dxfId="1204" priority="291" operator="containsText" text="MEDIO BAJO">
      <formula>NOT(ISERROR(SEARCH("MEDIO BAJO",Q188)))</formula>
    </cfRule>
    <cfRule type="containsText" dxfId="1203" priority="292" operator="containsText" text="MEDIO ALTO">
      <formula>NOT(ISERROR(SEARCH("MEDIO ALTO",Q188)))</formula>
    </cfRule>
  </conditionalFormatting>
  <conditionalFormatting sqref="Q188:Q199">
    <cfRule type="containsText" dxfId="1202" priority="294" operator="containsText" text="ALTO">
      <formula>NOT(ISERROR(SEARCH("ALTO",Q188)))</formula>
    </cfRule>
    <cfRule type="containsText" dxfId="1201" priority="295" operator="containsText" text="BAJO">
      <formula>NOT(ISERROR(SEARCH("BAJO",Q188)))</formula>
    </cfRule>
  </conditionalFormatting>
  <conditionalFormatting sqref="G200">
    <cfRule type="expression" dxfId="1200" priority="290">
      <formula>$H200="N/A"</formula>
    </cfRule>
  </conditionalFormatting>
  <conditionalFormatting sqref="I200">
    <cfRule type="expression" dxfId="1199" priority="289">
      <formula>$H200="N/A"</formula>
    </cfRule>
  </conditionalFormatting>
  <conditionalFormatting sqref="O200:O202">
    <cfRule type="containsText" dxfId="1198" priority="286" operator="containsText" text="MEDIA">
      <formula>NOT(ISERROR(SEARCH("MEDIA",O200)))</formula>
    </cfRule>
    <cfRule type="containsText" dxfId="1197" priority="287" operator="containsText" text="ALTA">
      <formula>NOT(ISERROR(SEARCH("ALTA",O200)))</formula>
    </cfRule>
    <cfRule type="containsText" dxfId="1196" priority="288" operator="containsText" text="BAJA">
      <formula>NOT(ISERROR(SEARCH("BAJA",O200)))</formula>
    </cfRule>
  </conditionalFormatting>
  <conditionalFormatting sqref="O200:O202">
    <cfRule type="containsText" dxfId="1195" priority="284" operator="containsText" text="MEDIO BAJA">
      <formula>NOT(ISERROR(SEARCH("MEDIO BAJA",O200)))</formula>
    </cfRule>
    <cfRule type="containsText" dxfId="1194" priority="285" operator="containsText" text="MEDIO ALTA">
      <formula>NOT(ISERROR(SEARCH("MEDIO ALTA",O200)))</formula>
    </cfRule>
  </conditionalFormatting>
  <conditionalFormatting sqref="Q200:Q202">
    <cfRule type="containsText" dxfId="1193" priority="281" operator="containsText" text="MEDIO">
      <formula>NOT(ISERROR(SEARCH("MEDIO",Q200)))</formula>
    </cfRule>
  </conditionalFormatting>
  <conditionalFormatting sqref="Q200:Q202">
    <cfRule type="containsText" dxfId="1192" priority="279" operator="containsText" text="MEDIO BAJO">
      <formula>NOT(ISERROR(SEARCH("MEDIO BAJO",Q200)))</formula>
    </cfRule>
    <cfRule type="containsText" dxfId="1191" priority="280" operator="containsText" text="MEDIO ALTO">
      <formula>NOT(ISERROR(SEARCH("MEDIO ALTO",Q200)))</formula>
    </cfRule>
  </conditionalFormatting>
  <conditionalFormatting sqref="Q200:Q202">
    <cfRule type="containsText" dxfId="1190" priority="282" operator="containsText" text="ALTO">
      <formula>NOT(ISERROR(SEARCH("ALTO",Q200)))</formula>
    </cfRule>
    <cfRule type="containsText" dxfId="1189" priority="283" operator="containsText" text="BAJO">
      <formula>NOT(ISERROR(SEARCH("BAJO",Q200)))</formula>
    </cfRule>
  </conditionalFormatting>
  <conditionalFormatting sqref="G203 G206 G209">
    <cfRule type="expression" dxfId="1188" priority="278">
      <formula>$G203="N/A"</formula>
    </cfRule>
  </conditionalFormatting>
  <conditionalFormatting sqref="I203 I206 I209">
    <cfRule type="expression" dxfId="1187" priority="277">
      <formula>$G203="N/A"</formula>
    </cfRule>
  </conditionalFormatting>
  <conditionalFormatting sqref="O203:O211">
    <cfRule type="containsText" dxfId="1186" priority="274" operator="containsText" text="MEDIA">
      <formula>NOT(ISERROR(SEARCH("MEDIA",O203)))</formula>
    </cfRule>
  </conditionalFormatting>
  <conditionalFormatting sqref="O203:O211">
    <cfRule type="containsText" dxfId="1185" priority="272" operator="containsText" text="MEDIO BAJA">
      <formula>NOT(ISERROR(SEARCH("MEDIO BAJA",O203)))</formula>
    </cfRule>
    <cfRule type="containsText" dxfId="1184" priority="273" operator="containsText" text="MEDIO ALTA">
      <formula>NOT(ISERROR(SEARCH("MEDIO ALTA",O203)))</formula>
    </cfRule>
  </conditionalFormatting>
  <conditionalFormatting sqref="O203:O211">
    <cfRule type="containsText" dxfId="1183" priority="275" operator="containsText" text="ALTA">
      <formula>NOT(ISERROR(SEARCH("ALTA",O203)))</formula>
    </cfRule>
    <cfRule type="containsText" dxfId="1182" priority="276" operator="containsText" text="BAJA">
      <formula>NOT(ISERROR(SEARCH("BAJA",O203)))</formula>
    </cfRule>
  </conditionalFormatting>
  <conditionalFormatting sqref="Q203:Q211">
    <cfRule type="containsText" dxfId="1181" priority="269" operator="containsText" text="MEDIO">
      <formula>NOT(ISERROR(SEARCH("MEDIO",Q203)))</formula>
    </cfRule>
  </conditionalFormatting>
  <conditionalFormatting sqref="Q203:Q211">
    <cfRule type="containsText" dxfId="1180" priority="267" operator="containsText" text="MEDIO BAJO">
      <formula>NOT(ISERROR(SEARCH("MEDIO BAJO",Q203)))</formula>
    </cfRule>
    <cfRule type="containsText" dxfId="1179" priority="268" operator="containsText" text="MEDIO ALTO">
      <formula>NOT(ISERROR(SEARCH("MEDIO ALTO",Q203)))</formula>
    </cfRule>
  </conditionalFormatting>
  <conditionalFormatting sqref="Q203:Q211">
    <cfRule type="containsText" dxfId="1178" priority="270" operator="containsText" text="ALTO">
      <formula>NOT(ISERROR(SEARCH("ALTO",Q203)))</formula>
    </cfRule>
    <cfRule type="containsText" dxfId="1177" priority="271" operator="containsText" text="BAJO">
      <formula>NOT(ISERROR(SEARCH("BAJO",Q203)))</formula>
    </cfRule>
  </conditionalFormatting>
  <conditionalFormatting sqref="G212">
    <cfRule type="expression" dxfId="1176" priority="266">
      <formula>$H212="N/A"</formula>
    </cfRule>
  </conditionalFormatting>
  <conditionalFormatting sqref="I212">
    <cfRule type="expression" dxfId="1175" priority="265">
      <formula>$H212="N/A"</formula>
    </cfRule>
  </conditionalFormatting>
  <conditionalFormatting sqref="O212:O214">
    <cfRule type="containsText" dxfId="1174" priority="262" operator="containsText" text="MEDIA">
      <formula>NOT(ISERROR(SEARCH("MEDIA",O212)))</formula>
    </cfRule>
  </conditionalFormatting>
  <conditionalFormatting sqref="O212:O214">
    <cfRule type="containsText" dxfId="1173" priority="260" operator="containsText" text="MEDIO BAJA">
      <formula>NOT(ISERROR(SEARCH("MEDIO BAJA",O212)))</formula>
    </cfRule>
    <cfRule type="containsText" dxfId="1172" priority="261" operator="containsText" text="MEDIO ALTA">
      <formula>NOT(ISERROR(SEARCH("MEDIO ALTA",O212)))</formula>
    </cfRule>
  </conditionalFormatting>
  <conditionalFormatting sqref="O212:O214">
    <cfRule type="containsText" dxfId="1171" priority="263" operator="containsText" text="ALTA">
      <formula>NOT(ISERROR(SEARCH("ALTA",O212)))</formula>
    </cfRule>
    <cfRule type="containsText" dxfId="1170" priority="264" operator="containsText" text="BAJA">
      <formula>NOT(ISERROR(SEARCH("BAJA",O212)))</formula>
    </cfRule>
  </conditionalFormatting>
  <conditionalFormatting sqref="Q212:Q214">
    <cfRule type="containsText" dxfId="1169" priority="257" operator="containsText" text="MEDIO">
      <formula>NOT(ISERROR(SEARCH("MEDIO",Q212)))</formula>
    </cfRule>
  </conditionalFormatting>
  <conditionalFormatting sqref="Q212:Q214">
    <cfRule type="containsText" dxfId="1168" priority="255" operator="containsText" text="MEDIO BAJO">
      <formula>NOT(ISERROR(SEARCH("MEDIO BAJO",Q212)))</formula>
    </cfRule>
    <cfRule type="containsText" dxfId="1167" priority="256" operator="containsText" text="MEDIO ALTO">
      <formula>NOT(ISERROR(SEARCH("MEDIO ALTO",Q212)))</formula>
    </cfRule>
  </conditionalFormatting>
  <conditionalFormatting sqref="Q212:Q214">
    <cfRule type="containsText" dxfId="1166" priority="258" operator="containsText" text="ALTO">
      <formula>NOT(ISERROR(SEARCH("ALTO",Q212)))</formula>
    </cfRule>
    <cfRule type="containsText" dxfId="1165" priority="259" operator="containsText" text="BAJO">
      <formula>NOT(ISERROR(SEARCH("BAJO",Q212)))</formula>
    </cfRule>
  </conditionalFormatting>
  <conditionalFormatting sqref="G215">
    <cfRule type="expression" dxfId="1164" priority="254">
      <formula>$H215="N/A"</formula>
    </cfRule>
  </conditionalFormatting>
  <conditionalFormatting sqref="I215">
    <cfRule type="expression" dxfId="1163" priority="253">
      <formula>$H215="N/A"</formula>
    </cfRule>
  </conditionalFormatting>
  <conditionalFormatting sqref="O215:O217">
    <cfRule type="containsText" dxfId="1162" priority="250" operator="containsText" text="MEDIA">
      <formula>NOT(ISERROR(SEARCH("MEDIA",O215)))</formula>
    </cfRule>
    <cfRule type="containsText" dxfId="1161" priority="251" operator="containsText" text="ALTA">
      <formula>NOT(ISERROR(SEARCH("ALTA",O215)))</formula>
    </cfRule>
    <cfRule type="containsText" dxfId="1160" priority="252" operator="containsText" text="BAJA">
      <formula>NOT(ISERROR(SEARCH("BAJA",O215)))</formula>
    </cfRule>
  </conditionalFormatting>
  <conditionalFormatting sqref="O215:O217">
    <cfRule type="containsText" dxfId="1159" priority="248" operator="containsText" text="MEDIO BAJA">
      <formula>NOT(ISERROR(SEARCH("MEDIO BAJA",O215)))</formula>
    </cfRule>
    <cfRule type="containsText" dxfId="1158" priority="249" operator="containsText" text="MEDIO ALTA">
      <formula>NOT(ISERROR(SEARCH("MEDIO ALTA",O215)))</formula>
    </cfRule>
  </conditionalFormatting>
  <conditionalFormatting sqref="Q215:Q217">
    <cfRule type="containsText" dxfId="1157" priority="245" operator="containsText" text="MEDIO">
      <formula>NOT(ISERROR(SEARCH("MEDIO",Q215)))</formula>
    </cfRule>
  </conditionalFormatting>
  <conditionalFormatting sqref="Q215:Q217">
    <cfRule type="containsText" dxfId="1156" priority="243" operator="containsText" text="MEDIO BAJO">
      <formula>NOT(ISERROR(SEARCH("MEDIO BAJO",Q215)))</formula>
    </cfRule>
    <cfRule type="containsText" dxfId="1155" priority="244" operator="containsText" text="MEDIO ALTO">
      <formula>NOT(ISERROR(SEARCH("MEDIO ALTO",Q215)))</formula>
    </cfRule>
  </conditionalFormatting>
  <conditionalFormatting sqref="Q215:Q217">
    <cfRule type="containsText" dxfId="1154" priority="246" operator="containsText" text="ALTO">
      <formula>NOT(ISERROR(SEARCH("ALTO",Q215)))</formula>
    </cfRule>
    <cfRule type="containsText" dxfId="1153" priority="247" operator="containsText" text="BAJO">
      <formula>NOT(ISERROR(SEARCH("BAJO",Q215)))</formula>
    </cfRule>
  </conditionalFormatting>
  <conditionalFormatting sqref="G218 G221 G224">
    <cfRule type="expression" dxfId="1152" priority="242">
      <formula>$G218="N/A"</formula>
    </cfRule>
  </conditionalFormatting>
  <conditionalFormatting sqref="I218 I221 I224">
    <cfRule type="expression" dxfId="1151" priority="241">
      <formula>$G218="N/A"</formula>
    </cfRule>
  </conditionalFormatting>
  <conditionalFormatting sqref="O218:O226">
    <cfRule type="containsText" dxfId="1150" priority="238" operator="containsText" text="MEDIA">
      <formula>NOT(ISERROR(SEARCH("MEDIA",O218)))</formula>
    </cfRule>
  </conditionalFormatting>
  <conditionalFormatting sqref="O218:O226">
    <cfRule type="containsText" dxfId="1149" priority="236" operator="containsText" text="MEDIO BAJA">
      <formula>NOT(ISERROR(SEARCH("MEDIO BAJA",O218)))</formula>
    </cfRule>
    <cfRule type="containsText" dxfId="1148" priority="237" operator="containsText" text="MEDIO ALTA">
      <formula>NOT(ISERROR(SEARCH("MEDIO ALTA",O218)))</formula>
    </cfRule>
  </conditionalFormatting>
  <conditionalFormatting sqref="O218:O226">
    <cfRule type="containsText" dxfId="1147" priority="239" operator="containsText" text="ALTA">
      <formula>NOT(ISERROR(SEARCH("ALTA",O218)))</formula>
    </cfRule>
    <cfRule type="containsText" dxfId="1146" priority="240" operator="containsText" text="BAJA">
      <formula>NOT(ISERROR(SEARCH("BAJA",O218)))</formula>
    </cfRule>
  </conditionalFormatting>
  <conditionalFormatting sqref="Q218:Q226">
    <cfRule type="containsText" dxfId="1145" priority="233" operator="containsText" text="MEDIO">
      <formula>NOT(ISERROR(SEARCH("MEDIO",Q218)))</formula>
    </cfRule>
  </conditionalFormatting>
  <conditionalFormatting sqref="Q218:Q226">
    <cfRule type="containsText" dxfId="1144" priority="231" operator="containsText" text="MEDIO BAJO">
      <formula>NOT(ISERROR(SEARCH("MEDIO BAJO",Q218)))</formula>
    </cfRule>
    <cfRule type="containsText" dxfId="1143" priority="232" operator="containsText" text="MEDIO ALTO">
      <formula>NOT(ISERROR(SEARCH("MEDIO ALTO",Q218)))</formula>
    </cfRule>
  </conditionalFormatting>
  <conditionalFormatting sqref="Q218:Q226">
    <cfRule type="containsText" dxfId="1142" priority="234" operator="containsText" text="ALTO">
      <formula>NOT(ISERROR(SEARCH("ALTO",Q218)))</formula>
    </cfRule>
    <cfRule type="containsText" dxfId="1141" priority="235" operator="containsText" text="BAJO">
      <formula>NOT(ISERROR(SEARCH("BAJO",Q218)))</formula>
    </cfRule>
  </conditionalFormatting>
  <conditionalFormatting sqref="G227 G230 G233 G236">
    <cfRule type="expression" dxfId="1140" priority="230">
      <formula>$G227="N/A"</formula>
    </cfRule>
  </conditionalFormatting>
  <conditionalFormatting sqref="I227 I230 I233 I236">
    <cfRule type="expression" dxfId="1139" priority="229">
      <formula>$G227="N/A"</formula>
    </cfRule>
  </conditionalFormatting>
  <conditionalFormatting sqref="O227:O238">
    <cfRule type="containsText" dxfId="1138" priority="224" operator="containsText" text="MEDIA">
      <formula>NOT(ISERROR(SEARCH(("MEDIA"),(O227))))</formula>
    </cfRule>
  </conditionalFormatting>
  <conditionalFormatting sqref="O227:O238">
    <cfRule type="containsText" dxfId="1137" priority="225" operator="containsText" text="ALTA">
      <formula>NOT(ISERROR(SEARCH(("ALTA"),(O227))))</formula>
    </cfRule>
  </conditionalFormatting>
  <conditionalFormatting sqref="O227:O238">
    <cfRule type="containsText" dxfId="1136" priority="226" operator="containsText" text="BAJA">
      <formula>NOT(ISERROR(SEARCH(("BAJA"),(O227))))</formula>
    </cfRule>
  </conditionalFormatting>
  <conditionalFormatting sqref="O227:O238">
    <cfRule type="containsText" dxfId="1135" priority="227" operator="containsText" text="MEDIO BAJA">
      <formula>NOT(ISERROR(SEARCH(("MEDIO BAJA"),(O227))))</formula>
    </cfRule>
  </conditionalFormatting>
  <conditionalFormatting sqref="O227:O238">
    <cfRule type="containsText" dxfId="1134" priority="228" operator="containsText" text="MEDIO ALTA">
      <formula>NOT(ISERROR(SEARCH(("MEDIO ALTA"),(O227))))</formula>
    </cfRule>
  </conditionalFormatting>
  <conditionalFormatting sqref="Q227:Q238">
    <cfRule type="containsText" dxfId="1133" priority="219" operator="containsText" text="MEDIO">
      <formula>NOT(ISERROR(SEARCH(("MEDIO"),(Q227))))</formula>
    </cfRule>
  </conditionalFormatting>
  <conditionalFormatting sqref="Q227:Q238">
    <cfRule type="containsText" dxfId="1132" priority="220" operator="containsText" text="MEDIO BAJO">
      <formula>NOT(ISERROR(SEARCH(("MEDIO BAJO"),(Q227))))</formula>
    </cfRule>
  </conditionalFormatting>
  <conditionalFormatting sqref="Q227:Q238">
    <cfRule type="containsText" dxfId="1131" priority="221" operator="containsText" text="MEDIO ALTO">
      <formula>NOT(ISERROR(SEARCH(("MEDIO ALTO"),(Q227))))</formula>
    </cfRule>
  </conditionalFormatting>
  <conditionalFormatting sqref="Q227:Q238">
    <cfRule type="containsText" dxfId="1130" priority="222" operator="containsText" text="ALTO">
      <formula>NOT(ISERROR(SEARCH(("ALTO"),(Q227))))</formula>
    </cfRule>
  </conditionalFormatting>
  <conditionalFormatting sqref="Q227:Q238">
    <cfRule type="containsText" dxfId="1129" priority="223" operator="containsText" text="BAJO">
      <formula>NOT(ISERROR(SEARCH(("BAJO"),(Q227))))</formula>
    </cfRule>
  </conditionalFormatting>
  <conditionalFormatting sqref="G239 G242 G245">
    <cfRule type="expression" dxfId="1128" priority="218">
      <formula>$G239="N/A"</formula>
    </cfRule>
  </conditionalFormatting>
  <conditionalFormatting sqref="I239 I242 I245">
    <cfRule type="expression" dxfId="1127" priority="217">
      <formula>$G239="N/A"</formula>
    </cfRule>
  </conditionalFormatting>
  <conditionalFormatting sqref="O239:O247">
    <cfRule type="containsText" dxfId="1126" priority="214" operator="containsText" text="MEDIA">
      <formula>NOT(ISERROR(SEARCH("MEDIA",O239)))</formula>
    </cfRule>
    <cfRule type="containsText" dxfId="1125" priority="215" operator="containsText" text="ALTA">
      <formula>NOT(ISERROR(SEARCH("ALTA",O239)))</formula>
    </cfRule>
    <cfRule type="containsText" dxfId="1124" priority="216" operator="containsText" text="BAJA">
      <formula>NOT(ISERROR(SEARCH("BAJA",O239)))</formula>
    </cfRule>
  </conditionalFormatting>
  <conditionalFormatting sqref="O239:O247">
    <cfRule type="containsText" dxfId="1123" priority="212" operator="containsText" text="MEDIO BAJA">
      <formula>NOT(ISERROR(SEARCH("MEDIO BAJA",O239)))</formula>
    </cfRule>
    <cfRule type="containsText" dxfId="1122" priority="213" operator="containsText" text="MEDIO ALTA">
      <formula>NOT(ISERROR(SEARCH("MEDIO ALTA",O239)))</formula>
    </cfRule>
  </conditionalFormatting>
  <conditionalFormatting sqref="Q239:Q247">
    <cfRule type="containsText" dxfId="1121" priority="209" operator="containsText" text="MEDIO">
      <formula>NOT(ISERROR(SEARCH("MEDIO",Q239)))</formula>
    </cfRule>
  </conditionalFormatting>
  <conditionalFormatting sqref="Q239:Q247">
    <cfRule type="containsText" dxfId="1120" priority="207" operator="containsText" text="MEDIO BAJO">
      <formula>NOT(ISERROR(SEARCH("MEDIO BAJO",Q239)))</formula>
    </cfRule>
    <cfRule type="containsText" dxfId="1119" priority="208" operator="containsText" text="MEDIO ALTO">
      <formula>NOT(ISERROR(SEARCH("MEDIO ALTO",Q239)))</formula>
    </cfRule>
  </conditionalFormatting>
  <conditionalFormatting sqref="Q239:Q247">
    <cfRule type="containsText" dxfId="1118" priority="210" operator="containsText" text="ALTO">
      <formula>NOT(ISERROR(SEARCH("ALTO",Q239)))</formula>
    </cfRule>
    <cfRule type="containsText" dxfId="1117" priority="211" operator="containsText" text="BAJO">
      <formula>NOT(ISERROR(SEARCH("BAJO",Q239)))</formula>
    </cfRule>
  </conditionalFormatting>
  <conditionalFormatting sqref="G248 G251 G254 G257">
    <cfRule type="expression" dxfId="1116" priority="206">
      <formula>$G248="N/A"</formula>
    </cfRule>
  </conditionalFormatting>
  <conditionalFormatting sqref="I248 I251 I254 I257">
    <cfRule type="expression" dxfId="1115" priority="205">
      <formula>$G248="N/A"</formula>
    </cfRule>
  </conditionalFormatting>
  <conditionalFormatting sqref="O248:O259">
    <cfRule type="containsText" dxfId="1114" priority="202" operator="containsText" text="MEDIA">
      <formula>NOT(ISERROR(SEARCH("MEDIA",O248)))</formula>
    </cfRule>
  </conditionalFormatting>
  <conditionalFormatting sqref="O248:O259">
    <cfRule type="containsText" dxfId="1113" priority="200" operator="containsText" text="MEDIO BAJA">
      <formula>NOT(ISERROR(SEARCH("MEDIO BAJA",O248)))</formula>
    </cfRule>
    <cfRule type="containsText" dxfId="1112" priority="201" operator="containsText" text="MEDIO ALTA">
      <formula>NOT(ISERROR(SEARCH("MEDIO ALTA",O248)))</formula>
    </cfRule>
  </conditionalFormatting>
  <conditionalFormatting sqref="O248:O259">
    <cfRule type="containsText" dxfId="1111" priority="203" operator="containsText" text="ALTA">
      <formula>NOT(ISERROR(SEARCH("ALTA",O248)))</formula>
    </cfRule>
    <cfRule type="containsText" dxfId="1110" priority="204" operator="containsText" text="BAJA">
      <formula>NOT(ISERROR(SEARCH("BAJA",O248)))</formula>
    </cfRule>
  </conditionalFormatting>
  <conditionalFormatting sqref="Q248:Q259">
    <cfRule type="containsText" dxfId="1109" priority="197" operator="containsText" text="MEDIO">
      <formula>NOT(ISERROR(SEARCH("MEDIO",Q248)))</formula>
    </cfRule>
  </conditionalFormatting>
  <conditionalFormatting sqref="Q248:Q259">
    <cfRule type="containsText" dxfId="1108" priority="195" operator="containsText" text="MEDIO BAJO">
      <formula>NOT(ISERROR(SEARCH("MEDIO BAJO",Q248)))</formula>
    </cfRule>
    <cfRule type="containsText" dxfId="1107" priority="196" operator="containsText" text="MEDIO ALTO">
      <formula>NOT(ISERROR(SEARCH("MEDIO ALTO",Q248)))</formula>
    </cfRule>
  </conditionalFormatting>
  <conditionalFormatting sqref="Q248:Q259">
    <cfRule type="containsText" dxfId="1106" priority="198" operator="containsText" text="ALTO">
      <formula>NOT(ISERROR(SEARCH("ALTO",Q248)))</formula>
    </cfRule>
    <cfRule type="containsText" dxfId="1105" priority="199" operator="containsText" text="BAJO">
      <formula>NOT(ISERROR(SEARCH("BAJO",Q248)))</formula>
    </cfRule>
  </conditionalFormatting>
  <conditionalFormatting sqref="G260 G263 G266">
    <cfRule type="expression" dxfId="1104" priority="194">
      <formula>$G260="N/A"</formula>
    </cfRule>
  </conditionalFormatting>
  <conditionalFormatting sqref="I260 I263 I266">
    <cfRule type="expression" dxfId="1103" priority="193">
      <formula>$G260="N/A"</formula>
    </cfRule>
  </conditionalFormatting>
  <conditionalFormatting sqref="O260:O268">
    <cfRule type="containsText" dxfId="1102" priority="190" operator="containsText" text="MEDIA">
      <formula>NOT(ISERROR(SEARCH("MEDIA",O260)))</formula>
    </cfRule>
    <cfRule type="containsText" dxfId="1101" priority="191" operator="containsText" text="ALTA">
      <formula>NOT(ISERROR(SEARCH("ALTA",O260)))</formula>
    </cfRule>
    <cfRule type="containsText" dxfId="1100" priority="192" operator="containsText" text="BAJA">
      <formula>NOT(ISERROR(SEARCH("BAJA",O260)))</formula>
    </cfRule>
  </conditionalFormatting>
  <conditionalFormatting sqref="O260:O268">
    <cfRule type="containsText" dxfId="1099" priority="188" operator="containsText" text="MEDIO BAJA">
      <formula>NOT(ISERROR(SEARCH("MEDIO BAJA",O260)))</formula>
    </cfRule>
    <cfRule type="containsText" dxfId="1098" priority="189" operator="containsText" text="MEDIO ALTA">
      <formula>NOT(ISERROR(SEARCH("MEDIO ALTA",O260)))</formula>
    </cfRule>
  </conditionalFormatting>
  <conditionalFormatting sqref="Q260:Q268">
    <cfRule type="containsText" dxfId="1097" priority="185" operator="containsText" text="MEDIO">
      <formula>NOT(ISERROR(SEARCH("MEDIO",Q260)))</formula>
    </cfRule>
  </conditionalFormatting>
  <conditionalFormatting sqref="Q260:Q268">
    <cfRule type="containsText" dxfId="1096" priority="183" operator="containsText" text="MEDIO BAJO">
      <formula>NOT(ISERROR(SEARCH("MEDIO BAJO",Q260)))</formula>
    </cfRule>
    <cfRule type="containsText" dxfId="1095" priority="184" operator="containsText" text="MEDIO ALTO">
      <formula>NOT(ISERROR(SEARCH("MEDIO ALTO",Q260)))</formula>
    </cfRule>
  </conditionalFormatting>
  <conditionalFormatting sqref="Q260:Q268">
    <cfRule type="containsText" dxfId="1094" priority="186" operator="containsText" text="ALTO">
      <formula>NOT(ISERROR(SEARCH("ALTO",Q260)))</formula>
    </cfRule>
    <cfRule type="containsText" dxfId="1093" priority="187" operator="containsText" text="BAJO">
      <formula>NOT(ISERROR(SEARCH("BAJO",Q260)))</formula>
    </cfRule>
  </conditionalFormatting>
  <conditionalFormatting sqref="G269 G272 G275">
    <cfRule type="expression" dxfId="1092" priority="146">
      <formula>$G269="N/A"</formula>
    </cfRule>
  </conditionalFormatting>
  <conditionalFormatting sqref="O269:O277">
    <cfRule type="containsText" dxfId="1091" priority="142" operator="containsText" text="MEDIA">
      <formula>NOT(ISERROR(SEARCH("MEDIA",O269)))</formula>
    </cfRule>
  </conditionalFormatting>
  <conditionalFormatting sqref="O269:O277">
    <cfRule type="containsText" dxfId="1090" priority="140" operator="containsText" text="MEDIO BAJA">
      <formula>NOT(ISERROR(SEARCH("MEDIO BAJA",O269)))</formula>
    </cfRule>
    <cfRule type="containsText" dxfId="1089" priority="141" operator="containsText" text="MEDIO ALTA">
      <formula>NOT(ISERROR(SEARCH("MEDIO ALTA",O269)))</formula>
    </cfRule>
  </conditionalFormatting>
  <conditionalFormatting sqref="O269:O277">
    <cfRule type="containsText" dxfId="1088" priority="143" operator="containsText" text="ALTA">
      <formula>NOT(ISERROR(SEARCH("ALTA",O269)))</formula>
    </cfRule>
    <cfRule type="containsText" dxfId="1087" priority="144" operator="containsText" text="BAJA">
      <formula>NOT(ISERROR(SEARCH("BAJA",O269)))</formula>
    </cfRule>
  </conditionalFormatting>
  <conditionalFormatting sqref="Q269:Q277">
    <cfRule type="containsText" dxfId="1086" priority="137" operator="containsText" text="MEDIO">
      <formula>NOT(ISERROR(SEARCH("MEDIO",Q269)))</formula>
    </cfRule>
  </conditionalFormatting>
  <conditionalFormatting sqref="Q269:Q277">
    <cfRule type="containsText" dxfId="1085" priority="135" operator="containsText" text="MEDIO BAJO">
      <formula>NOT(ISERROR(SEARCH("MEDIO BAJO",Q269)))</formula>
    </cfRule>
    <cfRule type="containsText" dxfId="1084" priority="136" operator="containsText" text="MEDIO ALTO">
      <formula>NOT(ISERROR(SEARCH("MEDIO ALTO",Q269)))</formula>
    </cfRule>
  </conditionalFormatting>
  <conditionalFormatting sqref="Q269:Q277">
    <cfRule type="containsText" dxfId="1083" priority="138" operator="containsText" text="ALTO">
      <formula>NOT(ISERROR(SEARCH("ALTO",Q269)))</formula>
    </cfRule>
    <cfRule type="containsText" dxfId="1082" priority="139" operator="containsText" text="BAJO">
      <formula>NOT(ISERROR(SEARCH("BAJO",Q269)))</formula>
    </cfRule>
  </conditionalFormatting>
  <conditionalFormatting sqref="I269 I272 I275">
    <cfRule type="expression" dxfId="1081" priority="134">
      <formula>$G269="N/A"</formula>
    </cfRule>
  </conditionalFormatting>
  <conditionalFormatting sqref="G278 G281 G284 G287 G290">
    <cfRule type="expression" dxfId="1080" priority="133">
      <formula>$H278="N/A"</formula>
    </cfRule>
  </conditionalFormatting>
  <conditionalFormatting sqref="I278 I281 I284 I287 I290">
    <cfRule type="expression" dxfId="1079" priority="132">
      <formula>$H278="N/A"</formula>
    </cfRule>
  </conditionalFormatting>
  <conditionalFormatting sqref="O278:O292">
    <cfRule type="containsText" dxfId="1078" priority="129" operator="containsText" text="MEDIA">
      <formula>NOT(ISERROR(SEARCH("MEDIA",O278)))</formula>
    </cfRule>
  </conditionalFormatting>
  <conditionalFormatting sqref="O278:O292">
    <cfRule type="containsText" dxfId="1077" priority="127" operator="containsText" text="MEDIO BAJA">
      <formula>NOT(ISERROR(SEARCH("MEDIO BAJA",O278)))</formula>
    </cfRule>
    <cfRule type="containsText" dxfId="1076" priority="128" operator="containsText" text="MEDIO ALTA">
      <formula>NOT(ISERROR(SEARCH("MEDIO ALTA",O278)))</formula>
    </cfRule>
  </conditionalFormatting>
  <conditionalFormatting sqref="O278:O292">
    <cfRule type="containsText" dxfId="1075" priority="130" operator="containsText" text="ALTA">
      <formula>NOT(ISERROR(SEARCH("ALTA",O278)))</formula>
    </cfRule>
    <cfRule type="containsText" dxfId="1074" priority="131" operator="containsText" text="BAJA">
      <formula>NOT(ISERROR(SEARCH("BAJA",O278)))</formula>
    </cfRule>
  </conditionalFormatting>
  <conditionalFormatting sqref="Q278:Q292">
    <cfRule type="containsText" dxfId="1073" priority="124" operator="containsText" text="MEDIO">
      <formula>NOT(ISERROR(SEARCH("MEDIO",Q278)))</formula>
    </cfRule>
  </conditionalFormatting>
  <conditionalFormatting sqref="Q278:Q292">
    <cfRule type="containsText" dxfId="1072" priority="122" operator="containsText" text="MEDIO BAJO">
      <formula>NOT(ISERROR(SEARCH("MEDIO BAJO",Q278)))</formula>
    </cfRule>
    <cfRule type="containsText" dxfId="1071" priority="123" operator="containsText" text="MEDIO ALTO">
      <formula>NOT(ISERROR(SEARCH("MEDIO ALTO",Q278)))</formula>
    </cfRule>
  </conditionalFormatting>
  <conditionalFormatting sqref="Q278:Q292">
    <cfRule type="containsText" dxfId="1070" priority="125" operator="containsText" text="ALTO">
      <formula>NOT(ISERROR(SEARCH("ALTO",Q278)))</formula>
    </cfRule>
    <cfRule type="containsText" dxfId="1069" priority="126" operator="containsText" text="BAJO">
      <formula>NOT(ISERROR(SEARCH("BAJO",Q278)))</formula>
    </cfRule>
  </conditionalFormatting>
  <conditionalFormatting sqref="G293 G296 G299">
    <cfRule type="expression" dxfId="1068" priority="121">
      <formula>$H293="N/A"</formula>
    </cfRule>
  </conditionalFormatting>
  <conditionalFormatting sqref="I293 I296 I299">
    <cfRule type="expression" dxfId="1067" priority="120">
      <formula>$H293="N/A"</formula>
    </cfRule>
  </conditionalFormatting>
  <conditionalFormatting sqref="O293:O301">
    <cfRule type="containsText" dxfId="1066" priority="117" operator="containsText" text="MEDIA">
      <formula>NOT(ISERROR(SEARCH("MEDIA",O293)))</formula>
    </cfRule>
    <cfRule type="containsText" dxfId="1065" priority="118" operator="containsText" text="ALTA">
      <formula>NOT(ISERROR(SEARCH("ALTA",O293)))</formula>
    </cfRule>
    <cfRule type="containsText" dxfId="1064" priority="119" operator="containsText" text="BAJA">
      <formula>NOT(ISERROR(SEARCH("BAJA",O293)))</formula>
    </cfRule>
  </conditionalFormatting>
  <conditionalFormatting sqref="O293:O301">
    <cfRule type="containsText" dxfId="1063" priority="115" operator="containsText" text="MEDIO BAJA">
      <formula>NOT(ISERROR(SEARCH("MEDIO BAJA",O293)))</formula>
    </cfRule>
    <cfRule type="containsText" dxfId="1062" priority="116" operator="containsText" text="MEDIO ALTA">
      <formula>NOT(ISERROR(SEARCH("MEDIO ALTA",O293)))</formula>
    </cfRule>
  </conditionalFormatting>
  <conditionalFormatting sqref="Q293:Q301">
    <cfRule type="containsText" dxfId="1061" priority="112" operator="containsText" text="MEDIO">
      <formula>NOT(ISERROR(SEARCH("MEDIO",Q293)))</formula>
    </cfRule>
  </conditionalFormatting>
  <conditionalFormatting sqref="Q293:Q301">
    <cfRule type="containsText" dxfId="1060" priority="110" operator="containsText" text="MEDIO BAJO">
      <formula>NOT(ISERROR(SEARCH("MEDIO BAJO",Q293)))</formula>
    </cfRule>
    <cfRule type="containsText" dxfId="1059" priority="111" operator="containsText" text="MEDIO ALTO">
      <formula>NOT(ISERROR(SEARCH("MEDIO ALTO",Q293)))</formula>
    </cfRule>
  </conditionalFormatting>
  <conditionalFormatting sqref="Q293:Q301">
    <cfRule type="containsText" dxfId="1058" priority="113" operator="containsText" text="ALTO">
      <formula>NOT(ISERROR(SEARCH("ALTO",Q293)))</formula>
    </cfRule>
    <cfRule type="containsText" dxfId="1057" priority="114" operator="containsText" text="BAJO">
      <formula>NOT(ISERROR(SEARCH("BAJO",Q293)))</formula>
    </cfRule>
  </conditionalFormatting>
  <conditionalFormatting sqref="G302 G305 G308">
    <cfRule type="expression" dxfId="1056" priority="109">
      <formula>$H302="N/A"</formula>
    </cfRule>
  </conditionalFormatting>
  <conditionalFormatting sqref="I302 I305 I308">
    <cfRule type="expression" dxfId="1055" priority="108">
      <formula>$H302="N/A"</formula>
    </cfRule>
  </conditionalFormatting>
  <conditionalFormatting sqref="O302:O310">
    <cfRule type="containsText" dxfId="1054" priority="105" operator="containsText" text="MEDIA">
      <formula>NOT(ISERROR(SEARCH("MEDIA",O302)))</formula>
    </cfRule>
  </conditionalFormatting>
  <conditionalFormatting sqref="O302:O310">
    <cfRule type="containsText" dxfId="1053" priority="103" operator="containsText" text="MEDIO BAJA">
      <formula>NOT(ISERROR(SEARCH("MEDIO BAJA",O302)))</formula>
    </cfRule>
    <cfRule type="containsText" dxfId="1052" priority="104" operator="containsText" text="MEDIO ALTA">
      <formula>NOT(ISERROR(SEARCH("MEDIO ALTA",O302)))</formula>
    </cfRule>
  </conditionalFormatting>
  <conditionalFormatting sqref="O302:O310">
    <cfRule type="containsText" dxfId="1051" priority="106" operator="containsText" text="ALTA">
      <formula>NOT(ISERROR(SEARCH("ALTA",O302)))</formula>
    </cfRule>
    <cfRule type="containsText" dxfId="1050" priority="107" operator="containsText" text="BAJA">
      <formula>NOT(ISERROR(SEARCH("BAJA",O302)))</formula>
    </cfRule>
  </conditionalFormatting>
  <conditionalFormatting sqref="Q302:Q310">
    <cfRule type="containsText" dxfId="1049" priority="100" operator="containsText" text="MEDIO">
      <formula>NOT(ISERROR(SEARCH("MEDIO",Q302)))</formula>
    </cfRule>
  </conditionalFormatting>
  <conditionalFormatting sqref="Q302:Q310">
    <cfRule type="containsText" dxfId="1048" priority="98" operator="containsText" text="MEDIO BAJO">
      <formula>NOT(ISERROR(SEARCH("MEDIO BAJO",Q302)))</formula>
    </cfRule>
    <cfRule type="containsText" dxfId="1047" priority="99" operator="containsText" text="MEDIO ALTO">
      <formula>NOT(ISERROR(SEARCH("MEDIO ALTO",Q302)))</formula>
    </cfRule>
  </conditionalFormatting>
  <conditionalFormatting sqref="Q302:Q310">
    <cfRule type="containsText" dxfId="1046" priority="101" operator="containsText" text="ALTO">
      <formula>NOT(ISERROR(SEARCH("ALTO",Q302)))</formula>
    </cfRule>
    <cfRule type="containsText" dxfId="1045" priority="102" operator="containsText" text="BAJO">
      <formula>NOT(ISERROR(SEARCH("BAJO",Q302)))</formula>
    </cfRule>
  </conditionalFormatting>
  <conditionalFormatting sqref="G311 G314 G317 G320">
    <cfRule type="expression" dxfId="1044" priority="97">
      <formula>$G311="N/A"</formula>
    </cfRule>
  </conditionalFormatting>
  <conditionalFormatting sqref="I311 I314 I317 I320">
    <cfRule type="expression" dxfId="1043" priority="96">
      <formula>$G311="N/A"</formula>
    </cfRule>
  </conditionalFormatting>
  <conditionalFormatting sqref="O311:O322">
    <cfRule type="containsText" dxfId="1042" priority="93" operator="containsText" text="MEDIA">
      <formula>NOT(ISERROR(SEARCH("MEDIA",O311)))</formula>
    </cfRule>
  </conditionalFormatting>
  <conditionalFormatting sqref="O311:O322">
    <cfRule type="containsText" dxfId="1041" priority="91" operator="containsText" text="MEDIO BAJA">
      <formula>NOT(ISERROR(SEARCH("MEDIO BAJA",O311)))</formula>
    </cfRule>
    <cfRule type="containsText" dxfId="1040" priority="92" operator="containsText" text="MEDIO ALTA">
      <formula>NOT(ISERROR(SEARCH("MEDIO ALTA",O311)))</formula>
    </cfRule>
  </conditionalFormatting>
  <conditionalFormatting sqref="O311:O322">
    <cfRule type="containsText" dxfId="1039" priority="94" operator="containsText" text="ALTA">
      <formula>NOT(ISERROR(SEARCH("ALTA",O311)))</formula>
    </cfRule>
    <cfRule type="containsText" dxfId="1038" priority="95" operator="containsText" text="BAJA">
      <formula>NOT(ISERROR(SEARCH("BAJA",O311)))</formula>
    </cfRule>
  </conditionalFormatting>
  <conditionalFormatting sqref="Q311:Q322">
    <cfRule type="containsText" dxfId="1037" priority="88" operator="containsText" text="MEDIO">
      <formula>NOT(ISERROR(SEARCH("MEDIO",Q311)))</formula>
    </cfRule>
  </conditionalFormatting>
  <conditionalFormatting sqref="Q311:Q322">
    <cfRule type="containsText" dxfId="1036" priority="86" operator="containsText" text="MEDIO BAJO">
      <formula>NOT(ISERROR(SEARCH("MEDIO BAJO",Q311)))</formula>
    </cfRule>
    <cfRule type="containsText" dxfId="1035" priority="87" operator="containsText" text="MEDIO ALTO">
      <formula>NOT(ISERROR(SEARCH("MEDIO ALTO",Q311)))</formula>
    </cfRule>
  </conditionalFormatting>
  <conditionalFormatting sqref="Q311:Q322">
    <cfRule type="containsText" dxfId="1034" priority="89" operator="containsText" text="ALTO">
      <formula>NOT(ISERROR(SEARCH("ALTO",Q311)))</formula>
    </cfRule>
    <cfRule type="containsText" dxfId="1033" priority="90" operator="containsText" text="BAJO">
      <formula>NOT(ISERROR(SEARCH("BAJO",Q311)))</formula>
    </cfRule>
  </conditionalFormatting>
  <conditionalFormatting sqref="G323 G326 G329 G332">
    <cfRule type="expression" dxfId="1032" priority="85">
      <formula>$G323="N/A"</formula>
    </cfRule>
  </conditionalFormatting>
  <conditionalFormatting sqref="I323 I326 I329 I332">
    <cfRule type="expression" dxfId="1031" priority="84">
      <formula>$G323="N/A"</formula>
    </cfRule>
  </conditionalFormatting>
  <conditionalFormatting sqref="O323:O334">
    <cfRule type="containsText" dxfId="1030" priority="81" operator="containsText" text="MEDIA">
      <formula>NOT(ISERROR(SEARCH("MEDIA",O323)))</formula>
    </cfRule>
  </conditionalFormatting>
  <conditionalFormatting sqref="O323:O334">
    <cfRule type="containsText" dxfId="1029" priority="79" operator="containsText" text="MEDIO BAJA">
      <formula>NOT(ISERROR(SEARCH("MEDIO BAJA",O323)))</formula>
    </cfRule>
    <cfRule type="containsText" dxfId="1028" priority="80" operator="containsText" text="MEDIO ALTA">
      <formula>NOT(ISERROR(SEARCH("MEDIO ALTA",O323)))</formula>
    </cfRule>
  </conditionalFormatting>
  <conditionalFormatting sqref="O323:O334">
    <cfRule type="containsText" dxfId="1027" priority="82" operator="containsText" text="ALTA">
      <formula>NOT(ISERROR(SEARCH("ALTA",O323)))</formula>
    </cfRule>
    <cfRule type="containsText" dxfId="1026" priority="83" operator="containsText" text="BAJA">
      <formula>NOT(ISERROR(SEARCH("BAJA",O323)))</formula>
    </cfRule>
  </conditionalFormatting>
  <conditionalFormatting sqref="Q323:Q334">
    <cfRule type="containsText" dxfId="1025" priority="76" operator="containsText" text="MEDIO">
      <formula>NOT(ISERROR(SEARCH("MEDIO",Q323)))</formula>
    </cfRule>
  </conditionalFormatting>
  <conditionalFormatting sqref="Q323:Q334">
    <cfRule type="containsText" dxfId="1024" priority="74" operator="containsText" text="MEDIO BAJO">
      <formula>NOT(ISERROR(SEARCH("MEDIO BAJO",Q323)))</formula>
    </cfRule>
    <cfRule type="containsText" dxfId="1023" priority="75" operator="containsText" text="MEDIO ALTO">
      <formula>NOT(ISERROR(SEARCH("MEDIO ALTO",Q323)))</formula>
    </cfRule>
  </conditionalFormatting>
  <conditionalFormatting sqref="Q323:Q334">
    <cfRule type="containsText" dxfId="1022" priority="77" operator="containsText" text="ALTO">
      <formula>NOT(ISERROR(SEARCH("ALTO",Q323)))</formula>
    </cfRule>
    <cfRule type="containsText" dxfId="1021" priority="78" operator="containsText" text="BAJO">
      <formula>NOT(ISERROR(SEARCH("BAJO",Q323)))</formula>
    </cfRule>
  </conditionalFormatting>
  <conditionalFormatting sqref="G335 G338 G341 G344">
    <cfRule type="expression" dxfId="1020" priority="73">
      <formula>$G335="N/A"</formula>
    </cfRule>
  </conditionalFormatting>
  <conditionalFormatting sqref="I335 I338 I341 I344">
    <cfRule type="expression" dxfId="1019" priority="72">
      <formula>$G335="N/A"</formula>
    </cfRule>
  </conditionalFormatting>
  <conditionalFormatting sqref="O335:O346">
    <cfRule type="containsText" dxfId="1018" priority="69" operator="containsText" text="MEDIA">
      <formula>NOT(ISERROR(SEARCH("MEDIA",O335)))</formula>
    </cfRule>
  </conditionalFormatting>
  <conditionalFormatting sqref="O335:O346">
    <cfRule type="containsText" dxfId="1017" priority="67" operator="containsText" text="MEDIO BAJA">
      <formula>NOT(ISERROR(SEARCH("MEDIO BAJA",O335)))</formula>
    </cfRule>
    <cfRule type="containsText" dxfId="1016" priority="68" operator="containsText" text="MEDIO ALTA">
      <formula>NOT(ISERROR(SEARCH("MEDIO ALTA",O335)))</formula>
    </cfRule>
  </conditionalFormatting>
  <conditionalFormatting sqref="O335:O346">
    <cfRule type="containsText" dxfId="1015" priority="70" operator="containsText" text="ALTA">
      <formula>NOT(ISERROR(SEARCH("ALTA",O335)))</formula>
    </cfRule>
    <cfRule type="containsText" dxfId="1014" priority="71" operator="containsText" text="BAJA">
      <formula>NOT(ISERROR(SEARCH("BAJA",O335)))</formula>
    </cfRule>
  </conditionalFormatting>
  <conditionalFormatting sqref="Q335:Q346">
    <cfRule type="containsText" dxfId="1013" priority="64" operator="containsText" text="MEDIO">
      <formula>NOT(ISERROR(SEARCH("MEDIO",Q335)))</formula>
    </cfRule>
  </conditionalFormatting>
  <conditionalFormatting sqref="Q335:Q346">
    <cfRule type="containsText" dxfId="1012" priority="62" operator="containsText" text="MEDIO BAJO">
      <formula>NOT(ISERROR(SEARCH("MEDIO BAJO",Q335)))</formula>
    </cfRule>
    <cfRule type="containsText" dxfId="1011" priority="63" operator="containsText" text="MEDIO ALTO">
      <formula>NOT(ISERROR(SEARCH("MEDIO ALTO",Q335)))</formula>
    </cfRule>
  </conditionalFormatting>
  <conditionalFormatting sqref="Q335:Q346">
    <cfRule type="containsText" dxfId="1010" priority="65" operator="containsText" text="ALTO">
      <formula>NOT(ISERROR(SEARCH("ALTO",Q335)))</formula>
    </cfRule>
    <cfRule type="containsText" dxfId="1009" priority="66" operator="containsText" text="BAJO">
      <formula>NOT(ISERROR(SEARCH("BAJO",Q335)))</formula>
    </cfRule>
  </conditionalFormatting>
  <conditionalFormatting sqref="G347 G350 G353">
    <cfRule type="expression" dxfId="1008" priority="61">
      <formula>$H347="N/A"</formula>
    </cfRule>
  </conditionalFormatting>
  <conditionalFormatting sqref="I347 I350 I353">
    <cfRule type="expression" dxfId="1007" priority="60">
      <formula>$H347="N/A"</formula>
    </cfRule>
  </conditionalFormatting>
  <conditionalFormatting sqref="O347:O355">
    <cfRule type="containsText" dxfId="1006" priority="57" operator="containsText" text="MEDIA">
      <formula>NOT(ISERROR(SEARCH("MEDIA",O347)))</formula>
    </cfRule>
    <cfRule type="containsText" dxfId="1005" priority="58" operator="containsText" text="ALTA">
      <formula>NOT(ISERROR(SEARCH("ALTA",O347)))</formula>
    </cfRule>
    <cfRule type="containsText" dxfId="1004" priority="59" operator="containsText" text="BAJA">
      <formula>NOT(ISERROR(SEARCH("BAJA",O347)))</formula>
    </cfRule>
  </conditionalFormatting>
  <conditionalFormatting sqref="O347:O355">
    <cfRule type="containsText" dxfId="1003" priority="55" operator="containsText" text="MEDIO BAJA">
      <formula>NOT(ISERROR(SEARCH("MEDIO BAJA",O347)))</formula>
    </cfRule>
    <cfRule type="containsText" dxfId="1002" priority="56" operator="containsText" text="MEDIO ALTA">
      <formula>NOT(ISERROR(SEARCH("MEDIO ALTA",O347)))</formula>
    </cfRule>
  </conditionalFormatting>
  <conditionalFormatting sqref="Q347:Q355">
    <cfRule type="containsText" dxfId="1001" priority="52" operator="containsText" text="MEDIO">
      <formula>NOT(ISERROR(SEARCH("MEDIO",Q347)))</formula>
    </cfRule>
  </conditionalFormatting>
  <conditionalFormatting sqref="Q347:Q355">
    <cfRule type="containsText" dxfId="1000" priority="50" operator="containsText" text="MEDIO BAJO">
      <formula>NOT(ISERROR(SEARCH("MEDIO BAJO",Q347)))</formula>
    </cfRule>
    <cfRule type="containsText" dxfId="999" priority="51" operator="containsText" text="MEDIO ALTO">
      <formula>NOT(ISERROR(SEARCH("MEDIO ALTO",Q347)))</formula>
    </cfRule>
  </conditionalFormatting>
  <conditionalFormatting sqref="Q347:Q355">
    <cfRule type="containsText" dxfId="998" priority="53" operator="containsText" text="ALTO">
      <formula>NOT(ISERROR(SEARCH("ALTO",Q347)))</formula>
    </cfRule>
    <cfRule type="containsText" dxfId="997" priority="54" operator="containsText" text="BAJO">
      <formula>NOT(ISERROR(SEARCH("BAJO",Q347)))</formula>
    </cfRule>
  </conditionalFormatting>
  <conditionalFormatting sqref="G356 G359 G362 G365 G368">
    <cfRule type="expression" dxfId="996" priority="49">
      <formula>$H356="N/A"</formula>
    </cfRule>
  </conditionalFormatting>
  <conditionalFormatting sqref="I356 I359 I362 I365 I368">
    <cfRule type="expression" dxfId="995" priority="48">
      <formula>$H356="N/A"</formula>
    </cfRule>
  </conditionalFormatting>
  <conditionalFormatting sqref="O356:O370">
    <cfRule type="containsText" dxfId="994" priority="45" operator="containsText" text="MEDIA">
      <formula>NOT(ISERROR(SEARCH("MEDIA",O356)))</formula>
    </cfRule>
    <cfRule type="containsText" dxfId="993" priority="46" operator="containsText" text="ALTA">
      <formula>NOT(ISERROR(SEARCH("ALTA",O356)))</formula>
    </cfRule>
    <cfRule type="containsText" dxfId="992" priority="47" operator="containsText" text="BAJA">
      <formula>NOT(ISERROR(SEARCH("BAJA",O356)))</formula>
    </cfRule>
  </conditionalFormatting>
  <conditionalFormatting sqref="O356:O370">
    <cfRule type="containsText" dxfId="991" priority="43" operator="containsText" text="MEDIO BAJA">
      <formula>NOT(ISERROR(SEARCH("MEDIO BAJA",O356)))</formula>
    </cfRule>
    <cfRule type="containsText" dxfId="990" priority="44" operator="containsText" text="MEDIO ALTA">
      <formula>NOT(ISERROR(SEARCH("MEDIO ALTA",O356)))</formula>
    </cfRule>
  </conditionalFormatting>
  <conditionalFormatting sqref="Q356:Q370">
    <cfRule type="containsText" dxfId="989" priority="40" operator="containsText" text="MEDIO">
      <formula>NOT(ISERROR(SEARCH("MEDIO",Q356)))</formula>
    </cfRule>
  </conditionalFormatting>
  <conditionalFormatting sqref="Q356:Q370">
    <cfRule type="containsText" dxfId="988" priority="38" operator="containsText" text="MEDIO BAJO">
      <formula>NOT(ISERROR(SEARCH("MEDIO BAJO",Q356)))</formula>
    </cfRule>
    <cfRule type="containsText" dxfId="987" priority="39" operator="containsText" text="MEDIO ALTO">
      <formula>NOT(ISERROR(SEARCH("MEDIO ALTO",Q356)))</formula>
    </cfRule>
  </conditionalFormatting>
  <conditionalFormatting sqref="Q356:Q370">
    <cfRule type="containsText" dxfId="986" priority="41" operator="containsText" text="ALTO">
      <formula>NOT(ISERROR(SEARCH("ALTO",Q356)))</formula>
    </cfRule>
    <cfRule type="containsText" dxfId="985" priority="42" operator="containsText" text="BAJO">
      <formula>NOT(ISERROR(SEARCH("BAJO",Q356)))</formula>
    </cfRule>
  </conditionalFormatting>
  <conditionalFormatting sqref="G371 G374 G377 G380">
    <cfRule type="expression" dxfId="984" priority="37">
      <formula>$G371="N/A"</formula>
    </cfRule>
  </conditionalFormatting>
  <conditionalFormatting sqref="I371 I374 I377 I380">
    <cfRule type="expression" dxfId="983" priority="36">
      <formula>$G371="N/A"</formula>
    </cfRule>
  </conditionalFormatting>
  <conditionalFormatting sqref="O371:O382">
    <cfRule type="containsText" dxfId="982" priority="33" operator="containsText" text="MEDIA">
      <formula>NOT(ISERROR(SEARCH("MEDIA",O371)))</formula>
    </cfRule>
  </conditionalFormatting>
  <conditionalFormatting sqref="O371:O382">
    <cfRule type="containsText" dxfId="981" priority="31" operator="containsText" text="MEDIO BAJA">
      <formula>NOT(ISERROR(SEARCH("MEDIO BAJA",O371)))</formula>
    </cfRule>
    <cfRule type="containsText" dxfId="980" priority="32" operator="containsText" text="MEDIO ALTA">
      <formula>NOT(ISERROR(SEARCH("MEDIO ALTA",O371)))</formula>
    </cfRule>
  </conditionalFormatting>
  <conditionalFormatting sqref="O371:O382">
    <cfRule type="containsText" dxfId="979" priority="34" operator="containsText" text="ALTA">
      <formula>NOT(ISERROR(SEARCH("ALTA",O371)))</formula>
    </cfRule>
    <cfRule type="containsText" dxfId="978" priority="35" operator="containsText" text="BAJA">
      <formula>NOT(ISERROR(SEARCH("BAJA",O371)))</formula>
    </cfRule>
  </conditionalFormatting>
  <conditionalFormatting sqref="Q371:Q382">
    <cfRule type="containsText" dxfId="977" priority="28" operator="containsText" text="MEDIO">
      <formula>NOT(ISERROR(SEARCH("MEDIO",Q371)))</formula>
    </cfRule>
  </conditionalFormatting>
  <conditionalFormatting sqref="Q371:Q382">
    <cfRule type="containsText" dxfId="976" priority="26" operator="containsText" text="MEDIO BAJO">
      <formula>NOT(ISERROR(SEARCH("MEDIO BAJO",Q371)))</formula>
    </cfRule>
    <cfRule type="containsText" dxfId="975" priority="27" operator="containsText" text="MEDIO ALTO">
      <formula>NOT(ISERROR(SEARCH("MEDIO ALTO",Q371)))</formula>
    </cfRule>
  </conditionalFormatting>
  <conditionalFormatting sqref="Q371:Q382">
    <cfRule type="containsText" dxfId="974" priority="29" operator="containsText" text="ALTO">
      <formula>NOT(ISERROR(SEARCH("ALTO",Q371)))</formula>
    </cfRule>
    <cfRule type="containsText" dxfId="973" priority="30" operator="containsText" text="BAJO">
      <formula>NOT(ISERROR(SEARCH("BAJO",Q371)))</formula>
    </cfRule>
  </conditionalFormatting>
  <conditionalFormatting sqref="G383 G389 G392">
    <cfRule type="expression" dxfId="972" priority="25">
      <formula>$H383="N/A"</formula>
    </cfRule>
  </conditionalFormatting>
  <conditionalFormatting sqref="G386">
    <cfRule type="expression" dxfId="971" priority="24">
      <formula>$H386="N/A"</formula>
    </cfRule>
  </conditionalFormatting>
  <conditionalFormatting sqref="I383 I386 I389 I392">
    <cfRule type="expression" dxfId="970" priority="23">
      <formula>$H383="N/A"</formula>
    </cfRule>
  </conditionalFormatting>
  <conditionalFormatting sqref="O383:O394">
    <cfRule type="containsText" dxfId="969" priority="20" operator="containsText" text="MEDIA">
      <formula>NOT(ISERROR(SEARCH("MEDIA",O383)))</formula>
    </cfRule>
    <cfRule type="containsText" dxfId="968" priority="21" operator="containsText" text="ALTA">
      <formula>NOT(ISERROR(SEARCH("ALTA",O383)))</formula>
    </cfRule>
    <cfRule type="containsText" dxfId="967" priority="22" operator="containsText" text="BAJA">
      <formula>NOT(ISERROR(SEARCH("BAJA",O383)))</formula>
    </cfRule>
  </conditionalFormatting>
  <conditionalFormatting sqref="O383:O394">
    <cfRule type="containsText" dxfId="966" priority="18" operator="containsText" text="MEDIO BAJA">
      <formula>NOT(ISERROR(SEARCH("MEDIO BAJA",O383)))</formula>
    </cfRule>
    <cfRule type="containsText" dxfId="965" priority="19" operator="containsText" text="MEDIO ALTA">
      <formula>NOT(ISERROR(SEARCH("MEDIO ALTA",O383)))</formula>
    </cfRule>
  </conditionalFormatting>
  <conditionalFormatting sqref="Q383:Q394">
    <cfRule type="containsText" dxfId="964" priority="15" operator="containsText" text="MEDIO">
      <formula>NOT(ISERROR(SEARCH("MEDIO",Q383)))</formula>
    </cfRule>
  </conditionalFormatting>
  <conditionalFormatting sqref="Q383:Q394">
    <cfRule type="containsText" dxfId="963" priority="13" operator="containsText" text="MEDIO BAJO">
      <formula>NOT(ISERROR(SEARCH("MEDIO BAJO",Q383)))</formula>
    </cfRule>
    <cfRule type="containsText" dxfId="962" priority="14" operator="containsText" text="MEDIO ALTO">
      <formula>NOT(ISERROR(SEARCH("MEDIO ALTO",Q383)))</formula>
    </cfRule>
  </conditionalFormatting>
  <conditionalFormatting sqref="Q383:Q394">
    <cfRule type="containsText" dxfId="961" priority="16" operator="containsText" text="ALTO">
      <formula>NOT(ISERROR(SEARCH("ALTO",Q383)))</formula>
    </cfRule>
    <cfRule type="containsText" dxfId="960" priority="17" operator="containsText" text="BAJO">
      <formula>NOT(ISERROR(SEARCH("BAJO",Q383)))</formula>
    </cfRule>
  </conditionalFormatting>
  <conditionalFormatting sqref="G395 G398 G401 G404">
    <cfRule type="expression" dxfId="959" priority="12">
      <formula>$G395="N/A"</formula>
    </cfRule>
  </conditionalFormatting>
  <conditionalFormatting sqref="I395 I398 I401 I404">
    <cfRule type="expression" dxfId="958" priority="11">
      <formula>$G395="N/A"</formula>
    </cfRule>
  </conditionalFormatting>
  <conditionalFormatting sqref="O395:O406">
    <cfRule type="containsText" dxfId="957" priority="8" operator="containsText" text="MEDIA">
      <formula>NOT(ISERROR(SEARCH("MEDIA",O395)))</formula>
    </cfRule>
  </conditionalFormatting>
  <conditionalFormatting sqref="O395:O406">
    <cfRule type="containsText" dxfId="956" priority="6" operator="containsText" text="MEDIO BAJA">
      <formula>NOT(ISERROR(SEARCH("MEDIO BAJA",O395)))</formula>
    </cfRule>
    <cfRule type="containsText" dxfId="955" priority="7" operator="containsText" text="MEDIO ALTA">
      <formula>NOT(ISERROR(SEARCH("MEDIO ALTA",O395)))</formula>
    </cfRule>
  </conditionalFormatting>
  <conditionalFormatting sqref="O395:O406">
    <cfRule type="containsText" dxfId="954" priority="9" operator="containsText" text="ALTA">
      <formula>NOT(ISERROR(SEARCH("ALTA",O395)))</formula>
    </cfRule>
    <cfRule type="containsText" dxfId="953" priority="10" operator="containsText" text="BAJA">
      <formula>NOT(ISERROR(SEARCH("BAJA",O395)))</formula>
    </cfRule>
  </conditionalFormatting>
  <conditionalFormatting sqref="Q395:Q406">
    <cfRule type="containsText" dxfId="952" priority="3" operator="containsText" text="MEDIO">
      <formula>NOT(ISERROR(SEARCH("MEDIO",Q395)))</formula>
    </cfRule>
  </conditionalFormatting>
  <conditionalFormatting sqref="Q395:Q406">
    <cfRule type="containsText" dxfId="951" priority="1" operator="containsText" text="MEDIO BAJO">
      <formula>NOT(ISERROR(SEARCH("MEDIO BAJO",Q395)))</formula>
    </cfRule>
    <cfRule type="containsText" dxfId="950" priority="2" operator="containsText" text="MEDIO ALTO">
      <formula>NOT(ISERROR(SEARCH("MEDIO ALTO",Q395)))</formula>
    </cfRule>
  </conditionalFormatting>
  <conditionalFormatting sqref="Q395:Q406">
    <cfRule type="containsText" dxfId="949" priority="4" operator="containsText" text="ALTO">
      <formula>NOT(ISERROR(SEARCH("ALTO",Q395)))</formula>
    </cfRule>
    <cfRule type="containsText" dxfId="948" priority="5" operator="containsText" text="BAJO">
      <formula>NOT(ISERROR(SEARCH("BAJO",Q395)))</formula>
    </cfRule>
  </conditionalFormatting>
  <dataValidations xWindow="522" yWindow="675" count="18">
    <dataValidation allowBlank="1" showInputMessage="1" showErrorMessage="1" promptTitle="INDICADOR  DEL RIESGO" prompt="Establezca un indicador que permita monitorear el riesgo" sqref="X11 X14:X295" xr:uid="{00000000-0002-0000-0000-000003000000}"/>
    <dataValidation type="list" allowBlank="1" showInputMessage="1" showErrorMessage="1" error="Seleccion el tipo de mapa" prompt="Seleccione el tipo de mapa de riesgos a construir_x000a_PROCESOS_x000a_PDI" sqref="E6" xr:uid="{00000000-0002-0000-0000-000004000000}">
      <formula1>MAPA</formula1>
    </dataValidation>
    <dataValidation allowBlank="1" showInputMessage="1" showErrorMessage="1" errorTitle="DATO NO VALIDO" error="CELDA DE SELECCIÓN - NO CAMBIAR CONFIGURACIÓN" promptTitle="IMPACTO" prompt="Seleccione el nivel de impacto del riesgo" sqref="R11:R568" xr:uid="{00000000-0002-0000-0000-000007000000}"/>
    <dataValidation allowBlank="1" showInputMessage="1" showErrorMessage="1" errorTitle="DATO NO VALIDO" error="CELDA DE SELECCIÓN  - NO CAMBIAR CONFIGURACIÓN" promptTitle="PROBABILIDAD" prompt="Seleccione la probabilidad de ocurrencia del riesgo" sqref="P11:P568" xr:uid="{00000000-0002-0000-0000-000008000000}"/>
    <dataValidation type="custom" allowBlank="1" showInputMessage="1" showErrorMessage="1" sqref="X10" xr:uid="{00000000-0002-0000-0000-000014000000}">
      <formula1>"SI(P11=""No_existe"",5,EVAL_PERIODICIDAD)"</formula1>
    </dataValidation>
    <dataValidation allowBlank="1" showInputMessage="1" sqref="J672 J668 J670" xr:uid="{00000000-0002-0000-0000-000016000000}"/>
    <dataValidation type="custom" allowBlank="1" showInputMessage="1" showErrorMessage="1" errorTitle="COMPARTIR" error="Si requiere involucrar otra dependencia elija como Tipo de manejo &quot;COMPARTIR&quot;" sqref="U11:W295" xr:uid="{00000000-0002-0000-0000-000019000000}">
      <formula1>#REF!="COMPARTIR"</formula1>
    </dataValidation>
    <dataValidation type="list" allowBlank="1" showInputMessage="1" showErrorMessage="1" sqref="F11 F14 F17 F20 F23 F26 F29 F32 F35 F38 F41 F44 F47 F50 F53 F56 F59 F62 F65 F68 F71 F74 F77 F80 F83 F86 F89 F92 F95 F98 F101 F104 F107 F110 F113 F116 F119 F122 F125 F128 F131 F134 F137 F140 F143 F146 F149 F152 F155 F158 F161 F164 F167 F170 F173 F176 F179 F182 F185 F188 F191 F194 F197 F200 F203 F206 F209 F212 F215 F218 F221 F224 F227 F230 F233 F236 F239 F242 F245 F248 F251 F254 F257 F260 F263 F266 F269 F272 F275 F278 F281 F284 F287 F290 F293 F296 F299 F302 F305 F308 F311 F314 F317 F320 F323 F326 F329 F332 F335 F338 F341 F344 F347 F350 F353 F356 F359 F362 F365 F368 F371 F374 F377 F380 F383 F386 F389 F392 F395 F398 F401 F404 F407 F410 F413 F416 F419 F422 F425 F428 F431 F434 F437 F440 F443 F446 F449 F452 F455 F458 F461 F464 F467 F470 F473 F476 F479 F482 F485 F488 F491 F494 F497 F500 F503 F506 F509 F512 F515 F518 F521 F524 F527 F530 F533 F536 F539 F542 F545 F548 F551 F554 F557 F560 F563 F566" xr:uid="{00000000-0002-0000-0000-00001E000000}">
      <formula1>INSTITUCIONAL</formula1>
    </dataValidation>
    <dataValidation type="list" allowBlank="1" showInputMessage="1" showErrorMessage="1" sqref="B11:B568" xr:uid="{00000000-0002-0000-0000-00001F000000}">
      <formula1>INDIRECT($E$6)</formula1>
    </dataValidation>
    <dataValidation type="list" allowBlank="1" showInputMessage="1" showErrorMessage="1" sqref="I11 I14 I53 I50 I47 I44 I41 I38 I35 I32 I29 I26 I23 I20 I17 I56 I59 I62 I65 I68 I71 I74 I77 I80 I83 I86 I89 I92 I95 I98 I101 I104 I107 I110 I113 I116 I119 I122 I125 I128 I131 I134 I137 I140 I143 I146 I149 I152 I155 I158 I161 I164 I167 I170 I173 I176 I179 I182 I185 I188 I191 I194 I197 I200 I203 I206 I209 I212 I215 I218 I221 I224 I227 I230 I233 I236 I239 I242 I245 I248 I251 I254 I257 I260 I263 I266 I269 I272 I275 I278 I281 I284 I287 I290 I293 I296 I299 I302 I305 I308 I311 I314 I317 I320 I323 I326 I329 I332 I335 I338 I341 I344 I347 I350 I353 I356 I359 I362 I365 I368 I371 I374 I377 I380 I383 I386 I389 I392 I395 I398 I401 I404 I407 I410 I413 I416 I419 I422 I425 I428 I431 I434 I437 I440 I443 I446 I449 I452 I455 I458 I461 I464 I467 I470 I473 I476 I479 I482 I485 I488 I491 I494 I497 I500 I503 I506 I509 I512 I515 I518 I521 I524 I527 I530 I533 I536 I539 I542 I545 I548 I551 I554 I557 I560 I563 I566" xr:uid="{00000000-0002-0000-0000-000021000000}">
      <formula1>INDIRECT(G11)</formula1>
    </dataValidation>
    <dataValidation type="list" allowBlank="1" showInputMessage="1" showErrorMessage="1" sqref="O11:O568" xr:uid="{00000000-0002-0000-0000-00002A000000}">
      <formula1>PROBABILIDAD</formula1>
    </dataValidation>
    <dataValidation type="list" allowBlank="1" showErrorMessage="1" prompt="Seleccione la CLASE de riesgo_x000a_" sqref="J11:J568" xr:uid="{CF87BE2A-08B4-49A8-BBE4-BDD470514BD7}">
      <formula1>tipologia</formula1>
    </dataValidation>
    <dataValidation type="list" allowBlank="1" showErrorMessage="1" prompt="Defina el riesgo, tenga en cuanta que antes de definir el riesgo debe conocer el contexto (factores internos y externos)._x000a__x000a_RIESGO: Posibilidad de que ocurra un acontecimiento que impacte el alcance de los objetivos y resultados de la Institución " sqref="K11:K568" xr:uid="{ACC0E417-57EE-4CFF-8B2F-689128F432FD}">
      <formula1>INDIRECT(J11)</formula1>
    </dataValidation>
    <dataValidation type="list" allowBlank="1" showInputMessage="1" showErrorMessage="1" sqref="Q11:Q568" xr:uid="{8D1F020B-764C-4745-BB62-A704F2055439}">
      <formula1>$S$697:$S$701</formula1>
    </dataValidation>
    <dataValidation type="list" allowBlank="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11:D568" xr:uid="{5FF40D2F-6D95-475C-868C-9E960E1316D5}">
      <formula1>INDIRECT(B11)</formula1>
    </dataValidation>
    <dataValidation allowBlank="1" showErrorMessage="1" prompt="Describa brevemente en qué consiste el riesgo" sqref="L11:L568" xr:uid="{D318BBC0-78A9-4794-9CB7-5924DEB2C948}"/>
    <dataValidation allowBlank="1" showErrorMessage="1" prompt="Identiique aquellas principales consecuencias que se pueden presentar al momento de que se materialice el riesgo" sqref="M11:N568" xr:uid="{8DD65459-771B-4DC5-9EE4-907C9AEE2D3B}"/>
    <dataValidation type="list" allowBlank="1" showInputMessage="1" showErrorMessage="1" sqref="G53 G11 G14 G17 G20 G23 G26 G29 G32 G35 G38 G41 G44 G47 G50 G56 G59 G77 G62 G68 G74 G65 G71 G80 G104 G128 G152 G176 G200 G224 G248 G272 G296 G320 G344 G368 G392 G416 G440 G464 G488 G512 G536 G560 G83 G107 G131 G155 G179 G203 G227 G251 G275 G299 G323 G347 G371 G395 G419 G443 G467 G491 G515 G539 G563 G101 G125 G149 G173 G197 G221 G245 G269 G293 G317 G341 G365 G389 G413 G437 G461 G485 G509 G533 G557 G86 G110 G134 G158 G182 G206 G230 G254 G278 G302 G326 G350 G374 G398 G422 G446 G470 G494 G518 G542 G566 G92 G116 G140 G164 G188 G212 G236 G260 G284 G308 G332 G356 G380 G404 G428 G452 G476 G500 G524 G548 G98 G122 G146 G170 G194 G218 G242 G266 G290 G314 G338 G362 G386 G410 G434 G458 G482 G506 G530 G554 G89 G113 G137 G161 G185 G209 G233 G257 G281 G305 G329 G353 G377 G401 G425 G449 G473 G497 G521 G545 G95 G119 G143 G167 G191 G215 G239 G263 G287 G311 G335 G359 G383 G407 G431 G455 G479 G503 G527 G551" xr:uid="{A7EA451B-8E1B-423F-97CD-3318503CB108}">
      <formula1>$C$750:$H$750</formula1>
    </dataValidation>
  </dataValidations>
  <pageMargins left="1.3779527559055118" right="0.15748031496062992" top="0.59055118110236227" bottom="0.39370078740157483" header="0" footer="0"/>
  <pageSetup paperSize="120" scale="10" fitToHeight="10" orientation="landscape" horizontalDpi="1200" verticalDpi="1200" r:id="rId1"/>
  <headerFooter alignWithMargins="0"/>
  <drawing r:id="rId2"/>
  <legacyDrawing r:id="rId3"/>
  <tableParts count="3">
    <tablePart r:id="rId4"/>
    <tablePart r:id="rId5"/>
    <tablePart r:id="rId6"/>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24B86-EC35-43F0-99BF-F549816C2992}">
  <dimension ref="A1:CM801"/>
  <sheetViews>
    <sheetView showGridLines="0" zoomScale="87" zoomScaleNormal="87" zoomScaleSheetLayoutView="100" workbookViewId="0">
      <selection activeCell="G11" sqref="G11"/>
    </sheetView>
  </sheetViews>
  <sheetFormatPr baseColWidth="10" defaultColWidth="15.42578125" defaultRowHeight="12.75" x14ac:dyDescent="0.2"/>
  <cols>
    <col min="1" max="1" width="15.42578125" style="96"/>
    <col min="2" max="2" width="38.140625" style="99" customWidth="1"/>
    <col min="3" max="3" width="24.85546875" style="96" customWidth="1"/>
    <col min="4" max="6" width="15.42578125" style="99" hidden="1" customWidth="1"/>
    <col min="7" max="7" width="22.42578125" style="96" customWidth="1"/>
    <col min="8" max="9" width="15.42578125" style="99" hidden="1" customWidth="1"/>
    <col min="10" max="10" width="11" style="99" hidden="1" customWidth="1"/>
    <col min="11" max="12" width="15.42578125" style="96"/>
    <col min="13" max="14" width="15.42578125" style="99" hidden="1" customWidth="1"/>
    <col min="15" max="15" width="3.85546875" style="99" hidden="1" customWidth="1"/>
    <col min="16" max="17" width="15.42578125" style="96"/>
    <col min="18" max="20" width="15.42578125" style="99" hidden="1" customWidth="1"/>
    <col min="21" max="22" width="15.42578125" style="96"/>
    <col min="23" max="25" width="15.42578125" style="99" hidden="1" customWidth="1"/>
    <col min="26" max="26" width="15.42578125" style="96"/>
    <col min="27" max="27" width="15.42578125" style="99" hidden="1" customWidth="1"/>
    <col min="28" max="28" width="15.42578125" style="98" hidden="1" customWidth="1"/>
    <col min="29" max="29" width="17.85546875" style="99" hidden="1" customWidth="1"/>
    <col min="30" max="30" width="15.42578125" style="96"/>
    <col min="31" max="31" width="28.5703125" style="96" customWidth="1"/>
    <col min="32" max="32" width="14" style="96" customWidth="1"/>
    <col min="33" max="33" width="15.42578125" style="96"/>
    <col min="34" max="34" width="31.42578125" style="96" customWidth="1"/>
    <col min="35" max="16384" width="15.42578125" style="96"/>
  </cols>
  <sheetData>
    <row r="1" spans="1:72" s="69" customFormat="1" ht="17.25" x14ac:dyDescent="0.2">
      <c r="A1" s="72"/>
      <c r="B1" s="192"/>
      <c r="D1" s="192"/>
      <c r="E1" s="192"/>
      <c r="F1" s="192"/>
      <c r="H1" s="192"/>
      <c r="I1" s="192"/>
      <c r="J1" s="192"/>
      <c r="M1" s="192"/>
      <c r="N1" s="192"/>
      <c r="O1" s="192"/>
      <c r="R1" s="192"/>
      <c r="S1" s="192"/>
      <c r="T1" s="192"/>
      <c r="W1" s="192"/>
      <c r="X1" s="192"/>
      <c r="Y1" s="192"/>
      <c r="AA1" s="192"/>
      <c r="AB1" s="193"/>
      <c r="AC1" s="192"/>
      <c r="AI1" s="184" t="s">
        <v>49</v>
      </c>
      <c r="AJ1" s="185" t="str">
        <f>'01-Mapa de Riesgos'!U1</f>
        <v>1313-SIG-F13</v>
      </c>
      <c r="AK1" s="70"/>
      <c r="AL1" s="70"/>
      <c r="AM1" s="70"/>
      <c r="AN1" s="70"/>
      <c r="AO1" s="70"/>
      <c r="AP1" s="70"/>
    </row>
    <row r="2" spans="1:72" s="69" customFormat="1" ht="17.25" x14ac:dyDescent="0.2">
      <c r="A2" s="72"/>
      <c r="B2" s="333" t="s">
        <v>476</v>
      </c>
      <c r="C2" s="333"/>
      <c r="D2" s="333"/>
      <c r="E2" s="333"/>
      <c r="F2" s="333"/>
      <c r="G2" s="333"/>
      <c r="H2" s="333"/>
      <c r="I2" s="333"/>
      <c r="J2" s="333"/>
      <c r="K2" s="333"/>
      <c r="L2" s="333"/>
      <c r="M2" s="333"/>
      <c r="N2" s="333"/>
      <c r="O2" s="333"/>
      <c r="P2" s="333"/>
      <c r="Q2" s="333"/>
      <c r="R2" s="333"/>
      <c r="S2" s="333"/>
      <c r="T2" s="333"/>
      <c r="U2" s="333"/>
      <c r="V2" s="333"/>
      <c r="W2" s="333"/>
      <c r="X2" s="333"/>
      <c r="Y2" s="333"/>
      <c r="Z2" s="333"/>
      <c r="AA2" s="333"/>
      <c r="AB2" s="333"/>
      <c r="AC2" s="333"/>
      <c r="AD2" s="333"/>
      <c r="AE2" s="333"/>
      <c r="AF2" s="333"/>
      <c r="AG2" s="333"/>
      <c r="AH2" s="360"/>
      <c r="AI2" s="186" t="s">
        <v>292</v>
      </c>
      <c r="AJ2" s="187">
        <f>'01-Mapa de Riesgos'!U2</f>
        <v>2</v>
      </c>
      <c r="AK2" s="70"/>
      <c r="AL2" s="70"/>
      <c r="AM2" s="70"/>
      <c r="AN2" s="70"/>
      <c r="AO2" s="70"/>
      <c r="AP2" s="70"/>
    </row>
    <row r="3" spans="1:72" s="69" customFormat="1" ht="17.25" x14ac:dyDescent="0.2">
      <c r="A3" s="72"/>
      <c r="B3" s="333" t="s">
        <v>475</v>
      </c>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60"/>
      <c r="AI3" s="186" t="s">
        <v>293</v>
      </c>
      <c r="AJ3" s="188">
        <f>'01-Mapa de Riesgos'!U3</f>
        <v>46071</v>
      </c>
      <c r="AK3" s="73"/>
      <c r="AL3" s="73"/>
      <c r="AM3" s="73"/>
      <c r="AN3" s="73"/>
      <c r="AO3" s="73"/>
      <c r="AP3" s="73"/>
    </row>
    <row r="4" spans="1:72" s="69" customFormat="1" ht="18" thickBot="1" x14ac:dyDescent="0.25">
      <c r="A4" s="72"/>
      <c r="B4" s="333" t="s">
        <v>477</v>
      </c>
      <c r="C4" s="333"/>
      <c r="D4" s="333"/>
      <c r="E4" s="333"/>
      <c r="F4" s="333"/>
      <c r="G4" s="333"/>
      <c r="H4" s="333"/>
      <c r="I4" s="333"/>
      <c r="J4" s="333"/>
      <c r="K4" s="333"/>
      <c r="L4" s="333"/>
      <c r="M4" s="333"/>
      <c r="N4" s="333"/>
      <c r="O4" s="333"/>
      <c r="P4" s="333"/>
      <c r="Q4" s="333"/>
      <c r="R4" s="333"/>
      <c r="S4" s="333"/>
      <c r="T4" s="333"/>
      <c r="U4" s="333"/>
      <c r="V4" s="333"/>
      <c r="W4" s="333"/>
      <c r="X4" s="333"/>
      <c r="Y4" s="333"/>
      <c r="Z4" s="333"/>
      <c r="AA4" s="333"/>
      <c r="AB4" s="333"/>
      <c r="AC4" s="333"/>
      <c r="AD4" s="333"/>
      <c r="AE4" s="333"/>
      <c r="AF4" s="333"/>
      <c r="AG4" s="333"/>
      <c r="AH4" s="360"/>
      <c r="AI4" s="189" t="s">
        <v>294</v>
      </c>
      <c r="AJ4" s="190" t="s">
        <v>471</v>
      </c>
      <c r="AK4" s="70"/>
      <c r="AL4" s="74"/>
      <c r="AM4" s="74"/>
      <c r="AN4" s="74"/>
      <c r="AO4" s="74"/>
      <c r="AP4" s="74"/>
      <c r="AQ4" s="74"/>
      <c r="AR4" s="74"/>
      <c r="AS4" s="74"/>
      <c r="AT4" s="74"/>
      <c r="AU4" s="74"/>
      <c r="AV4" s="74"/>
      <c r="AW4" s="74"/>
      <c r="AX4" s="74"/>
      <c r="AY4" s="74"/>
      <c r="AZ4" s="74"/>
      <c r="BA4" s="74"/>
      <c r="BB4" s="74"/>
      <c r="BC4" s="74"/>
      <c r="BD4" s="74"/>
      <c r="BE4" s="74"/>
      <c r="BF4" s="74"/>
      <c r="BG4" s="74"/>
      <c r="BH4" s="74"/>
      <c r="BI4" s="74"/>
      <c r="BJ4" s="74"/>
      <c r="BK4" s="74"/>
      <c r="BL4" s="74"/>
      <c r="BM4" s="74"/>
      <c r="BN4" s="74"/>
      <c r="BO4" s="74"/>
      <c r="BP4" s="74"/>
      <c r="BQ4" s="74"/>
      <c r="BR4" s="74"/>
      <c r="BS4" s="74"/>
      <c r="BT4" s="74"/>
    </row>
    <row r="5" spans="1:72" s="69" customFormat="1" ht="18" thickBot="1" x14ac:dyDescent="0.25">
      <c r="A5" s="334"/>
      <c r="B5" s="334"/>
      <c r="C5" s="334"/>
      <c r="D5" s="334"/>
      <c r="E5" s="334"/>
      <c r="F5" s="334"/>
      <c r="G5" s="334"/>
      <c r="H5" s="334"/>
      <c r="I5" s="334"/>
      <c r="J5" s="334"/>
      <c r="K5" s="334"/>
      <c r="L5" s="334"/>
      <c r="M5" s="334"/>
      <c r="N5" s="334"/>
      <c r="O5" s="334"/>
      <c r="P5" s="334"/>
      <c r="Q5" s="334"/>
      <c r="R5" s="334"/>
      <c r="S5" s="334"/>
      <c r="T5" s="334"/>
      <c r="U5" s="334"/>
      <c r="V5" s="334"/>
      <c r="W5" s="334"/>
      <c r="X5" s="334"/>
      <c r="Y5" s="334"/>
      <c r="Z5" s="334"/>
      <c r="AA5" s="334"/>
      <c r="AB5" s="334"/>
      <c r="AC5" s="334"/>
      <c r="AD5" s="334"/>
      <c r="AE5" s="334"/>
      <c r="AF5" s="334"/>
      <c r="AG5" s="334"/>
      <c r="AH5" s="334"/>
      <c r="AI5" s="334"/>
      <c r="AJ5" s="334"/>
      <c r="AL5" s="74"/>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row>
    <row r="6" spans="1:72" s="79" customFormat="1" ht="18" thickBot="1" x14ac:dyDescent="0.25">
      <c r="A6" s="202"/>
      <c r="B6" s="78"/>
      <c r="C6" s="78"/>
      <c r="D6" s="78"/>
      <c r="E6" s="78"/>
      <c r="F6" s="78"/>
      <c r="L6" s="81"/>
      <c r="M6" s="81"/>
      <c r="N6" s="81"/>
      <c r="O6" s="81"/>
      <c r="AE6" s="367" t="s">
        <v>41</v>
      </c>
      <c r="AF6" s="368"/>
      <c r="AG6" s="361"/>
      <c r="AH6" s="361"/>
      <c r="AI6" s="361"/>
      <c r="AJ6" s="362"/>
      <c r="AK6" s="204"/>
      <c r="AL6" s="204"/>
      <c r="AM6" s="204"/>
      <c r="AN6" s="204"/>
      <c r="AO6" s="204"/>
      <c r="AP6" s="203"/>
      <c r="AQ6" s="203"/>
      <c r="AR6" s="203"/>
      <c r="AS6" s="203"/>
      <c r="AT6" s="203"/>
      <c r="AU6" s="203"/>
      <c r="AV6" s="203"/>
      <c r="AW6" s="203"/>
      <c r="AX6" s="203"/>
      <c r="AY6" s="203"/>
      <c r="AZ6" s="203"/>
      <c r="BA6" s="203"/>
      <c r="BB6" s="203"/>
      <c r="BC6" s="203"/>
      <c r="BD6" s="203"/>
      <c r="BE6" s="203"/>
      <c r="BF6" s="203"/>
      <c r="BG6" s="203"/>
      <c r="BH6" s="203"/>
      <c r="BI6" s="203"/>
      <c r="BJ6" s="203"/>
      <c r="BK6" s="365"/>
      <c r="BL6" s="365"/>
      <c r="BM6" s="365"/>
      <c r="BN6" s="365"/>
      <c r="BO6" s="365"/>
      <c r="BP6" s="365"/>
      <c r="BQ6" s="365"/>
      <c r="BR6" s="365"/>
      <c r="BS6" s="365"/>
      <c r="BT6" s="203"/>
    </row>
    <row r="7" spans="1:72" s="75" customFormat="1" ht="18" thickBot="1" x14ac:dyDescent="0.25">
      <c r="A7" s="335"/>
      <c r="B7" s="335"/>
      <c r="C7" s="335"/>
      <c r="D7" s="335"/>
      <c r="E7" s="335"/>
      <c r="F7" s="335"/>
      <c r="G7" s="335"/>
      <c r="H7" s="335"/>
      <c r="I7" s="335"/>
      <c r="J7" s="335"/>
      <c r="K7" s="335"/>
      <c r="L7" s="335"/>
      <c r="M7" s="335"/>
      <c r="N7" s="335"/>
      <c r="O7" s="335"/>
      <c r="P7" s="335"/>
      <c r="Q7" s="335"/>
      <c r="R7" s="335"/>
      <c r="S7" s="335"/>
      <c r="T7" s="335"/>
      <c r="U7" s="335"/>
      <c r="V7" s="335"/>
      <c r="W7" s="335"/>
      <c r="X7" s="335"/>
      <c r="Y7" s="335"/>
      <c r="Z7" s="335"/>
      <c r="AA7" s="335"/>
      <c r="AB7" s="335"/>
      <c r="AC7" s="335"/>
      <c r="AD7" s="335"/>
      <c r="AE7" s="335"/>
      <c r="AF7" s="335"/>
      <c r="AG7" s="335"/>
      <c r="AH7" s="335"/>
      <c r="AI7" s="335"/>
      <c r="AJ7" s="335"/>
      <c r="AK7" s="83"/>
      <c r="AL7" s="130"/>
      <c r="AM7" s="130"/>
      <c r="AN7" s="130"/>
      <c r="AO7" s="130"/>
      <c r="AP7" s="130"/>
      <c r="AQ7" s="130"/>
      <c r="AR7" s="130"/>
      <c r="AS7" s="130"/>
      <c r="AT7" s="130"/>
      <c r="AU7" s="130"/>
      <c r="AV7" s="130"/>
      <c r="AW7" s="130"/>
      <c r="AX7" s="130"/>
      <c r="AY7" s="130"/>
      <c r="AZ7" s="130"/>
      <c r="BA7" s="130"/>
      <c r="BB7" s="130"/>
      <c r="BC7" s="130"/>
      <c r="BD7" s="130"/>
      <c r="BE7" s="130"/>
      <c r="BF7" s="130"/>
      <c r="BG7" s="130"/>
      <c r="BH7" s="130"/>
      <c r="BI7" s="130"/>
      <c r="BJ7" s="130"/>
      <c r="BK7" s="130"/>
      <c r="BL7" s="130"/>
      <c r="BM7" s="130"/>
      <c r="BN7" s="130"/>
      <c r="BO7" s="130"/>
      <c r="BP7" s="130"/>
      <c r="BQ7" s="130"/>
      <c r="BR7" s="130"/>
      <c r="BS7" s="130"/>
      <c r="BT7" s="130"/>
    </row>
    <row r="8" spans="1:72" s="107" customFormat="1" ht="21.75" customHeight="1" x14ac:dyDescent="0.2">
      <c r="A8" s="317" t="s">
        <v>42</v>
      </c>
      <c r="B8" s="322" t="s">
        <v>396</v>
      </c>
      <c r="C8" s="322" t="s">
        <v>55</v>
      </c>
      <c r="D8" s="322"/>
      <c r="E8" s="322"/>
      <c r="F8" s="322"/>
      <c r="G8" s="322"/>
      <c r="H8" s="322"/>
      <c r="I8" s="322"/>
      <c r="J8" s="322"/>
      <c r="K8" s="322"/>
      <c r="L8" s="322"/>
      <c r="M8" s="322"/>
      <c r="N8" s="322"/>
      <c r="O8" s="322"/>
      <c r="P8" s="322"/>
      <c r="Q8" s="322"/>
      <c r="R8" s="322"/>
      <c r="S8" s="322"/>
      <c r="T8" s="322"/>
      <c r="U8" s="322"/>
      <c r="V8" s="322"/>
      <c r="W8" s="322"/>
      <c r="X8" s="322"/>
      <c r="Y8" s="322"/>
      <c r="Z8" s="322"/>
      <c r="AA8" s="322"/>
      <c r="AB8" s="322"/>
      <c r="AC8" s="322" t="s">
        <v>56</v>
      </c>
      <c r="AD8" s="322"/>
      <c r="AE8" s="322" t="s">
        <v>22</v>
      </c>
      <c r="AF8" s="322"/>
      <c r="AG8" s="322" t="s">
        <v>61</v>
      </c>
      <c r="AH8" s="322"/>
      <c r="AI8" s="322"/>
      <c r="AJ8" s="363"/>
      <c r="AK8" s="105"/>
      <c r="AL8" s="106"/>
      <c r="AM8" s="106"/>
      <c r="AN8" s="106"/>
      <c r="AO8" s="106"/>
      <c r="AP8" s="106"/>
      <c r="AQ8" s="106"/>
      <c r="AR8" s="106"/>
      <c r="AS8" s="106"/>
      <c r="AT8" s="106"/>
      <c r="AU8" s="106"/>
      <c r="AV8" s="106"/>
      <c r="AW8" s="106"/>
      <c r="AX8" s="106"/>
      <c r="AY8" s="106"/>
      <c r="AZ8" s="106"/>
      <c r="BA8" s="106"/>
      <c r="BB8" s="106"/>
      <c r="BC8" s="106"/>
      <c r="BD8" s="106"/>
      <c r="BE8" s="106"/>
      <c r="BF8" s="106"/>
      <c r="BG8" s="106"/>
      <c r="BH8" s="106"/>
      <c r="BI8" s="106"/>
      <c r="BJ8" s="106"/>
      <c r="BK8" s="106"/>
      <c r="BL8" s="106"/>
      <c r="BM8" s="106"/>
      <c r="BN8" s="106"/>
      <c r="BO8" s="106"/>
      <c r="BP8" s="106"/>
      <c r="BQ8" s="106"/>
      <c r="BR8" s="106"/>
      <c r="BS8" s="106"/>
      <c r="BT8" s="106"/>
    </row>
    <row r="9" spans="1:72" s="109" customFormat="1" ht="39.75" customHeight="1" x14ac:dyDescent="0.2">
      <c r="A9" s="318"/>
      <c r="B9" s="323"/>
      <c r="C9" s="323" t="s">
        <v>280</v>
      </c>
      <c r="D9" s="323"/>
      <c r="E9" s="323"/>
      <c r="F9" s="323"/>
      <c r="G9" s="323"/>
      <c r="H9" s="323" t="s">
        <v>279</v>
      </c>
      <c r="I9" s="323"/>
      <c r="J9" s="323"/>
      <c r="K9" s="323"/>
      <c r="L9" s="323"/>
      <c r="M9" s="323"/>
      <c r="N9" s="323"/>
      <c r="O9" s="323"/>
      <c r="P9" s="323"/>
      <c r="Q9" s="323"/>
      <c r="R9" s="323"/>
      <c r="S9" s="323"/>
      <c r="T9" s="323"/>
      <c r="U9" s="323"/>
      <c r="V9" s="323"/>
      <c r="W9" s="323"/>
      <c r="X9" s="323"/>
      <c r="Y9" s="323"/>
      <c r="Z9" s="323"/>
      <c r="AA9" s="323" t="s">
        <v>269</v>
      </c>
      <c r="AB9" s="323"/>
      <c r="AC9" s="323"/>
      <c r="AD9" s="323"/>
      <c r="AE9" s="323"/>
      <c r="AF9" s="323"/>
      <c r="AG9" s="323"/>
      <c r="AH9" s="323"/>
      <c r="AI9" s="323"/>
      <c r="AJ9" s="364"/>
      <c r="AK9" s="108"/>
      <c r="AL9" s="108"/>
      <c r="AM9" s="108"/>
      <c r="AN9" s="108"/>
      <c r="AO9" s="108"/>
      <c r="AP9" s="108"/>
      <c r="AQ9" s="108"/>
      <c r="BO9" s="106"/>
      <c r="BP9" s="106"/>
      <c r="BQ9" s="106"/>
      <c r="BR9" s="106"/>
    </row>
    <row r="10" spans="1:72" s="109" customFormat="1" ht="62.25" customHeight="1" thickBot="1" x14ac:dyDescent="0.25">
      <c r="A10" s="319"/>
      <c r="B10" s="324"/>
      <c r="C10" s="324" t="s">
        <v>274</v>
      </c>
      <c r="D10" s="324"/>
      <c r="E10" s="324"/>
      <c r="F10" s="199">
        <v>0.6</v>
      </c>
      <c r="G10" s="191" t="s">
        <v>235</v>
      </c>
      <c r="H10" s="199">
        <v>0.05</v>
      </c>
      <c r="I10" s="191"/>
      <c r="J10" s="191"/>
      <c r="K10" s="191" t="s">
        <v>277</v>
      </c>
      <c r="L10" s="191" t="s">
        <v>241</v>
      </c>
      <c r="M10" s="199">
        <v>0.15</v>
      </c>
      <c r="N10" s="191"/>
      <c r="O10" s="191"/>
      <c r="P10" s="191" t="s">
        <v>278</v>
      </c>
      <c r="Q10" s="191" t="s">
        <v>499</v>
      </c>
      <c r="R10" s="199">
        <v>0.1</v>
      </c>
      <c r="S10" s="191"/>
      <c r="T10" s="191"/>
      <c r="U10" s="191" t="s">
        <v>281</v>
      </c>
      <c r="V10" s="191" t="s">
        <v>444</v>
      </c>
      <c r="W10" s="199">
        <v>0.1</v>
      </c>
      <c r="X10" s="200"/>
      <c r="Y10" s="200"/>
      <c r="Z10" s="191" t="s">
        <v>268</v>
      </c>
      <c r="AA10" s="191" t="s">
        <v>234</v>
      </c>
      <c r="AB10" s="191" t="s">
        <v>238</v>
      </c>
      <c r="AC10" s="191" t="s">
        <v>202</v>
      </c>
      <c r="AD10" s="191" t="s">
        <v>233</v>
      </c>
      <c r="AE10" s="191" t="s">
        <v>270</v>
      </c>
      <c r="AF10" s="191" t="s">
        <v>203</v>
      </c>
      <c r="AG10" s="191" t="s">
        <v>52</v>
      </c>
      <c r="AH10" s="191" t="s">
        <v>53</v>
      </c>
      <c r="AI10" s="191" t="s">
        <v>201</v>
      </c>
      <c r="AJ10" s="201" t="s">
        <v>191</v>
      </c>
      <c r="AK10" s="108"/>
      <c r="AL10" s="108"/>
      <c r="AM10" s="108"/>
      <c r="AN10" s="108"/>
      <c r="AO10" s="108"/>
      <c r="AP10" s="108"/>
      <c r="AQ10" s="108"/>
    </row>
    <row r="11" spans="1:72" s="90" customFormat="1" ht="114.75" x14ac:dyDescent="0.2">
      <c r="A11" s="314">
        <v>1</v>
      </c>
      <c r="B11" s="281" t="str">
        <f>+'01-Mapa de Riesgos'!N11</f>
        <v>Posibilidad de afectación reputacional  por la desactualización de las propuestas curriculares de los programas académicos,    debido a la poca apropiación de la cultura de la autorreflexión, autoevaluación y autorregulación promovida desde el Proyecto Educativo Institucional, que busca la calidad y la excelencia académica.</v>
      </c>
      <c r="C11" s="194" t="s">
        <v>240</v>
      </c>
      <c r="D11" s="195">
        <f t="shared" ref="D11:D31" si="0">IF(C11=$C$665,1,IF(C11=$C$661,5,IF(C11=$C$662,4,IF(C11=$C$663,3,IF(C11=$C$664,2,0)))))</f>
        <v>1</v>
      </c>
      <c r="E11" s="309">
        <f>ROUND(AVERAGEIF(D11:D13,"&gt;0"),0)</f>
        <v>1</v>
      </c>
      <c r="F11" s="309">
        <f>E11*0.6</f>
        <v>0.6</v>
      </c>
      <c r="G11" s="241" t="s">
        <v>530</v>
      </c>
      <c r="H11" s="309">
        <f>IF(C11="No_existen",5*$H$10,I11*$H$10)</f>
        <v>0.2</v>
      </c>
      <c r="I11" s="309">
        <f>ROUND(AVERAGEIF(J11:J13,"&gt;0"),0)</f>
        <v>4</v>
      </c>
      <c r="J11" s="238">
        <f t="shared" ref="J11:J31" si="1">IF(K11=$K$662,1,IF(K11=$K$661,4,IF(C11="No_existen",5,0)))</f>
        <v>4</v>
      </c>
      <c r="K11" s="241" t="s">
        <v>243</v>
      </c>
      <c r="L11" s="174"/>
      <c r="M11" s="274">
        <f>IF(C11="No_existen",5*$M$10,N11*$M$10)</f>
        <v>0.15</v>
      </c>
      <c r="N11" s="274">
        <f>ROUND(AVERAGEIF(O11:O13,"&gt;0"),0)</f>
        <v>1</v>
      </c>
      <c r="O11" s="196">
        <f t="shared" ref="O11:O74" si="2">IF(P11=$U$662,1,IF(P11=$U$661,4,IF(C11="No_existen",5,0)))</f>
        <v>1</v>
      </c>
      <c r="P11" s="241" t="s">
        <v>220</v>
      </c>
      <c r="Q11" s="241" t="s">
        <v>532</v>
      </c>
      <c r="R11" s="309">
        <f>IF(C11="No_existen",5*$R$10,S11*$R$10)</f>
        <v>0.1</v>
      </c>
      <c r="S11" s="309">
        <f>ROUND(AVERAGEIF(T11:T13,"&gt;0"),0)</f>
        <v>1</v>
      </c>
      <c r="T11" s="238">
        <f t="shared" ref="T11:T74" si="3">IF(U11=$Z$661,1,IF(U11=$Z$662,4,IF(C11="No_existen",5,0)))</f>
        <v>1</v>
      </c>
      <c r="U11" s="241" t="s">
        <v>217</v>
      </c>
      <c r="V11" s="241" t="s">
        <v>224</v>
      </c>
      <c r="W11" s="309">
        <f t="shared" ref="W11" si="4">IF(C11="No_existen",5*$W$10,X11*$W$10)</f>
        <v>0.1</v>
      </c>
      <c r="X11" s="309">
        <f>ROUND(AVERAGEIF(Y11:Y13,"&gt;0"),0)</f>
        <v>1</v>
      </c>
      <c r="Y11" s="238">
        <f t="shared" ref="Y11:Y203" si="5">IF(Z11="Preventivo",1,IF(Z11="Detectivo",4, IF(C11="No_existen",5,0)))</f>
        <v>1</v>
      </c>
      <c r="Z11" s="241" t="s">
        <v>395</v>
      </c>
      <c r="AA11" s="274">
        <f>ROUND(AVERAGE(E11,I11,N11,S11,X11),0)</f>
        <v>2</v>
      </c>
      <c r="AB11" s="282" t="str">
        <f t="shared" ref="AB11" si="6">IF(AA11&lt;1.5,"FUERTE",IF(AND(AA11&gt;=1.5,AA11&lt;2.5),"ACEPTABLE",IF(AA11&gt;=5,"INEXISTENTE","DÉBIL")))</f>
        <v>ACEPTABLE</v>
      </c>
      <c r="AC11" s="276">
        <f>IF('01-Mapa de Riesgos'!S11=0,0,ROUND(('01-Mapa de Riesgos'!S11*AA11),0))</f>
        <v>18</v>
      </c>
      <c r="AD11" s="370" t="str">
        <f t="shared" ref="AD11" si="7">IF(AC11&gt;=36,"GRAVE", IF(AC11&lt;=10, "LEVE", "MODERADO"))</f>
        <v>MODERADO</v>
      </c>
      <c r="AE11" s="372" t="s">
        <v>534</v>
      </c>
      <c r="AF11" s="366" t="s">
        <v>533</v>
      </c>
      <c r="AG11" s="241" t="s">
        <v>74</v>
      </c>
      <c r="AH11" s="241" t="s">
        <v>535</v>
      </c>
      <c r="AI11" s="197">
        <v>46011</v>
      </c>
      <c r="AJ11" s="198" t="s">
        <v>537</v>
      </c>
      <c r="AK11" s="88"/>
      <c r="AL11" s="88"/>
      <c r="AM11" s="88"/>
      <c r="AN11" s="88"/>
      <c r="AO11" s="88"/>
      <c r="AP11" s="88"/>
      <c r="AQ11" s="88"/>
      <c r="AR11" s="89"/>
    </row>
    <row r="12" spans="1:72" s="90" customFormat="1" ht="102" customHeight="1" x14ac:dyDescent="0.2">
      <c r="A12" s="290"/>
      <c r="B12" s="281"/>
      <c r="C12" s="85" t="s">
        <v>240</v>
      </c>
      <c r="D12" s="84">
        <f t="shared" si="0"/>
        <v>1</v>
      </c>
      <c r="E12" s="310"/>
      <c r="F12" s="310"/>
      <c r="G12" s="240" t="s">
        <v>531</v>
      </c>
      <c r="H12" s="310"/>
      <c r="I12" s="310"/>
      <c r="J12" s="239">
        <f t="shared" si="1"/>
        <v>4</v>
      </c>
      <c r="K12" s="240" t="s">
        <v>243</v>
      </c>
      <c r="L12" s="129"/>
      <c r="M12" s="273"/>
      <c r="N12" s="273"/>
      <c r="O12" s="132">
        <f t="shared" si="2"/>
        <v>1</v>
      </c>
      <c r="P12" s="240" t="s">
        <v>220</v>
      </c>
      <c r="Q12" s="241" t="s">
        <v>532</v>
      </c>
      <c r="R12" s="310"/>
      <c r="S12" s="310"/>
      <c r="T12" s="239">
        <f t="shared" si="3"/>
        <v>1</v>
      </c>
      <c r="U12" s="240" t="s">
        <v>217</v>
      </c>
      <c r="V12" s="240" t="s">
        <v>224</v>
      </c>
      <c r="W12" s="310"/>
      <c r="X12" s="310"/>
      <c r="Y12" s="239">
        <f t="shared" si="5"/>
        <v>1</v>
      </c>
      <c r="Z12" s="240" t="s">
        <v>395</v>
      </c>
      <c r="AA12" s="273"/>
      <c r="AB12" s="369"/>
      <c r="AC12" s="272"/>
      <c r="AD12" s="371"/>
      <c r="AE12" s="373"/>
      <c r="AF12" s="351"/>
      <c r="AG12" s="240" t="s">
        <v>74</v>
      </c>
      <c r="AH12" s="241" t="s">
        <v>536</v>
      </c>
      <c r="AI12" s="197">
        <v>46012</v>
      </c>
      <c r="AJ12" s="87" t="s">
        <v>537</v>
      </c>
      <c r="AK12" s="91"/>
      <c r="AL12" s="91"/>
      <c r="AM12" s="91"/>
      <c r="AN12" s="91"/>
      <c r="AO12" s="91"/>
      <c r="AP12" s="91"/>
      <c r="AQ12" s="91"/>
      <c r="AR12" s="89"/>
    </row>
    <row r="13" spans="1:72" s="90" customFormat="1" x14ac:dyDescent="0.2">
      <c r="A13" s="290"/>
      <c r="B13" s="282"/>
      <c r="C13" s="85"/>
      <c r="D13" s="84">
        <f t="shared" si="0"/>
        <v>0</v>
      </c>
      <c r="E13" s="274"/>
      <c r="F13" s="274"/>
      <c r="G13" s="240"/>
      <c r="H13" s="274"/>
      <c r="I13" s="274"/>
      <c r="J13" s="239">
        <f t="shared" si="1"/>
        <v>0</v>
      </c>
      <c r="K13" s="240"/>
      <c r="L13" s="129"/>
      <c r="M13" s="273"/>
      <c r="N13" s="273"/>
      <c r="O13" s="132">
        <f t="shared" si="2"/>
        <v>0</v>
      </c>
      <c r="P13" s="240"/>
      <c r="Q13" s="241"/>
      <c r="R13" s="274"/>
      <c r="S13" s="274"/>
      <c r="T13" s="239">
        <f t="shared" si="3"/>
        <v>0</v>
      </c>
      <c r="U13" s="240"/>
      <c r="V13" s="240"/>
      <c r="W13" s="274"/>
      <c r="X13" s="274"/>
      <c r="Y13" s="239">
        <f t="shared" si="5"/>
        <v>0</v>
      </c>
      <c r="Z13" s="240"/>
      <c r="AA13" s="273"/>
      <c r="AB13" s="369"/>
      <c r="AC13" s="272"/>
      <c r="AD13" s="371"/>
      <c r="AE13" s="374"/>
      <c r="AF13" s="292"/>
      <c r="AG13" s="240"/>
      <c r="AH13" s="240"/>
      <c r="AI13" s="86"/>
      <c r="AJ13" s="87"/>
      <c r="AK13" s="88"/>
      <c r="AL13" s="88"/>
      <c r="AM13" s="88"/>
      <c r="AN13" s="88"/>
      <c r="AO13" s="88"/>
      <c r="AP13" s="91"/>
      <c r="AQ13" s="91"/>
    </row>
    <row r="14" spans="1:72" s="90" customFormat="1" ht="38.25" x14ac:dyDescent="0.2">
      <c r="A14" s="290">
        <v>2</v>
      </c>
      <c r="B14" s="280" t="str">
        <f>+'01-Mapa de Riesgos'!N14</f>
        <v>Posibilidad de afectación reputacional  por no obtener la renovación del registro calificado de un programa académico   por la inoportuna solicitud del mismo o por el incumplimiento de las condiciones de calidad exigidas por el Ministerio de Educación Nacional.</v>
      </c>
      <c r="C14" s="85" t="s">
        <v>240</v>
      </c>
      <c r="D14" s="84">
        <f t="shared" si="0"/>
        <v>1</v>
      </c>
      <c r="E14" s="273">
        <f t="shared" ref="E14" si="8">ROUND(AVERAGEIF(D14:D16,"&gt;0"),0)</f>
        <v>1</v>
      </c>
      <c r="F14" s="273">
        <f t="shared" ref="F14" si="9">E14*0.6</f>
        <v>0.6</v>
      </c>
      <c r="G14" s="129" t="s">
        <v>538</v>
      </c>
      <c r="H14" s="273">
        <f t="shared" ref="H14" si="10">IF(C14="No_existen",5*$H$10,I14*$H$10)</f>
        <v>0.2</v>
      </c>
      <c r="I14" s="273">
        <f t="shared" ref="I14" si="11">ROUND(AVERAGEIF(J14:J16,"&gt;0"),0)</f>
        <v>4</v>
      </c>
      <c r="J14" s="132">
        <f t="shared" si="1"/>
        <v>4</v>
      </c>
      <c r="K14" s="129" t="s">
        <v>243</v>
      </c>
      <c r="L14" s="129"/>
      <c r="M14" s="273">
        <f t="shared" ref="M14" si="12">IF(C14="No_existen",5*$M$10,N14*$M$10)</f>
        <v>0.15</v>
      </c>
      <c r="N14" s="273">
        <f t="shared" ref="N14" si="13">ROUND(AVERAGEIF(O14:O16,"&gt;0"),0)</f>
        <v>1</v>
      </c>
      <c r="O14" s="132">
        <f t="shared" si="2"/>
        <v>1</v>
      </c>
      <c r="P14" s="129" t="s">
        <v>220</v>
      </c>
      <c r="Q14" s="174" t="s">
        <v>541</v>
      </c>
      <c r="R14" s="273">
        <f t="shared" ref="R14" si="14">IF(C14="No_existen",5*$R$10,S14*$R$10)</f>
        <v>0.1</v>
      </c>
      <c r="S14" s="273">
        <f t="shared" ref="S14" si="15">ROUND(AVERAGEIF(T14:T16,"&gt;0"),0)</f>
        <v>1</v>
      </c>
      <c r="T14" s="132">
        <f t="shared" si="3"/>
        <v>1</v>
      </c>
      <c r="U14" s="129" t="s">
        <v>217</v>
      </c>
      <c r="V14" s="129" t="s">
        <v>228</v>
      </c>
      <c r="W14" s="273">
        <f t="shared" ref="W14" si="16">IF(C14="No_existen",5*$W$10,X14*$W$10)</f>
        <v>0.1</v>
      </c>
      <c r="X14" s="273">
        <f t="shared" ref="X14" si="17">ROUND(AVERAGEIF(Y14:Y16,"&gt;0"),0)</f>
        <v>1</v>
      </c>
      <c r="Y14" s="132">
        <f t="shared" si="5"/>
        <v>1</v>
      </c>
      <c r="Z14" s="129" t="s">
        <v>395</v>
      </c>
      <c r="AA14" s="273">
        <f t="shared" ref="AA14" si="18">ROUND(AVERAGE(E14,I14,N14,S14,X14),0)</f>
        <v>2</v>
      </c>
      <c r="AB14" s="369" t="str">
        <f t="shared" ref="AB14" si="19">IF(AA14&lt;1.5,"FUERTE",IF(AND(AA14&gt;=1.5,AA14&lt;2.5),"ACEPTABLE",IF(AA14&gt;=5,"INEXISTENTE","DÉBIL")))</f>
        <v>ACEPTABLE</v>
      </c>
      <c r="AC14" s="272">
        <f>IF('01-Mapa de Riesgos'!S14=0,0,ROUND(('01-Mapa de Riesgos'!S14*AA14),0))</f>
        <v>8</v>
      </c>
      <c r="AD14" s="371" t="str">
        <f t="shared" ref="AD14" si="20">IF(AC14&gt;=36,"GRAVE", IF(AC14&lt;=10, "LEVE", "MODERADO"))</f>
        <v>LEVE</v>
      </c>
      <c r="AE14" s="375" t="s">
        <v>542</v>
      </c>
      <c r="AF14" s="376">
        <v>0</v>
      </c>
      <c r="AG14" s="129" t="s">
        <v>71</v>
      </c>
      <c r="AH14" s="129"/>
      <c r="AI14" s="86"/>
      <c r="AJ14" s="87"/>
      <c r="AK14" s="91"/>
      <c r="AL14" s="91"/>
      <c r="AM14" s="91"/>
      <c r="AN14" s="91"/>
      <c r="AO14" s="91"/>
      <c r="AP14" s="88"/>
      <c r="AQ14" s="88"/>
    </row>
    <row r="15" spans="1:72" s="90" customFormat="1" ht="89.25" x14ac:dyDescent="0.2">
      <c r="A15" s="290"/>
      <c r="B15" s="281"/>
      <c r="C15" s="85" t="s">
        <v>240</v>
      </c>
      <c r="D15" s="84">
        <f t="shared" si="0"/>
        <v>1</v>
      </c>
      <c r="E15" s="273"/>
      <c r="F15" s="273"/>
      <c r="G15" s="129" t="s">
        <v>539</v>
      </c>
      <c r="H15" s="273"/>
      <c r="I15" s="273"/>
      <c r="J15" s="132">
        <f t="shared" si="1"/>
        <v>4</v>
      </c>
      <c r="K15" s="129" t="s">
        <v>243</v>
      </c>
      <c r="L15" s="129"/>
      <c r="M15" s="273"/>
      <c r="N15" s="273"/>
      <c r="O15" s="132">
        <f t="shared" si="2"/>
        <v>1</v>
      </c>
      <c r="P15" s="129" t="s">
        <v>220</v>
      </c>
      <c r="Q15" s="174" t="s">
        <v>541</v>
      </c>
      <c r="R15" s="273"/>
      <c r="S15" s="273"/>
      <c r="T15" s="132">
        <f t="shared" si="3"/>
        <v>1</v>
      </c>
      <c r="U15" s="129" t="s">
        <v>217</v>
      </c>
      <c r="V15" s="129" t="s">
        <v>232</v>
      </c>
      <c r="W15" s="273"/>
      <c r="X15" s="273"/>
      <c r="Y15" s="132">
        <f t="shared" si="5"/>
        <v>1</v>
      </c>
      <c r="Z15" s="129" t="s">
        <v>395</v>
      </c>
      <c r="AA15" s="273"/>
      <c r="AB15" s="369"/>
      <c r="AC15" s="272"/>
      <c r="AD15" s="371"/>
      <c r="AE15" s="293"/>
      <c r="AF15" s="293"/>
      <c r="AG15" s="129" t="s">
        <v>71</v>
      </c>
      <c r="AH15" s="129"/>
      <c r="AI15" s="86"/>
      <c r="AJ15" s="87"/>
      <c r="AK15" s="88"/>
      <c r="AL15" s="88"/>
      <c r="AM15" s="88"/>
      <c r="AN15" s="88"/>
      <c r="AO15" s="88"/>
      <c r="AP15" s="88"/>
      <c r="AQ15" s="88"/>
    </row>
    <row r="16" spans="1:72" s="90" customFormat="1" ht="51" x14ac:dyDescent="0.2">
      <c r="A16" s="290"/>
      <c r="B16" s="282"/>
      <c r="C16" s="85" t="s">
        <v>240</v>
      </c>
      <c r="D16" s="84">
        <f t="shared" si="0"/>
        <v>1</v>
      </c>
      <c r="E16" s="273"/>
      <c r="F16" s="273"/>
      <c r="G16" s="129" t="s">
        <v>540</v>
      </c>
      <c r="H16" s="273"/>
      <c r="I16" s="273"/>
      <c r="J16" s="132">
        <f t="shared" si="1"/>
        <v>4</v>
      </c>
      <c r="K16" s="129" t="s">
        <v>243</v>
      </c>
      <c r="L16" s="129"/>
      <c r="M16" s="273"/>
      <c r="N16" s="273"/>
      <c r="O16" s="132">
        <f t="shared" si="2"/>
        <v>1</v>
      </c>
      <c r="P16" s="129" t="s">
        <v>220</v>
      </c>
      <c r="Q16" s="174" t="s">
        <v>541</v>
      </c>
      <c r="R16" s="273"/>
      <c r="S16" s="273"/>
      <c r="T16" s="132">
        <f t="shared" si="3"/>
        <v>1</v>
      </c>
      <c r="U16" s="129" t="s">
        <v>217</v>
      </c>
      <c r="V16" s="129" t="s">
        <v>232</v>
      </c>
      <c r="W16" s="273"/>
      <c r="X16" s="273"/>
      <c r="Y16" s="132">
        <f t="shared" si="5"/>
        <v>1</v>
      </c>
      <c r="Z16" s="129" t="s">
        <v>395</v>
      </c>
      <c r="AA16" s="273"/>
      <c r="AB16" s="369"/>
      <c r="AC16" s="272"/>
      <c r="AD16" s="371"/>
      <c r="AE16" s="293"/>
      <c r="AF16" s="293"/>
      <c r="AG16" s="129" t="s">
        <v>71</v>
      </c>
      <c r="AH16" s="129"/>
      <c r="AI16" s="86"/>
      <c r="AJ16" s="87"/>
      <c r="AK16" s="88"/>
      <c r="AL16" s="88"/>
      <c r="AM16" s="88"/>
      <c r="AN16" s="88"/>
      <c r="AO16" s="88"/>
      <c r="AP16" s="88"/>
      <c r="AQ16" s="88"/>
    </row>
    <row r="17" spans="1:43" s="90" customFormat="1" ht="178.5" x14ac:dyDescent="0.2">
      <c r="A17" s="290">
        <v>3</v>
      </c>
      <c r="B17" s="280" t="str">
        <f>+'01-Mapa de Riesgos'!N17</f>
        <v>Posibilidad de afectación económica y reputacional  por incorrecta asignación de puntos que implique devolución de dinero por parte del docente,    debido a vacios en la norma y falta de automatización del proceso.</v>
      </c>
      <c r="C17" s="85" t="s">
        <v>240</v>
      </c>
      <c r="D17" s="84">
        <f t="shared" si="0"/>
        <v>1</v>
      </c>
      <c r="E17" s="273">
        <f t="shared" ref="E17" si="21">ROUND(AVERAGEIF(D17:D19,"&gt;0"),0)</f>
        <v>1</v>
      </c>
      <c r="F17" s="273">
        <f t="shared" ref="F17" si="22">E17*0.6</f>
        <v>0.6</v>
      </c>
      <c r="G17" s="174" t="s">
        <v>543</v>
      </c>
      <c r="H17" s="273">
        <f t="shared" ref="H17" si="23">IF(C17="No_existen",5*$H$10,I17*$H$10)</f>
        <v>0.15000000000000002</v>
      </c>
      <c r="I17" s="273">
        <f t="shared" ref="I17" si="24">ROUND(AVERAGEIF(J17:J19,"&gt;0"),0)</f>
        <v>3</v>
      </c>
      <c r="J17" s="132">
        <f t="shared" si="1"/>
        <v>1</v>
      </c>
      <c r="K17" s="129" t="s">
        <v>245</v>
      </c>
      <c r="L17" s="174" t="s">
        <v>546</v>
      </c>
      <c r="M17" s="273">
        <f t="shared" ref="M17" si="25">IF(C17="No_existen",5*$M$10,N17*$M$10)</f>
        <v>0.15</v>
      </c>
      <c r="N17" s="273">
        <f t="shared" ref="N17" si="26">ROUND(AVERAGEIF(O17:O19,"&gt;0"),0)</f>
        <v>1</v>
      </c>
      <c r="O17" s="132">
        <f t="shared" si="2"/>
        <v>1</v>
      </c>
      <c r="P17" s="129" t="s">
        <v>220</v>
      </c>
      <c r="Q17" s="174" t="s">
        <v>547</v>
      </c>
      <c r="R17" s="273">
        <f t="shared" ref="R17" si="27">IF(C17="No_existen",5*$R$10,S17*$R$10)</f>
        <v>0.1</v>
      </c>
      <c r="S17" s="273">
        <f t="shared" ref="S17" si="28">ROUND(AVERAGEIF(T17:T19,"&gt;0"),0)</f>
        <v>1</v>
      </c>
      <c r="T17" s="132">
        <f t="shared" si="3"/>
        <v>1</v>
      </c>
      <c r="U17" s="129" t="s">
        <v>217</v>
      </c>
      <c r="V17" s="129" t="s">
        <v>228</v>
      </c>
      <c r="W17" s="273">
        <f t="shared" ref="W17" si="29">IF(C17="No_existen",5*$W$10,X17*$W$10)</f>
        <v>0.30000000000000004</v>
      </c>
      <c r="X17" s="273">
        <f t="shared" ref="X17" si="30">ROUND(AVERAGEIF(Y17:Y19,"&gt;0"),0)</f>
        <v>3</v>
      </c>
      <c r="Y17" s="132">
        <f t="shared" si="5"/>
        <v>1</v>
      </c>
      <c r="Z17" s="129" t="s">
        <v>395</v>
      </c>
      <c r="AA17" s="273">
        <f t="shared" ref="AA17" si="31">ROUND(AVERAGE(E17,I17,N17,S17,X17),0)</f>
        <v>2</v>
      </c>
      <c r="AB17" s="369" t="str">
        <f t="shared" ref="AB17" si="32">IF(AA17&lt;1.5,"FUERTE",IF(AND(AA17&gt;=1.5,AA17&lt;2.5),"ACEPTABLE",IF(AA17&gt;=5,"INEXISTENTE","DÉBIL")))</f>
        <v>ACEPTABLE</v>
      </c>
      <c r="AC17" s="272">
        <f>IF('01-Mapa de Riesgos'!S17=0,0,ROUND(('01-Mapa de Riesgos'!S17*AA17),0))</f>
        <v>24</v>
      </c>
      <c r="AD17" s="371" t="str">
        <f t="shared" ref="AD17" si="33">IF(AC17&gt;=36,"GRAVE", IF(AC17&lt;=10, "LEVE", "MODERADO"))</f>
        <v>MODERADO</v>
      </c>
      <c r="AE17" s="374" t="s">
        <v>551</v>
      </c>
      <c r="AF17" s="292">
        <v>0</v>
      </c>
      <c r="AG17" s="129" t="s">
        <v>74</v>
      </c>
      <c r="AH17" s="174" t="s">
        <v>552</v>
      </c>
      <c r="AI17" s="197">
        <v>46387</v>
      </c>
      <c r="AJ17" s="198" t="s">
        <v>555</v>
      </c>
      <c r="AK17" s="88"/>
      <c r="AL17" s="88"/>
      <c r="AM17" s="88"/>
      <c r="AN17" s="88"/>
      <c r="AO17" s="88"/>
      <c r="AP17" s="91"/>
      <c r="AQ17" s="91"/>
    </row>
    <row r="18" spans="1:43" s="90" customFormat="1" ht="63.75" x14ac:dyDescent="0.2">
      <c r="A18" s="290"/>
      <c r="B18" s="281"/>
      <c r="C18" s="85" t="s">
        <v>240</v>
      </c>
      <c r="D18" s="84">
        <f t="shared" si="0"/>
        <v>1</v>
      </c>
      <c r="E18" s="273"/>
      <c r="F18" s="273"/>
      <c r="G18" s="129" t="s">
        <v>544</v>
      </c>
      <c r="H18" s="273"/>
      <c r="I18" s="273"/>
      <c r="J18" s="132">
        <f t="shared" si="1"/>
        <v>4</v>
      </c>
      <c r="K18" s="129" t="s">
        <v>243</v>
      </c>
      <c r="L18" s="129"/>
      <c r="M18" s="273"/>
      <c r="N18" s="273"/>
      <c r="O18" s="132">
        <f t="shared" si="2"/>
        <v>1</v>
      </c>
      <c r="P18" s="129" t="s">
        <v>220</v>
      </c>
      <c r="Q18" s="174" t="s">
        <v>548</v>
      </c>
      <c r="R18" s="273"/>
      <c r="S18" s="273"/>
      <c r="T18" s="132">
        <f t="shared" si="3"/>
        <v>1</v>
      </c>
      <c r="U18" s="129" t="s">
        <v>217</v>
      </c>
      <c r="V18" s="129" t="s">
        <v>232</v>
      </c>
      <c r="W18" s="273"/>
      <c r="X18" s="273"/>
      <c r="Y18" s="132">
        <f t="shared" si="5"/>
        <v>4</v>
      </c>
      <c r="Z18" s="129" t="s">
        <v>550</v>
      </c>
      <c r="AA18" s="273"/>
      <c r="AB18" s="369"/>
      <c r="AC18" s="272"/>
      <c r="AD18" s="371"/>
      <c r="AE18" s="272"/>
      <c r="AF18" s="293"/>
      <c r="AG18" s="129" t="s">
        <v>74</v>
      </c>
      <c r="AH18" s="129" t="s">
        <v>553</v>
      </c>
      <c r="AI18" s="86">
        <v>46387</v>
      </c>
      <c r="AJ18" s="87" t="s">
        <v>556</v>
      </c>
      <c r="AK18" s="91"/>
      <c r="AL18" s="91"/>
      <c r="AM18" s="91"/>
      <c r="AN18" s="91"/>
      <c r="AO18" s="91"/>
      <c r="AP18" s="88"/>
      <c r="AQ18" s="88"/>
    </row>
    <row r="19" spans="1:43" s="90" customFormat="1" ht="63.75" x14ac:dyDescent="0.2">
      <c r="A19" s="290"/>
      <c r="B19" s="282"/>
      <c r="C19" s="85" t="s">
        <v>240</v>
      </c>
      <c r="D19" s="84">
        <f t="shared" si="0"/>
        <v>1</v>
      </c>
      <c r="E19" s="273"/>
      <c r="F19" s="273"/>
      <c r="G19" s="129" t="s">
        <v>545</v>
      </c>
      <c r="H19" s="273"/>
      <c r="I19" s="273"/>
      <c r="J19" s="132">
        <f t="shared" si="1"/>
        <v>4</v>
      </c>
      <c r="K19" s="129" t="s">
        <v>243</v>
      </c>
      <c r="L19" s="129"/>
      <c r="M19" s="273"/>
      <c r="N19" s="273"/>
      <c r="O19" s="132">
        <f t="shared" si="2"/>
        <v>1</v>
      </c>
      <c r="P19" s="129" t="s">
        <v>220</v>
      </c>
      <c r="Q19" s="174" t="s">
        <v>549</v>
      </c>
      <c r="R19" s="273"/>
      <c r="S19" s="273"/>
      <c r="T19" s="132">
        <f t="shared" si="3"/>
        <v>1</v>
      </c>
      <c r="U19" s="129" t="s">
        <v>217</v>
      </c>
      <c r="V19" s="129" t="s">
        <v>228</v>
      </c>
      <c r="W19" s="273"/>
      <c r="X19" s="273"/>
      <c r="Y19" s="132">
        <f t="shared" si="5"/>
        <v>4</v>
      </c>
      <c r="Z19" s="129" t="s">
        <v>550</v>
      </c>
      <c r="AA19" s="273"/>
      <c r="AB19" s="369"/>
      <c r="AC19" s="272"/>
      <c r="AD19" s="371"/>
      <c r="AE19" s="272"/>
      <c r="AF19" s="293"/>
      <c r="AG19" s="129" t="s">
        <v>74</v>
      </c>
      <c r="AH19" s="129" t="s">
        <v>554</v>
      </c>
      <c r="AI19" s="197">
        <v>46387</v>
      </c>
      <c r="AJ19" s="87" t="s">
        <v>557</v>
      </c>
      <c r="AK19" s="88"/>
      <c r="AL19" s="88"/>
      <c r="AM19" s="88"/>
      <c r="AN19" s="88"/>
      <c r="AO19" s="88"/>
      <c r="AP19" s="91"/>
      <c r="AQ19" s="91"/>
    </row>
    <row r="20" spans="1:43" s="90" customFormat="1" ht="153" customHeight="1" x14ac:dyDescent="0.2">
      <c r="A20" s="290">
        <v>4</v>
      </c>
      <c r="B20" s="280" t="str">
        <f>+'01-Mapa de Riesgos'!N20</f>
        <v>Posibilidad de afectación económica y reputacional  por cancelación de estudiantes en las asignaturas virtuales   a causa de que el reglamento estudiantil permite la cancelación en cualquier período del semestre académico, las brechas en habilidades y competencias para mantenerse en la modalidad y la falta de procedimientos institucionales que garanticen la creación y oferta de asignaturas virtuales.</v>
      </c>
      <c r="C20" s="85" t="s">
        <v>240</v>
      </c>
      <c r="D20" s="84">
        <f t="shared" si="0"/>
        <v>1</v>
      </c>
      <c r="E20" s="273">
        <f t="shared" ref="E20" si="34">ROUND(AVERAGEIF(D20:D22,"&gt;0"),0)</f>
        <v>1</v>
      </c>
      <c r="F20" s="273">
        <f t="shared" ref="F20" si="35">E20*0.6</f>
        <v>0.6</v>
      </c>
      <c r="G20" s="241" t="s">
        <v>615</v>
      </c>
      <c r="H20" s="273">
        <f t="shared" ref="H20" si="36">IF(C20="No_existen",5*$H$10,I20*$H$10)</f>
        <v>0.15000000000000002</v>
      </c>
      <c r="I20" s="273">
        <f t="shared" ref="I20" si="37">ROUND(AVERAGEIF(J20:J22,"&gt;0"),0)</f>
        <v>3</v>
      </c>
      <c r="J20" s="239">
        <f t="shared" si="1"/>
        <v>4</v>
      </c>
      <c r="K20" s="240" t="s">
        <v>243</v>
      </c>
      <c r="L20" s="129"/>
      <c r="M20" s="273">
        <f t="shared" ref="M20" si="38">IF(C20="No_existen",5*$M$10,N20*$M$10)</f>
        <v>0.15</v>
      </c>
      <c r="N20" s="273">
        <f t="shared" ref="N20" si="39">ROUND(AVERAGEIF(O20:O22,"&gt;0"),0)</f>
        <v>1</v>
      </c>
      <c r="O20" s="132">
        <f t="shared" si="2"/>
        <v>1</v>
      </c>
      <c r="P20" s="240" t="s">
        <v>220</v>
      </c>
      <c r="Q20" s="241" t="s">
        <v>560</v>
      </c>
      <c r="R20" s="378">
        <f t="shared" ref="R20" si="40">IF(C20="No_existen",5*$R$10,S20*$R$10)</f>
        <v>0.1</v>
      </c>
      <c r="S20" s="378">
        <f t="shared" ref="S20" si="41">ROUND(AVERAGEIF(T20:T22,"&gt;0"),0)</f>
        <v>1</v>
      </c>
      <c r="T20" s="239">
        <f t="shared" si="3"/>
        <v>1</v>
      </c>
      <c r="U20" s="240" t="s">
        <v>217</v>
      </c>
      <c r="V20" s="240" t="s">
        <v>230</v>
      </c>
      <c r="W20" s="378">
        <f t="shared" ref="W20" si="42">IF(C20="No_existen",5*$W$10,X20*$W$10)</f>
        <v>0.30000000000000004</v>
      </c>
      <c r="X20" s="378">
        <f t="shared" ref="X20" si="43">ROUND(AVERAGEIF(Y20:Y22,"&gt;0"),0)</f>
        <v>3</v>
      </c>
      <c r="Y20" s="239">
        <f t="shared" si="5"/>
        <v>1</v>
      </c>
      <c r="Z20" s="240" t="s">
        <v>395</v>
      </c>
      <c r="AA20" s="273">
        <f t="shared" ref="AA20" si="44">ROUND(AVERAGE(E20,I20,N20,S20,X20),0)</f>
        <v>2</v>
      </c>
      <c r="AB20" s="369" t="str">
        <f t="shared" ref="AB20" si="45">IF(AA20&lt;1.5,"FUERTE",IF(AND(AA20&gt;=1.5,AA20&lt;2.5),"ACEPTABLE",IF(AA20&gt;=5,"INEXISTENTE","DÉBIL")))</f>
        <v>ACEPTABLE</v>
      </c>
      <c r="AC20" s="272">
        <f>IF('01-Mapa de Riesgos'!S20=0,0,ROUND(('01-Mapa de Riesgos'!S20*AA20),0))</f>
        <v>30</v>
      </c>
      <c r="AD20" s="371" t="str">
        <f t="shared" ref="AD20" si="46">IF(AC20&gt;=36,"GRAVE", IF(AC20&lt;=10, "LEVE", "MODERADO"))</f>
        <v>MODERADO</v>
      </c>
      <c r="AE20" s="377" t="s">
        <v>562</v>
      </c>
      <c r="AF20" s="350" t="s">
        <v>563</v>
      </c>
      <c r="AG20" s="240" t="s">
        <v>72</v>
      </c>
      <c r="AH20" s="241" t="s">
        <v>564</v>
      </c>
      <c r="AI20" s="197">
        <v>46350</v>
      </c>
      <c r="AJ20" s="87"/>
      <c r="AK20" s="91"/>
      <c r="AL20" s="91"/>
      <c r="AM20" s="91"/>
      <c r="AN20" s="91"/>
      <c r="AO20" s="91"/>
      <c r="AP20" s="88"/>
      <c r="AQ20" s="88"/>
    </row>
    <row r="21" spans="1:43" s="90" customFormat="1" ht="78.75" customHeight="1" x14ac:dyDescent="0.2">
      <c r="A21" s="290"/>
      <c r="B21" s="281"/>
      <c r="C21" s="85" t="s">
        <v>240</v>
      </c>
      <c r="D21" s="84">
        <f t="shared" si="0"/>
        <v>1</v>
      </c>
      <c r="E21" s="273"/>
      <c r="F21" s="273"/>
      <c r="G21" s="240" t="s">
        <v>616</v>
      </c>
      <c r="H21" s="273"/>
      <c r="I21" s="273"/>
      <c r="J21" s="239">
        <f t="shared" si="1"/>
        <v>4</v>
      </c>
      <c r="K21" s="240" t="s">
        <v>243</v>
      </c>
      <c r="L21" s="129"/>
      <c r="M21" s="273"/>
      <c r="N21" s="273"/>
      <c r="O21" s="132">
        <f t="shared" si="2"/>
        <v>1</v>
      </c>
      <c r="P21" s="240" t="s">
        <v>220</v>
      </c>
      <c r="Q21" s="241" t="s">
        <v>561</v>
      </c>
      <c r="R21" s="310"/>
      <c r="S21" s="310"/>
      <c r="T21" s="239">
        <f t="shared" si="3"/>
        <v>1</v>
      </c>
      <c r="U21" s="240" t="s">
        <v>217</v>
      </c>
      <c r="V21" s="240" t="s">
        <v>230</v>
      </c>
      <c r="W21" s="310"/>
      <c r="X21" s="310"/>
      <c r="Y21" s="239">
        <f t="shared" si="5"/>
        <v>4</v>
      </c>
      <c r="Z21" s="240" t="s">
        <v>550</v>
      </c>
      <c r="AA21" s="273"/>
      <c r="AB21" s="369"/>
      <c r="AC21" s="272"/>
      <c r="AD21" s="371"/>
      <c r="AE21" s="373"/>
      <c r="AF21" s="351"/>
      <c r="AG21" s="240" t="s">
        <v>72</v>
      </c>
      <c r="AH21" s="240" t="s">
        <v>565</v>
      </c>
      <c r="AI21" s="86">
        <v>46350</v>
      </c>
      <c r="AJ21" s="87"/>
      <c r="AK21" s="88"/>
      <c r="AL21" s="88"/>
      <c r="AM21" s="88"/>
      <c r="AN21" s="88"/>
      <c r="AO21" s="88"/>
      <c r="AP21" s="88"/>
      <c r="AQ21" s="88"/>
    </row>
    <row r="22" spans="1:43" s="90" customFormat="1" ht="39" customHeight="1" x14ac:dyDescent="0.2">
      <c r="A22" s="290"/>
      <c r="B22" s="282"/>
      <c r="C22" s="85" t="s">
        <v>240</v>
      </c>
      <c r="D22" s="84">
        <f t="shared" si="0"/>
        <v>1</v>
      </c>
      <c r="E22" s="273"/>
      <c r="F22" s="273"/>
      <c r="G22" s="240" t="s">
        <v>617</v>
      </c>
      <c r="H22" s="273"/>
      <c r="I22" s="273"/>
      <c r="J22" s="239">
        <f t="shared" si="1"/>
        <v>1</v>
      </c>
      <c r="K22" s="240" t="s">
        <v>245</v>
      </c>
      <c r="L22" s="240" t="s">
        <v>705</v>
      </c>
      <c r="M22" s="273"/>
      <c r="N22" s="273"/>
      <c r="O22" s="132">
        <f t="shared" si="2"/>
        <v>0</v>
      </c>
      <c r="P22" s="240"/>
      <c r="Q22" s="240"/>
      <c r="R22" s="274"/>
      <c r="S22" s="274"/>
      <c r="T22" s="239">
        <f t="shared" si="3"/>
        <v>0</v>
      </c>
      <c r="U22" s="240"/>
      <c r="V22" s="240"/>
      <c r="W22" s="274"/>
      <c r="X22" s="274"/>
      <c r="Y22" s="239">
        <f t="shared" si="5"/>
        <v>0</v>
      </c>
      <c r="Z22" s="240"/>
      <c r="AA22" s="273"/>
      <c r="AB22" s="369"/>
      <c r="AC22" s="272"/>
      <c r="AD22" s="371"/>
      <c r="AE22" s="374"/>
      <c r="AF22" s="292"/>
      <c r="AG22" s="240"/>
      <c r="AH22" s="240"/>
      <c r="AI22" s="86"/>
      <c r="AJ22" s="87"/>
      <c r="AK22" s="88"/>
      <c r="AL22" s="88"/>
      <c r="AM22" s="88"/>
      <c r="AN22" s="88"/>
      <c r="AO22" s="88"/>
      <c r="AP22" s="91"/>
      <c r="AQ22" s="91"/>
    </row>
    <row r="23" spans="1:43" s="90" customFormat="1" ht="63.75" x14ac:dyDescent="0.2">
      <c r="A23" s="290">
        <v>5</v>
      </c>
      <c r="B23" s="280" t="str">
        <f>+'01-Mapa de Riesgos'!N23</f>
        <v>Posibilidad de afectación económica y reputacional  por insatisfacción de los egresados con la Universidad,   debido a debilidades en los procesos de comunicación y al desconocimiento de los beneficios de vinculación con la Universidad.</v>
      </c>
      <c r="C23" s="85" t="s">
        <v>240</v>
      </c>
      <c r="D23" s="84">
        <f t="shared" si="0"/>
        <v>1</v>
      </c>
      <c r="E23" s="273">
        <f t="shared" ref="E23" si="47">ROUND(AVERAGEIF(D23:D25,"&gt;0"),0)</f>
        <v>1</v>
      </c>
      <c r="F23" s="273">
        <f t="shared" ref="F23" si="48">E23*0.6</f>
        <v>0.6</v>
      </c>
      <c r="G23" s="174" t="s">
        <v>566</v>
      </c>
      <c r="H23" s="273">
        <f t="shared" ref="H23" si="49">IF(C23="No_existen",5*$H$10,I23*$H$10)</f>
        <v>0.2</v>
      </c>
      <c r="I23" s="273">
        <f t="shared" ref="I23" si="50">ROUND(AVERAGEIF(J23:J25,"&gt;0"),0)</f>
        <v>4</v>
      </c>
      <c r="J23" s="132">
        <f t="shared" si="1"/>
        <v>4</v>
      </c>
      <c r="K23" s="129" t="s">
        <v>243</v>
      </c>
      <c r="L23" s="129"/>
      <c r="M23" s="273">
        <f t="shared" ref="M23" si="51">IF(C23="No_existen",5*$M$10,N23*$M$10)</f>
        <v>0.15</v>
      </c>
      <c r="N23" s="273">
        <f t="shared" ref="N23" si="52">ROUND(AVERAGEIF(O23:O25,"&gt;0"),0)</f>
        <v>1</v>
      </c>
      <c r="O23" s="132">
        <f t="shared" si="2"/>
        <v>1</v>
      </c>
      <c r="P23" s="129" t="s">
        <v>220</v>
      </c>
      <c r="Q23" s="174" t="s">
        <v>567</v>
      </c>
      <c r="R23" s="273">
        <f t="shared" ref="R23" si="53">IF(C23="No_existen",5*$R$10,S23*$R$10)</f>
        <v>0.1</v>
      </c>
      <c r="S23" s="273">
        <f t="shared" ref="S23" si="54">ROUND(AVERAGEIF(T23:T25,"&gt;0"),0)</f>
        <v>1</v>
      </c>
      <c r="T23" s="132">
        <f t="shared" si="3"/>
        <v>1</v>
      </c>
      <c r="U23" s="129" t="s">
        <v>217</v>
      </c>
      <c r="V23" s="129" t="s">
        <v>225</v>
      </c>
      <c r="W23" s="273">
        <f t="shared" ref="W23" si="55">IF(C23="No_existen",5*$W$10,X23*$W$10)</f>
        <v>0.4</v>
      </c>
      <c r="X23" s="273">
        <f t="shared" ref="X23" si="56">ROUND(AVERAGEIF(Y23:Y25,"&gt;0"),0)</f>
        <v>4</v>
      </c>
      <c r="Y23" s="132">
        <f t="shared" si="5"/>
        <v>4</v>
      </c>
      <c r="Z23" s="129" t="s">
        <v>550</v>
      </c>
      <c r="AA23" s="273">
        <f t="shared" ref="AA23" si="57">ROUND(AVERAGE(E23,I23,N23,S23,X23),0)</f>
        <v>2</v>
      </c>
      <c r="AB23" s="369" t="str">
        <f t="shared" ref="AB23" si="58">IF(AA23&lt;1.5,"FUERTE",IF(AND(AA23&gt;=1.5,AA23&lt;2.5),"ACEPTABLE",IF(AA23&gt;=5,"INEXISTENTE","DÉBIL")))</f>
        <v>ACEPTABLE</v>
      </c>
      <c r="AC23" s="272">
        <f>IF('01-Mapa de Riesgos'!S23=0,0,ROUND(('01-Mapa de Riesgos'!S23*AA23),0))</f>
        <v>30</v>
      </c>
      <c r="AD23" s="371" t="str">
        <f t="shared" ref="AD23" si="59">IF(AC23&gt;=36,"GRAVE", IF(AC23&lt;=10, "LEVE", "MODERADO"))</f>
        <v>MODERADO</v>
      </c>
      <c r="AE23" s="374" t="s">
        <v>568</v>
      </c>
      <c r="AF23" s="292" t="s">
        <v>569</v>
      </c>
      <c r="AG23" s="129" t="s">
        <v>72</v>
      </c>
      <c r="AH23" s="174" t="s">
        <v>570</v>
      </c>
      <c r="AI23" s="197">
        <v>46374</v>
      </c>
      <c r="AJ23" s="87"/>
      <c r="AK23" s="88"/>
      <c r="AL23" s="88"/>
      <c r="AM23" s="88"/>
      <c r="AN23" s="88"/>
      <c r="AO23" s="88"/>
      <c r="AP23" s="88"/>
      <c r="AQ23" s="88"/>
    </row>
    <row r="24" spans="1:43" s="90" customFormat="1" x14ac:dyDescent="0.2">
      <c r="A24" s="290"/>
      <c r="B24" s="281"/>
      <c r="C24" s="85"/>
      <c r="D24" s="84">
        <f t="shared" si="0"/>
        <v>0</v>
      </c>
      <c r="E24" s="273"/>
      <c r="F24" s="273"/>
      <c r="G24" s="129"/>
      <c r="H24" s="273"/>
      <c r="I24" s="273"/>
      <c r="J24" s="132">
        <f t="shared" si="1"/>
        <v>0</v>
      </c>
      <c r="K24" s="129"/>
      <c r="L24" s="129"/>
      <c r="M24" s="273"/>
      <c r="N24" s="273"/>
      <c r="O24" s="132">
        <f t="shared" si="2"/>
        <v>0</v>
      </c>
      <c r="P24" s="129"/>
      <c r="Q24" s="174"/>
      <c r="R24" s="273"/>
      <c r="S24" s="273"/>
      <c r="T24" s="132">
        <f t="shared" si="3"/>
        <v>0</v>
      </c>
      <c r="U24" s="129"/>
      <c r="V24" s="129"/>
      <c r="W24" s="273"/>
      <c r="X24" s="273"/>
      <c r="Y24" s="132">
        <f t="shared" si="5"/>
        <v>0</v>
      </c>
      <c r="Z24" s="129"/>
      <c r="AA24" s="273"/>
      <c r="AB24" s="369"/>
      <c r="AC24" s="272"/>
      <c r="AD24" s="371"/>
      <c r="AE24" s="272"/>
      <c r="AF24" s="293"/>
      <c r="AG24" s="129"/>
      <c r="AH24" s="129"/>
      <c r="AI24" s="86"/>
      <c r="AJ24" s="87"/>
      <c r="AK24" s="91"/>
      <c r="AL24" s="91"/>
      <c r="AM24" s="91"/>
      <c r="AN24" s="91"/>
      <c r="AO24" s="91"/>
      <c r="AP24" s="88"/>
      <c r="AQ24" s="88"/>
    </row>
    <row r="25" spans="1:43" s="90" customFormat="1" x14ac:dyDescent="0.2">
      <c r="A25" s="290"/>
      <c r="B25" s="282"/>
      <c r="C25" s="85"/>
      <c r="D25" s="84">
        <f t="shared" si="0"/>
        <v>0</v>
      </c>
      <c r="E25" s="273"/>
      <c r="F25" s="273"/>
      <c r="G25" s="129"/>
      <c r="H25" s="273"/>
      <c r="I25" s="273"/>
      <c r="J25" s="132">
        <f t="shared" si="1"/>
        <v>0</v>
      </c>
      <c r="K25" s="129"/>
      <c r="L25" s="129"/>
      <c r="M25" s="273"/>
      <c r="N25" s="273"/>
      <c r="O25" s="132">
        <f t="shared" si="2"/>
        <v>0</v>
      </c>
      <c r="P25" s="129"/>
      <c r="Q25" s="174"/>
      <c r="R25" s="273"/>
      <c r="S25" s="273"/>
      <c r="T25" s="132">
        <f t="shared" si="3"/>
        <v>0</v>
      </c>
      <c r="U25" s="129"/>
      <c r="V25" s="129"/>
      <c r="W25" s="273"/>
      <c r="X25" s="273"/>
      <c r="Y25" s="132">
        <f t="shared" si="5"/>
        <v>0</v>
      </c>
      <c r="Z25" s="129"/>
      <c r="AA25" s="273"/>
      <c r="AB25" s="369"/>
      <c r="AC25" s="272"/>
      <c r="AD25" s="371"/>
      <c r="AE25" s="272"/>
      <c r="AF25" s="293"/>
      <c r="AG25" s="129"/>
      <c r="AH25" s="129"/>
      <c r="AI25" s="86"/>
      <c r="AJ25" s="87"/>
      <c r="AK25" s="88"/>
      <c r="AL25" s="88"/>
      <c r="AM25" s="88"/>
      <c r="AN25" s="88"/>
      <c r="AO25" s="88"/>
      <c r="AP25" s="88"/>
      <c r="AQ25" s="88"/>
    </row>
    <row r="26" spans="1:43" s="90" customFormat="1" ht="140.25" x14ac:dyDescent="0.2">
      <c r="A26" s="290">
        <v>6</v>
      </c>
      <c r="B26" s="280" t="str">
        <f>+'01-Mapa de Riesgos'!N26</f>
        <v>Posibilidad de afectación económica y reputacional  por desactualización de la información de contacto de los egresados,   debido a la falta de actualización periódica de la información de contacto de los mismos.</v>
      </c>
      <c r="C26" s="85" t="s">
        <v>240</v>
      </c>
      <c r="D26" s="84">
        <f t="shared" si="0"/>
        <v>1</v>
      </c>
      <c r="E26" s="273">
        <f t="shared" ref="E26" si="60">ROUND(AVERAGEIF(D26:D28,"&gt;0"),0)</f>
        <v>1</v>
      </c>
      <c r="F26" s="273">
        <f t="shared" ref="F26" si="61">E26*0.6</f>
        <v>0.6</v>
      </c>
      <c r="G26" s="129" t="s">
        <v>571</v>
      </c>
      <c r="H26" s="274">
        <f t="shared" ref="H26" si="62">IF(C26="No_existen",5*$H$10,I26*$H$10)</f>
        <v>0.2</v>
      </c>
      <c r="I26" s="274">
        <f t="shared" ref="I26" si="63">ROUND(AVERAGEIF(J26:J28,"&gt;0"),0)</f>
        <v>4</v>
      </c>
      <c r="J26" s="132">
        <f t="shared" si="1"/>
        <v>4</v>
      </c>
      <c r="K26" s="129" t="s">
        <v>243</v>
      </c>
      <c r="L26" s="129"/>
      <c r="M26" s="273">
        <f t="shared" ref="M26" si="64">IF(C26="No_existen",5*$M$10,N26*$M$10)</f>
        <v>0.15</v>
      </c>
      <c r="N26" s="273">
        <f t="shared" ref="N26" si="65">ROUND(AVERAGEIF(O26:O28,"&gt;0"),0)</f>
        <v>1</v>
      </c>
      <c r="O26" s="132">
        <f t="shared" si="2"/>
        <v>1</v>
      </c>
      <c r="P26" s="129" t="s">
        <v>220</v>
      </c>
      <c r="Q26" s="174" t="s">
        <v>572</v>
      </c>
      <c r="R26" s="273">
        <f t="shared" ref="R26" si="66">IF(C26="No_existen",5*$R$10,S26*$R$10)</f>
        <v>0.1</v>
      </c>
      <c r="S26" s="273">
        <f t="shared" ref="S26" si="67">ROUND(AVERAGEIF(T26:T28,"&gt;0"),0)</f>
        <v>1</v>
      </c>
      <c r="T26" s="132">
        <f t="shared" si="3"/>
        <v>1</v>
      </c>
      <c r="U26" s="129" t="s">
        <v>217</v>
      </c>
      <c r="V26" s="129" t="s">
        <v>225</v>
      </c>
      <c r="W26" s="273">
        <f t="shared" ref="W26" si="68">IF(C26="No_existen",5*$W$10,X26*$W$10)</f>
        <v>0.1</v>
      </c>
      <c r="X26" s="273">
        <f t="shared" ref="X26" si="69">ROUND(AVERAGEIF(Y26:Y28,"&gt;0"),0)</f>
        <v>1</v>
      </c>
      <c r="Y26" s="132">
        <f t="shared" si="5"/>
        <v>1</v>
      </c>
      <c r="Z26" s="129" t="s">
        <v>395</v>
      </c>
      <c r="AA26" s="273">
        <f t="shared" ref="AA26" si="70">ROUND(AVERAGE(E26,I26,N26,S26,X26),0)</f>
        <v>2</v>
      </c>
      <c r="AB26" s="369" t="str">
        <f t="shared" ref="AB26" si="71">IF(AA26&lt;1.5,"FUERTE",IF(AND(AA26&gt;=1.5,AA26&lt;2.5),"ACEPTABLE",IF(AA26&gt;=5,"INEXISTENTE","DÉBIL")))</f>
        <v>ACEPTABLE</v>
      </c>
      <c r="AC26" s="272">
        <f>IF('01-Mapa de Riesgos'!S26=0,0,ROUND(('01-Mapa de Riesgos'!S26*AA26),0))</f>
        <v>18</v>
      </c>
      <c r="AD26" s="371" t="str">
        <f t="shared" ref="AD26" si="72">IF(AC26&gt;=36,"GRAVE", IF(AC26&lt;=10, "LEVE", "MODERADO"))</f>
        <v>MODERADO</v>
      </c>
      <c r="AE26" s="293" t="s">
        <v>573</v>
      </c>
      <c r="AF26" s="293">
        <v>0.04</v>
      </c>
      <c r="AG26" s="129" t="s">
        <v>72</v>
      </c>
      <c r="AH26" s="129" t="s">
        <v>574</v>
      </c>
      <c r="AI26" s="86">
        <v>46374</v>
      </c>
      <c r="AJ26" s="87"/>
      <c r="AK26" s="91"/>
      <c r="AL26" s="91"/>
      <c r="AM26" s="91"/>
      <c r="AN26" s="91"/>
      <c r="AO26" s="91"/>
      <c r="AP26" s="91"/>
      <c r="AQ26" s="91"/>
    </row>
    <row r="27" spans="1:43" s="90" customFormat="1" x14ac:dyDescent="0.2">
      <c r="A27" s="290"/>
      <c r="B27" s="281"/>
      <c r="C27" s="85"/>
      <c r="D27" s="84">
        <f t="shared" si="0"/>
        <v>0</v>
      </c>
      <c r="E27" s="273"/>
      <c r="F27" s="273"/>
      <c r="G27" s="129"/>
      <c r="H27" s="273"/>
      <c r="I27" s="273"/>
      <c r="J27" s="132">
        <f t="shared" si="1"/>
        <v>0</v>
      </c>
      <c r="K27" s="129"/>
      <c r="L27" s="129"/>
      <c r="M27" s="273"/>
      <c r="N27" s="273"/>
      <c r="O27" s="132">
        <f t="shared" si="2"/>
        <v>0</v>
      </c>
      <c r="P27" s="129"/>
      <c r="Q27" s="174"/>
      <c r="R27" s="273"/>
      <c r="S27" s="273"/>
      <c r="T27" s="132">
        <f t="shared" si="3"/>
        <v>0</v>
      </c>
      <c r="U27" s="129"/>
      <c r="V27" s="129"/>
      <c r="W27" s="273"/>
      <c r="X27" s="273"/>
      <c r="Y27" s="132">
        <f t="shared" si="5"/>
        <v>0</v>
      </c>
      <c r="Z27" s="129"/>
      <c r="AA27" s="273"/>
      <c r="AB27" s="369"/>
      <c r="AC27" s="272"/>
      <c r="AD27" s="371"/>
      <c r="AE27" s="293"/>
      <c r="AF27" s="293"/>
      <c r="AG27" s="129"/>
      <c r="AH27" s="129"/>
      <c r="AI27" s="86"/>
      <c r="AJ27" s="87"/>
      <c r="AK27" s="88"/>
      <c r="AL27" s="88"/>
      <c r="AM27" s="88"/>
      <c r="AN27" s="88"/>
      <c r="AO27" s="88"/>
      <c r="AP27" s="88"/>
      <c r="AQ27" s="88"/>
    </row>
    <row r="28" spans="1:43" s="90" customFormat="1" x14ac:dyDescent="0.2">
      <c r="A28" s="290"/>
      <c r="B28" s="282"/>
      <c r="C28" s="85"/>
      <c r="D28" s="84">
        <f t="shared" si="0"/>
        <v>0</v>
      </c>
      <c r="E28" s="273"/>
      <c r="F28" s="273"/>
      <c r="G28" s="129"/>
      <c r="H28" s="273"/>
      <c r="I28" s="273"/>
      <c r="J28" s="132">
        <f t="shared" si="1"/>
        <v>0</v>
      </c>
      <c r="K28" s="129"/>
      <c r="L28" s="129"/>
      <c r="M28" s="273"/>
      <c r="N28" s="273"/>
      <c r="O28" s="132">
        <f t="shared" si="2"/>
        <v>0</v>
      </c>
      <c r="P28" s="129"/>
      <c r="Q28" s="174"/>
      <c r="R28" s="273"/>
      <c r="S28" s="273"/>
      <c r="T28" s="132">
        <f t="shared" si="3"/>
        <v>0</v>
      </c>
      <c r="U28" s="129"/>
      <c r="V28" s="129"/>
      <c r="W28" s="273"/>
      <c r="X28" s="273"/>
      <c r="Y28" s="132">
        <f t="shared" si="5"/>
        <v>0</v>
      </c>
      <c r="Z28" s="129"/>
      <c r="AA28" s="273"/>
      <c r="AB28" s="369"/>
      <c r="AC28" s="272"/>
      <c r="AD28" s="371"/>
      <c r="AE28" s="293"/>
      <c r="AF28" s="293"/>
      <c r="AG28" s="129"/>
      <c r="AH28" s="129"/>
      <c r="AI28" s="86"/>
      <c r="AJ28" s="87"/>
      <c r="AK28" s="88"/>
      <c r="AL28" s="88"/>
      <c r="AM28" s="88"/>
      <c r="AN28" s="88"/>
      <c r="AO28" s="88"/>
      <c r="AP28" s="88"/>
      <c r="AQ28" s="88"/>
    </row>
    <row r="29" spans="1:43" s="90" customFormat="1" ht="178.5" x14ac:dyDescent="0.2">
      <c r="A29" s="290">
        <v>7</v>
      </c>
      <c r="B29" s="280" t="str">
        <f>+'01-Mapa de Riesgos'!N29</f>
        <v>Posibilidad de afectación reputacional  por bajo impacto de los egresados en el medio laboral y social,   debido a la falta de herramientas o mecanismos efectivos para el seguimiento de la trayectoria laboral de los egresados.</v>
      </c>
      <c r="C29" s="85" t="s">
        <v>240</v>
      </c>
      <c r="D29" s="84">
        <f t="shared" si="0"/>
        <v>1</v>
      </c>
      <c r="E29" s="273">
        <f t="shared" ref="E29" si="73">ROUND(AVERAGEIF(D29:D31,"&gt;0"),0)</f>
        <v>1</v>
      </c>
      <c r="F29" s="273">
        <f t="shared" ref="F29" si="74">E29*0.6</f>
        <v>0.6</v>
      </c>
      <c r="G29" s="129" t="s">
        <v>575</v>
      </c>
      <c r="H29" s="274">
        <f t="shared" ref="H29" si="75">IF(C29="No_existen",5*$H$10,I29*$H$10)</f>
        <v>0.2</v>
      </c>
      <c r="I29" s="274">
        <f t="shared" ref="I29" si="76">ROUND(AVERAGEIF(J29:J31,"&gt;0"),0)</f>
        <v>4</v>
      </c>
      <c r="J29" s="132">
        <f t="shared" si="1"/>
        <v>4</v>
      </c>
      <c r="K29" s="129" t="s">
        <v>243</v>
      </c>
      <c r="L29" s="129"/>
      <c r="M29" s="273">
        <f t="shared" ref="M29" si="77">IF(C29="No_existen",5*$M$10,N29*$M$10)</f>
        <v>0.15</v>
      </c>
      <c r="N29" s="273">
        <f t="shared" ref="N29" si="78">ROUND(AVERAGEIF(O29:O31,"&gt;0"),0)</f>
        <v>1</v>
      </c>
      <c r="O29" s="132">
        <f t="shared" si="2"/>
        <v>1</v>
      </c>
      <c r="P29" s="129" t="s">
        <v>220</v>
      </c>
      <c r="Q29" s="174" t="s">
        <v>572</v>
      </c>
      <c r="R29" s="273">
        <f t="shared" ref="R29" si="79">IF(C29="No_existen",5*$R$10,S29*$R$10)</f>
        <v>0.1</v>
      </c>
      <c r="S29" s="273">
        <f t="shared" ref="S29" si="80">ROUND(AVERAGEIF(T29:T31,"&gt;0"),0)</f>
        <v>1</v>
      </c>
      <c r="T29" s="132">
        <f t="shared" si="3"/>
        <v>1</v>
      </c>
      <c r="U29" s="129" t="s">
        <v>217</v>
      </c>
      <c r="V29" s="129" t="s">
        <v>224</v>
      </c>
      <c r="W29" s="273">
        <f t="shared" ref="W29" si="81">IF(C29="No_existen",5*$W$10,X29*$W$10)</f>
        <v>0.1</v>
      </c>
      <c r="X29" s="273">
        <f t="shared" ref="X29" si="82">ROUND(AVERAGEIF(Y29:Y31,"&gt;0"),0)</f>
        <v>1</v>
      </c>
      <c r="Y29" s="132">
        <f t="shared" si="5"/>
        <v>1</v>
      </c>
      <c r="Z29" s="129" t="s">
        <v>395</v>
      </c>
      <c r="AA29" s="273">
        <f t="shared" ref="AA29" si="83">ROUND(AVERAGE(E29,I29,N29,S29,X29),0)</f>
        <v>2</v>
      </c>
      <c r="AB29" s="369" t="str">
        <f t="shared" ref="AB29" si="84">IF(AA29&lt;1.5,"FUERTE",IF(AND(AA29&gt;=1.5,AA29&lt;2.5),"ACEPTABLE",IF(AA29&gt;=5,"INEXISTENTE","DÉBIL")))</f>
        <v>ACEPTABLE</v>
      </c>
      <c r="AC29" s="272">
        <f>IF('01-Mapa de Riesgos'!S29=0,0,ROUND(('01-Mapa de Riesgos'!S29*AA29),0))</f>
        <v>18</v>
      </c>
      <c r="AD29" s="371" t="str">
        <f t="shared" ref="AD29" si="85">IF(AC29&gt;=36,"GRAVE", IF(AC29&lt;=10, "LEVE", "MODERADO"))</f>
        <v>MODERADO</v>
      </c>
      <c r="AE29" s="293" t="s">
        <v>576</v>
      </c>
      <c r="AF29" s="293" t="s">
        <v>577</v>
      </c>
      <c r="AG29" s="129" t="s">
        <v>72</v>
      </c>
      <c r="AH29" s="129" t="s">
        <v>578</v>
      </c>
      <c r="AI29" s="86">
        <v>46374</v>
      </c>
      <c r="AJ29" s="87"/>
      <c r="AK29" s="91"/>
      <c r="AL29" s="91"/>
      <c r="AM29" s="91"/>
      <c r="AN29" s="91"/>
      <c r="AO29" s="91"/>
      <c r="AP29" s="91"/>
      <c r="AQ29" s="91"/>
    </row>
    <row r="30" spans="1:43" s="90" customFormat="1" x14ac:dyDescent="0.2">
      <c r="A30" s="290"/>
      <c r="B30" s="281"/>
      <c r="C30" s="85"/>
      <c r="D30" s="84">
        <f t="shared" si="0"/>
        <v>0</v>
      </c>
      <c r="E30" s="273"/>
      <c r="F30" s="273"/>
      <c r="G30" s="129"/>
      <c r="H30" s="273"/>
      <c r="I30" s="273"/>
      <c r="J30" s="132">
        <f t="shared" si="1"/>
        <v>0</v>
      </c>
      <c r="K30" s="129"/>
      <c r="L30" s="129"/>
      <c r="M30" s="273"/>
      <c r="N30" s="273"/>
      <c r="O30" s="132">
        <f t="shared" si="2"/>
        <v>0</v>
      </c>
      <c r="P30" s="129"/>
      <c r="Q30" s="174"/>
      <c r="R30" s="273"/>
      <c r="S30" s="273"/>
      <c r="T30" s="132">
        <f t="shared" si="3"/>
        <v>0</v>
      </c>
      <c r="U30" s="129"/>
      <c r="V30" s="129"/>
      <c r="W30" s="273"/>
      <c r="X30" s="273"/>
      <c r="Y30" s="132">
        <f t="shared" si="5"/>
        <v>0</v>
      </c>
      <c r="Z30" s="129"/>
      <c r="AA30" s="273"/>
      <c r="AB30" s="369"/>
      <c r="AC30" s="272"/>
      <c r="AD30" s="371"/>
      <c r="AE30" s="293"/>
      <c r="AF30" s="293"/>
      <c r="AG30" s="129"/>
      <c r="AH30" s="129"/>
      <c r="AI30" s="86"/>
      <c r="AJ30" s="87"/>
      <c r="AK30" s="88"/>
      <c r="AL30" s="88"/>
      <c r="AM30" s="88"/>
      <c r="AN30" s="88"/>
      <c r="AO30" s="88"/>
      <c r="AP30" s="88"/>
      <c r="AQ30" s="88"/>
    </row>
    <row r="31" spans="1:43" s="90" customFormat="1" x14ac:dyDescent="0.2">
      <c r="A31" s="290"/>
      <c r="B31" s="282"/>
      <c r="C31" s="85"/>
      <c r="D31" s="84">
        <f t="shared" si="0"/>
        <v>0</v>
      </c>
      <c r="E31" s="273"/>
      <c r="F31" s="273"/>
      <c r="G31" s="129"/>
      <c r="H31" s="273"/>
      <c r="I31" s="273"/>
      <c r="J31" s="132">
        <f t="shared" si="1"/>
        <v>0</v>
      </c>
      <c r="K31" s="129"/>
      <c r="L31" s="129"/>
      <c r="M31" s="273"/>
      <c r="N31" s="273"/>
      <c r="O31" s="132">
        <f t="shared" si="2"/>
        <v>0</v>
      </c>
      <c r="P31" s="129"/>
      <c r="Q31" s="174"/>
      <c r="R31" s="273"/>
      <c r="S31" s="273"/>
      <c r="T31" s="132">
        <f t="shared" si="3"/>
        <v>0</v>
      </c>
      <c r="U31" s="129"/>
      <c r="V31" s="129"/>
      <c r="W31" s="273"/>
      <c r="X31" s="273"/>
      <c r="Y31" s="132">
        <f t="shared" si="5"/>
        <v>0</v>
      </c>
      <c r="Z31" s="129"/>
      <c r="AA31" s="273"/>
      <c r="AB31" s="369"/>
      <c r="AC31" s="272"/>
      <c r="AD31" s="371"/>
      <c r="AE31" s="293"/>
      <c r="AF31" s="293"/>
      <c r="AG31" s="129"/>
      <c r="AH31" s="129"/>
      <c r="AI31" s="86"/>
      <c r="AJ31" s="87"/>
      <c r="AK31" s="88"/>
      <c r="AL31" s="88"/>
      <c r="AM31" s="88"/>
      <c r="AN31" s="88"/>
      <c r="AO31" s="88"/>
      <c r="AP31" s="88"/>
      <c r="AQ31" s="88"/>
    </row>
    <row r="32" spans="1:43" s="90" customFormat="1" ht="51" x14ac:dyDescent="0.2">
      <c r="A32" s="290">
        <v>8</v>
      </c>
      <c r="B32" s="280" t="str">
        <f>+'01-Mapa de Riesgos'!N32</f>
        <v>Posibilidad de afectación reputacional  por Incumplimiento en el tiempo de la promesa de servicio,   debido a las devoluciones en el proceso precontractual  y demoras en la entrega de la información por parte de las dependencias.</v>
      </c>
      <c r="C32" s="85" t="s">
        <v>263</v>
      </c>
      <c r="D32" s="84">
        <f t="shared" ref="D32:D94" si="86">IF(C32=$C$665,1,IF(C32=$C$661,5,IF(C32=$C$662,4,IF(C32=$C$663,3,IF(C32=$C$664,2,0)))))</f>
        <v>4</v>
      </c>
      <c r="E32" s="273">
        <f t="shared" ref="E32" si="87">ROUND(AVERAGEIF(D32:D34,"&gt;0"),0)</f>
        <v>4</v>
      </c>
      <c r="F32" s="273">
        <f t="shared" ref="F32" si="88">E32*0.6</f>
        <v>2.4</v>
      </c>
      <c r="G32" s="129" t="s">
        <v>586</v>
      </c>
      <c r="H32" s="274">
        <f t="shared" ref="H32" si="89">IF(C32="No_existen",5*$H$10,I32*$H$10)</f>
        <v>0.2</v>
      </c>
      <c r="I32" s="274">
        <f t="shared" ref="I32" si="90">ROUND(AVERAGEIF(J32:J34,"&gt;0"),0)</f>
        <v>4</v>
      </c>
      <c r="J32" s="132">
        <f t="shared" ref="J32:J95" si="91">IF(K32=$K$662,1,IF(K32=$K$661,4,IF(C32="No_existen",5,0)))</f>
        <v>4</v>
      </c>
      <c r="K32" s="129" t="s">
        <v>243</v>
      </c>
      <c r="L32" s="129"/>
      <c r="M32" s="273">
        <f t="shared" ref="M32" si="92">IF(C32="No_existen",5*$M$10,N32*$M$10)</f>
        <v>0.15</v>
      </c>
      <c r="N32" s="273">
        <f t="shared" ref="N32" si="93">ROUND(AVERAGEIF(O32:O34,"&gt;0"),0)</f>
        <v>1</v>
      </c>
      <c r="O32" s="132">
        <f t="shared" si="2"/>
        <v>1</v>
      </c>
      <c r="P32" s="129" t="s">
        <v>220</v>
      </c>
      <c r="Q32" s="174" t="s">
        <v>589</v>
      </c>
      <c r="R32" s="273">
        <f t="shared" ref="R32" si="94">IF(C32="No_existen",5*$R$10,S32*$R$10)</f>
        <v>0.1</v>
      </c>
      <c r="S32" s="273">
        <f t="shared" ref="S32" si="95">ROUND(AVERAGEIF(T32:T34,"&gt;0"),0)</f>
        <v>1</v>
      </c>
      <c r="T32" s="132">
        <f t="shared" si="3"/>
        <v>1</v>
      </c>
      <c r="U32" s="129" t="s">
        <v>217</v>
      </c>
      <c r="V32" s="129" t="s">
        <v>231</v>
      </c>
      <c r="W32" s="273">
        <f t="shared" ref="W32" si="96">IF(C32="No_existen",5*$W$10,X32*$W$10)</f>
        <v>0.1</v>
      </c>
      <c r="X32" s="273">
        <f t="shared" ref="X32" si="97">ROUND(AVERAGEIF(Y32:Y34,"&gt;0"),0)</f>
        <v>1</v>
      </c>
      <c r="Y32" s="132">
        <f t="shared" si="5"/>
        <v>1</v>
      </c>
      <c r="Z32" s="129" t="s">
        <v>395</v>
      </c>
      <c r="AA32" s="273">
        <f t="shared" ref="AA32" si="98">ROUND(AVERAGE(E32,I32,N32,S32,X32),0)</f>
        <v>2</v>
      </c>
      <c r="AB32" s="369" t="str">
        <f t="shared" ref="AB32" si="99">IF(AA32&lt;1.5,"FUERTE",IF(AND(AA32&gt;=1.5,AA32&lt;2.5),"ACEPTABLE",IF(AA32&gt;=5,"INEXISTENTE","DÉBIL")))</f>
        <v>ACEPTABLE</v>
      </c>
      <c r="AC32" s="272">
        <f>IF('01-Mapa de Riesgos'!S32=0,0,ROUND(('01-Mapa de Riesgos'!S32*AA32),0))</f>
        <v>16</v>
      </c>
      <c r="AD32" s="371" t="str">
        <f t="shared" ref="AD32" si="100">IF(AC32&gt;=36,"GRAVE", IF(AC32&lt;=10, "LEVE", "MODERADO"))</f>
        <v>MODERADO</v>
      </c>
      <c r="AE32" s="293" t="s">
        <v>590</v>
      </c>
      <c r="AF32" s="293" t="s">
        <v>593</v>
      </c>
      <c r="AG32" s="129" t="s">
        <v>72</v>
      </c>
      <c r="AH32" s="129" t="s">
        <v>594</v>
      </c>
      <c r="AI32" s="86">
        <v>46387</v>
      </c>
      <c r="AJ32" s="87"/>
      <c r="AK32" s="91"/>
      <c r="AL32" s="91"/>
      <c r="AM32" s="91"/>
      <c r="AN32" s="91"/>
      <c r="AO32" s="91"/>
      <c r="AP32" s="91"/>
      <c r="AQ32" s="91"/>
    </row>
    <row r="33" spans="1:43" s="90" customFormat="1" x14ac:dyDescent="0.2">
      <c r="A33" s="290"/>
      <c r="B33" s="281"/>
      <c r="C33" s="85"/>
      <c r="D33" s="84">
        <f t="shared" si="86"/>
        <v>0</v>
      </c>
      <c r="E33" s="273"/>
      <c r="F33" s="273"/>
      <c r="G33" s="129"/>
      <c r="H33" s="273"/>
      <c r="I33" s="273"/>
      <c r="J33" s="132">
        <f t="shared" si="91"/>
        <v>0</v>
      </c>
      <c r="K33" s="129"/>
      <c r="L33" s="129"/>
      <c r="M33" s="273"/>
      <c r="N33" s="273"/>
      <c r="O33" s="132">
        <f t="shared" si="2"/>
        <v>0</v>
      </c>
      <c r="P33" s="129"/>
      <c r="Q33" s="174"/>
      <c r="R33" s="273"/>
      <c r="S33" s="273"/>
      <c r="T33" s="132">
        <f t="shared" si="3"/>
        <v>0</v>
      </c>
      <c r="U33" s="129"/>
      <c r="V33" s="129"/>
      <c r="W33" s="273"/>
      <c r="X33" s="273"/>
      <c r="Y33" s="132">
        <f t="shared" si="5"/>
        <v>0</v>
      </c>
      <c r="Z33" s="129"/>
      <c r="AA33" s="273"/>
      <c r="AB33" s="369"/>
      <c r="AC33" s="272"/>
      <c r="AD33" s="371"/>
      <c r="AE33" s="293"/>
      <c r="AF33" s="293"/>
      <c r="AG33" s="129"/>
      <c r="AH33" s="129"/>
      <c r="AI33" s="86"/>
      <c r="AJ33" s="87"/>
      <c r="AK33" s="88"/>
      <c r="AL33" s="88"/>
      <c r="AM33" s="88"/>
      <c r="AN33" s="88"/>
      <c r="AO33" s="88"/>
      <c r="AP33" s="88"/>
      <c r="AQ33" s="88"/>
    </row>
    <row r="34" spans="1:43" s="90" customFormat="1" x14ac:dyDescent="0.2">
      <c r="A34" s="290"/>
      <c r="B34" s="282"/>
      <c r="C34" s="85"/>
      <c r="D34" s="84">
        <f t="shared" si="86"/>
        <v>0</v>
      </c>
      <c r="E34" s="273"/>
      <c r="F34" s="273"/>
      <c r="G34" s="129"/>
      <c r="H34" s="273"/>
      <c r="I34" s="273"/>
      <c r="J34" s="132">
        <f t="shared" si="91"/>
        <v>0</v>
      </c>
      <c r="K34" s="129"/>
      <c r="L34" s="129"/>
      <c r="M34" s="273"/>
      <c r="N34" s="273"/>
      <c r="O34" s="132">
        <f t="shared" si="2"/>
        <v>0</v>
      </c>
      <c r="P34" s="129"/>
      <c r="Q34" s="174"/>
      <c r="R34" s="273"/>
      <c r="S34" s="273"/>
      <c r="T34" s="132">
        <f t="shared" si="3"/>
        <v>0</v>
      </c>
      <c r="U34" s="129"/>
      <c r="V34" s="129"/>
      <c r="W34" s="273"/>
      <c r="X34" s="273"/>
      <c r="Y34" s="132">
        <f t="shared" si="5"/>
        <v>0</v>
      </c>
      <c r="Z34" s="129"/>
      <c r="AA34" s="273"/>
      <c r="AB34" s="369"/>
      <c r="AC34" s="272"/>
      <c r="AD34" s="371"/>
      <c r="AE34" s="293"/>
      <c r="AF34" s="293"/>
      <c r="AG34" s="129"/>
      <c r="AH34" s="129"/>
      <c r="AI34" s="86"/>
      <c r="AJ34" s="87"/>
      <c r="AK34" s="91"/>
      <c r="AL34" s="91"/>
      <c r="AM34" s="91"/>
      <c r="AN34" s="91"/>
      <c r="AO34" s="91"/>
      <c r="AP34" s="91"/>
      <c r="AQ34" s="91"/>
    </row>
    <row r="35" spans="1:43" s="90" customFormat="1" ht="38.25" x14ac:dyDescent="0.2">
      <c r="A35" s="290">
        <v>9</v>
      </c>
      <c r="B35" s="280" t="str">
        <f>+'01-Mapa de Riesgos'!N35</f>
        <v>Posibilidad de afectación reputacional  por sanciones o hallazgos,   debido a la creación extemporanea de los contratos en la plataforma SECOP.</v>
      </c>
      <c r="C35" s="85" t="s">
        <v>263</v>
      </c>
      <c r="D35" s="84">
        <f t="shared" si="86"/>
        <v>4</v>
      </c>
      <c r="E35" s="273">
        <f t="shared" ref="E35" si="101">ROUND(AVERAGEIF(D35:D37,"&gt;0"),0)</f>
        <v>4</v>
      </c>
      <c r="F35" s="273">
        <f t="shared" ref="F35" si="102">E35*0.6</f>
        <v>2.4</v>
      </c>
      <c r="G35" s="129" t="s">
        <v>587</v>
      </c>
      <c r="H35" s="274">
        <f t="shared" ref="H35" si="103">IF(C35="No_existen",5*$H$10,I35*$H$10)</f>
        <v>0.2</v>
      </c>
      <c r="I35" s="274">
        <f t="shared" ref="I35" si="104">ROUND(AVERAGEIF(J35:J37,"&gt;0"),0)</f>
        <v>4</v>
      </c>
      <c r="J35" s="132">
        <f t="shared" si="91"/>
        <v>4</v>
      </c>
      <c r="K35" s="129" t="s">
        <v>243</v>
      </c>
      <c r="L35" s="129"/>
      <c r="M35" s="273">
        <f t="shared" ref="M35" si="105">IF(C35="No_existen",5*$M$10,N35*$M$10)</f>
        <v>0.15</v>
      </c>
      <c r="N35" s="273">
        <f t="shared" ref="N35" si="106">ROUND(AVERAGEIF(O35:O37,"&gt;0"),0)</f>
        <v>1</v>
      </c>
      <c r="O35" s="132">
        <f t="shared" si="2"/>
        <v>1</v>
      </c>
      <c r="P35" s="129" t="s">
        <v>220</v>
      </c>
      <c r="Q35" s="174" t="s">
        <v>589</v>
      </c>
      <c r="R35" s="273">
        <f t="shared" ref="R35" si="107">IF(C35="No_existen",5*$R$10,S35*$R$10)</f>
        <v>0.1</v>
      </c>
      <c r="S35" s="273">
        <f t="shared" ref="S35" si="108">ROUND(AVERAGEIF(T35:T37,"&gt;0"),0)</f>
        <v>1</v>
      </c>
      <c r="T35" s="132">
        <f t="shared" si="3"/>
        <v>1</v>
      </c>
      <c r="U35" s="129" t="s">
        <v>217</v>
      </c>
      <c r="V35" s="129" t="s">
        <v>231</v>
      </c>
      <c r="W35" s="273">
        <f t="shared" ref="W35" si="109">IF(C35="No_existen",5*$W$10,X35*$W$10)</f>
        <v>0.1</v>
      </c>
      <c r="X35" s="273">
        <f t="shared" ref="X35" si="110">ROUND(AVERAGEIF(Y35:Y37,"&gt;0"),0)</f>
        <v>1</v>
      </c>
      <c r="Y35" s="132">
        <f t="shared" si="5"/>
        <v>1</v>
      </c>
      <c r="Z35" s="129" t="s">
        <v>395</v>
      </c>
      <c r="AA35" s="273">
        <f t="shared" ref="AA35" si="111">ROUND(AVERAGE(E35,I35,N35,S35,X35),0)</f>
        <v>2</v>
      </c>
      <c r="AB35" s="369" t="str">
        <f t="shared" ref="AB35" si="112">IF(AA35&lt;1.5,"FUERTE",IF(AND(AA35&gt;=1.5,AA35&lt;2.5),"ACEPTABLE",IF(AA35&gt;=5,"INEXISTENTE","DÉBIL")))</f>
        <v>ACEPTABLE</v>
      </c>
      <c r="AC35" s="272">
        <f>IF('01-Mapa de Riesgos'!S35=0,0,ROUND(('01-Mapa de Riesgos'!S35*AA35),0))</f>
        <v>16</v>
      </c>
      <c r="AD35" s="371" t="str">
        <f t="shared" ref="AD35" si="113">IF(AC35&gt;=36,"GRAVE", IF(AC35&lt;=10, "LEVE", "MODERADO"))</f>
        <v>MODERADO</v>
      </c>
      <c r="AE35" s="293" t="s">
        <v>591</v>
      </c>
      <c r="AF35" s="293" t="s">
        <v>595</v>
      </c>
      <c r="AG35" s="129" t="s">
        <v>72</v>
      </c>
      <c r="AH35" s="129" t="s">
        <v>596</v>
      </c>
      <c r="AI35" s="86">
        <v>46387</v>
      </c>
      <c r="AJ35" s="87"/>
      <c r="AK35" s="88"/>
      <c r="AL35" s="88"/>
      <c r="AM35" s="88"/>
      <c r="AN35" s="88"/>
      <c r="AO35" s="88"/>
      <c r="AP35" s="88"/>
      <c r="AQ35" s="88"/>
    </row>
    <row r="36" spans="1:43" s="90" customFormat="1" x14ac:dyDescent="0.2">
      <c r="A36" s="290"/>
      <c r="B36" s="281"/>
      <c r="C36" s="85"/>
      <c r="D36" s="84">
        <f t="shared" si="86"/>
        <v>0</v>
      </c>
      <c r="E36" s="273"/>
      <c r="F36" s="273"/>
      <c r="G36" s="129"/>
      <c r="H36" s="273"/>
      <c r="I36" s="273"/>
      <c r="J36" s="132">
        <f t="shared" si="91"/>
        <v>0</v>
      </c>
      <c r="K36" s="129"/>
      <c r="L36" s="129"/>
      <c r="M36" s="273"/>
      <c r="N36" s="273"/>
      <c r="O36" s="132">
        <f t="shared" si="2"/>
        <v>0</v>
      </c>
      <c r="P36" s="129"/>
      <c r="Q36" s="174"/>
      <c r="R36" s="273"/>
      <c r="S36" s="273"/>
      <c r="T36" s="132">
        <f t="shared" si="3"/>
        <v>0</v>
      </c>
      <c r="U36" s="129"/>
      <c r="V36" s="129"/>
      <c r="W36" s="273"/>
      <c r="X36" s="273"/>
      <c r="Y36" s="132">
        <f t="shared" si="5"/>
        <v>0</v>
      </c>
      <c r="Z36" s="129"/>
      <c r="AA36" s="273"/>
      <c r="AB36" s="369"/>
      <c r="AC36" s="272"/>
      <c r="AD36" s="371"/>
      <c r="AE36" s="293"/>
      <c r="AF36" s="293"/>
      <c r="AG36" s="129"/>
      <c r="AH36" s="129"/>
      <c r="AI36" s="86"/>
      <c r="AJ36" s="87"/>
      <c r="AK36" s="88"/>
      <c r="AL36" s="88"/>
      <c r="AM36" s="88"/>
      <c r="AN36" s="88"/>
      <c r="AO36" s="88"/>
      <c r="AP36" s="88"/>
      <c r="AQ36" s="88"/>
    </row>
    <row r="37" spans="1:43" s="90" customFormat="1" x14ac:dyDescent="0.2">
      <c r="A37" s="290"/>
      <c r="B37" s="282"/>
      <c r="C37" s="85"/>
      <c r="D37" s="84">
        <f t="shared" si="86"/>
        <v>0</v>
      </c>
      <c r="E37" s="273"/>
      <c r="F37" s="273"/>
      <c r="G37" s="129"/>
      <c r="H37" s="273"/>
      <c r="I37" s="273"/>
      <c r="J37" s="132">
        <f t="shared" si="91"/>
        <v>0</v>
      </c>
      <c r="K37" s="129"/>
      <c r="L37" s="129"/>
      <c r="M37" s="273"/>
      <c r="N37" s="273"/>
      <c r="O37" s="132">
        <f t="shared" si="2"/>
        <v>0</v>
      </c>
      <c r="P37" s="129"/>
      <c r="Q37" s="174"/>
      <c r="R37" s="273"/>
      <c r="S37" s="273"/>
      <c r="T37" s="132">
        <f t="shared" si="3"/>
        <v>0</v>
      </c>
      <c r="U37" s="129"/>
      <c r="V37" s="129"/>
      <c r="W37" s="273"/>
      <c r="X37" s="273"/>
      <c r="Y37" s="132">
        <f t="shared" si="5"/>
        <v>0</v>
      </c>
      <c r="Z37" s="129"/>
      <c r="AA37" s="273"/>
      <c r="AB37" s="369"/>
      <c r="AC37" s="272"/>
      <c r="AD37" s="371"/>
      <c r="AE37" s="293"/>
      <c r="AF37" s="293"/>
      <c r="AG37" s="129"/>
      <c r="AH37" s="129"/>
      <c r="AI37" s="86"/>
      <c r="AJ37" s="87"/>
      <c r="AK37" s="91"/>
      <c r="AL37" s="91"/>
      <c r="AM37" s="91"/>
      <c r="AN37" s="91"/>
      <c r="AO37" s="91"/>
      <c r="AP37" s="91"/>
      <c r="AQ37" s="88"/>
    </row>
    <row r="38" spans="1:43" s="90" customFormat="1" ht="38.25" x14ac:dyDescent="0.2">
      <c r="A38" s="290">
        <v>10</v>
      </c>
      <c r="B38" s="280" t="str">
        <f>+'01-Mapa de Riesgos'!N38</f>
        <v>Posibilidad de afectación económica y reputacional  por fallos adversos para la institución,   debido a la falta de defensa en los tiempos concedidos por el despacho.</v>
      </c>
      <c r="C38" s="85" t="s">
        <v>263</v>
      </c>
      <c r="D38" s="84">
        <f t="shared" si="86"/>
        <v>4</v>
      </c>
      <c r="E38" s="273">
        <f t="shared" ref="E38" si="114">ROUND(AVERAGEIF(D38:D40,"&gt;0"),0)</f>
        <v>4</v>
      </c>
      <c r="F38" s="273">
        <f t="shared" ref="F38" si="115">E38*0.6</f>
        <v>2.4</v>
      </c>
      <c r="G38" s="129" t="s">
        <v>588</v>
      </c>
      <c r="H38" s="274">
        <f t="shared" ref="H38" si="116">IF(C38="No_existen",5*$H$10,I38*$H$10)</f>
        <v>0.2</v>
      </c>
      <c r="I38" s="274">
        <f t="shared" ref="I38" si="117">ROUND(AVERAGEIF(J38:J40,"&gt;0"),0)</f>
        <v>4</v>
      </c>
      <c r="J38" s="132">
        <f t="shared" si="91"/>
        <v>4</v>
      </c>
      <c r="K38" s="129" t="s">
        <v>243</v>
      </c>
      <c r="L38" s="129"/>
      <c r="M38" s="273">
        <f t="shared" ref="M38" si="118">IF(C38="No_existen",5*$M$10,N38*$M$10)</f>
        <v>0.15</v>
      </c>
      <c r="N38" s="273">
        <f t="shared" ref="N38" si="119">ROUND(AVERAGEIF(O38:O40,"&gt;0"),0)</f>
        <v>1</v>
      </c>
      <c r="O38" s="132">
        <f t="shared" si="2"/>
        <v>1</v>
      </c>
      <c r="P38" s="129" t="s">
        <v>220</v>
      </c>
      <c r="Q38" s="174" t="s">
        <v>589</v>
      </c>
      <c r="R38" s="273">
        <f t="shared" ref="R38" si="120">IF(C38="No_existen",5*$R$10,S38*$R$10)</f>
        <v>0.1</v>
      </c>
      <c r="S38" s="273">
        <f t="shared" ref="S38" si="121">ROUND(AVERAGEIF(T38:T40,"&gt;0"),0)</f>
        <v>1</v>
      </c>
      <c r="T38" s="132">
        <f t="shared" si="3"/>
        <v>1</v>
      </c>
      <c r="U38" s="129" t="s">
        <v>217</v>
      </c>
      <c r="V38" s="129" t="s">
        <v>231</v>
      </c>
      <c r="W38" s="273">
        <f t="shared" ref="W38" si="122">IF(C38="No_existen",5*$W$10,X38*$W$10)</f>
        <v>0.1</v>
      </c>
      <c r="X38" s="273">
        <f t="shared" ref="X38" si="123">ROUND(AVERAGEIF(Y38:Y40,"&gt;0"),0)</f>
        <v>1</v>
      </c>
      <c r="Y38" s="132">
        <f t="shared" si="5"/>
        <v>1</v>
      </c>
      <c r="Z38" s="129" t="s">
        <v>395</v>
      </c>
      <c r="AA38" s="273">
        <f t="shared" ref="AA38" si="124">ROUND(AVERAGE(E38,I38,N38,S38,X38),0)</f>
        <v>2</v>
      </c>
      <c r="AB38" s="369" t="str">
        <f t="shared" ref="AB38" si="125">IF(AA38&lt;1.5,"FUERTE",IF(AND(AA38&gt;=1.5,AA38&lt;2.5),"ACEPTABLE",IF(AA38&gt;=5,"INEXISTENTE","DÉBIL")))</f>
        <v>ACEPTABLE</v>
      </c>
      <c r="AC38" s="272">
        <f>IF('01-Mapa de Riesgos'!S38=0,0,ROUND(('01-Mapa de Riesgos'!S38*AA38),0))</f>
        <v>30</v>
      </c>
      <c r="AD38" s="371" t="str">
        <f t="shared" ref="AD38" si="126">IF(AC38&gt;=36,"GRAVE", IF(AC38&lt;=10, "LEVE", "MODERADO"))</f>
        <v>MODERADO</v>
      </c>
      <c r="AE38" s="293" t="s">
        <v>592</v>
      </c>
      <c r="AF38" s="293">
        <v>1</v>
      </c>
      <c r="AG38" s="129" t="s">
        <v>72</v>
      </c>
      <c r="AH38" s="129" t="s">
        <v>597</v>
      </c>
      <c r="AI38" s="86">
        <v>46387</v>
      </c>
      <c r="AJ38" s="87"/>
      <c r="AK38" s="88"/>
      <c r="AL38" s="88"/>
      <c r="AM38" s="88"/>
      <c r="AN38" s="88"/>
      <c r="AO38" s="88"/>
      <c r="AP38" s="88"/>
      <c r="AQ38" s="88"/>
    </row>
    <row r="39" spans="1:43" s="90" customFormat="1" x14ac:dyDescent="0.2">
      <c r="A39" s="290"/>
      <c r="B39" s="281"/>
      <c r="C39" s="85"/>
      <c r="D39" s="84">
        <f t="shared" si="86"/>
        <v>0</v>
      </c>
      <c r="E39" s="273"/>
      <c r="F39" s="273"/>
      <c r="G39" s="129"/>
      <c r="H39" s="273"/>
      <c r="I39" s="273"/>
      <c r="J39" s="132">
        <f t="shared" si="91"/>
        <v>0</v>
      </c>
      <c r="K39" s="129"/>
      <c r="L39" s="129"/>
      <c r="M39" s="273"/>
      <c r="N39" s="273"/>
      <c r="O39" s="132">
        <f t="shared" si="2"/>
        <v>0</v>
      </c>
      <c r="P39" s="129"/>
      <c r="Q39" s="174"/>
      <c r="R39" s="273"/>
      <c r="S39" s="273"/>
      <c r="T39" s="132">
        <f t="shared" si="3"/>
        <v>0</v>
      </c>
      <c r="U39" s="129"/>
      <c r="V39" s="129"/>
      <c r="W39" s="273"/>
      <c r="X39" s="273"/>
      <c r="Y39" s="132">
        <f t="shared" si="5"/>
        <v>0</v>
      </c>
      <c r="Z39" s="129"/>
      <c r="AA39" s="273"/>
      <c r="AB39" s="369"/>
      <c r="AC39" s="272"/>
      <c r="AD39" s="371"/>
      <c r="AE39" s="293"/>
      <c r="AF39" s="293"/>
      <c r="AG39" s="129"/>
      <c r="AH39" s="129"/>
      <c r="AI39" s="86"/>
      <c r="AJ39" s="87"/>
      <c r="AK39" s="88"/>
      <c r="AL39" s="88"/>
      <c r="AM39" s="88"/>
      <c r="AN39" s="88"/>
      <c r="AO39" s="88"/>
      <c r="AP39" s="88"/>
      <c r="AQ39" s="88"/>
    </row>
    <row r="40" spans="1:43" s="90" customFormat="1" x14ac:dyDescent="0.2">
      <c r="A40" s="290"/>
      <c r="B40" s="282"/>
      <c r="C40" s="85"/>
      <c r="D40" s="84">
        <f t="shared" si="86"/>
        <v>0</v>
      </c>
      <c r="E40" s="273"/>
      <c r="F40" s="273"/>
      <c r="G40" s="129"/>
      <c r="H40" s="273"/>
      <c r="I40" s="273"/>
      <c r="J40" s="132">
        <f t="shared" si="91"/>
        <v>0</v>
      </c>
      <c r="K40" s="129"/>
      <c r="L40" s="129"/>
      <c r="M40" s="273"/>
      <c r="N40" s="273"/>
      <c r="O40" s="132">
        <f t="shared" si="2"/>
        <v>0</v>
      </c>
      <c r="P40" s="129"/>
      <c r="Q40" s="174"/>
      <c r="R40" s="273"/>
      <c r="S40" s="273"/>
      <c r="T40" s="132">
        <f t="shared" si="3"/>
        <v>0</v>
      </c>
      <c r="U40" s="129"/>
      <c r="V40" s="129"/>
      <c r="W40" s="273"/>
      <c r="X40" s="273"/>
      <c r="Y40" s="132">
        <f t="shared" si="5"/>
        <v>0</v>
      </c>
      <c r="Z40" s="129"/>
      <c r="AA40" s="273"/>
      <c r="AB40" s="369"/>
      <c r="AC40" s="272"/>
      <c r="AD40" s="371"/>
      <c r="AE40" s="293"/>
      <c r="AF40" s="293"/>
      <c r="AG40" s="129"/>
      <c r="AH40" s="129"/>
      <c r="AI40" s="86"/>
      <c r="AJ40" s="87"/>
      <c r="AK40" s="91"/>
      <c r="AL40" s="91"/>
      <c r="AM40" s="91"/>
      <c r="AN40" s="91"/>
      <c r="AO40" s="91"/>
      <c r="AP40" s="91"/>
      <c r="AQ40" s="88"/>
    </row>
    <row r="41" spans="1:43" s="90" customFormat="1" ht="102" x14ac:dyDescent="0.2">
      <c r="A41" s="290">
        <v>11</v>
      </c>
      <c r="B41" s="280" t="str">
        <f>+'01-Mapa de Riesgos'!N41</f>
        <v>Posibilidad de afectación económica y reputacional  por desfinanciamiento del presupuesto institucional,   debido a:
 *Omisión de información en la planeación e identificación de necesidades presupuestales desde las dependencias académicas y administrativas.
*Aprobación de normatividad interna y externa que le generan mayor obligación a la institución o cambios en el funcionamiento.
 *Disminución en el recaudo de los recursos apropiados en el presupuesto de la Universidad aprobado por el Consejo Superior.</v>
      </c>
      <c r="C41" s="85" t="s">
        <v>240</v>
      </c>
      <c r="D41" s="84">
        <f t="shared" si="86"/>
        <v>1</v>
      </c>
      <c r="E41" s="273">
        <f>ROUND(AVERAGEIF(D41:D43,"&gt;0"),0)</f>
        <v>1</v>
      </c>
      <c r="F41" s="273">
        <f>E41*0.6</f>
        <v>0.6</v>
      </c>
      <c r="G41" s="129" t="s">
        <v>608</v>
      </c>
      <c r="H41" s="274">
        <f>IF(C41="No_existen",5*$H$10,I41*$H$10)</f>
        <v>0.2</v>
      </c>
      <c r="I41" s="274">
        <f>ROUND(AVERAGEIF(J41:J43,"&gt;0"),0)</f>
        <v>4</v>
      </c>
      <c r="J41" s="132">
        <f t="shared" si="91"/>
        <v>4</v>
      </c>
      <c r="K41" s="129" t="s">
        <v>243</v>
      </c>
      <c r="L41" s="129"/>
      <c r="M41" s="273">
        <f t="shared" ref="M41" si="127">IF(C41="No_existen",5*$M$10,N41*$M$10)</f>
        <v>0.15</v>
      </c>
      <c r="N41" s="273">
        <f t="shared" ref="N41" si="128">ROUND(AVERAGEIF(O41:O43,"&gt;0"),0)</f>
        <v>1</v>
      </c>
      <c r="O41" s="132">
        <f t="shared" si="2"/>
        <v>1</v>
      </c>
      <c r="P41" s="129" t="s">
        <v>220</v>
      </c>
      <c r="Q41" s="174" t="s">
        <v>621</v>
      </c>
      <c r="R41" s="273">
        <f>IF(C41="No_existen",5*$R$10,S41*$R$10)</f>
        <v>0.1</v>
      </c>
      <c r="S41" s="273">
        <f>ROUND(AVERAGEIF(T41:T43,"&gt;0"),0)</f>
        <v>1</v>
      </c>
      <c r="T41" s="132">
        <f t="shared" si="3"/>
        <v>1</v>
      </c>
      <c r="U41" s="129" t="s">
        <v>217</v>
      </c>
      <c r="V41" s="129" t="s">
        <v>224</v>
      </c>
      <c r="W41" s="273">
        <f t="shared" ref="W41" si="129">IF(C41="No_existen",5*$W$10,X41*$W$10)</f>
        <v>0.30000000000000004</v>
      </c>
      <c r="X41" s="273">
        <f>ROUND(AVERAGEIF(Y41:Y43,"&gt;0"),0)</f>
        <v>3</v>
      </c>
      <c r="Y41" s="132">
        <f t="shared" si="5"/>
        <v>1</v>
      </c>
      <c r="Z41" s="129" t="s">
        <v>395</v>
      </c>
      <c r="AA41" s="273">
        <f t="shared" ref="AA41" si="130">ROUND(AVERAGE(E41,I41,N41,S41,X41),0)</f>
        <v>2</v>
      </c>
      <c r="AB41" s="369" t="str">
        <f t="shared" ref="AB41" si="131">IF(AA41&lt;1.5,"FUERTE",IF(AND(AA41&gt;=1.5,AA41&lt;2.5),"ACEPTABLE",IF(AA41&gt;=5,"INEXISTENTE","DÉBIL")))</f>
        <v>ACEPTABLE</v>
      </c>
      <c r="AC41" s="272">
        <f>IF('01-Mapa de Riesgos'!S41=0,0,ROUND(('01-Mapa de Riesgos'!S41*AA41),0))</f>
        <v>40</v>
      </c>
      <c r="AD41" s="371" t="str">
        <f t="shared" ref="AD41" si="132">IF(AC41&gt;=36,"GRAVE", IF(AC41&lt;=10, "LEVE", "MODERADO"))</f>
        <v>GRAVE</v>
      </c>
      <c r="AE41" s="293" t="s">
        <v>632</v>
      </c>
      <c r="AF41" s="293" t="s">
        <v>633</v>
      </c>
      <c r="AG41" s="129" t="s">
        <v>72</v>
      </c>
      <c r="AH41" s="129" t="s">
        <v>640</v>
      </c>
      <c r="AI41" s="86">
        <v>46356</v>
      </c>
      <c r="AJ41" s="87"/>
      <c r="AK41" s="88"/>
      <c r="AL41" s="88"/>
      <c r="AM41" s="88"/>
      <c r="AN41" s="88"/>
      <c r="AO41" s="88"/>
      <c r="AP41" s="88"/>
      <c r="AQ41" s="88"/>
    </row>
    <row r="42" spans="1:43" s="90" customFormat="1" ht="76.5" x14ac:dyDescent="0.2">
      <c r="A42" s="290"/>
      <c r="B42" s="281"/>
      <c r="C42" s="85" t="s">
        <v>240</v>
      </c>
      <c r="D42" s="84">
        <f t="shared" si="86"/>
        <v>1</v>
      </c>
      <c r="E42" s="273"/>
      <c r="F42" s="273"/>
      <c r="G42" s="129" t="s">
        <v>609</v>
      </c>
      <c r="H42" s="273"/>
      <c r="I42" s="273"/>
      <c r="J42" s="132">
        <f t="shared" si="91"/>
        <v>4</v>
      </c>
      <c r="K42" s="129" t="s">
        <v>243</v>
      </c>
      <c r="L42" s="129"/>
      <c r="M42" s="273"/>
      <c r="N42" s="273"/>
      <c r="O42" s="132">
        <f t="shared" si="2"/>
        <v>1</v>
      </c>
      <c r="P42" s="129" t="s">
        <v>220</v>
      </c>
      <c r="Q42" s="174" t="s">
        <v>622</v>
      </c>
      <c r="R42" s="273"/>
      <c r="S42" s="273"/>
      <c r="T42" s="132">
        <f t="shared" si="3"/>
        <v>1</v>
      </c>
      <c r="U42" s="129" t="s">
        <v>217</v>
      </c>
      <c r="V42" s="129" t="s">
        <v>226</v>
      </c>
      <c r="W42" s="273"/>
      <c r="X42" s="273"/>
      <c r="Y42" s="132">
        <f t="shared" si="5"/>
        <v>4</v>
      </c>
      <c r="Z42" s="129" t="s">
        <v>550</v>
      </c>
      <c r="AA42" s="273"/>
      <c r="AB42" s="369"/>
      <c r="AC42" s="272"/>
      <c r="AD42" s="371"/>
      <c r="AE42" s="293"/>
      <c r="AF42" s="293"/>
      <c r="AG42" s="129" t="s">
        <v>72</v>
      </c>
      <c r="AH42" s="129" t="s">
        <v>641</v>
      </c>
      <c r="AI42" s="86">
        <v>46387</v>
      </c>
      <c r="AJ42" s="87"/>
      <c r="AK42" s="88"/>
      <c r="AL42" s="88"/>
      <c r="AM42" s="88"/>
      <c r="AN42" s="88"/>
      <c r="AO42" s="88"/>
      <c r="AP42" s="88"/>
      <c r="AQ42" s="88"/>
    </row>
    <row r="43" spans="1:43" s="90" customFormat="1" ht="63.75" x14ac:dyDescent="0.2">
      <c r="A43" s="290"/>
      <c r="B43" s="282"/>
      <c r="C43" s="85" t="s">
        <v>240</v>
      </c>
      <c r="D43" s="84">
        <f t="shared" si="86"/>
        <v>1</v>
      </c>
      <c r="E43" s="273"/>
      <c r="F43" s="273"/>
      <c r="G43" s="129" t="s">
        <v>610</v>
      </c>
      <c r="H43" s="273"/>
      <c r="I43" s="273"/>
      <c r="J43" s="132">
        <f t="shared" si="91"/>
        <v>4</v>
      </c>
      <c r="K43" s="129" t="s">
        <v>243</v>
      </c>
      <c r="L43" s="129"/>
      <c r="M43" s="273"/>
      <c r="N43" s="273"/>
      <c r="O43" s="132">
        <f t="shared" si="2"/>
        <v>1</v>
      </c>
      <c r="P43" s="129" t="s">
        <v>220</v>
      </c>
      <c r="Q43" s="174" t="s">
        <v>623</v>
      </c>
      <c r="R43" s="273"/>
      <c r="S43" s="273"/>
      <c r="T43" s="132">
        <f t="shared" si="3"/>
        <v>1</v>
      </c>
      <c r="U43" s="129" t="s">
        <v>217</v>
      </c>
      <c r="V43" s="129" t="s">
        <v>228</v>
      </c>
      <c r="W43" s="273"/>
      <c r="X43" s="273"/>
      <c r="Y43" s="132">
        <f t="shared" si="5"/>
        <v>4</v>
      </c>
      <c r="Z43" s="129" t="s">
        <v>550</v>
      </c>
      <c r="AA43" s="273"/>
      <c r="AB43" s="369"/>
      <c r="AC43" s="272"/>
      <c r="AD43" s="371"/>
      <c r="AE43" s="293"/>
      <c r="AF43" s="293"/>
      <c r="AG43" s="129" t="s">
        <v>72</v>
      </c>
      <c r="AH43" s="129" t="s">
        <v>642</v>
      </c>
      <c r="AI43" s="86">
        <v>46387</v>
      </c>
      <c r="AJ43" s="87"/>
      <c r="AK43" s="91"/>
      <c r="AL43" s="91"/>
      <c r="AM43" s="91"/>
      <c r="AN43" s="91"/>
      <c r="AO43" s="91"/>
      <c r="AP43" s="91"/>
      <c r="AQ43" s="88"/>
    </row>
    <row r="44" spans="1:43" s="90" customFormat="1" ht="114.75" x14ac:dyDescent="0.2">
      <c r="A44" s="290">
        <v>12</v>
      </c>
      <c r="B44" s="280" t="str">
        <f>+'01-Mapa de Riesgos'!N44</f>
        <v>Posibilidad de afectación reputacional  por responder los PQRS fuera de los términos legales,   debido a falta de conocimiento del procedimiento  y limitaciones en los accesos a los medios tecnológicos.</v>
      </c>
      <c r="C44" s="85" t="s">
        <v>240</v>
      </c>
      <c r="D44" s="84">
        <f t="shared" si="86"/>
        <v>1</v>
      </c>
      <c r="E44" s="273">
        <f t="shared" ref="E44" si="133">ROUND(AVERAGEIF(D44:D46,"&gt;0"),0)</f>
        <v>1</v>
      </c>
      <c r="F44" s="273">
        <f t="shared" ref="F44" si="134">E44*0.6</f>
        <v>0.6</v>
      </c>
      <c r="G44" s="129" t="s">
        <v>611</v>
      </c>
      <c r="H44" s="274">
        <f t="shared" ref="H44" si="135">IF(C44="No_existen",5*$H$10,I44*$H$10)</f>
        <v>0.15000000000000002</v>
      </c>
      <c r="I44" s="274">
        <f t="shared" ref="I44" si="136">ROUND(AVERAGEIF(J44:J46,"&gt;0"),0)</f>
        <v>3</v>
      </c>
      <c r="J44" s="132">
        <f t="shared" si="91"/>
        <v>1</v>
      </c>
      <c r="K44" s="129" t="s">
        <v>245</v>
      </c>
      <c r="L44" s="240" t="s">
        <v>704</v>
      </c>
      <c r="M44" s="273">
        <f t="shared" ref="M44" si="137">IF(C44="No_existen",5*$M$10,N44*$M$10)</f>
        <v>0.15</v>
      </c>
      <c r="N44" s="273">
        <f t="shared" ref="N44" si="138">ROUND(AVERAGEIF(O44:O46,"&gt;0"),0)</f>
        <v>1</v>
      </c>
      <c r="O44" s="132">
        <f t="shared" si="2"/>
        <v>1</v>
      </c>
      <c r="P44" s="129" t="s">
        <v>220</v>
      </c>
      <c r="Q44" s="174" t="s">
        <v>624</v>
      </c>
      <c r="R44" s="273">
        <f t="shared" ref="R44" si="139">IF(C44="No_existen",5*$R$10,S44*$R$10)</f>
        <v>0.1</v>
      </c>
      <c r="S44" s="273">
        <f t="shared" ref="S44" si="140">ROUND(AVERAGEIF(T44:T46,"&gt;0"),0)</f>
        <v>1</v>
      </c>
      <c r="T44" s="132">
        <f t="shared" si="3"/>
        <v>1</v>
      </c>
      <c r="U44" s="129" t="s">
        <v>217</v>
      </c>
      <c r="V44" s="129" t="s">
        <v>231</v>
      </c>
      <c r="W44" s="273">
        <f t="shared" ref="W44" si="141">IF(C44="No_existen",5*$W$10,X44*$W$10)</f>
        <v>0.1</v>
      </c>
      <c r="X44" s="273">
        <f t="shared" ref="X44" si="142">ROUND(AVERAGEIF(Y44:Y46,"&gt;0"),0)</f>
        <v>1</v>
      </c>
      <c r="Y44" s="132">
        <f t="shared" si="5"/>
        <v>1</v>
      </c>
      <c r="Z44" s="129" t="s">
        <v>395</v>
      </c>
      <c r="AA44" s="273">
        <f t="shared" ref="AA44" si="143">ROUND(AVERAGE(E44,I44,N44,S44,X44),0)</f>
        <v>1</v>
      </c>
      <c r="AB44" s="369" t="str">
        <f t="shared" ref="AB44" si="144">IF(AA44&lt;1.5,"FUERTE",IF(AND(AA44&gt;=1.5,AA44&lt;2.5),"ACEPTABLE",IF(AA44&gt;=5,"INEXISTENTE","DÉBIL")))</f>
        <v>FUERTE</v>
      </c>
      <c r="AC44" s="272">
        <f>IF('01-Mapa de Riesgos'!S44=0,0,ROUND(('01-Mapa de Riesgos'!S44*AA44),0))</f>
        <v>8</v>
      </c>
      <c r="AD44" s="371" t="str">
        <f t="shared" ref="AD44" si="145">IF(AC44&gt;=36,"GRAVE", IF(AC44&lt;=10, "LEVE", "MODERADO"))</f>
        <v>LEVE</v>
      </c>
      <c r="AE44" s="293" t="s">
        <v>634</v>
      </c>
      <c r="AF44" s="293" t="s">
        <v>635</v>
      </c>
      <c r="AG44" s="129" t="s">
        <v>71</v>
      </c>
      <c r="AH44" s="129"/>
      <c r="AI44" s="86"/>
      <c r="AJ44" s="87"/>
      <c r="AK44" s="88"/>
      <c r="AL44" s="88"/>
      <c r="AM44" s="88"/>
      <c r="AN44" s="88"/>
      <c r="AO44" s="88"/>
      <c r="AP44" s="88"/>
      <c r="AQ44" s="88"/>
    </row>
    <row r="45" spans="1:43" s="90" customFormat="1" ht="51" x14ac:dyDescent="0.2">
      <c r="A45" s="290"/>
      <c r="B45" s="281"/>
      <c r="C45" s="85" t="s">
        <v>240</v>
      </c>
      <c r="D45" s="84">
        <f t="shared" si="86"/>
        <v>1</v>
      </c>
      <c r="E45" s="273"/>
      <c r="F45" s="273"/>
      <c r="G45" s="129" t="s">
        <v>612</v>
      </c>
      <c r="H45" s="273"/>
      <c r="I45" s="273"/>
      <c r="J45" s="132">
        <f t="shared" si="91"/>
        <v>4</v>
      </c>
      <c r="K45" s="129" t="s">
        <v>243</v>
      </c>
      <c r="L45" s="129"/>
      <c r="M45" s="273"/>
      <c r="N45" s="273"/>
      <c r="O45" s="132">
        <f t="shared" si="2"/>
        <v>1</v>
      </c>
      <c r="P45" s="129" t="s">
        <v>220</v>
      </c>
      <c r="Q45" s="174" t="s">
        <v>625</v>
      </c>
      <c r="R45" s="273"/>
      <c r="S45" s="273"/>
      <c r="T45" s="132">
        <f t="shared" si="3"/>
        <v>1</v>
      </c>
      <c r="U45" s="129" t="s">
        <v>217</v>
      </c>
      <c r="V45" s="129" t="s">
        <v>227</v>
      </c>
      <c r="W45" s="273"/>
      <c r="X45" s="273"/>
      <c r="Y45" s="132">
        <f t="shared" si="5"/>
        <v>1</v>
      </c>
      <c r="Z45" s="129" t="s">
        <v>395</v>
      </c>
      <c r="AA45" s="273"/>
      <c r="AB45" s="369"/>
      <c r="AC45" s="272"/>
      <c r="AD45" s="371"/>
      <c r="AE45" s="293"/>
      <c r="AF45" s="293"/>
      <c r="AG45" s="129" t="s">
        <v>71</v>
      </c>
      <c r="AH45" s="129"/>
      <c r="AI45" s="86"/>
      <c r="AJ45" s="87"/>
      <c r="AK45" s="88"/>
      <c r="AL45" s="88"/>
      <c r="AM45" s="88"/>
      <c r="AN45" s="88"/>
      <c r="AO45" s="88"/>
      <c r="AP45" s="88"/>
      <c r="AQ45" s="88"/>
    </row>
    <row r="46" spans="1:43" s="90" customFormat="1" x14ac:dyDescent="0.2">
      <c r="A46" s="290"/>
      <c r="B46" s="282"/>
      <c r="C46" s="85"/>
      <c r="D46" s="84">
        <f t="shared" si="86"/>
        <v>0</v>
      </c>
      <c r="E46" s="273"/>
      <c r="F46" s="273"/>
      <c r="G46" s="129"/>
      <c r="H46" s="273"/>
      <c r="I46" s="273"/>
      <c r="J46" s="132">
        <f t="shared" si="91"/>
        <v>0</v>
      </c>
      <c r="K46" s="129"/>
      <c r="L46" s="129"/>
      <c r="M46" s="273"/>
      <c r="N46" s="273"/>
      <c r="O46" s="132">
        <f t="shared" si="2"/>
        <v>0</v>
      </c>
      <c r="P46" s="129"/>
      <c r="Q46" s="174"/>
      <c r="R46" s="273"/>
      <c r="S46" s="273"/>
      <c r="T46" s="132">
        <f t="shared" si="3"/>
        <v>0</v>
      </c>
      <c r="U46" s="129"/>
      <c r="V46" s="129"/>
      <c r="W46" s="273"/>
      <c r="X46" s="273"/>
      <c r="Y46" s="132">
        <f t="shared" si="5"/>
        <v>0</v>
      </c>
      <c r="Z46" s="129"/>
      <c r="AA46" s="273"/>
      <c r="AB46" s="369"/>
      <c r="AC46" s="272"/>
      <c r="AD46" s="371"/>
      <c r="AE46" s="293"/>
      <c r="AF46" s="293"/>
      <c r="AG46" s="129"/>
      <c r="AH46" s="129"/>
      <c r="AI46" s="86"/>
      <c r="AJ46" s="87"/>
      <c r="AK46" s="88"/>
      <c r="AL46" s="88"/>
      <c r="AM46" s="88"/>
      <c r="AN46" s="88"/>
      <c r="AO46" s="88"/>
      <c r="AP46" s="88"/>
      <c r="AQ46" s="88"/>
    </row>
    <row r="47" spans="1:43" s="90" customFormat="1" ht="89.25" x14ac:dyDescent="0.2">
      <c r="A47" s="290">
        <v>13</v>
      </c>
      <c r="B47" s="280" t="str">
        <f>+'01-Mapa de Riesgos'!N47</f>
        <v>Posibilidad de afectación económica y reputacional  por incumplimiento en los lineamientos institucionales que no cuentan con respaldo financiero al suscribir contratos o convenios entre la universidad y entes externos,   debido a:
 *Desconocimiento de los lineamientos por parte del personal de la Institución para la suscripción de contratos o convenios. 
*Entrega inoportuna de la información por parte del proponente.
*Presiones de agentes externos para el cumplimiento de tiempos para la presentación de propuestas.</v>
      </c>
      <c r="C47" s="85" t="s">
        <v>240</v>
      </c>
      <c r="D47" s="84">
        <f t="shared" si="86"/>
        <v>1</v>
      </c>
      <c r="E47" s="273">
        <f t="shared" ref="E47" si="146">ROUND(AVERAGEIF(D47:D49,"&gt;0"),0)</f>
        <v>1</v>
      </c>
      <c r="F47" s="273">
        <f t="shared" ref="F47" si="147">E47*0.6</f>
        <v>0.6</v>
      </c>
      <c r="G47" s="129" t="s">
        <v>613</v>
      </c>
      <c r="H47" s="274">
        <f t="shared" ref="H47" si="148">IF(C47="No_existen",5*$H$10,I47*$H$10)</f>
        <v>0.2</v>
      </c>
      <c r="I47" s="274">
        <f t="shared" ref="I47" si="149">ROUND(AVERAGEIF(J47:J49,"&gt;0"),0)</f>
        <v>4</v>
      </c>
      <c r="J47" s="132">
        <f t="shared" si="91"/>
        <v>4</v>
      </c>
      <c r="K47" s="129" t="s">
        <v>243</v>
      </c>
      <c r="L47" s="129"/>
      <c r="M47" s="273">
        <f t="shared" ref="M47" si="150">IF(C47="No_existen",5*$M$10,N47*$M$10)</f>
        <v>0.15</v>
      </c>
      <c r="N47" s="273">
        <f t="shared" ref="N47" si="151">ROUND(AVERAGEIF(O47:O49,"&gt;0"),0)</f>
        <v>1</v>
      </c>
      <c r="O47" s="132">
        <f t="shared" si="2"/>
        <v>1</v>
      </c>
      <c r="P47" s="129" t="s">
        <v>220</v>
      </c>
      <c r="Q47" s="174" t="s">
        <v>626</v>
      </c>
      <c r="R47" s="273">
        <f t="shared" ref="R47" si="152">IF(C47="No_existen",5*$R$10,S47*$R$10)</f>
        <v>0.1</v>
      </c>
      <c r="S47" s="273">
        <f t="shared" ref="S47" si="153">ROUND(AVERAGEIF(T47:T49,"&gt;0"),0)</f>
        <v>1</v>
      </c>
      <c r="T47" s="132">
        <f t="shared" si="3"/>
        <v>1</v>
      </c>
      <c r="U47" s="129" t="s">
        <v>217</v>
      </c>
      <c r="V47" s="129" t="s">
        <v>231</v>
      </c>
      <c r="W47" s="273">
        <f t="shared" ref="W47" si="154">IF(C47="No_existen",5*$W$10,X47*$W$10)</f>
        <v>0.30000000000000004</v>
      </c>
      <c r="X47" s="273">
        <f t="shared" ref="X47" si="155">ROUND(AVERAGEIF(Y47:Y49,"&gt;0"),0)</f>
        <v>3</v>
      </c>
      <c r="Y47" s="132">
        <f t="shared" si="5"/>
        <v>4</v>
      </c>
      <c r="Z47" s="129" t="s">
        <v>550</v>
      </c>
      <c r="AA47" s="273">
        <f t="shared" ref="AA47" si="156">ROUND(AVERAGE(E47,I47,N47,S47,X47),0)</f>
        <v>2</v>
      </c>
      <c r="AB47" s="369" t="str">
        <f t="shared" ref="AB47" si="157">IF(AA47&lt;1.5,"FUERTE",IF(AND(AA47&gt;=1.5,AA47&lt;2.5),"ACEPTABLE",IF(AA47&gt;=5,"INEXISTENTE","DÉBIL")))</f>
        <v>ACEPTABLE</v>
      </c>
      <c r="AC47" s="272">
        <f>IF('01-Mapa de Riesgos'!S47=0,0,ROUND(('01-Mapa de Riesgos'!S47*AA47),0))</f>
        <v>30</v>
      </c>
      <c r="AD47" s="371" t="str">
        <f t="shared" ref="AD47" si="158">IF(AC47&gt;=36,"GRAVE", IF(AC47&lt;=10, "LEVE", "MODERADO"))</f>
        <v>MODERADO</v>
      </c>
      <c r="AE47" s="293" t="s">
        <v>636</v>
      </c>
      <c r="AF47" s="293" t="s">
        <v>637</v>
      </c>
      <c r="AG47" s="129" t="s">
        <v>72</v>
      </c>
      <c r="AH47" s="129" t="s">
        <v>643</v>
      </c>
      <c r="AI47" s="86">
        <v>46387</v>
      </c>
      <c r="AJ47" s="87"/>
      <c r="AK47" s="88"/>
      <c r="AL47" s="88"/>
      <c r="AM47" s="88"/>
      <c r="AN47" s="88"/>
      <c r="AO47" s="88"/>
      <c r="AP47" s="88"/>
      <c r="AQ47" s="88"/>
    </row>
    <row r="48" spans="1:43" s="90" customFormat="1" ht="63.75" x14ac:dyDescent="0.2">
      <c r="A48" s="290"/>
      <c r="B48" s="281"/>
      <c r="C48" s="85" t="s">
        <v>240</v>
      </c>
      <c r="D48" s="84">
        <f t="shared" si="86"/>
        <v>1</v>
      </c>
      <c r="E48" s="273"/>
      <c r="F48" s="273"/>
      <c r="G48" s="129" t="s">
        <v>614</v>
      </c>
      <c r="H48" s="273"/>
      <c r="I48" s="273"/>
      <c r="J48" s="132">
        <f t="shared" si="91"/>
        <v>4</v>
      </c>
      <c r="K48" s="129" t="s">
        <v>243</v>
      </c>
      <c r="L48" s="129"/>
      <c r="M48" s="273"/>
      <c r="N48" s="273"/>
      <c r="O48" s="132">
        <f t="shared" si="2"/>
        <v>1</v>
      </c>
      <c r="P48" s="129" t="s">
        <v>220</v>
      </c>
      <c r="Q48" s="174" t="s">
        <v>626</v>
      </c>
      <c r="R48" s="273"/>
      <c r="S48" s="273"/>
      <c r="T48" s="132">
        <f t="shared" si="3"/>
        <v>1</v>
      </c>
      <c r="U48" s="129" t="s">
        <v>217</v>
      </c>
      <c r="V48" s="129" t="s">
        <v>230</v>
      </c>
      <c r="W48" s="273"/>
      <c r="X48" s="273"/>
      <c r="Y48" s="132">
        <f t="shared" si="5"/>
        <v>1</v>
      </c>
      <c r="Z48" s="129" t="s">
        <v>395</v>
      </c>
      <c r="AA48" s="273"/>
      <c r="AB48" s="369"/>
      <c r="AC48" s="272"/>
      <c r="AD48" s="371"/>
      <c r="AE48" s="293"/>
      <c r="AF48" s="293"/>
      <c r="AG48" s="129" t="s">
        <v>72</v>
      </c>
      <c r="AH48" s="129" t="s">
        <v>643</v>
      </c>
      <c r="AI48" s="86">
        <v>46387</v>
      </c>
      <c r="AJ48" s="87"/>
      <c r="AK48" s="88"/>
      <c r="AL48" s="88"/>
      <c r="AM48" s="88"/>
      <c r="AN48" s="88"/>
      <c r="AO48" s="88"/>
      <c r="AP48" s="88"/>
      <c r="AQ48" s="88"/>
    </row>
    <row r="49" spans="1:43" s="90" customFormat="1" ht="39" customHeight="1" x14ac:dyDescent="0.2">
      <c r="A49" s="290"/>
      <c r="B49" s="282"/>
      <c r="C49" s="85"/>
      <c r="D49" s="84">
        <f t="shared" si="86"/>
        <v>0</v>
      </c>
      <c r="E49" s="273"/>
      <c r="F49" s="273"/>
      <c r="G49" s="129"/>
      <c r="H49" s="273"/>
      <c r="I49" s="273"/>
      <c r="J49" s="132">
        <f t="shared" si="91"/>
        <v>0</v>
      </c>
      <c r="K49" s="129"/>
      <c r="L49" s="129"/>
      <c r="M49" s="273"/>
      <c r="N49" s="273"/>
      <c r="O49" s="132">
        <f t="shared" si="2"/>
        <v>0</v>
      </c>
      <c r="P49" s="129"/>
      <c r="Q49" s="174"/>
      <c r="R49" s="273"/>
      <c r="S49" s="273"/>
      <c r="T49" s="132">
        <f t="shared" si="3"/>
        <v>0</v>
      </c>
      <c r="U49" s="129"/>
      <c r="V49" s="129"/>
      <c r="W49" s="273"/>
      <c r="X49" s="273"/>
      <c r="Y49" s="132">
        <f t="shared" si="5"/>
        <v>0</v>
      </c>
      <c r="Z49" s="129"/>
      <c r="AA49" s="273"/>
      <c r="AB49" s="369"/>
      <c r="AC49" s="272"/>
      <c r="AD49" s="371"/>
      <c r="AE49" s="293"/>
      <c r="AF49" s="293"/>
      <c r="AG49" s="129"/>
      <c r="AH49" s="129"/>
      <c r="AI49" s="86"/>
      <c r="AJ49" s="87"/>
      <c r="AK49" s="88"/>
      <c r="AL49" s="88"/>
      <c r="AM49" s="88"/>
      <c r="AN49" s="88"/>
      <c r="AO49" s="88"/>
      <c r="AP49" s="88"/>
      <c r="AQ49" s="88"/>
    </row>
    <row r="50" spans="1:43" s="90" customFormat="1" ht="38.25" x14ac:dyDescent="0.2">
      <c r="A50" s="290">
        <v>14</v>
      </c>
      <c r="B50" s="280" t="str">
        <f>+'01-Mapa de Riesgos'!N50</f>
        <v>Posibilidad de pérdida reputacional  por pérdida o modificación de la documentación,   debido a falta de ética profesional al entregar información  a personas no autorizadas,  y/o tramitar la creación y actualización de cambios a documentos sin cumplir con los procedimientos definidos en el Sistema Integral de Gestión.</v>
      </c>
      <c r="C50" s="85" t="s">
        <v>240</v>
      </c>
      <c r="D50" s="84">
        <f t="shared" si="86"/>
        <v>1</v>
      </c>
      <c r="E50" s="273">
        <f t="shared" ref="E50" si="159">ROUND(AVERAGEIF(D50:D52,"&gt;0"),0)</f>
        <v>1</v>
      </c>
      <c r="F50" s="273">
        <f t="shared" ref="F50" si="160">E50*0.6</f>
        <v>0.6</v>
      </c>
      <c r="G50" s="129" t="s">
        <v>615</v>
      </c>
      <c r="H50" s="274">
        <f t="shared" ref="H50" si="161">IF(C50="No_existen",5*$H$10,I50*$H$10)</f>
        <v>0.15000000000000002</v>
      </c>
      <c r="I50" s="274">
        <f t="shared" ref="I50" si="162">ROUND(AVERAGEIF(J50:J52,"&gt;0"),0)</f>
        <v>3</v>
      </c>
      <c r="J50" s="132">
        <f t="shared" si="91"/>
        <v>4</v>
      </c>
      <c r="K50" s="129" t="s">
        <v>243</v>
      </c>
      <c r="L50" s="129"/>
      <c r="M50" s="273">
        <f t="shared" ref="M50" si="163">IF(C50="No_existen",5*$M$10,N50*$M$10)</f>
        <v>0.15</v>
      </c>
      <c r="N50" s="273">
        <f t="shared" ref="N50" si="164">ROUND(AVERAGEIF(O50:O52,"&gt;0"),0)</f>
        <v>1</v>
      </c>
      <c r="O50" s="132">
        <f t="shared" si="2"/>
        <v>1</v>
      </c>
      <c r="P50" s="129" t="s">
        <v>220</v>
      </c>
      <c r="Q50" s="174" t="s">
        <v>627</v>
      </c>
      <c r="R50" s="273">
        <f t="shared" ref="R50" si="165">IF(C50="No_existen",5*$R$10,S50*$R$10)</f>
        <v>0.1</v>
      </c>
      <c r="S50" s="273">
        <f t="shared" ref="S50" si="166">ROUND(AVERAGEIF(T50:T52,"&gt;0"),0)</f>
        <v>1</v>
      </c>
      <c r="T50" s="132">
        <f t="shared" si="3"/>
        <v>1</v>
      </c>
      <c r="U50" s="129" t="s">
        <v>217</v>
      </c>
      <c r="V50" s="129" t="s">
        <v>232</v>
      </c>
      <c r="W50" s="273">
        <f t="shared" ref="W50" si="167">IF(C50="No_existen",5*$W$10,X50*$W$10)</f>
        <v>0.1</v>
      </c>
      <c r="X50" s="273">
        <f>ROUND(AVERAGEIF(Y50:Y52,"&gt;0"),0)</f>
        <v>1</v>
      </c>
      <c r="Y50" s="132">
        <f t="shared" si="5"/>
        <v>1</v>
      </c>
      <c r="Z50" s="129" t="s">
        <v>395</v>
      </c>
      <c r="AA50" s="273">
        <f t="shared" ref="AA50" si="168">ROUND(AVERAGE(E50,I50,N50,S50,X50),0)</f>
        <v>1</v>
      </c>
      <c r="AB50" s="369" t="str">
        <f t="shared" ref="AB50" si="169">IF(AA50&lt;1.5,"FUERTE",IF(AND(AA50&gt;=1.5,AA50&lt;2.5),"ACEPTABLE",IF(AA50&gt;=5,"INEXISTENTE","DÉBIL")))</f>
        <v>FUERTE</v>
      </c>
      <c r="AC50" s="272">
        <f>IF('01-Mapa de Riesgos'!S50=0,0,ROUND(('01-Mapa de Riesgos'!S50*AA50),0))</f>
        <v>12</v>
      </c>
      <c r="AD50" s="371" t="str">
        <f t="shared" ref="AD50" si="170">IF(AC50&gt;=36,"GRAVE", IF(AC50&lt;=10, "LEVE", "MODERADO"))</f>
        <v>MODERADO</v>
      </c>
      <c r="AE50" s="293" t="s">
        <v>638</v>
      </c>
      <c r="AF50" s="293">
        <v>0</v>
      </c>
      <c r="AG50" s="129" t="s">
        <v>72</v>
      </c>
      <c r="AH50" s="129" t="s">
        <v>644</v>
      </c>
      <c r="AI50" s="86">
        <v>46387</v>
      </c>
      <c r="AJ50" s="87"/>
      <c r="AK50" s="88"/>
      <c r="AL50" s="88"/>
      <c r="AM50" s="88"/>
      <c r="AN50" s="88"/>
      <c r="AO50" s="88"/>
      <c r="AP50" s="88"/>
      <c r="AQ50" s="88"/>
    </row>
    <row r="51" spans="1:43" s="90" customFormat="1" ht="51" x14ac:dyDescent="0.2">
      <c r="A51" s="290"/>
      <c r="B51" s="281"/>
      <c r="C51" s="85" t="s">
        <v>240</v>
      </c>
      <c r="D51" s="84">
        <f t="shared" si="86"/>
        <v>1</v>
      </c>
      <c r="E51" s="273"/>
      <c r="F51" s="273"/>
      <c r="G51" s="129" t="s">
        <v>616</v>
      </c>
      <c r="H51" s="273"/>
      <c r="I51" s="273"/>
      <c r="J51" s="132">
        <f t="shared" si="91"/>
        <v>4</v>
      </c>
      <c r="K51" s="129" t="s">
        <v>243</v>
      </c>
      <c r="L51" s="129"/>
      <c r="M51" s="273"/>
      <c r="N51" s="273"/>
      <c r="O51" s="132">
        <f t="shared" si="2"/>
        <v>1</v>
      </c>
      <c r="P51" s="129" t="s">
        <v>220</v>
      </c>
      <c r="Q51" s="174" t="s">
        <v>627</v>
      </c>
      <c r="R51" s="273"/>
      <c r="S51" s="273"/>
      <c r="T51" s="132">
        <f t="shared" si="3"/>
        <v>1</v>
      </c>
      <c r="U51" s="129" t="s">
        <v>217</v>
      </c>
      <c r="V51" s="129" t="s">
        <v>226</v>
      </c>
      <c r="W51" s="273"/>
      <c r="X51" s="273"/>
      <c r="Y51" s="132">
        <f t="shared" si="5"/>
        <v>1</v>
      </c>
      <c r="Z51" s="129" t="s">
        <v>395</v>
      </c>
      <c r="AA51" s="273"/>
      <c r="AB51" s="369"/>
      <c r="AC51" s="272"/>
      <c r="AD51" s="371"/>
      <c r="AE51" s="293"/>
      <c r="AF51" s="293"/>
      <c r="AG51" s="129" t="s">
        <v>72</v>
      </c>
      <c r="AH51" s="129" t="s">
        <v>645</v>
      </c>
      <c r="AI51" s="86">
        <v>46387</v>
      </c>
      <c r="AJ51" s="87"/>
      <c r="AK51" s="88"/>
      <c r="AL51" s="88"/>
      <c r="AM51" s="88"/>
      <c r="AN51" s="88"/>
      <c r="AO51" s="88"/>
      <c r="AP51" s="88"/>
      <c r="AQ51" s="88"/>
    </row>
    <row r="52" spans="1:43" s="90" customFormat="1" ht="38.25" x14ac:dyDescent="0.2">
      <c r="A52" s="290"/>
      <c r="B52" s="282"/>
      <c r="C52" s="85" t="s">
        <v>240</v>
      </c>
      <c r="D52" s="84">
        <f t="shared" si="86"/>
        <v>1</v>
      </c>
      <c r="E52" s="273"/>
      <c r="F52" s="273"/>
      <c r="G52" s="129" t="s">
        <v>617</v>
      </c>
      <c r="H52" s="273"/>
      <c r="I52" s="273"/>
      <c r="J52" s="132">
        <f t="shared" si="91"/>
        <v>1</v>
      </c>
      <c r="K52" s="129" t="s">
        <v>245</v>
      </c>
      <c r="L52" s="240" t="s">
        <v>705</v>
      </c>
      <c r="M52" s="273"/>
      <c r="N52" s="273"/>
      <c r="O52" s="132">
        <f t="shared" si="2"/>
        <v>1</v>
      </c>
      <c r="P52" s="129" t="s">
        <v>220</v>
      </c>
      <c r="Q52" s="174" t="s">
        <v>628</v>
      </c>
      <c r="R52" s="273"/>
      <c r="S52" s="273"/>
      <c r="T52" s="132">
        <f t="shared" si="3"/>
        <v>1</v>
      </c>
      <c r="U52" s="129" t="s">
        <v>217</v>
      </c>
      <c r="V52" s="129" t="s">
        <v>231</v>
      </c>
      <c r="W52" s="273"/>
      <c r="X52" s="273"/>
      <c r="Y52" s="132">
        <f t="shared" si="5"/>
        <v>1</v>
      </c>
      <c r="Z52" s="129" t="s">
        <v>395</v>
      </c>
      <c r="AA52" s="273"/>
      <c r="AB52" s="369"/>
      <c r="AC52" s="272"/>
      <c r="AD52" s="371"/>
      <c r="AE52" s="293"/>
      <c r="AF52" s="293"/>
      <c r="AG52" s="129" t="s">
        <v>74</v>
      </c>
      <c r="AH52" s="129" t="s">
        <v>646</v>
      </c>
      <c r="AI52" s="86">
        <v>46387</v>
      </c>
      <c r="AJ52" s="87" t="s">
        <v>647</v>
      </c>
      <c r="AK52" s="88"/>
      <c r="AL52" s="88"/>
      <c r="AM52" s="88"/>
      <c r="AN52" s="88"/>
      <c r="AO52" s="88"/>
      <c r="AP52" s="88"/>
      <c r="AQ52" s="88"/>
    </row>
    <row r="53" spans="1:43" s="90" customFormat="1" ht="63.75" x14ac:dyDescent="0.2">
      <c r="A53" s="290">
        <v>15</v>
      </c>
      <c r="B53" s="280" t="str">
        <f>+'01-Mapa de Riesgos'!N53</f>
        <v>Posibilidad de afectación económica y reputacional  por la degradación de las areas boscosas de la universidad por acciones antrópicas o eventos naturales,   debido a la vulnerabilidad a dichos eventos, alto flujo de visitantes, cerramientos inseguros y falta de cultura ciudadana.</v>
      </c>
      <c r="C53" s="85" t="s">
        <v>240</v>
      </c>
      <c r="D53" s="84">
        <f t="shared" si="86"/>
        <v>1</v>
      </c>
      <c r="E53" s="273">
        <f t="shared" ref="E53" si="171">ROUND(AVERAGEIF(D53:D55,"&gt;0"),0)</f>
        <v>2</v>
      </c>
      <c r="F53" s="273">
        <f t="shared" ref="F53" si="172">E53*0.6</f>
        <v>1.2</v>
      </c>
      <c r="G53" s="129" t="s">
        <v>618</v>
      </c>
      <c r="H53" s="274">
        <f>IF(C53="No_existen",5*$H$10,I53*$H$10)</f>
        <v>0.2</v>
      </c>
      <c r="I53" s="274">
        <f>ROUND(AVERAGEIF(J53:J55,"&gt;0"),0)</f>
        <v>4</v>
      </c>
      <c r="J53" s="132">
        <f t="shared" si="91"/>
        <v>4</v>
      </c>
      <c r="K53" s="129" t="s">
        <v>243</v>
      </c>
      <c r="L53" s="129"/>
      <c r="M53" s="273">
        <f t="shared" ref="M53" si="173">IF(C53="No_existen",5*$M$10,N53*$M$10)</f>
        <v>0.15</v>
      </c>
      <c r="N53" s="273">
        <f t="shared" ref="N53" si="174">ROUND(AVERAGEIF(O53:O55,"&gt;0"),0)</f>
        <v>1</v>
      </c>
      <c r="O53" s="132">
        <f t="shared" si="2"/>
        <v>1</v>
      </c>
      <c r="P53" s="129" t="s">
        <v>220</v>
      </c>
      <c r="Q53" s="174" t="s">
        <v>629</v>
      </c>
      <c r="R53" s="273">
        <f>IF(C53="No_existen",5*$R$10,S53*$R$10)</f>
        <v>0.1</v>
      </c>
      <c r="S53" s="273">
        <f>ROUND(AVERAGEIF(T53:T55,"&gt;0"),0)</f>
        <v>1</v>
      </c>
      <c r="T53" s="132">
        <f t="shared" si="3"/>
        <v>1</v>
      </c>
      <c r="U53" s="129" t="s">
        <v>217</v>
      </c>
      <c r="V53" s="129" t="s">
        <v>228</v>
      </c>
      <c r="W53" s="273">
        <f t="shared" ref="W53" si="175">IF(C53="No_existen",5*$W$10,X53*$W$10)</f>
        <v>0.1</v>
      </c>
      <c r="X53" s="273">
        <f>ROUND(AVERAGEIF(Y53:Y55,"&gt;0"),0)</f>
        <v>1</v>
      </c>
      <c r="Y53" s="132">
        <f t="shared" si="5"/>
        <v>1</v>
      </c>
      <c r="Z53" s="129" t="s">
        <v>395</v>
      </c>
      <c r="AA53" s="273">
        <f t="shared" ref="AA53" si="176">ROUND(AVERAGE(E53,I53,N53,S53,X53),0)</f>
        <v>2</v>
      </c>
      <c r="AB53" s="369" t="str">
        <f t="shared" ref="AB53" si="177">IF(AA53&lt;1.5,"FUERTE",IF(AND(AA53&gt;=1.5,AA53&lt;2.5),"ACEPTABLE",IF(AA53&gt;=5,"INEXISTENTE","DÉBIL")))</f>
        <v>ACEPTABLE</v>
      </c>
      <c r="AC53" s="272">
        <f>IF('01-Mapa de Riesgos'!S53=0,0,ROUND(('01-Mapa de Riesgos'!S53*AA53),0))</f>
        <v>10</v>
      </c>
      <c r="AD53" s="371" t="str">
        <f t="shared" ref="AD53" si="178">IF(AC53&gt;=36,"GRAVE", IF(AC53&lt;=10, "LEVE", "MODERADO"))</f>
        <v>LEVE</v>
      </c>
      <c r="AE53" s="293" t="s">
        <v>639</v>
      </c>
      <c r="AF53" s="293">
        <v>0</v>
      </c>
      <c r="AG53" s="129" t="s">
        <v>71</v>
      </c>
      <c r="AH53" s="129"/>
      <c r="AI53" s="86"/>
      <c r="AJ53" s="87"/>
      <c r="AK53" s="88"/>
      <c r="AL53" s="88"/>
      <c r="AM53" s="88"/>
      <c r="AN53" s="88"/>
      <c r="AO53" s="88"/>
      <c r="AP53" s="88"/>
      <c r="AQ53" s="88"/>
    </row>
    <row r="54" spans="1:43" s="90" customFormat="1" ht="25.5" x14ac:dyDescent="0.2">
      <c r="A54" s="290"/>
      <c r="B54" s="281"/>
      <c r="C54" s="85" t="s">
        <v>240</v>
      </c>
      <c r="D54" s="84">
        <f t="shared" si="86"/>
        <v>1</v>
      </c>
      <c r="E54" s="273"/>
      <c r="F54" s="273"/>
      <c r="G54" s="129" t="s">
        <v>619</v>
      </c>
      <c r="H54" s="273"/>
      <c r="I54" s="273"/>
      <c r="J54" s="132">
        <f t="shared" si="91"/>
        <v>4</v>
      </c>
      <c r="K54" s="129" t="s">
        <v>243</v>
      </c>
      <c r="L54" s="129"/>
      <c r="M54" s="273"/>
      <c r="N54" s="273"/>
      <c r="O54" s="132">
        <f t="shared" si="2"/>
        <v>1</v>
      </c>
      <c r="P54" s="129" t="s">
        <v>220</v>
      </c>
      <c r="Q54" s="174" t="s">
        <v>630</v>
      </c>
      <c r="R54" s="273"/>
      <c r="S54" s="273"/>
      <c r="T54" s="132">
        <f t="shared" si="3"/>
        <v>1</v>
      </c>
      <c r="U54" s="129" t="s">
        <v>217</v>
      </c>
      <c r="V54" s="129" t="s">
        <v>232</v>
      </c>
      <c r="W54" s="273"/>
      <c r="X54" s="273"/>
      <c r="Y54" s="132">
        <f t="shared" si="5"/>
        <v>1</v>
      </c>
      <c r="Z54" s="129" t="s">
        <v>395</v>
      </c>
      <c r="AA54" s="273"/>
      <c r="AB54" s="369"/>
      <c r="AC54" s="272"/>
      <c r="AD54" s="371"/>
      <c r="AE54" s="293"/>
      <c r="AF54" s="293"/>
      <c r="AG54" s="129" t="s">
        <v>71</v>
      </c>
      <c r="AH54" s="129"/>
      <c r="AI54" s="86"/>
      <c r="AJ54" s="87"/>
      <c r="AK54" s="88"/>
      <c r="AL54" s="88"/>
      <c r="AM54" s="88"/>
      <c r="AN54" s="88"/>
      <c r="AO54" s="88"/>
      <c r="AP54" s="88"/>
      <c r="AQ54" s="88"/>
    </row>
    <row r="55" spans="1:43" s="90" customFormat="1" ht="39" thickBot="1" x14ac:dyDescent="0.25">
      <c r="A55" s="290"/>
      <c r="B55" s="282"/>
      <c r="C55" s="85" t="s">
        <v>263</v>
      </c>
      <c r="D55" s="84">
        <f t="shared" si="86"/>
        <v>4</v>
      </c>
      <c r="E55" s="273"/>
      <c r="F55" s="273"/>
      <c r="G55" s="129" t="s">
        <v>620</v>
      </c>
      <c r="H55" s="273"/>
      <c r="I55" s="273"/>
      <c r="J55" s="132">
        <f t="shared" si="91"/>
        <v>4</v>
      </c>
      <c r="K55" s="129" t="s">
        <v>243</v>
      </c>
      <c r="L55" s="129"/>
      <c r="M55" s="273"/>
      <c r="N55" s="273"/>
      <c r="O55" s="132">
        <f t="shared" si="2"/>
        <v>1</v>
      </c>
      <c r="P55" s="129" t="s">
        <v>220</v>
      </c>
      <c r="Q55" s="174" t="s">
        <v>631</v>
      </c>
      <c r="R55" s="273"/>
      <c r="S55" s="273"/>
      <c r="T55" s="132">
        <f t="shared" si="3"/>
        <v>1</v>
      </c>
      <c r="U55" s="129" t="s">
        <v>217</v>
      </c>
      <c r="V55" s="129" t="s">
        <v>232</v>
      </c>
      <c r="W55" s="273"/>
      <c r="X55" s="273"/>
      <c r="Y55" s="132">
        <f t="shared" si="5"/>
        <v>1</v>
      </c>
      <c r="Z55" s="129" t="s">
        <v>395</v>
      </c>
      <c r="AA55" s="273"/>
      <c r="AB55" s="369"/>
      <c r="AC55" s="272"/>
      <c r="AD55" s="371"/>
      <c r="AE55" s="293"/>
      <c r="AF55" s="293"/>
      <c r="AG55" s="129" t="s">
        <v>71</v>
      </c>
      <c r="AH55" s="129"/>
      <c r="AI55" s="86"/>
      <c r="AJ55" s="87"/>
      <c r="AK55" s="88"/>
      <c r="AL55" s="88"/>
      <c r="AM55" s="88"/>
      <c r="AN55" s="88"/>
      <c r="AO55" s="88"/>
      <c r="AP55" s="88"/>
      <c r="AQ55" s="88"/>
    </row>
    <row r="56" spans="1:43" s="90" customFormat="1" ht="114.75" x14ac:dyDescent="0.2">
      <c r="A56" s="290">
        <v>16</v>
      </c>
      <c r="B56" s="280" t="str">
        <f>+'01-Mapa de Riesgos'!N56</f>
        <v>Posibilidad de afectación económica y reputacional  por baja o nula participación o impacto, de los programas de Bienestar  Institucional en la comunidad Universitaria,    debido a debilidades estructurales en los procesos de planeación conjunta y articulación, o a causa de escasa difusión de los programas y servicios disponibles, o a la 
limitada actualización del diagnóstico de las necesidades reales y cambiantes de la comunidad universitaria.</v>
      </c>
      <c r="C56" s="85" t="s">
        <v>240</v>
      </c>
      <c r="D56" s="84">
        <f t="shared" si="86"/>
        <v>1</v>
      </c>
      <c r="E56" s="273">
        <f>ROUND(AVERAGEIF(D56:D58,"&gt;0"),0)</f>
        <v>2</v>
      </c>
      <c r="F56" s="273">
        <f>E56*0.6</f>
        <v>1.2</v>
      </c>
      <c r="G56" s="129" t="s">
        <v>654</v>
      </c>
      <c r="H56" s="274">
        <f>IF(C56="No_existen",5*$H$10,I56*$H$10)</f>
        <v>0.2</v>
      </c>
      <c r="I56" s="274">
        <f>ROUND(AVERAGEIF(J56:J58,"&gt;0"),0)</f>
        <v>4</v>
      </c>
      <c r="J56" s="132">
        <f t="shared" si="91"/>
        <v>4</v>
      </c>
      <c r="K56" s="129" t="s">
        <v>243</v>
      </c>
      <c r="L56" s="129"/>
      <c r="M56" s="273">
        <f t="shared" ref="M56" si="179">IF(C56="No_existen",5*$M$10,N56*$M$10)</f>
        <v>0.15</v>
      </c>
      <c r="N56" s="273">
        <f t="shared" ref="N56" si="180">ROUND(AVERAGEIF(O56:O58,"&gt;0"),0)</f>
        <v>1</v>
      </c>
      <c r="O56" s="132">
        <f t="shared" si="2"/>
        <v>1</v>
      </c>
      <c r="P56" s="129" t="s">
        <v>220</v>
      </c>
      <c r="Q56" s="174" t="s">
        <v>663</v>
      </c>
      <c r="R56" s="273">
        <f>IF(C56="No_existen",5*$R$10,S56*$R$10)</f>
        <v>0.1</v>
      </c>
      <c r="S56" s="273">
        <f>ROUND(AVERAGEIF(T56:T58,"&gt;0"),0)</f>
        <v>1</v>
      </c>
      <c r="T56" s="132">
        <f t="shared" si="3"/>
        <v>1</v>
      </c>
      <c r="U56" s="129" t="s">
        <v>217</v>
      </c>
      <c r="V56" s="129" t="s">
        <v>224</v>
      </c>
      <c r="W56" s="273">
        <f t="shared" ref="W56" si="181">IF(C56="No_existen",5*$W$10,X56*$W$10)</f>
        <v>0.2</v>
      </c>
      <c r="X56" s="273">
        <f>ROUND(AVERAGEIF(Y56:Y58,"&gt;0"),0)</f>
        <v>2</v>
      </c>
      <c r="Y56" s="132">
        <f t="shared" si="5"/>
        <v>4</v>
      </c>
      <c r="Z56" s="129" t="s">
        <v>550</v>
      </c>
      <c r="AA56" s="273">
        <f t="shared" ref="AA56" si="182">ROUND(AVERAGE(E56,I56,N56,S56,X56),0)</f>
        <v>2</v>
      </c>
      <c r="AB56" s="369" t="str">
        <f t="shared" ref="AB56" si="183">IF(AA56&lt;1.5,"FUERTE",IF(AND(AA56&gt;=1.5,AA56&lt;2.5),"ACEPTABLE",IF(AA56&gt;=5,"INEXISTENTE","DÉBIL")))</f>
        <v>ACEPTABLE</v>
      </c>
      <c r="AC56" s="272">
        <f>IF('01-Mapa de Riesgos'!S56=0,0,ROUND(('01-Mapa de Riesgos'!S56*AA56),0))</f>
        <v>8</v>
      </c>
      <c r="AD56" s="371" t="str">
        <f t="shared" ref="AD56:AD107" si="184">IF(AC56&gt;=36,"GRAVE", IF(AC56&lt;=10, "LEVE", "MODERADO"))</f>
        <v>LEVE</v>
      </c>
      <c r="AE56" s="372" t="s">
        <v>706</v>
      </c>
      <c r="AF56" s="379">
        <v>0.82</v>
      </c>
      <c r="AG56" s="241" t="s">
        <v>71</v>
      </c>
      <c r="AH56" s="241"/>
      <c r="AI56" s="197"/>
      <c r="AJ56" s="87"/>
      <c r="AK56" s="88"/>
      <c r="AL56" s="88"/>
      <c r="AM56" s="88"/>
      <c r="AN56" s="88"/>
      <c r="AO56" s="88"/>
      <c r="AP56" s="88"/>
      <c r="AQ56" s="88"/>
    </row>
    <row r="57" spans="1:43" s="90" customFormat="1" ht="76.5" x14ac:dyDescent="0.2">
      <c r="A57" s="290"/>
      <c r="B57" s="281"/>
      <c r="C57" s="85" t="s">
        <v>240</v>
      </c>
      <c r="D57" s="84">
        <f t="shared" si="86"/>
        <v>1</v>
      </c>
      <c r="E57" s="273"/>
      <c r="F57" s="273"/>
      <c r="G57" s="129" t="s">
        <v>655</v>
      </c>
      <c r="H57" s="273"/>
      <c r="I57" s="273"/>
      <c r="J57" s="132">
        <f t="shared" si="91"/>
        <v>4</v>
      </c>
      <c r="K57" s="129" t="s">
        <v>243</v>
      </c>
      <c r="L57" s="129"/>
      <c r="M57" s="273"/>
      <c r="N57" s="273"/>
      <c r="O57" s="132">
        <f t="shared" si="2"/>
        <v>1</v>
      </c>
      <c r="P57" s="129" t="s">
        <v>220</v>
      </c>
      <c r="Q57" s="174" t="s">
        <v>663</v>
      </c>
      <c r="R57" s="273"/>
      <c r="S57" s="273"/>
      <c r="T57" s="132">
        <f t="shared" si="3"/>
        <v>1</v>
      </c>
      <c r="U57" s="129" t="s">
        <v>217</v>
      </c>
      <c r="V57" s="129" t="s">
        <v>226</v>
      </c>
      <c r="W57" s="273"/>
      <c r="X57" s="273"/>
      <c r="Y57" s="132">
        <f t="shared" si="5"/>
        <v>1</v>
      </c>
      <c r="Z57" s="129" t="s">
        <v>395</v>
      </c>
      <c r="AA57" s="273"/>
      <c r="AB57" s="369"/>
      <c r="AC57" s="272"/>
      <c r="AD57" s="371"/>
      <c r="AE57" s="373"/>
      <c r="AF57" s="293"/>
      <c r="AG57" s="240" t="s">
        <v>71</v>
      </c>
      <c r="AH57" s="240"/>
      <c r="AI57" s="86"/>
      <c r="AJ57" s="87"/>
      <c r="AK57" s="88"/>
      <c r="AL57" s="88"/>
      <c r="AM57" s="88"/>
      <c r="AN57" s="88"/>
      <c r="AO57" s="88"/>
      <c r="AP57" s="88"/>
      <c r="AQ57" s="88"/>
    </row>
    <row r="58" spans="1:43" s="90" customFormat="1" ht="89.25" x14ac:dyDescent="0.2">
      <c r="A58" s="290"/>
      <c r="B58" s="282"/>
      <c r="C58" s="85" t="s">
        <v>263</v>
      </c>
      <c r="D58" s="84">
        <f t="shared" si="86"/>
        <v>4</v>
      </c>
      <c r="E58" s="273"/>
      <c r="F58" s="273"/>
      <c r="G58" s="129" t="s">
        <v>656</v>
      </c>
      <c r="H58" s="273"/>
      <c r="I58" s="273"/>
      <c r="J58" s="132">
        <f t="shared" si="91"/>
        <v>4</v>
      </c>
      <c r="K58" s="129" t="s">
        <v>243</v>
      </c>
      <c r="L58" s="129"/>
      <c r="M58" s="273"/>
      <c r="N58" s="273"/>
      <c r="O58" s="132">
        <f t="shared" si="2"/>
        <v>1</v>
      </c>
      <c r="P58" s="129" t="s">
        <v>220</v>
      </c>
      <c r="Q58" s="174" t="s">
        <v>664</v>
      </c>
      <c r="R58" s="273"/>
      <c r="S58" s="273"/>
      <c r="T58" s="132">
        <f t="shared" si="3"/>
        <v>1</v>
      </c>
      <c r="U58" s="129" t="s">
        <v>217</v>
      </c>
      <c r="V58" s="129" t="s">
        <v>226</v>
      </c>
      <c r="W58" s="273"/>
      <c r="X58" s="273"/>
      <c r="Y58" s="132">
        <f t="shared" si="5"/>
        <v>1</v>
      </c>
      <c r="Z58" s="129" t="s">
        <v>395</v>
      </c>
      <c r="AA58" s="273"/>
      <c r="AB58" s="369"/>
      <c r="AC58" s="272"/>
      <c r="AD58" s="371"/>
      <c r="AE58" s="374"/>
      <c r="AF58" s="293"/>
      <c r="AG58" s="240" t="s">
        <v>71</v>
      </c>
      <c r="AH58" s="240"/>
      <c r="AI58" s="86"/>
      <c r="AJ58" s="87"/>
      <c r="AK58" s="88"/>
      <c r="AL58" s="88"/>
      <c r="AM58" s="88"/>
      <c r="AN58" s="88"/>
      <c r="AO58" s="88"/>
      <c r="AP58" s="88"/>
      <c r="AQ58" s="88"/>
    </row>
    <row r="59" spans="1:43" s="90" customFormat="1" ht="89.25" x14ac:dyDescent="0.2">
      <c r="A59" s="290">
        <v>17</v>
      </c>
      <c r="B59" s="280" t="str">
        <f>+'01-Mapa de Riesgos'!N59</f>
        <v>Posibilidad de afectación económica y reputacional  por la no habilitación de los servicios de salud ofertados en la Institución,    debido a la falta de cumplimiento de uno o más criterios normativos, o a causa de la limitada asignación de recursos para la contratación del personal idoneo, y la falta de centralización de los procesos de habilitación en servicios de salud de la UTP</v>
      </c>
      <c r="C59" s="85" t="s">
        <v>246</v>
      </c>
      <c r="D59" s="84">
        <f t="shared" si="86"/>
        <v>3</v>
      </c>
      <c r="E59" s="273">
        <f t="shared" ref="E59" si="185">ROUND(AVERAGEIF(D59:D61,"&gt;0"),0)</f>
        <v>3</v>
      </c>
      <c r="F59" s="273">
        <f t="shared" ref="F59" si="186">E59*0.6</f>
        <v>1.7999999999999998</v>
      </c>
      <c r="G59" s="129" t="s">
        <v>657</v>
      </c>
      <c r="H59" s="274">
        <f t="shared" ref="H59" si="187">IF(C59="No_existen",5*$H$10,I59*$H$10)</f>
        <v>0.2</v>
      </c>
      <c r="I59" s="274">
        <f t="shared" ref="I59" si="188">ROUND(AVERAGEIF(J59:J61,"&gt;0"),0)</f>
        <v>4</v>
      </c>
      <c r="J59" s="132">
        <f t="shared" si="91"/>
        <v>4</v>
      </c>
      <c r="K59" s="129" t="s">
        <v>243</v>
      </c>
      <c r="L59" s="129"/>
      <c r="M59" s="273">
        <f t="shared" ref="M59" si="189">IF(C59="No_existen",5*$M$10,N59*$M$10)</f>
        <v>0.15</v>
      </c>
      <c r="N59" s="273">
        <f t="shared" ref="N59" si="190">ROUND(AVERAGEIF(O59:O61,"&gt;0"),0)</f>
        <v>1</v>
      </c>
      <c r="O59" s="132">
        <f t="shared" si="2"/>
        <v>1</v>
      </c>
      <c r="P59" s="129" t="s">
        <v>220</v>
      </c>
      <c r="Q59" s="174" t="s">
        <v>665</v>
      </c>
      <c r="R59" s="273">
        <f t="shared" ref="R59" si="191">IF(C59="No_existen",5*$R$10,S59*$R$10)</f>
        <v>0.30000000000000004</v>
      </c>
      <c r="S59" s="273">
        <f t="shared" ref="S59" si="192">ROUND(AVERAGEIF(T59:T61,"&gt;0"),0)</f>
        <v>3</v>
      </c>
      <c r="T59" s="132">
        <f t="shared" si="3"/>
        <v>1</v>
      </c>
      <c r="U59" s="129" t="s">
        <v>217</v>
      </c>
      <c r="V59" s="129" t="s">
        <v>224</v>
      </c>
      <c r="W59" s="273">
        <f t="shared" ref="W59" si="193">IF(C59="No_existen",5*$W$10,X59*$W$10)</f>
        <v>0.1</v>
      </c>
      <c r="X59" s="273">
        <f t="shared" ref="X59" si="194">ROUND(AVERAGEIF(Y59:Y61,"&gt;0"),0)</f>
        <v>1</v>
      </c>
      <c r="Y59" s="132">
        <f t="shared" si="5"/>
        <v>1</v>
      </c>
      <c r="Z59" s="129" t="s">
        <v>395</v>
      </c>
      <c r="AA59" s="273">
        <f t="shared" ref="AA59" si="195">ROUND(AVERAGE(E59,I59,N59,S59,X59),0)</f>
        <v>2</v>
      </c>
      <c r="AB59" s="369" t="str">
        <f t="shared" ref="AB59" si="196">IF(AA59&lt;1.5,"FUERTE",IF(AND(AA59&gt;=1.5,AA59&lt;2.5),"ACEPTABLE",IF(AA59&gt;=5,"INEXISTENTE","DÉBIL")))</f>
        <v>ACEPTABLE</v>
      </c>
      <c r="AC59" s="272">
        <f>IF('01-Mapa de Riesgos'!S59=0,0,ROUND(('01-Mapa de Riesgos'!S59*AA59),0))</f>
        <v>24</v>
      </c>
      <c r="AD59" s="371" t="str">
        <f t="shared" si="184"/>
        <v>MODERADO</v>
      </c>
      <c r="AE59" s="375" t="s">
        <v>695</v>
      </c>
      <c r="AF59" s="376">
        <v>0.01</v>
      </c>
      <c r="AG59" s="240" t="s">
        <v>71</v>
      </c>
      <c r="AH59" s="129"/>
      <c r="AI59" s="86"/>
      <c r="AJ59" s="87"/>
      <c r="AK59" s="88"/>
      <c r="AL59" s="88"/>
      <c r="AM59" s="88"/>
      <c r="AN59" s="88"/>
      <c r="AO59" s="88"/>
      <c r="AP59" s="88"/>
      <c r="AQ59" s="88"/>
    </row>
    <row r="60" spans="1:43" s="90" customFormat="1" ht="102" x14ac:dyDescent="0.2">
      <c r="A60" s="290"/>
      <c r="B60" s="281"/>
      <c r="C60" s="85" t="s">
        <v>246</v>
      </c>
      <c r="D60" s="84">
        <f t="shared" si="86"/>
        <v>3</v>
      </c>
      <c r="E60" s="273"/>
      <c r="F60" s="273"/>
      <c r="G60" s="129" t="s">
        <v>658</v>
      </c>
      <c r="H60" s="273"/>
      <c r="I60" s="273"/>
      <c r="J60" s="132">
        <f t="shared" si="91"/>
        <v>4</v>
      </c>
      <c r="K60" s="129" t="s">
        <v>243</v>
      </c>
      <c r="L60" s="129"/>
      <c r="M60" s="273"/>
      <c r="N60" s="273"/>
      <c r="O60" s="132">
        <f t="shared" si="2"/>
        <v>1</v>
      </c>
      <c r="P60" s="129" t="s">
        <v>220</v>
      </c>
      <c r="Q60" s="174" t="s">
        <v>666</v>
      </c>
      <c r="R60" s="273"/>
      <c r="S60" s="273"/>
      <c r="T60" s="132">
        <f t="shared" si="3"/>
        <v>4</v>
      </c>
      <c r="U60" s="129" t="s">
        <v>221</v>
      </c>
      <c r="V60" s="129" t="s">
        <v>224</v>
      </c>
      <c r="W60" s="273"/>
      <c r="X60" s="273"/>
      <c r="Y60" s="132">
        <f t="shared" si="5"/>
        <v>1</v>
      </c>
      <c r="Z60" s="129" t="s">
        <v>395</v>
      </c>
      <c r="AA60" s="273"/>
      <c r="AB60" s="369"/>
      <c r="AC60" s="272"/>
      <c r="AD60" s="371"/>
      <c r="AE60" s="293"/>
      <c r="AF60" s="293"/>
      <c r="AG60" s="240"/>
      <c r="AH60" s="129"/>
      <c r="AI60" s="86"/>
      <c r="AJ60" s="87"/>
      <c r="AK60" s="88"/>
      <c r="AL60" s="88"/>
      <c r="AM60" s="88"/>
      <c r="AN60" s="88"/>
      <c r="AO60" s="88"/>
      <c r="AP60" s="88"/>
      <c r="AQ60" s="88"/>
    </row>
    <row r="61" spans="1:43" s="90" customFormat="1" ht="102" x14ac:dyDescent="0.2">
      <c r="A61" s="290"/>
      <c r="B61" s="282"/>
      <c r="C61" s="85" t="s">
        <v>246</v>
      </c>
      <c r="D61" s="84">
        <f t="shared" si="86"/>
        <v>3</v>
      </c>
      <c r="E61" s="273"/>
      <c r="F61" s="273"/>
      <c r="G61" s="129" t="s">
        <v>659</v>
      </c>
      <c r="H61" s="273"/>
      <c r="I61" s="273"/>
      <c r="J61" s="132">
        <f t="shared" si="91"/>
        <v>4</v>
      </c>
      <c r="K61" s="129" t="s">
        <v>243</v>
      </c>
      <c r="L61" s="129"/>
      <c r="M61" s="273"/>
      <c r="N61" s="273"/>
      <c r="O61" s="132">
        <f t="shared" si="2"/>
        <v>1</v>
      </c>
      <c r="P61" s="129" t="s">
        <v>220</v>
      </c>
      <c r="Q61" s="174" t="s">
        <v>667</v>
      </c>
      <c r="R61" s="273"/>
      <c r="S61" s="273"/>
      <c r="T61" s="132">
        <f t="shared" si="3"/>
        <v>4</v>
      </c>
      <c r="U61" s="129" t="s">
        <v>221</v>
      </c>
      <c r="V61" s="129" t="s">
        <v>224</v>
      </c>
      <c r="W61" s="273"/>
      <c r="X61" s="273"/>
      <c r="Y61" s="132">
        <f t="shared" si="5"/>
        <v>1</v>
      </c>
      <c r="Z61" s="129" t="s">
        <v>395</v>
      </c>
      <c r="AA61" s="273"/>
      <c r="AB61" s="369"/>
      <c r="AC61" s="272"/>
      <c r="AD61" s="371"/>
      <c r="AE61" s="293"/>
      <c r="AF61" s="293"/>
      <c r="AG61" s="240"/>
      <c r="AH61" s="129"/>
      <c r="AI61" s="86"/>
      <c r="AJ61" s="87"/>
      <c r="AK61" s="88"/>
      <c r="AL61" s="88"/>
      <c r="AM61" s="88"/>
      <c r="AN61" s="88"/>
      <c r="AO61" s="88"/>
      <c r="AP61" s="88"/>
      <c r="AQ61" s="88"/>
    </row>
    <row r="62" spans="1:43" s="90" customFormat="1" ht="76.5" customHeight="1" x14ac:dyDescent="0.2">
      <c r="A62" s="290">
        <v>18</v>
      </c>
      <c r="B62" s="280" t="str">
        <f>+'01-Mapa de Riesgos'!N62</f>
        <v xml:space="preserve">Posibilidad de afectación económica y reputacional  por dificultad en la entrega de los apoyos,    debido a tramites internos y externos que dificultan la asignación y entrega de los apoyos de bono de transporte y monitoria social, o a causa de la falta herramientas que permitan dar respuesta eficiente a la alta demanda de los apoyos y la asignación de los mismos.
</v>
      </c>
      <c r="C62" s="85" t="s">
        <v>240</v>
      </c>
      <c r="D62" s="84">
        <f t="shared" si="86"/>
        <v>1</v>
      </c>
      <c r="E62" s="273">
        <f t="shared" ref="E62" si="197">ROUND(AVERAGEIF(D62:D64,"&gt;0"),0)</f>
        <v>1</v>
      </c>
      <c r="F62" s="273">
        <f t="shared" ref="F62" si="198">E62*0.6</f>
        <v>0.6</v>
      </c>
      <c r="G62" s="129" t="s">
        <v>660</v>
      </c>
      <c r="H62" s="274">
        <f t="shared" ref="H62" si="199">IF(C62="No_existen",5*$H$10,I62*$H$10)</f>
        <v>0.2</v>
      </c>
      <c r="I62" s="274">
        <f t="shared" ref="I62" si="200">ROUND(AVERAGEIF(J62:J64,"&gt;0"),0)</f>
        <v>4</v>
      </c>
      <c r="J62" s="132">
        <f t="shared" si="91"/>
        <v>4</v>
      </c>
      <c r="K62" s="129" t="s">
        <v>243</v>
      </c>
      <c r="L62" s="129"/>
      <c r="M62" s="273">
        <f t="shared" ref="M62" si="201">IF(C62="No_existen",5*$M$10,N62*$M$10)</f>
        <v>0.15</v>
      </c>
      <c r="N62" s="273">
        <f t="shared" ref="N62" si="202">ROUND(AVERAGEIF(O62:O64,"&gt;0"),0)</f>
        <v>1</v>
      </c>
      <c r="O62" s="132">
        <f t="shared" si="2"/>
        <v>1</v>
      </c>
      <c r="P62" s="129" t="s">
        <v>220</v>
      </c>
      <c r="Q62" s="174" t="s">
        <v>668</v>
      </c>
      <c r="R62" s="273">
        <f t="shared" ref="R62" si="203">IF(C62="No_existen",5*$R$10,S62*$R$10)</f>
        <v>0.1</v>
      </c>
      <c r="S62" s="273">
        <f t="shared" ref="S62" si="204">ROUND(AVERAGEIF(T62:T64,"&gt;0"),0)</f>
        <v>1</v>
      </c>
      <c r="T62" s="132">
        <f t="shared" si="3"/>
        <v>1</v>
      </c>
      <c r="U62" s="129" t="s">
        <v>217</v>
      </c>
      <c r="V62" s="129" t="s">
        <v>224</v>
      </c>
      <c r="W62" s="273">
        <f t="shared" ref="W62" si="205">IF(C62="No_existen",5*$W$10,X62*$W$10)</f>
        <v>0.1</v>
      </c>
      <c r="X62" s="273">
        <f t="shared" ref="X62" si="206">ROUND(AVERAGEIF(Y62:Y64,"&gt;0"),0)</f>
        <v>1</v>
      </c>
      <c r="Y62" s="132">
        <f t="shared" si="5"/>
        <v>1</v>
      </c>
      <c r="Z62" s="129" t="s">
        <v>395</v>
      </c>
      <c r="AA62" s="273">
        <f t="shared" ref="AA62" si="207">ROUND(AVERAGE(E62,I62,N62,S62,X62),0)</f>
        <v>2</v>
      </c>
      <c r="AB62" s="369" t="str">
        <f t="shared" ref="AB62" si="208">IF(AA62&lt;1.5,"FUERTE",IF(AND(AA62&gt;=1.5,AA62&lt;2.5),"ACEPTABLE",IF(AA62&gt;=5,"INEXISTENTE","DÉBIL")))</f>
        <v>ACEPTABLE</v>
      </c>
      <c r="AC62" s="272">
        <f>IF('01-Mapa de Riesgos'!S62=0,0,ROUND(('01-Mapa de Riesgos'!S62*AA62),0))</f>
        <v>24</v>
      </c>
      <c r="AD62" s="371" t="str">
        <f t="shared" si="184"/>
        <v>MODERADO</v>
      </c>
      <c r="AE62" s="293" t="s">
        <v>696</v>
      </c>
      <c r="AF62" s="376">
        <v>0.01</v>
      </c>
      <c r="AG62" s="240" t="s">
        <v>71</v>
      </c>
      <c r="AH62" s="129"/>
      <c r="AI62" s="86"/>
      <c r="AJ62" s="87"/>
      <c r="AK62" s="88"/>
      <c r="AL62" s="88"/>
      <c r="AM62" s="88"/>
      <c r="AN62" s="88"/>
      <c r="AO62" s="88"/>
      <c r="AP62" s="88"/>
      <c r="AQ62" s="88"/>
    </row>
    <row r="63" spans="1:43" s="90" customFormat="1" ht="51" x14ac:dyDescent="0.2">
      <c r="A63" s="290"/>
      <c r="B63" s="281"/>
      <c r="C63" s="85" t="s">
        <v>240</v>
      </c>
      <c r="D63" s="84">
        <f t="shared" si="86"/>
        <v>1</v>
      </c>
      <c r="E63" s="273"/>
      <c r="F63" s="273"/>
      <c r="G63" s="129" t="s">
        <v>661</v>
      </c>
      <c r="H63" s="273"/>
      <c r="I63" s="273"/>
      <c r="J63" s="132">
        <f t="shared" si="91"/>
        <v>4</v>
      </c>
      <c r="K63" s="129" t="s">
        <v>243</v>
      </c>
      <c r="L63" s="129"/>
      <c r="M63" s="273"/>
      <c r="N63" s="273"/>
      <c r="O63" s="132">
        <f t="shared" si="2"/>
        <v>1</v>
      </c>
      <c r="P63" s="129" t="s">
        <v>220</v>
      </c>
      <c r="Q63" s="174" t="s">
        <v>668</v>
      </c>
      <c r="R63" s="273"/>
      <c r="S63" s="273"/>
      <c r="T63" s="132">
        <f t="shared" si="3"/>
        <v>1</v>
      </c>
      <c r="U63" s="129" t="s">
        <v>217</v>
      </c>
      <c r="V63" s="129" t="s">
        <v>225</v>
      </c>
      <c r="W63" s="273"/>
      <c r="X63" s="273"/>
      <c r="Y63" s="132">
        <f t="shared" si="5"/>
        <v>1</v>
      </c>
      <c r="Z63" s="129" t="s">
        <v>395</v>
      </c>
      <c r="AA63" s="273"/>
      <c r="AB63" s="369"/>
      <c r="AC63" s="272"/>
      <c r="AD63" s="371"/>
      <c r="AE63" s="293"/>
      <c r="AF63" s="293"/>
      <c r="AG63" s="240" t="s">
        <v>71</v>
      </c>
      <c r="AH63" s="129"/>
      <c r="AI63" s="86"/>
      <c r="AJ63" s="87"/>
      <c r="AK63" s="88"/>
      <c r="AL63" s="88"/>
      <c r="AM63" s="88"/>
      <c r="AN63" s="88"/>
      <c r="AO63" s="88"/>
      <c r="AP63" s="88"/>
      <c r="AQ63" s="88"/>
    </row>
    <row r="64" spans="1:43" s="90" customFormat="1" ht="127.5" x14ac:dyDescent="0.2">
      <c r="A64" s="290"/>
      <c r="B64" s="282"/>
      <c r="C64" s="85" t="s">
        <v>240</v>
      </c>
      <c r="D64" s="84">
        <f t="shared" si="86"/>
        <v>1</v>
      </c>
      <c r="E64" s="273"/>
      <c r="F64" s="273"/>
      <c r="G64" s="129" t="s">
        <v>662</v>
      </c>
      <c r="H64" s="273"/>
      <c r="I64" s="273"/>
      <c r="J64" s="132">
        <f t="shared" si="91"/>
        <v>4</v>
      </c>
      <c r="K64" s="129" t="s">
        <v>243</v>
      </c>
      <c r="L64" s="129"/>
      <c r="M64" s="273"/>
      <c r="N64" s="273"/>
      <c r="O64" s="132">
        <f t="shared" si="2"/>
        <v>1</v>
      </c>
      <c r="P64" s="129" t="s">
        <v>220</v>
      </c>
      <c r="Q64" s="174" t="s">
        <v>668</v>
      </c>
      <c r="R64" s="273"/>
      <c r="S64" s="273"/>
      <c r="T64" s="132">
        <f t="shared" si="3"/>
        <v>1</v>
      </c>
      <c r="U64" s="129" t="s">
        <v>217</v>
      </c>
      <c r="V64" s="129" t="s">
        <v>224</v>
      </c>
      <c r="W64" s="273"/>
      <c r="X64" s="273"/>
      <c r="Y64" s="132">
        <f t="shared" si="5"/>
        <v>1</v>
      </c>
      <c r="Z64" s="129" t="s">
        <v>395</v>
      </c>
      <c r="AA64" s="273"/>
      <c r="AB64" s="369"/>
      <c r="AC64" s="272"/>
      <c r="AD64" s="371"/>
      <c r="AE64" s="293"/>
      <c r="AF64" s="293"/>
      <c r="AG64" s="240" t="s">
        <v>71</v>
      </c>
      <c r="AH64" s="129"/>
      <c r="AI64" s="86"/>
      <c r="AJ64" s="87"/>
      <c r="AK64" s="88"/>
      <c r="AL64" s="88"/>
      <c r="AM64" s="88"/>
      <c r="AN64" s="88"/>
      <c r="AO64" s="88"/>
      <c r="AP64" s="88"/>
      <c r="AQ64" s="88"/>
    </row>
    <row r="65" spans="1:43" s="90" customFormat="1" ht="63.75" customHeight="1" x14ac:dyDescent="0.2">
      <c r="A65" s="290">
        <v>19</v>
      </c>
      <c r="B65" s="280" t="str">
        <f>+'01-Mapa de Riesgos'!N65</f>
        <v>Posibilidad de afectación reputacional  por Reducción en la cantidad de activos de conocimiento transferidos a la sociedad,   debido a Cambios en la normatividad que dificulten el proceso de transferencia de los activos de conocimiento, o Falta de financiación para la validación, prototipado y escalamiento de los activos tecnológicos .</v>
      </c>
      <c r="C65" s="194" t="s">
        <v>240</v>
      </c>
      <c r="D65" s="195">
        <f t="shared" si="86"/>
        <v>1</v>
      </c>
      <c r="E65" s="274">
        <f>ROUND(AVERAGEIF(D65:D67,"&gt;0"),0)</f>
        <v>2</v>
      </c>
      <c r="F65" s="274">
        <f>E65*0.6</f>
        <v>1.2</v>
      </c>
      <c r="G65" s="241" t="s">
        <v>677</v>
      </c>
      <c r="H65" s="274">
        <f>IF(C65="No_existen",5*$H$10,I65*$H$10)</f>
        <v>0.2</v>
      </c>
      <c r="I65" s="274">
        <f>ROUND(AVERAGEIF(J65:J67,"&gt;0"),0)</f>
        <v>4</v>
      </c>
      <c r="J65" s="238">
        <f t="shared" si="91"/>
        <v>4</v>
      </c>
      <c r="K65" s="241" t="s">
        <v>243</v>
      </c>
      <c r="L65" s="129"/>
      <c r="M65" s="273">
        <f t="shared" ref="M65" si="209">IF(C65="No_existen",5*$M$10,N65*$M$10)</f>
        <v>0.15</v>
      </c>
      <c r="N65" s="273">
        <f t="shared" ref="N65" si="210">ROUND(AVERAGEIF(O65:O67,"&gt;0"),0)</f>
        <v>1</v>
      </c>
      <c r="O65" s="132">
        <f t="shared" si="2"/>
        <v>1</v>
      </c>
      <c r="P65" s="241" t="s">
        <v>220</v>
      </c>
      <c r="Q65" s="241" t="s">
        <v>687</v>
      </c>
      <c r="R65" s="274">
        <f>IF(C65="No_existen",5*$R$10,S65*$R$10)</f>
        <v>0.1</v>
      </c>
      <c r="S65" s="274">
        <f>ROUND(AVERAGEIF(T65:T67,"&gt;0"),0)</f>
        <v>1</v>
      </c>
      <c r="T65" s="238">
        <f t="shared" si="3"/>
        <v>1</v>
      </c>
      <c r="U65" s="241" t="s">
        <v>217</v>
      </c>
      <c r="V65" s="241" t="s">
        <v>228</v>
      </c>
      <c r="W65" s="274">
        <f t="shared" ref="W65" si="211">IF(C65="No_existen",5*$W$10,X65*$W$10)</f>
        <v>0.1</v>
      </c>
      <c r="X65" s="274">
        <f>ROUND(AVERAGEIF(Y65:Y67,"&gt;0"),0)</f>
        <v>1</v>
      </c>
      <c r="Y65" s="238">
        <f t="shared" si="5"/>
        <v>1</v>
      </c>
      <c r="Z65" s="241" t="s">
        <v>395</v>
      </c>
      <c r="AA65" s="273">
        <f t="shared" ref="AA65" si="212">ROUND(AVERAGE(E65,I65,N65,S65,X65),0)</f>
        <v>2</v>
      </c>
      <c r="AB65" s="369" t="str">
        <f t="shared" ref="AB65" si="213">IF(AA65&lt;1.5,"FUERTE",IF(AND(AA65&gt;=1.5,AA65&lt;2.5),"ACEPTABLE",IF(AA65&gt;=5,"INEXISTENTE","DÉBIL")))</f>
        <v>ACEPTABLE</v>
      </c>
      <c r="AC65" s="272">
        <f>IF('01-Mapa de Riesgos'!S65=0,0,ROUND(('01-Mapa de Riesgos'!S65*AA65),0))</f>
        <v>18</v>
      </c>
      <c r="AD65" s="371" t="str">
        <f t="shared" si="184"/>
        <v>MODERADO</v>
      </c>
      <c r="AE65" s="374" t="s">
        <v>693</v>
      </c>
      <c r="AF65" s="292" t="s">
        <v>694</v>
      </c>
      <c r="AG65" s="241" t="s">
        <v>72</v>
      </c>
      <c r="AH65" s="241" t="s">
        <v>698</v>
      </c>
      <c r="AI65" s="197">
        <v>46387</v>
      </c>
      <c r="AJ65" s="87"/>
      <c r="AK65" s="88"/>
      <c r="AL65" s="88"/>
      <c r="AM65" s="88"/>
      <c r="AN65" s="88"/>
      <c r="AO65" s="88"/>
      <c r="AP65" s="88"/>
      <c r="AQ65" s="88"/>
    </row>
    <row r="66" spans="1:43" s="90" customFormat="1" ht="63.75" x14ac:dyDescent="0.2">
      <c r="A66" s="290"/>
      <c r="B66" s="281"/>
      <c r="C66" s="85" t="s">
        <v>239</v>
      </c>
      <c r="D66" s="84">
        <f t="shared" si="86"/>
        <v>2</v>
      </c>
      <c r="E66" s="273"/>
      <c r="F66" s="273"/>
      <c r="G66" s="240" t="s">
        <v>678</v>
      </c>
      <c r="H66" s="273"/>
      <c r="I66" s="273"/>
      <c r="J66" s="239">
        <f t="shared" si="91"/>
        <v>4</v>
      </c>
      <c r="K66" s="240" t="s">
        <v>243</v>
      </c>
      <c r="L66" s="129"/>
      <c r="M66" s="273"/>
      <c r="N66" s="273"/>
      <c r="O66" s="132">
        <f t="shared" si="2"/>
        <v>1</v>
      </c>
      <c r="P66" s="240" t="s">
        <v>220</v>
      </c>
      <c r="Q66" s="241" t="s">
        <v>687</v>
      </c>
      <c r="R66" s="273"/>
      <c r="S66" s="273"/>
      <c r="T66" s="239">
        <f t="shared" si="3"/>
        <v>1</v>
      </c>
      <c r="U66" s="240" t="s">
        <v>217</v>
      </c>
      <c r="V66" s="240" t="s">
        <v>226</v>
      </c>
      <c r="W66" s="273"/>
      <c r="X66" s="273"/>
      <c r="Y66" s="239">
        <f t="shared" si="5"/>
        <v>1</v>
      </c>
      <c r="Z66" s="240" t="s">
        <v>395</v>
      </c>
      <c r="AA66" s="273"/>
      <c r="AB66" s="369"/>
      <c r="AC66" s="272"/>
      <c r="AD66" s="371"/>
      <c r="AE66" s="272"/>
      <c r="AF66" s="293"/>
      <c r="AG66" s="240" t="s">
        <v>72</v>
      </c>
      <c r="AH66" s="240" t="s">
        <v>699</v>
      </c>
      <c r="AI66" s="86">
        <v>46387</v>
      </c>
      <c r="AJ66" s="87"/>
      <c r="AK66" s="88"/>
      <c r="AL66" s="88"/>
      <c r="AM66" s="88"/>
      <c r="AN66" s="88"/>
      <c r="AO66" s="88"/>
      <c r="AP66" s="88"/>
      <c r="AQ66" s="88"/>
    </row>
    <row r="67" spans="1:43" s="90" customFormat="1" ht="63.75" x14ac:dyDescent="0.2">
      <c r="A67" s="290"/>
      <c r="B67" s="282"/>
      <c r="C67" s="85" t="s">
        <v>239</v>
      </c>
      <c r="D67" s="84">
        <f t="shared" si="86"/>
        <v>2</v>
      </c>
      <c r="E67" s="273"/>
      <c r="F67" s="273"/>
      <c r="G67" s="240" t="s">
        <v>679</v>
      </c>
      <c r="H67" s="273"/>
      <c r="I67" s="273"/>
      <c r="J67" s="239">
        <f t="shared" si="91"/>
        <v>4</v>
      </c>
      <c r="K67" s="240" t="s">
        <v>243</v>
      </c>
      <c r="L67" s="129"/>
      <c r="M67" s="273"/>
      <c r="N67" s="273"/>
      <c r="O67" s="132">
        <f t="shared" si="2"/>
        <v>1</v>
      </c>
      <c r="P67" s="240" t="s">
        <v>220</v>
      </c>
      <c r="Q67" s="241" t="s">
        <v>687</v>
      </c>
      <c r="R67" s="273"/>
      <c r="S67" s="273"/>
      <c r="T67" s="239">
        <f t="shared" si="3"/>
        <v>1</v>
      </c>
      <c r="U67" s="240" t="s">
        <v>217</v>
      </c>
      <c r="V67" s="240" t="s">
        <v>225</v>
      </c>
      <c r="W67" s="273"/>
      <c r="X67" s="273"/>
      <c r="Y67" s="239">
        <f t="shared" si="5"/>
        <v>1</v>
      </c>
      <c r="Z67" s="240" t="s">
        <v>395</v>
      </c>
      <c r="AA67" s="273"/>
      <c r="AB67" s="369"/>
      <c r="AC67" s="272"/>
      <c r="AD67" s="371"/>
      <c r="AE67" s="272"/>
      <c r="AF67" s="293"/>
      <c r="AG67" s="240" t="s">
        <v>72</v>
      </c>
      <c r="AH67" s="240" t="s">
        <v>700</v>
      </c>
      <c r="AI67" s="86">
        <v>46387</v>
      </c>
      <c r="AJ67" s="87"/>
      <c r="AK67" s="88"/>
      <c r="AL67" s="88"/>
      <c r="AM67" s="88"/>
      <c r="AN67" s="88"/>
      <c r="AO67" s="88"/>
      <c r="AP67" s="88"/>
      <c r="AQ67" s="88"/>
    </row>
    <row r="68" spans="1:43" s="90" customFormat="1" ht="38.25" x14ac:dyDescent="0.2">
      <c r="A68" s="290">
        <v>20</v>
      </c>
      <c r="B68" s="280" t="str">
        <f>+'01-Mapa de Riesgos'!N68</f>
        <v>Posibilidad de afectación reputacional  por Reducción en la ejecución y financiación de proyectos y actividades de extensión universitaria   Debido a Disminución de la inversión institucional en proyectos de Extensión financiados a traves de Convocatorias Internas</v>
      </c>
      <c r="C68" s="85" t="s">
        <v>239</v>
      </c>
      <c r="D68" s="84">
        <f t="shared" si="86"/>
        <v>2</v>
      </c>
      <c r="E68" s="273">
        <f t="shared" ref="E68" si="214">ROUND(AVERAGEIF(D68:D70,"&gt;0"),0)</f>
        <v>2</v>
      </c>
      <c r="F68" s="273">
        <f t="shared" ref="F68" si="215">E68*0.6</f>
        <v>1.2</v>
      </c>
      <c r="G68" s="240" t="s">
        <v>680</v>
      </c>
      <c r="H68" s="273">
        <f t="shared" ref="H68" si="216">IF(C68="No_existen",5*$H$10,I68*$H$10)</f>
        <v>0.2</v>
      </c>
      <c r="I68" s="273">
        <f t="shared" ref="I68" si="217">ROUND(AVERAGEIF(J68:J70,"&gt;0"),0)</f>
        <v>4</v>
      </c>
      <c r="J68" s="239">
        <f t="shared" si="91"/>
        <v>4</v>
      </c>
      <c r="K68" s="240" t="s">
        <v>243</v>
      </c>
      <c r="L68" s="129"/>
      <c r="M68" s="273">
        <f t="shared" ref="M68" si="218">IF(C68="No_existen",5*$M$10,N68*$M$10)</f>
        <v>0.15</v>
      </c>
      <c r="N68" s="273">
        <f t="shared" ref="N68" si="219">ROUND(AVERAGEIF(O68:O70,"&gt;0"),0)</f>
        <v>1</v>
      </c>
      <c r="O68" s="132">
        <f t="shared" si="2"/>
        <v>1</v>
      </c>
      <c r="P68" s="240" t="s">
        <v>220</v>
      </c>
      <c r="Q68" s="241" t="s">
        <v>687</v>
      </c>
      <c r="R68" s="273">
        <f t="shared" ref="R68" si="220">IF(C68="No_existen",5*$R$10,S68*$R$10)</f>
        <v>0.1</v>
      </c>
      <c r="S68" s="273">
        <f t="shared" ref="S68" si="221">ROUND(AVERAGEIF(T68:T70,"&gt;0"),0)</f>
        <v>1</v>
      </c>
      <c r="T68" s="239">
        <f t="shared" si="3"/>
        <v>1</v>
      </c>
      <c r="U68" s="240" t="s">
        <v>217</v>
      </c>
      <c r="V68" s="240" t="s">
        <v>224</v>
      </c>
      <c r="W68" s="273">
        <f t="shared" ref="W68" si="222">IF(C68="No_existen",5*$W$10,X68*$W$10)</f>
        <v>0.1</v>
      </c>
      <c r="X68" s="273">
        <f t="shared" ref="X68" si="223">ROUND(AVERAGEIF(Y68:Y70,"&gt;0"),0)</f>
        <v>1</v>
      </c>
      <c r="Y68" s="239">
        <f t="shared" si="5"/>
        <v>1</v>
      </c>
      <c r="Z68" s="240" t="s">
        <v>395</v>
      </c>
      <c r="AA68" s="273">
        <f t="shared" ref="AA68" si="224">ROUND(AVERAGE(E68,I68,N68,S68,X68),0)</f>
        <v>2</v>
      </c>
      <c r="AB68" s="369" t="str">
        <f t="shared" ref="AB68" si="225">IF(AA68&lt;1.5,"FUERTE",IF(AND(AA68&gt;=1.5,AA68&lt;2.5),"ACEPTABLE",IF(AA68&gt;=5,"INEXISTENTE","DÉBIL")))</f>
        <v>ACEPTABLE</v>
      </c>
      <c r="AC68" s="272">
        <f>IF('01-Mapa de Riesgos'!S68=0,0,ROUND(('01-Mapa de Riesgos'!S68*AA68),0))</f>
        <v>6</v>
      </c>
      <c r="AD68" s="371" t="str">
        <f t="shared" si="184"/>
        <v>LEVE</v>
      </c>
      <c r="AE68" s="380" t="s">
        <v>695</v>
      </c>
      <c r="AF68" s="383">
        <v>0.01</v>
      </c>
      <c r="AG68" s="240" t="s">
        <v>71</v>
      </c>
      <c r="AH68" s="129"/>
      <c r="AI68" s="86"/>
      <c r="AJ68" s="87"/>
      <c r="AK68" s="88"/>
      <c r="AL68" s="88"/>
      <c r="AM68" s="88"/>
      <c r="AN68" s="88"/>
      <c r="AO68" s="88"/>
      <c r="AP68" s="88"/>
      <c r="AQ68" s="88"/>
    </row>
    <row r="69" spans="1:43" s="90" customFormat="1" ht="38.25" customHeight="1" x14ac:dyDescent="0.2">
      <c r="A69" s="290"/>
      <c r="B69" s="281"/>
      <c r="C69" s="85"/>
      <c r="D69" s="84">
        <f t="shared" si="86"/>
        <v>0</v>
      </c>
      <c r="E69" s="273"/>
      <c r="F69" s="273"/>
      <c r="G69" s="240"/>
      <c r="H69" s="273"/>
      <c r="I69" s="273"/>
      <c r="J69" s="239">
        <f t="shared" si="91"/>
        <v>0</v>
      </c>
      <c r="K69" s="240"/>
      <c r="L69" s="129"/>
      <c r="M69" s="273"/>
      <c r="N69" s="273"/>
      <c r="O69" s="132">
        <f t="shared" si="2"/>
        <v>0</v>
      </c>
      <c r="P69" s="240"/>
      <c r="Q69" s="241"/>
      <c r="R69" s="273"/>
      <c r="S69" s="273"/>
      <c r="T69" s="239">
        <f t="shared" si="3"/>
        <v>0</v>
      </c>
      <c r="U69" s="240"/>
      <c r="V69" s="240"/>
      <c r="W69" s="273"/>
      <c r="X69" s="273"/>
      <c r="Y69" s="239">
        <f t="shared" si="5"/>
        <v>0</v>
      </c>
      <c r="Z69" s="240"/>
      <c r="AA69" s="273"/>
      <c r="AB69" s="369"/>
      <c r="AC69" s="272"/>
      <c r="AD69" s="371"/>
      <c r="AE69" s="381"/>
      <c r="AF69" s="384"/>
      <c r="AG69" s="240"/>
      <c r="AH69" s="129"/>
      <c r="AI69" s="86"/>
      <c r="AJ69" s="87"/>
      <c r="AK69" s="88"/>
      <c r="AL69" s="88"/>
      <c r="AM69" s="88"/>
      <c r="AN69" s="88"/>
      <c r="AO69" s="88"/>
      <c r="AP69" s="88"/>
      <c r="AQ69" s="88"/>
    </row>
    <row r="70" spans="1:43" s="90" customFormat="1" ht="55.5" customHeight="1" x14ac:dyDescent="0.2">
      <c r="A70" s="290"/>
      <c r="B70" s="282"/>
      <c r="C70" s="85"/>
      <c r="D70" s="84">
        <f t="shared" si="86"/>
        <v>0</v>
      </c>
      <c r="E70" s="273"/>
      <c r="F70" s="273"/>
      <c r="G70" s="240"/>
      <c r="H70" s="273"/>
      <c r="I70" s="273"/>
      <c r="J70" s="239">
        <f t="shared" si="91"/>
        <v>0</v>
      </c>
      <c r="K70" s="240"/>
      <c r="L70" s="129"/>
      <c r="M70" s="273"/>
      <c r="N70" s="273"/>
      <c r="O70" s="132">
        <f t="shared" si="2"/>
        <v>0</v>
      </c>
      <c r="P70" s="240"/>
      <c r="Q70" s="241"/>
      <c r="R70" s="273"/>
      <c r="S70" s="273"/>
      <c r="T70" s="239">
        <f t="shared" si="3"/>
        <v>0</v>
      </c>
      <c r="U70" s="240"/>
      <c r="V70" s="240"/>
      <c r="W70" s="273"/>
      <c r="X70" s="273"/>
      <c r="Y70" s="239">
        <f t="shared" si="5"/>
        <v>0</v>
      </c>
      <c r="Z70" s="240"/>
      <c r="AA70" s="273"/>
      <c r="AB70" s="369"/>
      <c r="AC70" s="272"/>
      <c r="AD70" s="371"/>
      <c r="AE70" s="382"/>
      <c r="AF70" s="379"/>
      <c r="AG70" s="240"/>
      <c r="AH70" s="129"/>
      <c r="AI70" s="86"/>
      <c r="AJ70" s="87"/>
      <c r="AK70" s="88"/>
      <c r="AL70" s="88"/>
      <c r="AM70" s="88"/>
      <c r="AN70" s="88"/>
      <c r="AO70" s="88"/>
      <c r="AP70" s="88"/>
      <c r="AQ70" s="88"/>
    </row>
    <row r="71" spans="1:43" s="90" customFormat="1" ht="89.25" x14ac:dyDescent="0.2">
      <c r="A71" s="290">
        <v>21</v>
      </c>
      <c r="B71" s="280" t="str">
        <f>+'01-Mapa de Riesgos'!N71</f>
        <v xml:space="preserve">Posibilidad de afectación económica y reputacional  por Desfinanciación de la Institución por falta de recursos internos. 
Bajo posicionamiento de la institución a nivel local, regional, nacional e internacional. 
Incumplimiento en los indicadores.     debido a Baja demanda de servicios de extensión en el sector externo a la Universidad Tecnológica de Pereira. </v>
      </c>
      <c r="C71" s="85" t="s">
        <v>263</v>
      </c>
      <c r="D71" s="84">
        <f t="shared" si="86"/>
        <v>4</v>
      </c>
      <c r="E71" s="273">
        <f t="shared" ref="E71" si="226">ROUND(AVERAGEIF(D71:D73,"&gt;0"),0)</f>
        <v>2</v>
      </c>
      <c r="F71" s="273">
        <f t="shared" ref="F71" si="227">E71*0.6</f>
        <v>1.2</v>
      </c>
      <c r="G71" s="246" t="s">
        <v>681</v>
      </c>
      <c r="H71" s="273">
        <f t="shared" ref="H71" si="228">IF(C71="No_existen",5*$H$10,I71*$H$10)</f>
        <v>0.2</v>
      </c>
      <c r="I71" s="273">
        <f t="shared" ref="I71" si="229">ROUND(AVERAGEIF(J71:J73,"&gt;0"),0)</f>
        <v>4</v>
      </c>
      <c r="J71" s="239">
        <f t="shared" si="91"/>
        <v>4</v>
      </c>
      <c r="K71" s="240" t="s">
        <v>243</v>
      </c>
      <c r="L71" s="129"/>
      <c r="M71" s="273">
        <f t="shared" ref="M71" si="230">IF(C71="No_existen",5*$M$10,N71*$M$10)</f>
        <v>0.15</v>
      </c>
      <c r="N71" s="273">
        <f t="shared" ref="N71" si="231">ROUND(AVERAGEIF(O71:O73,"&gt;0"),0)</f>
        <v>1</v>
      </c>
      <c r="O71" s="132">
        <f t="shared" si="2"/>
        <v>1</v>
      </c>
      <c r="P71" s="240" t="s">
        <v>220</v>
      </c>
      <c r="Q71" s="246" t="s">
        <v>688</v>
      </c>
      <c r="R71" s="378">
        <f t="shared" ref="R71" si="232">IF(C71="No_existen",5*$R$10,S71*$R$10)</f>
        <v>0.1</v>
      </c>
      <c r="S71" s="378">
        <f t="shared" ref="S71" si="233">ROUND(AVERAGEIF(T71:T73,"&gt;0"),0)</f>
        <v>1</v>
      </c>
      <c r="T71" s="239">
        <f t="shared" si="3"/>
        <v>1</v>
      </c>
      <c r="U71" s="240" t="s">
        <v>217</v>
      </c>
      <c r="V71" s="240" t="s">
        <v>228</v>
      </c>
      <c r="W71" s="378">
        <f t="shared" ref="W71" si="234">IF(C71="No_existen",5*$W$10,X71*$W$10)</f>
        <v>0.1</v>
      </c>
      <c r="X71" s="378">
        <f t="shared" ref="X71" si="235">ROUND(AVERAGEIF(Y71:Y73,"&gt;0"),0)</f>
        <v>1</v>
      </c>
      <c r="Y71" s="239">
        <f t="shared" si="5"/>
        <v>1</v>
      </c>
      <c r="Z71" s="240" t="s">
        <v>395</v>
      </c>
      <c r="AA71" s="273">
        <f t="shared" ref="AA71" si="236">ROUND(AVERAGE(E71,I71,N71,S71,X71),0)</f>
        <v>2</v>
      </c>
      <c r="AB71" s="369" t="str">
        <f t="shared" ref="AB71" si="237">IF(AA71&lt;1.5,"FUERTE",IF(AND(AA71&gt;=1.5,AA71&lt;2.5),"ACEPTABLE",IF(AA71&gt;=5,"INEXISTENTE","DÉBIL")))</f>
        <v>ACEPTABLE</v>
      </c>
      <c r="AC71" s="272">
        <f>IF('01-Mapa de Riesgos'!S71=0,0,ROUND(('01-Mapa de Riesgos'!S71*AA71),0))</f>
        <v>6</v>
      </c>
      <c r="AD71" s="371" t="str">
        <f t="shared" si="184"/>
        <v>LEVE</v>
      </c>
      <c r="AE71" s="293" t="s">
        <v>696</v>
      </c>
      <c r="AF71" s="376">
        <v>0.01</v>
      </c>
      <c r="AG71" s="240" t="s">
        <v>71</v>
      </c>
      <c r="AH71" s="129"/>
      <c r="AI71" s="86"/>
      <c r="AJ71" s="87"/>
      <c r="AK71" s="88"/>
      <c r="AL71" s="88"/>
      <c r="AM71" s="88"/>
      <c r="AN71" s="88"/>
      <c r="AO71" s="88"/>
      <c r="AP71" s="88"/>
      <c r="AQ71" s="88"/>
    </row>
    <row r="72" spans="1:43" s="90" customFormat="1" ht="89.25" x14ac:dyDescent="0.2">
      <c r="A72" s="290"/>
      <c r="B72" s="281"/>
      <c r="C72" s="85" t="s">
        <v>240</v>
      </c>
      <c r="D72" s="84">
        <f t="shared" si="86"/>
        <v>1</v>
      </c>
      <c r="E72" s="273"/>
      <c r="F72" s="273"/>
      <c r="G72" s="246" t="s">
        <v>682</v>
      </c>
      <c r="H72" s="273"/>
      <c r="I72" s="273"/>
      <c r="J72" s="239">
        <f t="shared" si="91"/>
        <v>4</v>
      </c>
      <c r="K72" s="240" t="s">
        <v>243</v>
      </c>
      <c r="L72" s="129"/>
      <c r="M72" s="273"/>
      <c r="N72" s="273"/>
      <c r="O72" s="132">
        <f t="shared" si="2"/>
        <v>1</v>
      </c>
      <c r="P72" s="240" t="s">
        <v>220</v>
      </c>
      <c r="Q72" s="246" t="s">
        <v>689</v>
      </c>
      <c r="R72" s="310"/>
      <c r="S72" s="310"/>
      <c r="T72" s="239">
        <f t="shared" si="3"/>
        <v>1</v>
      </c>
      <c r="U72" s="240" t="s">
        <v>217</v>
      </c>
      <c r="V72" s="240" t="s">
        <v>224</v>
      </c>
      <c r="W72" s="310"/>
      <c r="X72" s="310"/>
      <c r="Y72" s="239">
        <f t="shared" si="5"/>
        <v>1</v>
      </c>
      <c r="Z72" s="240" t="s">
        <v>395</v>
      </c>
      <c r="AA72" s="273"/>
      <c r="AB72" s="369"/>
      <c r="AC72" s="272"/>
      <c r="AD72" s="371"/>
      <c r="AE72" s="293"/>
      <c r="AF72" s="293"/>
      <c r="AG72" s="240" t="s">
        <v>71</v>
      </c>
      <c r="AH72" s="129"/>
      <c r="AI72" s="86"/>
      <c r="AJ72" s="87"/>
      <c r="AK72" s="88"/>
      <c r="AL72" s="88"/>
      <c r="AM72" s="88"/>
      <c r="AN72" s="88"/>
      <c r="AO72" s="88"/>
      <c r="AP72" s="88"/>
      <c r="AQ72" s="88"/>
    </row>
    <row r="73" spans="1:43" s="90" customFormat="1" ht="38.25" x14ac:dyDescent="0.2">
      <c r="A73" s="290"/>
      <c r="B73" s="282"/>
      <c r="C73" s="85" t="s">
        <v>240</v>
      </c>
      <c r="D73" s="84">
        <f t="shared" si="86"/>
        <v>1</v>
      </c>
      <c r="E73" s="273"/>
      <c r="F73" s="273"/>
      <c r="G73" s="246" t="s">
        <v>683</v>
      </c>
      <c r="H73" s="273"/>
      <c r="I73" s="273"/>
      <c r="J73" s="239">
        <f t="shared" si="91"/>
        <v>4</v>
      </c>
      <c r="K73" s="240" t="s">
        <v>243</v>
      </c>
      <c r="L73" s="129"/>
      <c r="M73" s="273"/>
      <c r="N73" s="273"/>
      <c r="O73" s="132">
        <f t="shared" si="2"/>
        <v>1</v>
      </c>
      <c r="P73" s="240" t="s">
        <v>220</v>
      </c>
      <c r="Q73" s="246" t="s">
        <v>690</v>
      </c>
      <c r="R73" s="274"/>
      <c r="S73" s="274"/>
      <c r="T73" s="239">
        <f t="shared" si="3"/>
        <v>1</v>
      </c>
      <c r="U73" s="240" t="s">
        <v>217</v>
      </c>
      <c r="V73" s="240" t="s">
        <v>230</v>
      </c>
      <c r="W73" s="274"/>
      <c r="X73" s="274"/>
      <c r="Y73" s="239">
        <f t="shared" si="5"/>
        <v>1</v>
      </c>
      <c r="Z73" s="240" t="s">
        <v>395</v>
      </c>
      <c r="AA73" s="273"/>
      <c r="AB73" s="369"/>
      <c r="AC73" s="272"/>
      <c r="AD73" s="371"/>
      <c r="AE73" s="293"/>
      <c r="AF73" s="293"/>
      <c r="AG73" s="240" t="s">
        <v>71</v>
      </c>
      <c r="AH73" s="129"/>
      <c r="AI73" s="86"/>
      <c r="AJ73" s="87"/>
      <c r="AK73" s="88"/>
      <c r="AL73" s="88"/>
      <c r="AM73" s="88"/>
      <c r="AN73" s="88"/>
      <c r="AO73" s="88"/>
      <c r="AP73" s="88"/>
      <c r="AQ73" s="88"/>
    </row>
    <row r="74" spans="1:43" s="90" customFormat="1" ht="76.5" x14ac:dyDescent="0.2">
      <c r="A74" s="290">
        <v>22</v>
      </c>
      <c r="B74" s="280" t="str">
        <f>+'01-Mapa de Riesgos'!N74</f>
        <v xml:space="preserve">Posibilidad de afectación económica y reputacional  por grupos de investigación que pierdan el reconocimiento del Ministerio de Ciencia, Tecnología e Innovación - MINCIENCIAS.    debido a que no cumplen con los estándares mínimos establecidos en el modelo de medición de dicha entidad. </v>
      </c>
      <c r="C74" s="85" t="s">
        <v>240</v>
      </c>
      <c r="D74" s="84">
        <f t="shared" si="86"/>
        <v>1</v>
      </c>
      <c r="E74" s="273">
        <f t="shared" ref="E74" si="238">ROUND(AVERAGEIF(D74:D76,"&gt;0"),0)</f>
        <v>1</v>
      </c>
      <c r="F74" s="273">
        <f t="shared" ref="F74" si="239">E74*0.6</f>
        <v>0.6</v>
      </c>
      <c r="G74" s="246" t="s">
        <v>684</v>
      </c>
      <c r="H74" s="273">
        <f t="shared" ref="H74" si="240">IF(C74="No_existen",5*$H$10,I74*$H$10)</f>
        <v>0.2</v>
      </c>
      <c r="I74" s="273">
        <f t="shared" ref="I74" si="241">ROUND(AVERAGEIF(J74:J76,"&gt;0"),0)</f>
        <v>4</v>
      </c>
      <c r="J74" s="239">
        <f t="shared" si="91"/>
        <v>4</v>
      </c>
      <c r="K74" s="240" t="s">
        <v>243</v>
      </c>
      <c r="L74" s="129"/>
      <c r="M74" s="273">
        <f t="shared" ref="M74" si="242">IF(C74="No_existen",5*$M$10,N74*$M$10)</f>
        <v>0.15</v>
      </c>
      <c r="N74" s="273">
        <f t="shared" ref="N74:N134" si="243">ROUND(AVERAGEIF(O74:O76,"&gt;0"),0)</f>
        <v>1</v>
      </c>
      <c r="O74" s="132">
        <f t="shared" si="2"/>
        <v>1</v>
      </c>
      <c r="P74" s="240" t="s">
        <v>220</v>
      </c>
      <c r="Q74" s="241" t="s">
        <v>691</v>
      </c>
      <c r="R74" s="273">
        <f t="shared" ref="R74" si="244">IF(C74="No_existen",5*$R$10,S74*$R$10)</f>
        <v>0.1</v>
      </c>
      <c r="S74" s="273">
        <f t="shared" ref="S74" si="245">ROUND(AVERAGEIF(T74:T76,"&gt;0"),0)</f>
        <v>1</v>
      </c>
      <c r="T74" s="239">
        <f t="shared" si="3"/>
        <v>1</v>
      </c>
      <c r="U74" s="240" t="s">
        <v>217</v>
      </c>
      <c r="V74" s="240" t="s">
        <v>224</v>
      </c>
      <c r="W74" s="273">
        <f t="shared" ref="W74" si="246">IF(C74="No_existen",5*$W$10,X74*$W$10)</f>
        <v>0.1</v>
      </c>
      <c r="X74" s="273">
        <f t="shared" ref="X74" si="247">ROUND(AVERAGEIF(Y74:Y76,"&gt;0"),0)</f>
        <v>1</v>
      </c>
      <c r="Y74" s="239">
        <f t="shared" si="5"/>
        <v>1</v>
      </c>
      <c r="Z74" s="240" t="s">
        <v>395</v>
      </c>
      <c r="AA74" s="273">
        <f t="shared" ref="AA74" si="248">ROUND(AVERAGE(E74,I74,N74,S74,X74),0)</f>
        <v>2</v>
      </c>
      <c r="AB74" s="369" t="str">
        <f t="shared" ref="AB74" si="249">IF(AA74&lt;1.5,"FUERTE",IF(AND(AA74&gt;=1.5,AA74&lt;2.5),"ACEPTABLE",IF(AA74&gt;=5,"INEXISTENTE","DÉBIL")))</f>
        <v>ACEPTABLE</v>
      </c>
      <c r="AC74" s="272">
        <f>IF('01-Mapa de Riesgos'!S74=0,0,ROUND(('01-Mapa de Riesgos'!S74*AA74),0))</f>
        <v>10</v>
      </c>
      <c r="AD74" s="371" t="str">
        <f t="shared" si="184"/>
        <v>LEVE</v>
      </c>
      <c r="AE74" s="293" t="s">
        <v>697</v>
      </c>
      <c r="AF74" s="376">
        <v>0.7</v>
      </c>
      <c r="AG74" s="241" t="s">
        <v>72</v>
      </c>
      <c r="AH74" s="240" t="s">
        <v>701</v>
      </c>
      <c r="AI74" s="197">
        <v>46387</v>
      </c>
      <c r="AJ74" s="87"/>
      <c r="AK74" s="88"/>
      <c r="AL74" s="88"/>
      <c r="AM74" s="88"/>
      <c r="AN74" s="88"/>
      <c r="AO74" s="88"/>
      <c r="AP74" s="88"/>
      <c r="AQ74" s="88"/>
    </row>
    <row r="75" spans="1:43" s="90" customFormat="1" ht="89.25" x14ac:dyDescent="0.2">
      <c r="A75" s="290"/>
      <c r="B75" s="281"/>
      <c r="C75" s="85" t="s">
        <v>240</v>
      </c>
      <c r="D75" s="84">
        <f t="shared" si="86"/>
        <v>1</v>
      </c>
      <c r="E75" s="273"/>
      <c r="F75" s="273"/>
      <c r="G75" s="246" t="s">
        <v>685</v>
      </c>
      <c r="H75" s="273"/>
      <c r="I75" s="273"/>
      <c r="J75" s="239">
        <f t="shared" si="91"/>
        <v>4</v>
      </c>
      <c r="K75" s="240" t="s">
        <v>243</v>
      </c>
      <c r="L75" s="129"/>
      <c r="M75" s="273"/>
      <c r="N75" s="273"/>
      <c r="O75" s="132">
        <f t="shared" ref="O75:O138" si="250">IF(P75=$U$662,1,IF(P75=$U$661,4,IF(C75="No_existen",5,0)))</f>
        <v>1</v>
      </c>
      <c r="P75" s="240" t="s">
        <v>220</v>
      </c>
      <c r="Q75" s="241" t="s">
        <v>692</v>
      </c>
      <c r="R75" s="273"/>
      <c r="S75" s="273"/>
      <c r="T75" s="239">
        <f t="shared" ref="T75:T103" si="251">IF(U75=$Z$661,1,IF(U75=$Z$662,4,IF(C75="No_existen",5,0)))</f>
        <v>1</v>
      </c>
      <c r="U75" s="240" t="s">
        <v>217</v>
      </c>
      <c r="V75" s="240" t="s">
        <v>224</v>
      </c>
      <c r="W75" s="273"/>
      <c r="X75" s="273"/>
      <c r="Y75" s="239">
        <f t="shared" si="5"/>
        <v>1</v>
      </c>
      <c r="Z75" s="240" t="s">
        <v>395</v>
      </c>
      <c r="AA75" s="273"/>
      <c r="AB75" s="369"/>
      <c r="AC75" s="272"/>
      <c r="AD75" s="371"/>
      <c r="AE75" s="293"/>
      <c r="AF75" s="293"/>
      <c r="AG75" s="241" t="s">
        <v>72</v>
      </c>
      <c r="AH75" s="240" t="s">
        <v>702</v>
      </c>
      <c r="AI75" s="197">
        <v>46387</v>
      </c>
      <c r="AJ75" s="87"/>
      <c r="AK75" s="88"/>
      <c r="AL75" s="88"/>
      <c r="AM75" s="88"/>
      <c r="AN75" s="88"/>
      <c r="AO75" s="88"/>
      <c r="AP75" s="88"/>
      <c r="AQ75" s="88"/>
    </row>
    <row r="76" spans="1:43" s="90" customFormat="1" ht="76.5" x14ac:dyDescent="0.2">
      <c r="A76" s="290"/>
      <c r="B76" s="282"/>
      <c r="C76" s="85" t="s">
        <v>240</v>
      </c>
      <c r="D76" s="84">
        <f t="shared" si="86"/>
        <v>1</v>
      </c>
      <c r="E76" s="273"/>
      <c r="F76" s="273"/>
      <c r="G76" s="246" t="s">
        <v>686</v>
      </c>
      <c r="H76" s="273"/>
      <c r="I76" s="273"/>
      <c r="J76" s="239">
        <f t="shared" si="91"/>
        <v>4</v>
      </c>
      <c r="K76" s="240" t="s">
        <v>243</v>
      </c>
      <c r="L76" s="129"/>
      <c r="M76" s="273"/>
      <c r="N76" s="273"/>
      <c r="O76" s="132">
        <f t="shared" si="250"/>
        <v>1</v>
      </c>
      <c r="P76" s="240" t="s">
        <v>220</v>
      </c>
      <c r="Q76" s="241" t="s">
        <v>691</v>
      </c>
      <c r="R76" s="273"/>
      <c r="S76" s="273"/>
      <c r="T76" s="239">
        <f t="shared" si="251"/>
        <v>1</v>
      </c>
      <c r="U76" s="240" t="s">
        <v>217</v>
      </c>
      <c r="V76" s="240" t="s">
        <v>224</v>
      </c>
      <c r="W76" s="273"/>
      <c r="X76" s="273"/>
      <c r="Y76" s="239">
        <f t="shared" si="5"/>
        <v>1</v>
      </c>
      <c r="Z76" s="240" t="s">
        <v>395</v>
      </c>
      <c r="AA76" s="273"/>
      <c r="AB76" s="369"/>
      <c r="AC76" s="272"/>
      <c r="AD76" s="371"/>
      <c r="AE76" s="293"/>
      <c r="AF76" s="293"/>
      <c r="AG76" s="241" t="s">
        <v>72</v>
      </c>
      <c r="AH76" s="240" t="s">
        <v>703</v>
      </c>
      <c r="AI76" s="197">
        <v>46387</v>
      </c>
      <c r="AJ76" s="87"/>
      <c r="AK76" s="88"/>
      <c r="AL76" s="88"/>
      <c r="AM76" s="88"/>
      <c r="AN76" s="88"/>
      <c r="AO76" s="88"/>
      <c r="AP76" s="88"/>
      <c r="AQ76" s="88"/>
    </row>
    <row r="77" spans="1:43" s="90" customFormat="1" ht="102" x14ac:dyDescent="0.2">
      <c r="A77" s="290">
        <v>23</v>
      </c>
      <c r="B77" s="280" t="str">
        <f>+'01-Mapa de Riesgos'!N77</f>
        <v>Posibilidad de afectación económica y reputacional  por desfinanciamiento del presupuesto institucional,   debido a:
 *Omisión de información en la planeación e identificación de necesidades presupuestales desde las dependencias académicas y administrativas.
*Aprobación de normatividad interna y externa que le generan mayor obligación a la institución o cambios en el funcionamiento.
 *Disminución en el recaudo de los recursos apropiados en el presupuesto de la Universidad aprobado por el Consejo Superior.</v>
      </c>
      <c r="C77" s="194" t="s">
        <v>240</v>
      </c>
      <c r="D77" s="195">
        <f t="shared" si="86"/>
        <v>1</v>
      </c>
      <c r="E77" s="274">
        <f>ROUND(AVERAGEIF(D77:D79,"&gt;0"),0)</f>
        <v>1</v>
      </c>
      <c r="F77" s="274">
        <f>E77*0.6</f>
        <v>0.6</v>
      </c>
      <c r="G77" s="241" t="s">
        <v>608</v>
      </c>
      <c r="H77" s="274">
        <f>IF(C77="No_existen",5*$H$10,I77*$H$10)</f>
        <v>0.2</v>
      </c>
      <c r="I77" s="274">
        <f>ROUND(AVERAGEIF(J77:J79,"&gt;0"),0)</f>
        <v>4</v>
      </c>
      <c r="J77" s="238">
        <f t="shared" si="91"/>
        <v>4</v>
      </c>
      <c r="K77" s="241" t="s">
        <v>243</v>
      </c>
      <c r="L77" s="129"/>
      <c r="M77" s="273">
        <f t="shared" ref="M77" si="252">IF(C77="No_existen",5*$M$10,N77*$M$10)</f>
        <v>0.15</v>
      </c>
      <c r="N77" s="273">
        <f t="shared" ref="N77:N137" si="253">ROUND(AVERAGEIF(O77:O79,"&gt;0"),0)</f>
        <v>1</v>
      </c>
      <c r="O77" s="132">
        <f t="shared" si="250"/>
        <v>1</v>
      </c>
      <c r="P77" s="241" t="s">
        <v>220</v>
      </c>
      <c r="Q77" s="241" t="s">
        <v>621</v>
      </c>
      <c r="R77" s="274">
        <f>IF(C77="No_existen",5*$R$10,S77*$R$10)</f>
        <v>0.1</v>
      </c>
      <c r="S77" s="274">
        <f>ROUND(AVERAGEIF(T77:T79,"&gt;0"),0)</f>
        <v>1</v>
      </c>
      <c r="T77" s="238">
        <f t="shared" si="251"/>
        <v>1</v>
      </c>
      <c r="U77" s="241" t="s">
        <v>217</v>
      </c>
      <c r="V77" s="241" t="s">
        <v>224</v>
      </c>
      <c r="W77" s="274">
        <f t="shared" ref="W77" si="254">IF(C77="No_existen",5*$W$10,X77*$W$10)</f>
        <v>0.30000000000000004</v>
      </c>
      <c r="X77" s="274">
        <f>ROUND(AVERAGEIF(Y77:Y79,"&gt;0"),0)</f>
        <v>3</v>
      </c>
      <c r="Y77" s="238">
        <f t="shared" si="5"/>
        <v>1</v>
      </c>
      <c r="Z77" s="241" t="s">
        <v>395</v>
      </c>
      <c r="AA77" s="273">
        <f t="shared" ref="AA77" si="255">ROUND(AVERAGE(E77,I77,N77,S77,X77),0)</f>
        <v>2</v>
      </c>
      <c r="AB77" s="369" t="str">
        <f t="shared" ref="AB77" si="256">IF(AA77&lt;1.5,"FUERTE",IF(AND(AA77&gt;=1.5,AA77&lt;2.5),"ACEPTABLE",IF(AA77&gt;=5,"INEXISTENTE","DÉBIL")))</f>
        <v>ACEPTABLE</v>
      </c>
      <c r="AC77" s="272">
        <f>IF('01-Mapa de Riesgos'!S77=0,0,ROUND(('01-Mapa de Riesgos'!S77*AA77),0))</f>
        <v>40</v>
      </c>
      <c r="AD77" s="371" t="str">
        <f t="shared" si="184"/>
        <v>GRAVE</v>
      </c>
      <c r="AE77" s="374" t="s">
        <v>632</v>
      </c>
      <c r="AF77" s="292" t="s">
        <v>633</v>
      </c>
      <c r="AG77" s="241" t="s">
        <v>72</v>
      </c>
      <c r="AH77" s="241" t="s">
        <v>640</v>
      </c>
      <c r="AI77" s="197">
        <v>46356</v>
      </c>
      <c r="AJ77" s="87"/>
      <c r="AK77" s="88"/>
      <c r="AL77" s="88"/>
      <c r="AM77" s="88"/>
      <c r="AN77" s="88"/>
      <c r="AO77" s="88"/>
      <c r="AP77" s="88"/>
      <c r="AQ77" s="88"/>
    </row>
    <row r="78" spans="1:43" s="90" customFormat="1" ht="76.5" x14ac:dyDescent="0.2">
      <c r="A78" s="290"/>
      <c r="B78" s="281"/>
      <c r="C78" s="85" t="s">
        <v>240</v>
      </c>
      <c r="D78" s="84">
        <f t="shared" si="86"/>
        <v>1</v>
      </c>
      <c r="E78" s="273"/>
      <c r="F78" s="273"/>
      <c r="G78" s="240" t="s">
        <v>609</v>
      </c>
      <c r="H78" s="273"/>
      <c r="I78" s="273"/>
      <c r="J78" s="239">
        <f t="shared" si="91"/>
        <v>4</v>
      </c>
      <c r="K78" s="240" t="s">
        <v>243</v>
      </c>
      <c r="L78" s="129"/>
      <c r="M78" s="273"/>
      <c r="N78" s="273"/>
      <c r="O78" s="132">
        <f t="shared" si="250"/>
        <v>1</v>
      </c>
      <c r="P78" s="240" t="s">
        <v>220</v>
      </c>
      <c r="Q78" s="241" t="s">
        <v>622</v>
      </c>
      <c r="R78" s="273"/>
      <c r="S78" s="273"/>
      <c r="T78" s="239">
        <f t="shared" si="251"/>
        <v>1</v>
      </c>
      <c r="U78" s="240" t="s">
        <v>217</v>
      </c>
      <c r="V78" s="240" t="s">
        <v>226</v>
      </c>
      <c r="W78" s="273"/>
      <c r="X78" s="273"/>
      <c r="Y78" s="239">
        <f t="shared" si="5"/>
        <v>4</v>
      </c>
      <c r="Z78" s="240" t="s">
        <v>550</v>
      </c>
      <c r="AA78" s="273"/>
      <c r="AB78" s="369"/>
      <c r="AC78" s="272"/>
      <c r="AD78" s="371"/>
      <c r="AE78" s="272"/>
      <c r="AF78" s="293"/>
      <c r="AG78" s="240" t="s">
        <v>72</v>
      </c>
      <c r="AH78" s="240" t="s">
        <v>641</v>
      </c>
      <c r="AI78" s="86">
        <v>46387</v>
      </c>
      <c r="AJ78" s="87"/>
      <c r="AK78" s="88"/>
      <c r="AL78" s="88"/>
      <c r="AM78" s="88"/>
      <c r="AN78" s="88"/>
      <c r="AO78" s="88"/>
      <c r="AP78" s="88"/>
      <c r="AQ78" s="88"/>
    </row>
    <row r="79" spans="1:43" s="90" customFormat="1" ht="63.75" x14ac:dyDescent="0.2">
      <c r="A79" s="290"/>
      <c r="B79" s="282"/>
      <c r="C79" s="85" t="s">
        <v>240</v>
      </c>
      <c r="D79" s="84">
        <f t="shared" si="86"/>
        <v>1</v>
      </c>
      <c r="E79" s="273"/>
      <c r="F79" s="273"/>
      <c r="G79" s="240" t="s">
        <v>610</v>
      </c>
      <c r="H79" s="273"/>
      <c r="I79" s="273"/>
      <c r="J79" s="239">
        <f t="shared" si="91"/>
        <v>4</v>
      </c>
      <c r="K79" s="240" t="s">
        <v>243</v>
      </c>
      <c r="L79" s="129"/>
      <c r="M79" s="273"/>
      <c r="N79" s="273"/>
      <c r="O79" s="132">
        <f t="shared" si="250"/>
        <v>1</v>
      </c>
      <c r="P79" s="240" t="s">
        <v>220</v>
      </c>
      <c r="Q79" s="241" t="s">
        <v>623</v>
      </c>
      <c r="R79" s="273"/>
      <c r="S79" s="273"/>
      <c r="T79" s="239">
        <f t="shared" si="251"/>
        <v>1</v>
      </c>
      <c r="U79" s="240" t="s">
        <v>217</v>
      </c>
      <c r="V79" s="240" t="s">
        <v>228</v>
      </c>
      <c r="W79" s="273"/>
      <c r="X79" s="273"/>
      <c r="Y79" s="239">
        <f t="shared" si="5"/>
        <v>4</v>
      </c>
      <c r="Z79" s="240" t="s">
        <v>550</v>
      </c>
      <c r="AA79" s="273"/>
      <c r="AB79" s="369"/>
      <c r="AC79" s="272"/>
      <c r="AD79" s="371"/>
      <c r="AE79" s="272"/>
      <c r="AF79" s="293"/>
      <c r="AG79" s="240" t="s">
        <v>72</v>
      </c>
      <c r="AH79" s="240" t="s">
        <v>642</v>
      </c>
      <c r="AI79" s="86">
        <v>46387</v>
      </c>
      <c r="AJ79" s="87"/>
      <c r="AK79" s="88"/>
      <c r="AL79" s="88"/>
      <c r="AM79" s="88"/>
      <c r="AN79" s="88"/>
      <c r="AO79" s="88"/>
      <c r="AP79" s="88"/>
      <c r="AQ79" s="88"/>
    </row>
    <row r="80" spans="1:43" s="90" customFormat="1" ht="114.75" x14ac:dyDescent="0.2">
      <c r="A80" s="290">
        <v>24</v>
      </c>
      <c r="B80" s="280" t="str">
        <f>+'01-Mapa de Riesgos'!N80</f>
        <v>Posibilidad de afectación reputacional  por responder los PQRS fuera de los términos legales,   debido a falta de conocimiento del procedimiento  y limitaciones en los accesos a los medios tecnológicos.</v>
      </c>
      <c r="C80" s="85" t="s">
        <v>240</v>
      </c>
      <c r="D80" s="84">
        <f t="shared" si="86"/>
        <v>1</v>
      </c>
      <c r="E80" s="273">
        <f t="shared" ref="E80" si="257">ROUND(AVERAGEIF(D80:D82,"&gt;0"),0)</f>
        <v>1</v>
      </c>
      <c r="F80" s="273">
        <f t="shared" ref="F80" si="258">E80*0.6</f>
        <v>0.6</v>
      </c>
      <c r="G80" s="240" t="s">
        <v>611</v>
      </c>
      <c r="H80" s="273">
        <f t="shared" ref="H80" si="259">IF(C80="No_existen",5*$H$10,I80*$H$10)</f>
        <v>0.15000000000000002</v>
      </c>
      <c r="I80" s="273">
        <f t="shared" ref="I80" si="260">ROUND(AVERAGEIF(J80:J82,"&gt;0"),0)</f>
        <v>3</v>
      </c>
      <c r="J80" s="239">
        <f t="shared" si="91"/>
        <v>1</v>
      </c>
      <c r="K80" s="240" t="s">
        <v>245</v>
      </c>
      <c r="L80" s="240" t="s">
        <v>704</v>
      </c>
      <c r="M80" s="273">
        <f t="shared" ref="M80" si="261">IF(C80="No_existen",5*$M$10,N80*$M$10)</f>
        <v>0.15</v>
      </c>
      <c r="N80" s="273">
        <f t="shared" ref="N80:N140" si="262">ROUND(AVERAGEIF(O80:O82,"&gt;0"),0)</f>
        <v>1</v>
      </c>
      <c r="O80" s="132">
        <f t="shared" si="250"/>
        <v>1</v>
      </c>
      <c r="P80" s="240" t="s">
        <v>220</v>
      </c>
      <c r="Q80" s="241" t="s">
        <v>624</v>
      </c>
      <c r="R80" s="273">
        <f t="shared" ref="R80" si="263">IF(C80="No_existen",5*$R$10,S80*$R$10)</f>
        <v>0.1</v>
      </c>
      <c r="S80" s="273">
        <f t="shared" ref="S80" si="264">ROUND(AVERAGEIF(T80:T82,"&gt;0"),0)</f>
        <v>1</v>
      </c>
      <c r="T80" s="239">
        <f t="shared" si="251"/>
        <v>1</v>
      </c>
      <c r="U80" s="240" t="s">
        <v>217</v>
      </c>
      <c r="V80" s="240" t="s">
        <v>231</v>
      </c>
      <c r="W80" s="273">
        <f t="shared" ref="W80" si="265">IF(C80="No_existen",5*$W$10,X80*$W$10)</f>
        <v>0.1</v>
      </c>
      <c r="X80" s="273">
        <f t="shared" ref="X80" si="266">ROUND(AVERAGEIF(Y80:Y82,"&gt;0"),0)</f>
        <v>1</v>
      </c>
      <c r="Y80" s="239">
        <f t="shared" si="5"/>
        <v>1</v>
      </c>
      <c r="Z80" s="240" t="s">
        <v>395</v>
      </c>
      <c r="AA80" s="273">
        <f t="shared" ref="AA80" si="267">ROUND(AVERAGE(E80,I80,N80,S80,X80),0)</f>
        <v>1</v>
      </c>
      <c r="AB80" s="369" t="str">
        <f t="shared" ref="AB80" si="268">IF(AA80&lt;1.5,"FUERTE",IF(AND(AA80&gt;=1.5,AA80&lt;2.5),"ACEPTABLE",IF(AA80&gt;=5,"INEXISTENTE","DÉBIL")))</f>
        <v>FUERTE</v>
      </c>
      <c r="AC80" s="272">
        <f>IF('01-Mapa de Riesgos'!S80=0,0,ROUND(('01-Mapa de Riesgos'!S80*AA80),0))</f>
        <v>8</v>
      </c>
      <c r="AD80" s="371" t="str">
        <f t="shared" si="184"/>
        <v>LEVE</v>
      </c>
      <c r="AE80" s="375" t="s">
        <v>634</v>
      </c>
      <c r="AF80" s="293" t="s">
        <v>635</v>
      </c>
      <c r="AG80" s="240" t="s">
        <v>71</v>
      </c>
      <c r="AH80" s="129"/>
      <c r="AI80" s="86"/>
      <c r="AJ80" s="87"/>
      <c r="AK80" s="88"/>
      <c r="AL80" s="88"/>
      <c r="AM80" s="88"/>
      <c r="AN80" s="88"/>
      <c r="AO80" s="88"/>
      <c r="AP80" s="88"/>
      <c r="AQ80" s="88"/>
    </row>
    <row r="81" spans="1:43" s="90" customFormat="1" ht="51" x14ac:dyDescent="0.2">
      <c r="A81" s="290"/>
      <c r="B81" s="281"/>
      <c r="C81" s="85" t="s">
        <v>240</v>
      </c>
      <c r="D81" s="84">
        <f t="shared" si="86"/>
        <v>1</v>
      </c>
      <c r="E81" s="273"/>
      <c r="F81" s="273"/>
      <c r="G81" s="240" t="s">
        <v>612</v>
      </c>
      <c r="H81" s="273"/>
      <c r="I81" s="273"/>
      <c r="J81" s="239">
        <f t="shared" si="91"/>
        <v>4</v>
      </c>
      <c r="K81" s="240" t="s">
        <v>243</v>
      </c>
      <c r="L81" s="129"/>
      <c r="M81" s="273"/>
      <c r="N81" s="273"/>
      <c r="O81" s="132">
        <f t="shared" si="250"/>
        <v>1</v>
      </c>
      <c r="P81" s="240" t="s">
        <v>220</v>
      </c>
      <c r="Q81" s="241" t="s">
        <v>625</v>
      </c>
      <c r="R81" s="273"/>
      <c r="S81" s="273"/>
      <c r="T81" s="239">
        <f t="shared" si="251"/>
        <v>1</v>
      </c>
      <c r="U81" s="240" t="s">
        <v>217</v>
      </c>
      <c r="V81" s="240" t="s">
        <v>227</v>
      </c>
      <c r="W81" s="273"/>
      <c r="X81" s="273"/>
      <c r="Y81" s="239">
        <f t="shared" si="5"/>
        <v>1</v>
      </c>
      <c r="Z81" s="240" t="s">
        <v>395</v>
      </c>
      <c r="AA81" s="273"/>
      <c r="AB81" s="369"/>
      <c r="AC81" s="272"/>
      <c r="AD81" s="371"/>
      <c r="AE81" s="293"/>
      <c r="AF81" s="293"/>
      <c r="AG81" s="240" t="s">
        <v>71</v>
      </c>
      <c r="AH81" s="129"/>
      <c r="AI81" s="86"/>
      <c r="AJ81" s="87"/>
      <c r="AK81" s="88"/>
      <c r="AL81" s="88"/>
      <c r="AM81" s="88"/>
      <c r="AN81" s="88"/>
      <c r="AO81" s="88"/>
      <c r="AP81" s="88"/>
      <c r="AQ81" s="88"/>
    </row>
    <row r="82" spans="1:43" s="90" customFormat="1" x14ac:dyDescent="0.2">
      <c r="A82" s="290"/>
      <c r="B82" s="282"/>
      <c r="C82" s="85"/>
      <c r="D82" s="84">
        <f t="shared" si="86"/>
        <v>0</v>
      </c>
      <c r="E82" s="273"/>
      <c r="F82" s="273"/>
      <c r="G82" s="240"/>
      <c r="H82" s="273"/>
      <c r="I82" s="273"/>
      <c r="J82" s="239">
        <f t="shared" si="91"/>
        <v>0</v>
      </c>
      <c r="K82" s="240"/>
      <c r="L82" s="129"/>
      <c r="M82" s="273"/>
      <c r="N82" s="273"/>
      <c r="O82" s="132">
        <f t="shared" si="250"/>
        <v>0</v>
      </c>
      <c r="P82" s="240"/>
      <c r="Q82" s="241"/>
      <c r="R82" s="273"/>
      <c r="S82" s="273"/>
      <c r="T82" s="239">
        <f t="shared" si="251"/>
        <v>0</v>
      </c>
      <c r="U82" s="240"/>
      <c r="V82" s="240"/>
      <c r="W82" s="273"/>
      <c r="X82" s="273"/>
      <c r="Y82" s="239">
        <f t="shared" si="5"/>
        <v>0</v>
      </c>
      <c r="Z82" s="240"/>
      <c r="AA82" s="273"/>
      <c r="AB82" s="369"/>
      <c r="AC82" s="272"/>
      <c r="AD82" s="371"/>
      <c r="AE82" s="293"/>
      <c r="AF82" s="293"/>
      <c r="AG82" s="240"/>
      <c r="AH82" s="129"/>
      <c r="AI82" s="86"/>
      <c r="AJ82" s="87"/>
      <c r="AK82" s="88"/>
      <c r="AL82" s="88"/>
      <c r="AM82" s="88"/>
      <c r="AN82" s="88"/>
      <c r="AO82" s="88"/>
      <c r="AP82" s="88"/>
      <c r="AQ82" s="88"/>
    </row>
    <row r="83" spans="1:43" s="90" customFormat="1" ht="89.25" x14ac:dyDescent="0.2">
      <c r="A83" s="290">
        <v>25</v>
      </c>
      <c r="B83" s="280" t="str">
        <f>+'01-Mapa de Riesgos'!N83</f>
        <v>Posibilidad de afectación económica y reputacional  por incumplimiento en los lineamientos institucionales que no cuentan con respaldo financiero al suscribir contratos o convenios entre la universidad y entes externos,   debido a:
 *Desconocimiento de los lineamientos por parte del personal de la Institución para la suscripción de contratos o convenios. 
*Entrega inoportuna de la información por parte del proponente.
*Presiones de agentes externos para el cumplimiento de tiempos para la presentación de propuestas.</v>
      </c>
      <c r="C83" s="85" t="s">
        <v>240</v>
      </c>
      <c r="D83" s="84">
        <f t="shared" si="86"/>
        <v>1</v>
      </c>
      <c r="E83" s="273">
        <f t="shared" ref="E83" si="269">ROUND(AVERAGEIF(D83:D85,"&gt;0"),0)</f>
        <v>1</v>
      </c>
      <c r="F83" s="273">
        <f t="shared" ref="F83" si="270">E83*0.6</f>
        <v>0.6</v>
      </c>
      <c r="G83" s="240" t="s">
        <v>613</v>
      </c>
      <c r="H83" s="273">
        <f t="shared" ref="H83" si="271">IF(C83="No_existen",5*$H$10,I83*$H$10)</f>
        <v>0.2</v>
      </c>
      <c r="I83" s="273">
        <f t="shared" ref="I83" si="272">ROUND(AVERAGEIF(J83:J85,"&gt;0"),0)</f>
        <v>4</v>
      </c>
      <c r="J83" s="239">
        <f t="shared" si="91"/>
        <v>4</v>
      </c>
      <c r="K83" s="240" t="s">
        <v>243</v>
      </c>
      <c r="L83" s="129"/>
      <c r="M83" s="273">
        <f t="shared" ref="M83" si="273">IF(C83="No_existen",5*$M$10,N83*$M$10)</f>
        <v>0.15</v>
      </c>
      <c r="N83" s="273">
        <f t="shared" ref="N83" si="274">ROUND(AVERAGEIF(O83:O85,"&gt;0"),0)</f>
        <v>1</v>
      </c>
      <c r="O83" s="132">
        <f t="shared" si="250"/>
        <v>1</v>
      </c>
      <c r="P83" s="240" t="s">
        <v>220</v>
      </c>
      <c r="Q83" s="241" t="s">
        <v>626</v>
      </c>
      <c r="R83" s="273">
        <f t="shared" ref="R83" si="275">IF(C83="No_existen",5*$R$10,S83*$R$10)</f>
        <v>0.1</v>
      </c>
      <c r="S83" s="273">
        <f t="shared" ref="S83" si="276">ROUND(AVERAGEIF(T83:T85,"&gt;0"),0)</f>
        <v>1</v>
      </c>
      <c r="T83" s="239">
        <f t="shared" si="251"/>
        <v>1</v>
      </c>
      <c r="U83" s="240" t="s">
        <v>217</v>
      </c>
      <c r="V83" s="240" t="s">
        <v>231</v>
      </c>
      <c r="W83" s="273">
        <f t="shared" ref="W83" si="277">IF(C83="No_existen",5*$W$10,X83*$W$10)</f>
        <v>0.30000000000000004</v>
      </c>
      <c r="X83" s="273">
        <f t="shared" ref="X83" si="278">ROUND(AVERAGEIF(Y83:Y85,"&gt;0"),0)</f>
        <v>3</v>
      </c>
      <c r="Y83" s="239">
        <f t="shared" si="5"/>
        <v>4</v>
      </c>
      <c r="Z83" s="240" t="s">
        <v>550</v>
      </c>
      <c r="AA83" s="273">
        <f t="shared" ref="AA83" si="279">ROUND(AVERAGE(E83,I83,N83,S83,X83),0)</f>
        <v>2</v>
      </c>
      <c r="AB83" s="369" t="str">
        <f t="shared" ref="AB83" si="280">IF(AA83&lt;1.5,"FUERTE",IF(AND(AA83&gt;=1.5,AA83&lt;2.5),"ACEPTABLE",IF(AA83&gt;=5,"INEXISTENTE","DÉBIL")))</f>
        <v>ACEPTABLE</v>
      </c>
      <c r="AC83" s="272">
        <f>IF('01-Mapa de Riesgos'!S83=0,0,ROUND(('01-Mapa de Riesgos'!S83*AA83),0))</f>
        <v>30</v>
      </c>
      <c r="AD83" s="371" t="str">
        <f t="shared" si="184"/>
        <v>MODERADO</v>
      </c>
      <c r="AE83" s="293" t="s">
        <v>636</v>
      </c>
      <c r="AF83" s="293" t="s">
        <v>637</v>
      </c>
      <c r="AG83" s="240" t="s">
        <v>72</v>
      </c>
      <c r="AH83" s="240" t="s">
        <v>643</v>
      </c>
      <c r="AI83" s="86">
        <v>46387</v>
      </c>
      <c r="AJ83" s="87"/>
      <c r="AK83" s="88"/>
      <c r="AL83" s="88"/>
      <c r="AM83" s="88"/>
      <c r="AN83" s="88"/>
      <c r="AO83" s="88"/>
      <c r="AP83" s="88"/>
      <c r="AQ83" s="88"/>
    </row>
    <row r="84" spans="1:43" s="90" customFormat="1" ht="63.75" x14ac:dyDescent="0.2">
      <c r="A84" s="290"/>
      <c r="B84" s="281"/>
      <c r="C84" s="85" t="s">
        <v>240</v>
      </c>
      <c r="D84" s="84">
        <f t="shared" si="86"/>
        <v>1</v>
      </c>
      <c r="E84" s="273"/>
      <c r="F84" s="273"/>
      <c r="G84" s="240" t="s">
        <v>614</v>
      </c>
      <c r="H84" s="273"/>
      <c r="I84" s="273"/>
      <c r="J84" s="239">
        <f t="shared" si="91"/>
        <v>4</v>
      </c>
      <c r="K84" s="240" t="s">
        <v>243</v>
      </c>
      <c r="L84" s="129"/>
      <c r="M84" s="273"/>
      <c r="N84" s="273"/>
      <c r="O84" s="132">
        <f t="shared" si="250"/>
        <v>1</v>
      </c>
      <c r="P84" s="240" t="s">
        <v>220</v>
      </c>
      <c r="Q84" s="241" t="s">
        <v>626</v>
      </c>
      <c r="R84" s="273"/>
      <c r="S84" s="273"/>
      <c r="T84" s="239">
        <f t="shared" si="251"/>
        <v>1</v>
      </c>
      <c r="U84" s="240" t="s">
        <v>217</v>
      </c>
      <c r="V84" s="240" t="s">
        <v>230</v>
      </c>
      <c r="W84" s="273"/>
      <c r="X84" s="273"/>
      <c r="Y84" s="239">
        <f t="shared" si="5"/>
        <v>1</v>
      </c>
      <c r="Z84" s="240" t="s">
        <v>395</v>
      </c>
      <c r="AA84" s="273"/>
      <c r="AB84" s="369"/>
      <c r="AC84" s="272"/>
      <c r="AD84" s="371"/>
      <c r="AE84" s="293"/>
      <c r="AF84" s="293"/>
      <c r="AG84" s="240" t="s">
        <v>72</v>
      </c>
      <c r="AH84" s="240" t="s">
        <v>643</v>
      </c>
      <c r="AI84" s="86">
        <v>46387</v>
      </c>
      <c r="AJ84" s="87"/>
      <c r="AK84" s="88"/>
      <c r="AL84" s="88"/>
      <c r="AM84" s="88"/>
      <c r="AN84" s="88"/>
      <c r="AO84" s="88"/>
      <c r="AP84" s="88"/>
      <c r="AQ84" s="88"/>
    </row>
    <row r="85" spans="1:43" s="90" customFormat="1" x14ac:dyDescent="0.2">
      <c r="A85" s="290"/>
      <c r="B85" s="282"/>
      <c r="C85" s="85"/>
      <c r="D85" s="84">
        <f t="shared" si="86"/>
        <v>0</v>
      </c>
      <c r="E85" s="273"/>
      <c r="F85" s="273"/>
      <c r="G85" s="240"/>
      <c r="H85" s="273"/>
      <c r="I85" s="273"/>
      <c r="J85" s="239">
        <f t="shared" si="91"/>
        <v>0</v>
      </c>
      <c r="K85" s="240"/>
      <c r="L85" s="129"/>
      <c r="M85" s="273"/>
      <c r="N85" s="273"/>
      <c r="O85" s="132">
        <f t="shared" si="250"/>
        <v>0</v>
      </c>
      <c r="P85" s="240"/>
      <c r="Q85" s="241"/>
      <c r="R85" s="273"/>
      <c r="S85" s="273"/>
      <c r="T85" s="239">
        <f t="shared" si="251"/>
        <v>0</v>
      </c>
      <c r="U85" s="240"/>
      <c r="V85" s="240"/>
      <c r="W85" s="273"/>
      <c r="X85" s="273"/>
      <c r="Y85" s="239">
        <f t="shared" si="5"/>
        <v>0</v>
      </c>
      <c r="Z85" s="240"/>
      <c r="AA85" s="273"/>
      <c r="AB85" s="369"/>
      <c r="AC85" s="272"/>
      <c r="AD85" s="371"/>
      <c r="AE85" s="293"/>
      <c r="AF85" s="293"/>
      <c r="AG85" s="240"/>
      <c r="AH85" s="240"/>
      <c r="AI85" s="86"/>
      <c r="AJ85" s="87"/>
      <c r="AK85" s="88"/>
      <c r="AL85" s="88"/>
      <c r="AM85" s="88"/>
      <c r="AN85" s="88"/>
      <c r="AO85" s="88"/>
      <c r="AP85" s="88"/>
      <c r="AQ85" s="88"/>
    </row>
    <row r="86" spans="1:43" s="90" customFormat="1" ht="25.5" customHeight="1" x14ac:dyDescent="0.2">
      <c r="A86" s="290">
        <v>26</v>
      </c>
      <c r="B86" s="280" t="str">
        <f>+'01-Mapa de Riesgos'!N86</f>
        <v>Posibilidad de pérdida reputacional  por pérdida o modificación de la documentación,   debido a falta de ética profesional al entregar información  a personas no autorizadas,  y/o tramitar la creación y actualización de cambios a documentos sin cumplir con los procedimientos definidos en el Sistema Integral de Gestión.</v>
      </c>
      <c r="C86" s="85" t="s">
        <v>240</v>
      </c>
      <c r="D86" s="84">
        <f t="shared" si="86"/>
        <v>1</v>
      </c>
      <c r="E86" s="273">
        <f t="shared" ref="E86" si="281">ROUND(AVERAGEIF(D86:D88,"&gt;0"),0)</f>
        <v>1</v>
      </c>
      <c r="F86" s="273">
        <f t="shared" ref="F86" si="282">E86*0.6</f>
        <v>0.6</v>
      </c>
      <c r="G86" s="241" t="s">
        <v>615</v>
      </c>
      <c r="H86" s="273">
        <f t="shared" ref="H86" si="283">IF(C86="No_existen",5*$H$10,I86*$H$10)</f>
        <v>0.15000000000000002</v>
      </c>
      <c r="I86" s="273">
        <f t="shared" ref="I86" si="284">ROUND(AVERAGEIF(J86:J88,"&gt;0"),0)</f>
        <v>3</v>
      </c>
      <c r="J86" s="239">
        <f t="shared" si="91"/>
        <v>4</v>
      </c>
      <c r="K86" s="240" t="s">
        <v>243</v>
      </c>
      <c r="L86" s="129"/>
      <c r="M86" s="273">
        <f t="shared" ref="M86" si="285">IF(C86="No_existen",5*$M$10,N86*$M$10)</f>
        <v>0.15</v>
      </c>
      <c r="N86" s="273">
        <f t="shared" ref="N86" si="286">ROUND(AVERAGEIF(O86:O88,"&gt;0"),0)</f>
        <v>1</v>
      </c>
      <c r="O86" s="132">
        <f t="shared" si="250"/>
        <v>1</v>
      </c>
      <c r="P86" s="240" t="s">
        <v>220</v>
      </c>
      <c r="Q86" s="241" t="s">
        <v>627</v>
      </c>
      <c r="R86" s="273">
        <f t="shared" ref="R86" si="287">IF(C86="No_existen",5*$R$10,S86*$R$10)</f>
        <v>0.1</v>
      </c>
      <c r="S86" s="273">
        <f t="shared" ref="S86" si="288">ROUND(AVERAGEIF(T86:T88,"&gt;0"),0)</f>
        <v>1</v>
      </c>
      <c r="T86" s="239">
        <f t="shared" si="251"/>
        <v>1</v>
      </c>
      <c r="U86" s="240" t="s">
        <v>217</v>
      </c>
      <c r="V86" s="241" t="s">
        <v>232</v>
      </c>
      <c r="W86" s="238">
        <f t="shared" ref="W86" si="289">IF(C86="No_existen",5*$W$10,X86*$W$10)</f>
        <v>0.1</v>
      </c>
      <c r="X86" s="238">
        <f>ROUND(AVERAGEIF(Y86:Y88,"&gt;0"),0)</f>
        <v>1</v>
      </c>
      <c r="Y86" s="238">
        <f t="shared" si="5"/>
        <v>1</v>
      </c>
      <c r="Z86" s="241" t="s">
        <v>395</v>
      </c>
      <c r="AA86" s="273">
        <f t="shared" ref="AA86" si="290">ROUND(AVERAGE(E86,I86,N86,S86,X86),0)</f>
        <v>1</v>
      </c>
      <c r="AB86" s="369" t="str">
        <f t="shared" ref="AB86" si="291">IF(AA86&lt;1.5,"FUERTE",IF(AND(AA86&gt;=1.5,AA86&lt;2.5),"ACEPTABLE",IF(AA86&gt;=5,"INEXISTENTE","DÉBIL")))</f>
        <v>FUERTE</v>
      </c>
      <c r="AC86" s="272">
        <f>IF('01-Mapa de Riesgos'!S86=0,0,ROUND(('01-Mapa de Riesgos'!S86*AA86),0))</f>
        <v>12</v>
      </c>
      <c r="AD86" s="371" t="str">
        <f t="shared" si="184"/>
        <v>MODERADO</v>
      </c>
      <c r="AE86" s="293" t="s">
        <v>638</v>
      </c>
      <c r="AF86" s="293">
        <v>0</v>
      </c>
      <c r="AG86" s="241" t="s">
        <v>72</v>
      </c>
      <c r="AH86" s="241" t="s">
        <v>644</v>
      </c>
      <c r="AI86" s="197">
        <v>46387</v>
      </c>
      <c r="AJ86" s="87"/>
      <c r="AK86" s="88"/>
      <c r="AL86" s="88"/>
      <c r="AM86" s="88"/>
      <c r="AN86" s="88"/>
      <c r="AO86" s="88"/>
      <c r="AP86" s="88"/>
      <c r="AQ86" s="88"/>
    </row>
    <row r="87" spans="1:43" s="90" customFormat="1" ht="51" x14ac:dyDescent="0.2">
      <c r="A87" s="290"/>
      <c r="B87" s="281"/>
      <c r="C87" s="85" t="s">
        <v>240</v>
      </c>
      <c r="D87" s="84">
        <f t="shared" si="86"/>
        <v>1</v>
      </c>
      <c r="E87" s="273"/>
      <c r="F87" s="273"/>
      <c r="G87" s="240" t="s">
        <v>616</v>
      </c>
      <c r="H87" s="273"/>
      <c r="I87" s="273"/>
      <c r="J87" s="239">
        <f t="shared" si="91"/>
        <v>4</v>
      </c>
      <c r="K87" s="240" t="s">
        <v>243</v>
      </c>
      <c r="L87" s="129"/>
      <c r="M87" s="273"/>
      <c r="N87" s="273"/>
      <c r="O87" s="132">
        <f t="shared" si="250"/>
        <v>1</v>
      </c>
      <c r="P87" s="240" t="s">
        <v>220</v>
      </c>
      <c r="Q87" s="241" t="s">
        <v>627</v>
      </c>
      <c r="R87" s="273"/>
      <c r="S87" s="273"/>
      <c r="T87" s="239">
        <f t="shared" si="251"/>
        <v>1</v>
      </c>
      <c r="U87" s="240" t="s">
        <v>217</v>
      </c>
      <c r="V87" s="240" t="s">
        <v>226</v>
      </c>
      <c r="W87" s="239"/>
      <c r="X87" s="239"/>
      <c r="Y87" s="239">
        <f t="shared" si="5"/>
        <v>1</v>
      </c>
      <c r="Z87" s="240" t="s">
        <v>395</v>
      </c>
      <c r="AA87" s="273"/>
      <c r="AB87" s="369"/>
      <c r="AC87" s="272"/>
      <c r="AD87" s="371"/>
      <c r="AE87" s="293"/>
      <c r="AF87" s="293"/>
      <c r="AG87" s="240" t="s">
        <v>72</v>
      </c>
      <c r="AH87" s="240" t="s">
        <v>645</v>
      </c>
      <c r="AI87" s="86">
        <v>46387</v>
      </c>
      <c r="AJ87" s="87"/>
      <c r="AK87" s="88"/>
      <c r="AL87" s="88"/>
      <c r="AM87" s="88"/>
      <c r="AN87" s="88"/>
      <c r="AO87" s="88"/>
      <c r="AP87" s="88"/>
      <c r="AQ87" s="88"/>
    </row>
    <row r="88" spans="1:43" s="90" customFormat="1" ht="38.25" x14ac:dyDescent="0.2">
      <c r="A88" s="290"/>
      <c r="B88" s="282"/>
      <c r="C88" s="85" t="s">
        <v>240</v>
      </c>
      <c r="D88" s="84">
        <f t="shared" si="86"/>
        <v>1</v>
      </c>
      <c r="E88" s="273"/>
      <c r="F88" s="273"/>
      <c r="G88" s="240" t="s">
        <v>617</v>
      </c>
      <c r="H88" s="273"/>
      <c r="I88" s="273"/>
      <c r="J88" s="239">
        <f t="shared" si="91"/>
        <v>1</v>
      </c>
      <c r="K88" s="240" t="s">
        <v>245</v>
      </c>
      <c r="L88" s="240" t="s">
        <v>705</v>
      </c>
      <c r="M88" s="273"/>
      <c r="N88" s="273"/>
      <c r="O88" s="132">
        <f t="shared" si="250"/>
        <v>1</v>
      </c>
      <c r="P88" s="240" t="s">
        <v>220</v>
      </c>
      <c r="Q88" s="241" t="s">
        <v>628</v>
      </c>
      <c r="R88" s="273"/>
      <c r="S88" s="273"/>
      <c r="T88" s="239">
        <f t="shared" si="251"/>
        <v>1</v>
      </c>
      <c r="U88" s="240" t="s">
        <v>217</v>
      </c>
      <c r="V88" s="240" t="s">
        <v>231</v>
      </c>
      <c r="W88" s="239"/>
      <c r="X88" s="239"/>
      <c r="Y88" s="239">
        <f t="shared" si="5"/>
        <v>1</v>
      </c>
      <c r="Z88" s="240" t="s">
        <v>395</v>
      </c>
      <c r="AA88" s="273"/>
      <c r="AB88" s="369"/>
      <c r="AC88" s="272"/>
      <c r="AD88" s="371"/>
      <c r="AE88" s="293"/>
      <c r="AF88" s="293"/>
      <c r="AG88" s="240" t="s">
        <v>74</v>
      </c>
      <c r="AH88" s="240" t="s">
        <v>646</v>
      </c>
      <c r="AI88" s="86">
        <v>46387</v>
      </c>
      <c r="AJ88" s="87" t="s">
        <v>647</v>
      </c>
      <c r="AK88" s="88"/>
      <c r="AL88" s="88"/>
      <c r="AM88" s="88"/>
      <c r="AN88" s="88"/>
      <c r="AO88" s="88"/>
      <c r="AP88" s="88"/>
      <c r="AQ88" s="88"/>
    </row>
    <row r="89" spans="1:43" s="90" customFormat="1" ht="63.75" x14ac:dyDescent="0.2">
      <c r="A89" s="290">
        <v>27</v>
      </c>
      <c r="B89" s="280" t="str">
        <f>+'01-Mapa de Riesgos'!N89</f>
        <v>Posibilidad de afectación económica y reputacional  por la degradación de las areas boscosas de la universidad por acciones antrópicas o eventos naturales,   debido a la vulnerabilidad a dichos eventos, alto flujo de visitantes, cerramientos inseguros y falta de cultura ciudadana.</v>
      </c>
      <c r="C89" s="85" t="s">
        <v>240</v>
      </c>
      <c r="D89" s="84">
        <f t="shared" si="86"/>
        <v>1</v>
      </c>
      <c r="E89" s="273">
        <f t="shared" ref="E89" si="292">ROUND(AVERAGEIF(D89:D91,"&gt;0"),0)</f>
        <v>2</v>
      </c>
      <c r="F89" s="273">
        <f t="shared" ref="F89" si="293">E89*0.6</f>
        <v>1.2</v>
      </c>
      <c r="G89" s="241" t="s">
        <v>618</v>
      </c>
      <c r="H89" s="274">
        <f>IF(C89="No_existen",5*$H$10,I89*$H$10)</f>
        <v>0.2</v>
      </c>
      <c r="I89" s="274">
        <f>ROUND(AVERAGEIF(J89:J91,"&gt;0"),0)</f>
        <v>4</v>
      </c>
      <c r="J89" s="238">
        <f t="shared" si="91"/>
        <v>4</v>
      </c>
      <c r="K89" s="241" t="s">
        <v>243</v>
      </c>
      <c r="L89" s="129"/>
      <c r="M89" s="273">
        <f t="shared" ref="M89" si="294">IF(C89="No_existen",5*$M$10,N89*$M$10)</f>
        <v>0.15</v>
      </c>
      <c r="N89" s="273">
        <f t="shared" ref="N89" si="295">ROUND(AVERAGEIF(O89:O91,"&gt;0"),0)</f>
        <v>1</v>
      </c>
      <c r="O89" s="132">
        <f t="shared" si="250"/>
        <v>1</v>
      </c>
      <c r="P89" s="240" t="s">
        <v>220</v>
      </c>
      <c r="Q89" s="241" t="s">
        <v>629</v>
      </c>
      <c r="R89" s="274">
        <f>IF(C89="No_existen",5*$R$10,S89*$R$10)</f>
        <v>0.1</v>
      </c>
      <c r="S89" s="274">
        <f>ROUND(AVERAGEIF(T89:T91,"&gt;0"),0)</f>
        <v>1</v>
      </c>
      <c r="T89" s="238">
        <f t="shared" si="251"/>
        <v>1</v>
      </c>
      <c r="U89" s="241" t="s">
        <v>217</v>
      </c>
      <c r="V89" s="241" t="s">
        <v>228</v>
      </c>
      <c r="W89" s="274">
        <f t="shared" ref="W89" si="296">IF(C89="No_existen",5*$W$10,X89*$W$10)</f>
        <v>0.1</v>
      </c>
      <c r="X89" s="274">
        <f>ROUND(AVERAGEIF(Y89:Y91,"&gt;0"),0)</f>
        <v>1</v>
      </c>
      <c r="Y89" s="238">
        <f t="shared" si="5"/>
        <v>1</v>
      </c>
      <c r="Z89" s="241" t="s">
        <v>395</v>
      </c>
      <c r="AA89" s="273">
        <f t="shared" ref="AA89" si="297">ROUND(AVERAGE(E89,I89,N89,S89,X89),0)</f>
        <v>2</v>
      </c>
      <c r="AB89" s="369" t="str">
        <f t="shared" ref="AB89" si="298">IF(AA89&lt;1.5,"FUERTE",IF(AND(AA89&gt;=1.5,AA89&lt;2.5),"ACEPTABLE",IF(AA89&gt;=5,"INEXISTENTE","DÉBIL")))</f>
        <v>ACEPTABLE</v>
      </c>
      <c r="AC89" s="272">
        <f>IF('01-Mapa de Riesgos'!S89=0,0,ROUND(('01-Mapa de Riesgos'!S89*AA89),0))</f>
        <v>10</v>
      </c>
      <c r="AD89" s="371" t="str">
        <f t="shared" si="184"/>
        <v>LEVE</v>
      </c>
      <c r="AE89" s="293" t="s">
        <v>639</v>
      </c>
      <c r="AF89" s="293">
        <v>0</v>
      </c>
      <c r="AG89" s="240" t="s">
        <v>71</v>
      </c>
      <c r="AH89" s="129"/>
      <c r="AI89" s="86"/>
      <c r="AJ89" s="87"/>
      <c r="AK89" s="88"/>
      <c r="AL89" s="88"/>
      <c r="AM89" s="88"/>
      <c r="AN89" s="88"/>
      <c r="AO89" s="88"/>
      <c r="AP89" s="88"/>
      <c r="AQ89" s="88"/>
    </row>
    <row r="90" spans="1:43" s="90" customFormat="1" ht="25.5" x14ac:dyDescent="0.2">
      <c r="A90" s="290"/>
      <c r="B90" s="281"/>
      <c r="C90" s="85" t="s">
        <v>240</v>
      </c>
      <c r="D90" s="84">
        <f t="shared" si="86"/>
        <v>1</v>
      </c>
      <c r="E90" s="273"/>
      <c r="F90" s="273"/>
      <c r="G90" s="240" t="s">
        <v>619</v>
      </c>
      <c r="H90" s="273"/>
      <c r="I90" s="273"/>
      <c r="J90" s="239">
        <f t="shared" si="91"/>
        <v>4</v>
      </c>
      <c r="K90" s="240" t="s">
        <v>243</v>
      </c>
      <c r="L90" s="129"/>
      <c r="M90" s="273"/>
      <c r="N90" s="273"/>
      <c r="O90" s="132">
        <f t="shared" si="250"/>
        <v>1</v>
      </c>
      <c r="P90" s="240" t="s">
        <v>220</v>
      </c>
      <c r="Q90" s="241" t="s">
        <v>630</v>
      </c>
      <c r="R90" s="273"/>
      <c r="S90" s="273"/>
      <c r="T90" s="239">
        <f t="shared" si="251"/>
        <v>1</v>
      </c>
      <c r="U90" s="240" t="s">
        <v>217</v>
      </c>
      <c r="V90" s="240" t="s">
        <v>232</v>
      </c>
      <c r="W90" s="273"/>
      <c r="X90" s="273"/>
      <c r="Y90" s="239">
        <f t="shared" si="5"/>
        <v>1</v>
      </c>
      <c r="Z90" s="240" t="s">
        <v>395</v>
      </c>
      <c r="AA90" s="273"/>
      <c r="AB90" s="369"/>
      <c r="AC90" s="272"/>
      <c r="AD90" s="371"/>
      <c r="AE90" s="293"/>
      <c r="AF90" s="293"/>
      <c r="AG90" s="240" t="s">
        <v>71</v>
      </c>
      <c r="AH90" s="129"/>
      <c r="AI90" s="86"/>
      <c r="AJ90" s="87"/>
      <c r="AK90" s="88"/>
      <c r="AL90" s="88"/>
      <c r="AM90" s="88"/>
      <c r="AN90" s="88"/>
      <c r="AO90" s="88"/>
      <c r="AP90" s="88"/>
      <c r="AQ90" s="88"/>
    </row>
    <row r="91" spans="1:43" s="90" customFormat="1" ht="38.25" x14ac:dyDescent="0.2">
      <c r="A91" s="290"/>
      <c r="B91" s="282"/>
      <c r="C91" s="85" t="s">
        <v>263</v>
      </c>
      <c r="D91" s="84">
        <f t="shared" si="86"/>
        <v>4</v>
      </c>
      <c r="E91" s="273"/>
      <c r="F91" s="273"/>
      <c r="G91" s="240" t="s">
        <v>620</v>
      </c>
      <c r="H91" s="273"/>
      <c r="I91" s="273"/>
      <c r="J91" s="239">
        <f t="shared" si="91"/>
        <v>4</v>
      </c>
      <c r="K91" s="240" t="s">
        <v>243</v>
      </c>
      <c r="L91" s="129"/>
      <c r="M91" s="273"/>
      <c r="N91" s="273"/>
      <c r="O91" s="132">
        <f t="shared" si="250"/>
        <v>1</v>
      </c>
      <c r="P91" s="240" t="s">
        <v>220</v>
      </c>
      <c r="Q91" s="241" t="s">
        <v>631</v>
      </c>
      <c r="R91" s="273"/>
      <c r="S91" s="273"/>
      <c r="T91" s="239">
        <f t="shared" si="251"/>
        <v>1</v>
      </c>
      <c r="U91" s="240" t="s">
        <v>217</v>
      </c>
      <c r="V91" s="240" t="s">
        <v>232</v>
      </c>
      <c r="W91" s="273"/>
      <c r="X91" s="273"/>
      <c r="Y91" s="239">
        <f t="shared" si="5"/>
        <v>1</v>
      </c>
      <c r="Z91" s="240" t="s">
        <v>395</v>
      </c>
      <c r="AA91" s="273"/>
      <c r="AB91" s="369"/>
      <c r="AC91" s="272"/>
      <c r="AD91" s="371"/>
      <c r="AE91" s="293"/>
      <c r="AF91" s="293"/>
      <c r="AG91" s="240" t="s">
        <v>71</v>
      </c>
      <c r="AH91" s="129"/>
      <c r="AI91" s="86"/>
      <c r="AJ91" s="87"/>
      <c r="AK91" s="88"/>
      <c r="AL91" s="88"/>
      <c r="AM91" s="88"/>
      <c r="AN91" s="88"/>
      <c r="AO91" s="88"/>
      <c r="AP91" s="88"/>
      <c r="AQ91" s="88"/>
    </row>
    <row r="92" spans="1:43" s="90" customFormat="1" ht="48" customHeight="1" x14ac:dyDescent="0.2">
      <c r="A92" s="290">
        <v>28</v>
      </c>
      <c r="B92" s="280" t="str">
        <f>+'01-Mapa de Riesgos'!N92</f>
        <v>Posibilidad de afectación económica y reputacional  por cancelación de estudiantes en las asignaturas virtuales   a causa de que el reglamento estudiantil permite la cancelación en cualquier período del semestre académico, las brechas en habilidades y competencias para mantenerse en la modalidad y la falta de procedimientos institucionales que garanticen la creación y oferta de asignaturas virtuales.</v>
      </c>
      <c r="C92" s="194" t="s">
        <v>240</v>
      </c>
      <c r="D92" s="195">
        <f t="shared" si="86"/>
        <v>1</v>
      </c>
      <c r="E92" s="274">
        <f>ROUND(AVERAGEIF(D92:D94,"&gt;0"),0)</f>
        <v>1</v>
      </c>
      <c r="F92" s="274">
        <f>E92*0.6</f>
        <v>0.6</v>
      </c>
      <c r="G92" s="241" t="s">
        <v>558</v>
      </c>
      <c r="H92" s="274">
        <f>IF(C92="No_existen",5*$H$10,I92*$H$10)</f>
        <v>0.2</v>
      </c>
      <c r="I92" s="274">
        <f>ROUND(AVERAGEIF(J92:J94,"&gt;0"),0)</f>
        <v>4</v>
      </c>
      <c r="J92" s="238">
        <f t="shared" si="91"/>
        <v>4</v>
      </c>
      <c r="K92" s="241" t="s">
        <v>243</v>
      </c>
      <c r="L92" s="129"/>
      <c r="M92" s="273">
        <f t="shared" ref="M92" si="299">IF(C92="No_existen",5*$M$10,N92*$M$10)</f>
        <v>0.15</v>
      </c>
      <c r="N92" s="273">
        <f t="shared" ref="N92" si="300">ROUND(AVERAGEIF(O92:O94,"&gt;0"),0)</f>
        <v>1</v>
      </c>
      <c r="O92" s="132">
        <f t="shared" si="250"/>
        <v>1</v>
      </c>
      <c r="P92" s="241" t="s">
        <v>220</v>
      </c>
      <c r="Q92" s="241" t="s">
        <v>560</v>
      </c>
      <c r="R92" s="274">
        <f>IF(C92="No_existen",5*$R$10,S92*$R$10)</f>
        <v>0.1</v>
      </c>
      <c r="S92" s="274">
        <f>ROUND(AVERAGEIF(T92:T94,"&gt;0"),0)</f>
        <v>1</v>
      </c>
      <c r="T92" s="238">
        <f t="shared" si="251"/>
        <v>1</v>
      </c>
      <c r="U92" s="241" t="s">
        <v>217</v>
      </c>
      <c r="V92" s="241" t="s">
        <v>230</v>
      </c>
      <c r="W92" s="274">
        <f t="shared" ref="W92" si="301">IF(C92="No_existen",5*$W$10,X92*$W$10)</f>
        <v>0.30000000000000004</v>
      </c>
      <c r="X92" s="274">
        <f>ROUND(AVERAGEIF(Y92:Y94,"&gt;0"),0)</f>
        <v>3</v>
      </c>
      <c r="Y92" s="238">
        <f t="shared" si="5"/>
        <v>1</v>
      </c>
      <c r="Z92" s="241" t="s">
        <v>395</v>
      </c>
      <c r="AA92" s="273">
        <f t="shared" ref="AA92" si="302">ROUND(AVERAGE(E92,I92,N92,S92,X92),0)</f>
        <v>2</v>
      </c>
      <c r="AB92" s="369" t="str">
        <f t="shared" ref="AB92" si="303">IF(AA92&lt;1.5,"FUERTE",IF(AND(AA92&gt;=1.5,AA92&lt;2.5),"ACEPTABLE",IF(AA92&gt;=5,"INEXISTENTE","DÉBIL")))</f>
        <v>ACEPTABLE</v>
      </c>
      <c r="AC92" s="272">
        <f>IF('01-Mapa de Riesgos'!S92=0,0,ROUND(('01-Mapa de Riesgos'!S92*AA92),0))</f>
        <v>30</v>
      </c>
      <c r="AD92" s="371" t="str">
        <f t="shared" si="184"/>
        <v>MODERADO</v>
      </c>
      <c r="AE92" s="374" t="s">
        <v>562</v>
      </c>
      <c r="AF92" s="292" t="s">
        <v>563</v>
      </c>
      <c r="AG92" s="241" t="s">
        <v>72</v>
      </c>
      <c r="AH92" s="241" t="s">
        <v>564</v>
      </c>
      <c r="AI92" s="197">
        <v>46350</v>
      </c>
      <c r="AJ92" s="87"/>
      <c r="AK92" s="88"/>
      <c r="AL92" s="88"/>
      <c r="AM92" s="88"/>
      <c r="AN92" s="88"/>
      <c r="AO92" s="88"/>
      <c r="AP92" s="88"/>
      <c r="AQ92" s="88"/>
    </row>
    <row r="93" spans="1:43" s="90" customFormat="1" ht="58.5" customHeight="1" x14ac:dyDescent="0.2">
      <c r="A93" s="290"/>
      <c r="B93" s="281"/>
      <c r="C93" s="85" t="s">
        <v>240</v>
      </c>
      <c r="D93" s="84">
        <f t="shared" si="86"/>
        <v>1</v>
      </c>
      <c r="E93" s="273"/>
      <c r="F93" s="273"/>
      <c r="G93" s="240" t="s">
        <v>559</v>
      </c>
      <c r="H93" s="273"/>
      <c r="I93" s="273"/>
      <c r="J93" s="239">
        <f t="shared" si="91"/>
        <v>4</v>
      </c>
      <c r="K93" s="240" t="s">
        <v>243</v>
      </c>
      <c r="L93" s="129"/>
      <c r="M93" s="273"/>
      <c r="N93" s="273"/>
      <c r="O93" s="132">
        <f t="shared" si="250"/>
        <v>1</v>
      </c>
      <c r="P93" s="240" t="s">
        <v>220</v>
      </c>
      <c r="Q93" s="241" t="s">
        <v>561</v>
      </c>
      <c r="R93" s="273"/>
      <c r="S93" s="273"/>
      <c r="T93" s="239">
        <f t="shared" si="251"/>
        <v>1</v>
      </c>
      <c r="U93" s="240" t="s">
        <v>217</v>
      </c>
      <c r="V93" s="240" t="s">
        <v>230</v>
      </c>
      <c r="W93" s="273"/>
      <c r="X93" s="273"/>
      <c r="Y93" s="239">
        <f t="shared" si="5"/>
        <v>4</v>
      </c>
      <c r="Z93" s="240" t="s">
        <v>550</v>
      </c>
      <c r="AA93" s="273"/>
      <c r="AB93" s="369"/>
      <c r="AC93" s="272"/>
      <c r="AD93" s="371"/>
      <c r="AE93" s="272"/>
      <c r="AF93" s="293"/>
      <c r="AG93" s="240" t="s">
        <v>72</v>
      </c>
      <c r="AH93" s="240" t="s">
        <v>565</v>
      </c>
      <c r="AI93" s="86">
        <v>46350</v>
      </c>
      <c r="AJ93" s="87"/>
      <c r="AK93" s="88"/>
      <c r="AL93" s="88"/>
      <c r="AM93" s="88"/>
      <c r="AN93" s="88"/>
      <c r="AO93" s="88"/>
      <c r="AP93" s="88"/>
      <c r="AQ93" s="88"/>
    </row>
    <row r="94" spans="1:43" s="90" customFormat="1" ht="67.5" customHeight="1" x14ac:dyDescent="0.2">
      <c r="A94" s="290"/>
      <c r="B94" s="282"/>
      <c r="C94" s="85"/>
      <c r="D94" s="84">
        <f t="shared" si="86"/>
        <v>0</v>
      </c>
      <c r="E94" s="273"/>
      <c r="F94" s="273"/>
      <c r="G94" s="240"/>
      <c r="H94" s="273"/>
      <c r="I94" s="273"/>
      <c r="J94" s="239">
        <f t="shared" si="91"/>
        <v>0</v>
      </c>
      <c r="K94" s="240"/>
      <c r="L94" s="129"/>
      <c r="M94" s="273"/>
      <c r="N94" s="273"/>
      <c r="O94" s="132">
        <f t="shared" si="250"/>
        <v>0</v>
      </c>
      <c r="P94" s="240"/>
      <c r="Q94" s="241"/>
      <c r="R94" s="273"/>
      <c r="S94" s="273"/>
      <c r="T94" s="239">
        <f t="shared" si="251"/>
        <v>0</v>
      </c>
      <c r="U94" s="240"/>
      <c r="V94" s="240"/>
      <c r="W94" s="273"/>
      <c r="X94" s="273"/>
      <c r="Y94" s="239">
        <f t="shared" si="5"/>
        <v>0</v>
      </c>
      <c r="Z94" s="240"/>
      <c r="AA94" s="273"/>
      <c r="AB94" s="369"/>
      <c r="AC94" s="272"/>
      <c r="AD94" s="371"/>
      <c r="AE94" s="272"/>
      <c r="AF94" s="293"/>
      <c r="AG94" s="240"/>
      <c r="AH94" s="240"/>
      <c r="AI94" s="86"/>
      <c r="AJ94" s="87"/>
      <c r="AK94" s="88"/>
      <c r="AL94" s="88"/>
      <c r="AM94" s="88"/>
      <c r="AN94" s="88"/>
      <c r="AO94" s="88"/>
      <c r="AP94" s="88"/>
      <c r="AQ94" s="88"/>
    </row>
    <row r="95" spans="1:43" s="90" customFormat="1" ht="57" customHeight="1" x14ac:dyDescent="0.2">
      <c r="A95" s="290">
        <v>29</v>
      </c>
      <c r="B95" s="280" t="str">
        <f>+'01-Mapa de Riesgos'!N95</f>
        <v>Posibilidad de afectación reputacional  Por desactualización del tarjetón electoral o fallas técnicas del servidor,   debido a errores o irregularidades en el software de votaciones y/o fallas en el servidor que soporta este servicio.</v>
      </c>
      <c r="C95" s="194" t="s">
        <v>240</v>
      </c>
      <c r="D95" s="84">
        <f t="shared" ref="D95:D138" si="304">IF(C95=$C$665,1,IF(C95=$C$661,5,IF(C95=$C$662,4,IF(C95=$C$663,3,IF(C95=$C$664,2,0)))))</f>
        <v>1</v>
      </c>
      <c r="E95" s="273">
        <f t="shared" ref="E95" si="305">ROUND(AVERAGEIF(D95:D97,"&gt;0"),0)</f>
        <v>1</v>
      </c>
      <c r="F95" s="273">
        <f t="shared" ref="F95" si="306">E95*0.6</f>
        <v>0.6</v>
      </c>
      <c r="G95" s="241" t="s">
        <v>715</v>
      </c>
      <c r="H95" s="274">
        <f>IF(C95="No_existen",5*$H$10,I95*$H$10)</f>
        <v>0.1</v>
      </c>
      <c r="I95" s="274">
        <f>ROUND(AVERAGEIF(J95:J97,"&gt;0"),0)</f>
        <v>2</v>
      </c>
      <c r="J95" s="238">
        <f t="shared" si="91"/>
        <v>1</v>
      </c>
      <c r="K95" s="241" t="s">
        <v>245</v>
      </c>
      <c r="L95" s="241" t="s">
        <v>724</v>
      </c>
      <c r="M95" s="273">
        <f t="shared" ref="M95" si="307">IF(C95="No_existen",5*$M$10,N95*$M$10)</f>
        <v>0.15</v>
      </c>
      <c r="N95" s="273">
        <f t="shared" ref="N95:N155" si="308">ROUND(AVERAGEIF(O95:O97,"&gt;0"),0)</f>
        <v>1</v>
      </c>
      <c r="O95" s="132">
        <f t="shared" si="250"/>
        <v>1</v>
      </c>
      <c r="P95" s="241" t="s">
        <v>220</v>
      </c>
      <c r="Q95" s="241" t="s">
        <v>726</v>
      </c>
      <c r="R95" s="274">
        <f>IF(C95="No_existen",5*$R$10,S95*$R$10)</f>
        <v>0.1</v>
      </c>
      <c r="S95" s="274">
        <f>ROUND(AVERAGEIF(T95:T97,"&gt;0"),0)</f>
        <v>1</v>
      </c>
      <c r="T95" s="238">
        <f t="shared" si="251"/>
        <v>1</v>
      </c>
      <c r="U95" s="241" t="s">
        <v>217</v>
      </c>
      <c r="V95" s="241" t="s">
        <v>232</v>
      </c>
      <c r="W95" s="274">
        <f t="shared" ref="W95" si="309">IF(C95="No_existen",5*$W$10,X95*$W$10)</f>
        <v>0.1</v>
      </c>
      <c r="X95" s="274">
        <f>ROUND(AVERAGEIF(Y95:Y97,"&gt;0"),0)</f>
        <v>1</v>
      </c>
      <c r="Y95" s="238">
        <f t="shared" si="5"/>
        <v>1</v>
      </c>
      <c r="Z95" s="241" t="s">
        <v>395</v>
      </c>
      <c r="AA95" s="273">
        <f t="shared" ref="AA95" si="310">ROUND(AVERAGE(E95,I95,N95,S95,X95),0)</f>
        <v>1</v>
      </c>
      <c r="AB95" s="369" t="str">
        <f t="shared" ref="AB95" si="311">IF(AA95&lt;1.5,"FUERTE",IF(AND(AA95&gt;=1.5,AA95&lt;2.5),"ACEPTABLE",IF(AA95&gt;=5,"INEXISTENTE","DÉBIL")))</f>
        <v>FUERTE</v>
      </c>
      <c r="AC95" s="272">
        <f>IF('01-Mapa de Riesgos'!S95=0,0,ROUND(('01-Mapa de Riesgos'!S95*AA95),0))</f>
        <v>6</v>
      </c>
      <c r="AD95" s="371" t="str">
        <f t="shared" si="184"/>
        <v>LEVE</v>
      </c>
      <c r="AE95" s="374" t="s">
        <v>735</v>
      </c>
      <c r="AF95" s="292">
        <v>0</v>
      </c>
      <c r="AG95" s="241" t="s">
        <v>71</v>
      </c>
      <c r="AH95" s="129"/>
      <c r="AI95" s="86"/>
      <c r="AJ95" s="87"/>
      <c r="AK95" s="88"/>
      <c r="AL95" s="88"/>
      <c r="AM95" s="88"/>
      <c r="AN95" s="88"/>
      <c r="AO95" s="88"/>
      <c r="AP95" s="88"/>
      <c r="AQ95" s="88"/>
    </row>
    <row r="96" spans="1:43" s="90" customFormat="1" ht="51" x14ac:dyDescent="0.2">
      <c r="A96" s="290"/>
      <c r="B96" s="281"/>
      <c r="C96" s="85" t="s">
        <v>240</v>
      </c>
      <c r="D96" s="84">
        <f t="shared" si="304"/>
        <v>1</v>
      </c>
      <c r="E96" s="273"/>
      <c r="F96" s="273"/>
      <c r="G96" s="247" t="s">
        <v>716</v>
      </c>
      <c r="H96" s="273"/>
      <c r="I96" s="273"/>
      <c r="J96" s="239">
        <f t="shared" ref="J96:J130" si="312">IF(K96=$K$662,1,IF(K96=$K$661,4,IF(C96="No_existen",5,0)))</f>
        <v>4</v>
      </c>
      <c r="K96" s="240" t="s">
        <v>243</v>
      </c>
      <c r="L96" s="129"/>
      <c r="M96" s="273"/>
      <c r="N96" s="273"/>
      <c r="O96" s="132">
        <f t="shared" si="250"/>
        <v>1</v>
      </c>
      <c r="P96" s="240" t="s">
        <v>220</v>
      </c>
      <c r="Q96" s="241" t="s">
        <v>727</v>
      </c>
      <c r="R96" s="273"/>
      <c r="S96" s="273"/>
      <c r="T96" s="239">
        <f t="shared" si="251"/>
        <v>1</v>
      </c>
      <c r="U96" s="240" t="s">
        <v>217</v>
      </c>
      <c r="V96" s="240" t="s">
        <v>232</v>
      </c>
      <c r="W96" s="273"/>
      <c r="X96" s="273"/>
      <c r="Y96" s="239">
        <f t="shared" si="5"/>
        <v>1</v>
      </c>
      <c r="Z96" s="240" t="s">
        <v>395</v>
      </c>
      <c r="AA96" s="273"/>
      <c r="AB96" s="369"/>
      <c r="AC96" s="272"/>
      <c r="AD96" s="371"/>
      <c r="AE96" s="272"/>
      <c r="AF96" s="293"/>
      <c r="AG96" s="240" t="s">
        <v>71</v>
      </c>
      <c r="AH96" s="129"/>
      <c r="AI96" s="86"/>
      <c r="AJ96" s="87"/>
      <c r="AK96" s="88"/>
      <c r="AL96" s="88"/>
      <c r="AM96" s="88"/>
      <c r="AN96" s="88"/>
      <c r="AO96" s="88"/>
      <c r="AP96" s="88"/>
      <c r="AQ96" s="88"/>
    </row>
    <row r="97" spans="1:43" s="90" customFormat="1" ht="51" x14ac:dyDescent="0.2">
      <c r="A97" s="290"/>
      <c r="B97" s="282"/>
      <c r="C97" s="85" t="s">
        <v>240</v>
      </c>
      <c r="D97" s="84">
        <f t="shared" si="304"/>
        <v>1</v>
      </c>
      <c r="E97" s="273"/>
      <c r="F97" s="273"/>
      <c r="G97" s="240" t="s">
        <v>717</v>
      </c>
      <c r="H97" s="273"/>
      <c r="I97" s="273"/>
      <c r="J97" s="239">
        <f t="shared" si="312"/>
        <v>1</v>
      </c>
      <c r="K97" s="240" t="s">
        <v>245</v>
      </c>
      <c r="L97" s="240" t="s">
        <v>725</v>
      </c>
      <c r="M97" s="273"/>
      <c r="N97" s="273"/>
      <c r="O97" s="132">
        <f t="shared" si="250"/>
        <v>1</v>
      </c>
      <c r="P97" s="240" t="s">
        <v>220</v>
      </c>
      <c r="Q97" s="241" t="s">
        <v>728</v>
      </c>
      <c r="R97" s="273"/>
      <c r="S97" s="273"/>
      <c r="T97" s="239">
        <f t="shared" si="251"/>
        <v>1</v>
      </c>
      <c r="U97" s="240" t="s">
        <v>217</v>
      </c>
      <c r="V97" s="240" t="s">
        <v>232</v>
      </c>
      <c r="W97" s="273"/>
      <c r="X97" s="273"/>
      <c r="Y97" s="239">
        <f t="shared" si="5"/>
        <v>1</v>
      </c>
      <c r="Z97" s="240" t="s">
        <v>395</v>
      </c>
      <c r="AA97" s="273"/>
      <c r="AB97" s="369"/>
      <c r="AC97" s="272"/>
      <c r="AD97" s="371"/>
      <c r="AE97" s="272"/>
      <c r="AF97" s="293"/>
      <c r="AG97" s="240" t="s">
        <v>71</v>
      </c>
      <c r="AH97" s="129"/>
      <c r="AI97" s="86"/>
      <c r="AJ97" s="87"/>
      <c r="AK97" s="88"/>
      <c r="AL97" s="88"/>
      <c r="AM97" s="88"/>
      <c r="AN97" s="88"/>
      <c r="AO97" s="88"/>
      <c r="AP97" s="88"/>
      <c r="AQ97" s="88"/>
    </row>
    <row r="98" spans="1:43" s="90" customFormat="1" ht="76.5" x14ac:dyDescent="0.2">
      <c r="A98" s="290">
        <v>30</v>
      </c>
      <c r="B98" s="280" t="str">
        <f>+'01-Mapa de Riesgos'!N98</f>
        <v>Posibilidad de afectación reputacional   Por omisión o retraso en las respuestas a derechos de petición y/o solicitudes dadas por la Secretaria General, dentro de los tiempos establecidos por la ley,   A causa de la cantidad de información requerida para dar respuesta a la solicitud.</v>
      </c>
      <c r="C98" s="85" t="s">
        <v>240</v>
      </c>
      <c r="D98" s="84">
        <f t="shared" si="304"/>
        <v>1</v>
      </c>
      <c r="E98" s="273">
        <f t="shared" ref="E98" si="313">ROUND(AVERAGEIF(D98:D100,"&gt;0"),0)</f>
        <v>1</v>
      </c>
      <c r="F98" s="273">
        <f t="shared" ref="F98" si="314">E98*0.6</f>
        <v>0.6</v>
      </c>
      <c r="G98" s="240" t="s">
        <v>718</v>
      </c>
      <c r="H98" s="273">
        <f t="shared" ref="H98" si="315">IF(C98="No_existen",5*$H$10,I98*$H$10)</f>
        <v>0.2</v>
      </c>
      <c r="I98" s="273">
        <f t="shared" ref="I98" si="316">ROUND(AVERAGEIF(J98:J100,"&gt;0"),0)</f>
        <v>4</v>
      </c>
      <c r="J98" s="239">
        <f t="shared" si="312"/>
        <v>4</v>
      </c>
      <c r="K98" s="240" t="s">
        <v>243</v>
      </c>
      <c r="L98" s="129"/>
      <c r="M98" s="273">
        <f t="shared" ref="M98" si="317">IF(C98="No_existen",5*$M$10,N98*$M$10)</f>
        <v>0.15</v>
      </c>
      <c r="N98" s="273">
        <f t="shared" ref="N98:N158" si="318">ROUND(AVERAGEIF(O98:O100,"&gt;0"),0)</f>
        <v>1</v>
      </c>
      <c r="O98" s="132">
        <f t="shared" si="250"/>
        <v>1</v>
      </c>
      <c r="P98" s="240" t="s">
        <v>220</v>
      </c>
      <c r="Q98" s="247" t="s">
        <v>729</v>
      </c>
      <c r="R98" s="273">
        <f t="shared" ref="R98" si="319">IF(C98="No_existen",5*$R$10,S98*$R$10)</f>
        <v>0.1</v>
      </c>
      <c r="S98" s="273">
        <f t="shared" ref="S98" si="320">ROUND(AVERAGEIF(T98:T100,"&gt;0"),0)</f>
        <v>1</v>
      </c>
      <c r="T98" s="239">
        <f t="shared" si="251"/>
        <v>1</v>
      </c>
      <c r="U98" s="240" t="s">
        <v>217</v>
      </c>
      <c r="V98" s="240" t="s">
        <v>232</v>
      </c>
      <c r="W98" s="273">
        <f t="shared" ref="W98" si="321">IF(C98="No_existen",5*$W$10,X98*$W$10)</f>
        <v>0.1</v>
      </c>
      <c r="X98" s="273">
        <f t="shared" ref="X98" si="322">ROUND(AVERAGEIF(Y98:Y100,"&gt;0"),0)</f>
        <v>1</v>
      </c>
      <c r="Y98" s="239">
        <f t="shared" si="5"/>
        <v>1</v>
      </c>
      <c r="Z98" s="240" t="s">
        <v>395</v>
      </c>
      <c r="AA98" s="273">
        <f t="shared" ref="AA98" si="323">ROUND(AVERAGE(E98,I98,N98,S98,X98),0)</f>
        <v>2</v>
      </c>
      <c r="AB98" s="369" t="str">
        <f t="shared" ref="AB98" si="324">IF(AA98&lt;1.5,"FUERTE",IF(AND(AA98&gt;=1.5,AA98&lt;2.5),"ACEPTABLE",IF(AA98&gt;=5,"INEXISTENTE","DÉBIL")))</f>
        <v>ACEPTABLE</v>
      </c>
      <c r="AC98" s="272">
        <f>IF('01-Mapa de Riesgos'!S98=0,0,ROUND(('01-Mapa de Riesgos'!S98*AA98),0))</f>
        <v>12</v>
      </c>
      <c r="AD98" s="371" t="str">
        <f t="shared" si="184"/>
        <v>MODERADO</v>
      </c>
      <c r="AE98" s="375" t="s">
        <v>736</v>
      </c>
      <c r="AF98" s="293">
        <v>0</v>
      </c>
      <c r="AG98" s="240" t="s">
        <v>72</v>
      </c>
      <c r="AH98" s="240" t="s">
        <v>739</v>
      </c>
      <c r="AI98" s="86">
        <v>46373</v>
      </c>
      <c r="AJ98" s="87"/>
      <c r="AK98" s="88"/>
      <c r="AL98" s="88"/>
      <c r="AM98" s="88"/>
      <c r="AN98" s="88"/>
      <c r="AO98" s="88"/>
      <c r="AP98" s="88"/>
      <c r="AQ98" s="88"/>
    </row>
    <row r="99" spans="1:43" s="90" customFormat="1" ht="76.5" x14ac:dyDescent="0.2">
      <c r="A99" s="290"/>
      <c r="B99" s="281"/>
      <c r="C99" s="85" t="s">
        <v>240</v>
      </c>
      <c r="D99" s="84">
        <f t="shared" si="304"/>
        <v>1</v>
      </c>
      <c r="E99" s="273"/>
      <c r="F99" s="273"/>
      <c r="G99" s="240" t="s">
        <v>719</v>
      </c>
      <c r="H99" s="273"/>
      <c r="I99" s="273"/>
      <c r="J99" s="239">
        <f t="shared" si="312"/>
        <v>4</v>
      </c>
      <c r="K99" s="240" t="s">
        <v>243</v>
      </c>
      <c r="L99" s="129"/>
      <c r="M99" s="273"/>
      <c r="N99" s="273"/>
      <c r="O99" s="132">
        <f t="shared" si="250"/>
        <v>1</v>
      </c>
      <c r="P99" s="240" t="s">
        <v>220</v>
      </c>
      <c r="Q99" s="247" t="s">
        <v>730</v>
      </c>
      <c r="R99" s="273"/>
      <c r="S99" s="273"/>
      <c r="T99" s="239">
        <f t="shared" si="251"/>
        <v>1</v>
      </c>
      <c r="U99" s="240" t="s">
        <v>217</v>
      </c>
      <c r="V99" s="240" t="s">
        <v>232</v>
      </c>
      <c r="W99" s="273"/>
      <c r="X99" s="273"/>
      <c r="Y99" s="239">
        <f t="shared" si="5"/>
        <v>1</v>
      </c>
      <c r="Z99" s="240" t="s">
        <v>395</v>
      </c>
      <c r="AA99" s="273"/>
      <c r="AB99" s="369"/>
      <c r="AC99" s="272"/>
      <c r="AD99" s="371"/>
      <c r="AE99" s="293"/>
      <c r="AF99" s="293"/>
      <c r="AG99" s="240" t="s">
        <v>72</v>
      </c>
      <c r="AH99" s="240" t="s">
        <v>739</v>
      </c>
      <c r="AI99" s="86">
        <v>46373</v>
      </c>
      <c r="AJ99" s="87"/>
      <c r="AK99" s="88"/>
      <c r="AL99" s="88"/>
      <c r="AM99" s="88"/>
      <c r="AN99" s="88"/>
      <c r="AO99" s="88"/>
      <c r="AP99" s="88"/>
      <c r="AQ99" s="88"/>
    </row>
    <row r="100" spans="1:43" s="90" customFormat="1" ht="102" x14ac:dyDescent="0.2">
      <c r="A100" s="290"/>
      <c r="B100" s="282"/>
      <c r="C100" s="85" t="s">
        <v>240</v>
      </c>
      <c r="D100" s="84">
        <f t="shared" si="304"/>
        <v>1</v>
      </c>
      <c r="E100" s="273"/>
      <c r="F100" s="273"/>
      <c r="G100" s="240" t="s">
        <v>720</v>
      </c>
      <c r="H100" s="273"/>
      <c r="I100" s="273"/>
      <c r="J100" s="239">
        <f t="shared" si="312"/>
        <v>4</v>
      </c>
      <c r="K100" s="240" t="s">
        <v>243</v>
      </c>
      <c r="L100" s="129"/>
      <c r="M100" s="273"/>
      <c r="N100" s="273"/>
      <c r="O100" s="132">
        <f t="shared" si="250"/>
        <v>1</v>
      </c>
      <c r="P100" s="240" t="s">
        <v>220</v>
      </c>
      <c r="Q100" s="247" t="s">
        <v>731</v>
      </c>
      <c r="R100" s="273"/>
      <c r="S100" s="273"/>
      <c r="T100" s="239">
        <f t="shared" si="251"/>
        <v>1</v>
      </c>
      <c r="U100" s="240" t="s">
        <v>217</v>
      </c>
      <c r="V100" s="240" t="s">
        <v>232</v>
      </c>
      <c r="W100" s="273"/>
      <c r="X100" s="273"/>
      <c r="Y100" s="239">
        <f t="shared" si="5"/>
        <v>1</v>
      </c>
      <c r="Z100" s="240" t="s">
        <v>395</v>
      </c>
      <c r="AA100" s="273"/>
      <c r="AB100" s="369"/>
      <c r="AC100" s="272"/>
      <c r="AD100" s="371"/>
      <c r="AE100" s="293"/>
      <c r="AF100" s="293"/>
      <c r="AG100" s="240" t="s">
        <v>72</v>
      </c>
      <c r="AH100" s="240" t="s">
        <v>739</v>
      </c>
      <c r="AI100" s="86">
        <v>46373</v>
      </c>
      <c r="AJ100" s="87"/>
      <c r="AK100" s="88"/>
      <c r="AL100" s="88"/>
      <c r="AM100" s="88"/>
      <c r="AN100" s="88"/>
      <c r="AO100" s="88"/>
      <c r="AP100" s="88"/>
      <c r="AQ100" s="88"/>
    </row>
    <row r="101" spans="1:43" s="90" customFormat="1" ht="76.5" x14ac:dyDescent="0.2">
      <c r="A101" s="290">
        <v>31</v>
      </c>
      <c r="B101" s="280" t="str">
        <f>+'01-Mapa de Riesgos'!N101</f>
        <v>Posibilidad de perdida de disponibilidad  por alteración, destrucción o mal manejo de la información de series documentales conservadas físicamente    a causa de eventos externos, naturales como inundaciones, incendios y/o accesos no autorizados</v>
      </c>
      <c r="C101" s="85" t="s">
        <v>240</v>
      </c>
      <c r="D101" s="84">
        <f t="shared" si="304"/>
        <v>1</v>
      </c>
      <c r="E101" s="273">
        <f t="shared" ref="E101" si="325">ROUND(AVERAGEIF(D101:D103,"&gt;0"),0)</f>
        <v>1</v>
      </c>
      <c r="F101" s="273">
        <f t="shared" ref="F101" si="326">E101*0.6</f>
        <v>0.6</v>
      </c>
      <c r="G101" s="247" t="s">
        <v>721</v>
      </c>
      <c r="H101" s="273">
        <f t="shared" ref="H101" si="327">IF(C101="No_existen",5*$H$10,I101*$H$10)</f>
        <v>0.2</v>
      </c>
      <c r="I101" s="273">
        <f t="shared" ref="I101" si="328">ROUND(AVERAGEIF(J101:J103,"&gt;0"),0)</f>
        <v>4</v>
      </c>
      <c r="J101" s="239">
        <f t="shared" si="312"/>
        <v>4</v>
      </c>
      <c r="K101" s="240" t="s">
        <v>243</v>
      </c>
      <c r="L101" s="129"/>
      <c r="M101" s="273">
        <f t="shared" ref="M101" si="329">IF(C101="No_existen",5*$M$10,N101*$M$10)</f>
        <v>0.15</v>
      </c>
      <c r="N101" s="273">
        <f t="shared" ref="N101:N161" si="330">ROUND(AVERAGEIF(O101:O103,"&gt;0"),0)</f>
        <v>1</v>
      </c>
      <c r="O101" s="132">
        <f t="shared" si="250"/>
        <v>1</v>
      </c>
      <c r="P101" s="240" t="s">
        <v>220</v>
      </c>
      <c r="Q101" s="247" t="s">
        <v>732</v>
      </c>
      <c r="R101" s="273">
        <f t="shared" ref="R101" si="331">IF(C101="No_existen",5*$R$10,S101*$R$10)</f>
        <v>0.1</v>
      </c>
      <c r="S101" s="273">
        <f t="shared" ref="S101" si="332">ROUND(AVERAGEIF(T101:T103,"&gt;0"),0)</f>
        <v>1</v>
      </c>
      <c r="T101" s="239">
        <f t="shared" si="251"/>
        <v>1</v>
      </c>
      <c r="U101" s="240" t="s">
        <v>217</v>
      </c>
      <c r="V101" s="240" t="s">
        <v>224</v>
      </c>
      <c r="W101" s="273">
        <f t="shared" ref="W101" si="333">IF(C101="No_existen",5*$W$10,X101*$W$10)</f>
        <v>0.1</v>
      </c>
      <c r="X101" s="273">
        <f t="shared" ref="X101" si="334">ROUND(AVERAGEIF(Y101:Y103,"&gt;0"),0)</f>
        <v>1</v>
      </c>
      <c r="Y101" s="239">
        <f t="shared" si="5"/>
        <v>1</v>
      </c>
      <c r="Z101" s="240" t="s">
        <v>395</v>
      </c>
      <c r="AA101" s="273">
        <f t="shared" ref="AA101" si="335">ROUND(AVERAGE(E101,I101,N101,S101,X101),0)</f>
        <v>2</v>
      </c>
      <c r="AB101" s="369" t="str">
        <f t="shared" ref="AB101" si="336">IF(AA101&lt;1.5,"FUERTE",IF(AND(AA101&gt;=1.5,AA101&lt;2.5),"ACEPTABLE",IF(AA101&gt;=5,"INEXISTENTE","DÉBIL")))</f>
        <v>ACEPTABLE</v>
      </c>
      <c r="AC101" s="272">
        <f>IF('01-Mapa de Riesgos'!S101=0,0,ROUND(('01-Mapa de Riesgos'!S101*AA101),0))</f>
        <v>30</v>
      </c>
      <c r="AD101" s="371" t="str">
        <f t="shared" si="184"/>
        <v>MODERADO</v>
      </c>
      <c r="AE101" s="293" t="s">
        <v>737</v>
      </c>
      <c r="AF101" s="293" t="s">
        <v>738</v>
      </c>
      <c r="AG101" s="240" t="s">
        <v>74</v>
      </c>
      <c r="AH101" s="240" t="s">
        <v>740</v>
      </c>
      <c r="AI101" s="86">
        <v>46373</v>
      </c>
      <c r="AJ101" s="87" t="s">
        <v>743</v>
      </c>
      <c r="AK101" s="88"/>
      <c r="AL101" s="88"/>
      <c r="AM101" s="88"/>
      <c r="AN101" s="88"/>
      <c r="AO101" s="88"/>
      <c r="AP101" s="88"/>
      <c r="AQ101" s="88"/>
    </row>
    <row r="102" spans="1:43" s="90" customFormat="1" ht="38.25" x14ac:dyDescent="0.2">
      <c r="A102" s="290"/>
      <c r="B102" s="281"/>
      <c r="C102" s="85" t="s">
        <v>240</v>
      </c>
      <c r="D102" s="84">
        <f t="shared" si="304"/>
        <v>1</v>
      </c>
      <c r="E102" s="273"/>
      <c r="F102" s="273"/>
      <c r="G102" s="247" t="s">
        <v>722</v>
      </c>
      <c r="H102" s="273"/>
      <c r="I102" s="273"/>
      <c r="J102" s="239">
        <f t="shared" si="312"/>
        <v>4</v>
      </c>
      <c r="K102" s="240" t="s">
        <v>243</v>
      </c>
      <c r="L102" s="129"/>
      <c r="M102" s="273"/>
      <c r="N102" s="273"/>
      <c r="O102" s="132">
        <f t="shared" si="250"/>
        <v>1</v>
      </c>
      <c r="P102" s="240" t="s">
        <v>220</v>
      </c>
      <c r="Q102" s="247" t="s">
        <v>733</v>
      </c>
      <c r="R102" s="273"/>
      <c r="S102" s="273"/>
      <c r="T102" s="239">
        <f t="shared" si="251"/>
        <v>1</v>
      </c>
      <c r="U102" s="240" t="s">
        <v>217</v>
      </c>
      <c r="V102" s="240" t="s">
        <v>230</v>
      </c>
      <c r="W102" s="273"/>
      <c r="X102" s="273"/>
      <c r="Y102" s="239">
        <f t="shared" si="5"/>
        <v>1</v>
      </c>
      <c r="Z102" s="240" t="s">
        <v>395</v>
      </c>
      <c r="AA102" s="273"/>
      <c r="AB102" s="369"/>
      <c r="AC102" s="272"/>
      <c r="AD102" s="371"/>
      <c r="AE102" s="293"/>
      <c r="AF102" s="293"/>
      <c r="AG102" s="240" t="s">
        <v>72</v>
      </c>
      <c r="AH102" s="240" t="s">
        <v>741</v>
      </c>
      <c r="AI102" s="86">
        <v>46373</v>
      </c>
      <c r="AJ102" s="87"/>
      <c r="AK102" s="88"/>
      <c r="AL102" s="88"/>
      <c r="AM102" s="88"/>
      <c r="AN102" s="88"/>
      <c r="AO102" s="88"/>
      <c r="AP102" s="88"/>
      <c r="AQ102" s="88"/>
    </row>
    <row r="103" spans="1:43" s="90" customFormat="1" ht="51" x14ac:dyDescent="0.2">
      <c r="A103" s="290"/>
      <c r="B103" s="282"/>
      <c r="C103" s="85" t="s">
        <v>240</v>
      </c>
      <c r="D103" s="84">
        <f t="shared" si="304"/>
        <v>1</v>
      </c>
      <c r="E103" s="273"/>
      <c r="F103" s="273"/>
      <c r="G103" s="247" t="s">
        <v>723</v>
      </c>
      <c r="H103" s="273"/>
      <c r="I103" s="273"/>
      <c r="J103" s="239">
        <f t="shared" si="312"/>
        <v>4</v>
      </c>
      <c r="K103" s="240" t="s">
        <v>243</v>
      </c>
      <c r="L103" s="129"/>
      <c r="M103" s="273"/>
      <c r="N103" s="273"/>
      <c r="O103" s="132">
        <f t="shared" si="250"/>
        <v>1</v>
      </c>
      <c r="P103" s="240" t="s">
        <v>220</v>
      </c>
      <c r="Q103" s="247" t="s">
        <v>734</v>
      </c>
      <c r="R103" s="273"/>
      <c r="S103" s="273"/>
      <c r="T103" s="239">
        <f t="shared" si="251"/>
        <v>1</v>
      </c>
      <c r="U103" s="240" t="s">
        <v>217</v>
      </c>
      <c r="V103" s="240" t="s">
        <v>230</v>
      </c>
      <c r="W103" s="273"/>
      <c r="X103" s="273"/>
      <c r="Y103" s="239">
        <f t="shared" si="5"/>
        <v>1</v>
      </c>
      <c r="Z103" s="240" t="s">
        <v>395</v>
      </c>
      <c r="AA103" s="273"/>
      <c r="AB103" s="369"/>
      <c r="AC103" s="272"/>
      <c r="AD103" s="371"/>
      <c r="AE103" s="293"/>
      <c r="AF103" s="293"/>
      <c r="AG103" s="240" t="s">
        <v>72</v>
      </c>
      <c r="AH103" s="240" t="s">
        <v>742</v>
      </c>
      <c r="AI103" s="86">
        <v>46373</v>
      </c>
      <c r="AJ103" s="87"/>
      <c r="AK103" s="88"/>
      <c r="AL103" s="88"/>
      <c r="AM103" s="88"/>
      <c r="AN103" s="88"/>
      <c r="AO103" s="88"/>
      <c r="AP103" s="88"/>
      <c r="AQ103" s="88"/>
    </row>
    <row r="104" spans="1:43" s="90" customFormat="1" ht="38.25" x14ac:dyDescent="0.2">
      <c r="A104" s="290">
        <v>32</v>
      </c>
      <c r="B104" s="280" t="str">
        <f>+'01-Mapa de Riesgos'!N104</f>
        <v>Posibilidad de afectación reputacional  por incumplimiento de las metas en los tres niveles de gestión  del PDI 2020-2028,   debido a una inadeacuada planeación y ejecución de las metas y los recursos</v>
      </c>
      <c r="C104" s="194" t="s">
        <v>240</v>
      </c>
      <c r="D104" s="195">
        <f t="shared" si="304"/>
        <v>1</v>
      </c>
      <c r="E104" s="274">
        <f>ROUND(AVERAGEIF(D104:D106,"&gt;0"),0)</f>
        <v>1</v>
      </c>
      <c r="F104" s="274">
        <f>E104*0.6</f>
        <v>0.6</v>
      </c>
      <c r="G104" s="241" t="s">
        <v>763</v>
      </c>
      <c r="H104" s="274">
        <f>IF(C104="No_existen",5*$H$10,I104*$H$10)</f>
        <v>0.1</v>
      </c>
      <c r="I104" s="274">
        <f>ROUND(AVERAGEIF(J104:J106,"&gt;0"),0)</f>
        <v>2</v>
      </c>
      <c r="J104" s="238">
        <f t="shared" si="312"/>
        <v>1</v>
      </c>
      <c r="K104" s="241" t="s">
        <v>245</v>
      </c>
      <c r="L104" s="241" t="s">
        <v>781</v>
      </c>
      <c r="M104" s="273">
        <f t="shared" ref="M104" si="337">IF(C104="No_existen",5*$M$10,N104*$M$10)</f>
        <v>0.15</v>
      </c>
      <c r="N104" s="273">
        <f t="shared" ref="N104:N164" si="338">ROUND(AVERAGEIF(O104:O106,"&gt;0"),0)</f>
        <v>1</v>
      </c>
      <c r="O104" s="132">
        <f t="shared" si="250"/>
        <v>1</v>
      </c>
      <c r="P104" s="241" t="s">
        <v>220</v>
      </c>
      <c r="Q104" s="241" t="s">
        <v>783</v>
      </c>
      <c r="R104" s="273">
        <f t="shared" ref="R104" si="339">IF(C104="No_existen",5*$R$10,S104*$R$10)</f>
        <v>0.1</v>
      </c>
      <c r="S104" s="273">
        <f t="shared" ref="S104" si="340">ROUND(AVERAGEIF(T104:T106,"&gt;0"),0)</f>
        <v>1</v>
      </c>
      <c r="T104" s="132">
        <f t="shared" ref="T104:T138" si="341">IF(U104=$Z$661,1,IF(U104=$Z$662,4,IF(C104="No_existen",5,0)))</f>
        <v>1</v>
      </c>
      <c r="U104" s="241" t="s">
        <v>217</v>
      </c>
      <c r="V104" s="241" t="s">
        <v>226</v>
      </c>
      <c r="W104" s="273">
        <f t="shared" ref="W104" si="342">IF(C104="No_existen",5*$W$10,X104*$W$10)</f>
        <v>0.2</v>
      </c>
      <c r="X104" s="273">
        <f t="shared" ref="X104" si="343">ROUND(AVERAGEIF(Y104:Y106,"&gt;0"),0)</f>
        <v>2</v>
      </c>
      <c r="Y104" s="132">
        <f t="shared" si="5"/>
        <v>1</v>
      </c>
      <c r="Z104" s="241" t="s">
        <v>395</v>
      </c>
      <c r="AA104" s="273">
        <f t="shared" ref="AA104" si="344">ROUND(AVERAGE(E104,I104,N104,S104,X104),0)</f>
        <v>1</v>
      </c>
      <c r="AB104" s="369" t="str">
        <f t="shared" ref="AB104" si="345">IF(AA104&lt;1.5,"FUERTE",IF(AND(AA104&gt;=1.5,AA104&lt;2.5),"ACEPTABLE",IF(AA104&gt;=5,"INEXISTENTE","DÉBIL")))</f>
        <v>FUERTE</v>
      </c>
      <c r="AC104" s="272">
        <f>IF('01-Mapa de Riesgos'!S104=0,0,ROUND(('01-Mapa de Riesgos'!S104*AA104),0))</f>
        <v>8</v>
      </c>
      <c r="AD104" s="371" t="str">
        <f t="shared" si="184"/>
        <v>LEVE</v>
      </c>
      <c r="AE104" s="374" t="s">
        <v>791</v>
      </c>
      <c r="AF104" s="292" t="s">
        <v>792</v>
      </c>
      <c r="AG104" s="241" t="s">
        <v>71</v>
      </c>
      <c r="AH104" s="129"/>
      <c r="AI104" s="86"/>
      <c r="AJ104" s="87"/>
      <c r="AK104" s="88"/>
      <c r="AL104" s="88"/>
      <c r="AM104" s="88"/>
      <c r="AN104" s="88"/>
      <c r="AO104" s="88"/>
      <c r="AP104" s="88"/>
      <c r="AQ104" s="88"/>
    </row>
    <row r="105" spans="1:43" s="90" customFormat="1" ht="38.25" x14ac:dyDescent="0.2">
      <c r="A105" s="290"/>
      <c r="B105" s="281"/>
      <c r="C105" s="85" t="s">
        <v>240</v>
      </c>
      <c r="D105" s="84">
        <f t="shared" si="304"/>
        <v>1</v>
      </c>
      <c r="E105" s="273"/>
      <c r="F105" s="273"/>
      <c r="G105" s="240" t="s">
        <v>764</v>
      </c>
      <c r="H105" s="273"/>
      <c r="I105" s="273"/>
      <c r="J105" s="239">
        <f t="shared" si="312"/>
        <v>1</v>
      </c>
      <c r="K105" s="240" t="s">
        <v>245</v>
      </c>
      <c r="L105" s="240" t="s">
        <v>781</v>
      </c>
      <c r="M105" s="273"/>
      <c r="N105" s="273"/>
      <c r="O105" s="132">
        <f t="shared" si="250"/>
        <v>1</v>
      </c>
      <c r="P105" s="240" t="s">
        <v>220</v>
      </c>
      <c r="Q105" s="241" t="s">
        <v>783</v>
      </c>
      <c r="R105" s="273"/>
      <c r="S105" s="273"/>
      <c r="T105" s="132">
        <f t="shared" si="341"/>
        <v>1</v>
      </c>
      <c r="U105" s="240" t="s">
        <v>217</v>
      </c>
      <c r="V105" s="240" t="s">
        <v>226</v>
      </c>
      <c r="W105" s="273"/>
      <c r="X105" s="273"/>
      <c r="Y105" s="132">
        <f t="shared" si="5"/>
        <v>4</v>
      </c>
      <c r="Z105" s="240" t="s">
        <v>550</v>
      </c>
      <c r="AA105" s="273"/>
      <c r="AB105" s="369"/>
      <c r="AC105" s="272"/>
      <c r="AD105" s="371"/>
      <c r="AE105" s="272"/>
      <c r="AF105" s="293"/>
      <c r="AG105" s="240" t="s">
        <v>71</v>
      </c>
      <c r="AH105" s="129"/>
      <c r="AI105" s="86"/>
      <c r="AJ105" s="87"/>
      <c r="AK105" s="88"/>
      <c r="AL105" s="88"/>
      <c r="AM105" s="88"/>
      <c r="AN105" s="88"/>
      <c r="AO105" s="88"/>
      <c r="AP105" s="88"/>
      <c r="AQ105" s="88"/>
    </row>
    <row r="106" spans="1:43" s="90" customFormat="1" ht="51" x14ac:dyDescent="0.2">
      <c r="A106" s="290"/>
      <c r="B106" s="282"/>
      <c r="C106" s="85" t="s">
        <v>240</v>
      </c>
      <c r="D106" s="84">
        <f t="shared" si="304"/>
        <v>1</v>
      </c>
      <c r="E106" s="273"/>
      <c r="F106" s="273"/>
      <c r="G106" s="240" t="s">
        <v>765</v>
      </c>
      <c r="H106" s="273"/>
      <c r="I106" s="273"/>
      <c r="J106" s="239">
        <f t="shared" si="312"/>
        <v>4</v>
      </c>
      <c r="K106" s="240" t="s">
        <v>243</v>
      </c>
      <c r="L106" s="129"/>
      <c r="M106" s="273"/>
      <c r="N106" s="273"/>
      <c r="O106" s="132">
        <f t="shared" si="250"/>
        <v>1</v>
      </c>
      <c r="P106" s="240" t="s">
        <v>220</v>
      </c>
      <c r="Q106" s="241" t="s">
        <v>784</v>
      </c>
      <c r="R106" s="273"/>
      <c r="S106" s="273"/>
      <c r="T106" s="132">
        <f t="shared" si="341"/>
        <v>1</v>
      </c>
      <c r="U106" s="240" t="s">
        <v>217</v>
      </c>
      <c r="V106" s="240" t="s">
        <v>226</v>
      </c>
      <c r="W106" s="273"/>
      <c r="X106" s="273"/>
      <c r="Y106" s="132">
        <f t="shared" si="5"/>
        <v>1</v>
      </c>
      <c r="Z106" s="240" t="s">
        <v>395</v>
      </c>
      <c r="AA106" s="273"/>
      <c r="AB106" s="369"/>
      <c r="AC106" s="272"/>
      <c r="AD106" s="371"/>
      <c r="AE106" s="272"/>
      <c r="AF106" s="293"/>
      <c r="AG106" s="240" t="s">
        <v>71</v>
      </c>
      <c r="AH106" s="129"/>
      <c r="AI106" s="86"/>
      <c r="AJ106" s="87"/>
      <c r="AK106" s="88"/>
      <c r="AL106" s="88"/>
      <c r="AM106" s="88"/>
      <c r="AN106" s="88"/>
      <c r="AO106" s="88"/>
      <c r="AP106" s="88"/>
      <c r="AQ106" s="88"/>
    </row>
    <row r="107" spans="1:43" s="90" customFormat="1" ht="48" x14ac:dyDescent="0.2">
      <c r="A107" s="290">
        <v>33</v>
      </c>
      <c r="B107" s="280" t="str">
        <f>+'01-Mapa de Riesgos'!N107</f>
        <v>Posibilidad de pérdida económica y reputacional  por ejecución inadecuada de los procesos contratactuales la Oficina de Planeación,   debido a un bajo nivel de seguimiento y control en la ejecución de contratos, Ordenes de servicios, proyectos de operación comercial</v>
      </c>
      <c r="C107" s="85" t="s">
        <v>240</v>
      </c>
      <c r="D107" s="84">
        <f t="shared" si="304"/>
        <v>1</v>
      </c>
      <c r="E107" s="273">
        <f t="shared" ref="E107" si="346">ROUND(AVERAGEIF(D107:D109,"&gt;0"),0)</f>
        <v>1</v>
      </c>
      <c r="F107" s="273">
        <f t="shared" ref="F107" si="347">E107*0.6</f>
        <v>0.6</v>
      </c>
      <c r="G107" s="240" t="s">
        <v>766</v>
      </c>
      <c r="H107" s="273">
        <f t="shared" ref="H107" si="348">IF(C107="No_existen",5*$H$10,I107*$H$10)</f>
        <v>0.2</v>
      </c>
      <c r="I107" s="273">
        <f t="shared" ref="I107" si="349">ROUND(AVERAGEIF(J107:J109,"&gt;0"),0)</f>
        <v>4</v>
      </c>
      <c r="J107" s="239">
        <f t="shared" si="312"/>
        <v>4</v>
      </c>
      <c r="K107" s="240" t="s">
        <v>243</v>
      </c>
      <c r="L107" s="129"/>
      <c r="M107" s="273">
        <f t="shared" ref="M107" si="350">IF(C107="No_existen",5*$M$10,N107*$M$10)</f>
        <v>0.15</v>
      </c>
      <c r="N107" s="273">
        <f t="shared" ref="N107:N167" si="351">ROUND(AVERAGEIF(O107:O109,"&gt;0"),0)</f>
        <v>1</v>
      </c>
      <c r="O107" s="132">
        <f t="shared" si="250"/>
        <v>1</v>
      </c>
      <c r="P107" s="240" t="s">
        <v>220</v>
      </c>
      <c r="Q107" s="241" t="s">
        <v>785</v>
      </c>
      <c r="R107" s="273">
        <f t="shared" ref="R107" si="352">IF(C107="No_existen",5*$R$10,S107*$R$10)</f>
        <v>0.1</v>
      </c>
      <c r="S107" s="273">
        <f t="shared" ref="S107" si="353">ROUND(AVERAGEIF(T107:T109,"&gt;0"),0)</f>
        <v>1</v>
      </c>
      <c r="T107" s="132">
        <f t="shared" si="341"/>
        <v>1</v>
      </c>
      <c r="U107" s="240" t="s">
        <v>217</v>
      </c>
      <c r="V107" s="240" t="s">
        <v>230</v>
      </c>
      <c r="W107" s="273">
        <f t="shared" ref="W107" si="354">IF(C107="No_existen",5*$W$10,X107*$W$10)</f>
        <v>0.2</v>
      </c>
      <c r="X107" s="273">
        <f t="shared" ref="X107" si="355">ROUND(AVERAGEIF(Y107:Y109,"&gt;0"),0)</f>
        <v>2</v>
      </c>
      <c r="Y107" s="132">
        <f t="shared" si="5"/>
        <v>1</v>
      </c>
      <c r="Z107" s="240" t="s">
        <v>395</v>
      </c>
      <c r="AA107" s="273">
        <f t="shared" ref="AA107" si="356">ROUND(AVERAGE(E107,I107,N107,S107,X107),0)</f>
        <v>2</v>
      </c>
      <c r="AB107" s="369" t="str">
        <f t="shared" ref="AB107" si="357">IF(AA107&lt;1.5,"FUERTE",IF(AND(AA107&gt;=1.5,AA107&lt;2.5),"ACEPTABLE",IF(AA107&gt;=5,"INEXISTENTE","DÉBIL")))</f>
        <v>ACEPTABLE</v>
      </c>
      <c r="AC107" s="272">
        <f>IF('01-Mapa de Riesgos'!S107=0,0,ROUND(('01-Mapa de Riesgos'!S107*AA107),0))</f>
        <v>30</v>
      </c>
      <c r="AD107" s="371" t="str">
        <f t="shared" si="184"/>
        <v>MODERADO</v>
      </c>
      <c r="AE107" s="387" t="s">
        <v>793</v>
      </c>
      <c r="AF107" s="385">
        <v>0</v>
      </c>
      <c r="AG107" s="240" t="s">
        <v>72</v>
      </c>
      <c r="AH107" s="248" t="s">
        <v>794</v>
      </c>
      <c r="AI107" s="251">
        <v>46367</v>
      </c>
      <c r="AJ107" s="87"/>
      <c r="AK107" s="88"/>
      <c r="AL107" s="88"/>
      <c r="AM107" s="88"/>
      <c r="AN107" s="88"/>
      <c r="AO107" s="88"/>
      <c r="AP107" s="88"/>
      <c r="AQ107" s="88"/>
    </row>
    <row r="108" spans="1:43" s="90" customFormat="1" ht="51" x14ac:dyDescent="0.2">
      <c r="A108" s="290"/>
      <c r="B108" s="281"/>
      <c r="C108" s="85" t="s">
        <v>240</v>
      </c>
      <c r="D108" s="84">
        <f t="shared" si="304"/>
        <v>1</v>
      </c>
      <c r="E108" s="273"/>
      <c r="F108" s="273"/>
      <c r="G108" s="240" t="s">
        <v>767</v>
      </c>
      <c r="H108" s="273"/>
      <c r="I108" s="273"/>
      <c r="J108" s="239">
        <f t="shared" si="312"/>
        <v>4</v>
      </c>
      <c r="K108" s="240" t="s">
        <v>243</v>
      </c>
      <c r="L108" s="129"/>
      <c r="M108" s="273"/>
      <c r="N108" s="273"/>
      <c r="O108" s="132">
        <f t="shared" si="250"/>
        <v>1</v>
      </c>
      <c r="P108" s="240" t="s">
        <v>220</v>
      </c>
      <c r="Q108" s="241" t="s">
        <v>786</v>
      </c>
      <c r="R108" s="273"/>
      <c r="S108" s="273"/>
      <c r="T108" s="132">
        <f t="shared" si="341"/>
        <v>1</v>
      </c>
      <c r="U108" s="240" t="s">
        <v>217</v>
      </c>
      <c r="V108" s="240" t="s">
        <v>230</v>
      </c>
      <c r="W108" s="273"/>
      <c r="X108" s="273"/>
      <c r="Y108" s="132">
        <f t="shared" si="5"/>
        <v>4</v>
      </c>
      <c r="Z108" s="240" t="s">
        <v>550</v>
      </c>
      <c r="AA108" s="273"/>
      <c r="AB108" s="369"/>
      <c r="AC108" s="272"/>
      <c r="AD108" s="371"/>
      <c r="AE108" s="388"/>
      <c r="AF108" s="386"/>
      <c r="AG108" s="240" t="s">
        <v>72</v>
      </c>
      <c r="AH108" s="240" t="s">
        <v>795</v>
      </c>
      <c r="AI108" s="86">
        <v>46112</v>
      </c>
      <c r="AJ108" s="87"/>
      <c r="AK108" s="88"/>
      <c r="AL108" s="88"/>
      <c r="AM108" s="88"/>
      <c r="AN108" s="88"/>
      <c r="AO108" s="88"/>
      <c r="AP108" s="88"/>
      <c r="AQ108" s="88"/>
    </row>
    <row r="109" spans="1:43" s="90" customFormat="1" ht="60" x14ac:dyDescent="0.2">
      <c r="A109" s="290"/>
      <c r="B109" s="282"/>
      <c r="C109" s="85" t="s">
        <v>240</v>
      </c>
      <c r="D109" s="84">
        <f t="shared" si="304"/>
        <v>1</v>
      </c>
      <c r="E109" s="273"/>
      <c r="F109" s="273"/>
      <c r="G109" s="248" t="s">
        <v>768</v>
      </c>
      <c r="H109" s="273"/>
      <c r="I109" s="273"/>
      <c r="J109" s="239">
        <f t="shared" si="312"/>
        <v>4</v>
      </c>
      <c r="K109" s="240" t="s">
        <v>243</v>
      </c>
      <c r="L109" s="129"/>
      <c r="M109" s="273"/>
      <c r="N109" s="273"/>
      <c r="O109" s="132">
        <f t="shared" si="250"/>
        <v>1</v>
      </c>
      <c r="P109" s="240" t="s">
        <v>220</v>
      </c>
      <c r="Q109" s="241" t="s">
        <v>786</v>
      </c>
      <c r="R109" s="273"/>
      <c r="S109" s="273"/>
      <c r="T109" s="132">
        <f t="shared" si="341"/>
        <v>1</v>
      </c>
      <c r="U109" s="240" t="s">
        <v>217</v>
      </c>
      <c r="V109" s="240" t="s">
        <v>230</v>
      </c>
      <c r="W109" s="273"/>
      <c r="X109" s="273"/>
      <c r="Y109" s="132">
        <f t="shared" si="5"/>
        <v>1</v>
      </c>
      <c r="Z109" s="240" t="s">
        <v>395</v>
      </c>
      <c r="AA109" s="273"/>
      <c r="AB109" s="369"/>
      <c r="AC109" s="272"/>
      <c r="AD109" s="371"/>
      <c r="AE109" s="389"/>
      <c r="AF109" s="386"/>
      <c r="AG109" s="240" t="s">
        <v>72</v>
      </c>
      <c r="AH109" s="240" t="s">
        <v>796</v>
      </c>
      <c r="AI109" s="251">
        <v>46367</v>
      </c>
      <c r="AJ109" s="87"/>
      <c r="AK109" s="88"/>
      <c r="AL109" s="88"/>
      <c r="AM109" s="88"/>
      <c r="AN109" s="88"/>
      <c r="AO109" s="88"/>
      <c r="AP109" s="88"/>
      <c r="AQ109" s="88"/>
    </row>
    <row r="110" spans="1:43" s="90" customFormat="1" ht="76.5" x14ac:dyDescent="0.2">
      <c r="A110" s="290">
        <v>34</v>
      </c>
      <c r="B110" s="280" t="str">
        <f>+'01-Mapa de Riesgos'!N110</f>
        <v>Posibilidad de pérdida de integridad  por la consolidación y extracción de información desde diversas fuentes internas con diferentes reglas de negocio y criterios de procesamiento,   debido a la inadecuada estandarización y gobernanza unificada de las fuentes de datos, definiciones y reglas de negocio institucionales.</v>
      </c>
      <c r="C110" s="85" t="s">
        <v>240</v>
      </c>
      <c r="D110" s="84">
        <f t="shared" si="304"/>
        <v>1</v>
      </c>
      <c r="E110" s="273">
        <f t="shared" ref="E110" si="358">ROUND(AVERAGEIF(D110:D112,"&gt;0"),0)</f>
        <v>1</v>
      </c>
      <c r="F110" s="273">
        <f t="shared" ref="F110" si="359">E110*0.6</f>
        <v>0.6</v>
      </c>
      <c r="G110" s="241" t="s">
        <v>769</v>
      </c>
      <c r="H110" s="273">
        <f t="shared" ref="H110" si="360">IF(C110="No_existen",5*$H$10,I110*$H$10)</f>
        <v>0.15000000000000002</v>
      </c>
      <c r="I110" s="273">
        <f t="shared" ref="I110" si="361">ROUND(AVERAGEIF(J110:J112,"&gt;0"),0)</f>
        <v>3</v>
      </c>
      <c r="J110" s="239">
        <f t="shared" si="312"/>
        <v>4</v>
      </c>
      <c r="K110" s="240" t="s">
        <v>243</v>
      </c>
      <c r="L110" s="129"/>
      <c r="M110" s="273">
        <f t="shared" ref="M110" si="362">IF(C110="No_existen",5*$M$10,N110*$M$10)</f>
        <v>0.15</v>
      </c>
      <c r="N110" s="273">
        <f t="shared" ref="N110:N170" si="363">ROUND(AVERAGEIF(O110:O112,"&gt;0"),0)</f>
        <v>1</v>
      </c>
      <c r="O110" s="132">
        <f t="shared" si="250"/>
        <v>1</v>
      </c>
      <c r="P110" s="240" t="s">
        <v>220</v>
      </c>
      <c r="Q110" s="241" t="s">
        <v>787</v>
      </c>
      <c r="R110" s="273">
        <f t="shared" ref="R110" si="364">IF(C110="No_existen",5*$R$10,S110*$R$10)</f>
        <v>0.1</v>
      </c>
      <c r="S110" s="273">
        <f t="shared" ref="S110" si="365">ROUND(AVERAGEIF(T110:T112,"&gt;0"),0)</f>
        <v>1</v>
      </c>
      <c r="T110" s="132">
        <f t="shared" si="341"/>
        <v>1</v>
      </c>
      <c r="U110" s="240" t="s">
        <v>217</v>
      </c>
      <c r="V110" s="240" t="s">
        <v>232</v>
      </c>
      <c r="W110" s="273">
        <f t="shared" ref="W110" si="366">IF(C110="No_existen",5*$W$10,X110*$W$10)</f>
        <v>0.30000000000000004</v>
      </c>
      <c r="X110" s="273">
        <f t="shared" ref="X110" si="367">ROUND(AVERAGEIF(Y110:Y112,"&gt;0"),0)</f>
        <v>3</v>
      </c>
      <c r="Y110" s="132">
        <f t="shared" si="5"/>
        <v>1</v>
      </c>
      <c r="Z110" s="240" t="s">
        <v>395</v>
      </c>
      <c r="AA110" s="273">
        <f t="shared" ref="AA110" si="368">ROUND(AVERAGE(E110,I110,N110,S110,X110),0)</f>
        <v>2</v>
      </c>
      <c r="AB110" s="369" t="str">
        <f t="shared" ref="AB110" si="369">IF(AA110&lt;1.5,"FUERTE",IF(AND(AA110&gt;=1.5,AA110&lt;2.5),"ACEPTABLE",IF(AA110&gt;=5,"INEXISTENTE","DÉBIL")))</f>
        <v>ACEPTABLE</v>
      </c>
      <c r="AC110" s="272">
        <f>IF('01-Mapa de Riesgos'!S110=0,0,ROUND(('01-Mapa de Riesgos'!S110*AA110),0))</f>
        <v>20</v>
      </c>
      <c r="AD110" s="371" t="str">
        <f t="shared" ref="AD110:AD173" si="370">IF(AC110&gt;=36,"GRAVE", IF(AC110&lt;=10, "LEVE", "MODERADO"))</f>
        <v>MODERADO</v>
      </c>
      <c r="AE110" s="374" t="s">
        <v>797</v>
      </c>
      <c r="AF110" s="379">
        <v>0.95</v>
      </c>
      <c r="AG110" s="240" t="s">
        <v>74</v>
      </c>
      <c r="AH110" s="241" t="s">
        <v>798</v>
      </c>
      <c r="AI110" s="197">
        <v>46371</v>
      </c>
      <c r="AJ110" s="198" t="s">
        <v>799</v>
      </c>
      <c r="AK110" s="88"/>
      <c r="AL110" s="88"/>
      <c r="AM110" s="88"/>
      <c r="AN110" s="88"/>
      <c r="AO110" s="88"/>
      <c r="AP110" s="88"/>
      <c r="AQ110" s="88"/>
    </row>
    <row r="111" spans="1:43" s="90" customFormat="1" ht="63.75" x14ac:dyDescent="0.2">
      <c r="A111" s="290"/>
      <c r="B111" s="281"/>
      <c r="C111" s="85" t="s">
        <v>240</v>
      </c>
      <c r="D111" s="84">
        <f t="shared" si="304"/>
        <v>1</v>
      </c>
      <c r="E111" s="273"/>
      <c r="F111" s="273"/>
      <c r="G111" s="240" t="s">
        <v>770</v>
      </c>
      <c r="H111" s="273"/>
      <c r="I111" s="273"/>
      <c r="J111" s="239">
        <f t="shared" si="312"/>
        <v>1</v>
      </c>
      <c r="K111" s="240" t="s">
        <v>245</v>
      </c>
      <c r="L111" s="240" t="s">
        <v>782</v>
      </c>
      <c r="M111" s="273"/>
      <c r="N111" s="273"/>
      <c r="O111" s="132">
        <f t="shared" si="250"/>
        <v>1</v>
      </c>
      <c r="P111" s="240" t="s">
        <v>220</v>
      </c>
      <c r="Q111" s="241" t="s">
        <v>787</v>
      </c>
      <c r="R111" s="273"/>
      <c r="S111" s="273"/>
      <c r="T111" s="132">
        <f t="shared" si="341"/>
        <v>1</v>
      </c>
      <c r="U111" s="240" t="s">
        <v>217</v>
      </c>
      <c r="V111" s="240" t="s">
        <v>226</v>
      </c>
      <c r="W111" s="273"/>
      <c r="X111" s="273"/>
      <c r="Y111" s="132">
        <f t="shared" si="5"/>
        <v>4</v>
      </c>
      <c r="Z111" s="240" t="s">
        <v>550</v>
      </c>
      <c r="AA111" s="273"/>
      <c r="AB111" s="369"/>
      <c r="AC111" s="272"/>
      <c r="AD111" s="371"/>
      <c r="AE111" s="272"/>
      <c r="AF111" s="293"/>
      <c r="AG111" s="240"/>
      <c r="AH111" s="240"/>
      <c r="AI111" s="86"/>
      <c r="AJ111" s="87"/>
      <c r="AK111" s="88"/>
      <c r="AL111" s="88"/>
      <c r="AM111" s="88"/>
      <c r="AN111" s="88"/>
      <c r="AO111" s="88"/>
      <c r="AP111" s="88"/>
      <c r="AQ111" s="88"/>
    </row>
    <row r="112" spans="1:43" s="90" customFormat="1" x14ac:dyDescent="0.2">
      <c r="A112" s="290"/>
      <c r="B112" s="282"/>
      <c r="C112" s="85"/>
      <c r="D112" s="84">
        <f t="shared" si="304"/>
        <v>0</v>
      </c>
      <c r="E112" s="273"/>
      <c r="F112" s="273"/>
      <c r="G112" s="240"/>
      <c r="H112" s="273"/>
      <c r="I112" s="273"/>
      <c r="J112" s="239">
        <f t="shared" si="312"/>
        <v>0</v>
      </c>
      <c r="K112" s="240"/>
      <c r="L112" s="240"/>
      <c r="M112" s="273"/>
      <c r="N112" s="273"/>
      <c r="O112" s="132">
        <f t="shared" si="250"/>
        <v>0</v>
      </c>
      <c r="P112" s="240"/>
      <c r="Q112" s="241"/>
      <c r="R112" s="273"/>
      <c r="S112" s="273"/>
      <c r="T112" s="132">
        <f t="shared" si="341"/>
        <v>0</v>
      </c>
      <c r="U112" s="240"/>
      <c r="V112" s="240"/>
      <c r="W112" s="273"/>
      <c r="X112" s="273"/>
      <c r="Y112" s="132">
        <f t="shared" si="5"/>
        <v>0</v>
      </c>
      <c r="Z112" s="240"/>
      <c r="AA112" s="273"/>
      <c r="AB112" s="369"/>
      <c r="AC112" s="272"/>
      <c r="AD112" s="371"/>
      <c r="AE112" s="272"/>
      <c r="AF112" s="293"/>
      <c r="AG112" s="240"/>
      <c r="AH112" s="240"/>
      <c r="AI112" s="86"/>
      <c r="AJ112" s="87"/>
      <c r="AK112" s="88"/>
      <c r="AL112" s="88"/>
      <c r="AM112" s="88"/>
      <c r="AN112" s="88"/>
      <c r="AO112" s="88"/>
      <c r="AP112" s="88"/>
      <c r="AQ112" s="88"/>
    </row>
    <row r="113" spans="1:43" s="90" customFormat="1" ht="63.75" x14ac:dyDescent="0.2">
      <c r="A113" s="290">
        <v>35</v>
      </c>
      <c r="B113" s="280" t="str">
        <f>+'01-Mapa de Riesgos'!N113</f>
        <v>Posibilidad de pérdida de disponibilidad  por aplicación insuficiente de mecanismos y procedimientos de respaldo de la información,   debido a la ausencia de una política institucional formal de respaldo y gestión de copias de seguridad de la información.</v>
      </c>
      <c r="C113" s="85" t="s">
        <v>263</v>
      </c>
      <c r="D113" s="84">
        <f t="shared" si="304"/>
        <v>4</v>
      </c>
      <c r="E113" s="273">
        <f t="shared" ref="E113" si="371">ROUND(AVERAGEIF(D113:D115,"&gt;0"),0)</f>
        <v>4</v>
      </c>
      <c r="F113" s="273">
        <f t="shared" ref="F113" si="372">E113*0.6</f>
        <v>2.4</v>
      </c>
      <c r="G113" s="240" t="s">
        <v>771</v>
      </c>
      <c r="H113" s="273">
        <f t="shared" ref="H113" si="373">IF(C113="No_existen",5*$H$10,I113*$H$10)</f>
        <v>0.2</v>
      </c>
      <c r="I113" s="273">
        <f t="shared" ref="I113" si="374">ROUND(AVERAGEIF(J113:J115,"&gt;0"),0)</f>
        <v>4</v>
      </c>
      <c r="J113" s="239">
        <f t="shared" si="312"/>
        <v>4</v>
      </c>
      <c r="K113" s="240" t="s">
        <v>243</v>
      </c>
      <c r="L113" s="129"/>
      <c r="M113" s="273">
        <f t="shared" ref="M113" si="375">IF(C113="No_existen",5*$M$10,N113*$M$10)</f>
        <v>0.15</v>
      </c>
      <c r="N113" s="273">
        <f t="shared" ref="N113:N173" si="376">ROUND(AVERAGEIF(O113:O115,"&gt;0"),0)</f>
        <v>1</v>
      </c>
      <c r="O113" s="132">
        <f t="shared" si="250"/>
        <v>1</v>
      </c>
      <c r="P113" s="240" t="s">
        <v>220</v>
      </c>
      <c r="Q113" s="241" t="s">
        <v>787</v>
      </c>
      <c r="R113" s="273">
        <f t="shared" ref="R113" si="377">IF(C113="No_existen",5*$R$10,S113*$R$10)</f>
        <v>0.1</v>
      </c>
      <c r="S113" s="273">
        <f t="shared" ref="S113" si="378">ROUND(AVERAGEIF(T113:T115,"&gt;0"),0)</f>
        <v>1</v>
      </c>
      <c r="T113" s="132">
        <f t="shared" si="341"/>
        <v>1</v>
      </c>
      <c r="U113" s="240" t="s">
        <v>217</v>
      </c>
      <c r="V113" s="240" t="s">
        <v>225</v>
      </c>
      <c r="W113" s="273">
        <f t="shared" ref="W113" si="379">IF(C113="No_existen",5*$W$10,X113*$W$10)</f>
        <v>0.1</v>
      </c>
      <c r="X113" s="273">
        <f t="shared" ref="X113" si="380">ROUND(AVERAGEIF(Y113:Y115,"&gt;0"),0)</f>
        <v>1</v>
      </c>
      <c r="Y113" s="132">
        <f t="shared" si="5"/>
        <v>1</v>
      </c>
      <c r="Z113" s="240" t="s">
        <v>395</v>
      </c>
      <c r="AA113" s="273">
        <f t="shared" ref="AA113" si="381">ROUND(AVERAGE(E113,I113,N113,S113,X113),0)</f>
        <v>2</v>
      </c>
      <c r="AB113" s="369" t="str">
        <f t="shared" ref="AB113" si="382">IF(AA113&lt;1.5,"FUERTE",IF(AND(AA113&gt;=1.5,AA113&lt;2.5),"ACEPTABLE",IF(AA113&gt;=5,"INEXISTENTE","DÉBIL")))</f>
        <v>ACEPTABLE</v>
      </c>
      <c r="AC113" s="272">
        <f>IF('01-Mapa de Riesgos'!S113=0,0,ROUND(('01-Mapa de Riesgos'!S113*AA113),0))</f>
        <v>24</v>
      </c>
      <c r="AD113" s="371" t="str">
        <f t="shared" si="370"/>
        <v>MODERADO</v>
      </c>
      <c r="AE113" s="375" t="s">
        <v>800</v>
      </c>
      <c r="AF113" s="376">
        <v>1</v>
      </c>
      <c r="AG113" s="240" t="s">
        <v>74</v>
      </c>
      <c r="AH113" s="240" t="s">
        <v>801</v>
      </c>
      <c r="AI113" s="86">
        <v>46371</v>
      </c>
      <c r="AJ113" s="87" t="s">
        <v>799</v>
      </c>
      <c r="AK113" s="88"/>
      <c r="AL113" s="88"/>
      <c r="AM113" s="88"/>
      <c r="AN113" s="88"/>
      <c r="AO113" s="88"/>
      <c r="AP113" s="88"/>
      <c r="AQ113" s="88"/>
    </row>
    <row r="114" spans="1:43" s="90" customFormat="1" ht="51" x14ac:dyDescent="0.2">
      <c r="A114" s="290"/>
      <c r="B114" s="281"/>
      <c r="C114" s="85" t="s">
        <v>263</v>
      </c>
      <c r="D114" s="84">
        <f t="shared" si="304"/>
        <v>4</v>
      </c>
      <c r="E114" s="273"/>
      <c r="F114" s="273"/>
      <c r="G114" s="240" t="s">
        <v>772</v>
      </c>
      <c r="H114" s="273"/>
      <c r="I114" s="273"/>
      <c r="J114" s="239">
        <f t="shared" si="312"/>
        <v>4</v>
      </c>
      <c r="K114" s="240" t="s">
        <v>243</v>
      </c>
      <c r="L114" s="129"/>
      <c r="M114" s="273"/>
      <c r="N114" s="273"/>
      <c r="O114" s="132">
        <f t="shared" si="250"/>
        <v>1</v>
      </c>
      <c r="P114" s="240" t="s">
        <v>220</v>
      </c>
      <c r="Q114" s="241" t="s">
        <v>787</v>
      </c>
      <c r="R114" s="273"/>
      <c r="S114" s="273"/>
      <c r="T114" s="132">
        <f t="shared" si="341"/>
        <v>1</v>
      </c>
      <c r="U114" s="240" t="s">
        <v>217</v>
      </c>
      <c r="V114" s="240" t="s">
        <v>232</v>
      </c>
      <c r="W114" s="273"/>
      <c r="X114" s="273"/>
      <c r="Y114" s="132">
        <f t="shared" si="5"/>
        <v>1</v>
      </c>
      <c r="Z114" s="240" t="s">
        <v>395</v>
      </c>
      <c r="AA114" s="273"/>
      <c r="AB114" s="369"/>
      <c r="AC114" s="272"/>
      <c r="AD114" s="371"/>
      <c r="AE114" s="293"/>
      <c r="AF114" s="293"/>
      <c r="AG114" s="240"/>
      <c r="AH114" s="240"/>
      <c r="AI114" s="86"/>
      <c r="AJ114" s="87"/>
      <c r="AK114" s="88"/>
      <c r="AL114" s="88"/>
      <c r="AM114" s="88"/>
      <c r="AN114" s="88"/>
      <c r="AO114" s="88"/>
      <c r="AP114" s="88"/>
      <c r="AQ114" s="88"/>
    </row>
    <row r="115" spans="1:43" s="90" customFormat="1" x14ac:dyDescent="0.2">
      <c r="A115" s="290"/>
      <c r="B115" s="282"/>
      <c r="C115" s="85"/>
      <c r="D115" s="84">
        <f t="shared" si="304"/>
        <v>0</v>
      </c>
      <c r="E115" s="273"/>
      <c r="F115" s="273"/>
      <c r="G115" s="240"/>
      <c r="H115" s="273"/>
      <c r="I115" s="273"/>
      <c r="J115" s="239">
        <f t="shared" si="312"/>
        <v>0</v>
      </c>
      <c r="K115" s="240"/>
      <c r="L115" s="129"/>
      <c r="M115" s="273"/>
      <c r="N115" s="273"/>
      <c r="O115" s="132">
        <f t="shared" si="250"/>
        <v>0</v>
      </c>
      <c r="P115" s="240"/>
      <c r="Q115" s="241"/>
      <c r="R115" s="273"/>
      <c r="S115" s="273"/>
      <c r="T115" s="132">
        <f t="shared" si="341"/>
        <v>0</v>
      </c>
      <c r="U115" s="240"/>
      <c r="V115" s="240"/>
      <c r="W115" s="273"/>
      <c r="X115" s="273"/>
      <c r="Y115" s="132">
        <f t="shared" si="5"/>
        <v>0</v>
      </c>
      <c r="Z115" s="240"/>
      <c r="AA115" s="273"/>
      <c r="AB115" s="369"/>
      <c r="AC115" s="272"/>
      <c r="AD115" s="371"/>
      <c r="AE115" s="293"/>
      <c r="AF115" s="293"/>
      <c r="AG115" s="240"/>
      <c r="AH115" s="240"/>
      <c r="AI115" s="86"/>
      <c r="AJ115" s="87"/>
      <c r="AK115" s="88"/>
      <c r="AL115" s="88"/>
      <c r="AM115" s="88"/>
      <c r="AN115" s="88"/>
      <c r="AO115" s="88"/>
      <c r="AP115" s="88"/>
      <c r="AQ115" s="88"/>
    </row>
    <row r="116" spans="1:43" s="90" customFormat="1" ht="38.25" x14ac:dyDescent="0.2">
      <c r="A116" s="290">
        <v>36</v>
      </c>
      <c r="B116" s="280" t="str">
        <f>+'01-Mapa de Riesgos'!N116</f>
        <v>Posibilidad de afectación reputacional  por incumplimiento de las metas del plan de mejora por el bajo nivel de ejecución de las acciones establecidas,   a causa de la falta de seguimiento y control a las acciones de mejoramiento</v>
      </c>
      <c r="C116" s="85" t="s">
        <v>240</v>
      </c>
      <c r="D116" s="84">
        <f t="shared" si="304"/>
        <v>1</v>
      </c>
      <c r="E116" s="273">
        <f t="shared" ref="E116" si="383">ROUND(AVERAGEIF(D116:D118,"&gt;0"),0)</f>
        <v>1</v>
      </c>
      <c r="F116" s="273">
        <f t="shared" ref="F116" si="384">E116*0.6</f>
        <v>0.6</v>
      </c>
      <c r="G116" s="241" t="s">
        <v>773</v>
      </c>
      <c r="H116" s="273">
        <f t="shared" ref="H116" si="385">IF(C116="No_existen",5*$H$10,I116*$H$10)</f>
        <v>0.2</v>
      </c>
      <c r="I116" s="273">
        <f t="shared" ref="I116" si="386">ROUND(AVERAGEIF(J116:J118,"&gt;0"),0)</f>
        <v>4</v>
      </c>
      <c r="J116" s="239">
        <f t="shared" si="312"/>
        <v>4</v>
      </c>
      <c r="K116" s="240" t="s">
        <v>243</v>
      </c>
      <c r="L116" s="129"/>
      <c r="M116" s="273">
        <f t="shared" ref="M116" si="387">IF(C116="No_existen",5*$M$10,N116*$M$10)</f>
        <v>0.15</v>
      </c>
      <c r="N116" s="273">
        <f t="shared" ref="N116:N176" si="388">ROUND(AVERAGEIF(O116:O118,"&gt;0"),0)</f>
        <v>1</v>
      </c>
      <c r="O116" s="132">
        <f t="shared" si="250"/>
        <v>1</v>
      </c>
      <c r="P116" s="240" t="s">
        <v>220</v>
      </c>
      <c r="Q116" s="241" t="s">
        <v>788</v>
      </c>
      <c r="R116" s="273">
        <f t="shared" ref="R116" si="389">IF(C116="No_existen",5*$R$10,S116*$R$10)</f>
        <v>0.1</v>
      </c>
      <c r="S116" s="273">
        <f t="shared" ref="S116" si="390">ROUND(AVERAGEIF(T116:T118,"&gt;0"),0)</f>
        <v>1</v>
      </c>
      <c r="T116" s="132">
        <f t="shared" si="341"/>
        <v>1</v>
      </c>
      <c r="U116" s="240" t="s">
        <v>217</v>
      </c>
      <c r="V116" s="240" t="s">
        <v>224</v>
      </c>
      <c r="W116" s="273">
        <f t="shared" ref="W116" si="391">IF(C116="No_existen",5*$W$10,X116*$W$10)</f>
        <v>0.1</v>
      </c>
      <c r="X116" s="273">
        <f t="shared" ref="X116" si="392">ROUND(AVERAGEIF(Y116:Y118,"&gt;0"),0)</f>
        <v>1</v>
      </c>
      <c r="Y116" s="132">
        <f t="shared" si="5"/>
        <v>1</v>
      </c>
      <c r="Z116" s="240" t="s">
        <v>395</v>
      </c>
      <c r="AA116" s="273">
        <f t="shared" ref="AA116" si="393">ROUND(AVERAGE(E116,I116,N116,S116,X116),0)</f>
        <v>2</v>
      </c>
      <c r="AB116" s="369" t="str">
        <f t="shared" ref="AB116" si="394">IF(AA116&lt;1.5,"FUERTE",IF(AND(AA116&gt;=1.5,AA116&lt;2.5),"ACEPTABLE",IF(AA116&gt;=5,"INEXISTENTE","DÉBIL")))</f>
        <v>ACEPTABLE</v>
      </c>
      <c r="AC116" s="272">
        <f>IF('01-Mapa de Riesgos'!S116=0,0,ROUND(('01-Mapa de Riesgos'!S116*AA116),0))</f>
        <v>6</v>
      </c>
      <c r="AD116" s="371" t="str">
        <f t="shared" si="370"/>
        <v>LEVE</v>
      </c>
      <c r="AE116" s="374" t="s">
        <v>802</v>
      </c>
      <c r="AF116" s="379">
        <v>1</v>
      </c>
      <c r="AG116" s="240" t="s">
        <v>71</v>
      </c>
      <c r="AH116" s="129"/>
      <c r="AI116" s="86"/>
      <c r="AJ116" s="87"/>
      <c r="AK116" s="88"/>
      <c r="AL116" s="88"/>
      <c r="AM116" s="88"/>
      <c r="AN116" s="88"/>
      <c r="AO116" s="88"/>
      <c r="AP116" s="88"/>
      <c r="AQ116" s="88"/>
    </row>
    <row r="117" spans="1:43" s="90" customFormat="1" x14ac:dyDescent="0.2">
      <c r="A117" s="290"/>
      <c r="B117" s="281"/>
      <c r="C117" s="85"/>
      <c r="D117" s="84">
        <f t="shared" si="304"/>
        <v>0</v>
      </c>
      <c r="E117" s="273"/>
      <c r="F117" s="273"/>
      <c r="G117" s="240"/>
      <c r="H117" s="273"/>
      <c r="I117" s="273"/>
      <c r="J117" s="239">
        <f t="shared" si="312"/>
        <v>0</v>
      </c>
      <c r="K117" s="240"/>
      <c r="L117" s="129"/>
      <c r="M117" s="273"/>
      <c r="N117" s="273"/>
      <c r="O117" s="132">
        <f t="shared" si="250"/>
        <v>0</v>
      </c>
      <c r="P117" s="240"/>
      <c r="Q117" s="241"/>
      <c r="R117" s="273"/>
      <c r="S117" s="273"/>
      <c r="T117" s="132">
        <f t="shared" si="341"/>
        <v>0</v>
      </c>
      <c r="U117" s="240"/>
      <c r="V117" s="240"/>
      <c r="W117" s="273"/>
      <c r="X117" s="273"/>
      <c r="Y117" s="132">
        <f t="shared" si="5"/>
        <v>0</v>
      </c>
      <c r="Z117" s="240"/>
      <c r="AA117" s="273"/>
      <c r="AB117" s="369"/>
      <c r="AC117" s="272"/>
      <c r="AD117" s="371"/>
      <c r="AE117" s="272"/>
      <c r="AF117" s="293"/>
      <c r="AG117" s="240"/>
      <c r="AH117" s="129"/>
      <c r="AI117" s="86"/>
      <c r="AJ117" s="87"/>
      <c r="AK117" s="88"/>
      <c r="AL117" s="88"/>
      <c r="AM117" s="88"/>
      <c r="AN117" s="88"/>
      <c r="AO117" s="88"/>
      <c r="AP117" s="88"/>
      <c r="AQ117" s="88"/>
    </row>
    <row r="118" spans="1:43" s="90" customFormat="1" x14ac:dyDescent="0.2">
      <c r="A118" s="290"/>
      <c r="B118" s="282"/>
      <c r="C118" s="85"/>
      <c r="D118" s="84">
        <f t="shared" si="304"/>
        <v>0</v>
      </c>
      <c r="E118" s="273"/>
      <c r="F118" s="273"/>
      <c r="G118" s="240"/>
      <c r="H118" s="273"/>
      <c r="I118" s="273"/>
      <c r="J118" s="239">
        <f t="shared" si="312"/>
        <v>0</v>
      </c>
      <c r="K118" s="240"/>
      <c r="L118" s="129"/>
      <c r="M118" s="273"/>
      <c r="N118" s="273"/>
      <c r="O118" s="132">
        <f t="shared" si="250"/>
        <v>0</v>
      </c>
      <c r="P118" s="240"/>
      <c r="Q118" s="241"/>
      <c r="R118" s="273"/>
      <c r="S118" s="273"/>
      <c r="T118" s="132">
        <f t="shared" si="341"/>
        <v>0</v>
      </c>
      <c r="U118" s="240"/>
      <c r="V118" s="240"/>
      <c r="W118" s="273"/>
      <c r="X118" s="273"/>
      <c r="Y118" s="132">
        <f t="shared" si="5"/>
        <v>0</v>
      </c>
      <c r="Z118" s="240"/>
      <c r="AA118" s="273"/>
      <c r="AB118" s="369"/>
      <c r="AC118" s="272"/>
      <c r="AD118" s="371"/>
      <c r="AE118" s="272"/>
      <c r="AF118" s="293"/>
      <c r="AG118" s="240"/>
      <c r="AH118" s="129"/>
      <c r="AI118" s="86"/>
      <c r="AJ118" s="87"/>
      <c r="AK118" s="88"/>
      <c r="AL118" s="88"/>
      <c r="AM118" s="88"/>
      <c r="AN118" s="88"/>
      <c r="AO118" s="88"/>
      <c r="AP118" s="88"/>
      <c r="AQ118" s="88"/>
    </row>
    <row r="119" spans="1:43" s="90" customFormat="1" ht="48" x14ac:dyDescent="0.2">
      <c r="A119" s="290">
        <v>37</v>
      </c>
      <c r="B119" s="280" t="str">
        <f>+'01-Mapa de Riesgos'!N119</f>
        <v>Posibilidad de afectación reputacional  por desarticulación 
de los lineamientos del Plan Maestro de la Planta Físca con las apuestas del Plan de Desarrollo Institucional,   debido a un inadecuada priorización y alineación de los proyectos en los estudios previos</v>
      </c>
      <c r="C119" s="85" t="s">
        <v>240</v>
      </c>
      <c r="D119" s="84">
        <f t="shared" si="304"/>
        <v>1</v>
      </c>
      <c r="E119" s="273">
        <f t="shared" ref="E119" si="395">ROUND(AVERAGEIF(D119:D121,"&gt;0"),0)</f>
        <v>1</v>
      </c>
      <c r="F119" s="273">
        <f t="shared" ref="F119" si="396">E119*0.6</f>
        <v>0.6</v>
      </c>
      <c r="G119" s="249" t="s">
        <v>774</v>
      </c>
      <c r="H119" s="273">
        <f t="shared" ref="H119" si="397">IF(C119="No_existen",5*$H$10,I119*$H$10)</f>
        <v>0.2</v>
      </c>
      <c r="I119" s="273">
        <f t="shared" ref="I119" si="398">ROUND(AVERAGEIF(J119:J121,"&gt;0"),0)</f>
        <v>4</v>
      </c>
      <c r="J119" s="239">
        <f t="shared" si="312"/>
        <v>4</v>
      </c>
      <c r="K119" s="240" t="s">
        <v>243</v>
      </c>
      <c r="L119" s="129"/>
      <c r="M119" s="273">
        <f t="shared" ref="M119" si="399">IF(C119="No_existen",5*$M$10,N119*$M$10)</f>
        <v>0.15</v>
      </c>
      <c r="N119" s="273">
        <f t="shared" ref="N119:N179" si="400">ROUND(AVERAGEIF(O119:O121,"&gt;0"),0)</f>
        <v>1</v>
      </c>
      <c r="O119" s="132">
        <f t="shared" si="250"/>
        <v>1</v>
      </c>
      <c r="P119" s="240" t="s">
        <v>220</v>
      </c>
      <c r="Q119" s="247" t="s">
        <v>786</v>
      </c>
      <c r="R119" s="273">
        <f t="shared" ref="R119" si="401">IF(C119="No_existen",5*$R$10,S119*$R$10)</f>
        <v>0.1</v>
      </c>
      <c r="S119" s="273">
        <f t="shared" ref="S119" si="402">ROUND(AVERAGEIF(T119:T121,"&gt;0"),0)</f>
        <v>1</v>
      </c>
      <c r="T119" s="132">
        <f t="shared" si="341"/>
        <v>1</v>
      </c>
      <c r="U119" s="240" t="s">
        <v>217</v>
      </c>
      <c r="V119" s="240" t="s">
        <v>232</v>
      </c>
      <c r="W119" s="273">
        <f t="shared" ref="W119" si="403">IF(C119="No_existen",5*$W$10,X119*$W$10)</f>
        <v>0.1</v>
      </c>
      <c r="X119" s="273">
        <f t="shared" ref="X119" si="404">ROUND(AVERAGEIF(Y119:Y121,"&gt;0"),0)</f>
        <v>1</v>
      </c>
      <c r="Y119" s="132">
        <f t="shared" si="5"/>
        <v>1</v>
      </c>
      <c r="Z119" s="240" t="s">
        <v>395</v>
      </c>
      <c r="AA119" s="273">
        <f t="shared" ref="AA119" si="405">ROUND(AVERAGE(E119,I119,N119,S119,X119),0)</f>
        <v>2</v>
      </c>
      <c r="AB119" s="369" t="str">
        <f t="shared" ref="AB119" si="406">IF(AA119&lt;1.5,"FUERTE",IF(AND(AA119&gt;=1.5,AA119&lt;2.5),"ACEPTABLE",IF(AA119&gt;=5,"INEXISTENTE","DÉBIL")))</f>
        <v>ACEPTABLE</v>
      </c>
      <c r="AC119" s="272">
        <f>IF('01-Mapa de Riesgos'!S119=0,0,ROUND(('01-Mapa de Riesgos'!S119*AA119),0))</f>
        <v>24</v>
      </c>
      <c r="AD119" s="371" t="str">
        <f t="shared" si="370"/>
        <v>MODERADO</v>
      </c>
      <c r="AE119" s="393" t="s">
        <v>803</v>
      </c>
      <c r="AF119" s="390">
        <v>0.8</v>
      </c>
      <c r="AG119" s="240" t="s">
        <v>72</v>
      </c>
      <c r="AH119" s="249" t="s">
        <v>804</v>
      </c>
      <c r="AI119" s="252">
        <v>46368</v>
      </c>
      <c r="AJ119" s="87"/>
      <c r="AK119" s="88"/>
      <c r="AL119" s="88"/>
      <c r="AM119" s="88"/>
      <c r="AN119" s="88"/>
      <c r="AO119" s="88"/>
      <c r="AP119" s="88"/>
      <c r="AQ119" s="88"/>
    </row>
    <row r="120" spans="1:43" s="90" customFormat="1" ht="60" x14ac:dyDescent="0.2">
      <c r="A120" s="290"/>
      <c r="B120" s="281"/>
      <c r="C120" s="85" t="s">
        <v>240</v>
      </c>
      <c r="D120" s="84">
        <f t="shared" si="304"/>
        <v>1</v>
      </c>
      <c r="E120" s="273"/>
      <c r="F120" s="273"/>
      <c r="G120" s="250" t="s">
        <v>775</v>
      </c>
      <c r="H120" s="273"/>
      <c r="I120" s="273"/>
      <c r="J120" s="239">
        <f t="shared" si="312"/>
        <v>4</v>
      </c>
      <c r="K120" s="240" t="s">
        <v>243</v>
      </c>
      <c r="L120" s="129"/>
      <c r="M120" s="273"/>
      <c r="N120" s="273"/>
      <c r="O120" s="132">
        <f t="shared" si="250"/>
        <v>1</v>
      </c>
      <c r="P120" s="240" t="s">
        <v>220</v>
      </c>
      <c r="Q120" s="247" t="s">
        <v>786</v>
      </c>
      <c r="R120" s="273"/>
      <c r="S120" s="273"/>
      <c r="T120" s="132">
        <f t="shared" si="341"/>
        <v>1</v>
      </c>
      <c r="U120" s="240" t="s">
        <v>217</v>
      </c>
      <c r="V120" s="240" t="s">
        <v>232</v>
      </c>
      <c r="W120" s="273"/>
      <c r="X120" s="273"/>
      <c r="Y120" s="132">
        <f t="shared" si="5"/>
        <v>1</v>
      </c>
      <c r="Z120" s="240" t="s">
        <v>395</v>
      </c>
      <c r="AA120" s="273"/>
      <c r="AB120" s="369"/>
      <c r="AC120" s="272"/>
      <c r="AD120" s="371"/>
      <c r="AE120" s="391"/>
      <c r="AF120" s="391"/>
      <c r="AG120" s="240" t="s">
        <v>72</v>
      </c>
      <c r="AH120" s="248" t="s">
        <v>805</v>
      </c>
      <c r="AI120" s="252">
        <v>46368</v>
      </c>
      <c r="AJ120" s="87"/>
      <c r="AK120" s="88"/>
      <c r="AL120" s="88"/>
      <c r="AM120" s="88"/>
      <c r="AN120" s="88"/>
      <c r="AO120" s="88"/>
      <c r="AP120" s="88"/>
      <c r="AQ120" s="88"/>
    </row>
    <row r="121" spans="1:43" s="90" customFormat="1" x14ac:dyDescent="0.2">
      <c r="A121" s="290"/>
      <c r="B121" s="282"/>
      <c r="C121" s="85"/>
      <c r="D121" s="84">
        <f t="shared" si="304"/>
        <v>0</v>
      </c>
      <c r="E121" s="273"/>
      <c r="F121" s="273"/>
      <c r="H121" s="273"/>
      <c r="I121" s="273"/>
      <c r="J121" s="239">
        <f t="shared" si="312"/>
        <v>0</v>
      </c>
      <c r="K121" s="240"/>
      <c r="L121" s="129"/>
      <c r="M121" s="273"/>
      <c r="N121" s="273"/>
      <c r="O121" s="132">
        <f t="shared" si="250"/>
        <v>0</v>
      </c>
      <c r="P121" s="240"/>
      <c r="Q121" s="241"/>
      <c r="R121" s="273"/>
      <c r="S121" s="273"/>
      <c r="T121" s="132">
        <f t="shared" si="341"/>
        <v>0</v>
      </c>
      <c r="U121" s="240"/>
      <c r="V121" s="240"/>
      <c r="W121" s="273"/>
      <c r="X121" s="273"/>
      <c r="Y121" s="132">
        <f t="shared" si="5"/>
        <v>0</v>
      </c>
      <c r="Z121" s="240"/>
      <c r="AA121" s="273"/>
      <c r="AB121" s="369"/>
      <c r="AC121" s="272"/>
      <c r="AD121" s="371"/>
      <c r="AE121" s="392"/>
      <c r="AF121" s="392"/>
      <c r="AG121" s="240"/>
      <c r="AH121" s="240"/>
      <c r="AI121" s="86"/>
      <c r="AJ121" s="87"/>
      <c r="AK121" s="88"/>
      <c r="AL121" s="88"/>
      <c r="AM121" s="88"/>
      <c r="AN121" s="88"/>
      <c r="AO121" s="88"/>
      <c r="AP121" s="88"/>
      <c r="AQ121" s="88"/>
    </row>
    <row r="122" spans="1:43" s="90" customFormat="1" ht="89.25" x14ac:dyDescent="0.2">
      <c r="A122" s="290">
        <v>38</v>
      </c>
      <c r="B122" s="280" t="str">
        <f>+'01-Mapa de Riesgos'!N122</f>
        <v>Posibilidad de afectación económica y reputacional  por modificaciones en el presupuesto ante una inadecuada planeación y ejecución de la infraestructura física,   a causa de deficiencias en el registro y validación de las necesidades del espacio físico</v>
      </c>
      <c r="C122" s="85" t="s">
        <v>240</v>
      </c>
      <c r="D122" s="84">
        <f t="shared" si="304"/>
        <v>1</v>
      </c>
      <c r="E122" s="273">
        <f t="shared" ref="E122" si="407">ROUND(AVERAGEIF(D122:D124,"&gt;0"),0)</f>
        <v>1</v>
      </c>
      <c r="F122" s="273">
        <f t="shared" ref="F122" si="408">E122*0.6</f>
        <v>0.6</v>
      </c>
      <c r="G122" s="240" t="s">
        <v>776</v>
      </c>
      <c r="H122" s="273">
        <f t="shared" ref="H122" si="409">IF(C122="No_existen",5*$H$10,I122*$H$10)</f>
        <v>0.2</v>
      </c>
      <c r="I122" s="273">
        <f t="shared" ref="I122" si="410">ROUND(AVERAGEIF(J122:J124,"&gt;0"),0)</f>
        <v>4</v>
      </c>
      <c r="J122" s="239">
        <f t="shared" si="312"/>
        <v>4</v>
      </c>
      <c r="K122" s="240" t="s">
        <v>243</v>
      </c>
      <c r="L122" s="129"/>
      <c r="M122" s="273">
        <f t="shared" ref="M122" si="411">IF(C122="No_existen",5*$M$10,N122*$M$10)</f>
        <v>0.15</v>
      </c>
      <c r="N122" s="273">
        <f t="shared" ref="N122:N182" si="412">ROUND(AVERAGEIF(O122:O124,"&gt;0"),0)</f>
        <v>1</v>
      </c>
      <c r="O122" s="132">
        <f t="shared" si="250"/>
        <v>1</v>
      </c>
      <c r="P122" s="240" t="s">
        <v>220</v>
      </c>
      <c r="Q122" s="247" t="s">
        <v>789</v>
      </c>
      <c r="R122" s="273">
        <f t="shared" ref="R122" si="413">IF(C122="No_existen",5*$R$10,S122*$R$10)</f>
        <v>0.1</v>
      </c>
      <c r="S122" s="273">
        <f t="shared" ref="S122" si="414">ROUND(AVERAGEIF(T122:T124,"&gt;0"),0)</f>
        <v>1</v>
      </c>
      <c r="T122" s="132">
        <f t="shared" si="341"/>
        <v>1</v>
      </c>
      <c r="U122" s="240" t="s">
        <v>217</v>
      </c>
      <c r="V122" s="240" t="s">
        <v>232</v>
      </c>
      <c r="W122" s="273">
        <f t="shared" ref="W122" si="415">IF(C122="No_existen",5*$W$10,X122*$W$10)</f>
        <v>0.1</v>
      </c>
      <c r="X122" s="273">
        <f t="shared" ref="X122" si="416">ROUND(AVERAGEIF(Y122:Y124,"&gt;0"),0)</f>
        <v>1</v>
      </c>
      <c r="Y122" s="132">
        <f t="shared" si="5"/>
        <v>1</v>
      </c>
      <c r="Z122" s="240" t="s">
        <v>395</v>
      </c>
      <c r="AA122" s="273">
        <f t="shared" ref="AA122" si="417">ROUND(AVERAGE(E122,I122,N122,S122,X122),0)</f>
        <v>2</v>
      </c>
      <c r="AB122" s="369" t="str">
        <f t="shared" ref="AB122" si="418">IF(AA122&lt;1.5,"FUERTE",IF(AND(AA122&gt;=1.5,AA122&lt;2.5),"ACEPTABLE",IF(AA122&gt;=5,"INEXISTENTE","DÉBIL")))</f>
        <v>ACEPTABLE</v>
      </c>
      <c r="AC122" s="272">
        <f>IF('01-Mapa de Riesgos'!S122=0,0,ROUND(('01-Mapa de Riesgos'!S122*AA122),0))</f>
        <v>18</v>
      </c>
      <c r="AD122" s="371" t="str">
        <f t="shared" si="370"/>
        <v>MODERADO</v>
      </c>
      <c r="AE122" s="387" t="s">
        <v>806</v>
      </c>
      <c r="AF122" s="394">
        <v>1</v>
      </c>
      <c r="AG122" s="240" t="s">
        <v>72</v>
      </c>
      <c r="AH122" s="240" t="s">
        <v>807</v>
      </c>
      <c r="AI122" s="86">
        <v>46387</v>
      </c>
      <c r="AJ122" s="87"/>
      <c r="AK122" s="88"/>
      <c r="AL122" s="88"/>
      <c r="AM122" s="88"/>
      <c r="AN122" s="88"/>
      <c r="AO122" s="88"/>
      <c r="AP122" s="88"/>
      <c r="AQ122" s="88"/>
    </row>
    <row r="123" spans="1:43" s="90" customFormat="1" ht="102" x14ac:dyDescent="0.2">
      <c r="A123" s="290"/>
      <c r="B123" s="281"/>
      <c r="C123" s="85" t="s">
        <v>240</v>
      </c>
      <c r="D123" s="84">
        <f t="shared" si="304"/>
        <v>1</v>
      </c>
      <c r="E123" s="273"/>
      <c r="F123" s="273"/>
      <c r="G123" s="240" t="s">
        <v>777</v>
      </c>
      <c r="H123" s="273"/>
      <c r="I123" s="273"/>
      <c r="J123" s="239">
        <f t="shared" si="312"/>
        <v>4</v>
      </c>
      <c r="K123" s="240" t="s">
        <v>243</v>
      </c>
      <c r="L123" s="129"/>
      <c r="M123" s="273"/>
      <c r="N123" s="273"/>
      <c r="O123" s="132">
        <f t="shared" si="250"/>
        <v>1</v>
      </c>
      <c r="P123" s="240" t="s">
        <v>220</v>
      </c>
      <c r="Q123" s="247" t="s">
        <v>789</v>
      </c>
      <c r="R123" s="273"/>
      <c r="S123" s="273"/>
      <c r="T123" s="132">
        <f t="shared" si="341"/>
        <v>1</v>
      </c>
      <c r="U123" s="240" t="s">
        <v>217</v>
      </c>
      <c r="V123" s="240" t="s">
        <v>232</v>
      </c>
      <c r="W123" s="273"/>
      <c r="X123" s="273"/>
      <c r="Y123" s="132">
        <f t="shared" si="5"/>
        <v>1</v>
      </c>
      <c r="Z123" s="240" t="s">
        <v>395</v>
      </c>
      <c r="AA123" s="273"/>
      <c r="AB123" s="369"/>
      <c r="AC123" s="272"/>
      <c r="AD123" s="371"/>
      <c r="AE123" s="388"/>
      <c r="AF123" s="388"/>
      <c r="AG123" s="240"/>
      <c r="AH123" s="240"/>
      <c r="AI123" s="86"/>
      <c r="AJ123" s="87"/>
      <c r="AK123" s="88"/>
      <c r="AL123" s="88"/>
      <c r="AM123" s="88"/>
      <c r="AN123" s="88"/>
      <c r="AO123" s="88"/>
      <c r="AP123" s="88"/>
      <c r="AQ123" s="88"/>
    </row>
    <row r="124" spans="1:43" s="90" customFormat="1" ht="144" customHeight="1" x14ac:dyDescent="0.2">
      <c r="A124" s="290"/>
      <c r="B124" s="282"/>
      <c r="C124" s="85" t="s">
        <v>240</v>
      </c>
      <c r="D124" s="84">
        <f t="shared" si="304"/>
        <v>1</v>
      </c>
      <c r="E124" s="273"/>
      <c r="F124" s="273"/>
      <c r="G124" s="248" t="s">
        <v>778</v>
      </c>
      <c r="H124" s="273"/>
      <c r="I124" s="273"/>
      <c r="J124" s="239">
        <f t="shared" si="312"/>
        <v>4</v>
      </c>
      <c r="K124" s="240" t="s">
        <v>243</v>
      </c>
      <c r="L124" s="129"/>
      <c r="M124" s="273"/>
      <c r="N124" s="273"/>
      <c r="O124" s="132">
        <f t="shared" si="250"/>
        <v>1</v>
      </c>
      <c r="P124" s="240" t="s">
        <v>220</v>
      </c>
      <c r="Q124" s="247" t="s">
        <v>789</v>
      </c>
      <c r="R124" s="273"/>
      <c r="S124" s="273"/>
      <c r="T124" s="132">
        <f t="shared" si="341"/>
        <v>1</v>
      </c>
      <c r="U124" s="240" t="s">
        <v>217</v>
      </c>
      <c r="V124" s="240" t="s">
        <v>226</v>
      </c>
      <c r="W124" s="273"/>
      <c r="X124" s="273"/>
      <c r="Y124" s="132">
        <f t="shared" si="5"/>
        <v>1</v>
      </c>
      <c r="Z124" s="240" t="s">
        <v>395</v>
      </c>
      <c r="AA124" s="273"/>
      <c r="AB124" s="369"/>
      <c r="AC124" s="272"/>
      <c r="AD124" s="371"/>
      <c r="AE124" s="389"/>
      <c r="AF124" s="389"/>
      <c r="AG124" s="240"/>
      <c r="AH124" s="240"/>
      <c r="AI124" s="86"/>
      <c r="AJ124" s="87"/>
      <c r="AK124" s="88"/>
      <c r="AL124" s="88"/>
      <c r="AM124" s="88"/>
      <c r="AN124" s="88"/>
      <c r="AO124" s="88"/>
      <c r="AP124" s="88"/>
      <c r="AQ124" s="88"/>
    </row>
    <row r="125" spans="1:43" s="90" customFormat="1" ht="76.5" x14ac:dyDescent="0.2">
      <c r="A125" s="290">
        <v>39</v>
      </c>
      <c r="B125" s="280" t="str">
        <f>+'01-Mapa de Riesgos'!N125</f>
        <v>Posibilidad de afectación reputacional  por ejecución inadecuada de las actividades e incumplimiento de las metas dek Pilar "Gestión del contexto y visibilidad nacional e internacional,   debido a una planeación descontextualizada de la realizada de la realidad regional, nacional e internacional</v>
      </c>
      <c r="C125" s="85" t="s">
        <v>240</v>
      </c>
      <c r="D125" s="84">
        <f t="shared" si="304"/>
        <v>1</v>
      </c>
      <c r="E125" s="273">
        <f t="shared" ref="E125" si="419">ROUND(AVERAGEIF(D125:D127,"&gt;0"),0)</f>
        <v>1</v>
      </c>
      <c r="F125" s="273">
        <f t="shared" ref="F125" si="420">E125*0.6</f>
        <v>0.6</v>
      </c>
      <c r="G125" s="241" t="s">
        <v>779</v>
      </c>
      <c r="H125" s="273">
        <f t="shared" ref="H125" si="421">IF(C125="No_existen",5*$H$10,I125*$H$10)</f>
        <v>0.05</v>
      </c>
      <c r="I125" s="273">
        <f t="shared" ref="I125" si="422">ROUND(AVERAGEIF(J125:J127,"&gt;0"),0)</f>
        <v>1</v>
      </c>
      <c r="J125" s="239">
        <f t="shared" si="312"/>
        <v>1</v>
      </c>
      <c r="K125" s="240" t="s">
        <v>245</v>
      </c>
      <c r="L125" s="241" t="s">
        <v>781</v>
      </c>
      <c r="M125" s="273">
        <f t="shared" ref="M125" si="423">IF(C125="No_existen",5*$M$10,N125*$M$10)</f>
        <v>0.15</v>
      </c>
      <c r="N125" s="273">
        <f t="shared" ref="N125:N185" si="424">ROUND(AVERAGEIF(O125:O127,"&gt;0"),0)</f>
        <v>1</v>
      </c>
      <c r="O125" s="132">
        <f t="shared" si="250"/>
        <v>1</v>
      </c>
      <c r="P125" s="241" t="s">
        <v>220</v>
      </c>
      <c r="Q125" s="247" t="s">
        <v>790</v>
      </c>
      <c r="R125" s="273">
        <f t="shared" ref="R125" si="425">IF(C125="No_existen",5*$R$10,S125*$R$10)</f>
        <v>0.1</v>
      </c>
      <c r="S125" s="273">
        <f t="shared" ref="S125" si="426">ROUND(AVERAGEIF(T125:T127,"&gt;0"),0)</f>
        <v>1</v>
      </c>
      <c r="T125" s="132">
        <f t="shared" si="341"/>
        <v>1</v>
      </c>
      <c r="U125" s="240" t="s">
        <v>217</v>
      </c>
      <c r="V125" s="240" t="s">
        <v>226</v>
      </c>
      <c r="W125" s="273">
        <f t="shared" ref="W125" si="427">IF(C125="No_existen",5*$W$10,X125*$W$10)</f>
        <v>0.1</v>
      </c>
      <c r="X125" s="273">
        <f t="shared" ref="X125" si="428">ROUND(AVERAGEIF(Y125:Y127,"&gt;0"),0)</f>
        <v>1</v>
      </c>
      <c r="Y125" s="132">
        <f t="shared" si="5"/>
        <v>1</v>
      </c>
      <c r="Z125" s="240" t="s">
        <v>395</v>
      </c>
      <c r="AA125" s="273">
        <f t="shared" ref="AA125" si="429">ROUND(AVERAGE(E125,I125,N125,S125,X125),0)</f>
        <v>1</v>
      </c>
      <c r="AB125" s="369" t="str">
        <f t="shared" ref="AB125" si="430">IF(AA125&lt;1.5,"FUERTE",IF(AND(AA125&gt;=1.5,AA125&lt;2.5),"ACEPTABLE",IF(AA125&gt;=5,"INEXISTENTE","DÉBIL")))</f>
        <v>FUERTE</v>
      </c>
      <c r="AC125" s="272">
        <f>IF('01-Mapa de Riesgos'!S125=0,0,ROUND(('01-Mapa de Riesgos'!S125*AA125),0))</f>
        <v>9</v>
      </c>
      <c r="AD125" s="371" t="str">
        <f t="shared" si="370"/>
        <v>LEVE</v>
      </c>
      <c r="AE125" s="374" t="s">
        <v>808</v>
      </c>
      <c r="AF125" s="379">
        <v>0.9</v>
      </c>
      <c r="AG125" s="240" t="s">
        <v>71</v>
      </c>
      <c r="AH125" s="129"/>
      <c r="AI125" s="86"/>
      <c r="AJ125" s="87"/>
      <c r="AK125" s="88"/>
      <c r="AL125" s="88"/>
      <c r="AM125" s="88"/>
      <c r="AN125" s="88"/>
      <c r="AO125" s="88"/>
      <c r="AP125" s="88"/>
      <c r="AQ125" s="88"/>
    </row>
    <row r="126" spans="1:43" s="90" customFormat="1" x14ac:dyDescent="0.2">
      <c r="A126" s="290"/>
      <c r="B126" s="281"/>
      <c r="C126" s="85"/>
      <c r="D126" s="84">
        <f t="shared" si="304"/>
        <v>0</v>
      </c>
      <c r="E126" s="273"/>
      <c r="F126" s="273"/>
      <c r="G126" s="240"/>
      <c r="H126" s="273"/>
      <c r="I126" s="273"/>
      <c r="J126" s="239">
        <f t="shared" si="312"/>
        <v>0</v>
      </c>
      <c r="K126" s="240"/>
      <c r="L126" s="240"/>
      <c r="M126" s="273"/>
      <c r="N126" s="273"/>
      <c r="O126" s="132">
        <f t="shared" si="250"/>
        <v>0</v>
      </c>
      <c r="P126" s="241"/>
      <c r="Q126" s="241"/>
      <c r="R126" s="273"/>
      <c r="S126" s="273"/>
      <c r="T126" s="132">
        <f t="shared" si="341"/>
        <v>0</v>
      </c>
      <c r="U126" s="240"/>
      <c r="V126" s="240"/>
      <c r="W126" s="273"/>
      <c r="X126" s="273"/>
      <c r="Y126" s="132">
        <f t="shared" si="5"/>
        <v>0</v>
      </c>
      <c r="Z126" s="240"/>
      <c r="AA126" s="273"/>
      <c r="AB126" s="369"/>
      <c r="AC126" s="272"/>
      <c r="AD126" s="371"/>
      <c r="AE126" s="272"/>
      <c r="AF126" s="293"/>
      <c r="AG126" s="240"/>
      <c r="AH126" s="129"/>
      <c r="AI126" s="86"/>
      <c r="AJ126" s="87"/>
      <c r="AK126" s="88"/>
      <c r="AL126" s="88"/>
      <c r="AM126" s="88"/>
      <c r="AN126" s="88"/>
      <c r="AO126" s="88"/>
      <c r="AP126" s="88"/>
      <c r="AQ126" s="88"/>
    </row>
    <row r="127" spans="1:43" s="90" customFormat="1" x14ac:dyDescent="0.2">
      <c r="A127" s="290"/>
      <c r="B127" s="282"/>
      <c r="C127" s="85"/>
      <c r="D127" s="84">
        <f t="shared" si="304"/>
        <v>0</v>
      </c>
      <c r="E127" s="273"/>
      <c r="F127" s="273"/>
      <c r="G127" s="240"/>
      <c r="H127" s="273"/>
      <c r="I127" s="273"/>
      <c r="J127" s="239">
        <f t="shared" si="312"/>
        <v>0</v>
      </c>
      <c r="K127" s="240"/>
      <c r="L127" s="240"/>
      <c r="M127" s="273"/>
      <c r="N127" s="273"/>
      <c r="O127" s="132">
        <f t="shared" si="250"/>
        <v>0</v>
      </c>
      <c r="P127" s="241"/>
      <c r="Q127" s="241"/>
      <c r="R127" s="273"/>
      <c r="S127" s="273"/>
      <c r="T127" s="132">
        <f t="shared" si="341"/>
        <v>0</v>
      </c>
      <c r="U127" s="240"/>
      <c r="V127" s="240"/>
      <c r="W127" s="273"/>
      <c r="X127" s="273"/>
      <c r="Y127" s="132">
        <f t="shared" si="5"/>
        <v>0</v>
      </c>
      <c r="Z127" s="240"/>
      <c r="AA127" s="273"/>
      <c r="AB127" s="369"/>
      <c r="AC127" s="272"/>
      <c r="AD127" s="371"/>
      <c r="AE127" s="272"/>
      <c r="AF127" s="293"/>
      <c r="AG127" s="240"/>
      <c r="AH127" s="129"/>
      <c r="AI127" s="86"/>
      <c r="AJ127" s="87"/>
      <c r="AK127" s="88"/>
      <c r="AL127" s="88"/>
      <c r="AM127" s="88"/>
      <c r="AN127" s="88"/>
      <c r="AO127" s="88"/>
      <c r="AP127" s="88"/>
      <c r="AQ127" s="88"/>
    </row>
    <row r="128" spans="1:43" s="90" customFormat="1" ht="38.25" x14ac:dyDescent="0.2">
      <c r="A128" s="290">
        <v>40</v>
      </c>
      <c r="B128" s="280" t="str">
        <f>+'01-Mapa de Riesgos'!N128</f>
        <v>Posibilidad de afectación reputacional  por baja calificación en el Índice de Gestión de Proyectos de Regalías - IGPR,   debido a una ejecución inadecuada de los proyectos finaciados con Recursos del Sistema General de Regalías - SGR</v>
      </c>
      <c r="C128" s="85" t="s">
        <v>240</v>
      </c>
      <c r="D128" s="84">
        <f t="shared" si="304"/>
        <v>1</v>
      </c>
      <c r="E128" s="273">
        <f t="shared" ref="E128" si="431">ROUND(AVERAGEIF(D128:D130,"&gt;0"),0)</f>
        <v>1</v>
      </c>
      <c r="F128" s="273">
        <f t="shared" ref="F128" si="432">E128*0.6</f>
        <v>0.6</v>
      </c>
      <c r="G128" s="240" t="s">
        <v>780</v>
      </c>
      <c r="H128" s="273">
        <f t="shared" ref="H128" si="433">IF(C128="No_existen",5*$H$10,I128*$H$10)</f>
        <v>0.2</v>
      </c>
      <c r="I128" s="273">
        <f t="shared" ref="I128" si="434">ROUND(AVERAGEIF(J128:J130,"&gt;0"),0)</f>
        <v>4</v>
      </c>
      <c r="J128" s="239">
        <f t="shared" si="312"/>
        <v>4</v>
      </c>
      <c r="K128" s="240" t="s">
        <v>243</v>
      </c>
      <c r="L128" s="129"/>
      <c r="M128" s="273">
        <f t="shared" ref="M128" si="435">IF(C128="No_existen",5*$M$10,N128*$M$10)</f>
        <v>0.15</v>
      </c>
      <c r="N128" s="273">
        <f t="shared" ref="N128:N188" si="436">ROUND(AVERAGEIF(O128:O130,"&gt;0"),0)</f>
        <v>1</v>
      </c>
      <c r="O128" s="132">
        <f t="shared" si="250"/>
        <v>1</v>
      </c>
      <c r="P128" s="241" t="s">
        <v>220</v>
      </c>
      <c r="Q128" s="241" t="s">
        <v>532</v>
      </c>
      <c r="R128" s="273">
        <f t="shared" ref="R128" si="437">IF(C128="No_existen",5*$R$10,S128*$R$10)</f>
        <v>0.1</v>
      </c>
      <c r="S128" s="273">
        <f t="shared" ref="S128" si="438">ROUND(AVERAGEIF(T128:T130,"&gt;0"),0)</f>
        <v>1</v>
      </c>
      <c r="T128" s="132">
        <f t="shared" si="341"/>
        <v>1</v>
      </c>
      <c r="U128" s="240" t="s">
        <v>217</v>
      </c>
      <c r="V128" s="240" t="s">
        <v>226</v>
      </c>
      <c r="W128" s="273">
        <f t="shared" ref="W128" si="439">IF(C128="No_existen",5*$W$10,X128*$W$10)</f>
        <v>0.1</v>
      </c>
      <c r="X128" s="273">
        <f t="shared" ref="X128" si="440">ROUND(AVERAGEIF(Y128:Y130,"&gt;0"),0)</f>
        <v>1</v>
      </c>
      <c r="Y128" s="132">
        <f t="shared" si="5"/>
        <v>1</v>
      </c>
      <c r="Z128" s="240" t="s">
        <v>395</v>
      </c>
      <c r="AA128" s="273">
        <f t="shared" ref="AA128" si="441">ROUND(AVERAGE(E128,I128,N128,S128,X128),0)</f>
        <v>2</v>
      </c>
      <c r="AB128" s="369" t="str">
        <f t="shared" ref="AB128" si="442">IF(AA128&lt;1.5,"FUERTE",IF(AND(AA128&gt;=1.5,AA128&lt;2.5),"ACEPTABLE",IF(AA128&gt;=5,"INEXISTENTE","DÉBIL")))</f>
        <v>ACEPTABLE</v>
      </c>
      <c r="AC128" s="272">
        <f>IF('01-Mapa de Riesgos'!S128=0,0,ROUND(('01-Mapa de Riesgos'!S128*AA128),0))</f>
        <v>6</v>
      </c>
      <c r="AD128" s="371" t="str">
        <f t="shared" si="370"/>
        <v>LEVE</v>
      </c>
      <c r="AE128" s="375" t="s">
        <v>809</v>
      </c>
      <c r="AF128" s="293" t="s">
        <v>810</v>
      </c>
      <c r="AG128" s="240" t="s">
        <v>71</v>
      </c>
      <c r="AH128" s="129"/>
      <c r="AI128" s="86"/>
      <c r="AJ128" s="87"/>
      <c r="AK128" s="88"/>
      <c r="AL128" s="88"/>
      <c r="AM128" s="88"/>
      <c r="AN128" s="88"/>
      <c r="AO128" s="88"/>
      <c r="AP128" s="88"/>
      <c r="AQ128" s="88"/>
    </row>
    <row r="129" spans="1:43" s="90" customFormat="1" x14ac:dyDescent="0.2">
      <c r="A129" s="290"/>
      <c r="B129" s="281"/>
      <c r="C129" s="85"/>
      <c r="D129" s="84">
        <f t="shared" si="304"/>
        <v>0</v>
      </c>
      <c r="E129" s="273"/>
      <c r="F129" s="273"/>
      <c r="G129" s="240"/>
      <c r="H129" s="273"/>
      <c r="I129" s="273"/>
      <c r="J129" s="239">
        <f t="shared" si="312"/>
        <v>0</v>
      </c>
      <c r="K129" s="240"/>
      <c r="L129" s="129"/>
      <c r="M129" s="273"/>
      <c r="N129" s="273"/>
      <c r="O129" s="132">
        <f t="shared" si="250"/>
        <v>0</v>
      </c>
      <c r="P129" s="129"/>
      <c r="Q129" s="174"/>
      <c r="R129" s="273"/>
      <c r="S129" s="273"/>
      <c r="T129" s="132">
        <f t="shared" si="341"/>
        <v>0</v>
      </c>
      <c r="U129" s="129"/>
      <c r="V129" s="129"/>
      <c r="W129" s="273"/>
      <c r="X129" s="273"/>
      <c r="Y129" s="132">
        <f t="shared" si="5"/>
        <v>0</v>
      </c>
      <c r="Z129" s="129"/>
      <c r="AA129" s="273"/>
      <c r="AB129" s="369"/>
      <c r="AC129" s="272"/>
      <c r="AD129" s="371"/>
      <c r="AE129" s="293"/>
      <c r="AF129" s="293"/>
      <c r="AG129" s="240"/>
      <c r="AH129" s="129"/>
      <c r="AI129" s="86"/>
      <c r="AJ129" s="87"/>
      <c r="AK129" s="88"/>
      <c r="AL129" s="88"/>
      <c r="AM129" s="88"/>
      <c r="AN129" s="88"/>
      <c r="AO129" s="88"/>
      <c r="AP129" s="88"/>
      <c r="AQ129" s="88"/>
    </row>
    <row r="130" spans="1:43" s="90" customFormat="1" x14ac:dyDescent="0.2">
      <c r="A130" s="290"/>
      <c r="B130" s="282"/>
      <c r="C130" s="85"/>
      <c r="D130" s="84">
        <f t="shared" si="304"/>
        <v>0</v>
      </c>
      <c r="E130" s="273"/>
      <c r="F130" s="273"/>
      <c r="G130" s="240"/>
      <c r="H130" s="273"/>
      <c r="I130" s="273"/>
      <c r="J130" s="239">
        <f t="shared" si="312"/>
        <v>0</v>
      </c>
      <c r="K130" s="240"/>
      <c r="L130" s="129"/>
      <c r="M130" s="273"/>
      <c r="N130" s="273"/>
      <c r="O130" s="132">
        <f t="shared" si="250"/>
        <v>0</v>
      </c>
      <c r="P130" s="129"/>
      <c r="Q130" s="174"/>
      <c r="R130" s="273"/>
      <c r="S130" s="273"/>
      <c r="T130" s="132">
        <f t="shared" si="341"/>
        <v>0</v>
      </c>
      <c r="U130" s="129"/>
      <c r="V130" s="129"/>
      <c r="W130" s="273"/>
      <c r="X130" s="273"/>
      <c r="Y130" s="132">
        <f t="shared" si="5"/>
        <v>0</v>
      </c>
      <c r="Z130" s="129"/>
      <c r="AA130" s="273"/>
      <c r="AB130" s="369"/>
      <c r="AC130" s="272"/>
      <c r="AD130" s="371"/>
      <c r="AE130" s="293"/>
      <c r="AF130" s="293"/>
      <c r="AG130" s="240"/>
      <c r="AH130" s="129"/>
      <c r="AI130" s="86"/>
      <c r="AJ130" s="87"/>
      <c r="AK130" s="88"/>
      <c r="AL130" s="88"/>
      <c r="AM130" s="88"/>
      <c r="AN130" s="88"/>
      <c r="AO130" s="88"/>
      <c r="AP130" s="88"/>
      <c r="AQ130" s="88"/>
    </row>
    <row r="131" spans="1:43" s="90" customFormat="1" ht="76.5" x14ac:dyDescent="0.2">
      <c r="A131" s="290">
        <v>41</v>
      </c>
      <c r="B131" s="280" t="str">
        <f>+'01-Mapa de Riesgos'!N131</f>
        <v>Posibilidad de afectación económica y reputacional  por desconocimiento o aplicación incorrecta de los procedimientos por parte de los responsables del proceso,   debido a la insuficiente socialización y capacitación institucional sobre los procedimientos establecidos para la gestión del proceso, o a causa de una incorrecta asignacion del estatus migratorio por parte de Migración Colombia.</v>
      </c>
      <c r="C131" s="194" t="s">
        <v>239</v>
      </c>
      <c r="D131" s="195">
        <f t="shared" si="304"/>
        <v>2</v>
      </c>
      <c r="E131" s="274">
        <f>ROUND(AVERAGEIF(D131:D133,"&gt;0"),0)</f>
        <v>2</v>
      </c>
      <c r="F131" s="274">
        <f>E131*0.6</f>
        <v>1.2</v>
      </c>
      <c r="G131" s="241" t="s">
        <v>813</v>
      </c>
      <c r="H131" s="274">
        <f t="shared" ref="H131" si="443">IF(C131="No_existen",5*$H$10,I131*$H$10)</f>
        <v>0.2</v>
      </c>
      <c r="I131" s="274">
        <f t="shared" ref="I131" si="444">ROUND(AVERAGEIF(J131:J133,"&gt;0"),0)</f>
        <v>4</v>
      </c>
      <c r="J131" s="132">
        <f t="shared" ref="J131:J181" si="445">IF(K131=$K$662,1,IF(K131=$K$661,4,IF(C131="No_existen",5,0)))</f>
        <v>4</v>
      </c>
      <c r="K131" s="129" t="s">
        <v>243</v>
      </c>
      <c r="L131" s="129"/>
      <c r="M131" s="273">
        <f t="shared" ref="M131" si="446">IF(C131="No_existen",5*$M$10,N131*$M$10)</f>
        <v>0.15</v>
      </c>
      <c r="N131" s="273">
        <f t="shared" ref="N131" si="447">ROUND(AVERAGEIF(O131:O133,"&gt;0"),0)</f>
        <v>1</v>
      </c>
      <c r="O131" s="132">
        <f t="shared" si="250"/>
        <v>1</v>
      </c>
      <c r="P131" s="241" t="s">
        <v>220</v>
      </c>
      <c r="Q131" s="241" t="s">
        <v>815</v>
      </c>
      <c r="R131" s="274">
        <f>IF(C131="No_existen",5*$R$10,S131*$R$10)</f>
        <v>0.1</v>
      </c>
      <c r="S131" s="274">
        <f>ROUND(AVERAGEIF(T131:T133,"&gt;0"),0)</f>
        <v>1</v>
      </c>
      <c r="T131" s="238">
        <f t="shared" si="341"/>
        <v>1</v>
      </c>
      <c r="U131" s="241" t="s">
        <v>217</v>
      </c>
      <c r="V131" s="241" t="s">
        <v>225</v>
      </c>
      <c r="W131" s="274">
        <f t="shared" ref="W131" si="448">IF(C131="No_existen",5*$W$10,X131*$W$10)</f>
        <v>0.1</v>
      </c>
      <c r="X131" s="274">
        <f>ROUND(AVERAGEIF(Y131:Y133,"&gt;0"),0)</f>
        <v>1</v>
      </c>
      <c r="Y131" s="238">
        <f t="shared" si="5"/>
        <v>1</v>
      </c>
      <c r="Z131" s="241" t="s">
        <v>395</v>
      </c>
      <c r="AA131" s="273">
        <f t="shared" ref="AA131" si="449">ROUND(AVERAGE(E131,I131,N131,S131,X131),0)</f>
        <v>2</v>
      </c>
      <c r="AB131" s="369" t="str">
        <f t="shared" ref="AB131" si="450">IF(AA131&lt;1.5,"FUERTE",IF(AND(AA131&gt;=1.5,AA131&lt;2.5),"ACEPTABLE",IF(AA131&gt;=5,"INEXISTENTE","DÉBIL")))</f>
        <v>ACEPTABLE</v>
      </c>
      <c r="AC131" s="272">
        <f>IF('01-Mapa de Riesgos'!S131=0,0,ROUND(('01-Mapa de Riesgos'!S131*AA131),0))</f>
        <v>12</v>
      </c>
      <c r="AD131" s="371" t="str">
        <f t="shared" si="370"/>
        <v>MODERADO</v>
      </c>
      <c r="AE131" s="374" t="s">
        <v>817</v>
      </c>
      <c r="AF131" s="379">
        <v>0</v>
      </c>
      <c r="AG131" s="241" t="s">
        <v>74</v>
      </c>
      <c r="AH131" s="241" t="s">
        <v>818</v>
      </c>
      <c r="AI131" s="197">
        <v>46387</v>
      </c>
      <c r="AJ131" s="198" t="s">
        <v>820</v>
      </c>
      <c r="AK131" s="88"/>
      <c r="AL131" s="88"/>
      <c r="AM131" s="88"/>
      <c r="AN131" s="88"/>
      <c r="AO131" s="88"/>
      <c r="AP131" s="88"/>
      <c r="AQ131" s="88"/>
    </row>
    <row r="132" spans="1:43" s="90" customFormat="1" ht="76.5" x14ac:dyDescent="0.2">
      <c r="A132" s="290"/>
      <c r="B132" s="281"/>
      <c r="C132" s="85" t="s">
        <v>239</v>
      </c>
      <c r="D132" s="84">
        <f t="shared" si="304"/>
        <v>2</v>
      </c>
      <c r="E132" s="273"/>
      <c r="F132" s="273"/>
      <c r="G132" s="241" t="s">
        <v>814</v>
      </c>
      <c r="H132" s="273"/>
      <c r="I132" s="273"/>
      <c r="J132" s="132">
        <f t="shared" si="445"/>
        <v>4</v>
      </c>
      <c r="K132" s="129" t="s">
        <v>243</v>
      </c>
      <c r="L132" s="129"/>
      <c r="M132" s="273"/>
      <c r="N132" s="273"/>
      <c r="O132" s="132">
        <f t="shared" si="250"/>
        <v>1</v>
      </c>
      <c r="P132" s="240" t="s">
        <v>220</v>
      </c>
      <c r="Q132" s="241" t="s">
        <v>816</v>
      </c>
      <c r="R132" s="273"/>
      <c r="S132" s="273"/>
      <c r="T132" s="239">
        <f t="shared" si="341"/>
        <v>1</v>
      </c>
      <c r="U132" s="240" t="s">
        <v>217</v>
      </c>
      <c r="V132" s="240" t="s">
        <v>225</v>
      </c>
      <c r="W132" s="273"/>
      <c r="X132" s="273"/>
      <c r="Y132" s="239">
        <f t="shared" si="5"/>
        <v>1</v>
      </c>
      <c r="Z132" s="240" t="s">
        <v>395</v>
      </c>
      <c r="AA132" s="273"/>
      <c r="AB132" s="369"/>
      <c r="AC132" s="272"/>
      <c r="AD132" s="371"/>
      <c r="AE132" s="272"/>
      <c r="AF132" s="293"/>
      <c r="AG132" s="240" t="s">
        <v>72</v>
      </c>
      <c r="AH132" s="240" t="s">
        <v>819</v>
      </c>
      <c r="AI132" s="86">
        <v>46387</v>
      </c>
      <c r="AJ132" s="87"/>
      <c r="AK132" s="88"/>
      <c r="AL132" s="88"/>
      <c r="AM132" s="88"/>
      <c r="AN132" s="88"/>
      <c r="AO132" s="88"/>
      <c r="AP132" s="88"/>
      <c r="AQ132" s="88"/>
    </row>
    <row r="133" spans="1:43" s="90" customFormat="1" x14ac:dyDescent="0.2">
      <c r="A133" s="290"/>
      <c r="B133" s="282"/>
      <c r="C133" s="85"/>
      <c r="D133" s="84">
        <f t="shared" si="304"/>
        <v>0</v>
      </c>
      <c r="E133" s="273"/>
      <c r="F133" s="273"/>
      <c r="G133" s="240"/>
      <c r="H133" s="273"/>
      <c r="I133" s="273"/>
      <c r="J133" s="132">
        <f t="shared" si="445"/>
        <v>0</v>
      </c>
      <c r="K133" s="129"/>
      <c r="L133" s="129"/>
      <c r="M133" s="273"/>
      <c r="N133" s="273"/>
      <c r="O133" s="132">
        <f t="shared" si="250"/>
        <v>0</v>
      </c>
      <c r="P133" s="240"/>
      <c r="Q133" s="241"/>
      <c r="R133" s="273"/>
      <c r="S133" s="273"/>
      <c r="T133" s="239">
        <f t="shared" si="341"/>
        <v>0</v>
      </c>
      <c r="U133" s="240"/>
      <c r="V133" s="240"/>
      <c r="W133" s="273"/>
      <c r="X133" s="273"/>
      <c r="Y133" s="239">
        <f t="shared" si="5"/>
        <v>0</v>
      </c>
      <c r="Z133" s="240"/>
      <c r="AA133" s="273"/>
      <c r="AB133" s="369"/>
      <c r="AC133" s="272"/>
      <c r="AD133" s="371"/>
      <c r="AE133" s="272"/>
      <c r="AF133" s="293"/>
      <c r="AG133" s="240"/>
      <c r="AH133" s="240"/>
      <c r="AI133" s="86"/>
      <c r="AJ133" s="87"/>
      <c r="AK133" s="88"/>
      <c r="AL133" s="88"/>
      <c r="AM133" s="88"/>
      <c r="AN133" s="88"/>
      <c r="AO133" s="88"/>
      <c r="AP133" s="88"/>
      <c r="AQ133" s="88"/>
    </row>
    <row r="134" spans="1:43" s="90" customFormat="1" ht="38.25" x14ac:dyDescent="0.2">
      <c r="A134" s="290">
        <v>42</v>
      </c>
      <c r="B134" s="280" t="str">
        <f>+'01-Mapa de Riesgos'!N134</f>
        <v>Posibilidad de perdida de disponibilidad  por inaccesibilidad a los servicios o aplicaciones institucionales,   a causa de fallas en dispositivos fisicos o virtuales que afectan el funcionamiento de las aplicaciones instaladas.</v>
      </c>
      <c r="C134" s="194" t="s">
        <v>240</v>
      </c>
      <c r="D134" s="84">
        <f t="shared" si="304"/>
        <v>1</v>
      </c>
      <c r="E134" s="273">
        <f t="shared" ref="E134" si="451">ROUND(AVERAGEIF(D134:D136,"&gt;0"),0)</f>
        <v>1</v>
      </c>
      <c r="F134" s="273">
        <f t="shared" ref="F134" si="452">E134*0.6</f>
        <v>0.6</v>
      </c>
      <c r="G134" s="242" t="s">
        <v>830</v>
      </c>
      <c r="H134" s="274">
        <f>IF(C134="No_existen",5*$H$10,I134*$H$10)</f>
        <v>0.05</v>
      </c>
      <c r="I134" s="274">
        <f>ROUND(AVERAGEIF(J134:J136,"&gt;0"),0)</f>
        <v>1</v>
      </c>
      <c r="J134" s="245">
        <f t="shared" si="445"/>
        <v>1</v>
      </c>
      <c r="K134" s="242" t="s">
        <v>245</v>
      </c>
      <c r="L134" s="242" t="s">
        <v>833</v>
      </c>
      <c r="M134" s="273">
        <f t="shared" ref="M134" si="453">IF(C134="No_existen",5*$M$10,N134*$M$10)</f>
        <v>0.15</v>
      </c>
      <c r="N134" s="273">
        <f t="shared" si="243"/>
        <v>1</v>
      </c>
      <c r="O134" s="132">
        <f t="shared" si="250"/>
        <v>1</v>
      </c>
      <c r="P134" s="242" t="s">
        <v>220</v>
      </c>
      <c r="Q134" s="242" t="s">
        <v>834</v>
      </c>
      <c r="R134" s="273">
        <f t="shared" ref="R134" si="454">IF(C134="No_existen",5*$R$10,S134*$R$10)</f>
        <v>0.1</v>
      </c>
      <c r="S134" s="273">
        <f t="shared" ref="S134" si="455">ROUND(AVERAGEIF(T134:T136,"&gt;0"),0)</f>
        <v>1</v>
      </c>
      <c r="T134" s="132">
        <f t="shared" si="341"/>
        <v>1</v>
      </c>
      <c r="U134" s="242" t="s">
        <v>217</v>
      </c>
      <c r="V134" s="242" t="s">
        <v>231</v>
      </c>
      <c r="W134" s="273">
        <f t="shared" ref="W134" si="456">IF(C134="No_existen",5*$W$10,X134*$W$10)</f>
        <v>0.4</v>
      </c>
      <c r="X134" s="273">
        <f t="shared" ref="X134" si="457">ROUND(AVERAGEIF(Y134:Y136,"&gt;0"),0)</f>
        <v>4</v>
      </c>
      <c r="Y134" s="132">
        <f t="shared" si="5"/>
        <v>4</v>
      </c>
      <c r="Z134" s="242" t="s">
        <v>550</v>
      </c>
      <c r="AA134" s="273">
        <f t="shared" ref="AA134" si="458">ROUND(AVERAGE(E134,I134,N134,S134,X134),0)</f>
        <v>2</v>
      </c>
      <c r="AB134" s="369" t="str">
        <f t="shared" ref="AB134" si="459">IF(AA134&lt;1.5,"FUERTE",IF(AND(AA134&gt;=1.5,AA134&lt;2.5),"ACEPTABLE",IF(AA134&gt;=5,"INEXISTENTE","DÉBIL")))</f>
        <v>ACEPTABLE</v>
      </c>
      <c r="AC134" s="272">
        <f>IF('01-Mapa de Riesgos'!S134=0,0,ROUND(('01-Mapa de Riesgos'!S134*AA134),0))</f>
        <v>30</v>
      </c>
      <c r="AD134" s="371" t="str">
        <f t="shared" si="370"/>
        <v>MODERADO</v>
      </c>
      <c r="AE134" s="374" t="s">
        <v>836</v>
      </c>
      <c r="AF134" s="379" t="s">
        <v>839</v>
      </c>
      <c r="AG134" s="242" t="s">
        <v>72</v>
      </c>
      <c r="AH134" s="242" t="s">
        <v>842</v>
      </c>
      <c r="AI134" s="197">
        <v>46387</v>
      </c>
      <c r="AJ134" s="87"/>
      <c r="AK134" s="88"/>
      <c r="AL134" s="88"/>
      <c r="AM134" s="88"/>
      <c r="AN134" s="88"/>
      <c r="AO134" s="88"/>
      <c r="AP134" s="88"/>
      <c r="AQ134" s="88"/>
    </row>
    <row r="135" spans="1:43" s="90" customFormat="1" x14ac:dyDescent="0.2">
      <c r="A135" s="290"/>
      <c r="B135" s="281"/>
      <c r="C135" s="85"/>
      <c r="D135" s="84">
        <f t="shared" si="304"/>
        <v>0</v>
      </c>
      <c r="E135" s="273"/>
      <c r="F135" s="273"/>
      <c r="G135" s="243"/>
      <c r="H135" s="273"/>
      <c r="I135" s="273"/>
      <c r="J135" s="244">
        <f t="shared" si="445"/>
        <v>0</v>
      </c>
      <c r="K135" s="243"/>
      <c r="L135" s="243"/>
      <c r="M135" s="273"/>
      <c r="N135" s="273"/>
      <c r="O135" s="132">
        <f t="shared" si="250"/>
        <v>0</v>
      </c>
      <c r="P135" s="243"/>
      <c r="Q135" s="242"/>
      <c r="R135" s="273"/>
      <c r="S135" s="273"/>
      <c r="T135" s="132">
        <f t="shared" si="341"/>
        <v>0</v>
      </c>
      <c r="U135" s="243"/>
      <c r="V135" s="243"/>
      <c r="W135" s="273"/>
      <c r="X135" s="273"/>
      <c r="Y135" s="132">
        <f t="shared" si="5"/>
        <v>0</v>
      </c>
      <c r="Z135" s="243"/>
      <c r="AA135" s="273"/>
      <c r="AB135" s="369"/>
      <c r="AC135" s="272"/>
      <c r="AD135" s="371"/>
      <c r="AE135" s="272"/>
      <c r="AF135" s="293"/>
      <c r="AG135" s="243"/>
      <c r="AH135" s="243"/>
      <c r="AI135" s="197"/>
      <c r="AJ135" s="87"/>
      <c r="AK135" s="88"/>
      <c r="AL135" s="88"/>
      <c r="AM135" s="88"/>
      <c r="AN135" s="88"/>
      <c r="AO135" s="88"/>
      <c r="AP135" s="88"/>
      <c r="AQ135" s="88"/>
    </row>
    <row r="136" spans="1:43" s="90" customFormat="1" x14ac:dyDescent="0.2">
      <c r="A136" s="290"/>
      <c r="B136" s="282"/>
      <c r="C136" s="85"/>
      <c r="D136" s="84">
        <f t="shared" si="304"/>
        <v>0</v>
      </c>
      <c r="E136" s="273"/>
      <c r="F136" s="273"/>
      <c r="G136" s="243"/>
      <c r="H136" s="273"/>
      <c r="I136" s="273"/>
      <c r="J136" s="244">
        <f t="shared" si="445"/>
        <v>0</v>
      </c>
      <c r="K136" s="243"/>
      <c r="L136" s="243"/>
      <c r="M136" s="273"/>
      <c r="N136" s="273"/>
      <c r="O136" s="132">
        <f t="shared" si="250"/>
        <v>0</v>
      </c>
      <c r="P136" s="243"/>
      <c r="Q136" s="242"/>
      <c r="R136" s="273"/>
      <c r="S136" s="273"/>
      <c r="T136" s="132">
        <f t="shared" si="341"/>
        <v>0</v>
      </c>
      <c r="U136" s="243"/>
      <c r="V136" s="243"/>
      <c r="W136" s="273"/>
      <c r="X136" s="273"/>
      <c r="Y136" s="132">
        <f t="shared" si="5"/>
        <v>0</v>
      </c>
      <c r="Z136" s="243"/>
      <c r="AA136" s="273"/>
      <c r="AB136" s="369"/>
      <c r="AC136" s="272"/>
      <c r="AD136" s="371"/>
      <c r="AE136" s="272"/>
      <c r="AF136" s="293"/>
      <c r="AG136" s="243"/>
      <c r="AH136" s="243"/>
      <c r="AI136" s="86"/>
      <c r="AJ136" s="87"/>
      <c r="AK136" s="88"/>
      <c r="AL136" s="88"/>
      <c r="AM136" s="88"/>
      <c r="AN136" s="88"/>
      <c r="AO136" s="88"/>
      <c r="AP136" s="88"/>
      <c r="AQ136" s="88"/>
    </row>
    <row r="137" spans="1:43" s="90" customFormat="1" ht="63.75" x14ac:dyDescent="0.2">
      <c r="A137" s="290">
        <v>43</v>
      </c>
      <c r="B137" s="280" t="str">
        <f>+'01-Mapa de Riesgos'!N137</f>
        <v>Posibilidad de perdida de integridad  por existencia de datos inconsistentes o cálculos incorrectos,   debido a la entrega de información incompleta en el levantamiento de requerimientos, cambios en la normatividad interna o externa, o errores en implementación de funcionalidad.</v>
      </c>
      <c r="C137" s="85" t="s">
        <v>239</v>
      </c>
      <c r="D137" s="84">
        <f t="shared" si="304"/>
        <v>2</v>
      </c>
      <c r="E137" s="273">
        <f t="shared" ref="E137" si="460">ROUND(AVERAGEIF(D137:D139,"&gt;0"),0)</f>
        <v>2</v>
      </c>
      <c r="F137" s="273">
        <f t="shared" ref="F137" si="461">E137*0.6</f>
        <v>1.2</v>
      </c>
      <c r="G137" s="243" t="s">
        <v>831</v>
      </c>
      <c r="H137" s="273">
        <f t="shared" ref="H137" si="462">IF(C137="No_existen",5*$H$10,I137*$H$10)</f>
        <v>0.2</v>
      </c>
      <c r="I137" s="273">
        <f t="shared" ref="I137" si="463">ROUND(AVERAGEIF(J137:J139,"&gt;0"),0)</f>
        <v>4</v>
      </c>
      <c r="J137" s="244">
        <f t="shared" si="445"/>
        <v>4</v>
      </c>
      <c r="K137" s="243" t="s">
        <v>243</v>
      </c>
      <c r="L137" s="129"/>
      <c r="M137" s="273">
        <f t="shared" ref="M137" si="464">IF(C137="No_existen",5*$M$10,N137*$M$10)</f>
        <v>0.15</v>
      </c>
      <c r="N137" s="273">
        <f t="shared" si="253"/>
        <v>1</v>
      </c>
      <c r="O137" s="132">
        <f t="shared" si="250"/>
        <v>1</v>
      </c>
      <c r="P137" s="243" t="s">
        <v>220</v>
      </c>
      <c r="Q137" s="242" t="s">
        <v>835</v>
      </c>
      <c r="R137" s="273">
        <f t="shared" ref="R137" si="465">IF(C137="No_existen",5*$R$10,S137*$R$10)</f>
        <v>0.1</v>
      </c>
      <c r="S137" s="273">
        <f t="shared" ref="S137" si="466">ROUND(AVERAGEIF(T137:T139,"&gt;0"),0)</f>
        <v>1</v>
      </c>
      <c r="T137" s="132">
        <f t="shared" si="341"/>
        <v>1</v>
      </c>
      <c r="U137" s="243" t="s">
        <v>217</v>
      </c>
      <c r="V137" s="243" t="s">
        <v>228</v>
      </c>
      <c r="W137" s="273">
        <f t="shared" ref="W137" si="467">IF(C137="No_existen",5*$W$10,X137*$W$10)</f>
        <v>0.4</v>
      </c>
      <c r="X137" s="273">
        <f t="shared" ref="X137" si="468">ROUND(AVERAGEIF(Y137:Y139,"&gt;0"),0)</f>
        <v>4</v>
      </c>
      <c r="Y137" s="132">
        <f t="shared" si="5"/>
        <v>4</v>
      </c>
      <c r="Z137" s="243" t="s">
        <v>550</v>
      </c>
      <c r="AA137" s="273">
        <f t="shared" ref="AA137" si="469">ROUND(AVERAGE(E137,I137,N137,S137,X137),0)</f>
        <v>2</v>
      </c>
      <c r="AB137" s="369" t="str">
        <f t="shared" ref="AB137" si="470">IF(AA137&lt;1.5,"FUERTE",IF(AND(AA137&gt;=1.5,AA137&lt;2.5),"ACEPTABLE",IF(AA137&gt;=5,"INEXISTENTE","DÉBIL")))</f>
        <v>ACEPTABLE</v>
      </c>
      <c r="AC137" s="272">
        <f>IF('01-Mapa de Riesgos'!S137=0,0,ROUND(('01-Mapa de Riesgos'!S137*AA137),0))</f>
        <v>18</v>
      </c>
      <c r="AD137" s="371" t="str">
        <f t="shared" si="370"/>
        <v>MODERADO</v>
      </c>
      <c r="AE137" s="375" t="s">
        <v>837</v>
      </c>
      <c r="AF137" s="293" t="s">
        <v>840</v>
      </c>
      <c r="AG137" s="243" t="s">
        <v>72</v>
      </c>
      <c r="AH137" s="243" t="s">
        <v>843</v>
      </c>
      <c r="AI137" s="86">
        <v>46374</v>
      </c>
      <c r="AJ137" s="87"/>
      <c r="AK137" s="88"/>
      <c r="AL137" s="88"/>
      <c r="AM137" s="88"/>
      <c r="AN137" s="88"/>
      <c r="AO137" s="88"/>
      <c r="AP137" s="88"/>
      <c r="AQ137" s="88"/>
    </row>
    <row r="138" spans="1:43" s="90" customFormat="1" x14ac:dyDescent="0.2">
      <c r="A138" s="290"/>
      <c r="B138" s="281"/>
      <c r="C138" s="85"/>
      <c r="D138" s="84">
        <f t="shared" si="304"/>
        <v>0</v>
      </c>
      <c r="E138" s="273"/>
      <c r="F138" s="273"/>
      <c r="G138" s="243"/>
      <c r="H138" s="273"/>
      <c r="I138" s="273"/>
      <c r="J138" s="244">
        <f t="shared" si="445"/>
        <v>0</v>
      </c>
      <c r="K138" s="243"/>
      <c r="L138" s="129"/>
      <c r="M138" s="273"/>
      <c r="N138" s="273"/>
      <c r="O138" s="132">
        <f t="shared" si="250"/>
        <v>0</v>
      </c>
      <c r="P138" s="243"/>
      <c r="Q138" s="242"/>
      <c r="R138" s="273"/>
      <c r="S138" s="273"/>
      <c r="T138" s="132">
        <f t="shared" si="341"/>
        <v>0</v>
      </c>
      <c r="U138" s="243"/>
      <c r="V138" s="243"/>
      <c r="W138" s="273"/>
      <c r="X138" s="273"/>
      <c r="Y138" s="132">
        <f t="shared" si="5"/>
        <v>0</v>
      </c>
      <c r="Z138" s="243"/>
      <c r="AA138" s="273"/>
      <c r="AB138" s="369"/>
      <c r="AC138" s="272"/>
      <c r="AD138" s="371"/>
      <c r="AE138" s="293"/>
      <c r="AF138" s="293"/>
      <c r="AG138" s="243"/>
      <c r="AH138" s="243"/>
      <c r="AI138" s="86"/>
      <c r="AJ138" s="87"/>
      <c r="AK138" s="88"/>
      <c r="AL138" s="88"/>
      <c r="AM138" s="88"/>
      <c r="AN138" s="88"/>
      <c r="AO138" s="88"/>
      <c r="AP138" s="88"/>
      <c r="AQ138" s="88"/>
    </row>
    <row r="139" spans="1:43" s="90" customFormat="1" x14ac:dyDescent="0.2">
      <c r="A139" s="290"/>
      <c r="B139" s="282"/>
      <c r="C139" s="85"/>
      <c r="D139" s="84">
        <f t="shared" ref="D139:D202" si="471">IF(C139=$C$665,1,IF(C139=$C$661,5,IF(C139=$C$662,4,IF(C139=$C$663,3,IF(C139=$C$664,2,0)))))</f>
        <v>0</v>
      </c>
      <c r="E139" s="273"/>
      <c r="F139" s="273"/>
      <c r="G139" s="243"/>
      <c r="H139" s="273"/>
      <c r="I139" s="273"/>
      <c r="J139" s="244">
        <f t="shared" si="445"/>
        <v>0</v>
      </c>
      <c r="K139" s="243"/>
      <c r="L139" s="129"/>
      <c r="M139" s="273"/>
      <c r="N139" s="273"/>
      <c r="O139" s="132">
        <f t="shared" ref="O139:O202" si="472">IF(P139=$U$662,1,IF(P139=$U$661,4,IF(C139="No_existen",5,0)))</f>
        <v>0</v>
      </c>
      <c r="P139" s="243"/>
      <c r="Q139" s="242"/>
      <c r="R139" s="273"/>
      <c r="S139" s="273"/>
      <c r="T139" s="132">
        <f t="shared" ref="T139:T202" si="473">IF(U139=$Z$661,1,IF(U139=$Z$662,4,IF(C139="No_existen",5,0)))</f>
        <v>0</v>
      </c>
      <c r="U139" s="243"/>
      <c r="V139" s="243"/>
      <c r="W139" s="273"/>
      <c r="X139" s="273"/>
      <c r="Y139" s="132">
        <f t="shared" si="5"/>
        <v>0</v>
      </c>
      <c r="Z139" s="243"/>
      <c r="AA139" s="273"/>
      <c r="AB139" s="369"/>
      <c r="AC139" s="272"/>
      <c r="AD139" s="371"/>
      <c r="AE139" s="293"/>
      <c r="AF139" s="293"/>
      <c r="AG139" s="243"/>
      <c r="AH139" s="243"/>
      <c r="AI139" s="86"/>
      <c r="AJ139" s="87"/>
      <c r="AK139" s="88"/>
      <c r="AL139" s="88"/>
      <c r="AM139" s="88"/>
      <c r="AN139" s="88"/>
      <c r="AO139" s="88"/>
      <c r="AP139" s="88"/>
      <c r="AQ139" s="88"/>
    </row>
    <row r="140" spans="1:43" s="90" customFormat="1" ht="76.5" x14ac:dyDescent="0.2">
      <c r="A140" s="290">
        <v>44</v>
      </c>
      <c r="B140" s="280" t="str">
        <f>+'01-Mapa de Riesgos'!N140</f>
        <v>Posibilidad de perdida de confidencialidad  por fuga de información,   debido a falta de capacitación y asesoria en materia de protección de datos personales.</v>
      </c>
      <c r="C140" s="85" t="s">
        <v>246</v>
      </c>
      <c r="D140" s="84">
        <f t="shared" si="471"/>
        <v>3</v>
      </c>
      <c r="E140" s="273">
        <f t="shared" ref="E140" si="474">ROUND(AVERAGEIF(D140:D142,"&gt;0"),0)</f>
        <v>3</v>
      </c>
      <c r="F140" s="273">
        <f t="shared" ref="F140" si="475">E140*0.6</f>
        <v>1.7999999999999998</v>
      </c>
      <c r="G140" s="243" t="s">
        <v>832</v>
      </c>
      <c r="H140" s="273">
        <f t="shared" ref="H140" si="476">IF(C140="No_existen",5*$H$10,I140*$H$10)</f>
        <v>0.2</v>
      </c>
      <c r="I140" s="273">
        <f t="shared" ref="I140" si="477">ROUND(AVERAGEIF(J140:J142,"&gt;0"),0)</f>
        <v>4</v>
      </c>
      <c r="J140" s="244">
        <f t="shared" si="445"/>
        <v>4</v>
      </c>
      <c r="K140" s="243" t="s">
        <v>243</v>
      </c>
      <c r="L140" s="129"/>
      <c r="M140" s="273">
        <f t="shared" ref="M140" si="478">IF(C140="No_existen",5*$M$10,N140*$M$10)</f>
        <v>0.15</v>
      </c>
      <c r="N140" s="273">
        <f t="shared" si="262"/>
        <v>1</v>
      </c>
      <c r="O140" s="132">
        <f t="shared" si="472"/>
        <v>1</v>
      </c>
      <c r="P140" s="243" t="s">
        <v>220</v>
      </c>
      <c r="Q140" s="242" t="s">
        <v>532</v>
      </c>
      <c r="R140" s="273">
        <f t="shared" ref="R140" si="479">IF(C140="No_existen",5*$R$10,S140*$R$10)</f>
        <v>0.4</v>
      </c>
      <c r="S140" s="273">
        <f t="shared" ref="S140" si="480">ROUND(AVERAGEIF(T140:T142,"&gt;0"),0)</f>
        <v>4</v>
      </c>
      <c r="T140" s="132">
        <f t="shared" si="473"/>
        <v>4</v>
      </c>
      <c r="U140" s="243" t="s">
        <v>221</v>
      </c>
      <c r="V140" s="243" t="s">
        <v>232</v>
      </c>
      <c r="W140" s="273">
        <f t="shared" ref="W140" si="481">IF(C140="No_existen",5*$W$10,X140*$W$10)</f>
        <v>0.1</v>
      </c>
      <c r="X140" s="273">
        <f t="shared" ref="X140" si="482">ROUND(AVERAGEIF(Y140:Y142,"&gt;0"),0)</f>
        <v>1</v>
      </c>
      <c r="Y140" s="132">
        <f t="shared" si="5"/>
        <v>1</v>
      </c>
      <c r="Z140" s="243" t="s">
        <v>395</v>
      </c>
      <c r="AA140" s="273">
        <f t="shared" ref="AA140" si="483">ROUND(AVERAGE(E140,I140,N140,S140,X140),0)</f>
        <v>3</v>
      </c>
      <c r="AB140" s="369" t="str">
        <f t="shared" ref="AB140" si="484">IF(AA140&lt;1.5,"FUERTE",IF(AND(AA140&gt;=1.5,AA140&lt;2.5),"ACEPTABLE",IF(AA140&gt;=5,"INEXISTENTE","DÉBIL")))</f>
        <v>DÉBIL</v>
      </c>
      <c r="AC140" s="272">
        <f>IF('01-Mapa de Riesgos'!S140=0,0,ROUND(('01-Mapa de Riesgos'!S140*AA140),0))</f>
        <v>27</v>
      </c>
      <c r="AD140" s="371" t="str">
        <f t="shared" si="370"/>
        <v>MODERADO</v>
      </c>
      <c r="AE140" s="293" t="s">
        <v>838</v>
      </c>
      <c r="AF140" s="376" t="s">
        <v>841</v>
      </c>
      <c r="AG140" s="243" t="s">
        <v>72</v>
      </c>
      <c r="AH140" s="243" t="s">
        <v>844</v>
      </c>
      <c r="AI140" s="86">
        <v>46374</v>
      </c>
      <c r="AJ140" s="87"/>
      <c r="AK140" s="88"/>
      <c r="AL140" s="88"/>
      <c r="AM140" s="88"/>
      <c r="AN140" s="88"/>
      <c r="AO140" s="88"/>
      <c r="AP140" s="88"/>
      <c r="AQ140" s="88"/>
    </row>
    <row r="141" spans="1:43" s="90" customFormat="1" x14ac:dyDescent="0.2">
      <c r="A141" s="290"/>
      <c r="B141" s="281"/>
      <c r="C141" s="85"/>
      <c r="D141" s="84">
        <f t="shared" si="471"/>
        <v>0</v>
      </c>
      <c r="E141" s="273"/>
      <c r="F141" s="273"/>
      <c r="H141" s="273"/>
      <c r="I141" s="273"/>
      <c r="J141" s="244">
        <f t="shared" si="445"/>
        <v>0</v>
      </c>
      <c r="K141" s="243"/>
      <c r="L141" s="129"/>
      <c r="M141" s="273"/>
      <c r="N141" s="273"/>
      <c r="O141" s="132">
        <f t="shared" si="472"/>
        <v>0</v>
      </c>
      <c r="P141" s="243"/>
      <c r="Q141" s="242"/>
      <c r="R141" s="273"/>
      <c r="S141" s="273"/>
      <c r="T141" s="132">
        <f t="shared" si="473"/>
        <v>0</v>
      </c>
      <c r="U141" s="243"/>
      <c r="V141" s="243"/>
      <c r="W141" s="273"/>
      <c r="X141" s="273"/>
      <c r="Y141" s="132">
        <f t="shared" si="5"/>
        <v>0</v>
      </c>
      <c r="Z141" s="243"/>
      <c r="AA141" s="273"/>
      <c r="AB141" s="369"/>
      <c r="AC141" s="272"/>
      <c r="AD141" s="371"/>
      <c r="AE141" s="293"/>
      <c r="AF141" s="293"/>
      <c r="AG141" s="243"/>
      <c r="AH141" s="243"/>
      <c r="AI141" s="86"/>
      <c r="AJ141" s="87"/>
      <c r="AK141" s="88"/>
      <c r="AL141" s="88"/>
      <c r="AM141" s="88"/>
      <c r="AN141" s="88"/>
      <c r="AO141" s="88"/>
      <c r="AP141" s="88"/>
      <c r="AQ141" s="88"/>
    </row>
    <row r="142" spans="1:43" s="90" customFormat="1" x14ac:dyDescent="0.2">
      <c r="A142" s="290"/>
      <c r="B142" s="282"/>
      <c r="C142" s="85"/>
      <c r="D142" s="84">
        <f t="shared" si="471"/>
        <v>0</v>
      </c>
      <c r="E142" s="273"/>
      <c r="F142" s="273"/>
      <c r="G142" s="243"/>
      <c r="H142" s="273"/>
      <c r="I142" s="273"/>
      <c r="J142" s="244">
        <f t="shared" si="445"/>
        <v>0</v>
      </c>
      <c r="K142" s="243"/>
      <c r="L142" s="129"/>
      <c r="M142" s="273"/>
      <c r="N142" s="273"/>
      <c r="O142" s="132">
        <f t="shared" si="472"/>
        <v>0</v>
      </c>
      <c r="P142" s="243"/>
      <c r="Q142" s="242"/>
      <c r="R142" s="273"/>
      <c r="S142" s="273"/>
      <c r="T142" s="132">
        <f t="shared" si="473"/>
        <v>0</v>
      </c>
      <c r="U142" s="243"/>
      <c r="V142" s="243"/>
      <c r="W142" s="273"/>
      <c r="X142" s="273"/>
      <c r="Y142" s="132">
        <f t="shared" si="5"/>
        <v>0</v>
      </c>
      <c r="Z142" s="243"/>
      <c r="AA142" s="273"/>
      <c r="AB142" s="369"/>
      <c r="AC142" s="272"/>
      <c r="AD142" s="371"/>
      <c r="AE142" s="293"/>
      <c r="AF142" s="293"/>
      <c r="AG142" s="243"/>
      <c r="AH142" s="243"/>
      <c r="AI142" s="86"/>
      <c r="AJ142" s="87"/>
      <c r="AK142" s="88"/>
      <c r="AL142" s="88"/>
      <c r="AM142" s="88"/>
      <c r="AN142" s="88"/>
      <c r="AO142" s="88"/>
      <c r="AP142" s="88"/>
      <c r="AQ142" s="88"/>
    </row>
    <row r="143" spans="1:43" s="90" customFormat="1" ht="60" x14ac:dyDescent="0.2">
      <c r="A143" s="290">
        <v>45</v>
      </c>
      <c r="B143" s="280" t="str">
        <f>+'01-Mapa de Riesgos'!N143</f>
        <v>Posibilidad de afectación económica y reputacional  por incumplimiento normativo en la gestión del Talento Humano,   debido a: 
*Procesamiento y verificación manual de información que genera omisiones.
*Desconocimiento normativo y no ejecución correcta de los procesos o procedimientos  establecidos 
*Debilidad en la identificación , gestión y seguimiento a los riesgos laborales del SG-SST 
*Incumplimiento en los términos establecidos por la normativa por parte de los líderes responsables.
*Insufienciente  recurso para realizar la intervención (capacidad)</v>
      </c>
      <c r="C143" s="194" t="s">
        <v>240</v>
      </c>
      <c r="D143" s="195">
        <f t="shared" si="471"/>
        <v>1</v>
      </c>
      <c r="E143" s="274">
        <f>ROUND(AVERAGEIF(D143:D145,"&gt;0"),0)</f>
        <v>1</v>
      </c>
      <c r="F143" s="274">
        <f>E143*0.6</f>
        <v>0.6</v>
      </c>
      <c r="G143" s="250" t="s">
        <v>851</v>
      </c>
      <c r="H143" s="274">
        <f>IF(C143="No_existen",5*$H$10,I143*$H$10)</f>
        <v>0.2</v>
      </c>
      <c r="I143" s="274">
        <f>ROUND(AVERAGEIF(J143:J145,"&gt;0"),0)</f>
        <v>4</v>
      </c>
      <c r="J143" s="245">
        <f t="shared" si="445"/>
        <v>4</v>
      </c>
      <c r="K143" s="242" t="s">
        <v>243</v>
      </c>
      <c r="L143" s="242"/>
      <c r="M143" s="274">
        <f>IF(C143="No_existen",5*$M$10,N143*$M$10)</f>
        <v>0.15</v>
      </c>
      <c r="N143" s="274">
        <f>ROUND(AVERAGEIF(O143:O145,"&gt;0"),0)</f>
        <v>1</v>
      </c>
      <c r="O143" s="245">
        <f t="shared" si="472"/>
        <v>1</v>
      </c>
      <c r="P143" s="242" t="s">
        <v>220</v>
      </c>
      <c r="Q143" s="242" t="s">
        <v>852</v>
      </c>
      <c r="R143" s="274">
        <f>IF(C143="No_existen",5*$R$10,S143*$R$10)</f>
        <v>0.1</v>
      </c>
      <c r="S143" s="274">
        <f>ROUND(AVERAGEIF(T143:T145,"&gt;0"),0)</f>
        <v>1</v>
      </c>
      <c r="T143" s="245">
        <f t="shared" si="473"/>
        <v>1</v>
      </c>
      <c r="U143" s="242" t="s">
        <v>217</v>
      </c>
      <c r="V143" s="242" t="s">
        <v>232</v>
      </c>
      <c r="W143" s="274">
        <f t="shared" ref="W143" si="485">IF(C143="No_existen",5*$W$10,X143*$W$10)</f>
        <v>0.1</v>
      </c>
      <c r="X143" s="274">
        <f>ROUND(AVERAGEIF(Y143:Y145,"&gt;0"),0)</f>
        <v>1</v>
      </c>
      <c r="Y143" s="245">
        <f t="shared" si="5"/>
        <v>1</v>
      </c>
      <c r="Z143" s="242" t="s">
        <v>395</v>
      </c>
      <c r="AA143" s="273">
        <f t="shared" ref="AA143" si="486">ROUND(AVERAGE(E143,I143,N143,S143,X143),0)</f>
        <v>2</v>
      </c>
      <c r="AB143" s="369" t="str">
        <f t="shared" ref="AB143" si="487">IF(AA143&lt;1.5,"FUERTE",IF(AND(AA143&gt;=1.5,AA143&lt;2.5),"ACEPTABLE",IF(AA143&gt;=5,"INEXISTENTE","DÉBIL")))</f>
        <v>ACEPTABLE</v>
      </c>
      <c r="AC143" s="272">
        <f>IF('01-Mapa de Riesgos'!S143=0,0,ROUND(('01-Mapa de Riesgos'!S143*AA143),0))</f>
        <v>32</v>
      </c>
      <c r="AD143" s="371" t="str">
        <f t="shared" si="370"/>
        <v>MODERADO</v>
      </c>
      <c r="AE143" s="374" t="s">
        <v>864</v>
      </c>
      <c r="AF143" s="292" t="s">
        <v>865</v>
      </c>
      <c r="AG143" s="242" t="s">
        <v>72</v>
      </c>
      <c r="AH143" s="250" t="s">
        <v>866</v>
      </c>
      <c r="AI143" s="197">
        <v>46387</v>
      </c>
      <c r="AJ143" s="87"/>
      <c r="AK143" s="88"/>
      <c r="AL143" s="88"/>
      <c r="AM143" s="88"/>
      <c r="AN143" s="88"/>
      <c r="AO143" s="88"/>
      <c r="AP143" s="88"/>
      <c r="AQ143" s="88"/>
    </row>
    <row r="144" spans="1:43" s="90" customFormat="1" ht="96" x14ac:dyDescent="0.2">
      <c r="A144" s="290"/>
      <c r="B144" s="281"/>
      <c r="C144" s="85" t="s">
        <v>240</v>
      </c>
      <c r="D144" s="84">
        <f t="shared" si="471"/>
        <v>1</v>
      </c>
      <c r="E144" s="273"/>
      <c r="F144" s="273"/>
      <c r="G144" s="248" t="s">
        <v>853</v>
      </c>
      <c r="H144" s="273"/>
      <c r="I144" s="273"/>
      <c r="J144" s="244">
        <f t="shared" si="445"/>
        <v>4</v>
      </c>
      <c r="K144" s="243" t="s">
        <v>243</v>
      </c>
      <c r="L144" s="243"/>
      <c r="M144" s="273"/>
      <c r="N144" s="273"/>
      <c r="O144" s="244">
        <f t="shared" si="472"/>
        <v>1</v>
      </c>
      <c r="P144" s="243" t="s">
        <v>220</v>
      </c>
      <c r="Q144" s="242" t="s">
        <v>852</v>
      </c>
      <c r="R144" s="273"/>
      <c r="S144" s="273"/>
      <c r="T144" s="244">
        <f t="shared" si="473"/>
        <v>1</v>
      </c>
      <c r="U144" s="243" t="s">
        <v>217</v>
      </c>
      <c r="V144" s="243" t="s">
        <v>232</v>
      </c>
      <c r="W144" s="273"/>
      <c r="X144" s="273"/>
      <c r="Y144" s="244">
        <f t="shared" si="5"/>
        <v>1</v>
      </c>
      <c r="Z144" s="243" t="s">
        <v>395</v>
      </c>
      <c r="AA144" s="273"/>
      <c r="AB144" s="369"/>
      <c r="AC144" s="272"/>
      <c r="AD144" s="371"/>
      <c r="AE144" s="272"/>
      <c r="AF144" s="293"/>
      <c r="AG144" s="243" t="s">
        <v>72</v>
      </c>
      <c r="AH144" s="248" t="s">
        <v>867</v>
      </c>
      <c r="AI144" s="197">
        <v>46387</v>
      </c>
      <c r="AJ144" s="87"/>
      <c r="AK144" s="88"/>
      <c r="AL144" s="88"/>
      <c r="AM144" s="88"/>
      <c r="AN144" s="88"/>
      <c r="AO144" s="88"/>
      <c r="AP144" s="88"/>
      <c r="AQ144" s="88"/>
    </row>
    <row r="145" spans="1:43" s="90" customFormat="1" ht="36" x14ac:dyDescent="0.2">
      <c r="A145" s="290"/>
      <c r="B145" s="282"/>
      <c r="C145" s="85" t="s">
        <v>240</v>
      </c>
      <c r="D145" s="84">
        <f t="shared" si="471"/>
        <v>1</v>
      </c>
      <c r="E145" s="273"/>
      <c r="F145" s="273"/>
      <c r="G145" s="248" t="s">
        <v>854</v>
      </c>
      <c r="H145" s="273"/>
      <c r="I145" s="273"/>
      <c r="J145" s="244">
        <f t="shared" si="445"/>
        <v>4</v>
      </c>
      <c r="K145" s="243" t="s">
        <v>243</v>
      </c>
      <c r="L145" s="243"/>
      <c r="M145" s="273"/>
      <c r="N145" s="273"/>
      <c r="O145" s="244">
        <f t="shared" si="472"/>
        <v>1</v>
      </c>
      <c r="P145" s="243" t="s">
        <v>220</v>
      </c>
      <c r="Q145" s="242" t="s">
        <v>852</v>
      </c>
      <c r="R145" s="273"/>
      <c r="S145" s="273"/>
      <c r="T145" s="244">
        <f t="shared" si="473"/>
        <v>1</v>
      </c>
      <c r="U145" s="243" t="s">
        <v>217</v>
      </c>
      <c r="V145" s="243" t="s">
        <v>226</v>
      </c>
      <c r="W145" s="273"/>
      <c r="X145" s="273"/>
      <c r="Y145" s="244">
        <f t="shared" si="5"/>
        <v>1</v>
      </c>
      <c r="Z145" s="243" t="s">
        <v>395</v>
      </c>
      <c r="AA145" s="273"/>
      <c r="AB145" s="369"/>
      <c r="AC145" s="272"/>
      <c r="AD145" s="371"/>
      <c r="AE145" s="272"/>
      <c r="AF145" s="293"/>
      <c r="AG145" s="243" t="s">
        <v>72</v>
      </c>
      <c r="AH145" s="248" t="s">
        <v>868</v>
      </c>
      <c r="AI145" s="197">
        <v>46387</v>
      </c>
      <c r="AJ145" s="87"/>
      <c r="AK145" s="88"/>
      <c r="AL145" s="88"/>
      <c r="AM145" s="88"/>
      <c r="AN145" s="88"/>
      <c r="AO145" s="88"/>
      <c r="AP145" s="88"/>
      <c r="AQ145" s="88"/>
    </row>
    <row r="146" spans="1:43" s="90" customFormat="1" ht="51" x14ac:dyDescent="0.2">
      <c r="A146" s="290">
        <v>46</v>
      </c>
      <c r="B146" s="280" t="str">
        <f>+'01-Mapa de Riesgos'!N146</f>
        <v xml:space="preserve">Posibilidad de afectación reputacional  por pérdida del conocimiento institucional,   debido a la ausencia de mecanismos efectivos para transferir y capitalizar el conocimiento ante el retiro o terminación de contrato o por cumplimiento de la etapa pensional o causa de ausencia en la divulgación, documentación, socialización y lecciones aprendidas. </v>
      </c>
      <c r="C146" s="85" t="s">
        <v>240</v>
      </c>
      <c r="D146" s="84">
        <f t="shared" si="471"/>
        <v>1</v>
      </c>
      <c r="E146" s="273">
        <f t="shared" ref="E146" si="488">ROUND(AVERAGEIF(D146:D148,"&gt;0"),0)</f>
        <v>1</v>
      </c>
      <c r="F146" s="273">
        <f t="shared" ref="F146" si="489">E146*0.6</f>
        <v>0.6</v>
      </c>
      <c r="G146" s="247" t="s">
        <v>855</v>
      </c>
      <c r="H146" s="273">
        <f t="shared" ref="H146" si="490">IF(C146="No_existen",5*$H$10,I146*$H$10)</f>
        <v>0.2</v>
      </c>
      <c r="I146" s="273">
        <f t="shared" ref="I146" si="491">ROUND(AVERAGEIF(J146:J148,"&gt;0"),0)</f>
        <v>4</v>
      </c>
      <c r="J146" s="244">
        <f t="shared" si="445"/>
        <v>4</v>
      </c>
      <c r="K146" s="243" t="s">
        <v>243</v>
      </c>
      <c r="L146" s="243"/>
      <c r="M146" s="273">
        <f t="shared" ref="M146" si="492">IF(C146="No_existen",5*$M$10,N146*$M$10)</f>
        <v>0.15</v>
      </c>
      <c r="N146" s="273">
        <f t="shared" ref="N146" si="493">ROUND(AVERAGEIF(O146:O148,"&gt;0"),0)</f>
        <v>1</v>
      </c>
      <c r="O146" s="244">
        <f t="shared" si="472"/>
        <v>1</v>
      </c>
      <c r="P146" s="247" t="s">
        <v>220</v>
      </c>
      <c r="Q146" s="248" t="s">
        <v>856</v>
      </c>
      <c r="R146" s="273">
        <f t="shared" ref="R146" si="494">IF(C146="No_existen",5*$R$10,S146*$R$10)</f>
        <v>0.1</v>
      </c>
      <c r="S146" s="273">
        <f t="shared" ref="S146" si="495">ROUND(AVERAGEIF(T146:T148,"&gt;0"),0)</f>
        <v>1</v>
      </c>
      <c r="T146" s="244">
        <f t="shared" si="473"/>
        <v>1</v>
      </c>
      <c r="U146" s="247" t="s">
        <v>217</v>
      </c>
      <c r="V146" s="247" t="s">
        <v>232</v>
      </c>
      <c r="W146" s="273">
        <f t="shared" ref="W146" si="496">IF(C146="No_existen",5*$W$10,X146*$W$10)</f>
        <v>0.1</v>
      </c>
      <c r="X146" s="273">
        <f t="shared" ref="X146" si="497">ROUND(AVERAGEIF(Y146:Y148,"&gt;0"),0)</f>
        <v>1</v>
      </c>
      <c r="Y146" s="244">
        <f t="shared" si="5"/>
        <v>1</v>
      </c>
      <c r="Z146" s="243" t="s">
        <v>395</v>
      </c>
      <c r="AA146" s="273">
        <f t="shared" ref="AA146" si="498">ROUND(AVERAGE(E146,I146,N146,S146,X146),0)</f>
        <v>2</v>
      </c>
      <c r="AB146" s="369" t="str">
        <f t="shared" ref="AB146" si="499">IF(AA146&lt;1.5,"FUERTE",IF(AND(AA146&gt;=1.5,AA146&lt;2.5),"ACEPTABLE",IF(AA146&gt;=5,"INEXISTENTE","DÉBIL")))</f>
        <v>ACEPTABLE</v>
      </c>
      <c r="AC146" s="272">
        <f>IF('01-Mapa de Riesgos'!S146=0,0,ROUND(('01-Mapa de Riesgos'!S146*AA146),0))</f>
        <v>4</v>
      </c>
      <c r="AD146" s="371" t="str">
        <f t="shared" si="370"/>
        <v>LEVE</v>
      </c>
      <c r="AE146" s="375" t="s">
        <v>869</v>
      </c>
      <c r="AF146" s="376">
        <v>0.95</v>
      </c>
      <c r="AG146" s="248" t="s">
        <v>71</v>
      </c>
      <c r="AH146" s="129"/>
      <c r="AI146" s="86"/>
      <c r="AJ146" s="87"/>
      <c r="AK146" s="88"/>
      <c r="AL146" s="88"/>
      <c r="AM146" s="88"/>
      <c r="AN146" s="88"/>
      <c r="AO146" s="88"/>
      <c r="AP146" s="88"/>
      <c r="AQ146" s="88"/>
    </row>
    <row r="147" spans="1:43" s="90" customFormat="1" ht="63.75" x14ac:dyDescent="0.2">
      <c r="A147" s="290"/>
      <c r="B147" s="281"/>
      <c r="C147" s="85" t="s">
        <v>240</v>
      </c>
      <c r="D147" s="84">
        <f t="shared" si="471"/>
        <v>1</v>
      </c>
      <c r="E147" s="273"/>
      <c r="F147" s="273"/>
      <c r="G147" s="247" t="s">
        <v>857</v>
      </c>
      <c r="H147" s="273"/>
      <c r="I147" s="273"/>
      <c r="J147" s="244" t="e">
        <f>IF(#REF!=$K$662,1,IF(#REF!=$K$661,4,IF(C147="No_existen",5,0)))</f>
        <v>#REF!</v>
      </c>
      <c r="K147" s="243" t="s">
        <v>243</v>
      </c>
      <c r="L147" s="243"/>
      <c r="M147" s="273"/>
      <c r="N147" s="273"/>
      <c r="O147" s="244">
        <f t="shared" si="472"/>
        <v>1</v>
      </c>
      <c r="P147" s="247" t="s">
        <v>220</v>
      </c>
      <c r="Q147" s="248" t="s">
        <v>856</v>
      </c>
      <c r="R147" s="273"/>
      <c r="S147" s="273"/>
      <c r="T147" s="244">
        <f t="shared" si="473"/>
        <v>1</v>
      </c>
      <c r="U147" s="247" t="s">
        <v>217</v>
      </c>
      <c r="V147" s="247" t="s">
        <v>232</v>
      </c>
      <c r="W147" s="273"/>
      <c r="X147" s="273"/>
      <c r="Y147" s="244">
        <f t="shared" si="5"/>
        <v>1</v>
      </c>
      <c r="Z147" s="243" t="s">
        <v>395</v>
      </c>
      <c r="AA147" s="273"/>
      <c r="AB147" s="369"/>
      <c r="AC147" s="272"/>
      <c r="AD147" s="371"/>
      <c r="AE147" s="293"/>
      <c r="AF147" s="293"/>
      <c r="AG147" s="248" t="s">
        <v>71</v>
      </c>
      <c r="AH147" s="129"/>
      <c r="AI147" s="86"/>
      <c r="AJ147" s="87"/>
      <c r="AK147" s="88"/>
      <c r="AL147" s="88"/>
      <c r="AM147" s="88"/>
      <c r="AN147" s="88"/>
      <c r="AO147" s="88"/>
      <c r="AP147" s="88"/>
      <c r="AQ147" s="88"/>
    </row>
    <row r="148" spans="1:43" s="90" customFormat="1" ht="51" x14ac:dyDescent="0.2">
      <c r="A148" s="290"/>
      <c r="B148" s="282"/>
      <c r="C148" s="85" t="s">
        <v>240</v>
      </c>
      <c r="D148" s="84">
        <f t="shared" si="471"/>
        <v>1</v>
      </c>
      <c r="E148" s="273"/>
      <c r="F148" s="273"/>
      <c r="G148" s="247" t="s">
        <v>858</v>
      </c>
      <c r="H148" s="273"/>
      <c r="I148" s="273"/>
      <c r="J148" s="244">
        <f t="shared" si="445"/>
        <v>4</v>
      </c>
      <c r="K148" s="243" t="s">
        <v>243</v>
      </c>
      <c r="L148" s="243"/>
      <c r="M148" s="273"/>
      <c r="N148" s="273"/>
      <c r="O148" s="244">
        <f t="shared" si="472"/>
        <v>1</v>
      </c>
      <c r="P148" s="247" t="s">
        <v>220</v>
      </c>
      <c r="Q148" s="247" t="s">
        <v>859</v>
      </c>
      <c r="R148" s="273"/>
      <c r="S148" s="273"/>
      <c r="T148" s="244">
        <f t="shared" si="473"/>
        <v>1</v>
      </c>
      <c r="U148" s="247" t="s">
        <v>217</v>
      </c>
      <c r="V148" s="247" t="s">
        <v>232</v>
      </c>
      <c r="W148" s="273"/>
      <c r="X148" s="273"/>
      <c r="Y148" s="244">
        <f t="shared" si="5"/>
        <v>1</v>
      </c>
      <c r="Z148" s="243" t="s">
        <v>395</v>
      </c>
      <c r="AA148" s="273"/>
      <c r="AB148" s="369"/>
      <c r="AC148" s="272"/>
      <c r="AD148" s="371"/>
      <c r="AE148" s="293"/>
      <c r="AF148" s="293"/>
      <c r="AG148" s="248" t="s">
        <v>71</v>
      </c>
      <c r="AH148" s="129"/>
      <c r="AI148" s="86"/>
      <c r="AJ148" s="87"/>
      <c r="AK148" s="88"/>
      <c r="AL148" s="88"/>
      <c r="AM148" s="88"/>
      <c r="AN148" s="88"/>
      <c r="AO148" s="88"/>
      <c r="AP148" s="88"/>
      <c r="AQ148" s="88"/>
    </row>
    <row r="149" spans="1:43" s="90" customFormat="1" ht="53.25" customHeight="1" x14ac:dyDescent="0.2">
      <c r="A149" s="290">
        <v>47</v>
      </c>
      <c r="B149" s="280" t="str">
        <f>+'01-Mapa de Riesgos'!N149</f>
        <v xml:space="preserve">Posibilidad de pérdida reputacional  por conductas contrarias a los principios de integridad pública por parte de trabajadores,    debido a la debilidades en los procesos de sensibilización,  seguimiento y apropiación de la politica integridad y mecanismos insuficientes para la verificación de antecedentes durante la vinculación </v>
      </c>
      <c r="C149" s="85" t="s">
        <v>240</v>
      </c>
      <c r="D149" s="84">
        <f t="shared" si="471"/>
        <v>1</v>
      </c>
      <c r="E149" s="273">
        <f t="shared" ref="E149" si="500">ROUND(AVERAGEIF(D149:D151,"&gt;0"),0)</f>
        <v>1</v>
      </c>
      <c r="F149" s="273">
        <f t="shared" ref="F149" si="501">E149*0.6</f>
        <v>0.6</v>
      </c>
      <c r="G149" s="243" t="s">
        <v>860</v>
      </c>
      <c r="H149" s="273">
        <f t="shared" ref="H149" si="502">IF(C149="No_existen",5*$H$10,I149*$H$10)</f>
        <v>0.15000000000000002</v>
      </c>
      <c r="I149" s="273">
        <f t="shared" ref="I149" si="503">ROUND(AVERAGEIF(J149:J151,"&gt;0"),0)</f>
        <v>3</v>
      </c>
      <c r="J149" s="244">
        <f t="shared" si="445"/>
        <v>4</v>
      </c>
      <c r="K149" s="243" t="s">
        <v>243</v>
      </c>
      <c r="L149" s="243"/>
      <c r="M149" s="273">
        <f t="shared" ref="M149" si="504">IF(C149="No_existen",5*$M$10,N149*$M$10)</f>
        <v>0.15</v>
      </c>
      <c r="N149" s="273">
        <f t="shared" ref="N149" si="505">ROUND(AVERAGEIF(O149:O151,"&gt;0"),0)</f>
        <v>1</v>
      </c>
      <c r="O149" s="244">
        <f t="shared" si="472"/>
        <v>1</v>
      </c>
      <c r="P149" s="243" t="s">
        <v>220</v>
      </c>
      <c r="Q149" s="242" t="s">
        <v>856</v>
      </c>
      <c r="R149" s="273">
        <f t="shared" ref="R149" si="506">IF(C149="No_existen",5*$R$10,S149*$R$10)</f>
        <v>0.1</v>
      </c>
      <c r="S149" s="273">
        <f t="shared" ref="S149" si="507">ROUND(AVERAGEIF(T149:T151,"&gt;0"),0)</f>
        <v>1</v>
      </c>
      <c r="T149" s="244">
        <f t="shared" si="473"/>
        <v>1</v>
      </c>
      <c r="U149" s="243" t="s">
        <v>217</v>
      </c>
      <c r="V149" s="243" t="s">
        <v>232</v>
      </c>
      <c r="W149" s="273">
        <f t="shared" ref="W149" si="508">IF(C149="No_existen",5*$W$10,X149*$W$10)</f>
        <v>0.1</v>
      </c>
      <c r="X149" s="273">
        <f t="shared" ref="X149" si="509">ROUND(AVERAGEIF(Y149:Y151,"&gt;0"),0)</f>
        <v>1</v>
      </c>
      <c r="Y149" s="244">
        <f t="shared" si="5"/>
        <v>1</v>
      </c>
      <c r="Z149" s="243" t="s">
        <v>395</v>
      </c>
      <c r="AA149" s="273">
        <f t="shared" ref="AA149" si="510">ROUND(AVERAGE(E149,I149,N149,S149,X149),0)</f>
        <v>1</v>
      </c>
      <c r="AB149" s="369" t="str">
        <f t="shared" ref="AB149" si="511">IF(AA149&lt;1.5,"FUERTE",IF(AND(AA149&gt;=1.5,AA149&lt;2.5),"ACEPTABLE",IF(AA149&gt;=5,"INEXISTENTE","DÉBIL")))</f>
        <v>FUERTE</v>
      </c>
      <c r="AC149" s="272">
        <f>IF('01-Mapa de Riesgos'!S149=0,0,ROUND(('01-Mapa de Riesgos'!S149*AA149),0))</f>
        <v>16</v>
      </c>
      <c r="AD149" s="371" t="str">
        <f t="shared" si="370"/>
        <v>MODERADO</v>
      </c>
      <c r="AE149" s="293" t="s">
        <v>870</v>
      </c>
      <c r="AF149" s="376" t="s">
        <v>871</v>
      </c>
      <c r="AG149" s="243" t="s">
        <v>72</v>
      </c>
      <c r="AH149" s="243" t="s">
        <v>872</v>
      </c>
      <c r="AI149" s="86">
        <v>46387</v>
      </c>
      <c r="AJ149" s="87"/>
      <c r="AK149" s="88"/>
      <c r="AL149" s="88"/>
      <c r="AM149" s="88"/>
      <c r="AN149" s="88"/>
      <c r="AO149" s="88"/>
      <c r="AP149" s="88"/>
      <c r="AQ149" s="88"/>
    </row>
    <row r="150" spans="1:43" s="90" customFormat="1" ht="63" customHeight="1" x14ac:dyDescent="0.2">
      <c r="A150" s="290"/>
      <c r="B150" s="281"/>
      <c r="C150" s="85" t="s">
        <v>240</v>
      </c>
      <c r="D150" s="84">
        <f t="shared" si="471"/>
        <v>1</v>
      </c>
      <c r="E150" s="273"/>
      <c r="F150" s="273"/>
      <c r="G150" s="243" t="s">
        <v>861</v>
      </c>
      <c r="H150" s="273"/>
      <c r="I150" s="273"/>
      <c r="J150" s="244">
        <f t="shared" si="445"/>
        <v>1</v>
      </c>
      <c r="K150" s="243" t="s">
        <v>245</v>
      </c>
      <c r="L150" s="243" t="s">
        <v>862</v>
      </c>
      <c r="M150" s="273"/>
      <c r="N150" s="273"/>
      <c r="O150" s="244">
        <f t="shared" si="472"/>
        <v>1</v>
      </c>
      <c r="P150" s="243" t="s">
        <v>220</v>
      </c>
      <c r="Q150" s="242" t="s">
        <v>863</v>
      </c>
      <c r="R150" s="273"/>
      <c r="S150" s="273"/>
      <c r="T150" s="244">
        <f t="shared" si="473"/>
        <v>1</v>
      </c>
      <c r="U150" s="243" t="s">
        <v>217</v>
      </c>
      <c r="V150" s="243" t="s">
        <v>225</v>
      </c>
      <c r="W150" s="273"/>
      <c r="X150" s="273"/>
      <c r="Y150" s="244">
        <f t="shared" si="5"/>
        <v>1</v>
      </c>
      <c r="Z150" s="243" t="s">
        <v>395</v>
      </c>
      <c r="AA150" s="273"/>
      <c r="AB150" s="369"/>
      <c r="AC150" s="272"/>
      <c r="AD150" s="371"/>
      <c r="AE150" s="293"/>
      <c r="AF150" s="293"/>
      <c r="AG150" s="243" t="s">
        <v>72</v>
      </c>
      <c r="AH150" s="243" t="s">
        <v>873</v>
      </c>
      <c r="AI150" s="86">
        <v>46387</v>
      </c>
      <c r="AJ150" s="87"/>
      <c r="AK150" s="88"/>
      <c r="AL150" s="88"/>
      <c r="AM150" s="88"/>
      <c r="AN150" s="88"/>
      <c r="AO150" s="88"/>
      <c r="AP150" s="88"/>
      <c r="AQ150" s="88"/>
    </row>
    <row r="151" spans="1:43" s="90" customFormat="1" ht="63.75" customHeight="1" x14ac:dyDescent="0.2">
      <c r="A151" s="290"/>
      <c r="B151" s="282"/>
      <c r="C151" s="85"/>
      <c r="D151" s="84">
        <f t="shared" si="471"/>
        <v>0</v>
      </c>
      <c r="E151" s="273"/>
      <c r="F151" s="273"/>
      <c r="G151" s="243"/>
      <c r="H151" s="273"/>
      <c r="I151" s="273"/>
      <c r="J151" s="244">
        <f t="shared" si="445"/>
        <v>0</v>
      </c>
      <c r="K151" s="243"/>
      <c r="L151" s="243"/>
      <c r="M151" s="273"/>
      <c r="N151" s="273"/>
      <c r="O151" s="244">
        <f t="shared" si="472"/>
        <v>0</v>
      </c>
      <c r="P151" s="243"/>
      <c r="Q151" s="242"/>
      <c r="R151" s="273"/>
      <c r="S151" s="273"/>
      <c r="T151" s="244">
        <f t="shared" si="473"/>
        <v>0</v>
      </c>
      <c r="U151" s="243"/>
      <c r="V151" s="243"/>
      <c r="W151" s="273"/>
      <c r="X151" s="273"/>
      <c r="Y151" s="244">
        <f t="shared" si="5"/>
        <v>0</v>
      </c>
      <c r="Z151" s="243"/>
      <c r="AA151" s="273"/>
      <c r="AB151" s="369"/>
      <c r="AC151" s="272"/>
      <c r="AD151" s="371"/>
      <c r="AE151" s="293"/>
      <c r="AF151" s="293"/>
      <c r="AG151" s="243"/>
      <c r="AH151" s="243"/>
      <c r="AI151" s="86"/>
      <c r="AJ151" s="87"/>
      <c r="AK151" s="88"/>
      <c r="AL151" s="88"/>
      <c r="AM151" s="88"/>
      <c r="AN151" s="88"/>
      <c r="AO151" s="88"/>
      <c r="AP151" s="88"/>
      <c r="AQ151" s="88"/>
    </row>
    <row r="152" spans="1:43" s="90" customFormat="1" ht="25.5" x14ac:dyDescent="0.2">
      <c r="A152" s="290">
        <v>48</v>
      </c>
      <c r="B152" s="280" t="str">
        <f>+'01-Mapa de Riesgos'!N152</f>
        <v>Posibilidad de afectación reputacional  por hechos económicos no incluídos en el proceso contable,    debido a desconocimiento de las políticas y prácticas contables establecidas en la UTP, o a causa de la no aplicación de las políticas institucionales por parte de las dependencias, o debido a falta de capacitación por la alta rotación de personal en las áreas encargadas del suministro de información.</v>
      </c>
      <c r="C152" s="194" t="s">
        <v>240</v>
      </c>
      <c r="D152" s="195">
        <f t="shared" si="471"/>
        <v>1</v>
      </c>
      <c r="E152" s="274">
        <f>ROUND(AVERAGEIF(D152:D154,"&gt;0"),0)</f>
        <v>1</v>
      </c>
      <c r="F152" s="274">
        <f>E152*0.6</f>
        <v>0.6</v>
      </c>
      <c r="G152" s="242" t="s">
        <v>894</v>
      </c>
      <c r="H152" s="274">
        <f>IF(C152="No_existen",5*$H$10,I152*$H$10)</f>
        <v>0.2</v>
      </c>
      <c r="I152" s="274">
        <f>ROUND(AVERAGEIF(J152:J154,"&gt;0"),0)</f>
        <v>4</v>
      </c>
      <c r="J152" s="245">
        <f t="shared" si="445"/>
        <v>4</v>
      </c>
      <c r="K152" s="242" t="s">
        <v>243</v>
      </c>
      <c r="L152" s="129"/>
      <c r="M152" s="273"/>
      <c r="N152" s="273"/>
      <c r="O152" s="132"/>
      <c r="P152" s="242" t="s">
        <v>220</v>
      </c>
      <c r="Q152" s="242" t="s">
        <v>917</v>
      </c>
      <c r="R152" s="274">
        <f>IF(C152="No_existen",5*$R$10,S152*$R$10)</f>
        <v>0.1</v>
      </c>
      <c r="S152" s="274">
        <f>ROUND(AVERAGEIF(T152:T154,"&gt;0"),0)</f>
        <v>1</v>
      </c>
      <c r="T152" s="245">
        <f t="shared" si="473"/>
        <v>1</v>
      </c>
      <c r="U152" s="242" t="s">
        <v>217</v>
      </c>
      <c r="V152" s="242" t="s">
        <v>232</v>
      </c>
      <c r="W152" s="274">
        <f t="shared" ref="W152" si="512">IF(C152="No_existen",5*$W$10,X152*$W$10)</f>
        <v>0.1</v>
      </c>
      <c r="X152" s="274">
        <f>ROUND(AVERAGEIF(Y152:Y154,"&gt;0"),0)</f>
        <v>1</v>
      </c>
      <c r="Y152" s="245">
        <f t="shared" si="5"/>
        <v>1</v>
      </c>
      <c r="Z152" s="242" t="s">
        <v>395</v>
      </c>
      <c r="AA152" s="273">
        <f t="shared" ref="AA152" si="513">ROUND(AVERAGE(E152,I152,N152,S152,X152),0)</f>
        <v>2</v>
      </c>
      <c r="AB152" s="369" t="str">
        <f t="shared" ref="AB152" si="514">IF(AA152&lt;1.5,"FUERTE",IF(AND(AA152&gt;=1.5,AA152&lt;2.5),"ACEPTABLE",IF(AA152&gt;=5,"INEXISTENTE","DÉBIL")))</f>
        <v>ACEPTABLE</v>
      </c>
      <c r="AC152" s="272">
        <f>IF('01-Mapa de Riesgos'!S152=0,0,ROUND(('01-Mapa de Riesgos'!S152*AA152),0))</f>
        <v>12</v>
      </c>
      <c r="AD152" s="371" t="str">
        <f t="shared" si="370"/>
        <v>MODERADO</v>
      </c>
      <c r="AE152" s="374" t="s">
        <v>929</v>
      </c>
      <c r="AF152" s="292" t="s">
        <v>930</v>
      </c>
      <c r="AG152" s="242" t="s">
        <v>72</v>
      </c>
      <c r="AH152" s="242" t="s">
        <v>938</v>
      </c>
      <c r="AI152" s="197">
        <v>46387</v>
      </c>
      <c r="AJ152" s="87"/>
      <c r="AK152" s="88"/>
      <c r="AL152" s="88"/>
      <c r="AM152" s="88"/>
      <c r="AN152" s="88"/>
      <c r="AO152" s="88"/>
      <c r="AP152" s="88"/>
      <c r="AQ152" s="88"/>
    </row>
    <row r="153" spans="1:43" s="90" customFormat="1" ht="38.25" x14ac:dyDescent="0.2">
      <c r="A153" s="290"/>
      <c r="B153" s="281"/>
      <c r="C153" s="85" t="s">
        <v>240</v>
      </c>
      <c r="D153" s="84">
        <f t="shared" si="471"/>
        <v>1</v>
      </c>
      <c r="E153" s="273"/>
      <c r="F153" s="273"/>
      <c r="G153" s="243" t="s">
        <v>895</v>
      </c>
      <c r="H153" s="273"/>
      <c r="I153" s="273"/>
      <c r="J153" s="244">
        <f t="shared" si="445"/>
        <v>4</v>
      </c>
      <c r="K153" s="243" t="s">
        <v>243</v>
      </c>
      <c r="L153" s="129"/>
      <c r="M153" s="273"/>
      <c r="N153" s="273"/>
      <c r="O153" s="132"/>
      <c r="P153" s="243" t="s">
        <v>220</v>
      </c>
      <c r="Q153" s="242" t="s">
        <v>917</v>
      </c>
      <c r="R153" s="273"/>
      <c r="S153" s="273"/>
      <c r="T153" s="244">
        <f t="shared" si="473"/>
        <v>1</v>
      </c>
      <c r="U153" s="243" t="s">
        <v>217</v>
      </c>
      <c r="V153" s="243" t="s">
        <v>226</v>
      </c>
      <c r="W153" s="273"/>
      <c r="X153" s="273"/>
      <c r="Y153" s="244">
        <f t="shared" si="5"/>
        <v>1</v>
      </c>
      <c r="Z153" s="243" t="s">
        <v>395</v>
      </c>
      <c r="AA153" s="273"/>
      <c r="AB153" s="369"/>
      <c r="AC153" s="272"/>
      <c r="AD153" s="371"/>
      <c r="AE153" s="272"/>
      <c r="AF153" s="293"/>
      <c r="AG153" s="243" t="s">
        <v>72</v>
      </c>
      <c r="AH153" s="243" t="s">
        <v>939</v>
      </c>
      <c r="AI153" s="197">
        <v>46387</v>
      </c>
      <c r="AJ153" s="87"/>
      <c r="AK153" s="88"/>
      <c r="AL153" s="88"/>
      <c r="AM153" s="88"/>
      <c r="AN153" s="88"/>
      <c r="AO153" s="88"/>
      <c r="AP153" s="88"/>
      <c r="AQ153" s="88"/>
    </row>
    <row r="154" spans="1:43" s="90" customFormat="1" x14ac:dyDescent="0.2">
      <c r="A154" s="290"/>
      <c r="B154" s="282"/>
      <c r="C154" s="85"/>
      <c r="D154" s="84">
        <f t="shared" si="471"/>
        <v>0</v>
      </c>
      <c r="E154" s="273"/>
      <c r="F154" s="273"/>
      <c r="G154" s="243"/>
      <c r="H154" s="273"/>
      <c r="I154" s="273"/>
      <c r="J154" s="244">
        <f t="shared" si="445"/>
        <v>0</v>
      </c>
      <c r="K154" s="243"/>
      <c r="L154" s="129"/>
      <c r="M154" s="273"/>
      <c r="N154" s="273"/>
      <c r="O154" s="132"/>
      <c r="P154" s="243"/>
      <c r="Q154" s="242"/>
      <c r="R154" s="273"/>
      <c r="S154" s="273"/>
      <c r="T154" s="244">
        <f t="shared" si="473"/>
        <v>0</v>
      </c>
      <c r="U154" s="243"/>
      <c r="V154" s="243"/>
      <c r="W154" s="273"/>
      <c r="X154" s="273"/>
      <c r="Y154" s="244">
        <f t="shared" si="5"/>
        <v>0</v>
      </c>
      <c r="Z154" s="243"/>
      <c r="AA154" s="273"/>
      <c r="AB154" s="369"/>
      <c r="AC154" s="272"/>
      <c r="AD154" s="371"/>
      <c r="AE154" s="272"/>
      <c r="AF154" s="293"/>
      <c r="AG154" s="243"/>
      <c r="AH154" s="243"/>
      <c r="AI154" s="86"/>
      <c r="AJ154" s="87"/>
      <c r="AK154" s="88"/>
      <c r="AL154" s="88"/>
      <c r="AM154" s="88"/>
      <c r="AN154" s="88"/>
      <c r="AO154" s="88"/>
      <c r="AP154" s="88"/>
      <c r="AQ154" s="88"/>
    </row>
    <row r="155" spans="1:43" s="90" customFormat="1" ht="76.5" x14ac:dyDescent="0.2">
      <c r="A155" s="290">
        <v>49</v>
      </c>
      <c r="B155" s="280" t="str">
        <f>+'01-Mapa de Riesgos'!N155</f>
        <v>Posibilidad de afectación reputacional  por estados financieros inconsistentes,    debido al incumplimiento normativo y del manual de políticas contables</v>
      </c>
      <c r="C155" s="85" t="s">
        <v>240</v>
      </c>
      <c r="D155" s="84">
        <f t="shared" si="471"/>
        <v>1</v>
      </c>
      <c r="E155" s="273">
        <f t="shared" ref="E155" si="515">ROUND(AVERAGEIF(D155:D157,"&gt;0"),0)</f>
        <v>1</v>
      </c>
      <c r="F155" s="273">
        <f t="shared" ref="F155" si="516">E155*0.6</f>
        <v>0.6</v>
      </c>
      <c r="G155" s="243" t="s">
        <v>896</v>
      </c>
      <c r="H155" s="273">
        <f t="shared" ref="H155" si="517">IF(C155="No_existen",5*$H$10,I155*$H$10)</f>
        <v>0.2</v>
      </c>
      <c r="I155" s="273">
        <f t="shared" ref="I155" si="518">ROUND(AVERAGEIF(J155:J157,"&gt;0"),0)</f>
        <v>4</v>
      </c>
      <c r="J155" s="244">
        <f t="shared" si="445"/>
        <v>4</v>
      </c>
      <c r="K155" s="243" t="s">
        <v>243</v>
      </c>
      <c r="L155" s="129"/>
      <c r="M155" s="273">
        <f t="shared" ref="M155" si="519">IF(C155="No_existen",5*$M$10,N155*$M$10)</f>
        <v>0.15</v>
      </c>
      <c r="N155" s="273">
        <f t="shared" si="308"/>
        <v>1</v>
      </c>
      <c r="O155" s="132">
        <f t="shared" si="472"/>
        <v>1</v>
      </c>
      <c r="P155" s="243" t="s">
        <v>220</v>
      </c>
      <c r="Q155" s="242" t="s">
        <v>918</v>
      </c>
      <c r="R155" s="273">
        <f t="shared" ref="R155" si="520">IF(C155="No_existen",5*$R$10,S155*$R$10)</f>
        <v>0.1</v>
      </c>
      <c r="S155" s="273">
        <f t="shared" ref="S155" si="521">ROUND(AVERAGEIF(T155:T157,"&gt;0"),0)</f>
        <v>1</v>
      </c>
      <c r="T155" s="244">
        <f t="shared" si="473"/>
        <v>1</v>
      </c>
      <c r="U155" s="243" t="s">
        <v>217</v>
      </c>
      <c r="V155" s="243" t="s">
        <v>232</v>
      </c>
      <c r="W155" s="273">
        <f t="shared" ref="W155" si="522">IF(C155="No_existen",5*$W$10,X155*$W$10)</f>
        <v>0.1</v>
      </c>
      <c r="X155" s="273">
        <f t="shared" ref="X155" si="523">ROUND(AVERAGEIF(Y155:Y157,"&gt;0"),0)</f>
        <v>1</v>
      </c>
      <c r="Y155" s="244">
        <f t="shared" si="5"/>
        <v>1</v>
      </c>
      <c r="Z155" s="243" t="s">
        <v>395</v>
      </c>
      <c r="AA155" s="273">
        <f t="shared" ref="AA155" si="524">ROUND(AVERAGE(E155,I155,N155,S155,X155),0)</f>
        <v>2</v>
      </c>
      <c r="AB155" s="369" t="str">
        <f t="shared" ref="AB155" si="525">IF(AA155&lt;1.5,"FUERTE",IF(AND(AA155&gt;=1.5,AA155&lt;2.5),"ACEPTABLE",IF(AA155&gt;=5,"INEXISTENTE","DÉBIL")))</f>
        <v>ACEPTABLE</v>
      </c>
      <c r="AC155" s="272">
        <f>IF('01-Mapa de Riesgos'!S155=0,0,ROUND(('01-Mapa de Riesgos'!S155*AA155),0))</f>
        <v>20</v>
      </c>
      <c r="AD155" s="371" t="str">
        <f t="shared" si="370"/>
        <v>MODERADO</v>
      </c>
      <c r="AE155" s="375" t="s">
        <v>962</v>
      </c>
      <c r="AF155" s="376">
        <v>1</v>
      </c>
      <c r="AG155" s="243" t="s">
        <v>72</v>
      </c>
      <c r="AH155" s="243" t="s">
        <v>940</v>
      </c>
      <c r="AI155" s="86">
        <v>46387</v>
      </c>
      <c r="AJ155" s="87"/>
      <c r="AK155" s="88"/>
      <c r="AL155" s="88"/>
      <c r="AM155" s="88"/>
      <c r="AN155" s="88"/>
      <c r="AO155" s="88"/>
      <c r="AP155" s="88"/>
      <c r="AQ155" s="88"/>
    </row>
    <row r="156" spans="1:43" s="90" customFormat="1" ht="76.5" x14ac:dyDescent="0.2">
      <c r="A156" s="290"/>
      <c r="B156" s="281"/>
      <c r="C156" s="85" t="s">
        <v>240</v>
      </c>
      <c r="D156" s="84">
        <f t="shared" si="471"/>
        <v>1</v>
      </c>
      <c r="E156" s="273"/>
      <c r="F156" s="273"/>
      <c r="G156" s="243" t="s">
        <v>897</v>
      </c>
      <c r="H156" s="273"/>
      <c r="I156" s="273"/>
      <c r="J156" s="244">
        <f t="shared" si="445"/>
        <v>4</v>
      </c>
      <c r="K156" s="243" t="s">
        <v>243</v>
      </c>
      <c r="L156" s="129"/>
      <c r="M156" s="273"/>
      <c r="N156" s="273"/>
      <c r="O156" s="132">
        <f t="shared" si="472"/>
        <v>1</v>
      </c>
      <c r="P156" s="243" t="s">
        <v>220</v>
      </c>
      <c r="Q156" s="242" t="s">
        <v>918</v>
      </c>
      <c r="R156" s="273"/>
      <c r="S156" s="273"/>
      <c r="T156" s="244">
        <f t="shared" si="473"/>
        <v>1</v>
      </c>
      <c r="U156" s="243" t="s">
        <v>217</v>
      </c>
      <c r="V156" s="243" t="s">
        <v>232</v>
      </c>
      <c r="W156" s="273"/>
      <c r="X156" s="273"/>
      <c r="Y156" s="244">
        <f t="shared" si="5"/>
        <v>1</v>
      </c>
      <c r="Z156" s="243" t="s">
        <v>395</v>
      </c>
      <c r="AA156" s="273"/>
      <c r="AB156" s="369"/>
      <c r="AC156" s="272"/>
      <c r="AD156" s="371"/>
      <c r="AE156" s="293"/>
      <c r="AF156" s="293"/>
      <c r="AG156" s="243" t="s">
        <v>72</v>
      </c>
      <c r="AH156" s="243" t="s">
        <v>941</v>
      </c>
      <c r="AI156" s="86">
        <v>46387</v>
      </c>
      <c r="AJ156" s="87"/>
      <c r="AK156" s="88"/>
      <c r="AL156" s="88"/>
      <c r="AM156" s="88"/>
      <c r="AN156" s="88"/>
      <c r="AO156" s="88"/>
      <c r="AP156" s="88"/>
      <c r="AQ156" s="88"/>
    </row>
    <row r="157" spans="1:43" s="90" customFormat="1" x14ac:dyDescent="0.2">
      <c r="A157" s="290"/>
      <c r="B157" s="282"/>
      <c r="C157" s="85"/>
      <c r="D157" s="84">
        <f t="shared" si="471"/>
        <v>0</v>
      </c>
      <c r="E157" s="273"/>
      <c r="F157" s="273"/>
      <c r="G157" s="243"/>
      <c r="H157" s="273"/>
      <c r="I157" s="273"/>
      <c r="J157" s="244">
        <f t="shared" si="445"/>
        <v>0</v>
      </c>
      <c r="K157" s="243"/>
      <c r="L157" s="129"/>
      <c r="M157" s="273"/>
      <c r="N157" s="273"/>
      <c r="O157" s="132">
        <f t="shared" si="472"/>
        <v>0</v>
      </c>
      <c r="P157" s="243"/>
      <c r="Q157" s="242"/>
      <c r="R157" s="273"/>
      <c r="S157" s="273"/>
      <c r="T157" s="244">
        <f t="shared" si="473"/>
        <v>0</v>
      </c>
      <c r="U157" s="243"/>
      <c r="V157" s="243"/>
      <c r="W157" s="273"/>
      <c r="X157" s="273"/>
      <c r="Y157" s="244">
        <f t="shared" si="5"/>
        <v>0</v>
      </c>
      <c r="Z157" s="243"/>
      <c r="AA157" s="273"/>
      <c r="AB157" s="369"/>
      <c r="AC157" s="272"/>
      <c r="AD157" s="371"/>
      <c r="AE157" s="293"/>
      <c r="AF157" s="293"/>
      <c r="AG157" s="243"/>
      <c r="AH157" s="243"/>
      <c r="AI157" s="86"/>
      <c r="AJ157" s="87"/>
      <c r="AK157" s="88"/>
      <c r="AL157" s="88"/>
      <c r="AM157" s="88"/>
      <c r="AN157" s="88"/>
      <c r="AO157" s="88"/>
      <c r="AP157" s="88"/>
      <c r="AQ157" s="88"/>
    </row>
    <row r="158" spans="1:43" s="90" customFormat="1" ht="63.75" x14ac:dyDescent="0.2">
      <c r="A158" s="290">
        <v>50</v>
      </c>
      <c r="B158" s="280" t="str">
        <f>+'01-Mapa de Riesgos'!N158</f>
        <v>Posibilidad de afectación económica y reputacional  por demora u omisión en la emisión de ordenes de pago,   debido a la falta de seguimiento y revisión, fallas en el sistema financiero, fallas en la conexión de red.</v>
      </c>
      <c r="C158" s="85" t="s">
        <v>240</v>
      </c>
      <c r="D158" s="84">
        <f t="shared" si="471"/>
        <v>1</v>
      </c>
      <c r="E158" s="273">
        <f t="shared" ref="E158" si="526">ROUND(AVERAGEIF(D158:D160,"&gt;0"),0)</f>
        <v>1</v>
      </c>
      <c r="F158" s="273">
        <f t="shared" ref="F158" si="527">E158*0.6</f>
        <v>0.6</v>
      </c>
      <c r="G158" s="243" t="s">
        <v>898</v>
      </c>
      <c r="H158" s="273">
        <f t="shared" ref="H158" si="528">IF(C158="No_existen",5*$H$10,I158*$H$10)</f>
        <v>0.2</v>
      </c>
      <c r="I158" s="273">
        <f t="shared" ref="I158" si="529">ROUND(AVERAGEIF(J158:J160,"&gt;0"),0)</f>
        <v>4</v>
      </c>
      <c r="J158" s="244">
        <f t="shared" si="445"/>
        <v>4</v>
      </c>
      <c r="K158" s="243" t="s">
        <v>243</v>
      </c>
      <c r="L158" s="129"/>
      <c r="M158" s="273">
        <f t="shared" ref="M158" si="530">IF(C158="No_existen",5*$M$10,N158*$M$10)</f>
        <v>0.15</v>
      </c>
      <c r="N158" s="273">
        <f t="shared" si="318"/>
        <v>1</v>
      </c>
      <c r="O158" s="132">
        <f t="shared" si="472"/>
        <v>1</v>
      </c>
      <c r="P158" s="243" t="s">
        <v>220</v>
      </c>
      <c r="Q158" s="242" t="s">
        <v>919</v>
      </c>
      <c r="R158" s="273">
        <f t="shared" ref="R158" si="531">IF(C158="No_existen",5*$R$10,S158*$R$10)</f>
        <v>0.1</v>
      </c>
      <c r="S158" s="273">
        <f t="shared" ref="S158" si="532">ROUND(AVERAGEIF(T158:T160,"&gt;0"),0)</f>
        <v>1</v>
      </c>
      <c r="T158" s="244">
        <f t="shared" si="473"/>
        <v>1</v>
      </c>
      <c r="U158" s="243" t="s">
        <v>217</v>
      </c>
      <c r="V158" s="243" t="s">
        <v>228</v>
      </c>
      <c r="W158" s="273">
        <f t="shared" ref="W158" si="533">IF(C158="No_existen",5*$W$10,X158*$W$10)</f>
        <v>0.1</v>
      </c>
      <c r="X158" s="273">
        <f t="shared" ref="X158" si="534">ROUND(AVERAGEIF(Y158:Y160,"&gt;0"),0)</f>
        <v>1</v>
      </c>
      <c r="Y158" s="244">
        <f t="shared" si="5"/>
        <v>1</v>
      </c>
      <c r="Z158" s="243" t="s">
        <v>395</v>
      </c>
      <c r="AA158" s="273">
        <f t="shared" ref="AA158" si="535">ROUND(AVERAGE(E158,I158,N158,S158,X158),0)</f>
        <v>2</v>
      </c>
      <c r="AB158" s="369" t="str">
        <f t="shared" ref="AB158" si="536">IF(AA158&lt;1.5,"FUERTE",IF(AND(AA158&gt;=1.5,AA158&lt;2.5),"ACEPTABLE",IF(AA158&gt;=5,"INEXISTENTE","DÉBIL")))</f>
        <v>ACEPTABLE</v>
      </c>
      <c r="AC158" s="272">
        <f>IF('01-Mapa de Riesgos'!S158=0,0,ROUND(('01-Mapa de Riesgos'!S158*AA158),0))</f>
        <v>8</v>
      </c>
      <c r="AD158" s="371" t="str">
        <f t="shared" si="370"/>
        <v>LEVE</v>
      </c>
      <c r="AE158" s="293" t="s">
        <v>931</v>
      </c>
      <c r="AF158" s="292" t="s">
        <v>930</v>
      </c>
      <c r="AG158" s="243" t="s">
        <v>71</v>
      </c>
      <c r="AH158" s="129"/>
      <c r="AI158" s="86"/>
      <c r="AJ158" s="87"/>
      <c r="AK158" s="88"/>
      <c r="AL158" s="88"/>
      <c r="AM158" s="88"/>
      <c r="AN158" s="88"/>
      <c r="AO158" s="88"/>
      <c r="AP158" s="88"/>
      <c r="AQ158" s="88"/>
    </row>
    <row r="159" spans="1:43" s="90" customFormat="1" ht="102" x14ac:dyDescent="0.2">
      <c r="A159" s="290"/>
      <c r="B159" s="281"/>
      <c r="C159" s="85" t="s">
        <v>240</v>
      </c>
      <c r="D159" s="84">
        <f t="shared" si="471"/>
        <v>1</v>
      </c>
      <c r="E159" s="273"/>
      <c r="F159" s="273"/>
      <c r="G159" s="243" t="s">
        <v>899</v>
      </c>
      <c r="H159" s="273"/>
      <c r="I159" s="273"/>
      <c r="J159" s="244">
        <f t="shared" si="445"/>
        <v>4</v>
      </c>
      <c r="K159" s="243" t="s">
        <v>243</v>
      </c>
      <c r="L159" s="129"/>
      <c r="M159" s="273"/>
      <c r="N159" s="273"/>
      <c r="O159" s="132">
        <f t="shared" si="472"/>
        <v>1</v>
      </c>
      <c r="P159" s="243" t="s">
        <v>220</v>
      </c>
      <c r="Q159" s="242" t="s">
        <v>920</v>
      </c>
      <c r="R159" s="273"/>
      <c r="S159" s="273"/>
      <c r="T159" s="244">
        <f t="shared" si="473"/>
        <v>1</v>
      </c>
      <c r="U159" s="243" t="s">
        <v>217</v>
      </c>
      <c r="V159" s="243" t="s">
        <v>232</v>
      </c>
      <c r="W159" s="273"/>
      <c r="X159" s="273"/>
      <c r="Y159" s="244">
        <f t="shared" si="5"/>
        <v>1</v>
      </c>
      <c r="Z159" s="243" t="s">
        <v>395</v>
      </c>
      <c r="AA159" s="273"/>
      <c r="AB159" s="369"/>
      <c r="AC159" s="272"/>
      <c r="AD159" s="371"/>
      <c r="AE159" s="293"/>
      <c r="AF159" s="293"/>
      <c r="AG159" s="243" t="s">
        <v>71</v>
      </c>
      <c r="AH159" s="129"/>
      <c r="AI159" s="86"/>
      <c r="AJ159" s="87"/>
      <c r="AK159" s="88"/>
      <c r="AL159" s="88"/>
      <c r="AM159" s="88"/>
      <c r="AN159" s="88"/>
      <c r="AO159" s="88"/>
      <c r="AP159" s="88"/>
      <c r="AQ159" s="88"/>
    </row>
    <row r="160" spans="1:43" s="90" customFormat="1" ht="25.5" x14ac:dyDescent="0.2">
      <c r="A160" s="290"/>
      <c r="B160" s="282"/>
      <c r="C160" s="85" t="s">
        <v>240</v>
      </c>
      <c r="D160" s="84">
        <f t="shared" si="471"/>
        <v>1</v>
      </c>
      <c r="E160" s="273"/>
      <c r="F160" s="273"/>
      <c r="G160" s="243" t="s">
        <v>900</v>
      </c>
      <c r="H160" s="273"/>
      <c r="I160" s="273"/>
      <c r="J160" s="244">
        <f t="shared" si="445"/>
        <v>4</v>
      </c>
      <c r="K160" s="243" t="s">
        <v>243</v>
      </c>
      <c r="L160" s="129"/>
      <c r="M160" s="273"/>
      <c r="N160" s="273"/>
      <c r="O160" s="132">
        <f t="shared" si="472"/>
        <v>1</v>
      </c>
      <c r="P160" s="243" t="s">
        <v>220</v>
      </c>
      <c r="Q160" s="242" t="s">
        <v>921</v>
      </c>
      <c r="R160" s="273"/>
      <c r="S160" s="273"/>
      <c r="T160" s="244">
        <f t="shared" si="473"/>
        <v>1</v>
      </c>
      <c r="U160" s="243" t="s">
        <v>217</v>
      </c>
      <c r="V160" s="243" t="s">
        <v>228</v>
      </c>
      <c r="W160" s="273"/>
      <c r="X160" s="273"/>
      <c r="Y160" s="244">
        <f t="shared" si="5"/>
        <v>1</v>
      </c>
      <c r="Z160" s="243" t="s">
        <v>395</v>
      </c>
      <c r="AA160" s="273"/>
      <c r="AB160" s="369"/>
      <c r="AC160" s="272"/>
      <c r="AD160" s="371"/>
      <c r="AE160" s="293"/>
      <c r="AF160" s="293"/>
      <c r="AG160" s="243" t="s">
        <v>71</v>
      </c>
      <c r="AH160" s="129"/>
      <c r="AI160" s="86"/>
      <c r="AJ160" s="87"/>
      <c r="AK160" s="88"/>
      <c r="AL160" s="88"/>
      <c r="AM160" s="88"/>
      <c r="AN160" s="88"/>
      <c r="AO160" s="88"/>
      <c r="AP160" s="88"/>
      <c r="AQ160" s="88"/>
    </row>
    <row r="161" spans="1:43" s="90" customFormat="1" ht="38.25" x14ac:dyDescent="0.2">
      <c r="A161" s="290">
        <v>51</v>
      </c>
      <c r="B161" s="280" t="str">
        <f>+'01-Mapa de Riesgos'!N161</f>
        <v>Posibilidad  de efecto dañoso sobre el recurso público  por incumplimiento, inoportunidad o inadecuada presentación de obligaciones Tributarias,   debido a la no aplicación correcta de la norma tributaria.</v>
      </c>
      <c r="C161" s="85" t="s">
        <v>240</v>
      </c>
      <c r="D161" s="84">
        <f t="shared" si="471"/>
        <v>1</v>
      </c>
      <c r="E161" s="273">
        <f t="shared" ref="E161" si="537">ROUND(AVERAGEIF(D161:D163,"&gt;0"),0)</f>
        <v>1</v>
      </c>
      <c r="F161" s="273">
        <f t="shared" ref="F161" si="538">E161*0.6</f>
        <v>0.6</v>
      </c>
      <c r="G161" s="243" t="s">
        <v>901</v>
      </c>
      <c r="H161" s="273">
        <f t="shared" ref="H161" si="539">IF(C161="No_existen",5*$H$10,I161*$H$10)</f>
        <v>0.2</v>
      </c>
      <c r="I161" s="273">
        <f t="shared" ref="I161" si="540">ROUND(AVERAGEIF(J161:J163,"&gt;0"),0)</f>
        <v>4</v>
      </c>
      <c r="J161" s="244">
        <f t="shared" si="445"/>
        <v>4</v>
      </c>
      <c r="K161" s="243" t="s">
        <v>243</v>
      </c>
      <c r="L161" s="129"/>
      <c r="M161" s="273">
        <f t="shared" ref="M161" si="541">IF(C161="No_existen",5*$M$10,N161*$M$10)</f>
        <v>0.15</v>
      </c>
      <c r="N161" s="273">
        <f t="shared" si="330"/>
        <v>1</v>
      </c>
      <c r="O161" s="132">
        <f t="shared" si="472"/>
        <v>1</v>
      </c>
      <c r="P161" s="243" t="s">
        <v>220</v>
      </c>
      <c r="Q161" s="242" t="s">
        <v>922</v>
      </c>
      <c r="R161" s="273">
        <f t="shared" ref="R161" si="542">IF(C161="No_existen",5*$R$10,S161*$R$10)</f>
        <v>0.1</v>
      </c>
      <c r="S161" s="273">
        <f t="shared" ref="S161" si="543">ROUND(AVERAGEIF(T161:T163,"&gt;0"),0)</f>
        <v>1</v>
      </c>
      <c r="T161" s="244">
        <f t="shared" si="473"/>
        <v>1</v>
      </c>
      <c r="U161" s="243" t="s">
        <v>217</v>
      </c>
      <c r="V161" s="243" t="s">
        <v>232</v>
      </c>
      <c r="W161" s="273">
        <f t="shared" ref="W161" si="544">IF(C161="No_existen",5*$W$10,X161*$W$10)</f>
        <v>0.1</v>
      </c>
      <c r="X161" s="273">
        <f t="shared" ref="X161" si="545">ROUND(AVERAGEIF(Y161:Y163,"&gt;0"),0)</f>
        <v>1</v>
      </c>
      <c r="Y161" s="244">
        <f t="shared" si="5"/>
        <v>1</v>
      </c>
      <c r="Z161" s="243" t="s">
        <v>395</v>
      </c>
      <c r="AA161" s="273">
        <f t="shared" ref="AA161" si="546">ROUND(AVERAGE(E161,I161,N161,S161,X161),0)</f>
        <v>2</v>
      </c>
      <c r="AB161" s="369" t="str">
        <f t="shared" ref="AB161" si="547">IF(AA161&lt;1.5,"FUERTE",IF(AND(AA161&gt;=1.5,AA161&lt;2.5),"ACEPTABLE",IF(AA161&gt;=5,"INEXISTENTE","DÉBIL")))</f>
        <v>ACEPTABLE</v>
      </c>
      <c r="AC161" s="272">
        <f>IF('01-Mapa de Riesgos'!S161=0,0,ROUND(('01-Mapa de Riesgos'!S161*AA161),0))</f>
        <v>24</v>
      </c>
      <c r="AD161" s="371" t="str">
        <f t="shared" si="370"/>
        <v>MODERADO</v>
      </c>
      <c r="AE161" s="293" t="s">
        <v>932</v>
      </c>
      <c r="AF161" s="376">
        <v>0</v>
      </c>
      <c r="AG161" s="243" t="s">
        <v>72</v>
      </c>
      <c r="AH161" s="243" t="s">
        <v>942</v>
      </c>
      <c r="AI161" s="86">
        <v>46387</v>
      </c>
      <c r="AJ161" s="87"/>
      <c r="AK161" s="88"/>
      <c r="AL161" s="88"/>
      <c r="AM161" s="88"/>
      <c r="AN161" s="88"/>
      <c r="AO161" s="88"/>
      <c r="AP161" s="88"/>
      <c r="AQ161" s="88"/>
    </row>
    <row r="162" spans="1:43" s="90" customFormat="1" ht="51" x14ac:dyDescent="0.2">
      <c r="A162" s="290"/>
      <c r="B162" s="281"/>
      <c r="C162" s="85" t="s">
        <v>240</v>
      </c>
      <c r="D162" s="84">
        <f t="shared" si="471"/>
        <v>1</v>
      </c>
      <c r="E162" s="273"/>
      <c r="F162" s="273"/>
      <c r="G162" s="243" t="s">
        <v>902</v>
      </c>
      <c r="H162" s="273"/>
      <c r="I162" s="273"/>
      <c r="J162" s="244">
        <f t="shared" si="445"/>
        <v>4</v>
      </c>
      <c r="K162" s="243" t="s">
        <v>243</v>
      </c>
      <c r="L162" s="129"/>
      <c r="M162" s="273"/>
      <c r="N162" s="273"/>
      <c r="O162" s="132">
        <f t="shared" si="472"/>
        <v>1</v>
      </c>
      <c r="P162" s="243" t="s">
        <v>220</v>
      </c>
      <c r="Q162" s="242" t="s">
        <v>922</v>
      </c>
      <c r="R162" s="273"/>
      <c r="S162" s="273"/>
      <c r="T162" s="244">
        <f t="shared" si="473"/>
        <v>1</v>
      </c>
      <c r="U162" s="243" t="s">
        <v>217</v>
      </c>
      <c r="V162" s="243" t="s">
        <v>232</v>
      </c>
      <c r="W162" s="273"/>
      <c r="X162" s="273"/>
      <c r="Y162" s="244">
        <f t="shared" si="5"/>
        <v>1</v>
      </c>
      <c r="Z162" s="243" t="s">
        <v>395</v>
      </c>
      <c r="AA162" s="273"/>
      <c r="AB162" s="369"/>
      <c r="AC162" s="272"/>
      <c r="AD162" s="371"/>
      <c r="AE162" s="293"/>
      <c r="AF162" s="293"/>
      <c r="AG162" s="243" t="s">
        <v>72</v>
      </c>
      <c r="AH162" s="243" t="s">
        <v>943</v>
      </c>
      <c r="AI162" s="86">
        <v>46387</v>
      </c>
      <c r="AJ162" s="87"/>
      <c r="AK162" s="88"/>
      <c r="AL162" s="88"/>
      <c r="AM162" s="88"/>
      <c r="AN162" s="88"/>
      <c r="AO162" s="88"/>
      <c r="AP162" s="88"/>
      <c r="AQ162" s="88"/>
    </row>
    <row r="163" spans="1:43" s="90" customFormat="1" ht="51" x14ac:dyDescent="0.2">
      <c r="A163" s="290"/>
      <c r="B163" s="282"/>
      <c r="C163" s="85" t="s">
        <v>240</v>
      </c>
      <c r="D163" s="84">
        <f t="shared" si="471"/>
        <v>1</v>
      </c>
      <c r="E163" s="273"/>
      <c r="F163" s="273"/>
      <c r="G163" s="243" t="s">
        <v>903</v>
      </c>
      <c r="H163" s="273"/>
      <c r="I163" s="273"/>
      <c r="J163" s="244">
        <f t="shared" si="445"/>
        <v>4</v>
      </c>
      <c r="K163" s="243" t="s">
        <v>243</v>
      </c>
      <c r="L163" s="129"/>
      <c r="M163" s="273"/>
      <c r="N163" s="273"/>
      <c r="O163" s="132">
        <f t="shared" si="472"/>
        <v>1</v>
      </c>
      <c r="P163" s="243" t="s">
        <v>220</v>
      </c>
      <c r="Q163" s="242" t="s">
        <v>922</v>
      </c>
      <c r="R163" s="273"/>
      <c r="S163" s="273"/>
      <c r="T163" s="244">
        <f t="shared" si="473"/>
        <v>1</v>
      </c>
      <c r="U163" s="243" t="s">
        <v>217</v>
      </c>
      <c r="V163" s="243" t="s">
        <v>232</v>
      </c>
      <c r="W163" s="273"/>
      <c r="X163" s="273"/>
      <c r="Y163" s="244">
        <f t="shared" si="5"/>
        <v>1</v>
      </c>
      <c r="Z163" s="243" t="s">
        <v>395</v>
      </c>
      <c r="AA163" s="273"/>
      <c r="AB163" s="369"/>
      <c r="AC163" s="272"/>
      <c r="AD163" s="371"/>
      <c r="AE163" s="293"/>
      <c r="AF163" s="293"/>
      <c r="AG163" s="243" t="s">
        <v>72</v>
      </c>
      <c r="AH163" s="243" t="s">
        <v>944</v>
      </c>
      <c r="AI163" s="86">
        <v>46387</v>
      </c>
      <c r="AJ163" s="87"/>
      <c r="AK163" s="88"/>
      <c r="AL163" s="88"/>
      <c r="AM163" s="88"/>
      <c r="AN163" s="88"/>
      <c r="AO163" s="88"/>
      <c r="AP163" s="88"/>
      <c r="AQ163" s="88"/>
    </row>
    <row r="164" spans="1:43" s="90" customFormat="1" ht="38.25" x14ac:dyDescent="0.2">
      <c r="A164" s="290">
        <v>52</v>
      </c>
      <c r="B164" s="280" t="str">
        <f>+'01-Mapa de Riesgos'!N164</f>
        <v>Posibilidad  de efecto dañoso sobre el recurso público  por disminución en los saldos bancarios,    debido a ataques cibernéticos, fallas en los servidores de la entidad financiera, o eventos de corrupción.</v>
      </c>
      <c r="C164" s="85" t="s">
        <v>240</v>
      </c>
      <c r="D164" s="84">
        <f t="shared" si="471"/>
        <v>1</v>
      </c>
      <c r="E164" s="273">
        <f t="shared" ref="E164" si="548">ROUND(AVERAGEIF(D164:D166,"&gt;0"),0)</f>
        <v>1</v>
      </c>
      <c r="F164" s="273">
        <f t="shared" ref="F164" si="549">E164*0.6</f>
        <v>0.6</v>
      </c>
      <c r="G164" s="242" t="s">
        <v>904</v>
      </c>
      <c r="H164" s="273">
        <f t="shared" ref="H164" si="550">IF(C164="No_existen",5*$H$10,I164*$H$10)</f>
        <v>0.1</v>
      </c>
      <c r="I164" s="273">
        <f t="shared" ref="I164" si="551">ROUND(AVERAGEIF(J164:J166,"&gt;0"),0)</f>
        <v>2</v>
      </c>
      <c r="J164" s="244">
        <f t="shared" si="445"/>
        <v>1</v>
      </c>
      <c r="K164" s="243" t="s">
        <v>245</v>
      </c>
      <c r="L164" s="242" t="s">
        <v>916</v>
      </c>
      <c r="M164" s="273">
        <f t="shared" ref="M164" si="552">IF(C164="No_existen",5*$M$10,N164*$M$10)</f>
        <v>0.15</v>
      </c>
      <c r="N164" s="273">
        <f t="shared" si="338"/>
        <v>1</v>
      </c>
      <c r="O164" s="132">
        <f t="shared" si="472"/>
        <v>1</v>
      </c>
      <c r="P164" s="243" t="s">
        <v>220</v>
      </c>
      <c r="Q164" s="242" t="s">
        <v>923</v>
      </c>
      <c r="R164" s="273">
        <f t="shared" ref="R164" si="553">IF(C164="No_existen",5*$R$10,S164*$R$10)</f>
        <v>0.1</v>
      </c>
      <c r="S164" s="273">
        <f t="shared" ref="S164" si="554">ROUND(AVERAGEIF(T164:T166,"&gt;0"),0)</f>
        <v>1</v>
      </c>
      <c r="T164" s="244">
        <f t="shared" si="473"/>
        <v>1</v>
      </c>
      <c r="U164" s="242" t="s">
        <v>217</v>
      </c>
      <c r="V164" s="242" t="s">
        <v>231</v>
      </c>
      <c r="W164" s="274">
        <f t="shared" ref="W164" si="555">IF(C164="No_existen",5*$W$10,X164*$W$10)</f>
        <v>0.1</v>
      </c>
      <c r="X164" s="274">
        <f>ROUND(AVERAGEIF(Y164:Y166,"&gt;0"),0)</f>
        <v>1</v>
      </c>
      <c r="Y164" s="245">
        <f t="shared" si="5"/>
        <v>1</v>
      </c>
      <c r="Z164" s="242" t="s">
        <v>395</v>
      </c>
      <c r="AA164" s="273">
        <f t="shared" ref="AA164" si="556">ROUND(AVERAGE(E164,I164,N164,S164,X164),0)</f>
        <v>1</v>
      </c>
      <c r="AB164" s="369" t="str">
        <f t="shared" ref="AB164" si="557">IF(AA164&lt;1.5,"FUERTE",IF(AND(AA164&gt;=1.5,AA164&lt;2.5),"ACEPTABLE",IF(AA164&gt;=5,"INEXISTENTE","DÉBIL")))</f>
        <v>FUERTE</v>
      </c>
      <c r="AC164" s="272">
        <f>IF('01-Mapa de Riesgos'!S164=0,0,ROUND(('01-Mapa de Riesgos'!S164*AA164),0))</f>
        <v>20</v>
      </c>
      <c r="AD164" s="371" t="str">
        <f t="shared" si="370"/>
        <v>MODERADO</v>
      </c>
      <c r="AE164" s="374" t="s">
        <v>933</v>
      </c>
      <c r="AF164" s="379">
        <v>0</v>
      </c>
      <c r="AG164" s="242" t="s">
        <v>74</v>
      </c>
      <c r="AH164" s="242" t="s">
        <v>945</v>
      </c>
      <c r="AI164" s="197">
        <v>46387</v>
      </c>
      <c r="AJ164" s="198" t="s">
        <v>953</v>
      </c>
      <c r="AK164" s="88"/>
      <c r="AL164" s="88"/>
      <c r="AM164" s="88"/>
      <c r="AN164" s="88"/>
      <c r="AO164" s="88"/>
      <c r="AP164" s="88"/>
      <c r="AQ164" s="88"/>
    </row>
    <row r="165" spans="1:43" s="90" customFormat="1" ht="38.25" x14ac:dyDescent="0.2">
      <c r="A165" s="290"/>
      <c r="B165" s="281"/>
      <c r="C165" s="85" t="s">
        <v>240</v>
      </c>
      <c r="D165" s="84">
        <f t="shared" si="471"/>
        <v>1</v>
      </c>
      <c r="E165" s="273"/>
      <c r="F165" s="273"/>
      <c r="G165" s="243" t="s">
        <v>905</v>
      </c>
      <c r="H165" s="273"/>
      <c r="I165" s="273"/>
      <c r="J165" s="244">
        <f t="shared" si="445"/>
        <v>1</v>
      </c>
      <c r="K165" s="243" t="s">
        <v>245</v>
      </c>
      <c r="L165" s="243" t="s">
        <v>916</v>
      </c>
      <c r="M165" s="273"/>
      <c r="N165" s="273"/>
      <c r="O165" s="132">
        <f t="shared" si="472"/>
        <v>1</v>
      </c>
      <c r="P165" s="243" t="s">
        <v>220</v>
      </c>
      <c r="Q165" s="242" t="s">
        <v>923</v>
      </c>
      <c r="R165" s="273"/>
      <c r="S165" s="273"/>
      <c r="T165" s="244">
        <f t="shared" si="473"/>
        <v>1</v>
      </c>
      <c r="U165" s="243" t="s">
        <v>217</v>
      </c>
      <c r="V165" s="243" t="s">
        <v>231</v>
      </c>
      <c r="W165" s="273"/>
      <c r="X165" s="273"/>
      <c r="Y165" s="244">
        <f t="shared" si="5"/>
        <v>1</v>
      </c>
      <c r="Z165" s="243" t="s">
        <v>395</v>
      </c>
      <c r="AA165" s="273"/>
      <c r="AB165" s="369"/>
      <c r="AC165" s="272"/>
      <c r="AD165" s="371"/>
      <c r="AE165" s="272"/>
      <c r="AF165" s="293"/>
      <c r="AG165" s="243" t="s">
        <v>74</v>
      </c>
      <c r="AH165" s="243" t="s">
        <v>946</v>
      </c>
      <c r="AI165" s="86">
        <v>46387</v>
      </c>
      <c r="AJ165" s="87" t="s">
        <v>953</v>
      </c>
      <c r="AK165" s="88"/>
      <c r="AL165" s="88"/>
      <c r="AM165" s="88"/>
      <c r="AN165" s="88"/>
      <c r="AO165" s="88"/>
      <c r="AP165" s="88"/>
      <c r="AQ165" s="88"/>
    </row>
    <row r="166" spans="1:43" s="90" customFormat="1" ht="51" x14ac:dyDescent="0.2">
      <c r="A166" s="290"/>
      <c r="B166" s="282"/>
      <c r="C166" s="85" t="s">
        <v>240</v>
      </c>
      <c r="D166" s="84">
        <f t="shared" si="471"/>
        <v>1</v>
      </c>
      <c r="E166" s="273"/>
      <c r="F166" s="273"/>
      <c r="G166" s="243" t="s">
        <v>906</v>
      </c>
      <c r="H166" s="273"/>
      <c r="I166" s="273"/>
      <c r="J166" s="244">
        <f t="shared" si="445"/>
        <v>4</v>
      </c>
      <c r="K166" s="243" t="s">
        <v>243</v>
      </c>
      <c r="L166" s="129"/>
      <c r="M166" s="273"/>
      <c r="N166" s="273"/>
      <c r="O166" s="132">
        <f t="shared" si="472"/>
        <v>1</v>
      </c>
      <c r="P166" s="243" t="s">
        <v>220</v>
      </c>
      <c r="Q166" s="242" t="s">
        <v>923</v>
      </c>
      <c r="R166" s="273"/>
      <c r="S166" s="273"/>
      <c r="T166" s="244">
        <f t="shared" si="473"/>
        <v>1</v>
      </c>
      <c r="U166" s="243" t="s">
        <v>217</v>
      </c>
      <c r="V166" s="243" t="s">
        <v>224</v>
      </c>
      <c r="W166" s="273"/>
      <c r="X166" s="273"/>
      <c r="Y166" s="244">
        <f t="shared" si="5"/>
        <v>1</v>
      </c>
      <c r="Z166" s="243" t="s">
        <v>395</v>
      </c>
      <c r="AA166" s="273"/>
      <c r="AB166" s="369"/>
      <c r="AC166" s="272"/>
      <c r="AD166" s="371"/>
      <c r="AE166" s="272"/>
      <c r="AF166" s="293"/>
      <c r="AG166" s="243" t="s">
        <v>74</v>
      </c>
      <c r="AH166" s="243" t="s">
        <v>947</v>
      </c>
      <c r="AI166" s="86">
        <v>46387</v>
      </c>
      <c r="AJ166" s="87" t="s">
        <v>953</v>
      </c>
      <c r="AK166" s="88"/>
      <c r="AL166" s="88"/>
      <c r="AM166" s="88"/>
      <c r="AN166" s="88"/>
      <c r="AO166" s="88"/>
      <c r="AP166" s="88"/>
      <c r="AQ166" s="88"/>
    </row>
    <row r="167" spans="1:43" s="90" customFormat="1" ht="63.75" x14ac:dyDescent="0.2">
      <c r="A167" s="290">
        <v>53</v>
      </c>
      <c r="B167" s="280" t="str">
        <f>+'01-Mapa de Riesgos'!N167</f>
        <v>Posibilidad de afectación económica y reputacional  por generar los registros presupuestales posterior al inicio del compromiso    a causa de que los ordenadores de gasto firman compromisos sin el debido cumplimiento de la norma presupuestal; o por que en el acto administrativo o compromiso no se evidencia el reconocimiento de un pago sin el cumplimiento de la norma presupuestal</v>
      </c>
      <c r="C167" s="194" t="s">
        <v>240</v>
      </c>
      <c r="D167" s="195">
        <f t="shared" si="471"/>
        <v>1</v>
      </c>
      <c r="E167" s="274">
        <f>ROUND(AVERAGEIF(D167:D169,"&gt;0"),0)</f>
        <v>1</v>
      </c>
      <c r="F167" s="274">
        <f>E167*0.6</f>
        <v>0.6</v>
      </c>
      <c r="G167" s="242" t="s">
        <v>907</v>
      </c>
      <c r="H167" s="274">
        <f>IF(C167="No_existen",5*$H$10,I167*$H$10)</f>
        <v>0.2</v>
      </c>
      <c r="I167" s="274">
        <f>ROUND(AVERAGEIF(J167:J169,"&gt;0"),0)</f>
        <v>4</v>
      </c>
      <c r="J167" s="245">
        <f t="shared" si="445"/>
        <v>4</v>
      </c>
      <c r="K167" s="242" t="s">
        <v>243</v>
      </c>
      <c r="L167" s="129"/>
      <c r="M167" s="273">
        <f t="shared" ref="M167" si="558">IF(C167="No_existen",5*$M$10,N167*$M$10)</f>
        <v>0.15</v>
      </c>
      <c r="N167" s="273">
        <f t="shared" si="351"/>
        <v>1</v>
      </c>
      <c r="O167" s="132">
        <f t="shared" si="472"/>
        <v>1</v>
      </c>
      <c r="P167" s="242" t="s">
        <v>220</v>
      </c>
      <c r="Q167" s="242" t="s">
        <v>924</v>
      </c>
      <c r="R167" s="274">
        <f>IF(C167="No_existen",5*$R$10,S167*$R$10)</f>
        <v>0.1</v>
      </c>
      <c r="S167" s="274">
        <f>ROUND(AVERAGEIF(T167:T169,"&gt;0"),0)</f>
        <v>1</v>
      </c>
      <c r="T167" s="245">
        <f t="shared" si="473"/>
        <v>1</v>
      </c>
      <c r="U167" s="242" t="s">
        <v>217</v>
      </c>
      <c r="V167" s="242" t="s">
        <v>231</v>
      </c>
      <c r="W167" s="274">
        <f t="shared" ref="W167" si="559">IF(C167="No_existen",5*$W$10,X167*$W$10)</f>
        <v>0.1</v>
      </c>
      <c r="X167" s="274">
        <f>ROUND(AVERAGEIF(Y167:Y169,"&gt;0"),0)</f>
        <v>1</v>
      </c>
      <c r="Y167" s="245">
        <f t="shared" si="5"/>
        <v>1</v>
      </c>
      <c r="Z167" s="242" t="s">
        <v>395</v>
      </c>
      <c r="AA167" s="273">
        <f t="shared" ref="AA167" si="560">ROUND(AVERAGE(E167,I167,N167,S167,X167),0)</f>
        <v>2</v>
      </c>
      <c r="AB167" s="369" t="str">
        <f t="shared" ref="AB167" si="561">IF(AA167&lt;1.5,"FUERTE",IF(AND(AA167&gt;=1.5,AA167&lt;2.5),"ACEPTABLE",IF(AA167&gt;=5,"INEXISTENTE","DÉBIL")))</f>
        <v>ACEPTABLE</v>
      </c>
      <c r="AC167" s="272">
        <f>IF('01-Mapa de Riesgos'!S167=0,0,ROUND(('01-Mapa de Riesgos'!S167*AA167),0))</f>
        <v>40</v>
      </c>
      <c r="AD167" s="371" t="str">
        <f t="shared" si="370"/>
        <v>GRAVE</v>
      </c>
      <c r="AE167" s="374" t="s">
        <v>934</v>
      </c>
      <c r="AF167" s="292">
        <v>0</v>
      </c>
      <c r="AG167" s="242" t="s">
        <v>73</v>
      </c>
      <c r="AH167" s="242" t="s">
        <v>948</v>
      </c>
      <c r="AI167" s="197">
        <v>46387</v>
      </c>
      <c r="AJ167" s="87"/>
      <c r="AK167" s="88"/>
      <c r="AL167" s="88"/>
      <c r="AM167" s="88"/>
      <c r="AN167" s="88"/>
      <c r="AO167" s="88"/>
      <c r="AP167" s="88"/>
      <c r="AQ167" s="88"/>
    </row>
    <row r="168" spans="1:43" s="90" customFormat="1" ht="63.75" x14ac:dyDescent="0.2">
      <c r="A168" s="290"/>
      <c r="B168" s="281"/>
      <c r="C168" s="85" t="s">
        <v>240</v>
      </c>
      <c r="D168" s="84">
        <f t="shared" si="471"/>
        <v>1</v>
      </c>
      <c r="E168" s="273"/>
      <c r="F168" s="273"/>
      <c r="G168" s="243" t="s">
        <v>908</v>
      </c>
      <c r="H168" s="273"/>
      <c r="I168" s="273"/>
      <c r="J168" s="244">
        <f t="shared" si="445"/>
        <v>4</v>
      </c>
      <c r="K168" s="243" t="s">
        <v>243</v>
      </c>
      <c r="L168" s="129"/>
      <c r="M168" s="273"/>
      <c r="N168" s="273"/>
      <c r="O168" s="132">
        <f t="shared" si="472"/>
        <v>1</v>
      </c>
      <c r="P168" s="243" t="s">
        <v>220</v>
      </c>
      <c r="Q168" s="242" t="s">
        <v>924</v>
      </c>
      <c r="R168" s="273"/>
      <c r="S168" s="273"/>
      <c r="T168" s="244">
        <f t="shared" si="473"/>
        <v>1</v>
      </c>
      <c r="U168" s="243" t="s">
        <v>217</v>
      </c>
      <c r="V168" s="243" t="s">
        <v>231</v>
      </c>
      <c r="W168" s="273"/>
      <c r="X168" s="273"/>
      <c r="Y168" s="244">
        <f t="shared" si="5"/>
        <v>1</v>
      </c>
      <c r="Z168" s="243" t="s">
        <v>395</v>
      </c>
      <c r="AA168" s="273"/>
      <c r="AB168" s="369"/>
      <c r="AC168" s="272"/>
      <c r="AD168" s="371"/>
      <c r="AE168" s="272"/>
      <c r="AF168" s="293"/>
      <c r="AG168" s="243"/>
      <c r="AH168" s="243"/>
      <c r="AI168" s="86"/>
      <c r="AJ168" s="87"/>
      <c r="AK168" s="88"/>
      <c r="AL168" s="88"/>
      <c r="AM168" s="88"/>
      <c r="AN168" s="88"/>
      <c r="AO168" s="88"/>
      <c r="AP168" s="88"/>
      <c r="AQ168" s="88"/>
    </row>
    <row r="169" spans="1:43" s="90" customFormat="1" x14ac:dyDescent="0.2">
      <c r="A169" s="290"/>
      <c r="B169" s="282"/>
      <c r="C169" s="85"/>
      <c r="D169" s="84">
        <f t="shared" si="471"/>
        <v>0</v>
      </c>
      <c r="E169" s="273"/>
      <c r="F169" s="273"/>
      <c r="G169" s="243"/>
      <c r="H169" s="273"/>
      <c r="I169" s="273"/>
      <c r="J169" s="244">
        <f t="shared" si="445"/>
        <v>0</v>
      </c>
      <c r="K169" s="243"/>
      <c r="L169" s="129"/>
      <c r="M169" s="273"/>
      <c r="N169" s="273"/>
      <c r="O169" s="132">
        <f t="shared" si="472"/>
        <v>0</v>
      </c>
      <c r="P169" s="243"/>
      <c r="Q169" s="242"/>
      <c r="R169" s="273"/>
      <c r="S169" s="273"/>
      <c r="T169" s="244">
        <f t="shared" si="473"/>
        <v>0</v>
      </c>
      <c r="U169" s="243"/>
      <c r="V169" s="243"/>
      <c r="W169" s="273"/>
      <c r="X169" s="273"/>
      <c r="Y169" s="244">
        <f t="shared" si="5"/>
        <v>0</v>
      </c>
      <c r="Z169" s="243"/>
      <c r="AA169" s="273"/>
      <c r="AB169" s="369"/>
      <c r="AC169" s="272"/>
      <c r="AD169" s="371"/>
      <c r="AE169" s="272"/>
      <c r="AF169" s="293"/>
      <c r="AG169" s="243"/>
      <c r="AH169" s="243"/>
      <c r="AI169" s="86"/>
      <c r="AJ169" s="87"/>
      <c r="AK169" s="88"/>
      <c r="AL169" s="88"/>
      <c r="AM169" s="88"/>
      <c r="AN169" s="88"/>
      <c r="AO169" s="88"/>
      <c r="AP169" s="88"/>
      <c r="AQ169" s="88"/>
    </row>
    <row r="170" spans="1:43" s="90" customFormat="1" ht="51" x14ac:dyDescent="0.2">
      <c r="A170" s="290">
        <v>54</v>
      </c>
      <c r="B170" s="280" t="str">
        <f>+'01-Mapa de Riesgos'!N170</f>
        <v>Posibilidad de afectación económica y reputacional  por el incumplimiento en el reporte de los informes a los diferentes entes de control    debido a fallas o errores en los sistemas de información interno o externo o a causa de reportar información sin el debido cierre financiero de todas las áreas (ppto, tesoreria y contabilidad)</v>
      </c>
      <c r="C170" s="85" t="s">
        <v>239</v>
      </c>
      <c r="D170" s="84">
        <f t="shared" si="471"/>
        <v>2</v>
      </c>
      <c r="E170" s="273">
        <f t="shared" ref="E170" si="562">ROUND(AVERAGEIF(D170:D172,"&gt;0"),0)</f>
        <v>1</v>
      </c>
      <c r="F170" s="273">
        <f t="shared" ref="F170" si="563">E170*0.6</f>
        <v>0.6</v>
      </c>
      <c r="G170" s="243" t="s">
        <v>909</v>
      </c>
      <c r="H170" s="273">
        <f t="shared" ref="H170" si="564">IF(C170="No_existen",5*$H$10,I170*$H$10)</f>
        <v>0.2</v>
      </c>
      <c r="I170" s="273">
        <f t="shared" ref="I170" si="565">ROUND(AVERAGEIF(J170:J172,"&gt;0"),0)</f>
        <v>4</v>
      </c>
      <c r="J170" s="244">
        <f t="shared" si="445"/>
        <v>4</v>
      </c>
      <c r="K170" s="243" t="s">
        <v>243</v>
      </c>
      <c r="L170" s="129"/>
      <c r="M170" s="273">
        <f t="shared" ref="M170" si="566">IF(C170="No_existen",5*$M$10,N170*$M$10)</f>
        <v>0.15</v>
      </c>
      <c r="N170" s="273">
        <f t="shared" si="363"/>
        <v>1</v>
      </c>
      <c r="O170" s="132">
        <f t="shared" si="472"/>
        <v>1</v>
      </c>
      <c r="P170" s="243" t="s">
        <v>220</v>
      </c>
      <c r="Q170" s="242" t="s">
        <v>925</v>
      </c>
      <c r="R170" s="273">
        <f t="shared" ref="R170" si="567">IF(C170="No_existen",5*$R$10,S170*$R$10)</f>
        <v>0.1</v>
      </c>
      <c r="S170" s="273">
        <f t="shared" ref="S170" si="568">ROUND(AVERAGEIF(T170:T172,"&gt;0"),0)</f>
        <v>1</v>
      </c>
      <c r="T170" s="244">
        <f t="shared" si="473"/>
        <v>1</v>
      </c>
      <c r="U170" s="243" t="s">
        <v>217</v>
      </c>
      <c r="V170" s="243" t="s">
        <v>232</v>
      </c>
      <c r="W170" s="273">
        <f t="shared" ref="W170" si="569">IF(C170="No_existen",5*$W$10,X170*$W$10)</f>
        <v>0.1</v>
      </c>
      <c r="X170" s="273">
        <f t="shared" ref="X170" si="570">ROUND(AVERAGEIF(Y170:Y172,"&gt;0"),0)</f>
        <v>1</v>
      </c>
      <c r="Y170" s="244">
        <f t="shared" si="5"/>
        <v>1</v>
      </c>
      <c r="Z170" s="243" t="s">
        <v>395</v>
      </c>
      <c r="AA170" s="273">
        <f t="shared" ref="AA170" si="571">ROUND(AVERAGE(E170,I170,N170,S170,X170),0)</f>
        <v>2</v>
      </c>
      <c r="AB170" s="369" t="str">
        <f t="shared" ref="AB170" si="572">IF(AA170&lt;1.5,"FUERTE",IF(AND(AA170&gt;=1.5,AA170&lt;2.5),"ACEPTABLE",IF(AA170&gt;=5,"INEXISTENTE","DÉBIL")))</f>
        <v>ACEPTABLE</v>
      </c>
      <c r="AC170" s="272">
        <f>IF('01-Mapa de Riesgos'!S170=0,0,ROUND(('01-Mapa de Riesgos'!S170*AA170),0))</f>
        <v>16</v>
      </c>
      <c r="AD170" s="371" t="str">
        <f t="shared" si="370"/>
        <v>MODERADO</v>
      </c>
      <c r="AE170" s="375" t="s">
        <v>935</v>
      </c>
      <c r="AF170" s="376">
        <v>1</v>
      </c>
      <c r="AG170" s="243" t="s">
        <v>72</v>
      </c>
      <c r="AH170" s="243" t="s">
        <v>949</v>
      </c>
      <c r="AI170" s="86">
        <v>46387</v>
      </c>
      <c r="AJ170" s="87"/>
      <c r="AK170" s="88"/>
      <c r="AL170" s="88"/>
      <c r="AM170" s="88"/>
      <c r="AN170" s="88"/>
      <c r="AO170" s="88"/>
      <c r="AP170" s="88"/>
      <c r="AQ170" s="88"/>
    </row>
    <row r="171" spans="1:43" s="90" customFormat="1" ht="63.75" x14ac:dyDescent="0.2">
      <c r="A171" s="290"/>
      <c r="B171" s="281"/>
      <c r="C171" s="85" t="s">
        <v>240</v>
      </c>
      <c r="D171" s="84">
        <f t="shared" si="471"/>
        <v>1</v>
      </c>
      <c r="E171" s="273"/>
      <c r="F171" s="273"/>
      <c r="G171" s="243" t="s">
        <v>910</v>
      </c>
      <c r="H171" s="273"/>
      <c r="I171" s="273"/>
      <c r="J171" s="244">
        <f t="shared" si="445"/>
        <v>4</v>
      </c>
      <c r="K171" s="243" t="s">
        <v>243</v>
      </c>
      <c r="L171" s="129"/>
      <c r="M171" s="273"/>
      <c r="N171" s="273"/>
      <c r="O171" s="132">
        <f t="shared" si="472"/>
        <v>1</v>
      </c>
      <c r="P171" s="243" t="s">
        <v>220</v>
      </c>
      <c r="Q171" s="242" t="s">
        <v>925</v>
      </c>
      <c r="R171" s="273"/>
      <c r="S171" s="273"/>
      <c r="T171" s="244">
        <f t="shared" si="473"/>
        <v>1</v>
      </c>
      <c r="U171" s="243" t="s">
        <v>217</v>
      </c>
      <c r="V171" s="243" t="s">
        <v>228</v>
      </c>
      <c r="W171" s="273"/>
      <c r="X171" s="273"/>
      <c r="Y171" s="244">
        <f t="shared" si="5"/>
        <v>1</v>
      </c>
      <c r="Z171" s="243" t="s">
        <v>395</v>
      </c>
      <c r="AA171" s="273"/>
      <c r="AB171" s="369"/>
      <c r="AC171" s="272"/>
      <c r="AD171" s="371"/>
      <c r="AE171" s="293"/>
      <c r="AF171" s="293"/>
      <c r="AG171" s="243" t="s">
        <v>72</v>
      </c>
      <c r="AH171" s="243" t="s">
        <v>950</v>
      </c>
      <c r="AI171" s="86">
        <v>46387</v>
      </c>
      <c r="AJ171" s="87"/>
      <c r="AK171" s="88"/>
      <c r="AL171" s="88"/>
      <c r="AM171" s="88"/>
      <c r="AN171" s="88"/>
      <c r="AO171" s="88"/>
      <c r="AP171" s="88"/>
      <c r="AQ171" s="88"/>
    </row>
    <row r="172" spans="1:43" s="90" customFormat="1" ht="25.5" x14ac:dyDescent="0.2">
      <c r="A172" s="290"/>
      <c r="B172" s="282"/>
      <c r="C172" s="85" t="s">
        <v>240</v>
      </c>
      <c r="D172" s="84">
        <f t="shared" si="471"/>
        <v>1</v>
      </c>
      <c r="E172" s="273"/>
      <c r="F172" s="273"/>
      <c r="G172" s="243" t="s">
        <v>911</v>
      </c>
      <c r="H172" s="273"/>
      <c r="I172" s="273"/>
      <c r="J172" s="244">
        <f t="shared" si="445"/>
        <v>4</v>
      </c>
      <c r="K172" s="243" t="s">
        <v>243</v>
      </c>
      <c r="L172" s="129"/>
      <c r="M172" s="273"/>
      <c r="N172" s="273"/>
      <c r="O172" s="132">
        <f t="shared" si="472"/>
        <v>1</v>
      </c>
      <c r="P172" s="243" t="s">
        <v>220</v>
      </c>
      <c r="Q172" s="242" t="s">
        <v>925</v>
      </c>
      <c r="R172" s="273"/>
      <c r="S172" s="273"/>
      <c r="T172" s="244">
        <f t="shared" si="473"/>
        <v>1</v>
      </c>
      <c r="U172" s="243" t="s">
        <v>217</v>
      </c>
      <c r="V172" s="243" t="s">
        <v>228</v>
      </c>
      <c r="W172" s="273"/>
      <c r="X172" s="273"/>
      <c r="Y172" s="244">
        <f t="shared" si="5"/>
        <v>1</v>
      </c>
      <c r="Z172" s="243" t="s">
        <v>395</v>
      </c>
      <c r="AA172" s="273"/>
      <c r="AB172" s="369"/>
      <c r="AC172" s="272"/>
      <c r="AD172" s="371"/>
      <c r="AE172" s="293"/>
      <c r="AF172" s="293"/>
      <c r="AG172" s="243"/>
      <c r="AH172" s="243"/>
      <c r="AI172" s="86"/>
      <c r="AJ172" s="87"/>
      <c r="AK172" s="88"/>
      <c r="AL172" s="88"/>
      <c r="AM172" s="88"/>
      <c r="AN172" s="88"/>
      <c r="AO172" s="88"/>
      <c r="AP172" s="88"/>
      <c r="AQ172" s="88"/>
    </row>
    <row r="173" spans="1:43" s="90" customFormat="1" ht="76.5" x14ac:dyDescent="0.2">
      <c r="A173" s="290">
        <v>55</v>
      </c>
      <c r="B173" s="280" t="str">
        <f>+'01-Mapa de Riesgos'!N173</f>
        <v>Posibilidad de afectación económica  por no recibir el giro de los recursos de la Nación   debido a pérdida de permisos para acceder al SIIF Nación ya sea por pérdida de acceso o por no actualización del contrato de firma digital, o a causa de la falta de aprobación del PAC</v>
      </c>
      <c r="C173" s="85" t="s">
        <v>239</v>
      </c>
      <c r="D173" s="84">
        <f t="shared" si="471"/>
        <v>2</v>
      </c>
      <c r="E173" s="273">
        <f t="shared" ref="E173" si="573">ROUND(AVERAGEIF(D173:D175,"&gt;0"),0)</f>
        <v>2</v>
      </c>
      <c r="F173" s="273">
        <f t="shared" ref="F173" si="574">E173*0.6</f>
        <v>1.2</v>
      </c>
      <c r="G173" s="243" t="s">
        <v>912</v>
      </c>
      <c r="H173" s="273">
        <f t="shared" ref="H173" si="575">IF(C173="No_existen",5*$H$10,I173*$H$10)</f>
        <v>0.2</v>
      </c>
      <c r="I173" s="273">
        <f t="shared" ref="I173" si="576">ROUND(AVERAGEIF(J173:J175,"&gt;0"),0)</f>
        <v>4</v>
      </c>
      <c r="J173" s="244">
        <f t="shared" si="445"/>
        <v>4</v>
      </c>
      <c r="K173" s="243" t="s">
        <v>243</v>
      </c>
      <c r="L173" s="129"/>
      <c r="M173" s="273">
        <f t="shared" ref="M173" si="577">IF(C173="No_existen",5*$M$10,N173*$M$10)</f>
        <v>0.15</v>
      </c>
      <c r="N173" s="273">
        <f t="shared" si="376"/>
        <v>1</v>
      </c>
      <c r="O173" s="132">
        <f t="shared" si="472"/>
        <v>1</v>
      </c>
      <c r="P173" s="243" t="s">
        <v>220</v>
      </c>
      <c r="Q173" s="242" t="s">
        <v>926</v>
      </c>
      <c r="R173" s="273">
        <f t="shared" ref="R173" si="578">IF(C173="No_existen",5*$R$10,S173*$R$10)</f>
        <v>0.1</v>
      </c>
      <c r="S173" s="273">
        <f t="shared" ref="S173" si="579">ROUND(AVERAGEIF(T173:T175,"&gt;0"),0)</f>
        <v>1</v>
      </c>
      <c r="T173" s="244">
        <f t="shared" si="473"/>
        <v>1</v>
      </c>
      <c r="U173" s="243" t="s">
        <v>217</v>
      </c>
      <c r="V173" s="243" t="s">
        <v>230</v>
      </c>
      <c r="W173" s="273">
        <f t="shared" ref="W173" si="580">IF(C173="No_existen",5*$W$10,X173*$W$10)</f>
        <v>0.1</v>
      </c>
      <c r="X173" s="273">
        <f t="shared" ref="X173" si="581">ROUND(AVERAGEIF(Y173:Y175,"&gt;0"),0)</f>
        <v>1</v>
      </c>
      <c r="Y173" s="244">
        <f t="shared" si="5"/>
        <v>1</v>
      </c>
      <c r="Z173" s="243" t="s">
        <v>395</v>
      </c>
      <c r="AA173" s="273">
        <f t="shared" ref="AA173" si="582">ROUND(AVERAGE(E173,I173,N173,S173,X173),0)</f>
        <v>2</v>
      </c>
      <c r="AB173" s="369" t="str">
        <f t="shared" ref="AB173" si="583">IF(AA173&lt;1.5,"FUERTE",IF(AND(AA173&gt;=1.5,AA173&lt;2.5),"ACEPTABLE",IF(AA173&gt;=5,"INEXISTENTE","DÉBIL")))</f>
        <v>ACEPTABLE</v>
      </c>
      <c r="AC173" s="272">
        <f>IF('01-Mapa de Riesgos'!S173=0,0,ROUND(('01-Mapa de Riesgos'!S173*AA173),0))</f>
        <v>20</v>
      </c>
      <c r="AD173" s="371" t="str">
        <f t="shared" si="370"/>
        <v>MODERADO</v>
      </c>
      <c r="AE173" s="293" t="s">
        <v>936</v>
      </c>
      <c r="AF173" s="376">
        <v>1</v>
      </c>
      <c r="AG173" s="243" t="s">
        <v>74</v>
      </c>
      <c r="AH173" s="243" t="s">
        <v>951</v>
      </c>
      <c r="AI173" s="86">
        <v>46387</v>
      </c>
      <c r="AJ173" s="87" t="s">
        <v>954</v>
      </c>
      <c r="AK173" s="88"/>
      <c r="AL173" s="88"/>
      <c r="AM173" s="88"/>
      <c r="AN173" s="88"/>
      <c r="AO173" s="88"/>
      <c r="AP173" s="88"/>
      <c r="AQ173" s="88"/>
    </row>
    <row r="174" spans="1:43" s="90" customFormat="1" ht="63.75" x14ac:dyDescent="0.2">
      <c r="A174" s="290"/>
      <c r="B174" s="281"/>
      <c r="C174" s="85" t="s">
        <v>239</v>
      </c>
      <c r="D174" s="84">
        <f t="shared" si="471"/>
        <v>2</v>
      </c>
      <c r="E174" s="273"/>
      <c r="F174" s="273"/>
      <c r="G174" s="243" t="s">
        <v>913</v>
      </c>
      <c r="H174" s="273"/>
      <c r="I174" s="273"/>
      <c r="J174" s="244">
        <f t="shared" si="445"/>
        <v>4</v>
      </c>
      <c r="K174" s="243" t="s">
        <v>243</v>
      </c>
      <c r="L174" s="129"/>
      <c r="M174" s="273"/>
      <c r="N174" s="273"/>
      <c r="O174" s="132">
        <f t="shared" si="472"/>
        <v>1</v>
      </c>
      <c r="P174" s="243" t="s">
        <v>220</v>
      </c>
      <c r="Q174" s="242" t="s">
        <v>926</v>
      </c>
      <c r="R174" s="273"/>
      <c r="S174" s="273"/>
      <c r="T174" s="244">
        <f t="shared" si="473"/>
        <v>1</v>
      </c>
      <c r="U174" s="243" t="s">
        <v>217</v>
      </c>
      <c r="V174" s="243" t="s">
        <v>228</v>
      </c>
      <c r="W174" s="273"/>
      <c r="X174" s="273"/>
      <c r="Y174" s="244">
        <f t="shared" si="5"/>
        <v>1</v>
      </c>
      <c r="Z174" s="243" t="s">
        <v>395</v>
      </c>
      <c r="AA174" s="273"/>
      <c r="AB174" s="369"/>
      <c r="AC174" s="272"/>
      <c r="AD174" s="371"/>
      <c r="AE174" s="293"/>
      <c r="AF174" s="293"/>
      <c r="AG174" s="243" t="s">
        <v>74</v>
      </c>
      <c r="AH174" s="243" t="s">
        <v>952</v>
      </c>
      <c r="AI174" s="86">
        <v>46387</v>
      </c>
      <c r="AJ174" s="87" t="s">
        <v>955</v>
      </c>
      <c r="AK174" s="88"/>
      <c r="AL174" s="88"/>
      <c r="AM174" s="88"/>
      <c r="AN174" s="88"/>
      <c r="AO174" s="88"/>
      <c r="AP174" s="88"/>
      <c r="AQ174" s="88"/>
    </row>
    <row r="175" spans="1:43" s="90" customFormat="1" x14ac:dyDescent="0.2">
      <c r="A175" s="290"/>
      <c r="B175" s="282"/>
      <c r="C175" s="85"/>
      <c r="D175" s="84">
        <f t="shared" si="471"/>
        <v>0</v>
      </c>
      <c r="E175" s="273"/>
      <c r="F175" s="273"/>
      <c r="G175" s="243"/>
      <c r="H175" s="273"/>
      <c r="I175" s="273"/>
      <c r="J175" s="244">
        <f t="shared" si="445"/>
        <v>0</v>
      </c>
      <c r="K175" s="243"/>
      <c r="L175" s="129"/>
      <c r="M175" s="273"/>
      <c r="N175" s="273"/>
      <c r="O175" s="132">
        <f t="shared" si="472"/>
        <v>0</v>
      </c>
      <c r="P175" s="243"/>
      <c r="Q175" s="242"/>
      <c r="R175" s="273"/>
      <c r="S175" s="273"/>
      <c r="T175" s="244">
        <f t="shared" si="473"/>
        <v>0</v>
      </c>
      <c r="U175" s="243"/>
      <c r="V175" s="243"/>
      <c r="W175" s="273"/>
      <c r="X175" s="273"/>
      <c r="Y175" s="244">
        <f t="shared" si="5"/>
        <v>0</v>
      </c>
      <c r="Z175" s="243"/>
      <c r="AA175" s="273"/>
      <c r="AB175" s="369"/>
      <c r="AC175" s="272"/>
      <c r="AD175" s="371"/>
      <c r="AE175" s="293"/>
      <c r="AF175" s="293"/>
      <c r="AG175" s="243"/>
      <c r="AH175" s="243"/>
      <c r="AI175" s="86"/>
      <c r="AJ175" s="87"/>
      <c r="AK175" s="88"/>
      <c r="AL175" s="88"/>
      <c r="AM175" s="88"/>
      <c r="AN175" s="88"/>
      <c r="AO175" s="88"/>
      <c r="AP175" s="88"/>
      <c r="AQ175" s="88"/>
    </row>
    <row r="176" spans="1:43" s="90" customFormat="1" ht="51" x14ac:dyDescent="0.2">
      <c r="A176" s="290">
        <v>56</v>
      </c>
      <c r="B176" s="280" t="str">
        <f>+'01-Mapa de Riesgos'!N176</f>
        <v xml:space="preserve">Posibilidad de afectación económica y reputacional  por no ejecución de las reservas presupuestales    debido a la falta de seguimiento a las mismas por parte de los supervisores, interventores o responsables </v>
      </c>
      <c r="C176" s="85" t="s">
        <v>240</v>
      </c>
      <c r="D176" s="84">
        <f t="shared" si="471"/>
        <v>1</v>
      </c>
      <c r="E176" s="273">
        <f t="shared" ref="E176" si="584">ROUND(AVERAGEIF(D176:D178,"&gt;0"),0)</f>
        <v>1</v>
      </c>
      <c r="F176" s="273">
        <f t="shared" ref="F176" si="585">E176*0.6</f>
        <v>0.6</v>
      </c>
      <c r="G176" s="243" t="s">
        <v>914</v>
      </c>
      <c r="H176" s="273">
        <f t="shared" ref="H176" si="586">IF(C176="No_existen",5*$H$10,I176*$H$10)</f>
        <v>0.2</v>
      </c>
      <c r="I176" s="273">
        <f t="shared" ref="I176" si="587">ROUND(AVERAGEIF(J176:J178,"&gt;0"),0)</f>
        <v>4</v>
      </c>
      <c r="J176" s="244">
        <f t="shared" si="445"/>
        <v>4</v>
      </c>
      <c r="K176" s="243" t="s">
        <v>243</v>
      </c>
      <c r="L176" s="129"/>
      <c r="M176" s="273">
        <f t="shared" ref="M176" si="588">IF(C176="No_existen",5*$M$10,N176*$M$10)</f>
        <v>0.15</v>
      </c>
      <c r="N176" s="273">
        <f t="shared" si="388"/>
        <v>1</v>
      </c>
      <c r="O176" s="132">
        <f t="shared" si="472"/>
        <v>1</v>
      </c>
      <c r="P176" s="243" t="s">
        <v>220</v>
      </c>
      <c r="Q176" s="242" t="s">
        <v>927</v>
      </c>
      <c r="R176" s="273">
        <f t="shared" ref="R176" si="589">IF(C176="No_existen",5*$R$10,S176*$R$10)</f>
        <v>0.1</v>
      </c>
      <c r="S176" s="273">
        <f t="shared" ref="S176" si="590">ROUND(AVERAGEIF(T176:T178,"&gt;0"),0)</f>
        <v>1</v>
      </c>
      <c r="T176" s="244">
        <f t="shared" si="473"/>
        <v>1</v>
      </c>
      <c r="U176" s="243" t="s">
        <v>217</v>
      </c>
      <c r="V176" s="243" t="s">
        <v>224</v>
      </c>
      <c r="W176" s="273">
        <f t="shared" ref="W176" si="591">IF(C176="No_existen",5*$W$10,X176*$W$10)</f>
        <v>0.30000000000000004</v>
      </c>
      <c r="X176" s="273">
        <f t="shared" ref="X176" si="592">ROUND(AVERAGEIF(Y176:Y178,"&gt;0"),0)</f>
        <v>3</v>
      </c>
      <c r="Y176" s="244">
        <f t="shared" si="5"/>
        <v>4</v>
      </c>
      <c r="Z176" s="243" t="s">
        <v>550</v>
      </c>
      <c r="AA176" s="273">
        <f t="shared" ref="AA176" si="593">ROUND(AVERAGE(E176,I176,N176,S176,X176),0)</f>
        <v>2</v>
      </c>
      <c r="AB176" s="369" t="str">
        <f t="shared" ref="AB176" si="594">IF(AA176&lt;1.5,"FUERTE",IF(AND(AA176&gt;=1.5,AA176&lt;2.5),"ACEPTABLE",IF(AA176&gt;=5,"INEXISTENTE","DÉBIL")))</f>
        <v>ACEPTABLE</v>
      </c>
      <c r="AC176" s="272">
        <f>IF('01-Mapa de Riesgos'!S176=0,0,ROUND(('01-Mapa de Riesgos'!S176*AA176),0))</f>
        <v>6</v>
      </c>
      <c r="AD176" s="371" t="str">
        <f t="shared" ref="AD176:AD239" si="595">IF(AC176&gt;=36,"GRAVE", IF(AC176&lt;=10, "LEVE", "MODERADO"))</f>
        <v>LEVE</v>
      </c>
      <c r="AE176" s="293" t="s">
        <v>937</v>
      </c>
      <c r="AF176" s="376">
        <v>0.7</v>
      </c>
      <c r="AG176" s="243" t="s">
        <v>71</v>
      </c>
      <c r="AH176" s="129"/>
      <c r="AI176" s="86"/>
      <c r="AJ176" s="87"/>
      <c r="AK176" s="88"/>
      <c r="AL176" s="88"/>
      <c r="AM176" s="88"/>
      <c r="AN176" s="88"/>
      <c r="AO176" s="88"/>
      <c r="AP176" s="88"/>
      <c r="AQ176" s="88"/>
    </row>
    <row r="177" spans="1:43" s="90" customFormat="1" ht="63.75" x14ac:dyDescent="0.2">
      <c r="A177" s="290"/>
      <c r="B177" s="281"/>
      <c r="C177" s="85" t="s">
        <v>240</v>
      </c>
      <c r="D177" s="84">
        <f t="shared" si="471"/>
        <v>1</v>
      </c>
      <c r="E177" s="273"/>
      <c r="F177" s="273"/>
      <c r="G177" s="243" t="s">
        <v>915</v>
      </c>
      <c r="H177" s="273"/>
      <c r="I177" s="273"/>
      <c r="J177" s="244">
        <f t="shared" si="445"/>
        <v>4</v>
      </c>
      <c r="K177" s="243" t="s">
        <v>243</v>
      </c>
      <c r="L177" s="129"/>
      <c r="M177" s="273"/>
      <c r="N177" s="273"/>
      <c r="O177" s="132">
        <f t="shared" si="472"/>
        <v>1</v>
      </c>
      <c r="P177" s="243" t="s">
        <v>220</v>
      </c>
      <c r="Q177" s="242" t="s">
        <v>928</v>
      </c>
      <c r="R177" s="273"/>
      <c r="S177" s="273"/>
      <c r="T177" s="244">
        <f t="shared" si="473"/>
        <v>1</v>
      </c>
      <c r="U177" s="243" t="s">
        <v>217</v>
      </c>
      <c r="V177" s="243" t="s">
        <v>308</v>
      </c>
      <c r="W177" s="273"/>
      <c r="X177" s="273"/>
      <c r="Y177" s="244">
        <f t="shared" si="5"/>
        <v>1</v>
      </c>
      <c r="Z177" s="243" t="s">
        <v>395</v>
      </c>
      <c r="AA177" s="273"/>
      <c r="AB177" s="369"/>
      <c r="AC177" s="272"/>
      <c r="AD177" s="371"/>
      <c r="AE177" s="293"/>
      <c r="AF177" s="293"/>
      <c r="AG177" s="243"/>
      <c r="AH177" s="243"/>
      <c r="AI177" s="86"/>
      <c r="AJ177" s="87"/>
      <c r="AK177" s="88"/>
      <c r="AL177" s="88"/>
      <c r="AM177" s="88"/>
      <c r="AN177" s="88"/>
      <c r="AO177" s="88"/>
      <c r="AP177" s="88"/>
      <c r="AQ177" s="88"/>
    </row>
    <row r="178" spans="1:43" s="90" customFormat="1" x14ac:dyDescent="0.2">
      <c r="A178" s="290"/>
      <c r="B178" s="282"/>
      <c r="C178" s="85"/>
      <c r="D178" s="84">
        <f t="shared" si="471"/>
        <v>0</v>
      </c>
      <c r="E178" s="273"/>
      <c r="F178" s="273"/>
      <c r="G178" s="243"/>
      <c r="H178" s="273"/>
      <c r="I178" s="273"/>
      <c r="J178" s="244">
        <f t="shared" si="445"/>
        <v>0</v>
      </c>
      <c r="K178" s="243"/>
      <c r="L178" s="129"/>
      <c r="M178" s="273"/>
      <c r="N178" s="273"/>
      <c r="O178" s="132">
        <f t="shared" si="472"/>
        <v>0</v>
      </c>
      <c r="P178" s="243"/>
      <c r="Q178" s="242"/>
      <c r="R178" s="273"/>
      <c r="S178" s="273"/>
      <c r="T178" s="244">
        <f t="shared" si="473"/>
        <v>0</v>
      </c>
      <c r="U178" s="243"/>
      <c r="V178" s="243"/>
      <c r="W178" s="273"/>
      <c r="X178" s="273"/>
      <c r="Y178" s="244">
        <f t="shared" si="5"/>
        <v>0</v>
      </c>
      <c r="Z178" s="243"/>
      <c r="AA178" s="273"/>
      <c r="AB178" s="369"/>
      <c r="AC178" s="272"/>
      <c r="AD178" s="371"/>
      <c r="AE178" s="293"/>
      <c r="AF178" s="293"/>
      <c r="AG178" s="243"/>
      <c r="AH178" s="243"/>
      <c r="AI178" s="86"/>
      <c r="AJ178" s="87"/>
      <c r="AK178" s="88"/>
      <c r="AL178" s="88"/>
      <c r="AM178" s="88"/>
      <c r="AN178" s="88"/>
      <c r="AO178" s="88"/>
      <c r="AP178" s="88"/>
      <c r="AQ178" s="88"/>
    </row>
    <row r="179" spans="1:43" s="90" customFormat="1" ht="114.75" x14ac:dyDescent="0.2">
      <c r="A179" s="290">
        <v>57</v>
      </c>
      <c r="B179" s="280" t="str">
        <f>+'01-Mapa de Riesgos'!N179</f>
        <v>Posibilidad de afectación reputacional  por no suscribir los contratos   debido a falta de criterios y terminos, en los pliegos de condiciones de las invitaciones públicas o convocatorias públicas</v>
      </c>
      <c r="C179" s="85" t="s">
        <v>263</v>
      </c>
      <c r="D179" s="84">
        <f t="shared" si="471"/>
        <v>4</v>
      </c>
      <c r="E179" s="273">
        <f t="shared" ref="E179" si="596">ROUND(AVERAGEIF(D179:D181,"&gt;0"),0)</f>
        <v>3</v>
      </c>
      <c r="F179" s="273">
        <f t="shared" ref="F179" si="597">E179*0.6</f>
        <v>1.7999999999999998</v>
      </c>
      <c r="G179" s="243" t="s">
        <v>958</v>
      </c>
      <c r="H179" s="273">
        <f t="shared" ref="H179" si="598">IF(C179="No_existen",5*$H$10,I179*$H$10)</f>
        <v>0.2</v>
      </c>
      <c r="I179" s="273">
        <f t="shared" ref="I179" si="599">ROUND(AVERAGEIF(J179:J181,"&gt;0"),0)</f>
        <v>4</v>
      </c>
      <c r="J179" s="244">
        <f t="shared" si="445"/>
        <v>4</v>
      </c>
      <c r="K179" s="243" t="s">
        <v>243</v>
      </c>
      <c r="L179" s="129"/>
      <c r="M179" s="273">
        <f t="shared" ref="M179" si="600">IF(C179="No_existen",5*$M$10,N179*$M$10)</f>
        <v>0.15</v>
      </c>
      <c r="N179" s="273">
        <f t="shared" si="400"/>
        <v>1</v>
      </c>
      <c r="O179" s="132">
        <f t="shared" si="472"/>
        <v>1</v>
      </c>
      <c r="P179" s="243" t="s">
        <v>220</v>
      </c>
      <c r="Q179" s="242" t="s">
        <v>960</v>
      </c>
      <c r="R179" s="273">
        <f t="shared" ref="R179" si="601">IF(C179="No_existen",5*$R$10,S179*$R$10)</f>
        <v>0.1</v>
      </c>
      <c r="S179" s="273">
        <f t="shared" ref="S179" si="602">ROUND(AVERAGEIF(T179:T181,"&gt;0"),0)</f>
        <v>1</v>
      </c>
      <c r="T179" s="244">
        <f t="shared" si="473"/>
        <v>1</v>
      </c>
      <c r="U179" s="243" t="s">
        <v>217</v>
      </c>
      <c r="V179" s="243" t="s">
        <v>231</v>
      </c>
      <c r="W179" s="273">
        <f t="shared" ref="W179" si="603">IF(C179="No_existen",5*$W$10,X179*$W$10)</f>
        <v>0.30000000000000004</v>
      </c>
      <c r="X179" s="273">
        <f t="shared" ref="X179" si="604">ROUND(AVERAGEIF(Y179:Y181,"&gt;0"),0)</f>
        <v>3</v>
      </c>
      <c r="Y179" s="244">
        <f t="shared" si="5"/>
        <v>4</v>
      </c>
      <c r="Z179" s="243" t="s">
        <v>550</v>
      </c>
      <c r="AA179" s="273">
        <f t="shared" ref="AA179" si="605">ROUND(AVERAGE(E179,I179,N179,S179,X179),0)</f>
        <v>2</v>
      </c>
      <c r="AB179" s="369" t="str">
        <f t="shared" ref="AB179" si="606">IF(AA179&lt;1.5,"FUERTE",IF(AND(AA179&gt;=1.5,AA179&lt;2.5),"ACEPTABLE",IF(AA179&gt;=5,"INEXISTENTE","DÉBIL")))</f>
        <v>ACEPTABLE</v>
      </c>
      <c r="AC179" s="272">
        <f>IF('01-Mapa de Riesgos'!S179=0,0,ROUND(('01-Mapa de Riesgos'!S179*AA179),0))</f>
        <v>12</v>
      </c>
      <c r="AD179" s="371" t="str">
        <f t="shared" si="595"/>
        <v>MODERADO</v>
      </c>
      <c r="AE179" s="293" t="s">
        <v>963</v>
      </c>
      <c r="AF179" s="376">
        <v>1</v>
      </c>
      <c r="AG179" s="243" t="s">
        <v>74</v>
      </c>
      <c r="AH179" s="243" t="s">
        <v>964</v>
      </c>
      <c r="AI179" s="86">
        <v>46387</v>
      </c>
      <c r="AJ179" s="87" t="s">
        <v>966</v>
      </c>
      <c r="AK179" s="88"/>
      <c r="AL179" s="88"/>
      <c r="AM179" s="88"/>
      <c r="AN179" s="88"/>
      <c r="AO179" s="88"/>
      <c r="AP179" s="88"/>
      <c r="AQ179" s="88"/>
    </row>
    <row r="180" spans="1:43" s="90" customFormat="1" ht="38.25" x14ac:dyDescent="0.2">
      <c r="A180" s="290"/>
      <c r="B180" s="281"/>
      <c r="C180" s="85" t="s">
        <v>240</v>
      </c>
      <c r="D180" s="84">
        <f t="shared" si="471"/>
        <v>1</v>
      </c>
      <c r="E180" s="273"/>
      <c r="F180" s="273"/>
      <c r="G180" s="243" t="s">
        <v>959</v>
      </c>
      <c r="H180" s="273"/>
      <c r="I180" s="273"/>
      <c r="J180" s="244">
        <f t="shared" si="445"/>
        <v>4</v>
      </c>
      <c r="K180" s="243" t="s">
        <v>243</v>
      </c>
      <c r="L180" s="129"/>
      <c r="M180" s="273"/>
      <c r="N180" s="273"/>
      <c r="O180" s="132">
        <f t="shared" si="472"/>
        <v>1</v>
      </c>
      <c r="P180" s="243" t="s">
        <v>220</v>
      </c>
      <c r="Q180" s="242" t="s">
        <v>961</v>
      </c>
      <c r="R180" s="273"/>
      <c r="S180" s="273"/>
      <c r="T180" s="244">
        <f t="shared" si="473"/>
        <v>1</v>
      </c>
      <c r="U180" s="243" t="s">
        <v>217</v>
      </c>
      <c r="V180" s="243" t="s">
        <v>232</v>
      </c>
      <c r="W180" s="273"/>
      <c r="X180" s="273"/>
      <c r="Y180" s="244">
        <f t="shared" si="5"/>
        <v>1</v>
      </c>
      <c r="Z180" s="243" t="s">
        <v>395</v>
      </c>
      <c r="AA180" s="273"/>
      <c r="AB180" s="369"/>
      <c r="AC180" s="272"/>
      <c r="AD180" s="371"/>
      <c r="AE180" s="293"/>
      <c r="AF180" s="293"/>
      <c r="AG180" s="243" t="s">
        <v>72</v>
      </c>
      <c r="AH180" s="243" t="s">
        <v>965</v>
      </c>
      <c r="AI180" s="86">
        <v>46387</v>
      </c>
      <c r="AJ180" s="87"/>
      <c r="AK180" s="88"/>
      <c r="AL180" s="88"/>
      <c r="AM180" s="88"/>
      <c r="AN180" s="88"/>
      <c r="AO180" s="88"/>
      <c r="AP180" s="88"/>
      <c r="AQ180" s="88"/>
    </row>
    <row r="181" spans="1:43" s="90" customFormat="1" x14ac:dyDescent="0.2">
      <c r="A181" s="290"/>
      <c r="B181" s="282"/>
      <c r="C181" s="85"/>
      <c r="D181" s="84">
        <f t="shared" si="471"/>
        <v>0</v>
      </c>
      <c r="E181" s="273"/>
      <c r="F181" s="273"/>
      <c r="G181" s="243"/>
      <c r="H181" s="273"/>
      <c r="I181" s="273"/>
      <c r="J181" s="244">
        <f t="shared" si="445"/>
        <v>0</v>
      </c>
      <c r="K181" s="243"/>
      <c r="L181" s="129"/>
      <c r="M181" s="273"/>
      <c r="N181" s="273"/>
      <c r="O181" s="132">
        <f t="shared" si="472"/>
        <v>0</v>
      </c>
      <c r="P181" s="243"/>
      <c r="Q181" s="242"/>
      <c r="R181" s="273"/>
      <c r="S181" s="273"/>
      <c r="T181" s="244">
        <f t="shared" si="473"/>
        <v>0</v>
      </c>
      <c r="U181" s="243"/>
      <c r="V181" s="243"/>
      <c r="W181" s="273"/>
      <c r="X181" s="273"/>
      <c r="Y181" s="244">
        <f t="shared" si="5"/>
        <v>0</v>
      </c>
      <c r="Z181" s="243"/>
      <c r="AA181" s="273"/>
      <c r="AB181" s="369"/>
      <c r="AC181" s="272"/>
      <c r="AD181" s="371"/>
      <c r="AE181" s="293"/>
      <c r="AF181" s="293"/>
      <c r="AG181" s="243"/>
      <c r="AH181" s="243"/>
      <c r="AI181" s="86"/>
      <c r="AJ181" s="87"/>
      <c r="AK181" s="88"/>
      <c r="AL181" s="88"/>
      <c r="AM181" s="88"/>
      <c r="AN181" s="88"/>
      <c r="AO181" s="88"/>
      <c r="AP181" s="88"/>
      <c r="AQ181" s="88"/>
    </row>
    <row r="182" spans="1:43" s="90" customFormat="1" ht="25.5" x14ac:dyDescent="0.2">
      <c r="A182" s="290">
        <v>58</v>
      </c>
      <c r="B182" s="280" t="str">
        <f>+'01-Mapa de Riesgos'!N182</f>
        <v>Posibilidad de afectación reputacional  por falta de control y sanción de conductas del personal vinculado transitoriamente,    debido a ausencia de norma que contenga un regimen disciplinario aplicable a las vinculaciones transitorias (docentes y administrativos)</v>
      </c>
      <c r="C182" s="194" t="s">
        <v>204</v>
      </c>
      <c r="D182" s="84">
        <f t="shared" si="471"/>
        <v>5</v>
      </c>
      <c r="E182" s="273">
        <f t="shared" ref="E182" si="607">ROUND(AVERAGEIF(D182:D184,"&gt;0"),0)</f>
        <v>5</v>
      </c>
      <c r="F182" s="273">
        <f t="shared" ref="F182" si="608">E182*0.6</f>
        <v>3</v>
      </c>
      <c r="G182" s="129"/>
      <c r="H182" s="274">
        <f t="shared" ref="H182" si="609">IF(C182="No_existen",5*$H$10,I182*$H$10)</f>
        <v>0.25</v>
      </c>
      <c r="I182" s="274">
        <f t="shared" ref="I182" si="610">ROUND(AVERAGEIF(J182:J184,"&gt;0"),0)</f>
        <v>5</v>
      </c>
      <c r="J182" s="132">
        <f t="shared" ref="J182:J202" si="611">IF(K182=$K$662,1,IF(K182=$K$661,4,IF(C182="No_existen",5,0)))</f>
        <v>5</v>
      </c>
      <c r="K182" s="129"/>
      <c r="L182" s="129"/>
      <c r="M182" s="273">
        <f t="shared" ref="M182" si="612">IF(C182="No_existen",5*$M$10,N182*$M$10)</f>
        <v>0.75</v>
      </c>
      <c r="N182" s="273">
        <f t="shared" si="412"/>
        <v>5</v>
      </c>
      <c r="O182" s="132">
        <f t="shared" si="472"/>
        <v>5</v>
      </c>
      <c r="P182" s="129"/>
      <c r="Q182" s="174"/>
      <c r="R182" s="273">
        <f t="shared" ref="R182" si="613">IF(C182="No_existen",5*$R$10,S182*$R$10)</f>
        <v>0.5</v>
      </c>
      <c r="S182" s="273">
        <f t="shared" ref="S182" si="614">ROUND(AVERAGEIF(T182:T184,"&gt;0"),0)</f>
        <v>5</v>
      </c>
      <c r="T182" s="132">
        <f t="shared" si="473"/>
        <v>5</v>
      </c>
      <c r="U182" s="129"/>
      <c r="V182" s="129"/>
      <c r="W182" s="273">
        <f t="shared" ref="W182" si="615">IF(C182="No_existen",5*$W$10,X182*$W$10)</f>
        <v>0.5</v>
      </c>
      <c r="X182" s="273">
        <f t="shared" ref="X182" si="616">ROUND(AVERAGEIF(Y182:Y184,"&gt;0"),0)</f>
        <v>5</v>
      </c>
      <c r="Y182" s="132">
        <f t="shared" si="5"/>
        <v>5</v>
      </c>
      <c r="Z182" s="129"/>
      <c r="AA182" s="273">
        <f t="shared" ref="AA182" si="617">ROUND(AVERAGE(E182,I182,N182,S182,X182),0)</f>
        <v>5</v>
      </c>
      <c r="AB182" s="369" t="str">
        <f t="shared" ref="AB182" si="618">IF(AA182&lt;1.5,"FUERTE",IF(AND(AA182&gt;=1.5,AA182&lt;2.5),"ACEPTABLE",IF(AA182&gt;=5,"INEXISTENTE","DÉBIL")))</f>
        <v>INEXISTENTE</v>
      </c>
      <c r="AC182" s="272">
        <f>IF('01-Mapa de Riesgos'!S182=0,0,ROUND(('01-Mapa de Riesgos'!S182*AA182),0))</f>
        <v>40</v>
      </c>
      <c r="AD182" s="371" t="str">
        <f t="shared" si="595"/>
        <v>GRAVE</v>
      </c>
      <c r="AE182" s="374" t="s">
        <v>971</v>
      </c>
      <c r="AF182" s="379">
        <v>0</v>
      </c>
      <c r="AG182" s="242" t="s">
        <v>75</v>
      </c>
      <c r="AH182" s="242" t="s">
        <v>973</v>
      </c>
      <c r="AI182" s="197">
        <v>46387</v>
      </c>
      <c r="AJ182" s="87"/>
      <c r="AK182" s="88"/>
      <c r="AL182" s="88"/>
      <c r="AM182" s="88"/>
      <c r="AN182" s="88"/>
      <c r="AO182" s="88"/>
      <c r="AP182" s="88"/>
      <c r="AQ182" s="88"/>
    </row>
    <row r="183" spans="1:43" s="90" customFormat="1" x14ac:dyDescent="0.2">
      <c r="A183" s="290"/>
      <c r="B183" s="281"/>
      <c r="C183" s="85"/>
      <c r="D183" s="84">
        <f t="shared" si="471"/>
        <v>0</v>
      </c>
      <c r="E183" s="273"/>
      <c r="F183" s="273"/>
      <c r="G183" s="129"/>
      <c r="H183" s="273"/>
      <c r="I183" s="273"/>
      <c r="J183" s="132">
        <f t="shared" si="611"/>
        <v>0</v>
      </c>
      <c r="K183" s="129"/>
      <c r="L183" s="129"/>
      <c r="M183" s="273"/>
      <c r="N183" s="273"/>
      <c r="O183" s="132">
        <f t="shared" si="472"/>
        <v>0</v>
      </c>
      <c r="P183" s="129"/>
      <c r="Q183" s="174"/>
      <c r="R183" s="273"/>
      <c r="S183" s="273"/>
      <c r="T183" s="132">
        <f t="shared" si="473"/>
        <v>0</v>
      </c>
      <c r="U183" s="129"/>
      <c r="V183" s="129"/>
      <c r="W183" s="273"/>
      <c r="X183" s="273"/>
      <c r="Y183" s="132">
        <f t="shared" si="5"/>
        <v>0</v>
      </c>
      <c r="Z183" s="129"/>
      <c r="AA183" s="273"/>
      <c r="AB183" s="369"/>
      <c r="AC183" s="272"/>
      <c r="AD183" s="371"/>
      <c r="AE183" s="272"/>
      <c r="AF183" s="293"/>
      <c r="AG183" s="243"/>
      <c r="AH183" s="243"/>
      <c r="AI183" s="86"/>
      <c r="AJ183" s="87"/>
      <c r="AK183" s="88"/>
      <c r="AL183" s="88"/>
      <c r="AM183" s="88"/>
      <c r="AN183" s="88"/>
      <c r="AO183" s="88"/>
      <c r="AP183" s="88"/>
      <c r="AQ183" s="88"/>
    </row>
    <row r="184" spans="1:43" s="90" customFormat="1" x14ac:dyDescent="0.2">
      <c r="A184" s="290"/>
      <c r="B184" s="282"/>
      <c r="C184" s="85"/>
      <c r="D184" s="84">
        <f t="shared" si="471"/>
        <v>0</v>
      </c>
      <c r="E184" s="273"/>
      <c r="F184" s="273"/>
      <c r="G184" s="129"/>
      <c r="H184" s="273"/>
      <c r="I184" s="273"/>
      <c r="J184" s="132">
        <f t="shared" si="611"/>
        <v>0</v>
      </c>
      <c r="K184" s="129"/>
      <c r="L184" s="129"/>
      <c r="M184" s="273"/>
      <c r="N184" s="273"/>
      <c r="O184" s="132">
        <f t="shared" si="472"/>
        <v>0</v>
      </c>
      <c r="P184" s="129"/>
      <c r="Q184" s="174"/>
      <c r="R184" s="273"/>
      <c r="S184" s="273"/>
      <c r="T184" s="132">
        <f t="shared" si="473"/>
        <v>0</v>
      </c>
      <c r="U184" s="129"/>
      <c r="V184" s="129"/>
      <c r="W184" s="273"/>
      <c r="X184" s="273"/>
      <c r="Y184" s="132">
        <f t="shared" si="5"/>
        <v>0</v>
      </c>
      <c r="Z184" s="129"/>
      <c r="AA184" s="273"/>
      <c r="AB184" s="369"/>
      <c r="AC184" s="272"/>
      <c r="AD184" s="371"/>
      <c r="AE184" s="272"/>
      <c r="AF184" s="293"/>
      <c r="AG184" s="243"/>
      <c r="AH184" s="243"/>
      <c r="AI184" s="86"/>
      <c r="AJ184" s="87"/>
      <c r="AK184" s="88"/>
      <c r="AL184" s="88"/>
      <c r="AM184" s="88"/>
      <c r="AN184" s="88"/>
      <c r="AO184" s="88"/>
      <c r="AP184" s="88"/>
      <c r="AQ184" s="88"/>
    </row>
    <row r="185" spans="1:43" s="90" customFormat="1" x14ac:dyDescent="0.2">
      <c r="A185" s="290">
        <v>59</v>
      </c>
      <c r="B185" s="280" t="str">
        <f>+'01-Mapa de Riesgos'!N185</f>
        <v>Posibilidad de pérdida reputacional  por decisiones viciadas,    debido a intimidación o amenzas, con efecto a la seguridad, salud, e integridad del personal del proceso de Gestión Disciplinaria.</v>
      </c>
      <c r="C185" s="85" t="s">
        <v>204</v>
      </c>
      <c r="D185" s="84">
        <f t="shared" si="471"/>
        <v>5</v>
      </c>
      <c r="E185" s="273">
        <f t="shared" ref="E185" si="619">ROUND(AVERAGEIF(D185:D187,"&gt;0"),0)</f>
        <v>5</v>
      </c>
      <c r="F185" s="273">
        <f t="shared" ref="F185" si="620">E185*0.6</f>
        <v>3</v>
      </c>
      <c r="G185" s="129"/>
      <c r="H185" s="274">
        <f t="shared" ref="H185" si="621">IF(C185="No_existen",5*$H$10,I185*$H$10)</f>
        <v>0.25</v>
      </c>
      <c r="I185" s="274">
        <f t="shared" ref="I185" si="622">ROUND(AVERAGEIF(J185:J187,"&gt;0"),0)</f>
        <v>5</v>
      </c>
      <c r="J185" s="132">
        <f t="shared" si="611"/>
        <v>5</v>
      </c>
      <c r="K185" s="129"/>
      <c r="L185" s="129"/>
      <c r="M185" s="273">
        <f t="shared" ref="M185" si="623">IF(C185="No_existen",5*$M$10,N185*$M$10)</f>
        <v>0.75</v>
      </c>
      <c r="N185" s="273">
        <f t="shared" si="424"/>
        <v>5</v>
      </c>
      <c r="O185" s="132">
        <f t="shared" si="472"/>
        <v>5</v>
      </c>
      <c r="P185" s="129"/>
      <c r="Q185" s="174"/>
      <c r="R185" s="273">
        <f t="shared" ref="R185" si="624">IF(C185="No_existen",5*$R$10,S185*$R$10)</f>
        <v>0.5</v>
      </c>
      <c r="S185" s="273">
        <f t="shared" ref="S185" si="625">ROUND(AVERAGEIF(T185:T187,"&gt;0"),0)</f>
        <v>5</v>
      </c>
      <c r="T185" s="132">
        <f t="shared" si="473"/>
        <v>5</v>
      </c>
      <c r="U185" s="129"/>
      <c r="V185" s="129"/>
      <c r="W185" s="273">
        <f t="shared" ref="W185" si="626">IF(C185="No_existen",5*$W$10,X185*$W$10)</f>
        <v>0.5</v>
      </c>
      <c r="X185" s="273">
        <f t="shared" ref="X185" si="627">ROUND(AVERAGEIF(Y185:Y187,"&gt;0"),0)</f>
        <v>5</v>
      </c>
      <c r="Y185" s="132">
        <f t="shared" si="5"/>
        <v>5</v>
      </c>
      <c r="Z185" s="129"/>
      <c r="AA185" s="273">
        <f t="shared" ref="AA185" si="628">ROUND(AVERAGE(E185,I185,N185,S185,X185),0)</f>
        <v>5</v>
      </c>
      <c r="AB185" s="369" t="str">
        <f t="shared" ref="AB185" si="629">IF(AA185&lt;1.5,"FUERTE",IF(AND(AA185&gt;=1.5,AA185&lt;2.5),"ACEPTABLE",IF(AA185&gt;=5,"INEXISTENTE","DÉBIL")))</f>
        <v>INEXISTENTE</v>
      </c>
      <c r="AC185" s="272">
        <f>IF('01-Mapa de Riesgos'!S185=0,0,ROUND(('01-Mapa de Riesgos'!S185*AA185),0))</f>
        <v>10</v>
      </c>
      <c r="AD185" s="371" t="str">
        <f t="shared" si="595"/>
        <v>LEVE</v>
      </c>
      <c r="AE185" s="375" t="s">
        <v>972</v>
      </c>
      <c r="AF185" s="376">
        <v>0</v>
      </c>
      <c r="AG185" s="243" t="s">
        <v>71</v>
      </c>
      <c r="AH185" s="129"/>
      <c r="AI185" s="86"/>
      <c r="AJ185" s="87"/>
      <c r="AK185" s="88"/>
      <c r="AL185" s="88"/>
      <c r="AM185" s="88"/>
      <c r="AN185" s="88"/>
      <c r="AO185" s="88"/>
      <c r="AP185" s="88"/>
      <c r="AQ185" s="88"/>
    </row>
    <row r="186" spans="1:43" s="90" customFormat="1" x14ac:dyDescent="0.2">
      <c r="A186" s="290"/>
      <c r="B186" s="281"/>
      <c r="C186" s="85"/>
      <c r="D186" s="84">
        <f t="shared" si="471"/>
        <v>0</v>
      </c>
      <c r="E186" s="273"/>
      <c r="F186" s="273"/>
      <c r="G186" s="129"/>
      <c r="H186" s="273"/>
      <c r="I186" s="273"/>
      <c r="J186" s="132">
        <f t="shared" si="611"/>
        <v>0</v>
      </c>
      <c r="K186" s="129"/>
      <c r="L186" s="129"/>
      <c r="M186" s="273"/>
      <c r="N186" s="273"/>
      <c r="O186" s="132">
        <f t="shared" si="472"/>
        <v>0</v>
      </c>
      <c r="P186" s="129"/>
      <c r="Q186" s="174"/>
      <c r="R186" s="273"/>
      <c r="S186" s="273"/>
      <c r="T186" s="132">
        <f t="shared" si="473"/>
        <v>0</v>
      </c>
      <c r="U186" s="129"/>
      <c r="V186" s="129"/>
      <c r="W186" s="273"/>
      <c r="X186" s="273"/>
      <c r="Y186" s="132">
        <f t="shared" si="5"/>
        <v>0</v>
      </c>
      <c r="Z186" s="129"/>
      <c r="AA186" s="273"/>
      <c r="AB186" s="369"/>
      <c r="AC186" s="272"/>
      <c r="AD186" s="371"/>
      <c r="AE186" s="293"/>
      <c r="AF186" s="293"/>
      <c r="AG186" s="243" t="s">
        <v>71</v>
      </c>
      <c r="AH186" s="129"/>
      <c r="AI186" s="86"/>
      <c r="AJ186" s="87"/>
      <c r="AK186" s="88"/>
      <c r="AL186" s="88"/>
      <c r="AM186" s="88"/>
      <c r="AN186" s="88"/>
      <c r="AO186" s="88"/>
      <c r="AP186" s="88"/>
      <c r="AQ186" s="88"/>
    </row>
    <row r="187" spans="1:43" s="90" customFormat="1" x14ac:dyDescent="0.2">
      <c r="A187" s="290"/>
      <c r="B187" s="282"/>
      <c r="C187" s="85"/>
      <c r="D187" s="84">
        <f t="shared" si="471"/>
        <v>0</v>
      </c>
      <c r="E187" s="273"/>
      <c r="F187" s="273"/>
      <c r="G187" s="129"/>
      <c r="H187" s="273"/>
      <c r="I187" s="273"/>
      <c r="J187" s="132">
        <f t="shared" si="611"/>
        <v>0</v>
      </c>
      <c r="K187" s="129"/>
      <c r="L187" s="129"/>
      <c r="M187" s="273"/>
      <c r="N187" s="273"/>
      <c r="O187" s="132">
        <f t="shared" si="472"/>
        <v>0</v>
      </c>
      <c r="P187" s="129"/>
      <c r="Q187" s="174"/>
      <c r="R187" s="273"/>
      <c r="S187" s="273"/>
      <c r="T187" s="132">
        <f t="shared" si="473"/>
        <v>0</v>
      </c>
      <c r="U187" s="129"/>
      <c r="V187" s="129"/>
      <c r="W187" s="273"/>
      <c r="X187" s="273"/>
      <c r="Y187" s="132">
        <f t="shared" si="5"/>
        <v>0</v>
      </c>
      <c r="Z187" s="129"/>
      <c r="AA187" s="273"/>
      <c r="AB187" s="369"/>
      <c r="AC187" s="272"/>
      <c r="AD187" s="371"/>
      <c r="AE187" s="293"/>
      <c r="AF187" s="293"/>
      <c r="AG187" s="243" t="s">
        <v>71</v>
      </c>
      <c r="AH187" s="129"/>
      <c r="AI187" s="86"/>
      <c r="AJ187" s="87"/>
      <c r="AK187" s="88"/>
      <c r="AL187" s="88"/>
      <c r="AM187" s="88"/>
      <c r="AN187" s="88"/>
      <c r="AO187" s="88"/>
      <c r="AP187" s="88"/>
      <c r="AQ187" s="88"/>
    </row>
    <row r="188" spans="1:43" s="90" customFormat="1" ht="36" x14ac:dyDescent="0.2">
      <c r="A188" s="290">
        <v>60</v>
      </c>
      <c r="B188" s="280" t="str">
        <f>+'01-Mapa de Riesgos'!N188</f>
        <v xml:space="preserve">Posibilidad de afectación económica y reputacional  por reclamaciones de los usuarios,   debido a la prestación inoportuna de las solicitudes de servicio,a la falta de seguimiento de los servicios internos solicitados, programados y ejecutados; y a la falta de revisión y atención a la ejecución a las recomendaciones presentadas en mantenimiento de equipos y servicios. </v>
      </c>
      <c r="C188" s="194" t="s">
        <v>239</v>
      </c>
      <c r="D188" s="195">
        <f t="shared" si="471"/>
        <v>2</v>
      </c>
      <c r="E188" s="274">
        <f>ROUND(AVERAGEIF(D188:D190,"&gt;0"),0)</f>
        <v>2</v>
      </c>
      <c r="F188" s="274">
        <f>E188*0.6</f>
        <v>1.2</v>
      </c>
      <c r="G188" s="250" t="s">
        <v>983</v>
      </c>
      <c r="H188" s="274">
        <f>IF(C188="No_existen",5*$H$10,I188*$H$10)</f>
        <v>0.2</v>
      </c>
      <c r="I188" s="274">
        <f>ROUND(AVERAGEIF(J188:J190,"&gt;0"),0)</f>
        <v>4</v>
      </c>
      <c r="J188" s="245">
        <f t="shared" si="611"/>
        <v>4</v>
      </c>
      <c r="K188" s="248" t="s">
        <v>243</v>
      </c>
      <c r="L188" s="129"/>
      <c r="M188" s="273">
        <f t="shared" ref="M188" si="630">IF(C188="No_existen",5*$M$10,N188*$M$10)</f>
        <v>0.15</v>
      </c>
      <c r="N188" s="273">
        <f t="shared" si="436"/>
        <v>1</v>
      </c>
      <c r="O188" s="132">
        <f t="shared" si="472"/>
        <v>1</v>
      </c>
      <c r="P188" s="247" t="s">
        <v>220</v>
      </c>
      <c r="Q188" s="250" t="s">
        <v>993</v>
      </c>
      <c r="R188" s="274">
        <f>IF(C188="No_existen",5*$R$10,S188*$R$10)</f>
        <v>0.1</v>
      </c>
      <c r="S188" s="274">
        <f>ROUND(AVERAGEIF(T188:T190,"&gt;0"),0)</f>
        <v>1</v>
      </c>
      <c r="T188" s="245">
        <f t="shared" si="473"/>
        <v>1</v>
      </c>
      <c r="U188" s="247" t="s">
        <v>217</v>
      </c>
      <c r="V188" s="247" t="s">
        <v>224</v>
      </c>
      <c r="W188" s="274">
        <f t="shared" ref="W188" si="631">IF(C188="No_existen",5*$W$10,X188*$W$10)</f>
        <v>0.1</v>
      </c>
      <c r="X188" s="274">
        <f>ROUND(AVERAGEIF(Y188:Y190,"&gt;0"),0)</f>
        <v>1</v>
      </c>
      <c r="Y188" s="245">
        <f t="shared" si="5"/>
        <v>1</v>
      </c>
      <c r="Z188" s="242" t="s">
        <v>395</v>
      </c>
      <c r="AA188" s="273">
        <f t="shared" ref="AA188" si="632">ROUND(AVERAGE(E188,I188,N188,S188,X188),0)</f>
        <v>2</v>
      </c>
      <c r="AB188" s="369" t="str">
        <f t="shared" ref="AB188" si="633">IF(AA188&lt;1.5,"FUERTE",IF(AND(AA188&gt;=1.5,AA188&lt;2.5),"ACEPTABLE",IF(AA188&gt;=5,"INEXISTENTE","DÉBIL")))</f>
        <v>ACEPTABLE</v>
      </c>
      <c r="AC188" s="272">
        <f>IF('01-Mapa de Riesgos'!S188=0,0,ROUND(('01-Mapa de Riesgos'!S188*AA188),0))</f>
        <v>10</v>
      </c>
      <c r="AD188" s="371" t="str">
        <f t="shared" si="595"/>
        <v>LEVE</v>
      </c>
      <c r="AE188" s="389" t="s">
        <v>1000</v>
      </c>
      <c r="AF188" s="395" t="s">
        <v>1001</v>
      </c>
      <c r="AG188" s="247" t="s">
        <v>71</v>
      </c>
      <c r="AH188" s="129"/>
      <c r="AI188" s="86"/>
      <c r="AJ188" s="87"/>
      <c r="AK188" s="88"/>
      <c r="AL188" s="88"/>
      <c r="AM188" s="88"/>
      <c r="AN188" s="88"/>
      <c r="AO188" s="88"/>
      <c r="AP188" s="88"/>
      <c r="AQ188" s="88"/>
    </row>
    <row r="189" spans="1:43" s="90" customFormat="1" x14ac:dyDescent="0.2">
      <c r="A189" s="290"/>
      <c r="B189" s="281"/>
      <c r="C189" s="194"/>
      <c r="D189" s="84">
        <f t="shared" si="471"/>
        <v>0</v>
      </c>
      <c r="E189" s="273"/>
      <c r="F189" s="273"/>
      <c r="G189" s="250"/>
      <c r="H189" s="273"/>
      <c r="I189" s="273"/>
      <c r="J189" s="244">
        <f t="shared" si="611"/>
        <v>0</v>
      </c>
      <c r="K189" s="248"/>
      <c r="L189" s="129"/>
      <c r="M189" s="273"/>
      <c r="N189" s="273"/>
      <c r="O189" s="132">
        <f t="shared" si="472"/>
        <v>0</v>
      </c>
      <c r="P189" s="247"/>
      <c r="Q189" s="248"/>
      <c r="R189" s="273"/>
      <c r="S189" s="273"/>
      <c r="T189" s="244">
        <f t="shared" si="473"/>
        <v>0</v>
      </c>
      <c r="U189" s="247"/>
      <c r="V189" s="247"/>
      <c r="W189" s="273"/>
      <c r="X189" s="273"/>
      <c r="Y189" s="244">
        <f t="shared" si="5"/>
        <v>0</v>
      </c>
      <c r="Z189" s="243"/>
      <c r="AA189" s="273"/>
      <c r="AB189" s="369"/>
      <c r="AC189" s="272"/>
      <c r="AD189" s="371"/>
      <c r="AE189" s="386"/>
      <c r="AF189" s="396"/>
      <c r="AG189" s="247"/>
      <c r="AH189" s="129"/>
      <c r="AI189" s="86"/>
      <c r="AJ189" s="87"/>
      <c r="AK189" s="88"/>
      <c r="AL189" s="88"/>
      <c r="AM189" s="88"/>
      <c r="AN189" s="88"/>
      <c r="AO189" s="88"/>
      <c r="AP189" s="88"/>
      <c r="AQ189" s="88"/>
    </row>
    <row r="190" spans="1:43" s="90" customFormat="1" ht="60" x14ac:dyDescent="0.2">
      <c r="A190" s="290"/>
      <c r="B190" s="282"/>
      <c r="C190" s="194" t="s">
        <v>239</v>
      </c>
      <c r="D190" s="84">
        <f t="shared" si="471"/>
        <v>2</v>
      </c>
      <c r="E190" s="273"/>
      <c r="F190" s="273"/>
      <c r="G190" s="248" t="s">
        <v>984</v>
      </c>
      <c r="H190" s="273"/>
      <c r="I190" s="273"/>
      <c r="J190" s="244">
        <f t="shared" si="611"/>
        <v>4</v>
      </c>
      <c r="K190" s="248" t="s">
        <v>243</v>
      </c>
      <c r="L190" s="129"/>
      <c r="M190" s="273"/>
      <c r="N190" s="273"/>
      <c r="O190" s="132">
        <f t="shared" si="472"/>
        <v>1</v>
      </c>
      <c r="P190" s="247" t="s">
        <v>220</v>
      </c>
      <c r="Q190" s="248" t="s">
        <v>994</v>
      </c>
      <c r="R190" s="273"/>
      <c r="S190" s="273"/>
      <c r="T190" s="244">
        <f t="shared" si="473"/>
        <v>1</v>
      </c>
      <c r="U190" s="247" t="s">
        <v>217</v>
      </c>
      <c r="V190" s="247" t="s">
        <v>225</v>
      </c>
      <c r="W190" s="273"/>
      <c r="X190" s="273"/>
      <c r="Y190" s="244">
        <f t="shared" si="5"/>
        <v>1</v>
      </c>
      <c r="Z190" s="243" t="s">
        <v>395</v>
      </c>
      <c r="AA190" s="273"/>
      <c r="AB190" s="369"/>
      <c r="AC190" s="272"/>
      <c r="AD190" s="371"/>
      <c r="AE190" s="386"/>
      <c r="AF190" s="396"/>
      <c r="AG190" s="247" t="s">
        <v>71</v>
      </c>
      <c r="AH190" s="129"/>
      <c r="AI190" s="86"/>
      <c r="AJ190" s="87"/>
      <c r="AK190" s="88"/>
      <c r="AL190" s="88"/>
      <c r="AM190" s="88"/>
      <c r="AN190" s="88"/>
      <c r="AO190" s="88"/>
      <c r="AP190" s="88"/>
      <c r="AQ190" s="88"/>
    </row>
    <row r="191" spans="1:43" s="90" customFormat="1" ht="72" x14ac:dyDescent="0.2">
      <c r="A191" s="290">
        <v>61</v>
      </c>
      <c r="B191" s="280" t="str">
        <f>+'01-Mapa de Riesgos'!N191</f>
        <v>Posibilidad de afectación económica y reputacional  por demandas o multas,   debido a la falta de seguimiento al trámite de pago, entrega de la factura por parte del proveedor en un lugar diferente al almacén general o diligenciamiento oporturno del acta de recibido a satisfacción por parte de los proveedores de bienes.</v>
      </c>
      <c r="C191" s="85" t="s">
        <v>239</v>
      </c>
      <c r="D191" s="84">
        <f t="shared" si="471"/>
        <v>2</v>
      </c>
      <c r="E191" s="273">
        <f t="shared" ref="E191" si="634">ROUND(AVERAGEIF(D191:D193,"&gt;0"),0)</f>
        <v>2</v>
      </c>
      <c r="F191" s="273">
        <f t="shared" ref="F191" si="635">E191*0.6</f>
        <v>1.2</v>
      </c>
      <c r="G191" s="248" t="s">
        <v>985</v>
      </c>
      <c r="H191" s="273">
        <f t="shared" ref="H191" si="636">IF(C191="No_existen",5*$H$10,I191*$H$10)</f>
        <v>0.2</v>
      </c>
      <c r="I191" s="273">
        <f t="shared" ref="I191" si="637">ROUND(AVERAGEIF(J191:J193,"&gt;0"),0)</f>
        <v>4</v>
      </c>
      <c r="J191" s="244">
        <f t="shared" si="611"/>
        <v>4</v>
      </c>
      <c r="K191" s="248" t="s">
        <v>243</v>
      </c>
      <c r="L191" s="129"/>
      <c r="M191" s="273">
        <f t="shared" ref="M191" si="638">IF(C191="No_existen",5*$M$10,N191*$M$10)</f>
        <v>0.15</v>
      </c>
      <c r="N191" s="273">
        <f t="shared" ref="N191" si="639">ROUND(AVERAGEIF(O191:O193,"&gt;0"),0)</f>
        <v>1</v>
      </c>
      <c r="O191" s="132">
        <f t="shared" si="472"/>
        <v>1</v>
      </c>
      <c r="P191" s="247" t="s">
        <v>220</v>
      </c>
      <c r="Q191" s="248" t="s">
        <v>995</v>
      </c>
      <c r="R191" s="273">
        <f t="shared" ref="R191" si="640">IF(C191="No_existen",5*$R$10,S191*$R$10)</f>
        <v>0.1</v>
      </c>
      <c r="S191" s="273">
        <f t="shared" ref="S191" si="641">ROUND(AVERAGEIF(T191:T193,"&gt;0"),0)</f>
        <v>1</v>
      </c>
      <c r="T191" s="244">
        <f t="shared" si="473"/>
        <v>1</v>
      </c>
      <c r="U191" s="247" t="s">
        <v>217</v>
      </c>
      <c r="V191" s="247" t="s">
        <v>225</v>
      </c>
      <c r="W191" s="273">
        <f t="shared" ref="W191" si="642">IF(C191="No_existen",5*$W$10,X191*$W$10)</f>
        <v>0.1</v>
      </c>
      <c r="X191" s="273">
        <f t="shared" ref="X191" si="643">ROUND(AVERAGEIF(Y191:Y193,"&gt;0"),0)</f>
        <v>1</v>
      </c>
      <c r="Y191" s="244">
        <f t="shared" si="5"/>
        <v>1</v>
      </c>
      <c r="Z191" s="243" t="s">
        <v>395</v>
      </c>
      <c r="AA191" s="273">
        <f t="shared" ref="AA191" si="644">ROUND(AVERAGE(E191,I191,N191,S191,X191),0)</f>
        <v>2</v>
      </c>
      <c r="AB191" s="369" t="str">
        <f t="shared" ref="AB191" si="645">IF(AA191&lt;1.5,"FUERTE",IF(AND(AA191&gt;=1.5,AA191&lt;2.5),"ACEPTABLE",IF(AA191&gt;=5,"INEXISTENTE","DÉBIL")))</f>
        <v>ACEPTABLE</v>
      </c>
      <c r="AC191" s="272">
        <f>IF('01-Mapa de Riesgos'!S191=0,0,ROUND(('01-Mapa de Riesgos'!S191*AA191),0))</f>
        <v>24</v>
      </c>
      <c r="AD191" s="371" t="str">
        <f t="shared" si="595"/>
        <v>MODERADO</v>
      </c>
      <c r="AE191" s="386" t="s">
        <v>1002</v>
      </c>
      <c r="AF191" s="385" t="s">
        <v>1003</v>
      </c>
      <c r="AG191" s="243" t="s">
        <v>72</v>
      </c>
      <c r="AH191" s="243" t="s">
        <v>1008</v>
      </c>
      <c r="AI191" s="251">
        <v>46387</v>
      </c>
      <c r="AJ191" s="87"/>
      <c r="AK191" s="88"/>
      <c r="AL191" s="88"/>
      <c r="AM191" s="88"/>
      <c r="AN191" s="88"/>
      <c r="AO191" s="88"/>
      <c r="AP191" s="88"/>
      <c r="AQ191" s="88"/>
    </row>
    <row r="192" spans="1:43" s="90" customFormat="1" ht="48" x14ac:dyDescent="0.2">
      <c r="A192" s="290"/>
      <c r="B192" s="281"/>
      <c r="C192" s="85" t="s">
        <v>239</v>
      </c>
      <c r="D192" s="84">
        <f t="shared" si="471"/>
        <v>2</v>
      </c>
      <c r="E192" s="273"/>
      <c r="F192" s="273"/>
      <c r="G192" s="248" t="s">
        <v>986</v>
      </c>
      <c r="H192" s="273"/>
      <c r="I192" s="273"/>
      <c r="J192" s="244">
        <f t="shared" si="611"/>
        <v>4</v>
      </c>
      <c r="K192" s="248" t="s">
        <v>243</v>
      </c>
      <c r="L192" s="129"/>
      <c r="M192" s="273"/>
      <c r="N192" s="273"/>
      <c r="O192" s="132">
        <f t="shared" si="472"/>
        <v>1</v>
      </c>
      <c r="P192" s="247" t="s">
        <v>220</v>
      </c>
      <c r="Q192" s="248" t="s">
        <v>996</v>
      </c>
      <c r="R192" s="273"/>
      <c r="S192" s="273"/>
      <c r="T192" s="244">
        <f t="shared" si="473"/>
        <v>1</v>
      </c>
      <c r="U192" s="247" t="s">
        <v>217</v>
      </c>
      <c r="V192" s="247" t="s">
        <v>225</v>
      </c>
      <c r="W192" s="273"/>
      <c r="X192" s="273"/>
      <c r="Y192" s="244">
        <f t="shared" si="5"/>
        <v>1</v>
      </c>
      <c r="Z192" s="243" t="s">
        <v>395</v>
      </c>
      <c r="AA192" s="273"/>
      <c r="AB192" s="369"/>
      <c r="AC192" s="272"/>
      <c r="AD192" s="371"/>
      <c r="AE192" s="386"/>
      <c r="AF192" s="386"/>
      <c r="AG192" s="243" t="s">
        <v>72</v>
      </c>
      <c r="AH192" s="243" t="s">
        <v>1009</v>
      </c>
      <c r="AI192" s="251">
        <v>46387</v>
      </c>
      <c r="AJ192" s="87"/>
      <c r="AK192" s="88"/>
      <c r="AL192" s="88"/>
      <c r="AM192" s="88"/>
      <c r="AN192" s="88"/>
      <c r="AO192" s="88"/>
      <c r="AP192" s="88"/>
      <c r="AQ192" s="88"/>
    </row>
    <row r="193" spans="1:43" s="90" customFormat="1" ht="48" x14ac:dyDescent="0.2">
      <c r="A193" s="290"/>
      <c r="B193" s="282"/>
      <c r="C193" s="85" t="s">
        <v>239</v>
      </c>
      <c r="D193" s="84">
        <f t="shared" si="471"/>
        <v>2</v>
      </c>
      <c r="E193" s="273"/>
      <c r="F193" s="273"/>
      <c r="G193" s="248" t="s">
        <v>987</v>
      </c>
      <c r="H193" s="273"/>
      <c r="I193" s="273"/>
      <c r="J193" s="244">
        <f t="shared" si="611"/>
        <v>4</v>
      </c>
      <c r="K193" s="248" t="s">
        <v>243</v>
      </c>
      <c r="L193" s="129"/>
      <c r="M193" s="273"/>
      <c r="N193" s="273"/>
      <c r="O193" s="132">
        <f t="shared" si="472"/>
        <v>1</v>
      </c>
      <c r="P193" s="247" t="s">
        <v>220</v>
      </c>
      <c r="Q193" s="248" t="s">
        <v>995</v>
      </c>
      <c r="R193" s="273"/>
      <c r="S193" s="273"/>
      <c r="T193" s="244">
        <f t="shared" si="473"/>
        <v>1</v>
      </c>
      <c r="U193" s="247" t="s">
        <v>217</v>
      </c>
      <c r="V193" s="247" t="s">
        <v>225</v>
      </c>
      <c r="W193" s="273"/>
      <c r="X193" s="273"/>
      <c r="Y193" s="244">
        <f t="shared" si="5"/>
        <v>1</v>
      </c>
      <c r="Z193" s="243" t="s">
        <v>395</v>
      </c>
      <c r="AA193" s="273"/>
      <c r="AB193" s="369"/>
      <c r="AC193" s="272"/>
      <c r="AD193" s="371"/>
      <c r="AE193" s="386"/>
      <c r="AF193" s="386"/>
      <c r="AG193" s="243" t="s">
        <v>72</v>
      </c>
      <c r="AH193" s="243" t="s">
        <v>1010</v>
      </c>
      <c r="AI193" s="251">
        <v>46387</v>
      </c>
      <c r="AJ193" s="87"/>
      <c r="AK193" s="88"/>
      <c r="AL193" s="88"/>
      <c r="AM193" s="88"/>
      <c r="AN193" s="88"/>
      <c r="AO193" s="88"/>
      <c r="AP193" s="88"/>
      <c r="AQ193" s="88"/>
    </row>
    <row r="194" spans="1:43" s="90" customFormat="1" ht="38.25" x14ac:dyDescent="0.2">
      <c r="A194" s="290">
        <v>62</v>
      </c>
      <c r="B194" s="280" t="str">
        <f>+'01-Mapa de Riesgos'!N194</f>
        <v>Posibilidad de afectación económica y reputacional  por la suspención de las actividades academicas y administrativas,   debido al agotamiento de las reservas de agua en el campus universitario, para la atención de las necesidades basicas de salubridad.</v>
      </c>
      <c r="C194" s="85" t="s">
        <v>240</v>
      </c>
      <c r="D194" s="84">
        <f t="shared" si="471"/>
        <v>1</v>
      </c>
      <c r="E194" s="273">
        <f t="shared" ref="E194" si="646">ROUND(AVERAGEIF(D194:D196,"&gt;0"),0)</f>
        <v>1</v>
      </c>
      <c r="F194" s="273">
        <f t="shared" ref="F194" si="647">E194*0.6</f>
        <v>0.6</v>
      </c>
      <c r="G194" s="248" t="s">
        <v>988</v>
      </c>
      <c r="H194" s="355">
        <f>IF(C194="No_existen",5*$X$10,I194*$X$10)</f>
        <v>0</v>
      </c>
      <c r="I194" s="398">
        <v>4</v>
      </c>
      <c r="J194" s="258">
        <v>4</v>
      </c>
      <c r="K194" s="247" t="s">
        <v>243</v>
      </c>
      <c r="L194" s="129"/>
      <c r="M194" s="273">
        <f t="shared" ref="M194" si="648">IF(C194="No_existen",5*$M$10,N194*$M$10)</f>
        <v>0.15</v>
      </c>
      <c r="N194" s="273">
        <f t="shared" ref="N194:N254" si="649">ROUND(AVERAGEIF(O194:O196,"&gt;0"),0)</f>
        <v>1</v>
      </c>
      <c r="O194" s="132">
        <f t="shared" si="472"/>
        <v>1</v>
      </c>
      <c r="P194" s="247" t="s">
        <v>220</v>
      </c>
      <c r="Q194" s="248" t="s">
        <v>997</v>
      </c>
      <c r="R194" s="273">
        <f t="shared" ref="R194" si="650">IF(C194="No_existen",5*$R$10,S194*$R$10)</f>
        <v>0.1</v>
      </c>
      <c r="S194" s="273">
        <f t="shared" ref="S194" si="651">ROUND(AVERAGEIF(T194:T196,"&gt;0"),0)</f>
        <v>1</v>
      </c>
      <c r="T194" s="244">
        <f t="shared" si="473"/>
        <v>1</v>
      </c>
      <c r="U194" s="247" t="s">
        <v>217</v>
      </c>
      <c r="V194" s="247" t="s">
        <v>230</v>
      </c>
      <c r="W194" s="273">
        <f t="shared" ref="W194" si="652">IF(C194="No_existen",5*$W$10,X194*$W$10)</f>
        <v>0.30000000000000004</v>
      </c>
      <c r="X194" s="273">
        <f t="shared" ref="X194" si="653">ROUND(AVERAGEIF(Y194:Y196,"&gt;0"),0)</f>
        <v>3</v>
      </c>
      <c r="Y194" s="244">
        <f t="shared" si="5"/>
        <v>4</v>
      </c>
      <c r="Z194" s="243" t="s">
        <v>550</v>
      </c>
      <c r="AA194" s="273">
        <f t="shared" ref="AA194" si="654">ROUND(AVERAGE(E194,I194,N194,S194,X194),0)</f>
        <v>2</v>
      </c>
      <c r="AB194" s="369" t="str">
        <f t="shared" ref="AB194" si="655">IF(AA194&lt;1.5,"FUERTE",IF(AND(AA194&gt;=1.5,AA194&lt;2.5),"ACEPTABLE",IF(AA194&gt;=5,"INEXISTENTE","DÉBIL")))</f>
        <v>ACEPTABLE</v>
      </c>
      <c r="AC194" s="272">
        <f>IF('01-Mapa de Riesgos'!S194=0,0,ROUND(('01-Mapa de Riesgos'!S194*AA194),0))</f>
        <v>18</v>
      </c>
      <c r="AD194" s="371" t="str">
        <f t="shared" si="595"/>
        <v>MODERADO</v>
      </c>
      <c r="AE194" s="397" t="s">
        <v>1004</v>
      </c>
      <c r="AF194" s="397" t="s">
        <v>1005</v>
      </c>
      <c r="AG194" s="243" t="s">
        <v>72</v>
      </c>
      <c r="AH194" s="243" t="s">
        <v>1011</v>
      </c>
      <c r="AI194" s="251">
        <v>46387</v>
      </c>
      <c r="AJ194" s="87"/>
      <c r="AK194" s="88"/>
      <c r="AL194" s="88"/>
      <c r="AM194" s="88"/>
      <c r="AN194" s="88"/>
      <c r="AO194" s="88"/>
      <c r="AP194" s="88"/>
      <c r="AQ194" s="88"/>
    </row>
    <row r="195" spans="1:43" s="90" customFormat="1" ht="48" x14ac:dyDescent="0.2">
      <c r="A195" s="290"/>
      <c r="B195" s="281"/>
      <c r="C195" s="85" t="s">
        <v>240</v>
      </c>
      <c r="D195" s="84">
        <f t="shared" si="471"/>
        <v>1</v>
      </c>
      <c r="E195" s="273"/>
      <c r="F195" s="273"/>
      <c r="G195" s="248" t="s">
        <v>989</v>
      </c>
      <c r="H195" s="355"/>
      <c r="I195" s="398"/>
      <c r="J195" s="258">
        <v>4</v>
      </c>
      <c r="K195" s="247" t="s">
        <v>243</v>
      </c>
      <c r="L195" s="129"/>
      <c r="M195" s="273"/>
      <c r="N195" s="273"/>
      <c r="O195" s="132">
        <f t="shared" si="472"/>
        <v>1</v>
      </c>
      <c r="P195" s="247" t="s">
        <v>220</v>
      </c>
      <c r="Q195" s="248" t="s">
        <v>997</v>
      </c>
      <c r="R195" s="273"/>
      <c r="S195" s="273"/>
      <c r="T195" s="244">
        <f t="shared" si="473"/>
        <v>1</v>
      </c>
      <c r="U195" s="247" t="s">
        <v>217</v>
      </c>
      <c r="V195" s="247" t="s">
        <v>226</v>
      </c>
      <c r="W195" s="273"/>
      <c r="X195" s="273"/>
      <c r="Y195" s="244">
        <f t="shared" si="5"/>
        <v>1</v>
      </c>
      <c r="Z195" s="243" t="s">
        <v>395</v>
      </c>
      <c r="AA195" s="273"/>
      <c r="AB195" s="369"/>
      <c r="AC195" s="272"/>
      <c r="AD195" s="371"/>
      <c r="AE195" s="397"/>
      <c r="AF195" s="397"/>
      <c r="AG195" s="243" t="s">
        <v>72</v>
      </c>
      <c r="AH195" s="243" t="s">
        <v>1012</v>
      </c>
      <c r="AI195" s="251">
        <v>46387</v>
      </c>
      <c r="AJ195" s="87"/>
      <c r="AK195" s="88"/>
      <c r="AL195" s="88"/>
      <c r="AM195" s="88"/>
      <c r="AN195" s="88"/>
      <c r="AO195" s="88"/>
      <c r="AP195" s="88"/>
      <c r="AQ195" s="88"/>
    </row>
    <row r="196" spans="1:43" s="90" customFormat="1" ht="48" x14ac:dyDescent="0.2">
      <c r="A196" s="290"/>
      <c r="B196" s="282"/>
      <c r="C196" s="85" t="s">
        <v>240</v>
      </c>
      <c r="D196" s="84">
        <f t="shared" si="471"/>
        <v>1</v>
      </c>
      <c r="E196" s="273"/>
      <c r="F196" s="273"/>
      <c r="G196" s="248" t="s">
        <v>990</v>
      </c>
      <c r="H196" s="355"/>
      <c r="I196" s="398"/>
      <c r="J196" s="258">
        <v>4</v>
      </c>
      <c r="K196" s="247" t="s">
        <v>243</v>
      </c>
      <c r="L196" s="129"/>
      <c r="M196" s="273"/>
      <c r="N196" s="273"/>
      <c r="O196" s="132">
        <f t="shared" si="472"/>
        <v>1</v>
      </c>
      <c r="P196" s="247" t="s">
        <v>220</v>
      </c>
      <c r="Q196" s="248" t="s">
        <v>997</v>
      </c>
      <c r="R196" s="273"/>
      <c r="S196" s="273"/>
      <c r="T196" s="244">
        <f t="shared" si="473"/>
        <v>1</v>
      </c>
      <c r="U196" s="247" t="s">
        <v>217</v>
      </c>
      <c r="V196" s="247" t="s">
        <v>228</v>
      </c>
      <c r="W196" s="273"/>
      <c r="X196" s="273"/>
      <c r="Y196" s="244">
        <f t="shared" si="5"/>
        <v>4</v>
      </c>
      <c r="Z196" s="243" t="s">
        <v>550</v>
      </c>
      <c r="AA196" s="273"/>
      <c r="AB196" s="369"/>
      <c r="AC196" s="272"/>
      <c r="AD196" s="371"/>
      <c r="AE196" s="397"/>
      <c r="AF196" s="397"/>
      <c r="AG196" s="243" t="s">
        <v>72</v>
      </c>
      <c r="AH196" s="243" t="s">
        <v>1013</v>
      </c>
      <c r="AI196" s="251">
        <v>46387</v>
      </c>
      <c r="AJ196" s="87"/>
      <c r="AK196" s="88"/>
      <c r="AL196" s="88"/>
      <c r="AM196" s="88"/>
      <c r="AN196" s="88"/>
      <c r="AO196" s="88"/>
      <c r="AP196" s="88"/>
      <c r="AQ196" s="88"/>
    </row>
    <row r="197" spans="1:43" s="90" customFormat="1" ht="38.25" x14ac:dyDescent="0.2">
      <c r="A197" s="290">
        <v>63</v>
      </c>
      <c r="B197" s="280" t="str">
        <f>+'01-Mapa de Riesgos'!N197</f>
        <v>Posibilidad de afectación económica y reputacional  por consumo y venta ilegal de sustancias psicoactivas y alcohol, riñas, fiestas no autorizadas, ingreso no controlado de personas ajenas a la comunidad universitaria,   a causa de actividades realizadas al interior del campus, contrarias a las normas, leyes y reglamentos.</v>
      </c>
      <c r="C197" s="85" t="s">
        <v>246</v>
      </c>
      <c r="D197" s="84">
        <f t="shared" si="471"/>
        <v>3</v>
      </c>
      <c r="E197" s="273">
        <f t="shared" ref="E197" si="656">ROUND(AVERAGEIF(D197:D199,"&gt;0"),0)</f>
        <v>3</v>
      </c>
      <c r="F197" s="273">
        <f t="shared" ref="F197" si="657">E197*0.6</f>
        <v>1.7999999999999998</v>
      </c>
      <c r="G197" s="243" t="s">
        <v>991</v>
      </c>
      <c r="H197" s="273">
        <f t="shared" ref="H197" si="658">IF(C197="No_existen",5*$H$10,I197*$H$10)</f>
        <v>0.2</v>
      </c>
      <c r="I197" s="273">
        <f t="shared" ref="I197" si="659">ROUND(AVERAGEIF(J197:J199,"&gt;0"),0)</f>
        <v>4</v>
      </c>
      <c r="J197" s="244">
        <f t="shared" si="611"/>
        <v>4</v>
      </c>
      <c r="K197" s="243" t="s">
        <v>243</v>
      </c>
      <c r="L197" s="129"/>
      <c r="M197" s="273">
        <f t="shared" ref="M197" si="660">IF(C197="No_existen",5*$M$10,N197*$M$10)</f>
        <v>0.15</v>
      </c>
      <c r="N197" s="273">
        <f t="shared" ref="N197:N257" si="661">ROUND(AVERAGEIF(O197:O199,"&gt;0"),0)</f>
        <v>1</v>
      </c>
      <c r="O197" s="132">
        <f t="shared" si="472"/>
        <v>1</v>
      </c>
      <c r="P197" s="243" t="s">
        <v>220</v>
      </c>
      <c r="Q197" s="242" t="s">
        <v>998</v>
      </c>
      <c r="R197" s="273">
        <f t="shared" ref="R197" si="662">IF(C197="No_existen",5*$R$10,S197*$R$10)</f>
        <v>0.1</v>
      </c>
      <c r="S197" s="273">
        <f t="shared" ref="S197" si="663">ROUND(AVERAGEIF(T197:T199,"&gt;0"),0)</f>
        <v>1</v>
      </c>
      <c r="T197" s="244">
        <f t="shared" si="473"/>
        <v>1</v>
      </c>
      <c r="U197" s="243" t="s">
        <v>217</v>
      </c>
      <c r="V197" s="243" t="s">
        <v>231</v>
      </c>
      <c r="W197" s="273">
        <f t="shared" ref="W197" si="664">IF(C197="No_existen",5*$W$10,X197*$W$10)</f>
        <v>0.1</v>
      </c>
      <c r="X197" s="273">
        <f t="shared" ref="X197" si="665">ROUND(AVERAGEIF(Y197:Y199,"&gt;0"),0)</f>
        <v>1</v>
      </c>
      <c r="Y197" s="244">
        <f t="shared" si="5"/>
        <v>1</v>
      </c>
      <c r="Z197" s="243" t="s">
        <v>395</v>
      </c>
      <c r="AA197" s="273">
        <f t="shared" ref="AA197" si="666">ROUND(AVERAGE(E197,I197,N197,S197,X197),0)</f>
        <v>2</v>
      </c>
      <c r="AB197" s="369" t="str">
        <f t="shared" ref="AB197" si="667">IF(AA197&lt;1.5,"FUERTE",IF(AND(AA197&gt;=1.5,AA197&lt;2.5),"ACEPTABLE",IF(AA197&gt;=5,"INEXISTENTE","DÉBIL")))</f>
        <v>ACEPTABLE</v>
      </c>
      <c r="AC197" s="272">
        <f>IF('01-Mapa de Riesgos'!S197=0,0,ROUND(('01-Mapa de Riesgos'!S197*AA197),0))</f>
        <v>50</v>
      </c>
      <c r="AD197" s="371" t="str">
        <f t="shared" si="595"/>
        <v>GRAVE</v>
      </c>
      <c r="AE197" s="293" t="s">
        <v>1006</v>
      </c>
      <c r="AF197" s="293" t="s">
        <v>1007</v>
      </c>
      <c r="AG197" s="243" t="s">
        <v>74</v>
      </c>
      <c r="AH197" s="243" t="s">
        <v>1014</v>
      </c>
      <c r="AI197" s="251">
        <v>46387</v>
      </c>
      <c r="AJ197" s="87" t="s">
        <v>1016</v>
      </c>
      <c r="AK197" s="88"/>
      <c r="AL197" s="88"/>
      <c r="AM197" s="88"/>
      <c r="AN197" s="88"/>
      <c r="AO197" s="88"/>
      <c r="AP197" s="88"/>
      <c r="AQ197" s="88"/>
    </row>
    <row r="198" spans="1:43" s="90" customFormat="1" ht="51" x14ac:dyDescent="0.2">
      <c r="A198" s="290"/>
      <c r="B198" s="281"/>
      <c r="C198" s="85" t="s">
        <v>246</v>
      </c>
      <c r="D198" s="84">
        <f t="shared" si="471"/>
        <v>3</v>
      </c>
      <c r="E198" s="273"/>
      <c r="F198" s="273"/>
      <c r="G198" s="243" t="s">
        <v>992</v>
      </c>
      <c r="H198" s="273"/>
      <c r="I198" s="273"/>
      <c r="J198" s="244">
        <f t="shared" si="611"/>
        <v>4</v>
      </c>
      <c r="K198" s="243" t="s">
        <v>243</v>
      </c>
      <c r="L198" s="129"/>
      <c r="M198" s="273"/>
      <c r="N198" s="273"/>
      <c r="O198" s="132">
        <f t="shared" si="472"/>
        <v>1</v>
      </c>
      <c r="P198" s="243" t="s">
        <v>220</v>
      </c>
      <c r="Q198" s="242" t="s">
        <v>999</v>
      </c>
      <c r="R198" s="273"/>
      <c r="S198" s="273"/>
      <c r="T198" s="244">
        <f t="shared" si="473"/>
        <v>1</v>
      </c>
      <c r="U198" s="243" t="s">
        <v>217</v>
      </c>
      <c r="V198" s="243" t="s">
        <v>225</v>
      </c>
      <c r="W198" s="273"/>
      <c r="X198" s="273"/>
      <c r="Y198" s="244">
        <f t="shared" si="5"/>
        <v>1</v>
      </c>
      <c r="Z198" s="243" t="s">
        <v>395</v>
      </c>
      <c r="AA198" s="273"/>
      <c r="AB198" s="369"/>
      <c r="AC198" s="272"/>
      <c r="AD198" s="371"/>
      <c r="AE198" s="293"/>
      <c r="AF198" s="293"/>
      <c r="AG198" s="243" t="s">
        <v>74</v>
      </c>
      <c r="AH198" s="243" t="s">
        <v>1015</v>
      </c>
      <c r="AI198" s="251">
        <v>46387</v>
      </c>
      <c r="AJ198" s="87" t="s">
        <v>1017</v>
      </c>
      <c r="AK198" s="88"/>
      <c r="AL198" s="88"/>
      <c r="AM198" s="88"/>
      <c r="AN198" s="88"/>
      <c r="AO198" s="88"/>
      <c r="AP198" s="88"/>
      <c r="AQ198" s="88"/>
    </row>
    <row r="199" spans="1:43" s="90" customFormat="1" x14ac:dyDescent="0.2">
      <c r="A199" s="290"/>
      <c r="B199" s="282"/>
      <c r="C199" s="85"/>
      <c r="D199" s="84">
        <f t="shared" si="471"/>
        <v>0</v>
      </c>
      <c r="E199" s="273"/>
      <c r="F199" s="273"/>
      <c r="G199" s="243"/>
      <c r="H199" s="273"/>
      <c r="I199" s="273"/>
      <c r="J199" s="244">
        <f t="shared" si="611"/>
        <v>0</v>
      </c>
      <c r="K199" s="243"/>
      <c r="L199" s="129"/>
      <c r="M199" s="273"/>
      <c r="N199" s="273"/>
      <c r="O199" s="132">
        <f t="shared" si="472"/>
        <v>0</v>
      </c>
      <c r="P199" s="243"/>
      <c r="Q199" s="242"/>
      <c r="R199" s="273"/>
      <c r="S199" s="273"/>
      <c r="T199" s="244">
        <f t="shared" si="473"/>
        <v>0</v>
      </c>
      <c r="U199" s="243"/>
      <c r="V199" s="243"/>
      <c r="W199" s="273"/>
      <c r="X199" s="273"/>
      <c r="Y199" s="244">
        <f t="shared" si="5"/>
        <v>0</v>
      </c>
      <c r="Z199" s="243"/>
      <c r="AA199" s="273"/>
      <c r="AB199" s="369"/>
      <c r="AC199" s="272"/>
      <c r="AD199" s="371"/>
      <c r="AE199" s="293"/>
      <c r="AF199" s="293"/>
      <c r="AG199" s="243"/>
      <c r="AH199" s="243"/>
      <c r="AI199" s="86"/>
      <c r="AJ199" s="87"/>
      <c r="AK199" s="88"/>
      <c r="AL199" s="88"/>
      <c r="AM199" s="88"/>
      <c r="AN199" s="88"/>
      <c r="AO199" s="88"/>
      <c r="AP199" s="88"/>
      <c r="AQ199" s="88"/>
    </row>
    <row r="200" spans="1:43" s="90" customFormat="1" ht="76.5" x14ac:dyDescent="0.2">
      <c r="A200" s="290">
        <v>64</v>
      </c>
      <c r="B200" s="280" t="str">
        <f>+'01-Mapa de Riesgos'!N200</f>
        <v>Posibilidad de perdida de disponibilidad  por falta de acceso a los servicios en red,   debido a fallas electricas y obsolecencia tecnologica.</v>
      </c>
      <c r="C200" s="194" t="s">
        <v>240</v>
      </c>
      <c r="D200" s="195">
        <f t="shared" si="471"/>
        <v>1</v>
      </c>
      <c r="E200" s="274">
        <f>ROUND(AVERAGEIF(D200:D202,"&gt;0"),0)</f>
        <v>1</v>
      </c>
      <c r="F200" s="274">
        <f>E200*0.6</f>
        <v>0.6</v>
      </c>
      <c r="G200" s="242" t="s">
        <v>1021</v>
      </c>
      <c r="H200" s="274">
        <f>IF(C200="No_existen",5*$H$10,I200*$H$10)</f>
        <v>0.2</v>
      </c>
      <c r="I200" s="274">
        <f>ROUND(AVERAGEIF(J200:J202,"&gt;0"),0)</f>
        <v>4</v>
      </c>
      <c r="J200" s="245">
        <f t="shared" si="611"/>
        <v>4</v>
      </c>
      <c r="K200" s="242" t="s">
        <v>243</v>
      </c>
      <c r="L200" s="129"/>
      <c r="M200" s="273">
        <f t="shared" ref="M200" si="668">IF(C200="No_existen",5*$M$10,N200*$M$10)</f>
        <v>0.15</v>
      </c>
      <c r="N200" s="273">
        <f t="shared" ref="N200:N260" si="669">ROUND(AVERAGEIF(O200:O202,"&gt;0"),0)</f>
        <v>1</v>
      </c>
      <c r="O200" s="132">
        <f t="shared" si="472"/>
        <v>1</v>
      </c>
      <c r="P200" s="242" t="s">
        <v>220</v>
      </c>
      <c r="Q200" s="242" t="s">
        <v>1022</v>
      </c>
      <c r="R200" s="274">
        <f>IF(C200="No_existen",5*$R$10,S200*$R$10)</f>
        <v>0.1</v>
      </c>
      <c r="S200" s="274">
        <f>ROUND(AVERAGEIF(T200:T202,"&gt;0"),0)</f>
        <v>1</v>
      </c>
      <c r="T200" s="245">
        <f t="shared" si="473"/>
        <v>1</v>
      </c>
      <c r="U200" s="242" t="s">
        <v>217</v>
      </c>
      <c r="V200" s="242" t="s">
        <v>224</v>
      </c>
      <c r="W200" s="274">
        <f t="shared" ref="W200" si="670">IF(C200="No_existen",5*$W$10,X200*$W$10)</f>
        <v>0.1</v>
      </c>
      <c r="X200" s="274">
        <f>ROUND(AVERAGEIF(Y200:Y202,"&gt;0"),0)</f>
        <v>1</v>
      </c>
      <c r="Y200" s="245">
        <f t="shared" si="5"/>
        <v>1</v>
      </c>
      <c r="Z200" s="242" t="s">
        <v>395</v>
      </c>
      <c r="AA200" s="273">
        <f t="shared" ref="AA200" si="671">ROUND(AVERAGE(E200,I200,N200,S200,X200),0)</f>
        <v>2</v>
      </c>
      <c r="AB200" s="369" t="str">
        <f t="shared" ref="AB200" si="672">IF(AA200&lt;1.5,"FUERTE",IF(AND(AA200&gt;=1.5,AA200&lt;2.5),"ACEPTABLE",IF(AA200&gt;=5,"INEXISTENTE","DÉBIL")))</f>
        <v>ACEPTABLE</v>
      </c>
      <c r="AC200" s="272">
        <f>IF('01-Mapa de Riesgos'!S200=0,0,ROUND(('01-Mapa de Riesgos'!S200*AA200),0))</f>
        <v>18</v>
      </c>
      <c r="AD200" s="371" t="str">
        <f t="shared" si="595"/>
        <v>MODERADO</v>
      </c>
      <c r="AE200" s="374" t="s">
        <v>1023</v>
      </c>
      <c r="AF200" s="379">
        <v>0.99</v>
      </c>
      <c r="AG200" s="242" t="s">
        <v>72</v>
      </c>
      <c r="AH200" s="242" t="s">
        <v>1024</v>
      </c>
      <c r="AI200" s="197">
        <v>46387</v>
      </c>
      <c r="AJ200" s="87"/>
      <c r="AK200" s="88"/>
      <c r="AL200" s="88"/>
      <c r="AM200" s="88"/>
      <c r="AN200" s="88"/>
      <c r="AO200" s="88"/>
      <c r="AP200" s="88"/>
      <c r="AQ200" s="88"/>
    </row>
    <row r="201" spans="1:43" s="90" customFormat="1" x14ac:dyDescent="0.2">
      <c r="A201" s="290"/>
      <c r="B201" s="281"/>
      <c r="C201" s="85"/>
      <c r="D201" s="84">
        <f t="shared" si="471"/>
        <v>0</v>
      </c>
      <c r="E201" s="273"/>
      <c r="F201" s="273"/>
      <c r="G201" s="243"/>
      <c r="H201" s="273"/>
      <c r="I201" s="273"/>
      <c r="J201" s="244">
        <f t="shared" si="611"/>
        <v>0</v>
      </c>
      <c r="K201" s="243"/>
      <c r="L201" s="129"/>
      <c r="M201" s="273"/>
      <c r="N201" s="273"/>
      <c r="O201" s="132">
        <f t="shared" si="472"/>
        <v>0</v>
      </c>
      <c r="P201" s="243"/>
      <c r="Q201" s="242"/>
      <c r="R201" s="273"/>
      <c r="S201" s="273"/>
      <c r="T201" s="244">
        <f t="shared" si="473"/>
        <v>0</v>
      </c>
      <c r="U201" s="243"/>
      <c r="V201" s="243"/>
      <c r="W201" s="273"/>
      <c r="X201" s="273"/>
      <c r="Y201" s="244">
        <f t="shared" si="5"/>
        <v>0</v>
      </c>
      <c r="Z201" s="243"/>
      <c r="AA201" s="273"/>
      <c r="AB201" s="369"/>
      <c r="AC201" s="272"/>
      <c r="AD201" s="371"/>
      <c r="AE201" s="272"/>
      <c r="AF201" s="293"/>
      <c r="AG201" s="243"/>
      <c r="AH201" s="243"/>
      <c r="AI201" s="86"/>
      <c r="AJ201" s="87"/>
      <c r="AK201" s="88"/>
      <c r="AL201" s="88"/>
      <c r="AM201" s="88"/>
      <c r="AN201" s="88"/>
      <c r="AO201" s="88"/>
      <c r="AP201" s="88"/>
      <c r="AQ201" s="88"/>
    </row>
    <row r="202" spans="1:43" s="90" customFormat="1" x14ac:dyDescent="0.2">
      <c r="A202" s="290"/>
      <c r="B202" s="282"/>
      <c r="C202" s="85"/>
      <c r="D202" s="84">
        <f t="shared" si="471"/>
        <v>0</v>
      </c>
      <c r="E202" s="273"/>
      <c r="F202" s="273"/>
      <c r="G202" s="243"/>
      <c r="H202" s="273"/>
      <c r="I202" s="273"/>
      <c r="J202" s="244">
        <f t="shared" si="611"/>
        <v>0</v>
      </c>
      <c r="K202" s="243"/>
      <c r="L202" s="129"/>
      <c r="M202" s="273"/>
      <c r="N202" s="273"/>
      <c r="O202" s="132">
        <f t="shared" si="472"/>
        <v>0</v>
      </c>
      <c r="P202" s="243"/>
      <c r="Q202" s="242"/>
      <c r="R202" s="273"/>
      <c r="S202" s="273"/>
      <c r="T202" s="244">
        <f t="shared" si="473"/>
        <v>0</v>
      </c>
      <c r="U202" s="243"/>
      <c r="V202" s="243"/>
      <c r="W202" s="273"/>
      <c r="X202" s="273"/>
      <c r="Y202" s="244">
        <f t="shared" si="5"/>
        <v>0</v>
      </c>
      <c r="Z202" s="243"/>
      <c r="AA202" s="273"/>
      <c r="AB202" s="369"/>
      <c r="AC202" s="272"/>
      <c r="AD202" s="371"/>
      <c r="AE202" s="272"/>
      <c r="AF202" s="293"/>
      <c r="AG202" s="243"/>
      <c r="AH202" s="243"/>
      <c r="AI202" s="86"/>
      <c r="AJ202" s="87"/>
      <c r="AK202" s="88"/>
      <c r="AL202" s="88"/>
      <c r="AM202" s="88"/>
      <c r="AN202" s="88"/>
      <c r="AO202" s="88"/>
      <c r="AP202" s="88"/>
      <c r="AQ202" s="88"/>
    </row>
    <row r="203" spans="1:43" s="90" customFormat="1" ht="76.5" x14ac:dyDescent="0.2">
      <c r="A203" s="290">
        <v>65</v>
      </c>
      <c r="B203" s="280" t="str">
        <f>+'01-Mapa de Riesgos'!N203</f>
        <v>Posibilidad de afectación reputacional  Por la entrega de informes requeridos en la rendición de cuentas electrónica a la CGR, de manera extemporánea las fechas requeridas por el ente de control o que no siguen las directrices de la normatividad aplicable   debido a la falta de sistemas de información integrados que permitan la sistematización de la información y la generación de reportes que facilite la elaboración de informes y su verificación</v>
      </c>
      <c r="C203" s="194" t="s">
        <v>240</v>
      </c>
      <c r="D203" s="195">
        <f t="shared" ref="D203:D217" si="673">IF(C203=$C$665,1,IF(C203=$C$661,5,IF(C203=$C$662,4,IF(C203=$C$663,3,IF(C203=$C$664,2,0)))))</f>
        <v>1</v>
      </c>
      <c r="E203" s="274">
        <f>ROUND(AVERAGEIF(D203:D205,"&gt;0"),0)</f>
        <v>1</v>
      </c>
      <c r="F203" s="274">
        <f>E203*0.6</f>
        <v>0.6</v>
      </c>
      <c r="G203" s="242" t="s">
        <v>1031</v>
      </c>
      <c r="H203" s="274">
        <f>IF(C203="No_existen",5*$H$10,I203*$H$10)</f>
        <v>0.2</v>
      </c>
      <c r="I203" s="274">
        <f>ROUND(AVERAGEIF(J203:J205,"&gt;0"),0)</f>
        <v>4</v>
      </c>
      <c r="J203" s="245">
        <f t="shared" ref="J203:J266" si="674">IF(K203=$K$662,1,IF(K203=$K$661,4,IF(C203="No_existen",5,0)))</f>
        <v>4</v>
      </c>
      <c r="K203" s="242" t="s">
        <v>243</v>
      </c>
      <c r="L203" s="242"/>
      <c r="M203" s="274">
        <f>IF(C203="No_existen",5*$M$10,N203*$M$10)</f>
        <v>0.15</v>
      </c>
      <c r="N203" s="274">
        <f>ROUND(AVERAGEIF(O203:O205,"&gt;0"),0)</f>
        <v>1</v>
      </c>
      <c r="O203" s="245">
        <f t="shared" ref="O203:O238" si="675">IF(P203=$U$662,1,IF(P203=$U$661,4,IF(C203="No_existen",5,0)))</f>
        <v>1</v>
      </c>
      <c r="P203" s="242" t="s">
        <v>220</v>
      </c>
      <c r="Q203" s="242" t="s">
        <v>1032</v>
      </c>
      <c r="R203" s="274">
        <f>IF(C203="No_existen",5*$R$10,S203*$R$10)</f>
        <v>0.1</v>
      </c>
      <c r="S203" s="274">
        <f>ROUND(AVERAGEIF(T203:T205,"&gt;0"),0)</f>
        <v>1</v>
      </c>
      <c r="T203" s="245">
        <f t="shared" ref="T203:T266" si="676">IF(U203=$Z$661,1,IF(U203=$Z$662,4,IF(C203="No_existen",5,0)))</f>
        <v>1</v>
      </c>
      <c r="U203" s="242" t="s">
        <v>217</v>
      </c>
      <c r="V203" s="242" t="s">
        <v>228</v>
      </c>
      <c r="W203" s="274">
        <f t="shared" ref="W203" si="677">IF(C203="No_existen",5*$W$10,X203*$W$10)</f>
        <v>0.1</v>
      </c>
      <c r="X203" s="274">
        <f>ROUND(AVERAGEIF(Y203:Y205,"&gt;0"),0)</f>
        <v>1</v>
      </c>
      <c r="Y203" s="245">
        <f t="shared" si="5"/>
        <v>1</v>
      </c>
      <c r="Z203" s="242" t="s">
        <v>395</v>
      </c>
      <c r="AA203" s="273">
        <f t="shared" ref="AA203" si="678">ROUND(AVERAGE(E203,I203,N203,S203,X203),0)</f>
        <v>2</v>
      </c>
      <c r="AB203" s="369" t="str">
        <f t="shared" ref="AB203" si="679">IF(AA203&lt;1.5,"FUERTE",IF(AND(AA203&gt;=1.5,AA203&lt;2.5),"ACEPTABLE",IF(AA203&gt;=5,"INEXISTENTE","DÉBIL")))</f>
        <v>ACEPTABLE</v>
      </c>
      <c r="AC203" s="272">
        <f>IF('01-Mapa de Riesgos'!S203=0,0,ROUND(('01-Mapa de Riesgos'!S203*AA203),0))</f>
        <v>6</v>
      </c>
      <c r="AD203" s="371" t="str">
        <f t="shared" si="595"/>
        <v>LEVE</v>
      </c>
      <c r="AE203" s="374" t="s">
        <v>1042</v>
      </c>
      <c r="AF203" s="379">
        <v>0</v>
      </c>
      <c r="AG203" s="242" t="s">
        <v>71</v>
      </c>
      <c r="AH203" s="129"/>
      <c r="AI203" s="86"/>
      <c r="AJ203" s="87"/>
      <c r="AK203" s="88"/>
      <c r="AL203" s="88"/>
      <c r="AM203" s="88"/>
      <c r="AN203" s="88"/>
      <c r="AO203" s="88"/>
      <c r="AP203" s="88"/>
      <c r="AQ203" s="88"/>
    </row>
    <row r="204" spans="1:43" s="90" customFormat="1" ht="51" x14ac:dyDescent="0.2">
      <c r="A204" s="290"/>
      <c r="B204" s="281"/>
      <c r="C204" s="194" t="s">
        <v>240</v>
      </c>
      <c r="D204" s="84">
        <f t="shared" si="673"/>
        <v>1</v>
      </c>
      <c r="E204" s="273"/>
      <c r="F204" s="273"/>
      <c r="G204" s="243" t="s">
        <v>1033</v>
      </c>
      <c r="H204" s="273"/>
      <c r="I204" s="273"/>
      <c r="J204" s="244">
        <f t="shared" si="674"/>
        <v>4</v>
      </c>
      <c r="K204" s="243" t="s">
        <v>243</v>
      </c>
      <c r="L204" s="243"/>
      <c r="M204" s="273"/>
      <c r="N204" s="273"/>
      <c r="O204" s="244">
        <f t="shared" si="675"/>
        <v>1</v>
      </c>
      <c r="P204" s="243" t="s">
        <v>220</v>
      </c>
      <c r="Q204" s="242" t="s">
        <v>1034</v>
      </c>
      <c r="R204" s="273"/>
      <c r="S204" s="273"/>
      <c r="T204" s="244">
        <f t="shared" si="676"/>
        <v>1</v>
      </c>
      <c r="U204" s="243" t="s">
        <v>217</v>
      </c>
      <c r="V204" s="243" t="s">
        <v>228</v>
      </c>
      <c r="W204" s="273"/>
      <c r="X204" s="273"/>
      <c r="Y204" s="244">
        <f t="shared" ref="Y204:Y267" si="680">IF(Z204="Preventivo",1,IF(Z204="Detectivo",4, IF(C204="No_existen",5,0)))</f>
        <v>1</v>
      </c>
      <c r="Z204" s="243" t="s">
        <v>395</v>
      </c>
      <c r="AA204" s="273"/>
      <c r="AB204" s="369"/>
      <c r="AC204" s="272"/>
      <c r="AD204" s="371"/>
      <c r="AE204" s="272"/>
      <c r="AF204" s="293"/>
      <c r="AG204" s="243" t="s">
        <v>71</v>
      </c>
      <c r="AH204" s="129"/>
      <c r="AI204" s="86"/>
      <c r="AJ204" s="87"/>
      <c r="AK204" s="88"/>
      <c r="AL204" s="88"/>
      <c r="AM204" s="88"/>
      <c r="AN204" s="88"/>
      <c r="AO204" s="88"/>
      <c r="AP204" s="88"/>
      <c r="AQ204" s="88"/>
    </row>
    <row r="205" spans="1:43" s="90" customFormat="1" ht="25.5" x14ac:dyDescent="0.2">
      <c r="A205" s="290"/>
      <c r="B205" s="282"/>
      <c r="C205" s="194" t="s">
        <v>240</v>
      </c>
      <c r="D205" s="84">
        <f t="shared" si="673"/>
        <v>1</v>
      </c>
      <c r="E205" s="273"/>
      <c r="F205" s="273"/>
      <c r="G205" s="243" t="s">
        <v>1035</v>
      </c>
      <c r="H205" s="273"/>
      <c r="I205" s="273"/>
      <c r="J205" s="244">
        <f t="shared" si="674"/>
        <v>4</v>
      </c>
      <c r="K205" s="243" t="s">
        <v>243</v>
      </c>
      <c r="L205" s="243"/>
      <c r="M205" s="273"/>
      <c r="N205" s="273"/>
      <c r="O205" s="244">
        <f t="shared" si="675"/>
        <v>1</v>
      </c>
      <c r="P205" s="243" t="s">
        <v>220</v>
      </c>
      <c r="Q205" s="242" t="s">
        <v>815</v>
      </c>
      <c r="R205" s="273"/>
      <c r="S205" s="273"/>
      <c r="T205" s="244">
        <f t="shared" si="676"/>
        <v>1</v>
      </c>
      <c r="U205" s="243" t="s">
        <v>217</v>
      </c>
      <c r="V205" s="243" t="s">
        <v>228</v>
      </c>
      <c r="W205" s="273"/>
      <c r="X205" s="273"/>
      <c r="Y205" s="244">
        <f t="shared" si="680"/>
        <v>1</v>
      </c>
      <c r="Z205" s="243" t="s">
        <v>395</v>
      </c>
      <c r="AA205" s="273"/>
      <c r="AB205" s="369"/>
      <c r="AC205" s="272"/>
      <c r="AD205" s="371"/>
      <c r="AE205" s="272"/>
      <c r="AF205" s="293"/>
      <c r="AG205" s="243" t="s">
        <v>71</v>
      </c>
      <c r="AH205" s="129"/>
      <c r="AI205" s="86"/>
      <c r="AJ205" s="87"/>
      <c r="AK205" s="88"/>
      <c r="AL205" s="88"/>
      <c r="AM205" s="88"/>
      <c r="AN205" s="88"/>
      <c r="AO205" s="88"/>
      <c r="AP205" s="88"/>
      <c r="AQ205" s="88"/>
    </row>
    <row r="206" spans="1:43" s="90" customFormat="1" ht="38.25" x14ac:dyDescent="0.2">
      <c r="A206" s="290">
        <v>66</v>
      </c>
      <c r="B206" s="280" t="str">
        <f>+'01-Mapa de Riesgos'!N206</f>
        <v>Posibilidad de afectación reputacional  por la baja cobertura del programa anual de auditorías de Control Interno que impide ejercer de manera adecuada la evaluación independiente   debido al incremento de requerimientos de entes externos de control  u otros normativos o de Ley que sean delegados a Control Interno y solicitudes adicionales de auditorias  por  parte del CICI o de otras dependencias que no están priorizadas en el programa de auditoria</v>
      </c>
      <c r="C206" s="85" t="s">
        <v>240</v>
      </c>
      <c r="D206" s="84">
        <f t="shared" si="673"/>
        <v>1</v>
      </c>
      <c r="E206" s="273">
        <f t="shared" ref="E206" si="681">ROUND(AVERAGEIF(D206:D208,"&gt;0"),0)</f>
        <v>1</v>
      </c>
      <c r="F206" s="273">
        <f t="shared" ref="F206" si="682">E206*0.6</f>
        <v>0.6</v>
      </c>
      <c r="G206" s="243" t="s">
        <v>1036</v>
      </c>
      <c r="H206" s="273">
        <f t="shared" ref="H206" si="683">IF(C206="No_existen",5*$H$10,I206*$H$10)</f>
        <v>0.2</v>
      </c>
      <c r="I206" s="273">
        <f t="shared" ref="I206" si="684">ROUND(AVERAGEIF(J206:J208,"&gt;0"),0)</f>
        <v>4</v>
      </c>
      <c r="J206" s="244">
        <f t="shared" si="674"/>
        <v>4</v>
      </c>
      <c r="K206" s="243" t="s">
        <v>243</v>
      </c>
      <c r="L206" s="243"/>
      <c r="M206" s="273">
        <f t="shared" ref="M206" si="685">IF(C206="No_existen",5*$M$10,N206*$M$10)</f>
        <v>0.15</v>
      </c>
      <c r="N206" s="273">
        <f t="shared" ref="N206" si="686">ROUND(AVERAGEIF(O206:O208,"&gt;0"),0)</f>
        <v>1</v>
      </c>
      <c r="O206" s="244">
        <f t="shared" si="675"/>
        <v>1</v>
      </c>
      <c r="P206" s="243" t="s">
        <v>220</v>
      </c>
      <c r="Q206" s="242" t="s">
        <v>1037</v>
      </c>
      <c r="R206" s="273">
        <f t="shared" ref="R206" si="687">IF(C206="No_existen",5*$R$10,S206*$R$10)</f>
        <v>0.1</v>
      </c>
      <c r="S206" s="273">
        <f t="shared" ref="S206" si="688">ROUND(AVERAGEIF(T206:T208,"&gt;0"),0)</f>
        <v>1</v>
      </c>
      <c r="T206" s="244">
        <f t="shared" si="676"/>
        <v>1</v>
      </c>
      <c r="U206" s="243" t="s">
        <v>217</v>
      </c>
      <c r="V206" s="243" t="s">
        <v>224</v>
      </c>
      <c r="W206" s="273">
        <f t="shared" ref="W206" si="689">IF(C206="No_existen",5*$W$10,X206*$W$10)</f>
        <v>0.2</v>
      </c>
      <c r="X206" s="273">
        <f t="shared" ref="X206" si="690">ROUND(AVERAGEIF(Y206:Y208,"&gt;0"),0)</f>
        <v>2</v>
      </c>
      <c r="Y206" s="244">
        <f t="shared" si="680"/>
        <v>1</v>
      </c>
      <c r="Z206" s="243" t="s">
        <v>395</v>
      </c>
      <c r="AA206" s="273">
        <f t="shared" ref="AA206" si="691">ROUND(AVERAGE(E206,I206,N206,S206,X206),0)</f>
        <v>2</v>
      </c>
      <c r="AB206" s="369" t="str">
        <f t="shared" ref="AB206" si="692">IF(AA206&lt;1.5,"FUERTE",IF(AND(AA206&gt;=1.5,AA206&lt;2.5),"ACEPTABLE",IF(AA206&gt;=5,"INEXISTENTE","DÉBIL")))</f>
        <v>ACEPTABLE</v>
      </c>
      <c r="AC206" s="272">
        <f>IF('01-Mapa de Riesgos'!S206=0,0,ROUND(('01-Mapa de Riesgos'!S206*AA206),0))</f>
        <v>4</v>
      </c>
      <c r="AD206" s="371" t="str">
        <f t="shared" si="595"/>
        <v>LEVE</v>
      </c>
      <c r="AE206" s="375" t="s">
        <v>1043</v>
      </c>
      <c r="AF206" s="376">
        <v>0.4</v>
      </c>
      <c r="AG206" s="243" t="s">
        <v>71</v>
      </c>
      <c r="AH206" s="129"/>
      <c r="AI206" s="86"/>
      <c r="AJ206" s="87"/>
      <c r="AK206" s="88"/>
      <c r="AL206" s="88"/>
      <c r="AM206" s="88"/>
      <c r="AN206" s="88"/>
      <c r="AO206" s="88"/>
      <c r="AP206" s="88"/>
      <c r="AQ206" s="88"/>
    </row>
    <row r="207" spans="1:43" s="90" customFormat="1" ht="51" x14ac:dyDescent="0.2">
      <c r="A207" s="290"/>
      <c r="B207" s="281"/>
      <c r="C207" s="85" t="s">
        <v>240</v>
      </c>
      <c r="D207" s="84">
        <f t="shared" si="673"/>
        <v>1</v>
      </c>
      <c r="E207" s="273"/>
      <c r="F207" s="273"/>
      <c r="G207" s="243" t="s">
        <v>1038</v>
      </c>
      <c r="H207" s="273"/>
      <c r="I207" s="273"/>
      <c r="J207" s="244">
        <f t="shared" si="674"/>
        <v>4</v>
      </c>
      <c r="K207" s="243" t="s">
        <v>243</v>
      </c>
      <c r="L207" s="243"/>
      <c r="M207" s="273"/>
      <c r="N207" s="273"/>
      <c r="O207" s="244">
        <f t="shared" si="675"/>
        <v>1</v>
      </c>
      <c r="P207" s="243" t="s">
        <v>220</v>
      </c>
      <c r="Q207" s="242" t="s">
        <v>1037</v>
      </c>
      <c r="R207" s="273"/>
      <c r="S207" s="273"/>
      <c r="T207" s="244">
        <f t="shared" si="676"/>
        <v>1</v>
      </c>
      <c r="U207" s="243" t="s">
        <v>217</v>
      </c>
      <c r="V207" s="243" t="s">
        <v>224</v>
      </c>
      <c r="W207" s="273"/>
      <c r="X207" s="273"/>
      <c r="Y207" s="244">
        <f t="shared" si="680"/>
        <v>1</v>
      </c>
      <c r="Z207" s="243" t="s">
        <v>395</v>
      </c>
      <c r="AA207" s="273"/>
      <c r="AB207" s="369"/>
      <c r="AC207" s="272"/>
      <c r="AD207" s="371"/>
      <c r="AE207" s="293"/>
      <c r="AF207" s="293"/>
      <c r="AG207" s="243" t="s">
        <v>71</v>
      </c>
      <c r="AH207" s="129"/>
      <c r="AI207" s="86"/>
      <c r="AJ207" s="87"/>
      <c r="AK207" s="88"/>
      <c r="AL207" s="88"/>
      <c r="AM207" s="88"/>
      <c r="AN207" s="88"/>
      <c r="AO207" s="88"/>
      <c r="AP207" s="88"/>
      <c r="AQ207" s="88"/>
    </row>
    <row r="208" spans="1:43" s="90" customFormat="1" ht="51" x14ac:dyDescent="0.2">
      <c r="A208" s="290"/>
      <c r="B208" s="282"/>
      <c r="C208" s="85" t="s">
        <v>240</v>
      </c>
      <c r="D208" s="84">
        <f t="shared" si="673"/>
        <v>1</v>
      </c>
      <c r="E208" s="273"/>
      <c r="F208" s="273"/>
      <c r="G208" s="243" t="s">
        <v>1039</v>
      </c>
      <c r="H208" s="273"/>
      <c r="I208" s="273"/>
      <c r="J208" s="244">
        <f t="shared" si="674"/>
        <v>4</v>
      </c>
      <c r="K208" s="243" t="s">
        <v>243</v>
      </c>
      <c r="L208" s="243"/>
      <c r="M208" s="273"/>
      <c r="N208" s="273"/>
      <c r="O208" s="244">
        <f t="shared" si="675"/>
        <v>1</v>
      </c>
      <c r="P208" s="243" t="s">
        <v>220</v>
      </c>
      <c r="Q208" s="242" t="s">
        <v>1037</v>
      </c>
      <c r="R208" s="273"/>
      <c r="S208" s="273"/>
      <c r="T208" s="244">
        <f t="shared" si="676"/>
        <v>1</v>
      </c>
      <c r="U208" s="243" t="s">
        <v>217</v>
      </c>
      <c r="V208" s="243" t="s">
        <v>228</v>
      </c>
      <c r="W208" s="273"/>
      <c r="X208" s="273"/>
      <c r="Y208" s="244">
        <f t="shared" si="680"/>
        <v>4</v>
      </c>
      <c r="Z208" s="243" t="s">
        <v>550</v>
      </c>
      <c r="AA208" s="273"/>
      <c r="AB208" s="369"/>
      <c r="AC208" s="272"/>
      <c r="AD208" s="371"/>
      <c r="AE208" s="293"/>
      <c r="AF208" s="293"/>
      <c r="AG208" s="243" t="s">
        <v>71</v>
      </c>
      <c r="AH208" s="129"/>
      <c r="AI208" s="86"/>
      <c r="AJ208" s="87"/>
      <c r="AK208" s="88"/>
      <c r="AL208" s="88"/>
      <c r="AM208" s="88"/>
      <c r="AN208" s="88"/>
      <c r="AO208" s="88"/>
      <c r="AP208" s="88"/>
      <c r="AQ208" s="88"/>
    </row>
    <row r="209" spans="1:43" s="90" customFormat="1" ht="76.5" x14ac:dyDescent="0.2">
      <c r="A209" s="290">
        <v>67</v>
      </c>
      <c r="B209" s="280" t="str">
        <f>+'01-Mapa de Riesgos'!N209</f>
        <v>Posibilidad de pérdida reputacional  Por falta de la objetividad e independencia en el ejercicio de auditoria (conflictos de interes), que conlleven al favorecimiento en informes de auditoria   a causa de que el personal adscrito a Control Interno no reporta los conflictos de interés en lo cuales puede verse inmerso</v>
      </c>
      <c r="C209" s="85" t="s">
        <v>240</v>
      </c>
      <c r="D209" s="84">
        <f t="shared" si="673"/>
        <v>1</v>
      </c>
      <c r="E209" s="273">
        <f t="shared" ref="E209" si="693">ROUND(AVERAGEIF(D209:D211,"&gt;0"),0)</f>
        <v>1</v>
      </c>
      <c r="F209" s="273">
        <f t="shared" ref="F209" si="694">E209*0.6</f>
        <v>0.6</v>
      </c>
      <c r="G209" s="243" t="s">
        <v>1040</v>
      </c>
      <c r="H209" s="273">
        <f t="shared" ref="H209" si="695">IF(C209="No_existen",5*$H$10,I209*$H$10)</f>
        <v>0.2</v>
      </c>
      <c r="I209" s="273">
        <f t="shared" ref="I209" si="696">ROUND(AVERAGEIF(J209:J211,"&gt;0"),0)</f>
        <v>4</v>
      </c>
      <c r="J209" s="244">
        <f t="shared" si="674"/>
        <v>4</v>
      </c>
      <c r="K209" s="243" t="s">
        <v>243</v>
      </c>
      <c r="L209" s="243"/>
      <c r="M209" s="273">
        <f t="shared" ref="M209" si="697">IF(C209="No_existen",5*$M$10,N209*$M$10)</f>
        <v>0.15</v>
      </c>
      <c r="N209" s="273">
        <f t="shared" ref="N209" si="698">ROUND(AVERAGEIF(O209:O211,"&gt;0"),0)</f>
        <v>1</v>
      </c>
      <c r="O209" s="244">
        <f t="shared" si="675"/>
        <v>1</v>
      </c>
      <c r="P209" s="243" t="s">
        <v>220</v>
      </c>
      <c r="Q209" s="242" t="s">
        <v>1041</v>
      </c>
      <c r="R209" s="273">
        <f t="shared" ref="R209" si="699">IF(C209="No_existen",5*$R$10,S209*$R$10)</f>
        <v>0.1</v>
      </c>
      <c r="S209" s="273">
        <f t="shared" ref="S209" si="700">ROUND(AVERAGEIF(T209:T211,"&gt;0"),0)</f>
        <v>1</v>
      </c>
      <c r="T209" s="244">
        <f t="shared" si="676"/>
        <v>1</v>
      </c>
      <c r="U209" s="243" t="s">
        <v>217</v>
      </c>
      <c r="V209" s="243" t="s">
        <v>232</v>
      </c>
      <c r="W209" s="273">
        <f t="shared" ref="W209" si="701">IF(C209="No_existen",5*$W$10,X209*$W$10)</f>
        <v>0.1</v>
      </c>
      <c r="X209" s="273">
        <f t="shared" ref="X209" si="702">ROUND(AVERAGEIF(Y209:Y211,"&gt;0"),0)</f>
        <v>1</v>
      </c>
      <c r="Y209" s="244">
        <f t="shared" si="680"/>
        <v>1</v>
      </c>
      <c r="Z209" s="243" t="s">
        <v>395</v>
      </c>
      <c r="AA209" s="273">
        <f t="shared" ref="AA209" si="703">ROUND(AVERAGE(E209,I209,N209,S209,X209),0)</f>
        <v>2</v>
      </c>
      <c r="AB209" s="369" t="str">
        <f t="shared" ref="AB209" si="704">IF(AA209&lt;1.5,"FUERTE",IF(AND(AA209&gt;=1.5,AA209&lt;2.5),"ACEPTABLE",IF(AA209&gt;=5,"INEXISTENTE","DÉBIL")))</f>
        <v>ACEPTABLE</v>
      </c>
      <c r="AC209" s="272">
        <f>IF('01-Mapa de Riesgos'!S209=0,0,ROUND(('01-Mapa de Riesgos'!S209*AA209),0))</f>
        <v>4</v>
      </c>
      <c r="AD209" s="371" t="str">
        <f t="shared" si="595"/>
        <v>LEVE</v>
      </c>
      <c r="AE209" s="293" t="s">
        <v>1044</v>
      </c>
      <c r="AF209" s="293">
        <v>0</v>
      </c>
      <c r="AG209" s="243" t="s">
        <v>71</v>
      </c>
      <c r="AH209" s="129"/>
      <c r="AI209" s="86"/>
      <c r="AJ209" s="87"/>
      <c r="AK209" s="88"/>
      <c r="AL209" s="88"/>
      <c r="AM209" s="88"/>
      <c r="AN209" s="88"/>
      <c r="AO209" s="88"/>
      <c r="AP209" s="88"/>
      <c r="AQ209" s="88"/>
    </row>
    <row r="210" spans="1:43" s="90" customFormat="1" x14ac:dyDescent="0.2">
      <c r="A210" s="290"/>
      <c r="B210" s="281"/>
      <c r="C210" s="85"/>
      <c r="D210" s="84">
        <f t="shared" si="673"/>
        <v>0</v>
      </c>
      <c r="E210" s="273"/>
      <c r="F210" s="273"/>
      <c r="G210" s="243"/>
      <c r="H210" s="273"/>
      <c r="I210" s="273"/>
      <c r="J210" s="244">
        <f t="shared" si="674"/>
        <v>0</v>
      </c>
      <c r="K210" s="243"/>
      <c r="L210" s="243"/>
      <c r="M210" s="273"/>
      <c r="N210" s="273"/>
      <c r="O210" s="244">
        <f t="shared" si="675"/>
        <v>0</v>
      </c>
      <c r="P210" s="243"/>
      <c r="Q210" s="242"/>
      <c r="R210" s="273"/>
      <c r="S210" s="273"/>
      <c r="T210" s="244">
        <f t="shared" si="676"/>
        <v>0</v>
      </c>
      <c r="U210" s="243"/>
      <c r="V210" s="243"/>
      <c r="W210" s="273"/>
      <c r="X210" s="273"/>
      <c r="Y210" s="244">
        <f t="shared" si="680"/>
        <v>0</v>
      </c>
      <c r="Z210" s="243"/>
      <c r="AA210" s="273"/>
      <c r="AB210" s="369"/>
      <c r="AC210" s="272"/>
      <c r="AD210" s="371"/>
      <c r="AE210" s="293"/>
      <c r="AF210" s="293"/>
      <c r="AG210" s="243"/>
      <c r="AH210" s="129"/>
      <c r="AI210" s="86"/>
      <c r="AJ210" s="87"/>
      <c r="AK210" s="88"/>
      <c r="AL210" s="88"/>
      <c r="AM210" s="88"/>
      <c r="AN210" s="88"/>
      <c r="AO210" s="88"/>
      <c r="AP210" s="88"/>
      <c r="AQ210" s="88"/>
    </row>
    <row r="211" spans="1:43" s="90" customFormat="1" x14ac:dyDescent="0.2">
      <c r="A211" s="290"/>
      <c r="B211" s="282"/>
      <c r="C211" s="85"/>
      <c r="D211" s="84">
        <f t="shared" si="673"/>
        <v>0</v>
      </c>
      <c r="E211" s="273"/>
      <c r="F211" s="273"/>
      <c r="G211" s="243"/>
      <c r="H211" s="273"/>
      <c r="I211" s="273"/>
      <c r="J211" s="244">
        <f t="shared" si="674"/>
        <v>0</v>
      </c>
      <c r="K211" s="243"/>
      <c r="L211" s="243"/>
      <c r="M211" s="273"/>
      <c r="N211" s="273"/>
      <c r="O211" s="244">
        <f t="shared" si="675"/>
        <v>0</v>
      </c>
      <c r="P211" s="243"/>
      <c r="Q211" s="242"/>
      <c r="R211" s="273"/>
      <c r="S211" s="273"/>
      <c r="T211" s="244">
        <f t="shared" si="676"/>
        <v>0</v>
      </c>
      <c r="U211" s="243"/>
      <c r="V211" s="243"/>
      <c r="W211" s="273"/>
      <c r="X211" s="273"/>
      <c r="Y211" s="244">
        <f t="shared" si="680"/>
        <v>0</v>
      </c>
      <c r="Z211" s="243"/>
      <c r="AA211" s="273"/>
      <c r="AB211" s="369"/>
      <c r="AC211" s="272"/>
      <c r="AD211" s="371"/>
      <c r="AE211" s="293"/>
      <c r="AF211" s="293"/>
      <c r="AG211" s="243"/>
      <c r="AH211" s="129"/>
      <c r="AI211" s="86"/>
      <c r="AJ211" s="87"/>
      <c r="AK211" s="88"/>
      <c r="AL211" s="88"/>
      <c r="AM211" s="88"/>
      <c r="AN211" s="88"/>
      <c r="AO211" s="88"/>
      <c r="AP211" s="88"/>
      <c r="AQ211" s="88"/>
    </row>
    <row r="212" spans="1:43" s="90" customFormat="1" ht="76.5" x14ac:dyDescent="0.2">
      <c r="A212" s="290">
        <v>68</v>
      </c>
      <c r="B212" s="280" t="str">
        <f>+'01-Mapa de Riesgos'!N212</f>
        <v>Posibilidad de pérdida reputacional  por violación de la reserva del proceso disciplinario,   debido a la entrega de información a un tercero o permitir que se filtre la información de un proceso.</v>
      </c>
      <c r="C212" s="194" t="s">
        <v>240</v>
      </c>
      <c r="D212" s="195">
        <f t="shared" si="673"/>
        <v>1</v>
      </c>
      <c r="E212" s="274">
        <f>ROUND(AVERAGEIF(D212:D214,"&gt;0"),0)</f>
        <v>1</v>
      </c>
      <c r="F212" s="274">
        <f>E212*0.6</f>
        <v>0.6</v>
      </c>
      <c r="G212" s="242" t="s">
        <v>1048</v>
      </c>
      <c r="H212" s="274">
        <f>IF(C212="No_existen",5*$H$10,I212*$H$10)</f>
        <v>0.2</v>
      </c>
      <c r="I212" s="274">
        <f>ROUND(AVERAGEIF(J212:J214,"&gt;0"),0)</f>
        <v>4</v>
      </c>
      <c r="J212" s="245">
        <f t="shared" si="674"/>
        <v>4</v>
      </c>
      <c r="K212" s="242" t="s">
        <v>243</v>
      </c>
      <c r="L212" s="242"/>
      <c r="M212" s="274">
        <f>IF(C212="No_existen",5*$M$10,N212*$M$10)</f>
        <v>0.15</v>
      </c>
      <c r="N212" s="274">
        <f>ROUND(AVERAGEIF(O212:O214,"&gt;0"),0)</f>
        <v>1</v>
      </c>
      <c r="O212" s="245">
        <f t="shared" si="675"/>
        <v>1</v>
      </c>
      <c r="P212" s="242" t="s">
        <v>220</v>
      </c>
      <c r="Q212" s="242" t="s">
        <v>1049</v>
      </c>
      <c r="R212" s="274">
        <f>IF(C212="No_existen",5*$R$10,S212*$R$10)</f>
        <v>0.1</v>
      </c>
      <c r="S212" s="274">
        <f>ROUND(AVERAGEIF(T212:T214,"&gt;0"),0)</f>
        <v>1</v>
      </c>
      <c r="T212" s="245">
        <f t="shared" si="676"/>
        <v>1</v>
      </c>
      <c r="U212" s="242" t="s">
        <v>217</v>
      </c>
      <c r="V212" s="242" t="s">
        <v>224</v>
      </c>
      <c r="W212" s="274">
        <f t="shared" ref="W212" si="705">IF(C212="No_existen",5*$W$10,X212*$W$10)</f>
        <v>0.1</v>
      </c>
      <c r="X212" s="274">
        <f>ROUND(AVERAGEIF(Y212:Y214,"&gt;0"),0)</f>
        <v>1</v>
      </c>
      <c r="Y212" s="245">
        <f t="shared" si="680"/>
        <v>1</v>
      </c>
      <c r="Z212" s="242" t="s">
        <v>395</v>
      </c>
      <c r="AA212" s="273">
        <f t="shared" ref="AA212" si="706">ROUND(AVERAGE(E212,I212,N212,S212,X212),0)</f>
        <v>2</v>
      </c>
      <c r="AB212" s="369" t="str">
        <f t="shared" ref="AB212" si="707">IF(AA212&lt;1.5,"FUERTE",IF(AND(AA212&gt;=1.5,AA212&lt;2.5),"ACEPTABLE",IF(AA212&gt;=5,"INEXISTENTE","DÉBIL")))</f>
        <v>ACEPTABLE</v>
      </c>
      <c r="AC212" s="272">
        <f>IF('01-Mapa de Riesgos'!S212=0,0,ROUND(('01-Mapa de Riesgos'!S212*AA212),0))</f>
        <v>12</v>
      </c>
      <c r="AD212" s="371" t="str">
        <f t="shared" si="595"/>
        <v>MODERADO</v>
      </c>
      <c r="AE212" s="374" t="s">
        <v>1051</v>
      </c>
      <c r="AF212" s="292">
        <v>0</v>
      </c>
      <c r="AG212" s="242" t="s">
        <v>72</v>
      </c>
      <c r="AH212" s="242" t="s">
        <v>1052</v>
      </c>
      <c r="AI212" s="197">
        <v>46387</v>
      </c>
      <c r="AJ212" s="87"/>
      <c r="AK212" s="88"/>
      <c r="AL212" s="88"/>
      <c r="AM212" s="88"/>
      <c r="AN212" s="88"/>
      <c r="AO212" s="88"/>
      <c r="AP212" s="88"/>
      <c r="AQ212" s="88"/>
    </row>
    <row r="213" spans="1:43" s="90" customFormat="1" ht="76.5" x14ac:dyDescent="0.2">
      <c r="A213" s="290"/>
      <c r="B213" s="281"/>
      <c r="C213" s="85" t="s">
        <v>240</v>
      </c>
      <c r="D213" s="84">
        <f t="shared" si="673"/>
        <v>1</v>
      </c>
      <c r="E213" s="273"/>
      <c r="F213" s="273"/>
      <c r="G213" s="243" t="s">
        <v>1050</v>
      </c>
      <c r="H213" s="273"/>
      <c r="I213" s="273"/>
      <c r="J213" s="244">
        <f t="shared" si="674"/>
        <v>4</v>
      </c>
      <c r="K213" s="243" t="s">
        <v>243</v>
      </c>
      <c r="L213" s="243"/>
      <c r="M213" s="273"/>
      <c r="N213" s="273"/>
      <c r="O213" s="244">
        <f t="shared" si="675"/>
        <v>1</v>
      </c>
      <c r="P213" s="243" t="s">
        <v>220</v>
      </c>
      <c r="Q213" s="242" t="s">
        <v>1049</v>
      </c>
      <c r="R213" s="273"/>
      <c r="S213" s="273"/>
      <c r="T213" s="244">
        <f t="shared" si="676"/>
        <v>1</v>
      </c>
      <c r="U213" s="243" t="s">
        <v>217</v>
      </c>
      <c r="V213" s="243" t="s">
        <v>228</v>
      </c>
      <c r="W213" s="273"/>
      <c r="X213" s="273"/>
      <c r="Y213" s="244">
        <f t="shared" si="680"/>
        <v>1</v>
      </c>
      <c r="Z213" s="243" t="s">
        <v>395</v>
      </c>
      <c r="AA213" s="273"/>
      <c r="AB213" s="369"/>
      <c r="AC213" s="272"/>
      <c r="AD213" s="371"/>
      <c r="AE213" s="272"/>
      <c r="AF213" s="293"/>
      <c r="AG213" s="243" t="s">
        <v>72</v>
      </c>
      <c r="AH213" s="243" t="s">
        <v>1053</v>
      </c>
      <c r="AI213" s="86">
        <v>46387</v>
      </c>
      <c r="AJ213" s="87"/>
      <c r="AK213" s="88"/>
      <c r="AL213" s="88"/>
      <c r="AM213" s="88"/>
      <c r="AN213" s="88"/>
      <c r="AO213" s="88"/>
      <c r="AP213" s="88"/>
      <c r="AQ213" s="88"/>
    </row>
    <row r="214" spans="1:43" s="90" customFormat="1" x14ac:dyDescent="0.2">
      <c r="A214" s="290"/>
      <c r="B214" s="282"/>
      <c r="C214" s="85"/>
      <c r="D214" s="84">
        <f t="shared" si="673"/>
        <v>0</v>
      </c>
      <c r="E214" s="273"/>
      <c r="F214" s="273"/>
      <c r="G214" s="243"/>
      <c r="H214" s="273"/>
      <c r="I214" s="273"/>
      <c r="J214" s="244">
        <f t="shared" si="674"/>
        <v>0</v>
      </c>
      <c r="K214" s="243"/>
      <c r="L214" s="243"/>
      <c r="M214" s="273"/>
      <c r="N214" s="273"/>
      <c r="O214" s="244">
        <f t="shared" si="675"/>
        <v>0</v>
      </c>
      <c r="P214" s="243"/>
      <c r="Q214" s="242"/>
      <c r="R214" s="273"/>
      <c r="S214" s="273"/>
      <c r="T214" s="244">
        <f t="shared" si="676"/>
        <v>0</v>
      </c>
      <c r="U214" s="243"/>
      <c r="V214" s="243"/>
      <c r="W214" s="273"/>
      <c r="X214" s="273"/>
      <c r="Y214" s="244">
        <f t="shared" si="680"/>
        <v>0</v>
      </c>
      <c r="Z214" s="243"/>
      <c r="AA214" s="273"/>
      <c r="AB214" s="369"/>
      <c r="AC214" s="272"/>
      <c r="AD214" s="371"/>
      <c r="AE214" s="272"/>
      <c r="AF214" s="293"/>
      <c r="AG214" s="243"/>
      <c r="AH214" s="243"/>
      <c r="AI214" s="86"/>
      <c r="AJ214" s="87"/>
      <c r="AK214" s="88"/>
      <c r="AL214" s="88"/>
      <c r="AM214" s="88"/>
      <c r="AN214" s="88"/>
      <c r="AO214" s="88"/>
      <c r="AP214" s="88"/>
      <c r="AQ214" s="88"/>
    </row>
    <row r="215" spans="1:43" s="90" customFormat="1" ht="25.5" x14ac:dyDescent="0.2">
      <c r="A215" s="290">
        <v>69</v>
      </c>
      <c r="B215" s="280" t="str">
        <f>+'01-Mapa de Riesgos'!N215</f>
        <v>Posibilidad de afectación económica  por incumplimiento en la devolución del material bibliográfico,   debido a la deserción estudiantil, o a causa de cancelación del semestres.</v>
      </c>
      <c r="C215" s="194" t="s">
        <v>240</v>
      </c>
      <c r="D215" s="195">
        <f t="shared" si="673"/>
        <v>1</v>
      </c>
      <c r="E215" s="274">
        <f>ROUND(AVERAGEIF(D215:D217,"&gt;0"),0)</f>
        <v>1</v>
      </c>
      <c r="F215" s="274">
        <f>E215*0.6</f>
        <v>0.6</v>
      </c>
      <c r="G215" s="242" t="s">
        <v>1057</v>
      </c>
      <c r="H215" s="274">
        <f>IF(C215="No_existen",5*$H$10,I215*$H$10)</f>
        <v>0.15000000000000002</v>
      </c>
      <c r="I215" s="274">
        <f>ROUND(AVERAGEIF(J215:J217,"&gt;0"),0)</f>
        <v>3</v>
      </c>
      <c r="J215" s="245">
        <f t="shared" si="674"/>
        <v>1</v>
      </c>
      <c r="K215" s="242" t="s">
        <v>245</v>
      </c>
      <c r="L215" s="242" t="s">
        <v>1058</v>
      </c>
      <c r="M215" s="274">
        <f>IF(C215="No_existen",5*$M$10,N215*$M$10)</f>
        <v>0.44999999999999996</v>
      </c>
      <c r="N215" s="274">
        <f>ROUND(AVERAGEIF(O215:O217,"&gt;0"),0)</f>
        <v>3</v>
      </c>
      <c r="O215" s="245">
        <f t="shared" si="675"/>
        <v>4</v>
      </c>
      <c r="P215" s="242" t="s">
        <v>219</v>
      </c>
      <c r="Q215" s="242"/>
      <c r="R215" s="274">
        <f>IF(C215="No_existen",5*$R$10,S215*$R$10)</f>
        <v>0.1</v>
      </c>
      <c r="S215" s="274">
        <f>ROUND(AVERAGEIF(T215:T217,"&gt;0"),0)</f>
        <v>1</v>
      </c>
      <c r="T215" s="245">
        <f t="shared" si="676"/>
        <v>1</v>
      </c>
      <c r="U215" s="242" t="s">
        <v>217</v>
      </c>
      <c r="V215" s="242" t="s">
        <v>231</v>
      </c>
      <c r="W215" s="274">
        <f t="shared" ref="W215" si="708">IF(C215="No_existen",5*$W$10,X215*$W$10)</f>
        <v>0.30000000000000004</v>
      </c>
      <c r="X215" s="274">
        <f>ROUND(AVERAGEIF(Y215:Y217,"&gt;0"),0)</f>
        <v>3</v>
      </c>
      <c r="Y215" s="245">
        <f t="shared" si="680"/>
        <v>1</v>
      </c>
      <c r="Z215" s="242" t="s">
        <v>395</v>
      </c>
      <c r="AA215" s="273">
        <f t="shared" ref="AA215" si="709">ROUND(AVERAGE(E215,I215,N215,S215,X215),0)</f>
        <v>2</v>
      </c>
      <c r="AB215" s="369" t="str">
        <f t="shared" ref="AB215" si="710">IF(AA215&lt;1.5,"FUERTE",IF(AND(AA215&gt;=1.5,AA215&lt;2.5),"ACEPTABLE",IF(AA215&gt;=5,"INEXISTENTE","DÉBIL")))</f>
        <v>ACEPTABLE</v>
      </c>
      <c r="AC215" s="272">
        <f>IF('01-Mapa de Riesgos'!S215=0,0,ROUND(('01-Mapa de Riesgos'!S215*AA215),0))</f>
        <v>10</v>
      </c>
      <c r="AD215" s="371" t="str">
        <f t="shared" si="595"/>
        <v>LEVE</v>
      </c>
      <c r="AE215" s="374" t="s">
        <v>1061</v>
      </c>
      <c r="AF215" s="292" t="s">
        <v>1062</v>
      </c>
      <c r="AG215" s="242" t="s">
        <v>71</v>
      </c>
      <c r="AH215" s="129"/>
      <c r="AI215" s="86"/>
      <c r="AJ215" s="87"/>
      <c r="AK215" s="88"/>
      <c r="AL215" s="88"/>
      <c r="AM215" s="88"/>
      <c r="AN215" s="88"/>
      <c r="AO215" s="88"/>
      <c r="AP215" s="88"/>
      <c r="AQ215" s="88"/>
    </row>
    <row r="216" spans="1:43" s="90" customFormat="1" ht="38.25" x14ac:dyDescent="0.2">
      <c r="A216" s="290"/>
      <c r="B216" s="281"/>
      <c r="C216" s="85" t="s">
        <v>240</v>
      </c>
      <c r="D216" s="84">
        <f t="shared" si="673"/>
        <v>1</v>
      </c>
      <c r="E216" s="273"/>
      <c r="F216" s="273"/>
      <c r="G216" s="243" t="s">
        <v>1059</v>
      </c>
      <c r="H216" s="273"/>
      <c r="I216" s="273"/>
      <c r="J216" s="244">
        <f t="shared" si="674"/>
        <v>4</v>
      </c>
      <c r="K216" s="243" t="s">
        <v>243</v>
      </c>
      <c r="L216" s="243"/>
      <c r="M216" s="273"/>
      <c r="N216" s="273"/>
      <c r="O216" s="244">
        <f t="shared" si="675"/>
        <v>1</v>
      </c>
      <c r="P216" s="243" t="s">
        <v>220</v>
      </c>
      <c r="Q216" s="242" t="s">
        <v>1060</v>
      </c>
      <c r="R216" s="273"/>
      <c r="S216" s="273"/>
      <c r="T216" s="244">
        <f t="shared" si="676"/>
        <v>1</v>
      </c>
      <c r="U216" s="243" t="s">
        <v>217</v>
      </c>
      <c r="V216" s="243" t="s">
        <v>228</v>
      </c>
      <c r="W216" s="273"/>
      <c r="X216" s="273"/>
      <c r="Y216" s="244">
        <f t="shared" si="680"/>
        <v>4</v>
      </c>
      <c r="Z216" s="243" t="s">
        <v>550</v>
      </c>
      <c r="AA216" s="273"/>
      <c r="AB216" s="369"/>
      <c r="AC216" s="272"/>
      <c r="AD216" s="371"/>
      <c r="AE216" s="272"/>
      <c r="AF216" s="293"/>
      <c r="AG216" s="243" t="s">
        <v>71</v>
      </c>
      <c r="AH216" s="129"/>
      <c r="AI216" s="86"/>
      <c r="AJ216" s="87"/>
      <c r="AK216" s="88"/>
      <c r="AL216" s="88"/>
      <c r="AM216" s="88"/>
      <c r="AN216" s="88"/>
      <c r="AO216" s="88"/>
      <c r="AP216" s="88"/>
      <c r="AQ216" s="88"/>
    </row>
    <row r="217" spans="1:43" s="90" customFormat="1" x14ac:dyDescent="0.2">
      <c r="A217" s="290"/>
      <c r="B217" s="282"/>
      <c r="C217" s="85"/>
      <c r="D217" s="84">
        <f t="shared" si="673"/>
        <v>0</v>
      </c>
      <c r="E217" s="273"/>
      <c r="F217" s="273"/>
      <c r="G217" s="243"/>
      <c r="H217" s="273"/>
      <c r="I217" s="273"/>
      <c r="J217" s="244">
        <f t="shared" si="674"/>
        <v>0</v>
      </c>
      <c r="K217" s="243"/>
      <c r="L217" s="243"/>
      <c r="M217" s="273"/>
      <c r="N217" s="273"/>
      <c r="O217" s="244">
        <f t="shared" si="675"/>
        <v>0</v>
      </c>
      <c r="P217" s="243"/>
      <c r="Q217" s="242"/>
      <c r="R217" s="273"/>
      <c r="S217" s="273"/>
      <c r="T217" s="244">
        <f t="shared" si="676"/>
        <v>0</v>
      </c>
      <c r="U217" s="243"/>
      <c r="V217" s="243"/>
      <c r="W217" s="273"/>
      <c r="X217" s="273"/>
      <c r="Y217" s="244">
        <f t="shared" si="680"/>
        <v>0</v>
      </c>
      <c r="Z217" s="243"/>
      <c r="AA217" s="273"/>
      <c r="AB217" s="369"/>
      <c r="AC217" s="272"/>
      <c r="AD217" s="371"/>
      <c r="AE217" s="272"/>
      <c r="AF217" s="293"/>
      <c r="AG217" s="243" t="s">
        <v>71</v>
      </c>
      <c r="AH217" s="129"/>
      <c r="AI217" s="86"/>
      <c r="AJ217" s="87"/>
      <c r="AK217" s="88"/>
      <c r="AL217" s="88"/>
      <c r="AM217" s="88"/>
      <c r="AN217" s="88"/>
      <c r="AO217" s="88"/>
      <c r="AP217" s="88"/>
      <c r="AQ217" s="88"/>
    </row>
    <row r="218" spans="1:43" s="90" customFormat="1" ht="76.5" x14ac:dyDescent="0.2">
      <c r="A218" s="290">
        <v>70</v>
      </c>
      <c r="B218" s="280" t="str">
        <f>+'01-Mapa de Riesgos'!N218</f>
        <v xml:space="preserve">Posibilidad de afectación reputacional  Por la perdida o documentos incompletos de estudiantes en la información del archivo historico,   A causa de falta de verificación de la información fisica y digitalizada o/y  fallas en el sistema de información </v>
      </c>
      <c r="C218" s="194" t="s">
        <v>240</v>
      </c>
      <c r="D218" s="84">
        <f t="shared" ref="D218:D266" si="711">IF(C218=$C$665,1,IF(C218=$C$661,5,IF(C218=$C$662,4,IF(C218=$C$663,3,IF(C218=$C$664,2,0)))))</f>
        <v>1</v>
      </c>
      <c r="E218" s="273">
        <f t="shared" ref="E218:E275" si="712">ROUND(AVERAGEIF(D218:D220,"&gt;0"),0)</f>
        <v>1</v>
      </c>
      <c r="F218" s="273">
        <f t="shared" ref="F218:F275" si="713">E218*0.6</f>
        <v>0.6</v>
      </c>
      <c r="G218" s="242" t="s">
        <v>1069</v>
      </c>
      <c r="H218" s="274">
        <f>IF(C218="No_existen",5*$H$10,I218*$H$10)</f>
        <v>0.2</v>
      </c>
      <c r="I218" s="274">
        <f>ROUND(AVERAGEIF(J218:J220,"&gt;0"),0)</f>
        <v>4</v>
      </c>
      <c r="J218" s="245">
        <f t="shared" si="674"/>
        <v>4</v>
      </c>
      <c r="K218" s="242" t="s">
        <v>243</v>
      </c>
      <c r="L218" s="242"/>
      <c r="M218" s="274">
        <f>IF(C218="No_existen",5*$M$10,N218*$M$10)</f>
        <v>0.15</v>
      </c>
      <c r="N218" s="274">
        <f>ROUND(AVERAGEIF(O218:O220,"&gt;0"),0)</f>
        <v>1</v>
      </c>
      <c r="O218" s="245">
        <f t="shared" si="675"/>
        <v>1</v>
      </c>
      <c r="P218" s="242" t="s">
        <v>220</v>
      </c>
      <c r="Q218" s="242" t="s">
        <v>1070</v>
      </c>
      <c r="R218" s="274">
        <f>IF(C218="No_existen",5*$R$10,S218*$R$10)</f>
        <v>0.1</v>
      </c>
      <c r="S218" s="274">
        <f>ROUND(AVERAGEIF(T218:T220,"&gt;0"),0)</f>
        <v>1</v>
      </c>
      <c r="T218" s="245">
        <f t="shared" si="676"/>
        <v>1</v>
      </c>
      <c r="U218" s="242" t="s">
        <v>217</v>
      </c>
      <c r="V218" s="242" t="s">
        <v>224</v>
      </c>
      <c r="W218" s="274">
        <f t="shared" ref="W218" si="714">IF(C218="No_existen",5*$W$10,X218*$W$10)</f>
        <v>0.1</v>
      </c>
      <c r="X218" s="274">
        <f>ROUND(AVERAGEIF(Y218:Y220,"&gt;0"),0)</f>
        <v>1</v>
      </c>
      <c r="Y218" s="245">
        <f t="shared" si="680"/>
        <v>1</v>
      </c>
      <c r="Z218" s="242" t="s">
        <v>395</v>
      </c>
      <c r="AA218" s="273">
        <f t="shared" ref="AA218" si="715">ROUND(AVERAGE(E218,I218,N218,S218,X218),0)</f>
        <v>2</v>
      </c>
      <c r="AB218" s="369" t="str">
        <f t="shared" ref="AB218" si="716">IF(AA218&lt;1.5,"FUERTE",IF(AND(AA218&gt;=1.5,AA218&lt;2.5),"ACEPTABLE",IF(AA218&gt;=5,"INEXISTENTE","DÉBIL")))</f>
        <v>ACEPTABLE</v>
      </c>
      <c r="AC218" s="272">
        <f>IF('01-Mapa de Riesgos'!S218=0,0,ROUND(('01-Mapa de Riesgos'!S218*AA218),0))</f>
        <v>50</v>
      </c>
      <c r="AD218" s="371" t="str">
        <f t="shared" si="595"/>
        <v>GRAVE</v>
      </c>
      <c r="AE218" s="374" t="s">
        <v>1084</v>
      </c>
      <c r="AF218" s="292">
        <v>0</v>
      </c>
      <c r="AG218" s="242" t="s">
        <v>73</v>
      </c>
      <c r="AH218" s="242" t="s">
        <v>1085</v>
      </c>
      <c r="AI218" s="197">
        <v>46371</v>
      </c>
      <c r="AJ218" s="87"/>
      <c r="AK218" s="88"/>
      <c r="AL218" s="88"/>
      <c r="AM218" s="88"/>
      <c r="AN218" s="88"/>
      <c r="AO218" s="88"/>
      <c r="AP218" s="88"/>
      <c r="AQ218" s="88"/>
    </row>
    <row r="219" spans="1:43" s="90" customFormat="1" ht="51" x14ac:dyDescent="0.2">
      <c r="A219" s="290"/>
      <c r="B219" s="281"/>
      <c r="C219" s="85" t="s">
        <v>240</v>
      </c>
      <c r="D219" s="84">
        <f t="shared" si="711"/>
        <v>1</v>
      </c>
      <c r="E219" s="273"/>
      <c r="F219" s="273"/>
      <c r="G219" s="243" t="s">
        <v>1071</v>
      </c>
      <c r="H219" s="273"/>
      <c r="I219" s="273"/>
      <c r="J219" s="244">
        <f t="shared" si="674"/>
        <v>4</v>
      </c>
      <c r="K219" s="243" t="s">
        <v>243</v>
      </c>
      <c r="L219" s="243"/>
      <c r="M219" s="273"/>
      <c r="N219" s="273"/>
      <c r="O219" s="244">
        <f t="shared" si="675"/>
        <v>1</v>
      </c>
      <c r="P219" s="243" t="s">
        <v>220</v>
      </c>
      <c r="Q219" s="242" t="s">
        <v>1070</v>
      </c>
      <c r="R219" s="273"/>
      <c r="S219" s="273"/>
      <c r="T219" s="244">
        <f t="shared" si="676"/>
        <v>1</v>
      </c>
      <c r="U219" s="243" t="s">
        <v>217</v>
      </c>
      <c r="V219" s="243" t="s">
        <v>225</v>
      </c>
      <c r="W219" s="273"/>
      <c r="X219" s="273"/>
      <c r="Y219" s="244">
        <f t="shared" si="680"/>
        <v>1</v>
      </c>
      <c r="Z219" s="243" t="s">
        <v>395</v>
      </c>
      <c r="AA219" s="273"/>
      <c r="AB219" s="369"/>
      <c r="AC219" s="272"/>
      <c r="AD219" s="371"/>
      <c r="AE219" s="272"/>
      <c r="AF219" s="293"/>
      <c r="AG219" s="243" t="s">
        <v>73</v>
      </c>
      <c r="AH219" s="243" t="s">
        <v>1086</v>
      </c>
      <c r="AI219" s="86">
        <v>46371</v>
      </c>
      <c r="AJ219" s="87"/>
      <c r="AK219" s="88"/>
      <c r="AL219" s="88"/>
      <c r="AM219" s="88"/>
      <c r="AN219" s="88"/>
      <c r="AO219" s="88"/>
      <c r="AP219" s="88"/>
      <c r="AQ219" s="88"/>
    </row>
    <row r="220" spans="1:43" s="90" customFormat="1" ht="63.75" x14ac:dyDescent="0.2">
      <c r="A220" s="290"/>
      <c r="B220" s="282"/>
      <c r="C220" s="85" t="s">
        <v>240</v>
      </c>
      <c r="D220" s="84">
        <f t="shared" si="711"/>
        <v>1</v>
      </c>
      <c r="E220" s="273"/>
      <c r="F220" s="273"/>
      <c r="G220" s="243" t="s">
        <v>1072</v>
      </c>
      <c r="H220" s="273"/>
      <c r="I220" s="273"/>
      <c r="J220" s="244">
        <f t="shared" si="674"/>
        <v>4</v>
      </c>
      <c r="K220" s="243" t="s">
        <v>243</v>
      </c>
      <c r="L220" s="243"/>
      <c r="M220" s="273"/>
      <c r="N220" s="273"/>
      <c r="O220" s="244">
        <f t="shared" si="675"/>
        <v>1</v>
      </c>
      <c r="P220" s="243" t="s">
        <v>220</v>
      </c>
      <c r="Q220" s="242" t="s">
        <v>1070</v>
      </c>
      <c r="R220" s="273"/>
      <c r="S220" s="273"/>
      <c r="T220" s="244">
        <f t="shared" si="676"/>
        <v>1</v>
      </c>
      <c r="U220" s="243" t="s">
        <v>217</v>
      </c>
      <c r="V220" s="243" t="s">
        <v>225</v>
      </c>
      <c r="W220" s="273"/>
      <c r="X220" s="273"/>
      <c r="Y220" s="244">
        <f t="shared" si="680"/>
        <v>1</v>
      </c>
      <c r="Z220" s="243" t="s">
        <v>395</v>
      </c>
      <c r="AA220" s="273"/>
      <c r="AB220" s="369"/>
      <c r="AC220" s="272"/>
      <c r="AD220" s="371"/>
      <c r="AE220" s="272"/>
      <c r="AF220" s="293"/>
      <c r="AG220" s="243"/>
      <c r="AH220" s="243"/>
      <c r="AI220" s="86"/>
      <c r="AJ220" s="87"/>
      <c r="AK220" s="88"/>
      <c r="AL220" s="88"/>
      <c r="AM220" s="88"/>
      <c r="AN220" s="88"/>
      <c r="AO220" s="88"/>
      <c r="AP220" s="88"/>
      <c r="AQ220" s="88"/>
    </row>
    <row r="221" spans="1:43" s="90" customFormat="1" ht="63.75" x14ac:dyDescent="0.2">
      <c r="A221" s="290">
        <v>71</v>
      </c>
      <c r="B221" s="280" t="str">
        <f>+'01-Mapa de Riesgos'!N221</f>
        <v>Posibilidad de afectación reputacional  por incumplimineto en la ejecución de actividades en las fechas establecidas en los calendarios,    a causa de modificaciones en los mismos por  desiciones del consejo académico, por solicitudes de entidades gubernamentales o debido a errores en la parametrización del sistema acorde al calendario</v>
      </c>
      <c r="C221" s="85" t="s">
        <v>240</v>
      </c>
      <c r="D221" s="84">
        <f t="shared" si="711"/>
        <v>1</v>
      </c>
      <c r="E221" s="273">
        <f t="shared" ref="E221" si="717">ROUND(AVERAGEIF(D221:D223,"&gt;0"),0)</f>
        <v>1</v>
      </c>
      <c r="F221" s="273">
        <f t="shared" ref="F221" si="718">E221*0.6</f>
        <v>0.6</v>
      </c>
      <c r="G221" s="243" t="s">
        <v>1073</v>
      </c>
      <c r="H221" s="273">
        <f t="shared" ref="H221" si="719">IF(C221="No_existen",5*$H$10,I221*$H$10)</f>
        <v>0.15000000000000002</v>
      </c>
      <c r="I221" s="273">
        <f t="shared" ref="I221" si="720">ROUND(AVERAGEIF(J221:J223,"&gt;0"),0)</f>
        <v>3</v>
      </c>
      <c r="J221" s="244">
        <f t="shared" si="674"/>
        <v>1</v>
      </c>
      <c r="K221" s="243" t="s">
        <v>245</v>
      </c>
      <c r="L221" s="243" t="s">
        <v>1074</v>
      </c>
      <c r="M221" s="273">
        <f t="shared" ref="M221" si="721">IF(C221="No_existen",5*$M$10,N221*$M$10)</f>
        <v>0.15</v>
      </c>
      <c r="N221" s="273">
        <f t="shared" ref="N221" si="722">ROUND(AVERAGEIF(O221:O223,"&gt;0"),0)</f>
        <v>1</v>
      </c>
      <c r="O221" s="244">
        <f t="shared" si="675"/>
        <v>1</v>
      </c>
      <c r="P221" s="243" t="s">
        <v>220</v>
      </c>
      <c r="Q221" s="242" t="s">
        <v>1075</v>
      </c>
      <c r="R221" s="273">
        <f t="shared" ref="R221" si="723">IF(C221="No_existen",5*$R$10,S221*$R$10)</f>
        <v>0.1</v>
      </c>
      <c r="S221" s="273">
        <f t="shared" ref="S221" si="724">ROUND(AVERAGEIF(T221:T223,"&gt;0"),0)</f>
        <v>1</v>
      </c>
      <c r="T221" s="244">
        <f t="shared" si="676"/>
        <v>1</v>
      </c>
      <c r="U221" s="243" t="s">
        <v>217</v>
      </c>
      <c r="V221" s="243" t="s">
        <v>232</v>
      </c>
      <c r="W221" s="273">
        <f t="shared" ref="W221" si="725">IF(C221="No_existen",5*$W$10,X221*$W$10)</f>
        <v>0.1</v>
      </c>
      <c r="X221" s="273">
        <f t="shared" ref="X221" si="726">ROUND(AVERAGEIF(Y221:Y223,"&gt;0"),0)</f>
        <v>1</v>
      </c>
      <c r="Y221" s="244">
        <f t="shared" si="680"/>
        <v>1</v>
      </c>
      <c r="Z221" s="243" t="s">
        <v>395</v>
      </c>
      <c r="AA221" s="273">
        <f t="shared" ref="AA221" si="727">ROUND(AVERAGE(E221,I221,N221,S221,X221),0)</f>
        <v>1</v>
      </c>
      <c r="AB221" s="369" t="str">
        <f t="shared" ref="AB221" si="728">IF(AA221&lt;1.5,"FUERTE",IF(AND(AA221&gt;=1.5,AA221&lt;2.5),"ACEPTABLE",IF(AA221&gt;=5,"INEXISTENTE","DÉBIL")))</f>
        <v>FUERTE</v>
      </c>
      <c r="AC221" s="272">
        <f>IF('01-Mapa de Riesgos'!S221=0,0,ROUND(('01-Mapa de Riesgos'!S221*AA221),0))</f>
        <v>8</v>
      </c>
      <c r="AD221" s="371" t="str">
        <f t="shared" si="595"/>
        <v>LEVE</v>
      </c>
      <c r="AE221" s="375" t="s">
        <v>1087</v>
      </c>
      <c r="AF221" s="376">
        <v>0.8</v>
      </c>
      <c r="AG221" s="243" t="s">
        <v>71</v>
      </c>
      <c r="AH221" s="129"/>
      <c r="AI221" s="86"/>
      <c r="AJ221" s="87"/>
      <c r="AK221" s="88"/>
      <c r="AL221" s="88"/>
      <c r="AM221" s="88"/>
      <c r="AN221" s="88"/>
      <c r="AO221" s="88"/>
      <c r="AP221" s="88"/>
      <c r="AQ221" s="88"/>
    </row>
    <row r="222" spans="1:43" s="90" customFormat="1" ht="140.25" x14ac:dyDescent="0.2">
      <c r="A222" s="290"/>
      <c r="B222" s="281"/>
      <c r="C222" s="85" t="s">
        <v>240</v>
      </c>
      <c r="D222" s="84">
        <f t="shared" si="711"/>
        <v>1</v>
      </c>
      <c r="E222" s="273"/>
      <c r="F222" s="273"/>
      <c r="G222" s="243" t="s">
        <v>1076</v>
      </c>
      <c r="H222" s="273"/>
      <c r="I222" s="273"/>
      <c r="J222" s="244">
        <f t="shared" si="674"/>
        <v>4</v>
      </c>
      <c r="K222" s="243" t="s">
        <v>243</v>
      </c>
      <c r="L222" s="243"/>
      <c r="M222" s="273"/>
      <c r="N222" s="273"/>
      <c r="O222" s="244">
        <f t="shared" si="675"/>
        <v>1</v>
      </c>
      <c r="P222" s="243" t="s">
        <v>220</v>
      </c>
      <c r="Q222" s="242" t="s">
        <v>1077</v>
      </c>
      <c r="R222" s="273"/>
      <c r="S222" s="273"/>
      <c r="T222" s="244">
        <f t="shared" si="676"/>
        <v>1</v>
      </c>
      <c r="U222" s="243" t="s">
        <v>217</v>
      </c>
      <c r="V222" s="243" t="s">
        <v>225</v>
      </c>
      <c r="W222" s="273"/>
      <c r="X222" s="273"/>
      <c r="Y222" s="244">
        <f t="shared" si="680"/>
        <v>1</v>
      </c>
      <c r="Z222" s="243" t="s">
        <v>395</v>
      </c>
      <c r="AA222" s="273"/>
      <c r="AB222" s="369"/>
      <c r="AC222" s="272"/>
      <c r="AD222" s="371"/>
      <c r="AE222" s="293"/>
      <c r="AF222" s="293"/>
      <c r="AG222" s="243" t="s">
        <v>71</v>
      </c>
      <c r="AH222" s="129"/>
      <c r="AI222" s="86"/>
      <c r="AJ222" s="87"/>
      <c r="AK222" s="88"/>
      <c r="AL222" s="88"/>
      <c r="AM222" s="88"/>
      <c r="AN222" s="88"/>
      <c r="AO222" s="88"/>
      <c r="AP222" s="88"/>
      <c r="AQ222" s="88"/>
    </row>
    <row r="223" spans="1:43" s="90" customFormat="1" ht="51" x14ac:dyDescent="0.2">
      <c r="A223" s="290"/>
      <c r="B223" s="282"/>
      <c r="C223" s="85" t="s">
        <v>240</v>
      </c>
      <c r="D223" s="84">
        <f t="shared" si="711"/>
        <v>1</v>
      </c>
      <c r="E223" s="273"/>
      <c r="F223" s="273"/>
      <c r="G223" s="243" t="s">
        <v>1078</v>
      </c>
      <c r="H223" s="273"/>
      <c r="I223" s="273"/>
      <c r="J223" s="244">
        <f t="shared" si="674"/>
        <v>4</v>
      </c>
      <c r="K223" s="243" t="s">
        <v>243</v>
      </c>
      <c r="L223" s="243"/>
      <c r="M223" s="273"/>
      <c r="N223" s="273"/>
      <c r="O223" s="244">
        <f t="shared" si="675"/>
        <v>1</v>
      </c>
      <c r="P223" s="243" t="s">
        <v>220</v>
      </c>
      <c r="Q223" s="242" t="s">
        <v>1079</v>
      </c>
      <c r="R223" s="273"/>
      <c r="S223" s="273"/>
      <c r="T223" s="244">
        <f t="shared" si="676"/>
        <v>1</v>
      </c>
      <c r="U223" s="243" t="s">
        <v>217</v>
      </c>
      <c r="V223" s="243" t="s">
        <v>225</v>
      </c>
      <c r="W223" s="273"/>
      <c r="X223" s="273"/>
      <c r="Y223" s="244">
        <f t="shared" si="680"/>
        <v>1</v>
      </c>
      <c r="Z223" s="243" t="s">
        <v>395</v>
      </c>
      <c r="AA223" s="273"/>
      <c r="AB223" s="369"/>
      <c r="AC223" s="272"/>
      <c r="AD223" s="371"/>
      <c r="AE223" s="293"/>
      <c r="AF223" s="293"/>
      <c r="AG223" s="243" t="s">
        <v>71</v>
      </c>
      <c r="AH223" s="129"/>
      <c r="AI223" s="86"/>
      <c r="AJ223" s="87"/>
      <c r="AK223" s="88"/>
      <c r="AL223" s="88"/>
      <c r="AM223" s="88"/>
      <c r="AN223" s="88"/>
      <c r="AO223" s="88"/>
      <c r="AP223" s="88"/>
      <c r="AQ223" s="88"/>
    </row>
    <row r="224" spans="1:43" s="90" customFormat="1" ht="38.25" x14ac:dyDescent="0.2">
      <c r="A224" s="290">
        <v>72</v>
      </c>
      <c r="B224" s="280" t="str">
        <f>+'01-Mapa de Riesgos'!N224</f>
        <v>Posibilidad de afectación económica y reputacional  por omisión, inexactitud o adulteración  de información en los certificados de estudio,   debido a fallas en el sistema de información y la falta de automatización del proceso.</v>
      </c>
      <c r="C224" s="85" t="s">
        <v>240</v>
      </c>
      <c r="D224" s="84">
        <f t="shared" si="711"/>
        <v>1</v>
      </c>
      <c r="E224" s="273">
        <f t="shared" ref="E224" si="729">ROUND(AVERAGEIF(D224:D226,"&gt;0"),0)</f>
        <v>1</v>
      </c>
      <c r="F224" s="273">
        <f t="shared" ref="F224" si="730">E224*0.6</f>
        <v>0.6</v>
      </c>
      <c r="G224" s="243" t="s">
        <v>1080</v>
      </c>
      <c r="H224" s="273">
        <f t="shared" ref="H224" si="731">IF(C224="No_existen",5*$H$10,I224*$H$10)</f>
        <v>0.2</v>
      </c>
      <c r="I224" s="273">
        <f t="shared" ref="I224" si="732">ROUND(AVERAGEIF(J224:J226,"&gt;0"),0)</f>
        <v>4</v>
      </c>
      <c r="J224" s="244">
        <f t="shared" si="674"/>
        <v>4</v>
      </c>
      <c r="K224" s="243" t="s">
        <v>243</v>
      </c>
      <c r="L224" s="243"/>
      <c r="M224" s="273">
        <f t="shared" ref="M224" si="733">IF(C224="No_existen",5*$M$10,N224*$M$10)</f>
        <v>0.15</v>
      </c>
      <c r="N224" s="273">
        <f t="shared" ref="N224" si="734">ROUND(AVERAGEIF(O224:O226,"&gt;0"),0)</f>
        <v>1</v>
      </c>
      <c r="O224" s="244">
        <f t="shared" si="675"/>
        <v>1</v>
      </c>
      <c r="P224" s="243" t="s">
        <v>220</v>
      </c>
      <c r="Q224" s="242" t="s">
        <v>1081</v>
      </c>
      <c r="R224" s="273">
        <f t="shared" ref="R224" si="735">IF(C224="No_existen",5*$R$10,S224*$R$10)</f>
        <v>0.1</v>
      </c>
      <c r="S224" s="273">
        <f t="shared" ref="S224" si="736">ROUND(AVERAGEIF(T224:T226,"&gt;0"),0)</f>
        <v>1</v>
      </c>
      <c r="T224" s="244">
        <f t="shared" si="676"/>
        <v>1</v>
      </c>
      <c r="U224" s="243" t="s">
        <v>217</v>
      </c>
      <c r="V224" s="243" t="s">
        <v>226</v>
      </c>
      <c r="W224" s="273">
        <f t="shared" ref="W224" si="737">IF(C224="No_existen",5*$W$10,X224*$W$10)</f>
        <v>0.1</v>
      </c>
      <c r="X224" s="273">
        <f t="shared" ref="X224" si="738">ROUND(AVERAGEIF(Y224:Y226,"&gt;0"),0)</f>
        <v>1</v>
      </c>
      <c r="Y224" s="244">
        <f t="shared" si="680"/>
        <v>1</v>
      </c>
      <c r="Z224" s="243" t="s">
        <v>395</v>
      </c>
      <c r="AA224" s="273">
        <f t="shared" ref="AA224" si="739">ROUND(AVERAGE(E224,I224,N224,S224,X224),0)</f>
        <v>2</v>
      </c>
      <c r="AB224" s="369" t="str">
        <f t="shared" ref="AB224" si="740">IF(AA224&lt;1.5,"FUERTE",IF(AND(AA224&gt;=1.5,AA224&lt;2.5),"ACEPTABLE",IF(AA224&gt;=5,"INEXISTENTE","DÉBIL")))</f>
        <v>ACEPTABLE</v>
      </c>
      <c r="AC224" s="272">
        <f>IF('01-Mapa de Riesgos'!S224=0,0,ROUND(('01-Mapa de Riesgos'!S224*AA224),0))</f>
        <v>50</v>
      </c>
      <c r="AD224" s="371" t="str">
        <f t="shared" si="595"/>
        <v>GRAVE</v>
      </c>
      <c r="AE224" s="293" t="s">
        <v>1088</v>
      </c>
      <c r="AF224" s="293">
        <v>0</v>
      </c>
      <c r="AG224" s="243" t="s">
        <v>72</v>
      </c>
      <c r="AH224" s="243" t="s">
        <v>1089</v>
      </c>
      <c r="AI224" s="86">
        <v>46371</v>
      </c>
      <c r="AJ224" s="87"/>
      <c r="AK224" s="88"/>
      <c r="AL224" s="88"/>
      <c r="AM224" s="88"/>
      <c r="AN224" s="88"/>
      <c r="AO224" s="88"/>
      <c r="AP224" s="88"/>
      <c r="AQ224" s="88"/>
    </row>
    <row r="225" spans="1:43" s="90" customFormat="1" ht="76.5" x14ac:dyDescent="0.2">
      <c r="A225" s="290"/>
      <c r="B225" s="281"/>
      <c r="C225" s="85" t="s">
        <v>240</v>
      </c>
      <c r="D225" s="84">
        <f t="shared" si="711"/>
        <v>1</v>
      </c>
      <c r="E225" s="273"/>
      <c r="F225" s="273"/>
      <c r="G225" s="243" t="s">
        <v>1082</v>
      </c>
      <c r="H225" s="273"/>
      <c r="I225" s="273"/>
      <c r="J225" s="244">
        <f t="shared" si="674"/>
        <v>4</v>
      </c>
      <c r="K225" s="243" t="s">
        <v>243</v>
      </c>
      <c r="L225" s="243"/>
      <c r="M225" s="273"/>
      <c r="N225" s="273"/>
      <c r="O225" s="244">
        <f t="shared" si="675"/>
        <v>1</v>
      </c>
      <c r="P225" s="243" t="s">
        <v>220</v>
      </c>
      <c r="Q225" s="242" t="s">
        <v>1083</v>
      </c>
      <c r="R225" s="273"/>
      <c r="S225" s="273"/>
      <c r="T225" s="244">
        <f t="shared" si="676"/>
        <v>1</v>
      </c>
      <c r="U225" s="243" t="s">
        <v>217</v>
      </c>
      <c r="V225" s="243" t="s">
        <v>226</v>
      </c>
      <c r="W225" s="273"/>
      <c r="X225" s="273"/>
      <c r="Y225" s="244">
        <f t="shared" si="680"/>
        <v>1</v>
      </c>
      <c r="Z225" s="243" t="s">
        <v>395</v>
      </c>
      <c r="AA225" s="273"/>
      <c r="AB225" s="369"/>
      <c r="AC225" s="272"/>
      <c r="AD225" s="371"/>
      <c r="AE225" s="293"/>
      <c r="AF225" s="293"/>
      <c r="AG225" s="243" t="s">
        <v>72</v>
      </c>
      <c r="AH225" s="243" t="s">
        <v>1089</v>
      </c>
      <c r="AI225" s="86">
        <v>46371</v>
      </c>
      <c r="AJ225" s="87"/>
      <c r="AK225" s="88"/>
      <c r="AL225" s="88"/>
      <c r="AM225" s="88"/>
      <c r="AN225" s="88"/>
      <c r="AO225" s="88"/>
      <c r="AP225" s="88"/>
      <c r="AQ225" s="88"/>
    </row>
    <row r="226" spans="1:43" s="90" customFormat="1" x14ac:dyDescent="0.2">
      <c r="A226" s="290"/>
      <c r="B226" s="282"/>
      <c r="C226" s="85"/>
      <c r="D226" s="84">
        <f t="shared" si="711"/>
        <v>0</v>
      </c>
      <c r="E226" s="273"/>
      <c r="F226" s="273"/>
      <c r="G226" s="243"/>
      <c r="H226" s="273"/>
      <c r="I226" s="273"/>
      <c r="J226" s="244">
        <f t="shared" si="674"/>
        <v>0</v>
      </c>
      <c r="K226" s="243"/>
      <c r="L226" s="243"/>
      <c r="M226" s="273"/>
      <c r="N226" s="273"/>
      <c r="O226" s="244">
        <f t="shared" si="675"/>
        <v>0</v>
      </c>
      <c r="P226" s="243"/>
      <c r="Q226" s="242"/>
      <c r="R226" s="273"/>
      <c r="S226" s="273"/>
      <c r="T226" s="244">
        <f t="shared" si="676"/>
        <v>0</v>
      </c>
      <c r="U226" s="243"/>
      <c r="V226" s="243"/>
      <c r="W226" s="273"/>
      <c r="X226" s="273"/>
      <c r="Y226" s="244">
        <f t="shared" si="680"/>
        <v>0</v>
      </c>
      <c r="Z226" s="243"/>
      <c r="AA226" s="273"/>
      <c r="AB226" s="369"/>
      <c r="AC226" s="272"/>
      <c r="AD226" s="371"/>
      <c r="AE226" s="293"/>
      <c r="AF226" s="293"/>
      <c r="AG226" s="243"/>
      <c r="AH226" s="243"/>
      <c r="AI226" s="86"/>
      <c r="AJ226" s="87"/>
      <c r="AK226" s="88"/>
      <c r="AL226" s="88"/>
      <c r="AM226" s="88"/>
      <c r="AN226" s="88"/>
      <c r="AO226" s="88"/>
      <c r="AP226" s="88"/>
      <c r="AQ226" s="88"/>
    </row>
    <row r="227" spans="1:43" s="90" customFormat="1" ht="51" x14ac:dyDescent="0.2">
      <c r="A227" s="290">
        <v>73</v>
      </c>
      <c r="B227" s="280" t="str">
        <f>+'01-Mapa de Riesgos'!N227</f>
        <v>Posibilidad de afectación económica y reputacional  por incumplimiento al procedimiento y normatividad asociada a la reglamentación en la publicación en los diferentes medios y canales de comunicación,    debido  a debilidad o falta de seguimiento  en los procesos de autorización o reglamentación que cubra todas las publicaciones.</v>
      </c>
      <c r="C227" s="259" t="s">
        <v>240</v>
      </c>
      <c r="D227" s="84">
        <f t="shared" si="711"/>
        <v>1</v>
      </c>
      <c r="E227" s="273">
        <f t="shared" ref="E227" si="741">ROUND(AVERAGEIF(D227:D229,"&gt;0"),0)</f>
        <v>1</v>
      </c>
      <c r="F227" s="273">
        <f t="shared" ref="F227" si="742">E227*0.6</f>
        <v>0.6</v>
      </c>
      <c r="G227" s="261" t="s">
        <v>1098</v>
      </c>
      <c r="H227" s="306">
        <f>IF(C227="No_existen",5*$H$10,I227*$H$10)</f>
        <v>0.2</v>
      </c>
      <c r="I227" s="306">
        <f>ROUND(AVERAGEIF(J227:J229,"&gt;0"),0)</f>
        <v>4</v>
      </c>
      <c r="J227" s="262">
        <f t="shared" si="674"/>
        <v>4</v>
      </c>
      <c r="K227" s="261" t="s">
        <v>243</v>
      </c>
      <c r="L227" s="261"/>
      <c r="M227" s="306">
        <f>IF(C227="No_existen",5*$M$10,N227*$M$10)</f>
        <v>0.15</v>
      </c>
      <c r="N227" s="306">
        <f>ROUND(AVERAGEIF(O227:O229,"&gt;0"),0)</f>
        <v>1</v>
      </c>
      <c r="O227" s="262">
        <f t="shared" si="675"/>
        <v>1</v>
      </c>
      <c r="P227" s="261" t="s">
        <v>220</v>
      </c>
      <c r="Q227" s="261" t="s">
        <v>630</v>
      </c>
      <c r="R227" s="306">
        <f>IF(C227="No_existen",5*$R$10,S227*$R$10)</f>
        <v>0.1</v>
      </c>
      <c r="S227" s="306">
        <f>ROUND(AVERAGEIF(T227:T229,"&gt;0"),0)</f>
        <v>1</v>
      </c>
      <c r="T227" s="262">
        <f t="shared" si="676"/>
        <v>1</v>
      </c>
      <c r="U227" s="261" t="s">
        <v>217</v>
      </c>
      <c r="V227" s="261" t="s">
        <v>224</v>
      </c>
      <c r="W227" s="306">
        <f>IF(C227="No_existen",5*$W$10,X227*$W$10)</f>
        <v>0.1</v>
      </c>
      <c r="X227" s="306">
        <f>ROUND(AVERAGEIF(Y227:Y229,"&gt;0"),0)</f>
        <v>1</v>
      </c>
      <c r="Y227" s="262">
        <f t="shared" si="680"/>
        <v>1</v>
      </c>
      <c r="Z227" s="261" t="s">
        <v>395</v>
      </c>
      <c r="AA227" s="273">
        <f t="shared" ref="AA227" si="743">ROUND(AVERAGE(E227,I227,N227,S227,X227),0)</f>
        <v>2</v>
      </c>
      <c r="AB227" s="369" t="str">
        <f t="shared" ref="AB227" si="744">IF(AA227&lt;1.5,"FUERTE",IF(AND(AA227&gt;=1.5,AA227&lt;2.5),"ACEPTABLE",IF(AA227&gt;=5,"INEXISTENTE","DÉBIL")))</f>
        <v>ACEPTABLE</v>
      </c>
      <c r="AC227" s="272">
        <f>IF('01-Mapa de Riesgos'!S227=0,0,ROUND(('01-Mapa de Riesgos'!S227*AA227),0))</f>
        <v>18</v>
      </c>
      <c r="AD227" s="371" t="str">
        <f t="shared" si="595"/>
        <v>MODERADO</v>
      </c>
      <c r="AE227" s="305" t="s">
        <v>1110</v>
      </c>
      <c r="AF227" s="399">
        <v>0</v>
      </c>
      <c r="AG227" s="261" t="s">
        <v>72</v>
      </c>
      <c r="AH227" s="261" t="s">
        <v>1114</v>
      </c>
      <c r="AI227" s="86"/>
      <c r="AJ227" s="87"/>
      <c r="AK227" s="88"/>
      <c r="AL227" s="88"/>
      <c r="AM227" s="88"/>
      <c r="AN227" s="88"/>
      <c r="AO227" s="88"/>
      <c r="AP227" s="88"/>
      <c r="AQ227" s="88"/>
    </row>
    <row r="228" spans="1:43" s="90" customFormat="1" ht="63.75" x14ac:dyDescent="0.2">
      <c r="A228" s="290"/>
      <c r="B228" s="281"/>
      <c r="C228" s="260" t="s">
        <v>240</v>
      </c>
      <c r="D228" s="84">
        <f t="shared" si="711"/>
        <v>1</v>
      </c>
      <c r="E228" s="273"/>
      <c r="F228" s="273"/>
      <c r="G228" s="246" t="s">
        <v>1099</v>
      </c>
      <c r="H228" s="299"/>
      <c r="I228" s="299"/>
      <c r="J228" s="263">
        <f t="shared" si="674"/>
        <v>4</v>
      </c>
      <c r="K228" s="246" t="s">
        <v>243</v>
      </c>
      <c r="L228" s="246"/>
      <c r="M228" s="299"/>
      <c r="N228" s="299"/>
      <c r="O228" s="263">
        <f t="shared" si="675"/>
        <v>1</v>
      </c>
      <c r="P228" s="246" t="s">
        <v>220</v>
      </c>
      <c r="Q228" s="261" t="s">
        <v>630</v>
      </c>
      <c r="R228" s="299"/>
      <c r="S228" s="299"/>
      <c r="T228" s="263">
        <f t="shared" si="676"/>
        <v>1</v>
      </c>
      <c r="U228" s="246" t="s">
        <v>217</v>
      </c>
      <c r="V228" s="246" t="s">
        <v>228</v>
      </c>
      <c r="W228" s="299"/>
      <c r="X228" s="299"/>
      <c r="Y228" s="263">
        <f t="shared" si="680"/>
        <v>1</v>
      </c>
      <c r="Z228" s="246" t="s">
        <v>395</v>
      </c>
      <c r="AA228" s="273"/>
      <c r="AB228" s="369"/>
      <c r="AC228" s="272"/>
      <c r="AD228" s="371"/>
      <c r="AE228" s="299"/>
      <c r="AF228" s="299"/>
      <c r="AG228" s="246" t="s">
        <v>74</v>
      </c>
      <c r="AH228" s="246" t="s">
        <v>1115</v>
      </c>
      <c r="AI228" s="264">
        <v>46374</v>
      </c>
      <c r="AJ228" s="265" t="s">
        <v>1120</v>
      </c>
      <c r="AK228" s="88"/>
      <c r="AL228" s="88"/>
      <c r="AM228" s="88"/>
      <c r="AN228" s="88"/>
      <c r="AO228" s="88"/>
      <c r="AP228" s="88"/>
      <c r="AQ228" s="88"/>
    </row>
    <row r="229" spans="1:43" s="90" customFormat="1" ht="38.25" x14ac:dyDescent="0.2">
      <c r="A229" s="290"/>
      <c r="B229" s="282"/>
      <c r="C229" s="260" t="s">
        <v>240</v>
      </c>
      <c r="D229" s="84">
        <f t="shared" si="711"/>
        <v>1</v>
      </c>
      <c r="E229" s="273"/>
      <c r="F229" s="273"/>
      <c r="G229" s="246" t="s">
        <v>1100</v>
      </c>
      <c r="H229" s="300"/>
      <c r="I229" s="300"/>
      <c r="J229" s="263">
        <f t="shared" si="674"/>
        <v>4</v>
      </c>
      <c r="K229" s="246" t="s">
        <v>243</v>
      </c>
      <c r="L229" s="246"/>
      <c r="M229" s="300"/>
      <c r="N229" s="300"/>
      <c r="O229" s="263">
        <f t="shared" si="675"/>
        <v>1</v>
      </c>
      <c r="P229" s="246" t="s">
        <v>220</v>
      </c>
      <c r="Q229" s="261" t="s">
        <v>630</v>
      </c>
      <c r="R229" s="300"/>
      <c r="S229" s="300"/>
      <c r="T229" s="263">
        <f t="shared" si="676"/>
        <v>1</v>
      </c>
      <c r="U229" s="246" t="s">
        <v>217</v>
      </c>
      <c r="V229" s="246" t="s">
        <v>231</v>
      </c>
      <c r="W229" s="300"/>
      <c r="X229" s="300"/>
      <c r="Y229" s="263">
        <f t="shared" si="680"/>
        <v>1</v>
      </c>
      <c r="Z229" s="246" t="s">
        <v>395</v>
      </c>
      <c r="AA229" s="273"/>
      <c r="AB229" s="369"/>
      <c r="AC229" s="272"/>
      <c r="AD229" s="371"/>
      <c r="AE229" s="300"/>
      <c r="AF229" s="300"/>
      <c r="AG229" s="246" t="s">
        <v>72</v>
      </c>
      <c r="AH229" s="246" t="s">
        <v>1116</v>
      </c>
      <c r="AI229" s="86"/>
      <c r="AJ229" s="87"/>
      <c r="AK229" s="88"/>
      <c r="AL229" s="88"/>
      <c r="AM229" s="88"/>
      <c r="AN229" s="88"/>
      <c r="AO229" s="88"/>
      <c r="AP229" s="88"/>
      <c r="AQ229" s="88"/>
    </row>
    <row r="230" spans="1:43" s="90" customFormat="1" ht="38.25" x14ac:dyDescent="0.2">
      <c r="A230" s="290">
        <v>74</v>
      </c>
      <c r="B230" s="280" t="str">
        <f>+'01-Mapa de Riesgos'!N230</f>
        <v xml:space="preserve">Posibilidad de afectación económica y reputacional  por divulgacion de informacion errada o perjudicial para la institucion    dedido a publicaciones que puedan afectar la imagen de la universidad  por parte de medios externos o terceros </v>
      </c>
      <c r="C230" s="260" t="s">
        <v>240</v>
      </c>
      <c r="D230" s="84">
        <f t="shared" si="711"/>
        <v>1</v>
      </c>
      <c r="E230" s="273">
        <f t="shared" ref="E230" si="745">ROUND(AVERAGEIF(D230:D232,"&gt;0"),0)</f>
        <v>1</v>
      </c>
      <c r="F230" s="273">
        <f t="shared" ref="F230" si="746">E230*0.6</f>
        <v>0.6</v>
      </c>
      <c r="G230" s="246" t="s">
        <v>1101</v>
      </c>
      <c r="H230" s="303">
        <f>IF(C230="No_existen",5*$H$10,I230*$H$10)</f>
        <v>0.2</v>
      </c>
      <c r="I230" s="303">
        <f>ROUND(AVERAGEIF(J230:J232,"&gt;0"),0)</f>
        <v>4</v>
      </c>
      <c r="J230" s="263">
        <f t="shared" si="674"/>
        <v>4</v>
      </c>
      <c r="K230" s="246" t="s">
        <v>243</v>
      </c>
      <c r="L230" s="246"/>
      <c r="M230" s="303">
        <f>IF(C230="No_existen",5*$M$10,N230*$M$10)</f>
        <v>0.15</v>
      </c>
      <c r="N230" s="303">
        <f>ROUND(AVERAGEIF(O230:O232,"&gt;0"),0)</f>
        <v>1</v>
      </c>
      <c r="O230" s="263">
        <f t="shared" si="675"/>
        <v>1</v>
      </c>
      <c r="P230" s="246" t="s">
        <v>220</v>
      </c>
      <c r="Q230" s="261" t="s">
        <v>630</v>
      </c>
      <c r="R230" s="303">
        <f>IF(C230="No_existen",5*$R$10,S230*$R$10)</f>
        <v>0.2</v>
      </c>
      <c r="S230" s="303">
        <f>ROUND(AVERAGEIF(T230:T232,"&gt;0"),0)</f>
        <v>2</v>
      </c>
      <c r="T230" s="263">
        <f t="shared" si="676"/>
        <v>1</v>
      </c>
      <c r="U230" s="246" t="s">
        <v>217</v>
      </c>
      <c r="V230" s="246" t="s">
        <v>228</v>
      </c>
      <c r="W230" s="303">
        <f>IF(C230="No_existen",5*$W$10,X230*$W$10)</f>
        <v>0.1</v>
      </c>
      <c r="X230" s="303">
        <f>ROUND(AVERAGEIF(Y230:Y232,"&gt;0"),0)</f>
        <v>1</v>
      </c>
      <c r="Y230" s="263">
        <f t="shared" si="680"/>
        <v>1</v>
      </c>
      <c r="Z230" s="246" t="s">
        <v>395</v>
      </c>
      <c r="AA230" s="273">
        <f t="shared" ref="AA230" si="747">ROUND(AVERAGE(E230,I230,N230,S230,X230),0)</f>
        <v>2</v>
      </c>
      <c r="AB230" s="369" t="str">
        <f t="shared" ref="AB230" si="748">IF(AA230&lt;1.5,"FUERTE",IF(AND(AA230&gt;=1.5,AA230&lt;2.5),"ACEPTABLE",IF(AA230&gt;=5,"INEXISTENTE","DÉBIL")))</f>
        <v>ACEPTABLE</v>
      </c>
      <c r="AC230" s="272">
        <f>IF('01-Mapa de Riesgos'!S230=0,0,ROUND(('01-Mapa de Riesgos'!S230*AA230),0))</f>
        <v>18</v>
      </c>
      <c r="AD230" s="371" t="str">
        <f t="shared" si="595"/>
        <v>MODERADO</v>
      </c>
      <c r="AE230" s="400" t="s">
        <v>1111</v>
      </c>
      <c r="AF230" s="401">
        <v>0</v>
      </c>
      <c r="AG230" s="246" t="s">
        <v>72</v>
      </c>
      <c r="AH230" s="246" t="s">
        <v>1117</v>
      </c>
      <c r="AI230" s="86"/>
      <c r="AJ230" s="87"/>
      <c r="AK230" s="88"/>
      <c r="AL230" s="88"/>
      <c r="AM230" s="88"/>
      <c r="AN230" s="88"/>
      <c r="AO230" s="88"/>
      <c r="AP230" s="88"/>
      <c r="AQ230" s="88"/>
    </row>
    <row r="231" spans="1:43" s="90" customFormat="1" ht="38.25" x14ac:dyDescent="0.2">
      <c r="A231" s="290"/>
      <c r="B231" s="281"/>
      <c r="C231" s="260" t="s">
        <v>240</v>
      </c>
      <c r="D231" s="84">
        <f t="shared" si="711"/>
        <v>1</v>
      </c>
      <c r="E231" s="273"/>
      <c r="F231" s="273"/>
      <c r="G231" s="246" t="s">
        <v>1102</v>
      </c>
      <c r="H231" s="299"/>
      <c r="I231" s="299"/>
      <c r="J231" s="263">
        <f t="shared" si="674"/>
        <v>4</v>
      </c>
      <c r="K231" s="246" t="s">
        <v>243</v>
      </c>
      <c r="L231" s="246"/>
      <c r="M231" s="299"/>
      <c r="N231" s="299"/>
      <c r="O231" s="263">
        <f t="shared" si="675"/>
        <v>1</v>
      </c>
      <c r="P231" s="246" t="s">
        <v>220</v>
      </c>
      <c r="Q231" s="261" t="s">
        <v>630</v>
      </c>
      <c r="R231" s="299"/>
      <c r="S231" s="299"/>
      <c r="T231" s="263">
        <f t="shared" si="676"/>
        <v>1</v>
      </c>
      <c r="U231" s="246" t="s">
        <v>217</v>
      </c>
      <c r="V231" s="246" t="s">
        <v>231</v>
      </c>
      <c r="W231" s="299"/>
      <c r="X231" s="299"/>
      <c r="Y231" s="263">
        <f t="shared" si="680"/>
        <v>1</v>
      </c>
      <c r="Z231" s="246" t="s">
        <v>395</v>
      </c>
      <c r="AA231" s="273"/>
      <c r="AB231" s="369"/>
      <c r="AC231" s="272"/>
      <c r="AD231" s="371"/>
      <c r="AE231" s="299"/>
      <c r="AF231" s="299"/>
      <c r="AG231" s="246" t="s">
        <v>72</v>
      </c>
      <c r="AH231" s="246" t="s">
        <v>1118</v>
      </c>
      <c r="AI231" s="86"/>
      <c r="AJ231" s="87"/>
      <c r="AK231" s="88"/>
      <c r="AL231" s="88"/>
      <c r="AM231" s="88"/>
      <c r="AN231" s="88"/>
      <c r="AO231" s="88"/>
      <c r="AP231" s="88"/>
      <c r="AQ231" s="88"/>
    </row>
    <row r="232" spans="1:43" s="90" customFormat="1" ht="51" x14ac:dyDescent="0.2">
      <c r="A232" s="290"/>
      <c r="B232" s="282"/>
      <c r="C232" s="260" t="s">
        <v>240</v>
      </c>
      <c r="D232" s="84">
        <f t="shared" si="711"/>
        <v>1</v>
      </c>
      <c r="E232" s="273"/>
      <c r="F232" s="273"/>
      <c r="G232" s="246" t="s">
        <v>1103</v>
      </c>
      <c r="H232" s="300"/>
      <c r="I232" s="300"/>
      <c r="J232" s="263">
        <f t="shared" si="674"/>
        <v>4</v>
      </c>
      <c r="K232" s="246" t="s">
        <v>243</v>
      </c>
      <c r="L232" s="246"/>
      <c r="M232" s="300"/>
      <c r="N232" s="300"/>
      <c r="O232" s="263">
        <f t="shared" si="675"/>
        <v>1</v>
      </c>
      <c r="P232" s="246" t="s">
        <v>220</v>
      </c>
      <c r="Q232" s="261" t="s">
        <v>630</v>
      </c>
      <c r="R232" s="300"/>
      <c r="S232" s="300"/>
      <c r="T232" s="263">
        <f t="shared" si="676"/>
        <v>4</v>
      </c>
      <c r="U232" s="246" t="s">
        <v>221</v>
      </c>
      <c r="V232" s="246" t="s">
        <v>230</v>
      </c>
      <c r="W232" s="300"/>
      <c r="X232" s="300"/>
      <c r="Y232" s="263">
        <f t="shared" si="680"/>
        <v>1</v>
      </c>
      <c r="Z232" s="246" t="s">
        <v>395</v>
      </c>
      <c r="AA232" s="273"/>
      <c r="AB232" s="369"/>
      <c r="AC232" s="272"/>
      <c r="AD232" s="371"/>
      <c r="AE232" s="300"/>
      <c r="AF232" s="300"/>
      <c r="AG232" s="246" t="s">
        <v>72</v>
      </c>
      <c r="AH232" s="246" t="s">
        <v>1119</v>
      </c>
      <c r="AI232" s="86"/>
      <c r="AJ232" s="87"/>
      <c r="AK232" s="88"/>
      <c r="AL232" s="88"/>
      <c r="AM232" s="88"/>
      <c r="AN232" s="88"/>
      <c r="AO232" s="88"/>
      <c r="AP232" s="88"/>
      <c r="AQ232" s="88"/>
    </row>
    <row r="233" spans="1:43" s="90" customFormat="1" ht="51" x14ac:dyDescent="0.2">
      <c r="A233" s="290">
        <v>75</v>
      </c>
      <c r="B233" s="280" t="str">
        <f>+'01-Mapa de Riesgos'!N233</f>
        <v>Posibilidad de afectación reputacional  por manipulacion de los medios de comunicación de la universidad,   debido al inadecuado uso de los medios de comunicacion con  el fin de favorecer a terceros, o a causa de intereses particulares y falta de seguimiento de funciones a las actividades propias de los medios  de comunicación de la universidad.</v>
      </c>
      <c r="C233" s="260" t="s">
        <v>240</v>
      </c>
      <c r="D233" s="84">
        <f t="shared" si="711"/>
        <v>1</v>
      </c>
      <c r="E233" s="273">
        <f t="shared" ref="E233" si="749">ROUND(AVERAGEIF(D233:D235,"&gt;0"),0)</f>
        <v>1</v>
      </c>
      <c r="F233" s="273">
        <f t="shared" ref="F233" si="750">E233*0.6</f>
        <v>0.6</v>
      </c>
      <c r="G233" s="246" t="s">
        <v>1104</v>
      </c>
      <c r="H233" s="303">
        <f>IF(C233="No_existen",5*$H$10,I233*$H$10)</f>
        <v>0.2</v>
      </c>
      <c r="I233" s="303">
        <f>ROUND(AVERAGEIF(J233:J235,"&gt;0"),0)</f>
        <v>4</v>
      </c>
      <c r="J233" s="263">
        <f t="shared" si="674"/>
        <v>4</v>
      </c>
      <c r="K233" s="246" t="s">
        <v>243</v>
      </c>
      <c r="L233" s="246"/>
      <c r="M233" s="303">
        <f>IF(C233="No_existen",5*$M$10,N233*$M$10)</f>
        <v>0.15</v>
      </c>
      <c r="N233" s="303">
        <f>ROUND(AVERAGEIF(O233:O235,"&gt;0"),0)</f>
        <v>1</v>
      </c>
      <c r="O233" s="263">
        <f t="shared" si="675"/>
        <v>1</v>
      </c>
      <c r="P233" s="246" t="s">
        <v>220</v>
      </c>
      <c r="Q233" s="261" t="s">
        <v>630</v>
      </c>
      <c r="R233" s="303">
        <f>IF(C233="No_existen",5*$R$10,S233*$R$10)</f>
        <v>0.1</v>
      </c>
      <c r="S233" s="303">
        <f>ROUND(AVERAGEIF(T233:T235,"&gt;0"),0)</f>
        <v>1</v>
      </c>
      <c r="T233" s="263">
        <f t="shared" si="676"/>
        <v>1</v>
      </c>
      <c r="U233" s="246" t="s">
        <v>217</v>
      </c>
      <c r="V233" s="246" t="s">
        <v>230</v>
      </c>
      <c r="W233" s="303">
        <f>IF(C233="No_existen",5*$W$10,X233*$W$10)</f>
        <v>0.2</v>
      </c>
      <c r="X233" s="303">
        <f>ROUND(AVERAGEIF(Y233:Y235,"&gt;0"),0)</f>
        <v>2</v>
      </c>
      <c r="Y233" s="263">
        <f t="shared" si="680"/>
        <v>4</v>
      </c>
      <c r="Z233" s="246" t="s">
        <v>550</v>
      </c>
      <c r="AA233" s="273">
        <f t="shared" ref="AA233" si="751">ROUND(AVERAGE(E233,I233,N233,S233,X233),0)</f>
        <v>2</v>
      </c>
      <c r="AB233" s="369" t="str">
        <f t="shared" ref="AB233" si="752">IF(AA233&lt;1.5,"FUERTE",IF(AND(AA233&gt;=1.5,AA233&lt;2.5),"ACEPTABLE",IF(AA233&gt;=5,"INEXISTENTE","DÉBIL")))</f>
        <v>ACEPTABLE</v>
      </c>
      <c r="AC233" s="272">
        <f>IF('01-Mapa de Riesgos'!S233=0,0,ROUND(('01-Mapa de Riesgos'!S233*AA233),0))</f>
        <v>4</v>
      </c>
      <c r="AD233" s="371" t="str">
        <f t="shared" si="595"/>
        <v>LEVE</v>
      </c>
      <c r="AE233" s="354" t="s">
        <v>1112</v>
      </c>
      <c r="AF233" s="401">
        <v>0</v>
      </c>
      <c r="AG233" s="246" t="s">
        <v>71</v>
      </c>
      <c r="AH233" s="129"/>
      <c r="AI233" s="86"/>
      <c r="AJ233" s="87"/>
      <c r="AK233" s="88"/>
      <c r="AL233" s="88"/>
      <c r="AM233" s="88"/>
      <c r="AN233" s="88"/>
      <c r="AO233" s="88"/>
      <c r="AP233" s="88"/>
      <c r="AQ233" s="88"/>
    </row>
    <row r="234" spans="1:43" s="90" customFormat="1" ht="51" x14ac:dyDescent="0.2">
      <c r="A234" s="290"/>
      <c r="B234" s="281"/>
      <c r="C234" s="260" t="s">
        <v>240</v>
      </c>
      <c r="D234" s="84">
        <f t="shared" si="711"/>
        <v>1</v>
      </c>
      <c r="E234" s="273"/>
      <c r="F234" s="273"/>
      <c r="G234" s="246" t="s">
        <v>1105</v>
      </c>
      <c r="H234" s="299"/>
      <c r="I234" s="299"/>
      <c r="J234" s="263">
        <f t="shared" si="674"/>
        <v>4</v>
      </c>
      <c r="K234" s="246" t="s">
        <v>243</v>
      </c>
      <c r="L234" s="246"/>
      <c r="M234" s="299"/>
      <c r="N234" s="299"/>
      <c r="O234" s="263">
        <f t="shared" si="675"/>
        <v>1</v>
      </c>
      <c r="P234" s="246" t="s">
        <v>220</v>
      </c>
      <c r="Q234" s="261" t="s">
        <v>630</v>
      </c>
      <c r="R234" s="299"/>
      <c r="S234" s="299"/>
      <c r="T234" s="263">
        <f t="shared" si="676"/>
        <v>1</v>
      </c>
      <c r="U234" s="246" t="s">
        <v>217</v>
      </c>
      <c r="V234" s="246" t="s">
        <v>228</v>
      </c>
      <c r="W234" s="299"/>
      <c r="X234" s="299"/>
      <c r="Y234" s="263">
        <f t="shared" si="680"/>
        <v>1</v>
      </c>
      <c r="Z234" s="246" t="s">
        <v>395</v>
      </c>
      <c r="AA234" s="273"/>
      <c r="AB234" s="369"/>
      <c r="AC234" s="272"/>
      <c r="AD234" s="371"/>
      <c r="AE234" s="299"/>
      <c r="AF234" s="299"/>
      <c r="AG234" s="246" t="s">
        <v>71</v>
      </c>
      <c r="AH234" s="129"/>
      <c r="AI234" s="86"/>
      <c r="AJ234" s="87"/>
      <c r="AK234" s="88"/>
      <c r="AL234" s="88"/>
      <c r="AM234" s="88"/>
      <c r="AN234" s="88"/>
      <c r="AO234" s="88"/>
      <c r="AP234" s="88"/>
      <c r="AQ234" s="88"/>
    </row>
    <row r="235" spans="1:43" s="90" customFormat="1" ht="51" x14ac:dyDescent="0.2">
      <c r="A235" s="290"/>
      <c r="B235" s="282"/>
      <c r="C235" s="260" t="s">
        <v>240</v>
      </c>
      <c r="D235" s="84">
        <f t="shared" si="711"/>
        <v>1</v>
      </c>
      <c r="E235" s="273"/>
      <c r="F235" s="273"/>
      <c r="G235" s="246" t="s">
        <v>1106</v>
      </c>
      <c r="H235" s="300"/>
      <c r="I235" s="300"/>
      <c r="J235" s="263">
        <f t="shared" si="674"/>
        <v>4</v>
      </c>
      <c r="K235" s="246" t="s">
        <v>243</v>
      </c>
      <c r="L235" s="246"/>
      <c r="M235" s="300"/>
      <c r="N235" s="300"/>
      <c r="O235" s="263">
        <f t="shared" si="675"/>
        <v>1</v>
      </c>
      <c r="P235" s="246" t="s">
        <v>220</v>
      </c>
      <c r="Q235" s="261" t="s">
        <v>630</v>
      </c>
      <c r="R235" s="300"/>
      <c r="S235" s="300"/>
      <c r="T235" s="263">
        <f t="shared" si="676"/>
        <v>1</v>
      </c>
      <c r="U235" s="246" t="s">
        <v>217</v>
      </c>
      <c r="V235" s="246" t="s">
        <v>228</v>
      </c>
      <c r="W235" s="300"/>
      <c r="X235" s="300"/>
      <c r="Y235" s="263">
        <f t="shared" si="680"/>
        <v>1</v>
      </c>
      <c r="Z235" s="246" t="s">
        <v>395</v>
      </c>
      <c r="AA235" s="273"/>
      <c r="AB235" s="369"/>
      <c r="AC235" s="272"/>
      <c r="AD235" s="371"/>
      <c r="AE235" s="300"/>
      <c r="AF235" s="300"/>
      <c r="AG235" s="246" t="s">
        <v>71</v>
      </c>
      <c r="AH235" s="129"/>
      <c r="AI235" s="86"/>
      <c r="AJ235" s="87"/>
      <c r="AK235" s="88"/>
      <c r="AL235" s="88"/>
      <c r="AM235" s="88"/>
      <c r="AN235" s="88"/>
      <c r="AO235" s="88"/>
      <c r="AP235" s="88"/>
      <c r="AQ235" s="88"/>
    </row>
    <row r="236" spans="1:43" s="90" customFormat="1" ht="25.5" x14ac:dyDescent="0.2">
      <c r="A236" s="290">
        <v>76</v>
      </c>
      <c r="B236" s="280" t="str">
        <f>+'01-Mapa de Riesgos'!N236</f>
        <v xml:space="preserve">Posibilidad de afectación económica y reputacional  por demandas de derecho de autor y uso de imagen sin previo concentimiento,   debido a falta de  las  firmas en los formatos de imagen </v>
      </c>
      <c r="C236" s="260" t="s">
        <v>240</v>
      </c>
      <c r="D236" s="84">
        <f t="shared" si="711"/>
        <v>1</v>
      </c>
      <c r="E236" s="273">
        <f t="shared" ref="E236" si="753">ROUND(AVERAGEIF(D236:D238,"&gt;0"),0)</f>
        <v>1</v>
      </c>
      <c r="F236" s="273">
        <f t="shared" ref="F236" si="754">E236*0.6</f>
        <v>0.6</v>
      </c>
      <c r="G236" s="246" t="s">
        <v>1107</v>
      </c>
      <c r="H236" s="303">
        <f>IF(C236="No_existen",5*$H$10,I236*$H$10)</f>
        <v>0.2</v>
      </c>
      <c r="I236" s="303">
        <f>ROUND(AVERAGEIF(J236:J238,"&gt;0"),0)</f>
        <v>4</v>
      </c>
      <c r="J236" s="263">
        <f t="shared" si="674"/>
        <v>4</v>
      </c>
      <c r="K236" s="246" t="s">
        <v>243</v>
      </c>
      <c r="L236" s="246"/>
      <c r="M236" s="303">
        <f>IF(C236="No_existen",5*$M$10,N236*$M$10)</f>
        <v>0.15</v>
      </c>
      <c r="N236" s="303">
        <f>ROUND(AVERAGEIF(O236:O238,"&gt;0"),0)</f>
        <v>1</v>
      </c>
      <c r="O236" s="263">
        <f t="shared" si="675"/>
        <v>1</v>
      </c>
      <c r="P236" s="246" t="s">
        <v>220</v>
      </c>
      <c r="Q236" s="261" t="s">
        <v>630</v>
      </c>
      <c r="R236" s="303">
        <f>IF(C236="No_existen",5*$R$10,S236*$R$10)</f>
        <v>0.1</v>
      </c>
      <c r="S236" s="303">
        <f>ROUND(AVERAGEIF(T236:T238,"&gt;0"),0)</f>
        <v>1</v>
      </c>
      <c r="T236" s="263">
        <f t="shared" si="676"/>
        <v>1</v>
      </c>
      <c r="U236" s="246" t="s">
        <v>217</v>
      </c>
      <c r="V236" s="246" t="s">
        <v>232</v>
      </c>
      <c r="W236" s="303">
        <f>IF(C236="No_existen",5*$W$10,X236*$W$10)</f>
        <v>0.1</v>
      </c>
      <c r="X236" s="303">
        <f>ROUND(AVERAGEIF(Y236:Y238,"&gt;0"),0)</f>
        <v>1</v>
      </c>
      <c r="Y236" s="263">
        <f t="shared" si="680"/>
        <v>1</v>
      </c>
      <c r="Z236" s="246" t="s">
        <v>395</v>
      </c>
      <c r="AA236" s="273">
        <f t="shared" ref="AA236" si="755">ROUND(AVERAGE(E236,I236,N236,S236,X236),0)</f>
        <v>2</v>
      </c>
      <c r="AB236" s="369" t="str">
        <f t="shared" ref="AB236" si="756">IF(AA236&lt;1.5,"FUERTE",IF(AND(AA236&gt;=1.5,AA236&lt;2.5),"ACEPTABLE",IF(AA236&gt;=5,"INEXISTENTE","DÉBIL")))</f>
        <v>ACEPTABLE</v>
      </c>
      <c r="AC236" s="272">
        <f>IF('01-Mapa de Riesgos'!S236=0,0,ROUND(('01-Mapa de Riesgos'!S236*AA236),0))</f>
        <v>2</v>
      </c>
      <c r="AD236" s="371" t="str">
        <f t="shared" si="595"/>
        <v>LEVE</v>
      </c>
      <c r="AE236" s="354" t="s">
        <v>1113</v>
      </c>
      <c r="AF236" s="401">
        <v>0</v>
      </c>
      <c r="AG236" s="246" t="s">
        <v>71</v>
      </c>
      <c r="AH236" s="129"/>
      <c r="AI236" s="86"/>
      <c r="AJ236" s="87"/>
      <c r="AK236" s="88"/>
      <c r="AL236" s="88"/>
      <c r="AM236" s="88"/>
      <c r="AN236" s="88"/>
      <c r="AO236" s="88"/>
      <c r="AP236" s="88"/>
      <c r="AQ236" s="88"/>
    </row>
    <row r="237" spans="1:43" s="90" customFormat="1" ht="25.5" x14ac:dyDescent="0.2">
      <c r="A237" s="290"/>
      <c r="B237" s="281"/>
      <c r="C237" s="260" t="s">
        <v>240</v>
      </c>
      <c r="D237" s="84">
        <f t="shared" si="711"/>
        <v>1</v>
      </c>
      <c r="E237" s="273"/>
      <c r="F237" s="273"/>
      <c r="G237" s="246" t="s">
        <v>1108</v>
      </c>
      <c r="H237" s="299"/>
      <c r="I237" s="299"/>
      <c r="J237" s="263">
        <f t="shared" si="674"/>
        <v>4</v>
      </c>
      <c r="K237" s="246" t="s">
        <v>243</v>
      </c>
      <c r="L237" s="246"/>
      <c r="M237" s="299"/>
      <c r="N237" s="299"/>
      <c r="O237" s="263">
        <f t="shared" si="675"/>
        <v>1</v>
      </c>
      <c r="P237" s="246" t="s">
        <v>220</v>
      </c>
      <c r="Q237" s="261" t="s">
        <v>630</v>
      </c>
      <c r="R237" s="299"/>
      <c r="S237" s="299"/>
      <c r="T237" s="263">
        <f t="shared" si="676"/>
        <v>1</v>
      </c>
      <c r="U237" s="246" t="s">
        <v>217</v>
      </c>
      <c r="V237" s="246" t="s">
        <v>228</v>
      </c>
      <c r="W237" s="299"/>
      <c r="X237" s="299"/>
      <c r="Y237" s="263">
        <f t="shared" si="680"/>
        <v>1</v>
      </c>
      <c r="Z237" s="246" t="s">
        <v>395</v>
      </c>
      <c r="AA237" s="273"/>
      <c r="AB237" s="369"/>
      <c r="AC237" s="272"/>
      <c r="AD237" s="371"/>
      <c r="AE237" s="299"/>
      <c r="AF237" s="299"/>
      <c r="AG237" s="246" t="s">
        <v>71</v>
      </c>
      <c r="AH237" s="129"/>
      <c r="AI237" s="86"/>
      <c r="AJ237" s="87"/>
      <c r="AK237" s="88"/>
      <c r="AL237" s="88"/>
      <c r="AM237" s="88"/>
      <c r="AN237" s="88"/>
      <c r="AO237" s="88"/>
      <c r="AP237" s="88"/>
      <c r="AQ237" s="88"/>
    </row>
    <row r="238" spans="1:43" s="90" customFormat="1" ht="63.75" x14ac:dyDescent="0.2">
      <c r="A238" s="290"/>
      <c r="B238" s="282"/>
      <c r="C238" s="260" t="s">
        <v>240</v>
      </c>
      <c r="D238" s="84">
        <f t="shared" si="711"/>
        <v>1</v>
      </c>
      <c r="E238" s="273"/>
      <c r="F238" s="273"/>
      <c r="G238" s="246" t="s">
        <v>1109</v>
      </c>
      <c r="H238" s="300"/>
      <c r="I238" s="300"/>
      <c r="J238" s="263">
        <f t="shared" si="674"/>
        <v>4</v>
      </c>
      <c r="K238" s="246" t="s">
        <v>243</v>
      </c>
      <c r="L238" s="246"/>
      <c r="M238" s="300"/>
      <c r="N238" s="300"/>
      <c r="O238" s="263">
        <f t="shared" si="675"/>
        <v>1</v>
      </c>
      <c r="P238" s="246" t="s">
        <v>220</v>
      </c>
      <c r="Q238" s="261" t="s">
        <v>630</v>
      </c>
      <c r="R238" s="300"/>
      <c r="S238" s="300"/>
      <c r="T238" s="263">
        <f t="shared" si="676"/>
        <v>1</v>
      </c>
      <c r="U238" s="246" t="s">
        <v>217</v>
      </c>
      <c r="V238" s="246" t="s">
        <v>228</v>
      </c>
      <c r="W238" s="300"/>
      <c r="X238" s="300"/>
      <c r="Y238" s="263">
        <f t="shared" si="680"/>
        <v>1</v>
      </c>
      <c r="Z238" s="246" t="s">
        <v>395</v>
      </c>
      <c r="AA238" s="273"/>
      <c r="AB238" s="369"/>
      <c r="AC238" s="272"/>
      <c r="AD238" s="371"/>
      <c r="AE238" s="300"/>
      <c r="AF238" s="300"/>
      <c r="AG238" s="246" t="s">
        <v>71</v>
      </c>
      <c r="AH238" s="129"/>
      <c r="AI238" s="86"/>
      <c r="AJ238" s="87"/>
      <c r="AK238" s="88"/>
      <c r="AL238" s="88"/>
      <c r="AM238" s="88"/>
      <c r="AN238" s="88"/>
      <c r="AO238" s="88"/>
      <c r="AP238" s="88"/>
      <c r="AQ238" s="88"/>
    </row>
    <row r="239" spans="1:43" s="90" customFormat="1" ht="51" x14ac:dyDescent="0.2">
      <c r="A239" s="290">
        <v>77</v>
      </c>
      <c r="B239" s="280" t="str">
        <f>+'01-Mapa de Riesgos'!N239</f>
        <v>Posibilidad de afectación económica y reputacional  por la disminución de los ingresos ante la no apertura de nuevas cohortes de los programas de posgrado,   debido a demanda limitada de estudiantes  y falta de conocimiento de las personas.</v>
      </c>
      <c r="C239" s="194" t="s">
        <v>240</v>
      </c>
      <c r="D239" s="195">
        <f t="shared" si="711"/>
        <v>1</v>
      </c>
      <c r="E239" s="274">
        <f>ROUND(AVERAGEIF(D239:D241,"&gt;0"),0)</f>
        <v>1</v>
      </c>
      <c r="F239" s="274">
        <f>E239*0.6</f>
        <v>0.6</v>
      </c>
      <c r="G239" s="242" t="s">
        <v>1127</v>
      </c>
      <c r="H239" s="274">
        <f>IF(C239="No_existen",5*$H$10,I239*$H$10)</f>
        <v>0.2</v>
      </c>
      <c r="I239" s="274">
        <f>ROUND(AVERAGEIF(J239:J241,"&gt;0"),0)</f>
        <v>4</v>
      </c>
      <c r="J239" s="245">
        <f t="shared" si="674"/>
        <v>4</v>
      </c>
      <c r="K239" s="242" t="s">
        <v>243</v>
      </c>
      <c r="L239" s="129"/>
      <c r="M239" s="273">
        <f t="shared" ref="M239" si="757">IF(C239="No_existen",5*$M$10,N239*$M$10)</f>
        <v>0.15</v>
      </c>
      <c r="N239" s="273">
        <f t="shared" ref="N239:N299" si="758">ROUND(AVERAGEIF(O239:O241,"&gt;0"),0)</f>
        <v>1</v>
      </c>
      <c r="O239" s="132">
        <f t="shared" ref="O239:O266" si="759">IF(P239=$U$662,1,IF(P239=$U$661,4,IF(C239="No_existen",5,0)))</f>
        <v>1</v>
      </c>
      <c r="P239" s="242" t="s">
        <v>220</v>
      </c>
      <c r="Q239" s="242" t="s">
        <v>1131</v>
      </c>
      <c r="R239" s="274">
        <f>IF(C239="No_existen",5*$R$10,S239*$R$10)</f>
        <v>0.1</v>
      </c>
      <c r="S239" s="274">
        <f>ROUND(AVERAGEIF(T239:T241,"&gt;0"),0)</f>
        <v>1</v>
      </c>
      <c r="T239" s="245">
        <f t="shared" si="676"/>
        <v>1</v>
      </c>
      <c r="U239" s="242" t="s">
        <v>217</v>
      </c>
      <c r="V239" s="242" t="s">
        <v>225</v>
      </c>
      <c r="W239" s="274">
        <f t="shared" ref="W239" si="760">IF(C239="No_existen",5*$W$10,X239*$W$10)</f>
        <v>0.1</v>
      </c>
      <c r="X239" s="274">
        <f>ROUND(AVERAGEIF(Y239:Y241,"&gt;0"),0)</f>
        <v>1</v>
      </c>
      <c r="Y239" s="245">
        <f t="shared" si="680"/>
        <v>1</v>
      </c>
      <c r="Z239" s="242" t="s">
        <v>395</v>
      </c>
      <c r="AA239" s="273">
        <f t="shared" ref="AA239" si="761">ROUND(AVERAGE(E239,I239,N239,S239,X239),0)</f>
        <v>2</v>
      </c>
      <c r="AB239" s="369" t="str">
        <f t="shared" ref="AB239" si="762">IF(AA239&lt;1.5,"FUERTE",IF(AND(AA239&gt;=1.5,AA239&lt;2.5),"ACEPTABLE",IF(AA239&gt;=5,"INEXISTENTE","DÉBIL")))</f>
        <v>ACEPTABLE</v>
      </c>
      <c r="AC239" s="272">
        <f>IF('01-Mapa de Riesgos'!S239=0,0,ROUND(('01-Mapa de Riesgos'!S239*AA239),0))</f>
        <v>16</v>
      </c>
      <c r="AD239" s="371" t="str">
        <f t="shared" si="595"/>
        <v>MODERADO</v>
      </c>
      <c r="AE239" s="374" t="s">
        <v>1134</v>
      </c>
      <c r="AF239" s="292" t="s">
        <v>1135</v>
      </c>
      <c r="AG239" s="242" t="s">
        <v>72</v>
      </c>
      <c r="AH239" s="242" t="s">
        <v>1136</v>
      </c>
      <c r="AI239" s="197">
        <v>46371</v>
      </c>
      <c r="AJ239" s="87"/>
      <c r="AK239" s="88"/>
      <c r="AL239" s="88"/>
      <c r="AM239" s="88"/>
      <c r="AN239" s="88"/>
      <c r="AO239" s="88"/>
      <c r="AP239" s="88"/>
      <c r="AQ239" s="88"/>
    </row>
    <row r="240" spans="1:43" s="90" customFormat="1" ht="38.25" x14ac:dyDescent="0.2">
      <c r="A240" s="290"/>
      <c r="B240" s="281"/>
      <c r="C240" s="85"/>
      <c r="D240" s="84">
        <f t="shared" si="711"/>
        <v>0</v>
      </c>
      <c r="E240" s="273"/>
      <c r="F240" s="273"/>
      <c r="G240" s="243"/>
      <c r="H240" s="273"/>
      <c r="I240" s="273"/>
      <c r="J240" s="244">
        <f t="shared" si="674"/>
        <v>0</v>
      </c>
      <c r="K240" s="243"/>
      <c r="L240" s="129"/>
      <c r="M240" s="273"/>
      <c r="N240" s="273"/>
      <c r="O240" s="132">
        <f t="shared" si="759"/>
        <v>0</v>
      </c>
      <c r="P240" s="243"/>
      <c r="Q240" s="242"/>
      <c r="R240" s="273"/>
      <c r="S240" s="273"/>
      <c r="T240" s="244">
        <f t="shared" si="676"/>
        <v>0</v>
      </c>
      <c r="U240" s="243"/>
      <c r="V240" s="243"/>
      <c r="W240" s="273"/>
      <c r="X240" s="273"/>
      <c r="Y240" s="244">
        <f t="shared" si="680"/>
        <v>0</v>
      </c>
      <c r="Z240" s="243"/>
      <c r="AA240" s="273"/>
      <c r="AB240" s="369"/>
      <c r="AC240" s="272"/>
      <c r="AD240" s="371"/>
      <c r="AE240" s="272"/>
      <c r="AF240" s="293"/>
      <c r="AG240" s="243" t="s">
        <v>72</v>
      </c>
      <c r="AH240" s="243" t="s">
        <v>1137</v>
      </c>
      <c r="AI240" s="86">
        <v>46371</v>
      </c>
      <c r="AJ240" s="87"/>
      <c r="AK240" s="88"/>
      <c r="AL240" s="88"/>
      <c r="AM240" s="88"/>
      <c r="AN240" s="88"/>
      <c r="AO240" s="88"/>
      <c r="AP240" s="88"/>
      <c r="AQ240" s="88"/>
    </row>
    <row r="241" spans="1:43" s="90" customFormat="1" ht="51" x14ac:dyDescent="0.2">
      <c r="A241" s="290"/>
      <c r="B241" s="282"/>
      <c r="C241" s="85"/>
      <c r="D241" s="84">
        <f t="shared" si="711"/>
        <v>0</v>
      </c>
      <c r="E241" s="273"/>
      <c r="F241" s="273"/>
      <c r="G241" s="243"/>
      <c r="H241" s="273"/>
      <c r="I241" s="273"/>
      <c r="J241" s="244">
        <f t="shared" si="674"/>
        <v>0</v>
      </c>
      <c r="K241" s="243"/>
      <c r="L241" s="129"/>
      <c r="M241" s="273"/>
      <c r="N241" s="273"/>
      <c r="O241" s="132">
        <f t="shared" si="759"/>
        <v>0</v>
      </c>
      <c r="P241" s="243"/>
      <c r="Q241" s="242"/>
      <c r="R241" s="273"/>
      <c r="S241" s="273"/>
      <c r="T241" s="244">
        <f t="shared" si="676"/>
        <v>0</v>
      </c>
      <c r="U241" s="243"/>
      <c r="V241" s="243"/>
      <c r="W241" s="273"/>
      <c r="X241" s="273"/>
      <c r="Y241" s="244">
        <f t="shared" si="680"/>
        <v>0</v>
      </c>
      <c r="Z241" s="243"/>
      <c r="AA241" s="273"/>
      <c r="AB241" s="369"/>
      <c r="AC241" s="272"/>
      <c r="AD241" s="371"/>
      <c r="AE241" s="272"/>
      <c r="AF241" s="293"/>
      <c r="AG241" s="243" t="s">
        <v>72</v>
      </c>
      <c r="AH241" s="243" t="s">
        <v>1138</v>
      </c>
      <c r="AI241" s="86">
        <v>46371</v>
      </c>
      <c r="AJ241" s="87"/>
      <c r="AK241" s="88"/>
      <c r="AL241" s="88"/>
      <c r="AM241" s="88"/>
      <c r="AN241" s="88"/>
      <c r="AO241" s="88"/>
      <c r="AP241" s="88"/>
      <c r="AQ241" s="88"/>
    </row>
    <row r="242" spans="1:43" s="90" customFormat="1" ht="51" x14ac:dyDescent="0.2">
      <c r="A242" s="290">
        <v>78</v>
      </c>
      <c r="B242" s="280" t="str">
        <f>+'01-Mapa de Riesgos'!N242</f>
        <v>Posibilidad de perdida de disponibilidad  por pérdida de información, reclamos de las partes involucradas, reprocesos y aumento de carga de trabajo e incumplimiento de los tiempos de entrega,   debido a fallas en los aplicativos de Sistemas de Información, tales como registro de asistencias, registro de notas, transferencia de memorandos, carga docente, entre otros.</v>
      </c>
      <c r="C242" s="85" t="s">
        <v>240</v>
      </c>
      <c r="D242" s="84">
        <f t="shared" si="711"/>
        <v>1</v>
      </c>
      <c r="E242" s="273">
        <f t="shared" ref="E242" si="763">ROUND(AVERAGEIF(D242:D244,"&gt;0"),0)</f>
        <v>1</v>
      </c>
      <c r="F242" s="273">
        <f t="shared" ref="F242" si="764">E242*0.6</f>
        <v>0.6</v>
      </c>
      <c r="G242" s="243" t="s">
        <v>1128</v>
      </c>
      <c r="H242" s="273">
        <f t="shared" ref="H242" si="765">IF(C242="No_existen",5*$H$10,I242*$H$10)</f>
        <v>0.2</v>
      </c>
      <c r="I242" s="273">
        <f t="shared" ref="I242" si="766">ROUND(AVERAGEIF(J242:J244,"&gt;0"),0)</f>
        <v>4</v>
      </c>
      <c r="J242" s="244">
        <f t="shared" si="674"/>
        <v>4</v>
      </c>
      <c r="K242" s="243" t="s">
        <v>243</v>
      </c>
      <c r="L242" s="129"/>
      <c r="M242" s="273">
        <f t="shared" ref="M242" si="767">IF(C242="No_existen",5*$M$10,N242*$M$10)</f>
        <v>0.15</v>
      </c>
      <c r="N242" s="273">
        <f t="shared" ref="N242:N302" si="768">ROUND(AVERAGEIF(O242:O244,"&gt;0"),0)</f>
        <v>1</v>
      </c>
      <c r="O242" s="132">
        <f t="shared" si="759"/>
        <v>1</v>
      </c>
      <c r="P242" s="243" t="s">
        <v>220</v>
      </c>
      <c r="Q242" s="242" t="s">
        <v>1132</v>
      </c>
      <c r="R242" s="273">
        <f t="shared" ref="R242" si="769">IF(C242="No_existen",5*$R$10,S242*$R$10)</f>
        <v>0.1</v>
      </c>
      <c r="S242" s="273">
        <f t="shared" ref="S242" si="770">ROUND(AVERAGEIF(T242:T244,"&gt;0"),0)</f>
        <v>1</v>
      </c>
      <c r="T242" s="244">
        <f t="shared" si="676"/>
        <v>1</v>
      </c>
      <c r="U242" s="243" t="s">
        <v>217</v>
      </c>
      <c r="V242" s="243" t="s">
        <v>232</v>
      </c>
      <c r="W242" s="273">
        <f t="shared" ref="W242" si="771">IF(C242="No_existen",5*$W$10,X242*$W$10)</f>
        <v>0.4</v>
      </c>
      <c r="X242" s="273">
        <f t="shared" ref="X242" si="772">ROUND(AVERAGEIF(Y242:Y244,"&gt;0"),0)</f>
        <v>4</v>
      </c>
      <c r="Y242" s="244">
        <f t="shared" si="680"/>
        <v>4</v>
      </c>
      <c r="Z242" s="243" t="s">
        <v>550</v>
      </c>
      <c r="AA242" s="273">
        <f t="shared" ref="AA242" si="773">ROUND(AVERAGE(E242,I242,N242,S242,X242),0)</f>
        <v>2</v>
      </c>
      <c r="AB242" s="369" t="str">
        <f t="shared" ref="AB242" si="774">IF(AA242&lt;1.5,"FUERTE",IF(AND(AA242&gt;=1.5,AA242&lt;2.5),"ACEPTABLE",IF(AA242&gt;=5,"INEXISTENTE","DÉBIL")))</f>
        <v>ACEPTABLE</v>
      </c>
      <c r="AC242" s="272">
        <f>IF('01-Mapa de Riesgos'!S242=0,0,ROUND(('01-Mapa de Riesgos'!S242*AA242),0))</f>
        <v>16</v>
      </c>
      <c r="AD242" s="371" t="str">
        <f t="shared" ref="AD242:AD305" si="775">IF(AC242&gt;=36,"GRAVE", IF(AC242&lt;=10, "LEVE", "MODERADO"))</f>
        <v>MODERADO</v>
      </c>
      <c r="AE242" s="375" t="s">
        <v>1139</v>
      </c>
      <c r="AF242" s="293">
        <v>0</v>
      </c>
      <c r="AG242" s="243" t="s">
        <v>74</v>
      </c>
      <c r="AH242" s="243" t="s">
        <v>1140</v>
      </c>
      <c r="AI242" s="86">
        <v>46371</v>
      </c>
      <c r="AJ242" s="266" t="s">
        <v>1144</v>
      </c>
      <c r="AK242" s="88"/>
      <c r="AL242" s="88"/>
      <c r="AM242" s="88"/>
      <c r="AN242" s="88"/>
      <c r="AO242" s="88"/>
      <c r="AP242" s="88"/>
      <c r="AQ242" s="88"/>
    </row>
    <row r="243" spans="1:43" s="90" customFormat="1" x14ac:dyDescent="0.2">
      <c r="A243" s="290"/>
      <c r="B243" s="281"/>
      <c r="C243" s="85"/>
      <c r="D243" s="84">
        <f t="shared" si="711"/>
        <v>0</v>
      </c>
      <c r="E243" s="273"/>
      <c r="F243" s="273"/>
      <c r="G243" s="243"/>
      <c r="H243" s="273"/>
      <c r="I243" s="273"/>
      <c r="J243" s="244">
        <f t="shared" si="674"/>
        <v>0</v>
      </c>
      <c r="K243" s="243"/>
      <c r="L243" s="129"/>
      <c r="M243" s="273"/>
      <c r="N243" s="273"/>
      <c r="O243" s="132">
        <f t="shared" si="759"/>
        <v>0</v>
      </c>
      <c r="P243" s="243"/>
      <c r="Q243" s="242"/>
      <c r="R243" s="273"/>
      <c r="S243" s="273"/>
      <c r="T243" s="244">
        <f t="shared" si="676"/>
        <v>0</v>
      </c>
      <c r="U243" s="243"/>
      <c r="V243" s="243"/>
      <c r="W243" s="273"/>
      <c r="X243" s="273"/>
      <c r="Y243" s="244">
        <f t="shared" si="680"/>
        <v>0</v>
      </c>
      <c r="Z243" s="243"/>
      <c r="AA243" s="273"/>
      <c r="AB243" s="369"/>
      <c r="AC243" s="272"/>
      <c r="AD243" s="371"/>
      <c r="AE243" s="293"/>
      <c r="AF243" s="293"/>
      <c r="AG243" s="243"/>
      <c r="AH243" s="243"/>
      <c r="AI243" s="86"/>
      <c r="AJ243" s="87"/>
      <c r="AK243" s="88"/>
      <c r="AL243" s="88"/>
      <c r="AM243" s="88"/>
      <c r="AN243" s="88"/>
      <c r="AO243" s="88"/>
      <c r="AP243" s="88"/>
      <c r="AQ243" s="88"/>
    </row>
    <row r="244" spans="1:43" s="90" customFormat="1" x14ac:dyDescent="0.2">
      <c r="A244" s="290"/>
      <c r="B244" s="282"/>
      <c r="C244" s="85"/>
      <c r="D244" s="84">
        <f t="shared" si="711"/>
        <v>0</v>
      </c>
      <c r="E244" s="273"/>
      <c r="F244" s="273"/>
      <c r="G244" s="243"/>
      <c r="H244" s="273"/>
      <c r="I244" s="273"/>
      <c r="J244" s="244">
        <f t="shared" si="674"/>
        <v>0</v>
      </c>
      <c r="K244" s="243"/>
      <c r="L244" s="129"/>
      <c r="M244" s="273"/>
      <c r="N244" s="273"/>
      <c r="O244" s="132">
        <f t="shared" si="759"/>
        <v>0</v>
      </c>
      <c r="P244" s="243"/>
      <c r="Q244" s="242"/>
      <c r="R244" s="273"/>
      <c r="S244" s="273"/>
      <c r="T244" s="244">
        <f t="shared" si="676"/>
        <v>0</v>
      </c>
      <c r="U244" s="243"/>
      <c r="V244" s="243"/>
      <c r="W244" s="273"/>
      <c r="X244" s="273"/>
      <c r="Y244" s="244">
        <f t="shared" si="680"/>
        <v>0</v>
      </c>
      <c r="Z244" s="243"/>
      <c r="AA244" s="273"/>
      <c r="AB244" s="369"/>
      <c r="AC244" s="272"/>
      <c r="AD244" s="371"/>
      <c r="AE244" s="293"/>
      <c r="AF244" s="293"/>
      <c r="AG244" s="243"/>
      <c r="AH244" s="243"/>
      <c r="AI244" s="86"/>
      <c r="AJ244" s="87"/>
      <c r="AK244" s="88"/>
      <c r="AL244" s="88"/>
      <c r="AM244" s="88"/>
      <c r="AN244" s="88"/>
      <c r="AO244" s="88"/>
      <c r="AP244" s="88"/>
      <c r="AQ244" s="88"/>
    </row>
    <row r="245" spans="1:43" s="90" customFormat="1" ht="63.75" x14ac:dyDescent="0.2">
      <c r="A245" s="290">
        <v>79</v>
      </c>
      <c r="B245" s="280" t="str">
        <f>+'01-Mapa de Riesgos'!N245</f>
        <v>Posibilidad de afectación reputacional  por demoras para dar inicio a las clases o iniciarlas en condiciones no adecuadas,   debido a la tardanza en asignación de salones y salas de cómputo.</v>
      </c>
      <c r="C245" s="85" t="s">
        <v>240</v>
      </c>
      <c r="D245" s="84">
        <f t="shared" si="711"/>
        <v>1</v>
      </c>
      <c r="E245" s="273">
        <f t="shared" ref="E245" si="776">ROUND(AVERAGEIF(D245:D247,"&gt;0"),0)</f>
        <v>3</v>
      </c>
      <c r="F245" s="273">
        <f t="shared" ref="F245" si="777">E245*0.6</f>
        <v>1.7999999999999998</v>
      </c>
      <c r="G245" s="243" t="s">
        <v>1129</v>
      </c>
      <c r="H245" s="273">
        <f t="shared" ref="H245" si="778">IF(C245="No_existen",5*$H$10,I245*$H$10)</f>
        <v>0.2</v>
      </c>
      <c r="I245" s="273">
        <f t="shared" ref="I245" si="779">ROUND(AVERAGEIF(J245:J247,"&gt;0"),0)</f>
        <v>4</v>
      </c>
      <c r="J245" s="244">
        <f t="shared" si="674"/>
        <v>4</v>
      </c>
      <c r="K245" s="243" t="s">
        <v>243</v>
      </c>
      <c r="L245" s="129"/>
      <c r="M245" s="273">
        <f t="shared" ref="M245" si="780">IF(C245="No_existen",5*$M$10,N245*$M$10)</f>
        <v>0.15</v>
      </c>
      <c r="N245" s="273">
        <f t="shared" ref="N245:N305" si="781">ROUND(AVERAGEIF(O245:O247,"&gt;0"),0)</f>
        <v>1</v>
      </c>
      <c r="O245" s="132">
        <f t="shared" si="759"/>
        <v>1</v>
      </c>
      <c r="P245" s="243" t="s">
        <v>220</v>
      </c>
      <c r="Q245" s="242" t="s">
        <v>1133</v>
      </c>
      <c r="R245" s="273">
        <f t="shared" ref="R245" si="782">IF(C245="No_existen",5*$R$10,S245*$R$10)</f>
        <v>0.30000000000000004</v>
      </c>
      <c r="S245" s="273">
        <f t="shared" ref="S245" si="783">ROUND(AVERAGEIF(T245:T247,"&gt;0"),0)</f>
        <v>3</v>
      </c>
      <c r="T245" s="244">
        <f t="shared" si="676"/>
        <v>1</v>
      </c>
      <c r="U245" s="243" t="s">
        <v>217</v>
      </c>
      <c r="V245" s="243" t="s">
        <v>225</v>
      </c>
      <c r="W245" s="273">
        <f t="shared" ref="W245" si="784">IF(C245="No_existen",5*$W$10,X245*$W$10)</f>
        <v>0.1</v>
      </c>
      <c r="X245" s="273">
        <f t="shared" ref="X245" si="785">ROUND(AVERAGEIF(Y245:Y247,"&gt;0"),0)</f>
        <v>1</v>
      </c>
      <c r="Y245" s="244">
        <f t="shared" si="680"/>
        <v>1</v>
      </c>
      <c r="Z245" s="243" t="s">
        <v>395</v>
      </c>
      <c r="AA245" s="273">
        <f t="shared" ref="AA245" si="786">ROUND(AVERAGE(E245,I245,N245,S245,X245),0)</f>
        <v>2</v>
      </c>
      <c r="AB245" s="369" t="str">
        <f t="shared" ref="AB245" si="787">IF(AA245&lt;1.5,"FUERTE",IF(AND(AA245&gt;=1.5,AA245&lt;2.5),"ACEPTABLE",IF(AA245&gt;=5,"INEXISTENTE","DÉBIL")))</f>
        <v>ACEPTABLE</v>
      </c>
      <c r="AC245" s="272">
        <f>IF('01-Mapa de Riesgos'!S245=0,0,ROUND(('01-Mapa de Riesgos'!S245*AA245),0))</f>
        <v>12</v>
      </c>
      <c r="AD245" s="371" t="str">
        <f t="shared" si="775"/>
        <v>MODERADO</v>
      </c>
      <c r="AE245" s="293" t="s">
        <v>1141</v>
      </c>
      <c r="AF245" s="293">
        <v>0</v>
      </c>
      <c r="AG245" s="243" t="s">
        <v>75</v>
      </c>
      <c r="AH245" s="243" t="s">
        <v>1142</v>
      </c>
      <c r="AI245" s="86">
        <v>46371</v>
      </c>
      <c r="AJ245" s="266" t="s">
        <v>1144</v>
      </c>
      <c r="AK245" s="88"/>
      <c r="AL245" s="88"/>
      <c r="AM245" s="88"/>
      <c r="AN245" s="88"/>
      <c r="AO245" s="88"/>
      <c r="AP245" s="88"/>
      <c r="AQ245" s="88"/>
    </row>
    <row r="246" spans="1:43" s="90" customFormat="1" ht="51" x14ac:dyDescent="0.2">
      <c r="A246" s="290"/>
      <c r="B246" s="281"/>
      <c r="C246" s="85" t="s">
        <v>263</v>
      </c>
      <c r="D246" s="84">
        <f t="shared" si="711"/>
        <v>4</v>
      </c>
      <c r="E246" s="273"/>
      <c r="F246" s="273"/>
      <c r="G246" s="243" t="s">
        <v>1130</v>
      </c>
      <c r="H246" s="273"/>
      <c r="I246" s="273"/>
      <c r="J246" s="244">
        <f t="shared" si="674"/>
        <v>4</v>
      </c>
      <c r="K246" s="243" t="s">
        <v>243</v>
      </c>
      <c r="L246" s="129"/>
      <c r="M246" s="273"/>
      <c r="N246" s="273"/>
      <c r="O246" s="132">
        <f t="shared" si="759"/>
        <v>1</v>
      </c>
      <c r="P246" s="243" t="s">
        <v>220</v>
      </c>
      <c r="Q246" s="242" t="s">
        <v>1132</v>
      </c>
      <c r="R246" s="273"/>
      <c r="S246" s="273"/>
      <c r="T246" s="244">
        <f t="shared" si="676"/>
        <v>4</v>
      </c>
      <c r="U246" s="243" t="s">
        <v>221</v>
      </c>
      <c r="V246" s="243" t="s">
        <v>225</v>
      </c>
      <c r="W246" s="273"/>
      <c r="X246" s="273"/>
      <c r="Y246" s="244">
        <f t="shared" si="680"/>
        <v>1</v>
      </c>
      <c r="Z246" s="243" t="s">
        <v>395</v>
      </c>
      <c r="AA246" s="273"/>
      <c r="AB246" s="369"/>
      <c r="AC246" s="272"/>
      <c r="AD246" s="371"/>
      <c r="AE246" s="293"/>
      <c r="AF246" s="293"/>
      <c r="AG246" s="243" t="s">
        <v>75</v>
      </c>
      <c r="AH246" s="243" t="s">
        <v>1143</v>
      </c>
      <c r="AI246" s="86">
        <v>46371</v>
      </c>
      <c r="AJ246" s="266" t="s">
        <v>1175</v>
      </c>
      <c r="AK246" s="88"/>
      <c r="AL246" s="88"/>
      <c r="AM246" s="88"/>
      <c r="AN246" s="88"/>
      <c r="AO246" s="88"/>
      <c r="AP246" s="88"/>
      <c r="AQ246" s="88"/>
    </row>
    <row r="247" spans="1:43" s="90" customFormat="1" x14ac:dyDescent="0.2">
      <c r="A247" s="290"/>
      <c r="B247" s="282"/>
      <c r="C247" s="85"/>
      <c r="D247" s="84">
        <f t="shared" si="711"/>
        <v>0</v>
      </c>
      <c r="E247" s="273"/>
      <c r="F247" s="273"/>
      <c r="G247" s="243"/>
      <c r="H247" s="273"/>
      <c r="I247" s="273"/>
      <c r="J247" s="244">
        <f t="shared" si="674"/>
        <v>0</v>
      </c>
      <c r="K247" s="243"/>
      <c r="L247" s="129"/>
      <c r="M247" s="273"/>
      <c r="N247" s="273"/>
      <c r="O247" s="132">
        <f t="shared" si="759"/>
        <v>0</v>
      </c>
      <c r="P247" s="243"/>
      <c r="Q247" s="242"/>
      <c r="R247" s="273"/>
      <c r="S247" s="273"/>
      <c r="T247" s="244">
        <f t="shared" si="676"/>
        <v>0</v>
      </c>
      <c r="U247" s="243"/>
      <c r="V247" s="243"/>
      <c r="W247" s="273"/>
      <c r="X247" s="273"/>
      <c r="Y247" s="244">
        <f t="shared" si="680"/>
        <v>0</v>
      </c>
      <c r="Z247" s="243"/>
      <c r="AA247" s="273"/>
      <c r="AB247" s="369"/>
      <c r="AC247" s="272"/>
      <c r="AD247" s="371"/>
      <c r="AE247" s="293"/>
      <c r="AF247" s="293"/>
      <c r="AG247" s="243"/>
      <c r="AH247" s="243"/>
      <c r="AI247" s="86"/>
      <c r="AJ247" s="87"/>
      <c r="AK247" s="88"/>
      <c r="AL247" s="88"/>
      <c r="AM247" s="88"/>
      <c r="AN247" s="88"/>
      <c r="AO247" s="88"/>
      <c r="AP247" s="88"/>
      <c r="AQ247" s="88"/>
    </row>
    <row r="248" spans="1:43" s="90" customFormat="1" ht="140.25" x14ac:dyDescent="0.2">
      <c r="A248" s="290">
        <v>80</v>
      </c>
      <c r="B248" s="280" t="str">
        <f>+'01-Mapa de Riesgos'!N248</f>
        <v>Posibilidad de afectación económica y reputacional  por concepto de no renovación del registro calificado o acreditación de alta calidad de un programa académico,   debido a la falta de seguimiento al vencimiento de los registros calificados y acreditaciones.</v>
      </c>
      <c r="C248" s="194" t="s">
        <v>240</v>
      </c>
      <c r="D248" s="195">
        <f t="shared" si="711"/>
        <v>1</v>
      </c>
      <c r="E248" s="274">
        <f>ROUND(AVERAGEIF(D248:D250,"&gt;0"),0)</f>
        <v>1</v>
      </c>
      <c r="F248" s="274">
        <f>E248*0.6</f>
        <v>0.6</v>
      </c>
      <c r="G248" s="242" t="s">
        <v>1153</v>
      </c>
      <c r="H248" s="274">
        <f>IF(C248="No_existen",5*$H$10,I248*$H$10)</f>
        <v>0.15000000000000002</v>
      </c>
      <c r="I248" s="274">
        <f>ROUND(AVERAGEIF(J248:J250,"&gt;0"),0)</f>
        <v>3</v>
      </c>
      <c r="J248" s="245">
        <f t="shared" si="674"/>
        <v>1</v>
      </c>
      <c r="K248" s="242" t="s">
        <v>245</v>
      </c>
      <c r="L248" s="242" t="s">
        <v>1162</v>
      </c>
      <c r="M248" s="273">
        <f t="shared" ref="M248" si="788">IF(C248="No_existen",5*$M$10,N248*$M$10)</f>
        <v>0.15</v>
      </c>
      <c r="N248" s="273">
        <f t="shared" ref="N248:N308" si="789">ROUND(AVERAGEIF(O248:O250,"&gt;0"),0)</f>
        <v>1</v>
      </c>
      <c r="O248" s="132">
        <f t="shared" si="759"/>
        <v>1</v>
      </c>
      <c r="P248" s="242" t="s">
        <v>220</v>
      </c>
      <c r="Q248" s="242" t="s">
        <v>1164</v>
      </c>
      <c r="R248" s="274">
        <f>IF(C248="No_existen",5*$R$10,S248*$R$10)</f>
        <v>0.1</v>
      </c>
      <c r="S248" s="274">
        <f>ROUND(AVERAGEIF(T248:T250,"&gt;0"),0)</f>
        <v>1</v>
      </c>
      <c r="T248" s="245">
        <f t="shared" si="676"/>
        <v>1</v>
      </c>
      <c r="U248" s="242" t="s">
        <v>217</v>
      </c>
      <c r="V248" s="242" t="s">
        <v>224</v>
      </c>
      <c r="W248" s="274">
        <f t="shared" ref="W248" si="790">IF(C248="No_existen",5*$W$10,X248*$W$10)</f>
        <v>0.1</v>
      </c>
      <c r="X248" s="274">
        <f>ROUND(AVERAGEIF(Y248:Y250,"&gt;0"),0)</f>
        <v>1</v>
      </c>
      <c r="Y248" s="245">
        <f t="shared" si="680"/>
        <v>1</v>
      </c>
      <c r="Z248" s="242" t="s">
        <v>395</v>
      </c>
      <c r="AA248" s="273">
        <f t="shared" ref="AA248" si="791">ROUND(AVERAGE(E248,I248,N248,S248,X248),0)</f>
        <v>1</v>
      </c>
      <c r="AB248" s="369" t="str">
        <f t="shared" ref="AB248" si="792">IF(AA248&lt;1.5,"FUERTE",IF(AND(AA248&gt;=1.5,AA248&lt;2.5),"ACEPTABLE",IF(AA248&gt;=5,"INEXISTENTE","DÉBIL")))</f>
        <v>FUERTE</v>
      </c>
      <c r="AC248" s="272">
        <f>IF('01-Mapa de Riesgos'!S248=0,0,ROUND(('01-Mapa de Riesgos'!S248*AA248),0))</f>
        <v>10</v>
      </c>
      <c r="AD248" s="371" t="str">
        <f t="shared" si="775"/>
        <v>LEVE</v>
      </c>
      <c r="AE248" s="374" t="s">
        <v>1170</v>
      </c>
      <c r="AF248" s="293">
        <v>0</v>
      </c>
      <c r="AG248" s="242" t="s">
        <v>71</v>
      </c>
      <c r="AH248" s="129"/>
      <c r="AI248" s="86"/>
      <c r="AJ248" s="87"/>
      <c r="AK248" s="88"/>
      <c r="AL248" s="88"/>
      <c r="AM248" s="88"/>
      <c r="AN248" s="88"/>
      <c r="AO248" s="88"/>
      <c r="AP248" s="88"/>
      <c r="AQ248" s="88"/>
    </row>
    <row r="249" spans="1:43" s="90" customFormat="1" ht="51" x14ac:dyDescent="0.2">
      <c r="A249" s="290"/>
      <c r="B249" s="281"/>
      <c r="C249" s="85" t="s">
        <v>240</v>
      </c>
      <c r="D249" s="84">
        <f t="shared" si="711"/>
        <v>1</v>
      </c>
      <c r="E249" s="273"/>
      <c r="F249" s="273"/>
      <c r="G249" s="243" t="s">
        <v>1154</v>
      </c>
      <c r="H249" s="273"/>
      <c r="I249" s="273"/>
      <c r="J249" s="244">
        <f t="shared" si="674"/>
        <v>4</v>
      </c>
      <c r="K249" s="243" t="s">
        <v>243</v>
      </c>
      <c r="L249" s="129"/>
      <c r="M249" s="273"/>
      <c r="N249" s="273"/>
      <c r="O249" s="132">
        <f t="shared" si="759"/>
        <v>1</v>
      </c>
      <c r="P249" s="243" t="s">
        <v>220</v>
      </c>
      <c r="Q249" s="242" t="s">
        <v>1165</v>
      </c>
      <c r="R249" s="273"/>
      <c r="S249" s="273"/>
      <c r="T249" s="244">
        <f t="shared" si="676"/>
        <v>1</v>
      </c>
      <c r="U249" s="243" t="s">
        <v>217</v>
      </c>
      <c r="V249" s="243" t="s">
        <v>224</v>
      </c>
      <c r="W249" s="273"/>
      <c r="X249" s="273"/>
      <c r="Y249" s="244">
        <f t="shared" si="680"/>
        <v>1</v>
      </c>
      <c r="Z249" s="243" t="s">
        <v>395</v>
      </c>
      <c r="AA249" s="273"/>
      <c r="AB249" s="369"/>
      <c r="AC249" s="272"/>
      <c r="AD249" s="371"/>
      <c r="AE249" s="272"/>
      <c r="AF249" s="293"/>
      <c r="AG249" s="243" t="s">
        <v>71</v>
      </c>
      <c r="AH249" s="129"/>
      <c r="AI249" s="86"/>
      <c r="AJ249" s="87"/>
      <c r="AK249" s="88"/>
      <c r="AL249" s="88"/>
      <c r="AM249" s="88"/>
      <c r="AN249" s="88"/>
      <c r="AO249" s="88"/>
      <c r="AP249" s="88"/>
      <c r="AQ249" s="88"/>
    </row>
    <row r="250" spans="1:43" s="90" customFormat="1" ht="51" x14ac:dyDescent="0.2">
      <c r="A250" s="290"/>
      <c r="B250" s="282"/>
      <c r="C250" s="85" t="s">
        <v>240</v>
      </c>
      <c r="D250" s="84">
        <f t="shared" si="711"/>
        <v>1</v>
      </c>
      <c r="E250" s="273"/>
      <c r="F250" s="273"/>
      <c r="G250" s="243" t="s">
        <v>1155</v>
      </c>
      <c r="H250" s="273"/>
      <c r="I250" s="273"/>
      <c r="J250" s="244">
        <f t="shared" si="674"/>
        <v>4</v>
      </c>
      <c r="K250" s="243" t="s">
        <v>243</v>
      </c>
      <c r="L250" s="129"/>
      <c r="M250" s="273"/>
      <c r="N250" s="273"/>
      <c r="O250" s="132">
        <f t="shared" si="759"/>
        <v>1</v>
      </c>
      <c r="P250" s="243" t="s">
        <v>220</v>
      </c>
      <c r="Q250" s="242" t="s">
        <v>1165</v>
      </c>
      <c r="R250" s="273"/>
      <c r="S250" s="273"/>
      <c r="T250" s="244">
        <f t="shared" si="676"/>
        <v>1</v>
      </c>
      <c r="U250" s="243" t="s">
        <v>217</v>
      </c>
      <c r="V250" s="243" t="s">
        <v>224</v>
      </c>
      <c r="W250" s="273"/>
      <c r="X250" s="273"/>
      <c r="Y250" s="244">
        <f t="shared" si="680"/>
        <v>1</v>
      </c>
      <c r="Z250" s="243" t="s">
        <v>395</v>
      </c>
      <c r="AA250" s="273"/>
      <c r="AB250" s="369"/>
      <c r="AC250" s="272"/>
      <c r="AD250" s="371"/>
      <c r="AE250" s="272"/>
      <c r="AF250" s="293"/>
      <c r="AG250" s="243" t="s">
        <v>71</v>
      </c>
      <c r="AH250" s="129"/>
      <c r="AI250" s="86"/>
      <c r="AJ250" s="87"/>
      <c r="AK250" s="88"/>
      <c r="AL250" s="88"/>
      <c r="AM250" s="88"/>
      <c r="AN250" s="88"/>
      <c r="AO250" s="88"/>
      <c r="AP250" s="88"/>
      <c r="AQ250" s="88"/>
    </row>
    <row r="251" spans="1:43" s="90" customFormat="1" ht="63.75" x14ac:dyDescent="0.2">
      <c r="A251" s="290">
        <v>81</v>
      </c>
      <c r="B251" s="280" t="str">
        <f>+'01-Mapa de Riesgos'!N251</f>
        <v>Posibilidad de afectación reputacional  por descenso de los grupos de investigación vinculados a la Facultad en el escalafón de Colciencias,
   a causa de de la disminución en la producción científica, participación en convocatorias y actualización de información en las plataformas de medición de Minciencias por parte de los grupos de investigación de la Facultad.</v>
      </c>
      <c r="C251" s="85" t="s">
        <v>240</v>
      </c>
      <c r="D251" s="84">
        <f t="shared" si="711"/>
        <v>1</v>
      </c>
      <c r="E251" s="273">
        <f t="shared" ref="E251" si="793">ROUND(AVERAGEIF(D251:D253,"&gt;0"),0)</f>
        <v>1</v>
      </c>
      <c r="F251" s="273">
        <f t="shared" ref="F251" si="794">E251*0.6</f>
        <v>0.6</v>
      </c>
      <c r="G251" s="243" t="s">
        <v>1156</v>
      </c>
      <c r="H251" s="273">
        <f t="shared" ref="H251" si="795">IF(C251="No_existen",5*$H$10,I251*$H$10)</f>
        <v>0.2</v>
      </c>
      <c r="I251" s="273">
        <f t="shared" ref="I251" si="796">ROUND(AVERAGEIF(J251:J253,"&gt;0"),0)</f>
        <v>4</v>
      </c>
      <c r="J251" s="244">
        <f t="shared" si="674"/>
        <v>4</v>
      </c>
      <c r="K251" s="243" t="s">
        <v>243</v>
      </c>
      <c r="L251" s="129"/>
      <c r="M251" s="273">
        <f t="shared" ref="M251" si="797">IF(C251="No_existen",5*$M$10,N251*$M$10)</f>
        <v>0.15</v>
      </c>
      <c r="N251" s="273">
        <f t="shared" ref="N251" si="798">ROUND(AVERAGEIF(O251:O253,"&gt;0"),0)</f>
        <v>1</v>
      </c>
      <c r="O251" s="132">
        <f t="shared" si="759"/>
        <v>1</v>
      </c>
      <c r="P251" s="243" t="s">
        <v>220</v>
      </c>
      <c r="Q251" s="242" t="s">
        <v>1166</v>
      </c>
      <c r="R251" s="273">
        <f t="shared" ref="R251" si="799">IF(C251="No_existen",5*$R$10,S251*$R$10)</f>
        <v>0.1</v>
      </c>
      <c r="S251" s="273">
        <f t="shared" ref="S251" si="800">ROUND(AVERAGEIF(T251:T253,"&gt;0"),0)</f>
        <v>1</v>
      </c>
      <c r="T251" s="244">
        <f t="shared" si="676"/>
        <v>1</v>
      </c>
      <c r="U251" s="243" t="s">
        <v>217</v>
      </c>
      <c r="V251" s="243" t="s">
        <v>225</v>
      </c>
      <c r="W251" s="273">
        <f t="shared" ref="W251" si="801">IF(C251="No_existen",5*$W$10,X251*$W$10)</f>
        <v>0.1</v>
      </c>
      <c r="X251" s="273">
        <f t="shared" ref="X251" si="802">ROUND(AVERAGEIF(Y251:Y253,"&gt;0"),0)</f>
        <v>1</v>
      </c>
      <c r="Y251" s="244">
        <f t="shared" si="680"/>
        <v>1</v>
      </c>
      <c r="Z251" s="243" t="s">
        <v>395</v>
      </c>
      <c r="AA251" s="273">
        <f t="shared" ref="AA251" si="803">ROUND(AVERAGE(E251,I251,N251,S251,X251),0)</f>
        <v>2</v>
      </c>
      <c r="AB251" s="369" t="str">
        <f t="shared" ref="AB251" si="804">IF(AA251&lt;1.5,"FUERTE",IF(AND(AA251&gt;=1.5,AA251&lt;2.5),"ACEPTABLE",IF(AA251&gt;=5,"INEXISTENTE","DÉBIL")))</f>
        <v>ACEPTABLE</v>
      </c>
      <c r="AC251" s="272">
        <f>IF('01-Mapa de Riesgos'!S251=0,0,ROUND(('01-Mapa de Riesgos'!S251*AA251),0))</f>
        <v>4</v>
      </c>
      <c r="AD251" s="371" t="str">
        <f t="shared" si="775"/>
        <v>LEVE</v>
      </c>
      <c r="AE251" s="375" t="s">
        <v>1171</v>
      </c>
      <c r="AF251" s="293">
        <v>0</v>
      </c>
      <c r="AG251" s="243" t="s">
        <v>71</v>
      </c>
      <c r="AH251" s="129"/>
      <c r="AI251" s="86"/>
      <c r="AJ251" s="87"/>
      <c r="AK251" s="88"/>
      <c r="AL251" s="88"/>
      <c r="AM251" s="88"/>
      <c r="AN251" s="88"/>
      <c r="AO251" s="88"/>
      <c r="AP251" s="88"/>
      <c r="AQ251" s="88"/>
    </row>
    <row r="252" spans="1:43" s="90" customFormat="1" ht="89.25" x14ac:dyDescent="0.2">
      <c r="A252" s="290"/>
      <c r="B252" s="281"/>
      <c r="C252" s="85" t="s">
        <v>240</v>
      </c>
      <c r="D252" s="84">
        <f t="shared" si="711"/>
        <v>1</v>
      </c>
      <c r="E252" s="273"/>
      <c r="F252" s="273"/>
      <c r="G252" s="243" t="s">
        <v>1157</v>
      </c>
      <c r="H252" s="273"/>
      <c r="I252" s="273"/>
      <c r="J252" s="244">
        <f t="shared" si="674"/>
        <v>4</v>
      </c>
      <c r="K252" s="243" t="s">
        <v>243</v>
      </c>
      <c r="L252" s="129"/>
      <c r="M252" s="273"/>
      <c r="N252" s="273"/>
      <c r="O252" s="132">
        <f t="shared" si="759"/>
        <v>1</v>
      </c>
      <c r="P252" s="243" t="s">
        <v>220</v>
      </c>
      <c r="Q252" s="242" t="s">
        <v>1165</v>
      </c>
      <c r="R252" s="273"/>
      <c r="S252" s="273"/>
      <c r="T252" s="244">
        <f t="shared" si="676"/>
        <v>1</v>
      </c>
      <c r="U252" s="243" t="s">
        <v>217</v>
      </c>
      <c r="V252" s="243" t="s">
        <v>225</v>
      </c>
      <c r="W252" s="273"/>
      <c r="X252" s="273"/>
      <c r="Y252" s="244">
        <f t="shared" si="680"/>
        <v>1</v>
      </c>
      <c r="Z252" s="243" t="s">
        <v>395</v>
      </c>
      <c r="AA252" s="273"/>
      <c r="AB252" s="369"/>
      <c r="AC252" s="272"/>
      <c r="AD252" s="371"/>
      <c r="AE252" s="293"/>
      <c r="AF252" s="293"/>
      <c r="AG252" s="243" t="s">
        <v>71</v>
      </c>
      <c r="AH252" s="129"/>
      <c r="AI252" s="86"/>
      <c r="AJ252" s="87"/>
      <c r="AK252" s="88"/>
      <c r="AL252" s="88"/>
      <c r="AM252" s="88"/>
      <c r="AN252" s="88"/>
      <c r="AO252" s="88"/>
      <c r="AP252" s="88"/>
      <c r="AQ252" s="88"/>
    </row>
    <row r="253" spans="1:43" s="90" customFormat="1" x14ac:dyDescent="0.2">
      <c r="A253" s="290"/>
      <c r="B253" s="282"/>
      <c r="C253" s="85"/>
      <c r="D253" s="84">
        <f t="shared" si="711"/>
        <v>0</v>
      </c>
      <c r="E253" s="273"/>
      <c r="F253" s="273"/>
      <c r="G253" s="243"/>
      <c r="H253" s="273"/>
      <c r="I253" s="273"/>
      <c r="J253" s="244">
        <f t="shared" si="674"/>
        <v>0</v>
      </c>
      <c r="K253" s="243"/>
      <c r="L253" s="129"/>
      <c r="M253" s="273"/>
      <c r="N253" s="273"/>
      <c r="O253" s="132">
        <f t="shared" si="759"/>
        <v>0</v>
      </c>
      <c r="P253" s="243"/>
      <c r="Q253" s="242"/>
      <c r="R253" s="273"/>
      <c r="S253" s="273"/>
      <c r="T253" s="244">
        <f t="shared" si="676"/>
        <v>0</v>
      </c>
      <c r="U253" s="243"/>
      <c r="V253" s="243"/>
      <c r="W253" s="273"/>
      <c r="X253" s="273"/>
      <c r="Y253" s="244">
        <f t="shared" si="680"/>
        <v>0</v>
      </c>
      <c r="Z253" s="243"/>
      <c r="AA253" s="273"/>
      <c r="AB253" s="369"/>
      <c r="AC253" s="272"/>
      <c r="AD253" s="371"/>
      <c r="AE253" s="293"/>
      <c r="AF253" s="293"/>
      <c r="AG253" s="243"/>
      <c r="AH253" s="129"/>
      <c r="AI253" s="86"/>
      <c r="AJ253" s="87"/>
      <c r="AK253" s="88"/>
      <c r="AL253" s="88"/>
      <c r="AM253" s="88"/>
      <c r="AN253" s="88"/>
      <c r="AO253" s="88"/>
      <c r="AP253" s="88"/>
      <c r="AQ253" s="88"/>
    </row>
    <row r="254" spans="1:43" s="90" customFormat="1" ht="102" x14ac:dyDescent="0.2">
      <c r="A254" s="290">
        <v>82</v>
      </c>
      <c r="B254" s="280" t="str">
        <f>+'01-Mapa de Riesgos'!N254</f>
        <v>Posibilidad de afectación económica  por proyectos especiales con déficit presupuestal,   debido a que algunos no alcanzan los puntos de equilibrio financieros requeridos para garantizar su sostenibilidad.</v>
      </c>
      <c r="C254" s="85" t="s">
        <v>240</v>
      </c>
      <c r="D254" s="84">
        <f t="shared" si="711"/>
        <v>1</v>
      </c>
      <c r="E254" s="273">
        <f t="shared" ref="E254" si="805">ROUND(AVERAGEIF(D254:D256,"&gt;0"),0)</f>
        <v>1</v>
      </c>
      <c r="F254" s="273">
        <f t="shared" ref="F254" si="806">E254*0.6</f>
        <v>0.6</v>
      </c>
      <c r="G254" s="243" t="s">
        <v>1158</v>
      </c>
      <c r="H254" s="273">
        <f t="shared" ref="H254" si="807">IF(C254="No_existen",5*$H$10,I254*$H$10)</f>
        <v>0.2</v>
      </c>
      <c r="I254" s="273">
        <f t="shared" ref="I254" si="808">ROUND(AVERAGEIF(J254:J256,"&gt;0"),0)</f>
        <v>4</v>
      </c>
      <c r="J254" s="244">
        <f t="shared" si="674"/>
        <v>4</v>
      </c>
      <c r="K254" s="243" t="s">
        <v>243</v>
      </c>
      <c r="L254" s="129"/>
      <c r="M254" s="273">
        <f t="shared" ref="M254" si="809">IF(C254="No_existen",5*$M$10,N254*$M$10)</f>
        <v>0.15</v>
      </c>
      <c r="N254" s="273">
        <f t="shared" si="649"/>
        <v>1</v>
      </c>
      <c r="O254" s="132">
        <f t="shared" si="759"/>
        <v>1</v>
      </c>
      <c r="P254" s="243" t="s">
        <v>220</v>
      </c>
      <c r="Q254" s="242" t="s">
        <v>1167</v>
      </c>
      <c r="R254" s="273">
        <f t="shared" ref="R254" si="810">IF(C254="No_existen",5*$R$10,S254*$R$10)</f>
        <v>0.1</v>
      </c>
      <c r="S254" s="273">
        <f t="shared" ref="S254" si="811">ROUND(AVERAGEIF(T254:T256,"&gt;0"),0)</f>
        <v>1</v>
      </c>
      <c r="T254" s="244">
        <f t="shared" si="676"/>
        <v>1</v>
      </c>
      <c r="U254" s="243" t="s">
        <v>217</v>
      </c>
      <c r="V254" s="243" t="s">
        <v>225</v>
      </c>
      <c r="W254" s="273">
        <f t="shared" ref="W254" si="812">IF(C254="No_existen",5*$W$10,X254*$W$10)</f>
        <v>0.1</v>
      </c>
      <c r="X254" s="273">
        <f t="shared" ref="X254" si="813">ROUND(AVERAGEIF(Y254:Y256,"&gt;0"),0)</f>
        <v>1</v>
      </c>
      <c r="Y254" s="244">
        <f t="shared" si="680"/>
        <v>1</v>
      </c>
      <c r="Z254" s="243" t="s">
        <v>395</v>
      </c>
      <c r="AA254" s="273">
        <f t="shared" ref="AA254" si="814">ROUND(AVERAGE(E254,I254,N254,S254,X254),0)</f>
        <v>2</v>
      </c>
      <c r="AB254" s="369" t="str">
        <f t="shared" ref="AB254" si="815">IF(AA254&lt;1.5,"FUERTE",IF(AND(AA254&gt;=1.5,AA254&lt;2.5),"ACEPTABLE",IF(AA254&gt;=5,"INEXISTENTE","DÉBIL")))</f>
        <v>ACEPTABLE</v>
      </c>
      <c r="AC254" s="272">
        <f>IF('01-Mapa de Riesgos'!S254=0,0,ROUND(('01-Mapa de Riesgos'!S254*AA254),0))</f>
        <v>12</v>
      </c>
      <c r="AD254" s="371" t="str">
        <f t="shared" si="775"/>
        <v>MODERADO</v>
      </c>
      <c r="AE254" s="293" t="s">
        <v>1172</v>
      </c>
      <c r="AF254" s="376">
        <v>0.8</v>
      </c>
      <c r="AG254" s="243" t="s">
        <v>72</v>
      </c>
      <c r="AH254" s="243" t="s">
        <v>1174</v>
      </c>
      <c r="AI254" s="86">
        <v>46353</v>
      </c>
      <c r="AJ254" s="87"/>
      <c r="AK254" s="88"/>
      <c r="AL254" s="88"/>
      <c r="AM254" s="88"/>
      <c r="AN254" s="88"/>
      <c r="AO254" s="88"/>
      <c r="AP254" s="88"/>
      <c r="AQ254" s="88"/>
    </row>
    <row r="255" spans="1:43" s="90" customFormat="1" x14ac:dyDescent="0.2">
      <c r="A255" s="290"/>
      <c r="B255" s="281"/>
      <c r="C255" s="85"/>
      <c r="D255" s="84">
        <f t="shared" si="711"/>
        <v>0</v>
      </c>
      <c r="E255" s="273"/>
      <c r="F255" s="273"/>
      <c r="G255" s="243"/>
      <c r="H255" s="273"/>
      <c r="I255" s="273"/>
      <c r="J255" s="244">
        <f t="shared" si="674"/>
        <v>0</v>
      </c>
      <c r="K255" s="243"/>
      <c r="L255" s="129"/>
      <c r="M255" s="273"/>
      <c r="N255" s="273"/>
      <c r="O255" s="132">
        <f t="shared" si="759"/>
        <v>0</v>
      </c>
      <c r="P255" s="243"/>
      <c r="Q255" s="242"/>
      <c r="R255" s="273"/>
      <c r="S255" s="273"/>
      <c r="T255" s="244">
        <f t="shared" si="676"/>
        <v>0</v>
      </c>
      <c r="U255" s="243"/>
      <c r="V255" s="243"/>
      <c r="W255" s="273"/>
      <c r="X255" s="273"/>
      <c r="Y255" s="244">
        <f t="shared" si="680"/>
        <v>0</v>
      </c>
      <c r="Z255" s="243"/>
      <c r="AA255" s="273"/>
      <c r="AB255" s="369"/>
      <c r="AC255" s="272"/>
      <c r="AD255" s="371"/>
      <c r="AE255" s="293"/>
      <c r="AF255" s="293"/>
      <c r="AG255" s="243"/>
      <c r="AH255" s="243"/>
      <c r="AI255" s="86"/>
      <c r="AJ255" s="87"/>
      <c r="AK255" s="88"/>
      <c r="AL255" s="88"/>
      <c r="AM255" s="88"/>
      <c r="AN255" s="88"/>
      <c r="AO255" s="88"/>
      <c r="AP255" s="88"/>
      <c r="AQ255" s="88"/>
    </row>
    <row r="256" spans="1:43" s="90" customFormat="1" x14ac:dyDescent="0.2">
      <c r="A256" s="290"/>
      <c r="B256" s="282"/>
      <c r="C256" s="85"/>
      <c r="D256" s="84">
        <f t="shared" si="711"/>
        <v>0</v>
      </c>
      <c r="E256" s="273"/>
      <c r="F256" s="273"/>
      <c r="G256" s="243"/>
      <c r="H256" s="273"/>
      <c r="I256" s="273"/>
      <c r="J256" s="244">
        <f t="shared" si="674"/>
        <v>0</v>
      </c>
      <c r="K256" s="243"/>
      <c r="L256" s="129"/>
      <c r="M256" s="273"/>
      <c r="N256" s="273"/>
      <c r="O256" s="132">
        <f t="shared" si="759"/>
        <v>0</v>
      </c>
      <c r="P256" s="243"/>
      <c r="Q256" s="242"/>
      <c r="R256" s="273"/>
      <c r="S256" s="273"/>
      <c r="T256" s="244">
        <f t="shared" si="676"/>
        <v>0</v>
      </c>
      <c r="U256" s="243"/>
      <c r="V256" s="243"/>
      <c r="W256" s="273"/>
      <c r="X256" s="273"/>
      <c r="Y256" s="244">
        <f t="shared" si="680"/>
        <v>0</v>
      </c>
      <c r="Z256" s="243"/>
      <c r="AA256" s="273"/>
      <c r="AB256" s="369"/>
      <c r="AC256" s="272"/>
      <c r="AD256" s="371"/>
      <c r="AE256" s="293"/>
      <c r="AF256" s="293"/>
      <c r="AG256" s="243"/>
      <c r="AH256" s="243"/>
      <c r="AI256" s="86"/>
      <c r="AJ256" s="87"/>
      <c r="AK256" s="88"/>
      <c r="AL256" s="88"/>
      <c r="AM256" s="88"/>
      <c r="AN256" s="88"/>
      <c r="AO256" s="88"/>
      <c r="AP256" s="88"/>
      <c r="AQ256" s="88"/>
    </row>
    <row r="257" spans="1:43" s="90" customFormat="1" ht="25.5" x14ac:dyDescent="0.2">
      <c r="A257" s="290">
        <v>83</v>
      </c>
      <c r="B257" s="280" t="str">
        <f>+'01-Mapa de Riesgos'!N257</f>
        <v>Posibilidad de afectación reputacional  por pérdida de la calidad académica de los programas de la facultad,   debido a insuficientes procesos de formación, actualización y seguimiento al desempeño docente.</v>
      </c>
      <c r="C257" s="85" t="s">
        <v>240</v>
      </c>
      <c r="D257" s="84">
        <f t="shared" si="711"/>
        <v>1</v>
      </c>
      <c r="E257" s="273">
        <f t="shared" ref="E257" si="816">ROUND(AVERAGEIF(D257:D259,"&gt;0"),0)</f>
        <v>1</v>
      </c>
      <c r="F257" s="273">
        <f t="shared" ref="F257" si="817">E257*0.6</f>
        <v>0.6</v>
      </c>
      <c r="G257" s="243" t="s">
        <v>1159</v>
      </c>
      <c r="H257" s="273">
        <f t="shared" ref="H257" si="818">IF(C257="No_existen",5*$H$10,I257*$H$10)</f>
        <v>0.15000000000000002</v>
      </c>
      <c r="I257" s="273">
        <f t="shared" ref="I257" si="819">ROUND(AVERAGEIF(J257:J259,"&gt;0"),0)</f>
        <v>3</v>
      </c>
      <c r="J257" s="244">
        <f t="shared" si="674"/>
        <v>1</v>
      </c>
      <c r="K257" s="243" t="s">
        <v>245</v>
      </c>
      <c r="L257" s="243" t="s">
        <v>1163</v>
      </c>
      <c r="M257" s="273">
        <f t="shared" ref="M257" si="820">IF(C257="No_existen",5*$M$10,N257*$M$10)</f>
        <v>0.15</v>
      </c>
      <c r="N257" s="273">
        <f t="shared" si="661"/>
        <v>1</v>
      </c>
      <c r="O257" s="132">
        <f t="shared" si="759"/>
        <v>1</v>
      </c>
      <c r="P257" s="243" t="s">
        <v>220</v>
      </c>
      <c r="Q257" s="242" t="s">
        <v>1168</v>
      </c>
      <c r="R257" s="273">
        <f t="shared" ref="R257" si="821">IF(C257="No_existen",5*$R$10,S257*$R$10)</f>
        <v>0.1</v>
      </c>
      <c r="S257" s="273">
        <f t="shared" ref="S257" si="822">ROUND(AVERAGEIF(T257:T259,"&gt;0"),0)</f>
        <v>1</v>
      </c>
      <c r="T257" s="244">
        <f t="shared" si="676"/>
        <v>1</v>
      </c>
      <c r="U257" s="243" t="s">
        <v>217</v>
      </c>
      <c r="V257" s="243" t="s">
        <v>225</v>
      </c>
      <c r="W257" s="273">
        <f t="shared" ref="W257" si="823">IF(C257="No_existen",5*$W$10,X257*$W$10)</f>
        <v>0.1</v>
      </c>
      <c r="X257" s="273">
        <f t="shared" ref="X257" si="824">ROUND(AVERAGEIF(Y257:Y259,"&gt;0"),0)</f>
        <v>1</v>
      </c>
      <c r="Y257" s="244">
        <f t="shared" si="680"/>
        <v>1</v>
      </c>
      <c r="Z257" s="243" t="s">
        <v>395</v>
      </c>
      <c r="AA257" s="273">
        <f t="shared" ref="AA257" si="825">ROUND(AVERAGE(E257,I257,N257,S257,X257),0)</f>
        <v>1</v>
      </c>
      <c r="AB257" s="369" t="str">
        <f t="shared" ref="AB257" si="826">IF(AA257&lt;1.5,"FUERTE",IF(AND(AA257&gt;=1.5,AA257&lt;2.5),"ACEPTABLE",IF(AA257&gt;=5,"INEXISTENTE","DÉBIL")))</f>
        <v>FUERTE</v>
      </c>
      <c r="AC257" s="272">
        <f>IF('01-Mapa de Riesgos'!S257=0,0,ROUND(('01-Mapa de Riesgos'!S257*AA257),0))</f>
        <v>3</v>
      </c>
      <c r="AD257" s="371" t="str">
        <f t="shared" si="775"/>
        <v>LEVE</v>
      </c>
      <c r="AE257" s="293" t="s">
        <v>1173</v>
      </c>
      <c r="AF257" s="376">
        <v>0.8</v>
      </c>
      <c r="AG257" s="243" t="s">
        <v>71</v>
      </c>
      <c r="AH257" s="129"/>
      <c r="AI257" s="86"/>
      <c r="AJ257" s="87"/>
      <c r="AK257" s="88"/>
      <c r="AL257" s="88"/>
      <c r="AM257" s="88"/>
      <c r="AN257" s="88"/>
      <c r="AO257" s="88"/>
      <c r="AP257" s="88"/>
      <c r="AQ257" s="88"/>
    </row>
    <row r="258" spans="1:43" s="90" customFormat="1" ht="89.25" x14ac:dyDescent="0.2">
      <c r="A258" s="290"/>
      <c r="B258" s="281"/>
      <c r="C258" s="85" t="s">
        <v>240</v>
      </c>
      <c r="D258" s="84">
        <f t="shared" si="711"/>
        <v>1</v>
      </c>
      <c r="E258" s="273"/>
      <c r="F258" s="273"/>
      <c r="G258" s="243" t="s">
        <v>1160</v>
      </c>
      <c r="H258" s="273"/>
      <c r="I258" s="273"/>
      <c r="J258" s="244">
        <f t="shared" si="674"/>
        <v>4</v>
      </c>
      <c r="K258" s="243" t="s">
        <v>243</v>
      </c>
      <c r="L258" s="129"/>
      <c r="M258" s="273"/>
      <c r="N258" s="273"/>
      <c r="O258" s="132">
        <f t="shared" si="759"/>
        <v>1</v>
      </c>
      <c r="P258" s="243" t="s">
        <v>220</v>
      </c>
      <c r="Q258" s="242" t="s">
        <v>1169</v>
      </c>
      <c r="R258" s="273"/>
      <c r="S258" s="273"/>
      <c r="T258" s="244">
        <f t="shared" si="676"/>
        <v>1</v>
      </c>
      <c r="U258" s="243" t="s">
        <v>217</v>
      </c>
      <c r="V258" s="243" t="s">
        <v>225</v>
      </c>
      <c r="W258" s="273"/>
      <c r="X258" s="273"/>
      <c r="Y258" s="244">
        <f t="shared" si="680"/>
        <v>1</v>
      </c>
      <c r="Z258" s="243" t="s">
        <v>395</v>
      </c>
      <c r="AA258" s="273"/>
      <c r="AB258" s="369"/>
      <c r="AC258" s="272"/>
      <c r="AD258" s="371"/>
      <c r="AE258" s="293"/>
      <c r="AF258" s="293"/>
      <c r="AG258" s="243" t="s">
        <v>71</v>
      </c>
      <c r="AH258" s="129"/>
      <c r="AI258" s="86"/>
      <c r="AJ258" s="87"/>
      <c r="AK258" s="88"/>
      <c r="AL258" s="88"/>
      <c r="AM258" s="88"/>
      <c r="AN258" s="88"/>
      <c r="AO258" s="88"/>
      <c r="AP258" s="88"/>
      <c r="AQ258" s="88"/>
    </row>
    <row r="259" spans="1:43" s="90" customFormat="1" ht="63.75" x14ac:dyDescent="0.2">
      <c r="A259" s="290"/>
      <c r="B259" s="282"/>
      <c r="C259" s="85" t="s">
        <v>240</v>
      </c>
      <c r="D259" s="84">
        <f t="shared" si="711"/>
        <v>1</v>
      </c>
      <c r="E259" s="273"/>
      <c r="F259" s="273"/>
      <c r="G259" s="243" t="s">
        <v>1161</v>
      </c>
      <c r="H259" s="273"/>
      <c r="I259" s="273"/>
      <c r="J259" s="244">
        <f t="shared" si="674"/>
        <v>4</v>
      </c>
      <c r="K259" s="243" t="s">
        <v>243</v>
      </c>
      <c r="L259" s="129"/>
      <c r="M259" s="273"/>
      <c r="N259" s="273"/>
      <c r="O259" s="132">
        <f t="shared" si="759"/>
        <v>1</v>
      </c>
      <c r="P259" s="243" t="s">
        <v>220</v>
      </c>
      <c r="Q259" s="242" t="s">
        <v>1165</v>
      </c>
      <c r="R259" s="273"/>
      <c r="S259" s="273"/>
      <c r="T259" s="244">
        <f t="shared" si="676"/>
        <v>1</v>
      </c>
      <c r="U259" s="243" t="s">
        <v>217</v>
      </c>
      <c r="V259" s="243" t="s">
        <v>225</v>
      </c>
      <c r="W259" s="273"/>
      <c r="X259" s="273"/>
      <c r="Y259" s="244">
        <f t="shared" si="680"/>
        <v>1</v>
      </c>
      <c r="Z259" s="243" t="s">
        <v>395</v>
      </c>
      <c r="AA259" s="273"/>
      <c r="AB259" s="369"/>
      <c r="AC259" s="272"/>
      <c r="AD259" s="371"/>
      <c r="AE259" s="293"/>
      <c r="AF259" s="293"/>
      <c r="AG259" s="243" t="s">
        <v>71</v>
      </c>
      <c r="AH259" s="129"/>
      <c r="AI259" s="86"/>
      <c r="AJ259" s="87"/>
      <c r="AK259" s="88"/>
      <c r="AL259" s="88"/>
      <c r="AM259" s="88"/>
      <c r="AN259" s="88"/>
      <c r="AO259" s="88"/>
      <c r="AP259" s="88"/>
      <c r="AQ259" s="88"/>
    </row>
    <row r="260" spans="1:43" s="90" customFormat="1" ht="63.75" x14ac:dyDescent="0.2">
      <c r="A260" s="290">
        <v>84</v>
      </c>
      <c r="B260" s="280" t="str">
        <f>+'01-Mapa de Riesgos'!N260</f>
        <v>Posibilidad de afectación económica y reputacional  por la pérdida del registro calificado de los programas acádemicos de la Facultad   debido a la desatención de los tiempos de vencimiento de los mismos</v>
      </c>
      <c r="C260" s="194" t="s">
        <v>263</v>
      </c>
      <c r="D260" s="195">
        <f t="shared" si="711"/>
        <v>4</v>
      </c>
      <c r="E260" s="274">
        <f>ROUND(AVERAGEIF(D260:D262,"&gt;0"),0)</f>
        <v>4</v>
      </c>
      <c r="F260" s="274">
        <f>E260*0.6</f>
        <v>2.4</v>
      </c>
      <c r="G260" s="242" t="s">
        <v>1183</v>
      </c>
      <c r="H260" s="274">
        <f>IF(C260="No_existen",5*$H$10,I260*$H$10)</f>
        <v>0.2</v>
      </c>
      <c r="I260" s="274">
        <f>ROUND(AVERAGEIF(J260:J262,"&gt;0"),0)</f>
        <v>4</v>
      </c>
      <c r="J260" s="245">
        <f t="shared" si="674"/>
        <v>4</v>
      </c>
      <c r="K260" s="242" t="s">
        <v>243</v>
      </c>
      <c r="L260" s="129"/>
      <c r="M260" s="273">
        <f t="shared" ref="M260" si="827">IF(C260="No_existen",5*$M$10,N260*$M$10)</f>
        <v>0.15</v>
      </c>
      <c r="N260" s="273">
        <f t="shared" si="669"/>
        <v>1</v>
      </c>
      <c r="O260" s="132">
        <f t="shared" si="759"/>
        <v>1</v>
      </c>
      <c r="P260" s="242" t="s">
        <v>220</v>
      </c>
      <c r="Q260" s="242" t="s">
        <v>1186</v>
      </c>
      <c r="R260" s="274">
        <f>IF(C260="No_existen",5*$R$10,S260*$R$10)</f>
        <v>0.1</v>
      </c>
      <c r="S260" s="274">
        <f>ROUND(AVERAGEIF(T260:T262,"&gt;0"),0)</f>
        <v>1</v>
      </c>
      <c r="T260" s="245">
        <f t="shared" si="676"/>
        <v>1</v>
      </c>
      <c r="U260" s="242" t="s">
        <v>217</v>
      </c>
      <c r="V260" s="242" t="s">
        <v>226</v>
      </c>
      <c r="W260" s="274">
        <f t="shared" ref="W260" si="828">IF(C260="No_existen",5*$W$10,X260*$W$10)</f>
        <v>0.1</v>
      </c>
      <c r="X260" s="274">
        <f>ROUND(AVERAGEIF(Y260:Y262,"&gt;0"),0)</f>
        <v>1</v>
      </c>
      <c r="Y260" s="245">
        <f t="shared" si="680"/>
        <v>1</v>
      </c>
      <c r="Z260" s="242" t="s">
        <v>395</v>
      </c>
      <c r="AA260" s="273">
        <f t="shared" ref="AA260" si="829">ROUND(AVERAGE(E260,I260,N260,S260,X260),0)</f>
        <v>2</v>
      </c>
      <c r="AB260" s="369" t="str">
        <f t="shared" ref="AB260" si="830">IF(AA260&lt;1.5,"FUERTE",IF(AND(AA260&gt;=1.5,AA260&lt;2.5),"ACEPTABLE",IF(AA260&gt;=5,"INEXISTENTE","DÉBIL")))</f>
        <v>ACEPTABLE</v>
      </c>
      <c r="AC260" s="272">
        <f>IF('01-Mapa de Riesgos'!S260=0,0,ROUND(('01-Mapa de Riesgos'!S260*AA260),0))</f>
        <v>20</v>
      </c>
      <c r="AD260" s="371" t="str">
        <f t="shared" si="775"/>
        <v>MODERADO</v>
      </c>
      <c r="AE260" s="374" t="s">
        <v>1188</v>
      </c>
      <c r="AF260" s="379">
        <v>0</v>
      </c>
      <c r="AG260" s="242" t="s">
        <v>74</v>
      </c>
      <c r="AH260" s="242" t="s">
        <v>1189</v>
      </c>
      <c r="AI260" s="197">
        <v>46373</v>
      </c>
      <c r="AJ260" s="198" t="s">
        <v>1168</v>
      </c>
      <c r="AK260" s="88"/>
      <c r="AL260" s="88"/>
      <c r="AM260" s="88"/>
      <c r="AN260" s="88"/>
      <c r="AO260" s="88"/>
      <c r="AP260" s="88"/>
      <c r="AQ260" s="88"/>
    </row>
    <row r="261" spans="1:43" s="90" customFormat="1" ht="63.75" x14ac:dyDescent="0.2">
      <c r="A261" s="290"/>
      <c r="B261" s="281"/>
      <c r="C261" s="85" t="s">
        <v>263</v>
      </c>
      <c r="D261" s="84">
        <f t="shared" si="711"/>
        <v>4</v>
      </c>
      <c r="E261" s="273"/>
      <c r="F261" s="273"/>
      <c r="G261" s="243" t="s">
        <v>1184</v>
      </c>
      <c r="H261" s="273"/>
      <c r="I261" s="273"/>
      <c r="J261" s="244">
        <f t="shared" si="674"/>
        <v>4</v>
      </c>
      <c r="K261" s="243" t="s">
        <v>243</v>
      </c>
      <c r="L261" s="129"/>
      <c r="M261" s="273"/>
      <c r="N261" s="273"/>
      <c r="O261" s="132">
        <f t="shared" si="759"/>
        <v>1</v>
      </c>
      <c r="P261" s="243" t="s">
        <v>220</v>
      </c>
      <c r="Q261" s="242" t="s">
        <v>1186</v>
      </c>
      <c r="R261" s="273"/>
      <c r="S261" s="273"/>
      <c r="T261" s="244">
        <f t="shared" si="676"/>
        <v>1</v>
      </c>
      <c r="U261" s="243" t="s">
        <v>217</v>
      </c>
      <c r="V261" s="243" t="s">
        <v>226</v>
      </c>
      <c r="W261" s="273"/>
      <c r="X261" s="273"/>
      <c r="Y261" s="244">
        <f t="shared" si="680"/>
        <v>1</v>
      </c>
      <c r="Z261" s="243" t="s">
        <v>395</v>
      </c>
      <c r="AA261" s="273"/>
      <c r="AB261" s="369"/>
      <c r="AC261" s="272"/>
      <c r="AD261" s="371"/>
      <c r="AE261" s="272"/>
      <c r="AF261" s="293"/>
      <c r="AG261" s="243"/>
      <c r="AH261" s="243"/>
      <c r="AI261" s="86"/>
      <c r="AJ261" s="87"/>
      <c r="AK261" s="88"/>
      <c r="AL261" s="88"/>
      <c r="AM261" s="88"/>
      <c r="AN261" s="88"/>
      <c r="AO261" s="88"/>
      <c r="AP261" s="88"/>
      <c r="AQ261" s="88"/>
    </row>
    <row r="262" spans="1:43" s="90" customFormat="1" x14ac:dyDescent="0.2">
      <c r="A262" s="290"/>
      <c r="B262" s="282"/>
      <c r="C262" s="85"/>
      <c r="D262" s="84">
        <f t="shared" si="711"/>
        <v>0</v>
      </c>
      <c r="E262" s="273"/>
      <c r="F262" s="273"/>
      <c r="G262" s="243"/>
      <c r="H262" s="273"/>
      <c r="I262" s="273"/>
      <c r="J262" s="244">
        <f t="shared" si="674"/>
        <v>0</v>
      </c>
      <c r="K262" s="243"/>
      <c r="L262" s="129"/>
      <c r="M262" s="273"/>
      <c r="N262" s="273"/>
      <c r="O262" s="132">
        <f t="shared" si="759"/>
        <v>0</v>
      </c>
      <c r="P262" s="243"/>
      <c r="Q262" s="242"/>
      <c r="R262" s="273"/>
      <c r="S262" s="273"/>
      <c r="T262" s="244">
        <f t="shared" si="676"/>
        <v>0</v>
      </c>
      <c r="U262" s="243"/>
      <c r="V262" s="243"/>
      <c r="W262" s="273"/>
      <c r="X262" s="273"/>
      <c r="Y262" s="244">
        <f t="shared" si="680"/>
        <v>0</v>
      </c>
      <c r="Z262" s="243"/>
      <c r="AA262" s="273"/>
      <c r="AB262" s="369"/>
      <c r="AC262" s="272"/>
      <c r="AD262" s="371"/>
      <c r="AE262" s="272"/>
      <c r="AF262" s="293"/>
      <c r="AG262" s="243"/>
      <c r="AH262" s="243"/>
      <c r="AI262" s="86"/>
      <c r="AJ262" s="87"/>
      <c r="AK262" s="88"/>
      <c r="AL262" s="88"/>
      <c r="AM262" s="88"/>
      <c r="AN262" s="88"/>
      <c r="AO262" s="88"/>
      <c r="AP262" s="88"/>
      <c r="AQ262" s="88"/>
    </row>
    <row r="263" spans="1:43" s="90" customFormat="1" ht="63.75" x14ac:dyDescent="0.2">
      <c r="A263" s="290">
        <v>85</v>
      </c>
      <c r="B263" s="280" t="str">
        <f>+'01-Mapa de Riesgos'!N263</f>
        <v>Posibilidad de afectación económica y reputacional  por programas académicos sin acreditación de alta calidad o sin renovación de la misma   debido a la falta de seguimiento y control de los procesos de autoevaluación y planes de mejoramiento de acuerdo al contexto normativo de interés</v>
      </c>
      <c r="C263" s="85" t="s">
        <v>263</v>
      </c>
      <c r="D263" s="84">
        <f t="shared" si="711"/>
        <v>4</v>
      </c>
      <c r="E263" s="273">
        <f t="shared" ref="E263" si="831">ROUND(AVERAGEIF(D263:D265,"&gt;0"),0)</f>
        <v>4</v>
      </c>
      <c r="F263" s="273">
        <f t="shared" ref="F263" si="832">E263*0.6</f>
        <v>2.4</v>
      </c>
      <c r="G263" s="243" t="s">
        <v>1183</v>
      </c>
      <c r="H263" s="273">
        <f t="shared" ref="H263" si="833">IF(C263="No_existen",5*$H$10,I263*$H$10)</f>
        <v>0.2</v>
      </c>
      <c r="I263" s="273">
        <f t="shared" ref="I263" si="834">ROUND(AVERAGEIF(J263:J265,"&gt;0"),0)</f>
        <v>4</v>
      </c>
      <c r="J263" s="244">
        <f t="shared" si="674"/>
        <v>4</v>
      </c>
      <c r="K263" s="243" t="s">
        <v>243</v>
      </c>
      <c r="L263" s="129"/>
      <c r="M263" s="273">
        <f t="shared" ref="M263" si="835">IF(C263="No_existen",5*$M$10,N263*$M$10)</f>
        <v>0.15</v>
      </c>
      <c r="N263" s="273">
        <f t="shared" ref="N263" si="836">ROUND(AVERAGEIF(O263:O265,"&gt;0"),0)</f>
        <v>1</v>
      </c>
      <c r="O263" s="132">
        <f t="shared" si="759"/>
        <v>1</v>
      </c>
      <c r="P263" s="243" t="s">
        <v>220</v>
      </c>
      <c r="Q263" s="242" t="s">
        <v>1186</v>
      </c>
      <c r="R263" s="273">
        <f t="shared" ref="R263" si="837">IF(C263="No_existen",5*$R$10,S263*$R$10)</f>
        <v>0.1</v>
      </c>
      <c r="S263" s="273">
        <f t="shared" ref="S263" si="838">ROUND(AVERAGEIF(T263:T265,"&gt;0"),0)</f>
        <v>1</v>
      </c>
      <c r="T263" s="244">
        <f t="shared" si="676"/>
        <v>1</v>
      </c>
      <c r="U263" s="243" t="s">
        <v>217</v>
      </c>
      <c r="V263" s="243" t="s">
        <v>226</v>
      </c>
      <c r="W263" s="273">
        <f t="shared" ref="W263" si="839">IF(C263="No_existen",5*$W$10,X263*$W$10)</f>
        <v>0.1</v>
      </c>
      <c r="X263" s="273">
        <f t="shared" ref="X263" si="840">ROUND(AVERAGEIF(Y263:Y265,"&gt;0"),0)</f>
        <v>1</v>
      </c>
      <c r="Y263" s="244">
        <f t="shared" si="680"/>
        <v>1</v>
      </c>
      <c r="Z263" s="243" t="s">
        <v>395</v>
      </c>
      <c r="AA263" s="273">
        <f t="shared" ref="AA263" si="841">ROUND(AVERAGE(E263,I263,N263,S263,X263),0)</f>
        <v>2</v>
      </c>
      <c r="AB263" s="369" t="str">
        <f t="shared" ref="AB263" si="842">IF(AA263&lt;1.5,"FUERTE",IF(AND(AA263&gt;=1.5,AA263&lt;2.5),"ACEPTABLE",IF(AA263&gt;=5,"INEXISTENTE","DÉBIL")))</f>
        <v>ACEPTABLE</v>
      </c>
      <c r="AC263" s="272">
        <f>IF('01-Mapa de Riesgos'!S263=0,0,ROUND(('01-Mapa de Riesgos'!S263*AA263),0))</f>
        <v>20</v>
      </c>
      <c r="AD263" s="371" t="str">
        <f t="shared" si="775"/>
        <v>MODERADO</v>
      </c>
      <c r="AE263" s="375" t="s">
        <v>1190</v>
      </c>
      <c r="AF263" s="376">
        <v>0</v>
      </c>
      <c r="AG263" s="243" t="s">
        <v>74</v>
      </c>
      <c r="AH263" s="243" t="s">
        <v>1191</v>
      </c>
      <c r="AI263" s="86">
        <v>46373</v>
      </c>
      <c r="AJ263" s="87" t="s">
        <v>1168</v>
      </c>
      <c r="AK263" s="88"/>
      <c r="AL263" s="88"/>
      <c r="AM263" s="88"/>
      <c r="AN263" s="88"/>
      <c r="AO263" s="88"/>
      <c r="AP263" s="88"/>
      <c r="AQ263" s="88"/>
    </row>
    <row r="264" spans="1:43" s="90" customFormat="1" ht="63.75" x14ac:dyDescent="0.2">
      <c r="A264" s="290"/>
      <c r="B264" s="281"/>
      <c r="C264" s="85" t="s">
        <v>263</v>
      </c>
      <c r="D264" s="84">
        <f t="shared" si="711"/>
        <v>4</v>
      </c>
      <c r="E264" s="273"/>
      <c r="F264" s="273"/>
      <c r="G264" s="243" t="s">
        <v>1184</v>
      </c>
      <c r="H264" s="273"/>
      <c r="I264" s="273"/>
      <c r="J264" s="244">
        <f t="shared" si="674"/>
        <v>4</v>
      </c>
      <c r="K264" s="243" t="s">
        <v>243</v>
      </c>
      <c r="L264" s="129"/>
      <c r="M264" s="273"/>
      <c r="N264" s="273"/>
      <c r="O264" s="132">
        <f t="shared" si="759"/>
        <v>1</v>
      </c>
      <c r="P264" s="243" t="s">
        <v>220</v>
      </c>
      <c r="Q264" s="242" t="s">
        <v>1186</v>
      </c>
      <c r="R264" s="273"/>
      <c r="S264" s="273"/>
      <c r="T264" s="244">
        <f t="shared" si="676"/>
        <v>1</v>
      </c>
      <c r="U264" s="243" t="s">
        <v>217</v>
      </c>
      <c r="V264" s="243" t="s">
        <v>226</v>
      </c>
      <c r="W264" s="273"/>
      <c r="X264" s="273"/>
      <c r="Y264" s="244">
        <f t="shared" si="680"/>
        <v>1</v>
      </c>
      <c r="Z264" s="243" t="s">
        <v>395</v>
      </c>
      <c r="AA264" s="273"/>
      <c r="AB264" s="369"/>
      <c r="AC264" s="272"/>
      <c r="AD264" s="371"/>
      <c r="AE264" s="293"/>
      <c r="AF264" s="293"/>
      <c r="AG264" s="243"/>
      <c r="AH264" s="243"/>
      <c r="AI264" s="86"/>
      <c r="AJ264" s="87"/>
      <c r="AK264" s="88"/>
      <c r="AL264" s="88"/>
      <c r="AM264" s="88"/>
      <c r="AN264" s="88"/>
      <c r="AO264" s="88"/>
      <c r="AP264" s="88"/>
      <c r="AQ264" s="88"/>
    </row>
    <row r="265" spans="1:43" s="90" customFormat="1" x14ac:dyDescent="0.2">
      <c r="A265" s="290"/>
      <c r="B265" s="282"/>
      <c r="C265" s="85"/>
      <c r="D265" s="84">
        <f t="shared" si="711"/>
        <v>0</v>
      </c>
      <c r="E265" s="273"/>
      <c r="F265" s="273"/>
      <c r="G265" s="243"/>
      <c r="H265" s="273"/>
      <c r="I265" s="273"/>
      <c r="J265" s="244">
        <f t="shared" si="674"/>
        <v>0</v>
      </c>
      <c r="K265" s="243"/>
      <c r="L265" s="129"/>
      <c r="M265" s="273"/>
      <c r="N265" s="273"/>
      <c r="O265" s="132">
        <f t="shared" si="759"/>
        <v>0</v>
      </c>
      <c r="P265" s="243"/>
      <c r="Q265" s="242"/>
      <c r="R265" s="273"/>
      <c r="S265" s="273"/>
      <c r="T265" s="244">
        <f t="shared" si="676"/>
        <v>0</v>
      </c>
      <c r="U265" s="243"/>
      <c r="V265" s="243"/>
      <c r="W265" s="273"/>
      <c r="X265" s="273"/>
      <c r="Y265" s="244">
        <f t="shared" si="680"/>
        <v>0</v>
      </c>
      <c r="Z265" s="243"/>
      <c r="AA265" s="273"/>
      <c r="AB265" s="369"/>
      <c r="AC265" s="272"/>
      <c r="AD265" s="371"/>
      <c r="AE265" s="293"/>
      <c r="AF265" s="293"/>
      <c r="AG265" s="243"/>
      <c r="AH265" s="243"/>
      <c r="AI265" s="86"/>
      <c r="AJ265" s="87"/>
      <c r="AK265" s="88"/>
      <c r="AL265" s="88"/>
      <c r="AM265" s="88"/>
      <c r="AN265" s="88"/>
      <c r="AO265" s="88"/>
      <c r="AP265" s="88"/>
      <c r="AQ265" s="88"/>
    </row>
    <row r="266" spans="1:43" s="90" customFormat="1" ht="76.5" x14ac:dyDescent="0.2">
      <c r="A266" s="290">
        <v>86</v>
      </c>
      <c r="B266" s="280" t="str">
        <f>+'01-Mapa de Riesgos'!N266</f>
        <v>Posibilidad de afectación económica y reputacional  por disminución o descenso de los grupos de investigación en el escalafon de MinCiencias   a causa de pocos recursos para el proceso de investigación y/o cambios en las normas o estándares calificación de MinCiencias</v>
      </c>
      <c r="C266" s="85" t="s">
        <v>263</v>
      </c>
      <c r="D266" s="84">
        <f t="shared" si="711"/>
        <v>4</v>
      </c>
      <c r="E266" s="273">
        <f t="shared" ref="E266" si="843">ROUND(AVERAGEIF(D266:D268,"&gt;0"),0)</f>
        <v>4</v>
      </c>
      <c r="F266" s="273">
        <f t="shared" ref="F266" si="844">E266*0.6</f>
        <v>2.4</v>
      </c>
      <c r="G266" s="243" t="s">
        <v>1185</v>
      </c>
      <c r="H266" s="273">
        <f t="shared" ref="H266" si="845">IF(C266="No_existen",5*$H$10,I266*$H$10)</f>
        <v>0.2</v>
      </c>
      <c r="I266" s="273">
        <f t="shared" ref="I266" si="846">ROUND(AVERAGEIF(J266:J268,"&gt;0"),0)</f>
        <v>4</v>
      </c>
      <c r="J266" s="244">
        <f t="shared" si="674"/>
        <v>4</v>
      </c>
      <c r="K266" s="243" t="s">
        <v>243</v>
      </c>
      <c r="L266" s="129"/>
      <c r="M266" s="273">
        <f t="shared" ref="M266" si="847">IF(C266="No_existen",5*$M$10,N266*$M$10)</f>
        <v>0.15</v>
      </c>
      <c r="N266" s="273">
        <f t="shared" ref="N266" si="848">ROUND(AVERAGEIF(O266:O268,"&gt;0"),0)</f>
        <v>1</v>
      </c>
      <c r="O266" s="132">
        <f t="shared" si="759"/>
        <v>1</v>
      </c>
      <c r="P266" s="243" t="s">
        <v>220</v>
      </c>
      <c r="Q266" s="242" t="s">
        <v>1187</v>
      </c>
      <c r="R266" s="273">
        <f t="shared" ref="R266" si="849">IF(C266="No_existen",5*$R$10,S266*$R$10)</f>
        <v>0.1</v>
      </c>
      <c r="S266" s="273">
        <f t="shared" ref="S266" si="850">ROUND(AVERAGEIF(T266:T268,"&gt;0"),0)</f>
        <v>1</v>
      </c>
      <c r="T266" s="244">
        <f t="shared" si="676"/>
        <v>1</v>
      </c>
      <c r="U266" s="243" t="s">
        <v>217</v>
      </c>
      <c r="V266" s="243" t="s">
        <v>226</v>
      </c>
      <c r="W266" s="273">
        <f t="shared" ref="W266" si="851">IF(C266="No_existen",5*$W$10,X266*$W$10)</f>
        <v>0.1</v>
      </c>
      <c r="X266" s="273">
        <f t="shared" ref="X266" si="852">ROUND(AVERAGEIF(Y266:Y268,"&gt;0"),0)</f>
        <v>1</v>
      </c>
      <c r="Y266" s="244">
        <f t="shared" si="680"/>
        <v>1</v>
      </c>
      <c r="Z266" s="243" t="s">
        <v>395</v>
      </c>
      <c r="AA266" s="273">
        <f t="shared" ref="AA266" si="853">ROUND(AVERAGE(E266,I266,N266,S266,X266),0)</f>
        <v>2</v>
      </c>
      <c r="AB266" s="369" t="str">
        <f t="shared" ref="AB266" si="854">IF(AA266&lt;1.5,"FUERTE",IF(AND(AA266&gt;=1.5,AA266&lt;2.5),"ACEPTABLE",IF(AA266&gt;=5,"INEXISTENTE","DÉBIL")))</f>
        <v>ACEPTABLE</v>
      </c>
      <c r="AC266" s="272">
        <f>IF('01-Mapa de Riesgos'!S266=0,0,ROUND(('01-Mapa de Riesgos'!S266*AA266),0))</f>
        <v>16</v>
      </c>
      <c r="AD266" s="371" t="str">
        <f t="shared" si="775"/>
        <v>MODERADO</v>
      </c>
      <c r="AE266" s="293" t="s">
        <v>1192</v>
      </c>
      <c r="AF266" s="376">
        <v>0</v>
      </c>
      <c r="AG266" s="243" t="s">
        <v>74</v>
      </c>
      <c r="AH266" s="243" t="s">
        <v>1193</v>
      </c>
      <c r="AI266" s="86">
        <v>46373</v>
      </c>
      <c r="AJ266" s="87" t="s">
        <v>1194</v>
      </c>
      <c r="AK266" s="88"/>
      <c r="AL266" s="88"/>
      <c r="AM266" s="88"/>
      <c r="AN266" s="88"/>
      <c r="AO266" s="88"/>
      <c r="AP266" s="88"/>
      <c r="AQ266" s="88"/>
    </row>
    <row r="267" spans="1:43" s="90" customFormat="1" x14ac:dyDescent="0.2">
      <c r="A267" s="290"/>
      <c r="B267" s="281"/>
      <c r="C267" s="85"/>
      <c r="D267" s="84">
        <f t="shared" ref="D267:D268" si="855">IF(C267=$C$665,1,IF(C267=$C$661,5,IF(C267=$C$662,4,IF(C267=$C$663,3,IF(C267=$C$664,2,0)))))</f>
        <v>0</v>
      </c>
      <c r="E267" s="273"/>
      <c r="F267" s="273"/>
      <c r="G267" s="243"/>
      <c r="H267" s="273"/>
      <c r="I267" s="273"/>
      <c r="J267" s="244">
        <f t="shared" ref="J267:J268" si="856">IF(K267=$K$662,1,IF(K267=$K$661,4,IF(C267="No_existen",5,0)))</f>
        <v>0</v>
      </c>
      <c r="K267" s="243"/>
      <c r="L267" s="129"/>
      <c r="M267" s="273"/>
      <c r="N267" s="273"/>
      <c r="O267" s="132">
        <f t="shared" ref="O267:O330" si="857">IF(P267=$U$662,1,IF(P267=$U$661,4,IF(C267="No_existen",5,0)))</f>
        <v>0</v>
      </c>
      <c r="P267" s="243"/>
      <c r="Q267" s="242"/>
      <c r="R267" s="273"/>
      <c r="S267" s="273"/>
      <c r="T267" s="244">
        <f t="shared" ref="T267:T268" si="858">IF(U267=$Z$661,1,IF(U267=$Z$662,4,IF(C267="No_existen",5,0)))</f>
        <v>0</v>
      </c>
      <c r="U267" s="243"/>
      <c r="V267" s="243"/>
      <c r="W267" s="273"/>
      <c r="X267" s="273"/>
      <c r="Y267" s="244">
        <f t="shared" si="680"/>
        <v>0</v>
      </c>
      <c r="Z267" s="243"/>
      <c r="AA267" s="273"/>
      <c r="AB267" s="369"/>
      <c r="AC267" s="272"/>
      <c r="AD267" s="371"/>
      <c r="AE267" s="293"/>
      <c r="AF267" s="293"/>
      <c r="AG267" s="243"/>
      <c r="AH267" s="243"/>
      <c r="AI267" s="86"/>
      <c r="AJ267" s="87"/>
      <c r="AK267" s="88"/>
      <c r="AL267" s="88"/>
      <c r="AM267" s="88"/>
      <c r="AN267" s="88"/>
      <c r="AO267" s="88"/>
      <c r="AP267" s="88"/>
      <c r="AQ267" s="88"/>
    </row>
    <row r="268" spans="1:43" s="90" customFormat="1" x14ac:dyDescent="0.2">
      <c r="A268" s="290"/>
      <c r="B268" s="282"/>
      <c r="C268" s="85"/>
      <c r="D268" s="84">
        <f t="shared" si="855"/>
        <v>0</v>
      </c>
      <c r="E268" s="273"/>
      <c r="F268" s="273"/>
      <c r="G268" s="243"/>
      <c r="H268" s="273"/>
      <c r="I268" s="273"/>
      <c r="J268" s="244">
        <f t="shared" si="856"/>
        <v>0</v>
      </c>
      <c r="K268" s="243"/>
      <c r="L268" s="129"/>
      <c r="M268" s="273"/>
      <c r="N268" s="273"/>
      <c r="O268" s="132">
        <f t="shared" si="857"/>
        <v>0</v>
      </c>
      <c r="P268" s="243"/>
      <c r="Q268" s="242"/>
      <c r="R268" s="273"/>
      <c r="S268" s="273"/>
      <c r="T268" s="244">
        <f t="shared" si="858"/>
        <v>0</v>
      </c>
      <c r="U268" s="243"/>
      <c r="V268" s="243"/>
      <c r="W268" s="273"/>
      <c r="X268" s="273"/>
      <c r="Y268" s="244">
        <f t="shared" ref="Y268:Y331" si="859">IF(Z268="Preventivo",1,IF(Z268="Detectivo",4, IF(C268="No_existen",5,0)))</f>
        <v>0</v>
      </c>
      <c r="Z268" s="243"/>
      <c r="AA268" s="273"/>
      <c r="AB268" s="369"/>
      <c r="AC268" s="272"/>
      <c r="AD268" s="371"/>
      <c r="AE268" s="293"/>
      <c r="AF268" s="293"/>
      <c r="AG268" s="243"/>
      <c r="AH268" s="243"/>
      <c r="AI268" s="86"/>
      <c r="AJ268" s="87"/>
      <c r="AK268" s="88"/>
      <c r="AL268" s="88"/>
      <c r="AM268" s="88"/>
      <c r="AN268" s="88"/>
      <c r="AO268" s="88"/>
      <c r="AP268" s="88"/>
      <c r="AQ268" s="88"/>
    </row>
    <row r="269" spans="1:43" s="90" customFormat="1" ht="38.25" x14ac:dyDescent="0.2">
      <c r="A269" s="290">
        <v>87</v>
      </c>
      <c r="B269" s="280" t="str">
        <f>+'01-Mapa de Riesgos'!N269</f>
        <v>Posibilidad de afectación económica y reputacional  por el incumplimiento o desatención de algunos procesos misionales de la facultad,   debido a la desatención y/o ejecución inadecuada de los procesos misionales de la facultad, ocasionada por la alta demanda derivada del significativo número de estudiantes de pregrado y posgrado y la insuficiencia de personal administrativo para atender oportunamente dicha población.</v>
      </c>
      <c r="C269" s="194" t="s">
        <v>239</v>
      </c>
      <c r="D269" s="84">
        <f t="shared" ref="D269:D332" si="860">IF(C269=$C$665,1,IF(C269=$C$661,5,IF(C269=$C$662,4,IF(C269=$C$663,3,IF(C269=$C$664,2,0)))))</f>
        <v>2</v>
      </c>
      <c r="E269" s="273">
        <f t="shared" si="712"/>
        <v>2</v>
      </c>
      <c r="F269" s="273">
        <f t="shared" si="713"/>
        <v>1.2</v>
      </c>
      <c r="G269" s="256" t="s">
        <v>1220</v>
      </c>
      <c r="H269" s="274">
        <f>IF(C269="No_existen",5*$H$10,I269*$H$10)</f>
        <v>0.15000000000000002</v>
      </c>
      <c r="I269" s="274">
        <f>ROUND(AVERAGEIF(J269:J271,"&gt;0"),0)</f>
        <v>3</v>
      </c>
      <c r="J269" s="254">
        <f t="shared" ref="J269:J332" si="861">IF(K269=$K$662,1,IF(K269=$K$661,4,IF(C269="No_existen",5,0)))</f>
        <v>1</v>
      </c>
      <c r="K269" s="256" t="s">
        <v>245</v>
      </c>
      <c r="L269" s="256" t="s">
        <v>1202</v>
      </c>
      <c r="M269" s="273">
        <f t="shared" ref="M269:M275" si="862">IF(C269="No_existen",5*$M$10,N269*$M$10)</f>
        <v>0.3</v>
      </c>
      <c r="N269" s="273">
        <f t="shared" ref="N269:N275" si="863">ROUND(AVERAGEIF(O269:O271,"&gt;0"),0)</f>
        <v>2</v>
      </c>
      <c r="O269" s="254">
        <f t="shared" si="857"/>
        <v>4</v>
      </c>
      <c r="P269" s="256" t="s">
        <v>219</v>
      </c>
      <c r="Q269" s="174"/>
      <c r="R269" s="273">
        <f t="shared" ref="R269" si="864">IF(C269="No_existen",5*$R$10,S269*$R$10)</f>
        <v>0.1</v>
      </c>
      <c r="S269" s="273">
        <f t="shared" ref="S269" si="865">ROUND(AVERAGEIF(T269:T271,"&gt;0"),0)</f>
        <v>1</v>
      </c>
      <c r="T269" s="132">
        <f t="shared" ref="T269:T332" si="866">IF(U269=$Z$661,1,IF(U269=$Z$662,4,IF(C269="No_existen",5,0)))</f>
        <v>1</v>
      </c>
      <c r="U269" s="256" t="s">
        <v>217</v>
      </c>
      <c r="V269" s="256" t="s">
        <v>225</v>
      </c>
      <c r="W269" s="274">
        <f t="shared" ref="W269" si="867">IF(C269="No_existen",5*$W$10,X269*$W$10)</f>
        <v>0.1</v>
      </c>
      <c r="X269" s="274">
        <f>ROUND(AVERAGEIF(Y269:Y271,"&gt;0"),0)</f>
        <v>1</v>
      </c>
      <c r="Y269" s="255">
        <f t="shared" si="859"/>
        <v>1</v>
      </c>
      <c r="Z269" s="256" t="s">
        <v>395</v>
      </c>
      <c r="AA269" s="273">
        <f t="shared" ref="AA269" si="868">ROUND(AVERAGE(E269,I269,N269,S269,X269),0)</f>
        <v>2</v>
      </c>
      <c r="AB269" s="369" t="str">
        <f t="shared" ref="AB269" si="869">IF(AA269&lt;1.5,"FUERTE",IF(AND(AA269&gt;=1.5,AA269&lt;2.5),"ACEPTABLE",IF(AA269&gt;=5,"INEXISTENTE","DÉBIL")))</f>
        <v>ACEPTABLE</v>
      </c>
      <c r="AC269" s="272">
        <f>IF('01-Mapa de Riesgos'!S269=0,0,ROUND(('01-Mapa de Riesgos'!S269*AA269),0))</f>
        <v>4</v>
      </c>
      <c r="AD269" s="371" t="str">
        <f t="shared" si="775"/>
        <v>LEVE</v>
      </c>
      <c r="AE269" s="374" t="s">
        <v>1208</v>
      </c>
      <c r="AF269" s="292" t="s">
        <v>1209</v>
      </c>
      <c r="AG269" s="256" t="s">
        <v>71</v>
      </c>
      <c r="AH269" s="129"/>
      <c r="AI269" s="86"/>
      <c r="AJ269" s="87"/>
      <c r="AK269" s="88"/>
      <c r="AL269" s="88"/>
      <c r="AM269" s="88"/>
      <c r="AN269" s="88"/>
      <c r="AO269" s="88"/>
      <c r="AP269" s="88"/>
      <c r="AQ269" s="88"/>
    </row>
    <row r="270" spans="1:43" s="90" customFormat="1" ht="51" x14ac:dyDescent="0.2">
      <c r="A270" s="290"/>
      <c r="B270" s="281"/>
      <c r="C270" s="85" t="s">
        <v>239</v>
      </c>
      <c r="D270" s="84">
        <f t="shared" si="860"/>
        <v>2</v>
      </c>
      <c r="E270" s="273"/>
      <c r="F270" s="273"/>
      <c r="G270" s="253" t="s">
        <v>1195</v>
      </c>
      <c r="H270" s="273"/>
      <c r="I270" s="273"/>
      <c r="J270" s="254">
        <f t="shared" si="861"/>
        <v>4</v>
      </c>
      <c r="K270" s="253" t="s">
        <v>243</v>
      </c>
      <c r="L270" s="129"/>
      <c r="M270" s="273"/>
      <c r="N270" s="273"/>
      <c r="O270" s="254">
        <f t="shared" si="857"/>
        <v>1</v>
      </c>
      <c r="P270" s="253" t="s">
        <v>220</v>
      </c>
      <c r="Q270" s="256" t="s">
        <v>631</v>
      </c>
      <c r="R270" s="273"/>
      <c r="S270" s="273"/>
      <c r="T270" s="132">
        <f t="shared" si="866"/>
        <v>1</v>
      </c>
      <c r="U270" s="253" t="s">
        <v>217</v>
      </c>
      <c r="V270" s="253" t="s">
        <v>225</v>
      </c>
      <c r="W270" s="273"/>
      <c r="X270" s="273"/>
      <c r="Y270" s="254">
        <f t="shared" si="859"/>
        <v>1</v>
      </c>
      <c r="Z270" s="253" t="s">
        <v>395</v>
      </c>
      <c r="AA270" s="273"/>
      <c r="AB270" s="369"/>
      <c r="AC270" s="272"/>
      <c r="AD270" s="371"/>
      <c r="AE270" s="272"/>
      <c r="AF270" s="293"/>
      <c r="AG270" s="253" t="s">
        <v>71</v>
      </c>
      <c r="AH270" s="129"/>
      <c r="AI270" s="86"/>
      <c r="AJ270" s="87"/>
      <c r="AK270" s="88"/>
      <c r="AL270" s="88"/>
      <c r="AM270" s="88"/>
      <c r="AN270" s="88"/>
      <c r="AO270" s="88"/>
      <c r="AP270" s="88"/>
      <c r="AQ270" s="88"/>
    </row>
    <row r="271" spans="1:43" s="90" customFormat="1" ht="38.25" x14ac:dyDescent="0.2">
      <c r="A271" s="290"/>
      <c r="B271" s="282"/>
      <c r="C271" s="85" t="s">
        <v>240</v>
      </c>
      <c r="D271" s="84">
        <f t="shared" si="860"/>
        <v>1</v>
      </c>
      <c r="E271" s="273"/>
      <c r="F271" s="273"/>
      <c r="G271" s="253" t="s">
        <v>1221</v>
      </c>
      <c r="H271" s="273"/>
      <c r="I271" s="273"/>
      <c r="J271" s="254">
        <f t="shared" si="861"/>
        <v>4</v>
      </c>
      <c r="K271" s="253" t="s">
        <v>243</v>
      </c>
      <c r="L271" s="129"/>
      <c r="M271" s="273"/>
      <c r="N271" s="273"/>
      <c r="O271" s="254">
        <f t="shared" si="857"/>
        <v>1</v>
      </c>
      <c r="P271" s="253" t="s">
        <v>220</v>
      </c>
      <c r="Q271" s="256" t="s">
        <v>631</v>
      </c>
      <c r="R271" s="273"/>
      <c r="S271" s="273"/>
      <c r="T271" s="132">
        <f t="shared" si="866"/>
        <v>1</v>
      </c>
      <c r="U271" s="253" t="s">
        <v>217</v>
      </c>
      <c r="V271" s="253" t="s">
        <v>225</v>
      </c>
      <c r="W271" s="273"/>
      <c r="X271" s="273"/>
      <c r="Y271" s="254">
        <f t="shared" si="859"/>
        <v>1</v>
      </c>
      <c r="Z271" s="253" t="s">
        <v>395</v>
      </c>
      <c r="AA271" s="273"/>
      <c r="AB271" s="369"/>
      <c r="AC271" s="272"/>
      <c r="AD271" s="371"/>
      <c r="AE271" s="272"/>
      <c r="AF271" s="293"/>
      <c r="AG271" s="253" t="s">
        <v>71</v>
      </c>
      <c r="AH271" s="129"/>
      <c r="AI271" s="86"/>
      <c r="AJ271" s="87"/>
      <c r="AK271" s="88"/>
      <c r="AL271" s="88"/>
      <c r="AM271" s="88"/>
      <c r="AN271" s="88"/>
      <c r="AO271" s="88"/>
      <c r="AP271" s="88"/>
      <c r="AQ271" s="88"/>
    </row>
    <row r="272" spans="1:43" s="90" customFormat="1" ht="38.25" x14ac:dyDescent="0.2">
      <c r="A272" s="290">
        <v>88</v>
      </c>
      <c r="B272" s="280" t="str">
        <f>+'01-Mapa de Riesgos'!N272</f>
        <v>Posibilidad de afectación reputacional  por afectación en la calidad y continuidad de los procesos misionales académicos de la facultad,   debido a la insuficiencia de docentes de planta para atender las necesidades institucionales, lo que incrementa la dependencia de profesores catedráticos para el desarrollo de actividades sustantivas, ocasionado por jubilaciones, cambios laborales y el aumento de requerimientos académicos que han reducido la disponibilidad del cuerpo profesoral.</v>
      </c>
      <c r="C272" s="85" t="s">
        <v>240</v>
      </c>
      <c r="D272" s="84">
        <f t="shared" si="860"/>
        <v>1</v>
      </c>
      <c r="E272" s="273">
        <f t="shared" si="712"/>
        <v>1</v>
      </c>
      <c r="F272" s="273">
        <f t="shared" si="713"/>
        <v>0.6</v>
      </c>
      <c r="G272" s="253" t="s">
        <v>1196</v>
      </c>
      <c r="H272" s="273">
        <f t="shared" ref="H272" si="870">IF(C272="No_existen",5*$H$10,I272*$H$10)</f>
        <v>0.15000000000000002</v>
      </c>
      <c r="I272" s="273">
        <f t="shared" ref="I272" si="871">ROUND(AVERAGEIF(J272:J274,"&gt;0"),0)</f>
        <v>3</v>
      </c>
      <c r="J272" s="254">
        <f t="shared" si="861"/>
        <v>1</v>
      </c>
      <c r="K272" s="253" t="s">
        <v>245</v>
      </c>
      <c r="L272" s="253" t="s">
        <v>1203</v>
      </c>
      <c r="M272" s="273">
        <f t="shared" si="862"/>
        <v>0.15</v>
      </c>
      <c r="N272" s="273">
        <f t="shared" si="863"/>
        <v>1</v>
      </c>
      <c r="O272" s="254">
        <f t="shared" si="857"/>
        <v>1</v>
      </c>
      <c r="P272" s="253" t="s">
        <v>220</v>
      </c>
      <c r="Q272" s="256" t="s">
        <v>1205</v>
      </c>
      <c r="R272" s="273">
        <f t="shared" ref="R272" si="872">IF(C272="No_existen",5*$R$10,S272*$R$10)</f>
        <v>0.1</v>
      </c>
      <c r="S272" s="273">
        <f t="shared" ref="S272" si="873">ROUND(AVERAGEIF(T272:T274,"&gt;0"),0)</f>
        <v>1</v>
      </c>
      <c r="T272" s="132">
        <f t="shared" si="866"/>
        <v>1</v>
      </c>
      <c r="U272" s="253" t="s">
        <v>217</v>
      </c>
      <c r="V272" s="253" t="s">
        <v>225</v>
      </c>
      <c r="W272" s="273">
        <f t="shared" ref="W272" si="874">IF(C272="No_existen",5*$W$10,X272*$W$10)</f>
        <v>0.4</v>
      </c>
      <c r="X272" s="273">
        <f t="shared" ref="X272" si="875">ROUND(AVERAGEIF(Y272:Y274,"&gt;0"),0)</f>
        <v>4</v>
      </c>
      <c r="Y272" s="254">
        <f t="shared" si="859"/>
        <v>4</v>
      </c>
      <c r="Z272" s="253" t="s">
        <v>550</v>
      </c>
      <c r="AA272" s="273">
        <f t="shared" ref="AA272" si="876">ROUND(AVERAGE(E272,I272,N272,S272,X272),0)</f>
        <v>2</v>
      </c>
      <c r="AB272" s="369" t="str">
        <f t="shared" ref="AB272" si="877">IF(AA272&lt;1.5,"FUERTE",IF(AND(AA272&gt;=1.5,AA272&lt;2.5),"ACEPTABLE",IF(AA272&gt;=5,"INEXISTENTE","DÉBIL")))</f>
        <v>ACEPTABLE</v>
      </c>
      <c r="AC272" s="272">
        <f>IF('01-Mapa de Riesgos'!S272=0,0,ROUND(('01-Mapa de Riesgos'!S272*AA272),0))</f>
        <v>8</v>
      </c>
      <c r="AD272" s="371" t="str">
        <f t="shared" si="775"/>
        <v>LEVE</v>
      </c>
      <c r="AE272" s="293" t="s">
        <v>1210</v>
      </c>
      <c r="AF272" s="293" t="s">
        <v>1211</v>
      </c>
      <c r="AG272" s="253" t="s">
        <v>71</v>
      </c>
      <c r="AH272" s="129"/>
      <c r="AI272" s="86"/>
      <c r="AJ272" s="87"/>
      <c r="AK272" s="88"/>
      <c r="AL272" s="88"/>
      <c r="AM272" s="88"/>
      <c r="AN272" s="88"/>
      <c r="AO272" s="88"/>
      <c r="AP272" s="88"/>
      <c r="AQ272" s="88"/>
    </row>
    <row r="273" spans="1:43" s="90" customFormat="1" ht="38.25" x14ac:dyDescent="0.2">
      <c r="A273" s="290"/>
      <c r="B273" s="281"/>
      <c r="C273" s="85" t="s">
        <v>240</v>
      </c>
      <c r="D273" s="84">
        <f t="shared" si="860"/>
        <v>1</v>
      </c>
      <c r="E273" s="273"/>
      <c r="F273" s="273"/>
      <c r="G273" s="253" t="s">
        <v>1197</v>
      </c>
      <c r="H273" s="273"/>
      <c r="I273" s="273"/>
      <c r="J273" s="254">
        <f t="shared" si="861"/>
        <v>4</v>
      </c>
      <c r="K273" s="253" t="s">
        <v>243</v>
      </c>
      <c r="L273" s="129"/>
      <c r="M273" s="273"/>
      <c r="N273" s="273"/>
      <c r="O273" s="254">
        <f t="shared" si="857"/>
        <v>1</v>
      </c>
      <c r="P273" s="253" t="s">
        <v>220</v>
      </c>
      <c r="Q273" s="256" t="s">
        <v>1205</v>
      </c>
      <c r="R273" s="273"/>
      <c r="S273" s="273"/>
      <c r="T273" s="132">
        <f t="shared" si="866"/>
        <v>1</v>
      </c>
      <c r="U273" s="253" t="s">
        <v>217</v>
      </c>
      <c r="V273" s="253" t="s">
        <v>225</v>
      </c>
      <c r="W273" s="273"/>
      <c r="X273" s="273"/>
      <c r="Y273" s="254">
        <f t="shared" si="859"/>
        <v>4</v>
      </c>
      <c r="Z273" s="253" t="s">
        <v>550</v>
      </c>
      <c r="AA273" s="273"/>
      <c r="AB273" s="369"/>
      <c r="AC273" s="272"/>
      <c r="AD273" s="371"/>
      <c r="AE273" s="293"/>
      <c r="AF273" s="293"/>
      <c r="AG273" s="253" t="s">
        <v>71</v>
      </c>
      <c r="AH273" s="129"/>
      <c r="AI273" s="86"/>
      <c r="AJ273" s="87"/>
      <c r="AK273" s="88"/>
      <c r="AL273" s="88"/>
      <c r="AM273" s="88"/>
      <c r="AN273" s="88"/>
      <c r="AO273" s="88"/>
      <c r="AP273" s="88"/>
      <c r="AQ273" s="88"/>
    </row>
    <row r="274" spans="1:43" s="90" customFormat="1" ht="38.25" x14ac:dyDescent="0.2">
      <c r="A274" s="290"/>
      <c r="B274" s="282"/>
      <c r="C274" s="85" t="s">
        <v>239</v>
      </c>
      <c r="D274" s="84">
        <f t="shared" si="860"/>
        <v>2</v>
      </c>
      <c r="E274" s="273"/>
      <c r="F274" s="273"/>
      <c r="G274" s="253" t="s">
        <v>1198</v>
      </c>
      <c r="H274" s="273"/>
      <c r="I274" s="273"/>
      <c r="J274" s="254">
        <f t="shared" si="861"/>
        <v>4</v>
      </c>
      <c r="K274" s="253" t="s">
        <v>243</v>
      </c>
      <c r="L274" s="129"/>
      <c r="M274" s="273"/>
      <c r="N274" s="273"/>
      <c r="O274" s="254">
        <f t="shared" si="857"/>
        <v>1</v>
      </c>
      <c r="P274" s="253" t="s">
        <v>220</v>
      </c>
      <c r="Q274" s="256" t="s">
        <v>1205</v>
      </c>
      <c r="R274" s="273"/>
      <c r="S274" s="273"/>
      <c r="T274" s="132">
        <f t="shared" si="866"/>
        <v>1</v>
      </c>
      <c r="U274" s="253" t="s">
        <v>217</v>
      </c>
      <c r="V274" s="253" t="s">
        <v>225</v>
      </c>
      <c r="W274" s="273"/>
      <c r="X274" s="273"/>
      <c r="Y274" s="254">
        <f t="shared" si="859"/>
        <v>4</v>
      </c>
      <c r="Z274" s="253" t="s">
        <v>550</v>
      </c>
      <c r="AA274" s="273"/>
      <c r="AB274" s="369"/>
      <c r="AC274" s="272"/>
      <c r="AD274" s="371"/>
      <c r="AE274" s="293"/>
      <c r="AF274" s="293"/>
      <c r="AG274" s="253" t="s">
        <v>71</v>
      </c>
      <c r="AH274" s="129"/>
      <c r="AI274" s="86"/>
      <c r="AJ274" s="87"/>
      <c r="AK274" s="88"/>
      <c r="AL274" s="88"/>
      <c r="AM274" s="88"/>
      <c r="AN274" s="88"/>
      <c r="AO274" s="88"/>
      <c r="AP274" s="88"/>
      <c r="AQ274" s="88"/>
    </row>
    <row r="275" spans="1:43" s="90" customFormat="1" ht="38.25" x14ac:dyDescent="0.2">
      <c r="A275" s="290">
        <v>89</v>
      </c>
      <c r="B275" s="280" t="str">
        <f>+'01-Mapa de Riesgos'!N275</f>
        <v>Posibilidad de afectación económica y reputacional  por la no obtención o vencimiento del registro calificado que permite a los programas abrir cohortes y garantizar su funcionamiento académico,   debido a no presentar los informes requeridos y exigidos por el MEN.</v>
      </c>
      <c r="C275" s="85" t="s">
        <v>239</v>
      </c>
      <c r="D275" s="84">
        <f t="shared" si="860"/>
        <v>2</v>
      </c>
      <c r="E275" s="273">
        <f t="shared" si="712"/>
        <v>2</v>
      </c>
      <c r="F275" s="273">
        <f t="shared" si="713"/>
        <v>1.2</v>
      </c>
      <c r="G275" s="253" t="s">
        <v>1199</v>
      </c>
      <c r="H275" s="273">
        <f t="shared" ref="H275" si="878">IF(C275="No_existen",5*$H$10,I275*$H$10)</f>
        <v>0.15000000000000002</v>
      </c>
      <c r="I275" s="273">
        <f t="shared" ref="I275" si="879">ROUND(AVERAGEIF(J275:J277,"&gt;0"),0)</f>
        <v>3</v>
      </c>
      <c r="J275" s="254">
        <f t="shared" si="861"/>
        <v>1</v>
      </c>
      <c r="K275" s="253" t="s">
        <v>245</v>
      </c>
      <c r="L275" s="253" t="s">
        <v>1204</v>
      </c>
      <c r="M275" s="273">
        <f t="shared" si="862"/>
        <v>0.15</v>
      </c>
      <c r="N275" s="273">
        <f t="shared" si="863"/>
        <v>1</v>
      </c>
      <c r="O275" s="254">
        <f t="shared" si="857"/>
        <v>1</v>
      </c>
      <c r="P275" s="253" t="s">
        <v>220</v>
      </c>
      <c r="Q275" s="256" t="s">
        <v>1205</v>
      </c>
      <c r="R275" s="273">
        <f t="shared" ref="R275" si="880">IF(C275="No_existen",5*$R$10,S275*$R$10)</f>
        <v>0.1</v>
      </c>
      <c r="S275" s="273">
        <f t="shared" ref="S275" si="881">ROUND(AVERAGEIF(T275:T277,"&gt;0"),0)</f>
        <v>1</v>
      </c>
      <c r="T275" s="132">
        <f t="shared" si="866"/>
        <v>1</v>
      </c>
      <c r="U275" s="253" t="s">
        <v>217</v>
      </c>
      <c r="V275" s="253" t="s">
        <v>225</v>
      </c>
      <c r="W275" s="273">
        <f t="shared" ref="W275" si="882">IF(C275="No_existen",5*$W$10,X275*$W$10)</f>
        <v>0.2</v>
      </c>
      <c r="X275" s="273">
        <f t="shared" ref="X275" si="883">ROUND(AVERAGEIF(Y275:Y277,"&gt;0"),0)</f>
        <v>2</v>
      </c>
      <c r="Y275" s="254">
        <f t="shared" si="859"/>
        <v>1</v>
      </c>
      <c r="Z275" s="253" t="s">
        <v>395</v>
      </c>
      <c r="AA275" s="273">
        <f t="shared" ref="AA275" si="884">ROUND(AVERAGE(E275,I275,N275,S275,X275),0)</f>
        <v>2</v>
      </c>
      <c r="AB275" s="369" t="str">
        <f t="shared" ref="AB275" si="885">IF(AA275&lt;1.5,"FUERTE",IF(AND(AA275&gt;=1.5,AA275&lt;2.5),"ACEPTABLE",IF(AA275&gt;=5,"INEXISTENTE","DÉBIL")))</f>
        <v>ACEPTABLE</v>
      </c>
      <c r="AC275" s="272">
        <f>IF('01-Mapa de Riesgos'!S275=0,0,ROUND(('01-Mapa de Riesgos'!S275*AA275),0))</f>
        <v>8</v>
      </c>
      <c r="AD275" s="371" t="str">
        <f t="shared" si="775"/>
        <v>LEVE</v>
      </c>
      <c r="AE275" s="293" t="s">
        <v>1212</v>
      </c>
      <c r="AF275" s="293" t="s">
        <v>1213</v>
      </c>
      <c r="AG275" s="253" t="s">
        <v>71</v>
      </c>
      <c r="AH275" s="129"/>
      <c r="AI275" s="86"/>
      <c r="AJ275" s="87"/>
      <c r="AK275" s="88"/>
      <c r="AL275" s="88"/>
      <c r="AM275" s="88"/>
      <c r="AN275" s="88"/>
      <c r="AO275" s="88"/>
      <c r="AP275" s="88"/>
      <c r="AQ275" s="88"/>
    </row>
    <row r="276" spans="1:43" s="90" customFormat="1" ht="51" x14ac:dyDescent="0.2">
      <c r="A276" s="290"/>
      <c r="B276" s="281"/>
      <c r="C276" s="85" t="s">
        <v>239</v>
      </c>
      <c r="D276" s="84">
        <f t="shared" si="860"/>
        <v>2</v>
      </c>
      <c r="E276" s="273"/>
      <c r="F276" s="273"/>
      <c r="G276" s="253" t="s">
        <v>1200</v>
      </c>
      <c r="H276" s="273"/>
      <c r="I276" s="273"/>
      <c r="J276" s="254">
        <f t="shared" si="861"/>
        <v>4</v>
      </c>
      <c r="K276" s="253" t="s">
        <v>243</v>
      </c>
      <c r="L276" s="129"/>
      <c r="M276" s="273"/>
      <c r="N276" s="273"/>
      <c r="O276" s="254">
        <f t="shared" si="857"/>
        <v>1</v>
      </c>
      <c r="P276" s="253" t="s">
        <v>220</v>
      </c>
      <c r="Q276" s="256" t="s">
        <v>1206</v>
      </c>
      <c r="R276" s="273"/>
      <c r="S276" s="273"/>
      <c r="T276" s="132">
        <f t="shared" si="866"/>
        <v>1</v>
      </c>
      <c r="U276" s="253" t="s">
        <v>217</v>
      </c>
      <c r="V276" s="253" t="s">
        <v>225</v>
      </c>
      <c r="W276" s="273"/>
      <c r="X276" s="273"/>
      <c r="Y276" s="254">
        <f t="shared" si="859"/>
        <v>4</v>
      </c>
      <c r="Z276" s="253" t="s">
        <v>550</v>
      </c>
      <c r="AA276" s="273"/>
      <c r="AB276" s="369"/>
      <c r="AC276" s="272"/>
      <c r="AD276" s="371"/>
      <c r="AE276" s="293"/>
      <c r="AF276" s="293"/>
      <c r="AG276" s="253" t="s">
        <v>71</v>
      </c>
      <c r="AH276" s="129"/>
      <c r="AI276" s="86"/>
      <c r="AJ276" s="87"/>
      <c r="AK276" s="88"/>
      <c r="AL276" s="88"/>
      <c r="AM276" s="88"/>
      <c r="AN276" s="88"/>
      <c r="AO276" s="88"/>
      <c r="AP276" s="88"/>
      <c r="AQ276" s="88"/>
    </row>
    <row r="277" spans="1:43" s="90" customFormat="1" ht="63.75" x14ac:dyDescent="0.2">
      <c r="A277" s="290"/>
      <c r="B277" s="282"/>
      <c r="C277" s="85" t="s">
        <v>239</v>
      </c>
      <c r="D277" s="84">
        <f t="shared" si="860"/>
        <v>2</v>
      </c>
      <c r="E277" s="273"/>
      <c r="F277" s="273"/>
      <c r="G277" s="253" t="s">
        <v>1201</v>
      </c>
      <c r="H277" s="273"/>
      <c r="I277" s="273"/>
      <c r="J277" s="254">
        <f t="shared" si="861"/>
        <v>4</v>
      </c>
      <c r="K277" s="253" t="s">
        <v>243</v>
      </c>
      <c r="L277" s="129"/>
      <c r="M277" s="273"/>
      <c r="N277" s="273"/>
      <c r="O277" s="254">
        <f t="shared" si="857"/>
        <v>1</v>
      </c>
      <c r="P277" s="253" t="s">
        <v>220</v>
      </c>
      <c r="Q277" s="256" t="s">
        <v>1207</v>
      </c>
      <c r="R277" s="273"/>
      <c r="S277" s="273"/>
      <c r="T277" s="132">
        <f t="shared" si="866"/>
        <v>1</v>
      </c>
      <c r="U277" s="253" t="s">
        <v>217</v>
      </c>
      <c r="V277" s="253" t="s">
        <v>225</v>
      </c>
      <c r="W277" s="273"/>
      <c r="X277" s="273"/>
      <c r="Y277" s="254">
        <f t="shared" si="859"/>
        <v>1</v>
      </c>
      <c r="Z277" s="253" t="s">
        <v>395</v>
      </c>
      <c r="AA277" s="273"/>
      <c r="AB277" s="369"/>
      <c r="AC277" s="272"/>
      <c r="AD277" s="371"/>
      <c r="AE277" s="293"/>
      <c r="AF277" s="293"/>
      <c r="AG277" s="253" t="s">
        <v>71</v>
      </c>
      <c r="AH277" s="129"/>
      <c r="AI277" s="86"/>
      <c r="AJ277" s="87"/>
      <c r="AK277" s="88"/>
      <c r="AL277" s="88"/>
      <c r="AM277" s="88"/>
      <c r="AN277" s="88"/>
      <c r="AO277" s="88"/>
      <c r="AP277" s="88"/>
      <c r="AQ277" s="88"/>
    </row>
    <row r="278" spans="1:43" s="90" customFormat="1" ht="76.5" x14ac:dyDescent="0.2">
      <c r="A278" s="290">
        <v>90</v>
      </c>
      <c r="B278" s="280" t="str">
        <f>+'01-Mapa de Riesgos'!N278</f>
        <v>Posibilidad de afectación reputacional  por insuficiencia de equipos e infraestructura para la prestación del servicio estudiantil,   debido a incremento en el ingreso de alumnos a los programas de la facultad y/o que no se logre el punto de equilibrio.</v>
      </c>
      <c r="C278" s="194" t="s">
        <v>240</v>
      </c>
      <c r="D278" s="195">
        <f t="shared" si="860"/>
        <v>1</v>
      </c>
      <c r="E278" s="274">
        <f>ROUND(AVERAGEIF(D278:D280,"&gt;0"),0)</f>
        <v>1</v>
      </c>
      <c r="F278" s="274">
        <f>E278*0.6</f>
        <v>0.6</v>
      </c>
      <c r="G278" s="256" t="s">
        <v>1233</v>
      </c>
      <c r="H278" s="274">
        <f>IF(C278="No_existen",5*$H$10,I278*$H$10)</f>
        <v>0.2</v>
      </c>
      <c r="I278" s="274">
        <f>ROUND(AVERAGEIF(J278:J280,"&gt;0"),0)</f>
        <v>4</v>
      </c>
      <c r="J278" s="255">
        <f t="shared" si="861"/>
        <v>4</v>
      </c>
      <c r="K278" s="256" t="s">
        <v>243</v>
      </c>
      <c r="L278" s="129"/>
      <c r="M278" s="273">
        <f t="shared" ref="M278" si="886">IF(C278="No_existen",5*$M$10,N278*$M$10)</f>
        <v>0.15</v>
      </c>
      <c r="N278" s="273">
        <f t="shared" ref="N278" si="887">ROUND(AVERAGEIF(O278:O280,"&gt;0"),0)</f>
        <v>1</v>
      </c>
      <c r="O278" s="132">
        <f t="shared" si="857"/>
        <v>1</v>
      </c>
      <c r="P278" s="256" t="s">
        <v>220</v>
      </c>
      <c r="Q278" s="256" t="s">
        <v>1244</v>
      </c>
      <c r="R278" s="274">
        <f>IF(C278="No_existen",5*$R$10,S278*$R$10)</f>
        <v>0.1</v>
      </c>
      <c r="S278" s="274">
        <f>ROUND(AVERAGEIF(T278:T280,"&gt;0"),0)</f>
        <v>1</v>
      </c>
      <c r="T278" s="255">
        <f t="shared" si="866"/>
        <v>1</v>
      </c>
      <c r="U278" s="256" t="s">
        <v>217</v>
      </c>
      <c r="V278" s="256" t="s">
        <v>225</v>
      </c>
      <c r="W278" s="274">
        <f t="shared" ref="W278" si="888">IF(C278="No_existen",5*$W$10,X278*$W$10)</f>
        <v>0.2</v>
      </c>
      <c r="X278" s="274">
        <f>ROUND(AVERAGEIF(Y278:Y280,"&gt;0"),0)</f>
        <v>2</v>
      </c>
      <c r="Y278" s="255">
        <f t="shared" si="859"/>
        <v>1</v>
      </c>
      <c r="Z278" s="256" t="s">
        <v>395</v>
      </c>
      <c r="AA278" s="273">
        <f t="shared" ref="AA278" si="889">ROUND(AVERAGE(E278,I278,N278,S278,X278),0)</f>
        <v>2</v>
      </c>
      <c r="AB278" s="369" t="str">
        <f t="shared" ref="AB278" si="890">IF(AA278&lt;1.5,"FUERTE",IF(AND(AA278&gt;=1.5,AA278&lt;2.5),"ACEPTABLE",IF(AA278&gt;=5,"INEXISTENTE","DÉBIL")))</f>
        <v>ACEPTABLE</v>
      </c>
      <c r="AC278" s="272">
        <f>IF('01-Mapa de Riesgos'!S278=0,0,ROUND(('01-Mapa de Riesgos'!S278*AA278),0))</f>
        <v>8</v>
      </c>
      <c r="AD278" s="371" t="str">
        <f t="shared" si="775"/>
        <v>LEVE</v>
      </c>
      <c r="AE278" s="374" t="s">
        <v>1254</v>
      </c>
      <c r="AF278" s="379">
        <v>0.6</v>
      </c>
      <c r="AG278" s="248" t="s">
        <v>71</v>
      </c>
      <c r="AH278" s="129"/>
      <c r="AI278" s="86"/>
      <c r="AJ278" s="87"/>
      <c r="AK278" s="88"/>
      <c r="AL278" s="88"/>
      <c r="AM278" s="88"/>
      <c r="AN278" s="88"/>
      <c r="AO278" s="88"/>
      <c r="AP278" s="88"/>
      <c r="AQ278" s="88"/>
    </row>
    <row r="279" spans="1:43" s="90" customFormat="1" ht="38.25" x14ac:dyDescent="0.2">
      <c r="A279" s="290"/>
      <c r="B279" s="281"/>
      <c r="C279" s="85" t="s">
        <v>240</v>
      </c>
      <c r="D279" s="84">
        <f t="shared" si="860"/>
        <v>1</v>
      </c>
      <c r="E279" s="273"/>
      <c r="F279" s="273"/>
      <c r="G279" s="253" t="s">
        <v>1234</v>
      </c>
      <c r="H279" s="273"/>
      <c r="I279" s="273"/>
      <c r="J279" s="254">
        <f t="shared" si="861"/>
        <v>4</v>
      </c>
      <c r="K279" s="253" t="s">
        <v>243</v>
      </c>
      <c r="L279" s="129"/>
      <c r="M279" s="273"/>
      <c r="N279" s="273"/>
      <c r="O279" s="132">
        <f t="shared" si="857"/>
        <v>1</v>
      </c>
      <c r="P279" s="253" t="s">
        <v>220</v>
      </c>
      <c r="Q279" s="256" t="s">
        <v>1245</v>
      </c>
      <c r="R279" s="273"/>
      <c r="S279" s="273"/>
      <c r="T279" s="254">
        <f t="shared" si="866"/>
        <v>1</v>
      </c>
      <c r="U279" s="253" t="s">
        <v>217</v>
      </c>
      <c r="V279" s="253" t="s">
        <v>225</v>
      </c>
      <c r="W279" s="273"/>
      <c r="X279" s="273"/>
      <c r="Y279" s="254">
        <f t="shared" si="859"/>
        <v>4</v>
      </c>
      <c r="Z279" s="253" t="s">
        <v>550</v>
      </c>
      <c r="AA279" s="273"/>
      <c r="AB279" s="369"/>
      <c r="AC279" s="272"/>
      <c r="AD279" s="371"/>
      <c r="AE279" s="272"/>
      <c r="AF279" s="293"/>
      <c r="AG279" s="248" t="s">
        <v>71</v>
      </c>
      <c r="AH279" s="129"/>
      <c r="AI279" s="86"/>
      <c r="AJ279" s="87"/>
      <c r="AK279" s="88"/>
      <c r="AL279" s="88"/>
      <c r="AM279" s="88"/>
      <c r="AN279" s="88"/>
      <c r="AO279" s="88"/>
      <c r="AP279" s="88"/>
      <c r="AQ279" s="88"/>
    </row>
    <row r="280" spans="1:43" s="90" customFormat="1" ht="12.75" customHeight="1" x14ac:dyDescent="0.2">
      <c r="A280" s="290"/>
      <c r="B280" s="282"/>
      <c r="C280" s="85" t="s">
        <v>240</v>
      </c>
      <c r="D280" s="84">
        <f t="shared" si="860"/>
        <v>1</v>
      </c>
      <c r="E280" s="273"/>
      <c r="F280" s="273"/>
      <c r="G280" s="253" t="s">
        <v>1235</v>
      </c>
      <c r="H280" s="273"/>
      <c r="I280" s="273"/>
      <c r="J280" s="254">
        <f t="shared" si="861"/>
        <v>4</v>
      </c>
      <c r="K280" s="253" t="s">
        <v>243</v>
      </c>
      <c r="L280" s="129"/>
      <c r="M280" s="273"/>
      <c r="N280" s="273"/>
      <c r="O280" s="132">
        <f t="shared" si="857"/>
        <v>1</v>
      </c>
      <c r="P280" s="253" t="s">
        <v>220</v>
      </c>
      <c r="Q280" s="256" t="s">
        <v>1245</v>
      </c>
      <c r="R280" s="273"/>
      <c r="S280" s="273"/>
      <c r="T280" s="254">
        <f t="shared" si="866"/>
        <v>1</v>
      </c>
      <c r="U280" s="253" t="s">
        <v>217</v>
      </c>
      <c r="V280" s="253" t="s">
        <v>225</v>
      </c>
      <c r="W280" s="273"/>
      <c r="X280" s="273"/>
      <c r="Y280" s="254">
        <f t="shared" si="859"/>
        <v>1</v>
      </c>
      <c r="Z280" s="253" t="s">
        <v>395</v>
      </c>
      <c r="AA280" s="273"/>
      <c r="AB280" s="369"/>
      <c r="AC280" s="272"/>
      <c r="AD280" s="371"/>
      <c r="AE280" s="272"/>
      <c r="AF280" s="293"/>
      <c r="AG280" s="248" t="s">
        <v>71</v>
      </c>
      <c r="AH280" s="129"/>
      <c r="AI280" s="86"/>
      <c r="AJ280" s="87"/>
      <c r="AK280" s="88"/>
      <c r="AL280" s="88"/>
      <c r="AM280" s="88"/>
      <c r="AN280" s="88"/>
      <c r="AO280" s="88"/>
      <c r="AP280" s="88"/>
      <c r="AQ280" s="88"/>
    </row>
    <row r="281" spans="1:43" s="90" customFormat="1" ht="72" x14ac:dyDescent="0.2">
      <c r="A281" s="290">
        <v>91</v>
      </c>
      <c r="B281" s="280" t="str">
        <f>+'01-Mapa de Riesgos'!N281</f>
        <v>Posibilidad de afectación económica y reputacional  por Deserción academica   debido a que el estudiante perdió interés por el enfoque que se le dio al programa, no se sintió identificado con el mismo y/o presenta debilidades en conocimientos básicos que dificultan su adaptación a la vida universitaria.</v>
      </c>
      <c r="C281" s="85" t="s">
        <v>239</v>
      </c>
      <c r="D281" s="84">
        <f t="shared" si="860"/>
        <v>2</v>
      </c>
      <c r="E281" s="273">
        <f t="shared" ref="E281" si="891">ROUND(AVERAGEIF(D281:D283,"&gt;0"),0)</f>
        <v>2</v>
      </c>
      <c r="F281" s="273">
        <f t="shared" ref="F281" si="892">E281*0.6</f>
        <v>1.2</v>
      </c>
      <c r="G281" s="248" t="s">
        <v>1236</v>
      </c>
      <c r="H281" s="273">
        <f t="shared" ref="H281" si="893">IF(C281="No_existen",5*$H$10,I281*$H$10)</f>
        <v>0.2</v>
      </c>
      <c r="I281" s="273">
        <f t="shared" ref="I281" si="894">ROUND(AVERAGEIF(J281:J283,"&gt;0"),0)</f>
        <v>4</v>
      </c>
      <c r="J281" s="254">
        <f t="shared" si="861"/>
        <v>4</v>
      </c>
      <c r="K281" s="253" t="s">
        <v>243</v>
      </c>
      <c r="L281" s="129"/>
      <c r="M281" s="273">
        <f t="shared" ref="M281" si="895">IF(C281="No_existen",5*$M$10,N281*$M$10)</f>
        <v>0.15</v>
      </c>
      <c r="N281" s="273">
        <f t="shared" ref="N281" si="896">ROUND(AVERAGEIF(O281:O283,"&gt;0"),0)</f>
        <v>1</v>
      </c>
      <c r="O281" s="132">
        <f t="shared" si="857"/>
        <v>1</v>
      </c>
      <c r="P281" s="253" t="s">
        <v>220</v>
      </c>
      <c r="Q281" s="256" t="s">
        <v>1246</v>
      </c>
      <c r="R281" s="273">
        <f t="shared" ref="R281" si="897">IF(C281="No_existen",5*$R$10,S281*$R$10)</f>
        <v>0.1</v>
      </c>
      <c r="S281" s="273">
        <f t="shared" ref="S281" si="898">ROUND(AVERAGEIF(T281:T283,"&gt;0"),0)</f>
        <v>1</v>
      </c>
      <c r="T281" s="254">
        <f t="shared" si="866"/>
        <v>1</v>
      </c>
      <c r="U281" s="253" t="s">
        <v>217</v>
      </c>
      <c r="V281" s="253" t="s">
        <v>225</v>
      </c>
      <c r="W281" s="273">
        <f t="shared" ref="W281" si="899">IF(C281="No_existen",5*$W$10,X281*$W$10)</f>
        <v>0.2</v>
      </c>
      <c r="X281" s="273">
        <f t="shared" ref="X281" si="900">ROUND(AVERAGEIF(Y281:Y283,"&gt;0"),0)</f>
        <v>2</v>
      </c>
      <c r="Y281" s="254">
        <f t="shared" si="859"/>
        <v>1</v>
      </c>
      <c r="Z281" s="253" t="s">
        <v>395</v>
      </c>
      <c r="AA281" s="273">
        <f t="shared" ref="AA281" si="901">ROUND(AVERAGE(E281,I281,N281,S281,X281),0)</f>
        <v>2</v>
      </c>
      <c r="AB281" s="369" t="str">
        <f t="shared" ref="AB281" si="902">IF(AA281&lt;1.5,"FUERTE",IF(AND(AA281&gt;=1.5,AA281&lt;2.5),"ACEPTABLE",IF(AA281&gt;=5,"INEXISTENTE","DÉBIL")))</f>
        <v>ACEPTABLE</v>
      </c>
      <c r="AC281" s="272">
        <f>IF('01-Mapa de Riesgos'!S281=0,0,ROUND(('01-Mapa de Riesgos'!S281*AA281),0))</f>
        <v>8</v>
      </c>
      <c r="AD281" s="371" t="str">
        <f t="shared" si="775"/>
        <v>LEVE</v>
      </c>
      <c r="AE281" s="375" t="s">
        <v>1255</v>
      </c>
      <c r="AF281" s="293" t="s">
        <v>1256</v>
      </c>
      <c r="AG281" s="253" t="s">
        <v>71</v>
      </c>
      <c r="AH281" s="129"/>
      <c r="AI281" s="86"/>
      <c r="AJ281" s="87"/>
      <c r="AK281" s="88"/>
      <c r="AL281" s="88"/>
      <c r="AM281" s="88"/>
      <c r="AN281" s="88"/>
      <c r="AO281" s="88"/>
      <c r="AP281" s="88"/>
      <c r="AQ281" s="88"/>
    </row>
    <row r="282" spans="1:43" s="90" customFormat="1" ht="89.25" x14ac:dyDescent="0.2">
      <c r="A282" s="290"/>
      <c r="B282" s="281"/>
      <c r="C282" s="85" t="s">
        <v>239</v>
      </c>
      <c r="D282" s="84">
        <f t="shared" si="860"/>
        <v>2</v>
      </c>
      <c r="E282" s="273"/>
      <c r="F282" s="273"/>
      <c r="G282" s="248" t="s">
        <v>1237</v>
      </c>
      <c r="H282" s="273"/>
      <c r="I282" s="273"/>
      <c r="J282" s="254">
        <f t="shared" si="861"/>
        <v>4</v>
      </c>
      <c r="K282" s="253" t="s">
        <v>243</v>
      </c>
      <c r="L282" s="129"/>
      <c r="M282" s="273"/>
      <c r="N282" s="273"/>
      <c r="O282" s="132">
        <f t="shared" si="857"/>
        <v>1</v>
      </c>
      <c r="P282" s="253" t="s">
        <v>220</v>
      </c>
      <c r="Q282" s="256" t="s">
        <v>1247</v>
      </c>
      <c r="R282" s="273"/>
      <c r="S282" s="273"/>
      <c r="T282" s="254">
        <f t="shared" si="866"/>
        <v>1</v>
      </c>
      <c r="U282" s="253" t="s">
        <v>217</v>
      </c>
      <c r="V282" s="253" t="s">
        <v>225</v>
      </c>
      <c r="W282" s="273"/>
      <c r="X282" s="273"/>
      <c r="Y282" s="254">
        <f t="shared" si="859"/>
        <v>1</v>
      </c>
      <c r="Z282" s="253" t="s">
        <v>395</v>
      </c>
      <c r="AA282" s="273"/>
      <c r="AB282" s="369"/>
      <c r="AC282" s="272"/>
      <c r="AD282" s="371"/>
      <c r="AE282" s="293"/>
      <c r="AF282" s="293"/>
      <c r="AG282" s="253" t="s">
        <v>71</v>
      </c>
      <c r="AH282" s="129"/>
      <c r="AI282" s="86"/>
      <c r="AJ282" s="87"/>
      <c r="AK282" s="88"/>
      <c r="AL282" s="88"/>
      <c r="AM282" s="88"/>
      <c r="AN282" s="88"/>
      <c r="AO282" s="88"/>
      <c r="AP282" s="88"/>
      <c r="AQ282" s="88"/>
    </row>
    <row r="283" spans="1:43" s="90" customFormat="1" ht="12.75" customHeight="1" x14ac:dyDescent="0.2">
      <c r="A283" s="290"/>
      <c r="B283" s="282"/>
      <c r="C283" s="85" t="s">
        <v>239</v>
      </c>
      <c r="D283" s="84">
        <f t="shared" si="860"/>
        <v>2</v>
      </c>
      <c r="E283" s="273"/>
      <c r="F283" s="273"/>
      <c r="G283" s="248" t="s">
        <v>1238</v>
      </c>
      <c r="H283" s="273"/>
      <c r="I283" s="273"/>
      <c r="J283" s="254">
        <f t="shared" si="861"/>
        <v>4</v>
      </c>
      <c r="K283" s="253" t="s">
        <v>243</v>
      </c>
      <c r="L283" s="129"/>
      <c r="M283" s="273"/>
      <c r="N283" s="273"/>
      <c r="O283" s="132">
        <f t="shared" si="857"/>
        <v>1</v>
      </c>
      <c r="P283" s="253" t="s">
        <v>220</v>
      </c>
      <c r="Q283" s="256" t="s">
        <v>1248</v>
      </c>
      <c r="R283" s="273"/>
      <c r="S283" s="273"/>
      <c r="T283" s="254">
        <f t="shared" si="866"/>
        <v>1</v>
      </c>
      <c r="U283" s="253" t="s">
        <v>217</v>
      </c>
      <c r="V283" s="253" t="s">
        <v>225</v>
      </c>
      <c r="W283" s="273"/>
      <c r="X283" s="273"/>
      <c r="Y283" s="254">
        <f t="shared" si="859"/>
        <v>4</v>
      </c>
      <c r="Z283" s="253" t="s">
        <v>550</v>
      </c>
      <c r="AA283" s="273"/>
      <c r="AB283" s="369"/>
      <c r="AC283" s="272"/>
      <c r="AD283" s="371"/>
      <c r="AE283" s="293"/>
      <c r="AF283" s="293"/>
      <c r="AG283" s="248" t="s">
        <v>71</v>
      </c>
      <c r="AH283" s="129"/>
      <c r="AI283" s="86"/>
      <c r="AJ283" s="87"/>
      <c r="AK283" s="88"/>
      <c r="AL283" s="88"/>
      <c r="AM283" s="88"/>
      <c r="AN283" s="88"/>
      <c r="AO283" s="88"/>
      <c r="AP283" s="88"/>
      <c r="AQ283" s="88"/>
    </row>
    <row r="284" spans="1:43" s="90" customFormat="1" ht="72" x14ac:dyDescent="0.2">
      <c r="A284" s="290">
        <v>92</v>
      </c>
      <c r="B284" s="280" t="str">
        <f>+'01-Mapa de Riesgos'!N284</f>
        <v>Posibilidad de afectación económica  por falta de recursos en el fondo de Facultad		   debido a la baja ejecución de proyectos, lo que genera desfinanciación y el riesgo de que los proyectos desarrollados produzcan pérdidas para el fondo.</v>
      </c>
      <c r="C284" s="85" t="s">
        <v>240</v>
      </c>
      <c r="D284" s="84">
        <f t="shared" si="860"/>
        <v>1</v>
      </c>
      <c r="E284" s="273">
        <f t="shared" ref="E284" si="903">ROUND(AVERAGEIF(D284:D286,"&gt;0"),0)</f>
        <v>2</v>
      </c>
      <c r="F284" s="273">
        <f t="shared" ref="F284" si="904">E284*0.6</f>
        <v>1.2</v>
      </c>
      <c r="G284" s="248" t="s">
        <v>1239</v>
      </c>
      <c r="H284" s="273">
        <f t="shared" ref="H284" si="905">IF(C284="No_existen",5*$H$10,I284*$H$10)</f>
        <v>0.2</v>
      </c>
      <c r="I284" s="273">
        <f t="shared" ref="I284" si="906">ROUND(AVERAGEIF(J284:J286,"&gt;0"),0)</f>
        <v>4</v>
      </c>
      <c r="J284" s="254">
        <f t="shared" si="861"/>
        <v>4</v>
      </c>
      <c r="K284" s="253" t="s">
        <v>243</v>
      </c>
      <c r="L284" s="129"/>
      <c r="M284" s="273">
        <f t="shared" ref="M284" si="907">IF(C284="No_existen",5*$M$10,N284*$M$10)</f>
        <v>0.15</v>
      </c>
      <c r="N284" s="273">
        <f t="shared" ref="N284" si="908">ROUND(AVERAGEIF(O284:O286,"&gt;0"),0)</f>
        <v>1</v>
      </c>
      <c r="O284" s="132">
        <f t="shared" si="857"/>
        <v>1</v>
      </c>
      <c r="P284" s="253" t="s">
        <v>220</v>
      </c>
      <c r="Q284" s="248" t="s">
        <v>1249</v>
      </c>
      <c r="R284" s="273">
        <f t="shared" ref="R284" si="909">IF(C284="No_existen",5*$R$10,S284*$R$10)</f>
        <v>0.1</v>
      </c>
      <c r="S284" s="273">
        <f t="shared" ref="S284" si="910">ROUND(AVERAGEIF(T284:T286,"&gt;0"),0)</f>
        <v>1</v>
      </c>
      <c r="T284" s="254">
        <f t="shared" si="866"/>
        <v>1</v>
      </c>
      <c r="U284" s="253" t="s">
        <v>217</v>
      </c>
      <c r="V284" s="253" t="s">
        <v>225</v>
      </c>
      <c r="W284" s="273">
        <f t="shared" ref="W284" si="911">IF(C284="No_existen",5*$W$10,X284*$W$10)</f>
        <v>0.1</v>
      </c>
      <c r="X284" s="273">
        <f t="shared" ref="X284" si="912">ROUND(AVERAGEIF(Y284:Y286,"&gt;0"),0)</f>
        <v>1</v>
      </c>
      <c r="Y284" s="254">
        <f t="shared" si="859"/>
        <v>1</v>
      </c>
      <c r="Z284" s="253" t="s">
        <v>395</v>
      </c>
      <c r="AA284" s="273">
        <f t="shared" ref="AA284" si="913">ROUND(AVERAGE(E284,I284,N284,S284,X284),0)</f>
        <v>2</v>
      </c>
      <c r="AB284" s="369" t="str">
        <f t="shared" ref="AB284" si="914">IF(AA284&lt;1.5,"FUERTE",IF(AND(AA284&gt;=1.5,AA284&lt;2.5),"ACEPTABLE",IF(AA284&gt;=5,"INEXISTENTE","DÉBIL")))</f>
        <v>ACEPTABLE</v>
      </c>
      <c r="AC284" s="272">
        <f>IF('01-Mapa de Riesgos'!S284=0,0,ROUND(('01-Mapa de Riesgos'!S284*AA284),0))</f>
        <v>2</v>
      </c>
      <c r="AD284" s="371" t="str">
        <f t="shared" si="775"/>
        <v>LEVE</v>
      </c>
      <c r="AE284" s="293" t="s">
        <v>1257</v>
      </c>
      <c r="AF284" s="293" t="s">
        <v>1258</v>
      </c>
      <c r="AG284" s="248" t="s">
        <v>71</v>
      </c>
      <c r="AH284" s="129"/>
      <c r="AI284" s="86"/>
      <c r="AJ284" s="87"/>
      <c r="AK284" s="88"/>
      <c r="AL284" s="88"/>
      <c r="AM284" s="88"/>
      <c r="AN284" s="88"/>
      <c r="AO284" s="88"/>
      <c r="AP284" s="88"/>
      <c r="AQ284" s="88"/>
    </row>
    <row r="285" spans="1:43" s="90" customFormat="1" ht="60" x14ac:dyDescent="0.2">
      <c r="A285" s="290"/>
      <c r="B285" s="281"/>
      <c r="C285" s="85" t="s">
        <v>239</v>
      </c>
      <c r="D285" s="84">
        <f t="shared" si="860"/>
        <v>2</v>
      </c>
      <c r="E285" s="273"/>
      <c r="F285" s="273"/>
      <c r="G285" s="248" t="s">
        <v>1240</v>
      </c>
      <c r="H285" s="273"/>
      <c r="I285" s="273"/>
      <c r="J285" s="254">
        <f t="shared" si="861"/>
        <v>4</v>
      </c>
      <c r="K285" s="253" t="s">
        <v>243</v>
      </c>
      <c r="L285" s="129"/>
      <c r="M285" s="273"/>
      <c r="N285" s="273"/>
      <c r="O285" s="132">
        <f t="shared" si="857"/>
        <v>1</v>
      </c>
      <c r="P285" s="253" t="s">
        <v>220</v>
      </c>
      <c r="Q285" s="248" t="s">
        <v>1250</v>
      </c>
      <c r="R285" s="273"/>
      <c r="S285" s="273"/>
      <c r="T285" s="254">
        <f t="shared" si="866"/>
        <v>1</v>
      </c>
      <c r="U285" s="253" t="s">
        <v>217</v>
      </c>
      <c r="V285" s="253" t="s">
        <v>225</v>
      </c>
      <c r="W285" s="273"/>
      <c r="X285" s="273"/>
      <c r="Y285" s="254">
        <f t="shared" si="859"/>
        <v>1</v>
      </c>
      <c r="Z285" s="253" t="s">
        <v>395</v>
      </c>
      <c r="AA285" s="273"/>
      <c r="AB285" s="369"/>
      <c r="AC285" s="272"/>
      <c r="AD285" s="371"/>
      <c r="AE285" s="293"/>
      <c r="AF285" s="293"/>
      <c r="AG285" s="248" t="s">
        <v>71</v>
      </c>
      <c r="AH285" s="129"/>
      <c r="AI285" s="86"/>
      <c r="AJ285" s="87"/>
      <c r="AK285" s="88"/>
      <c r="AL285" s="88"/>
      <c r="AM285" s="88"/>
      <c r="AN285" s="88"/>
      <c r="AO285" s="88"/>
      <c r="AP285" s="88"/>
      <c r="AQ285" s="88"/>
    </row>
    <row r="286" spans="1:43" s="90" customFormat="1" ht="48" x14ac:dyDescent="0.2">
      <c r="A286" s="290"/>
      <c r="B286" s="282"/>
      <c r="C286" s="85" t="s">
        <v>239</v>
      </c>
      <c r="D286" s="84">
        <f t="shared" si="860"/>
        <v>2</v>
      </c>
      <c r="E286" s="273"/>
      <c r="F286" s="273"/>
      <c r="G286" s="248" t="s">
        <v>1241</v>
      </c>
      <c r="H286" s="273"/>
      <c r="I286" s="273"/>
      <c r="J286" s="254">
        <f t="shared" si="861"/>
        <v>4</v>
      </c>
      <c r="K286" s="253" t="s">
        <v>243</v>
      </c>
      <c r="L286" s="129"/>
      <c r="M286" s="273"/>
      <c r="N286" s="273"/>
      <c r="O286" s="132">
        <f t="shared" si="857"/>
        <v>1</v>
      </c>
      <c r="P286" s="253" t="s">
        <v>220</v>
      </c>
      <c r="Q286" s="248" t="s">
        <v>1251</v>
      </c>
      <c r="R286" s="273"/>
      <c r="S286" s="273"/>
      <c r="T286" s="254">
        <f t="shared" si="866"/>
        <v>1</v>
      </c>
      <c r="U286" s="253" t="s">
        <v>217</v>
      </c>
      <c r="V286" s="253" t="s">
        <v>232</v>
      </c>
      <c r="W286" s="273"/>
      <c r="X286" s="273"/>
      <c r="Y286" s="254">
        <f t="shared" si="859"/>
        <v>1</v>
      </c>
      <c r="Z286" s="253" t="s">
        <v>395</v>
      </c>
      <c r="AA286" s="273"/>
      <c r="AB286" s="369"/>
      <c r="AC286" s="272"/>
      <c r="AD286" s="371"/>
      <c r="AE286" s="293"/>
      <c r="AF286" s="293"/>
      <c r="AG286" s="253" t="s">
        <v>71</v>
      </c>
      <c r="AH286" s="129"/>
      <c r="AI286" s="86"/>
      <c r="AJ286" s="87"/>
      <c r="AK286" s="88"/>
      <c r="AL286" s="88"/>
      <c r="AM286" s="88"/>
      <c r="AN286" s="88"/>
      <c r="AO286" s="88"/>
      <c r="AP286" s="88"/>
      <c r="AQ286" s="88"/>
    </row>
    <row r="287" spans="1:43" s="90" customFormat="1" ht="72" x14ac:dyDescent="0.2">
      <c r="A287" s="290">
        <v>93</v>
      </c>
      <c r="B287" s="280" t="str">
        <f>+'01-Mapa de Riesgos'!N287</f>
        <v>Posibilidad de afectación económica y reputacional  por pérdida de oportunidades de suscripción de convenios y contratos    debido a demoras en los procesos de revisión jurídica</v>
      </c>
      <c r="C287" s="85" t="s">
        <v>239</v>
      </c>
      <c r="D287" s="84">
        <f t="shared" si="860"/>
        <v>2</v>
      </c>
      <c r="E287" s="273">
        <f t="shared" ref="E287" si="915">ROUND(AVERAGEIF(D287:D289,"&gt;0"),0)</f>
        <v>2</v>
      </c>
      <c r="F287" s="273">
        <f t="shared" ref="F287" si="916">E287*0.6</f>
        <v>1.2</v>
      </c>
      <c r="G287" s="248" t="s">
        <v>1242</v>
      </c>
      <c r="H287" s="273">
        <f t="shared" ref="H287" si="917">IF(C287="No_existen",5*$H$10,I287*$H$10)</f>
        <v>0.2</v>
      </c>
      <c r="I287" s="273">
        <f t="shared" ref="I287" si="918">ROUND(AVERAGEIF(J287:J289,"&gt;0"),0)</f>
        <v>4</v>
      </c>
      <c r="J287" s="254">
        <f t="shared" si="861"/>
        <v>4</v>
      </c>
      <c r="K287" s="253" t="s">
        <v>243</v>
      </c>
      <c r="L287" s="129"/>
      <c r="M287" s="273">
        <f t="shared" ref="M287" si="919">IF(C287="No_existen",5*$M$10,N287*$M$10)</f>
        <v>0.15</v>
      </c>
      <c r="N287" s="273">
        <f t="shared" ref="N287" si="920">ROUND(AVERAGEIF(O287:O289,"&gt;0"),0)</f>
        <v>1</v>
      </c>
      <c r="O287" s="132">
        <f t="shared" si="857"/>
        <v>1</v>
      </c>
      <c r="P287" s="253" t="s">
        <v>220</v>
      </c>
      <c r="Q287" s="256" t="s">
        <v>1252</v>
      </c>
      <c r="R287" s="273">
        <f t="shared" ref="R287" si="921">IF(C287="No_existen",5*$R$10,S287*$R$10)</f>
        <v>0.1</v>
      </c>
      <c r="S287" s="273">
        <f t="shared" ref="S287" si="922">ROUND(AVERAGEIF(T287:T289,"&gt;0"),0)</f>
        <v>1</v>
      </c>
      <c r="T287" s="254">
        <f t="shared" si="866"/>
        <v>1</v>
      </c>
      <c r="U287" s="253" t="s">
        <v>217</v>
      </c>
      <c r="V287" s="253" t="s">
        <v>226</v>
      </c>
      <c r="W287" s="273">
        <f t="shared" ref="W287" si="923">IF(C287="No_existen",5*$W$10,X287*$W$10)</f>
        <v>0.1</v>
      </c>
      <c r="X287" s="273">
        <f t="shared" ref="X287" si="924">ROUND(AVERAGEIF(Y287:Y289,"&gt;0"),0)</f>
        <v>1</v>
      </c>
      <c r="Y287" s="254">
        <f t="shared" si="859"/>
        <v>1</v>
      </c>
      <c r="Z287" s="253" t="s">
        <v>395</v>
      </c>
      <c r="AA287" s="273">
        <f t="shared" ref="AA287" si="925">ROUND(AVERAGE(E287,I287,N287,S287,X287),0)</f>
        <v>2</v>
      </c>
      <c r="AB287" s="369" t="str">
        <f t="shared" ref="AB287" si="926">IF(AA287&lt;1.5,"FUERTE",IF(AND(AA287&gt;=1.5,AA287&lt;2.5),"ACEPTABLE",IF(AA287&gt;=5,"INEXISTENTE","DÉBIL")))</f>
        <v>ACEPTABLE</v>
      </c>
      <c r="AC287" s="272">
        <f>IF('01-Mapa de Riesgos'!S287=0,0,ROUND(('01-Mapa de Riesgos'!S287*AA287),0))</f>
        <v>4</v>
      </c>
      <c r="AD287" s="371" t="str">
        <f t="shared" si="775"/>
        <v>LEVE</v>
      </c>
      <c r="AE287" s="293" t="s">
        <v>1259</v>
      </c>
      <c r="AF287" s="293" t="s">
        <v>1260</v>
      </c>
      <c r="AG287" s="248" t="s">
        <v>71</v>
      </c>
      <c r="AH287" s="129"/>
      <c r="AI287" s="86"/>
      <c r="AJ287" s="87"/>
      <c r="AK287" s="88"/>
      <c r="AL287" s="88"/>
      <c r="AM287" s="88"/>
      <c r="AN287" s="88"/>
      <c r="AO287" s="88"/>
      <c r="AP287" s="88"/>
      <c r="AQ287" s="88"/>
    </row>
    <row r="288" spans="1:43" s="90" customFormat="1" x14ac:dyDescent="0.2">
      <c r="A288" s="290"/>
      <c r="B288" s="281"/>
      <c r="C288" s="85"/>
      <c r="D288" s="84">
        <f t="shared" si="860"/>
        <v>0</v>
      </c>
      <c r="E288" s="273"/>
      <c r="F288" s="273"/>
      <c r="G288" s="253"/>
      <c r="H288" s="273"/>
      <c r="I288" s="273"/>
      <c r="J288" s="254">
        <f t="shared" si="861"/>
        <v>0</v>
      </c>
      <c r="K288" s="253"/>
      <c r="L288" s="129"/>
      <c r="M288" s="273"/>
      <c r="N288" s="273"/>
      <c r="O288" s="132">
        <f t="shared" si="857"/>
        <v>0</v>
      </c>
      <c r="P288" s="253"/>
      <c r="Q288" s="256"/>
      <c r="R288" s="273"/>
      <c r="S288" s="273"/>
      <c r="T288" s="254">
        <f t="shared" si="866"/>
        <v>0</v>
      </c>
      <c r="U288" s="253"/>
      <c r="V288" s="253"/>
      <c r="W288" s="273"/>
      <c r="X288" s="273"/>
      <c r="Y288" s="254">
        <f t="shared" si="859"/>
        <v>0</v>
      </c>
      <c r="Z288" s="253"/>
      <c r="AA288" s="273"/>
      <c r="AB288" s="369"/>
      <c r="AC288" s="272"/>
      <c r="AD288" s="371"/>
      <c r="AE288" s="293"/>
      <c r="AF288" s="293"/>
      <c r="AG288" s="253"/>
      <c r="AH288" s="129"/>
      <c r="AI288" s="86"/>
      <c r="AJ288" s="87"/>
      <c r="AK288" s="88"/>
      <c r="AL288" s="88"/>
      <c r="AM288" s="88"/>
      <c r="AN288" s="88"/>
      <c r="AO288" s="88"/>
      <c r="AP288" s="88"/>
      <c r="AQ288" s="88"/>
    </row>
    <row r="289" spans="1:43" s="90" customFormat="1" x14ac:dyDescent="0.2">
      <c r="A289" s="290"/>
      <c r="B289" s="282"/>
      <c r="C289" s="85"/>
      <c r="D289" s="84">
        <f t="shared" si="860"/>
        <v>0</v>
      </c>
      <c r="E289" s="273"/>
      <c r="F289" s="273"/>
      <c r="G289" s="253"/>
      <c r="H289" s="273"/>
      <c r="I289" s="273"/>
      <c r="J289" s="254">
        <f t="shared" si="861"/>
        <v>0</v>
      </c>
      <c r="K289" s="253"/>
      <c r="L289" s="129"/>
      <c r="M289" s="273"/>
      <c r="N289" s="273"/>
      <c r="O289" s="132">
        <f t="shared" si="857"/>
        <v>0</v>
      </c>
      <c r="P289" s="253"/>
      <c r="Q289" s="256"/>
      <c r="R289" s="273"/>
      <c r="S289" s="273"/>
      <c r="T289" s="254">
        <f t="shared" si="866"/>
        <v>0</v>
      </c>
      <c r="U289" s="253"/>
      <c r="V289" s="253"/>
      <c r="W289" s="273"/>
      <c r="X289" s="273"/>
      <c r="Y289" s="254">
        <f t="shared" si="859"/>
        <v>0</v>
      </c>
      <c r="Z289" s="253"/>
      <c r="AA289" s="273"/>
      <c r="AB289" s="369"/>
      <c r="AC289" s="272"/>
      <c r="AD289" s="371"/>
      <c r="AE289" s="293"/>
      <c r="AF289" s="293"/>
      <c r="AG289" s="253"/>
      <c r="AH289" s="129"/>
      <c r="AI289" s="86"/>
      <c r="AJ289" s="87"/>
      <c r="AK289" s="88"/>
      <c r="AL289" s="88"/>
      <c r="AM289" s="88"/>
      <c r="AN289" s="88"/>
      <c r="AO289" s="88"/>
      <c r="AP289" s="88"/>
      <c r="AQ289" s="88"/>
    </row>
    <row r="290" spans="1:43" s="90" customFormat="1" ht="76.5" x14ac:dyDescent="0.2">
      <c r="A290" s="290">
        <v>94</v>
      </c>
      <c r="B290" s="280" t="str">
        <f>+'01-Mapa de Riesgos'!N290</f>
        <v>Posibilidad de afectación económica  por incumplimiento de la normatividad ambiental vigente en el manejo de madera en el laboratorio de aserrado   debido a debilidades en la gestión, control y verificación de los salvoconductos, así como a la falta de trazabilidad y manejo adecuado de los troncos de madera</v>
      </c>
      <c r="C290" s="85" t="s">
        <v>239</v>
      </c>
      <c r="D290" s="84">
        <f t="shared" si="860"/>
        <v>2</v>
      </c>
      <c r="E290" s="273">
        <f t="shared" ref="E290" si="927">ROUND(AVERAGEIF(D290:D292,"&gt;0"),0)</f>
        <v>2</v>
      </c>
      <c r="F290" s="273">
        <f t="shared" ref="F290" si="928">E290*0.6</f>
        <v>1.2</v>
      </c>
      <c r="G290" s="253" t="s">
        <v>1243</v>
      </c>
      <c r="H290" s="273">
        <f t="shared" ref="H290" si="929">IF(C290="No_existen",5*$H$10,I290*$H$10)</f>
        <v>0.2</v>
      </c>
      <c r="I290" s="273">
        <f t="shared" ref="I290" si="930">ROUND(AVERAGEIF(J290:J292,"&gt;0"),0)</f>
        <v>4</v>
      </c>
      <c r="J290" s="254">
        <f t="shared" si="861"/>
        <v>4</v>
      </c>
      <c r="K290" s="253" t="s">
        <v>243</v>
      </c>
      <c r="L290" s="129"/>
      <c r="M290" s="273">
        <f t="shared" ref="M290" si="931">IF(C290="No_existen",5*$M$10,N290*$M$10)</f>
        <v>0.15</v>
      </c>
      <c r="N290" s="273">
        <f t="shared" ref="N290" si="932">ROUND(AVERAGEIF(O290:O292,"&gt;0"),0)</f>
        <v>1</v>
      </c>
      <c r="O290" s="132">
        <f t="shared" si="857"/>
        <v>1</v>
      </c>
      <c r="P290" s="253" t="s">
        <v>220</v>
      </c>
      <c r="Q290" s="256" t="s">
        <v>1253</v>
      </c>
      <c r="R290" s="273">
        <f t="shared" ref="R290" si="933">IF(C290="No_existen",5*$R$10,S290*$R$10)</f>
        <v>0.1</v>
      </c>
      <c r="S290" s="273">
        <f t="shared" ref="S290" si="934">ROUND(AVERAGEIF(T290:T292,"&gt;0"),0)</f>
        <v>1</v>
      </c>
      <c r="T290" s="254">
        <f t="shared" si="866"/>
        <v>1</v>
      </c>
      <c r="U290" s="253" t="s">
        <v>217</v>
      </c>
      <c r="V290" s="253" t="s">
        <v>225</v>
      </c>
      <c r="W290" s="273">
        <f t="shared" ref="W290" si="935">IF(C290="No_existen",5*$W$10,X290*$W$10)</f>
        <v>0.1</v>
      </c>
      <c r="X290" s="273">
        <f t="shared" ref="X290" si="936">ROUND(AVERAGEIF(Y290:Y292,"&gt;0"),0)</f>
        <v>1</v>
      </c>
      <c r="Y290" s="254">
        <f t="shared" si="859"/>
        <v>1</v>
      </c>
      <c r="Z290" s="253" t="s">
        <v>395</v>
      </c>
      <c r="AA290" s="273">
        <f t="shared" ref="AA290" si="937">ROUND(AVERAGE(E290,I290,N290,S290,X290),0)</f>
        <v>2</v>
      </c>
      <c r="AB290" s="369" t="str">
        <f t="shared" ref="AB290" si="938">IF(AA290&lt;1.5,"FUERTE",IF(AND(AA290&gt;=1.5,AA290&lt;2.5),"ACEPTABLE",IF(AA290&gt;=5,"INEXISTENTE","DÉBIL")))</f>
        <v>ACEPTABLE</v>
      </c>
      <c r="AC290" s="272">
        <f>IF('01-Mapa de Riesgos'!S290=0,0,ROUND(('01-Mapa de Riesgos'!S290*AA290),0))</f>
        <v>8</v>
      </c>
      <c r="AD290" s="371" t="str">
        <f t="shared" si="775"/>
        <v>LEVE</v>
      </c>
      <c r="AE290" s="293" t="s">
        <v>1261</v>
      </c>
      <c r="AF290" s="293" t="s">
        <v>1260</v>
      </c>
      <c r="AG290" s="248" t="s">
        <v>71</v>
      </c>
      <c r="AH290" s="129"/>
      <c r="AI290" s="86"/>
      <c r="AJ290" s="87"/>
      <c r="AK290" s="88"/>
      <c r="AL290" s="88"/>
      <c r="AM290" s="88"/>
      <c r="AN290" s="88"/>
      <c r="AO290" s="88"/>
      <c r="AP290" s="88"/>
      <c r="AQ290" s="88"/>
    </row>
    <row r="291" spans="1:43" s="90" customFormat="1" x14ac:dyDescent="0.2">
      <c r="A291" s="290"/>
      <c r="B291" s="281"/>
      <c r="C291" s="85"/>
      <c r="D291" s="84">
        <f t="shared" si="860"/>
        <v>0</v>
      </c>
      <c r="E291" s="273"/>
      <c r="F291" s="273"/>
      <c r="G291" s="253"/>
      <c r="H291" s="273"/>
      <c r="I291" s="273"/>
      <c r="J291" s="254">
        <f t="shared" si="861"/>
        <v>0</v>
      </c>
      <c r="K291" s="253"/>
      <c r="L291" s="129"/>
      <c r="M291" s="273"/>
      <c r="N291" s="273"/>
      <c r="O291" s="132">
        <f t="shared" si="857"/>
        <v>0</v>
      </c>
      <c r="P291" s="253"/>
      <c r="Q291" s="256"/>
      <c r="R291" s="273"/>
      <c r="S291" s="273"/>
      <c r="T291" s="254">
        <f t="shared" si="866"/>
        <v>0</v>
      </c>
      <c r="U291" s="253"/>
      <c r="V291" s="253"/>
      <c r="W291" s="273"/>
      <c r="X291" s="273"/>
      <c r="Y291" s="254">
        <f t="shared" si="859"/>
        <v>0</v>
      </c>
      <c r="Z291" s="253"/>
      <c r="AA291" s="273"/>
      <c r="AB291" s="369"/>
      <c r="AC291" s="272"/>
      <c r="AD291" s="371"/>
      <c r="AE291" s="293"/>
      <c r="AF291" s="293"/>
      <c r="AG291" s="253"/>
      <c r="AH291" s="129"/>
      <c r="AI291" s="86"/>
      <c r="AJ291" s="87"/>
      <c r="AK291" s="88"/>
      <c r="AL291" s="88"/>
      <c r="AM291" s="88"/>
      <c r="AN291" s="88"/>
      <c r="AO291" s="88"/>
      <c r="AP291" s="88"/>
      <c r="AQ291" s="88"/>
    </row>
    <row r="292" spans="1:43" s="90" customFormat="1" x14ac:dyDescent="0.2">
      <c r="A292" s="290"/>
      <c r="B292" s="282"/>
      <c r="C292" s="85"/>
      <c r="D292" s="84">
        <f t="shared" si="860"/>
        <v>0</v>
      </c>
      <c r="E292" s="273"/>
      <c r="F292" s="273"/>
      <c r="G292" s="253"/>
      <c r="H292" s="273"/>
      <c r="I292" s="273"/>
      <c r="J292" s="254">
        <f t="shared" si="861"/>
        <v>0</v>
      </c>
      <c r="K292" s="253"/>
      <c r="L292" s="129"/>
      <c r="M292" s="273"/>
      <c r="N292" s="273"/>
      <c r="O292" s="132">
        <f t="shared" si="857"/>
        <v>0</v>
      </c>
      <c r="P292" s="253"/>
      <c r="Q292" s="256"/>
      <c r="R292" s="273"/>
      <c r="S292" s="273"/>
      <c r="T292" s="254">
        <f t="shared" si="866"/>
        <v>0</v>
      </c>
      <c r="U292" s="253"/>
      <c r="V292" s="253"/>
      <c r="W292" s="273"/>
      <c r="X292" s="273"/>
      <c r="Y292" s="254">
        <f t="shared" si="859"/>
        <v>0</v>
      </c>
      <c r="Z292" s="253"/>
      <c r="AA292" s="273"/>
      <c r="AB292" s="369"/>
      <c r="AC292" s="272"/>
      <c r="AD292" s="371"/>
      <c r="AE292" s="293"/>
      <c r="AF292" s="293"/>
      <c r="AG292" s="253"/>
      <c r="AH292" s="129"/>
      <c r="AI292" s="86"/>
      <c r="AJ292" s="87"/>
      <c r="AK292" s="88"/>
      <c r="AL292" s="88"/>
      <c r="AM292" s="88"/>
      <c r="AN292" s="88"/>
      <c r="AO292" s="88"/>
      <c r="AP292" s="88"/>
      <c r="AQ292" s="88"/>
    </row>
    <row r="293" spans="1:43" s="90" customFormat="1" ht="89.25" x14ac:dyDescent="0.2">
      <c r="A293" s="290">
        <v>95</v>
      </c>
      <c r="B293" s="280" t="str">
        <f>+'01-Mapa de Riesgos'!N293</f>
        <v>Posibilidad de afectación económica y reputacional  por perdida del Registro Calificado de los programas académicos de la Facultad,    debido al incumplimiento de las normativas y tiempos estipulados por el MEN en relación al  otorgamiento, o a causa de falta de planificación y seguimiento a los requisitos para la renovación de Registro Calificado.</v>
      </c>
      <c r="C293" s="194" t="s">
        <v>240</v>
      </c>
      <c r="D293" s="195">
        <f t="shared" si="860"/>
        <v>1</v>
      </c>
      <c r="E293" s="274">
        <f>ROUND(AVERAGEIF(D293:D295,"&gt;0"),0)</f>
        <v>1</v>
      </c>
      <c r="F293" s="274">
        <f>E293*0.6</f>
        <v>0.6</v>
      </c>
      <c r="G293" s="256" t="s">
        <v>1269</v>
      </c>
      <c r="H293" s="274">
        <f>IF(C293="No_existen",5*$H$10,I293*$H$10)</f>
        <v>0.2</v>
      </c>
      <c r="I293" s="274">
        <f>ROUND(AVERAGEIF(J293:J295,"&gt;0"),0)</f>
        <v>4</v>
      </c>
      <c r="J293" s="255">
        <f t="shared" si="861"/>
        <v>4</v>
      </c>
      <c r="K293" s="256" t="s">
        <v>243</v>
      </c>
      <c r="L293" s="129"/>
      <c r="M293" s="273">
        <f t="shared" ref="M293" si="939">IF(C293="No_existen",5*$M$10,N293*$M$10)</f>
        <v>0.15</v>
      </c>
      <c r="N293" s="273">
        <f t="shared" ref="N293" si="940">ROUND(AVERAGEIF(O293:O295,"&gt;0"),0)</f>
        <v>1</v>
      </c>
      <c r="O293" s="132">
        <f t="shared" si="857"/>
        <v>1</v>
      </c>
      <c r="P293" s="256" t="s">
        <v>220</v>
      </c>
      <c r="Q293" s="256" t="s">
        <v>1277</v>
      </c>
      <c r="R293" s="274">
        <f>IF(C293="No_existen",5*$R$10,S293*$R$10)</f>
        <v>0.1</v>
      </c>
      <c r="S293" s="274">
        <f>ROUND(AVERAGEIF(T293:T295,"&gt;0"),0)</f>
        <v>1</v>
      </c>
      <c r="T293" s="255">
        <f t="shared" si="866"/>
        <v>1</v>
      </c>
      <c r="U293" s="256" t="s">
        <v>217</v>
      </c>
      <c r="V293" s="256" t="s">
        <v>229</v>
      </c>
      <c r="W293" s="274">
        <f t="shared" ref="W293" si="941">IF(C293="No_existen",5*$W$10,X293*$W$10)</f>
        <v>0.1</v>
      </c>
      <c r="X293" s="274">
        <f>ROUND(AVERAGEIF(Y293:Y295,"&gt;0"),0)</f>
        <v>1</v>
      </c>
      <c r="Y293" s="255">
        <f t="shared" si="859"/>
        <v>1</v>
      </c>
      <c r="Z293" s="256" t="s">
        <v>395</v>
      </c>
      <c r="AA293" s="273">
        <f t="shared" ref="AA293" si="942">ROUND(AVERAGE(E293,I293,N293,S293,X293),0)</f>
        <v>2</v>
      </c>
      <c r="AB293" s="369" t="str">
        <f t="shared" ref="AB293" si="943">IF(AA293&lt;1.5,"FUERTE",IF(AND(AA293&gt;=1.5,AA293&lt;2.5),"ACEPTABLE",IF(AA293&gt;=5,"INEXISTENTE","DÉBIL")))</f>
        <v>ACEPTABLE</v>
      </c>
      <c r="AC293" s="272">
        <f>IF('01-Mapa de Riesgos'!S293=0,0,ROUND(('01-Mapa de Riesgos'!S293*AA293),0))</f>
        <v>20</v>
      </c>
      <c r="AD293" s="371" t="str">
        <f t="shared" si="775"/>
        <v>MODERADO</v>
      </c>
      <c r="AE293" s="374" t="s">
        <v>1279</v>
      </c>
      <c r="AF293" s="379" t="s">
        <v>1280</v>
      </c>
      <c r="AG293" s="256" t="s">
        <v>74</v>
      </c>
      <c r="AH293" s="256" t="s">
        <v>1281</v>
      </c>
      <c r="AI293" s="197">
        <v>46376</v>
      </c>
      <c r="AJ293" s="198" t="s">
        <v>1288</v>
      </c>
      <c r="AK293" s="88"/>
      <c r="AL293" s="88"/>
      <c r="AM293" s="88"/>
      <c r="AN293" s="88"/>
      <c r="AO293" s="88"/>
      <c r="AP293" s="88"/>
      <c r="AQ293" s="88"/>
    </row>
    <row r="294" spans="1:43" s="90" customFormat="1" ht="89.25" x14ac:dyDescent="0.2">
      <c r="A294" s="290"/>
      <c r="B294" s="281"/>
      <c r="C294" s="85" t="s">
        <v>240</v>
      </c>
      <c r="D294" s="84">
        <f t="shared" si="860"/>
        <v>1</v>
      </c>
      <c r="E294" s="273"/>
      <c r="F294" s="273"/>
      <c r="G294" s="253" t="s">
        <v>1270</v>
      </c>
      <c r="H294" s="273"/>
      <c r="I294" s="273"/>
      <c r="J294" s="254">
        <f t="shared" si="861"/>
        <v>4</v>
      </c>
      <c r="K294" s="253" t="s">
        <v>243</v>
      </c>
      <c r="L294" s="129"/>
      <c r="M294" s="273"/>
      <c r="N294" s="273"/>
      <c r="O294" s="132">
        <f t="shared" si="857"/>
        <v>1</v>
      </c>
      <c r="P294" s="253" t="s">
        <v>220</v>
      </c>
      <c r="Q294" s="256" t="s">
        <v>1277</v>
      </c>
      <c r="R294" s="273"/>
      <c r="S294" s="273"/>
      <c r="T294" s="254">
        <f t="shared" si="866"/>
        <v>1</v>
      </c>
      <c r="U294" s="253" t="s">
        <v>217</v>
      </c>
      <c r="V294" s="253" t="s">
        <v>226</v>
      </c>
      <c r="W294" s="273"/>
      <c r="X294" s="273"/>
      <c r="Y294" s="254">
        <f t="shared" si="859"/>
        <v>1</v>
      </c>
      <c r="Z294" s="253" t="s">
        <v>395</v>
      </c>
      <c r="AA294" s="273"/>
      <c r="AB294" s="369"/>
      <c r="AC294" s="272"/>
      <c r="AD294" s="371"/>
      <c r="AE294" s="272"/>
      <c r="AF294" s="293"/>
      <c r="AG294" s="253" t="s">
        <v>74</v>
      </c>
      <c r="AH294" s="256" t="s">
        <v>1281</v>
      </c>
      <c r="AI294" s="86">
        <v>46376</v>
      </c>
      <c r="AJ294" s="198" t="s">
        <v>1288</v>
      </c>
      <c r="AK294" s="88"/>
      <c r="AL294" s="88"/>
      <c r="AM294" s="88"/>
      <c r="AN294" s="88"/>
      <c r="AO294" s="88"/>
      <c r="AP294" s="88"/>
      <c r="AQ294" s="88"/>
    </row>
    <row r="295" spans="1:43" s="90" customFormat="1" ht="89.25" x14ac:dyDescent="0.2">
      <c r="A295" s="290"/>
      <c r="B295" s="282"/>
      <c r="C295" s="85" t="s">
        <v>240</v>
      </c>
      <c r="D295" s="84">
        <f t="shared" si="860"/>
        <v>1</v>
      </c>
      <c r="E295" s="273"/>
      <c r="F295" s="273"/>
      <c r="G295" s="253" t="s">
        <v>1271</v>
      </c>
      <c r="H295" s="273"/>
      <c r="I295" s="273"/>
      <c r="J295" s="254">
        <f t="shared" si="861"/>
        <v>4</v>
      </c>
      <c r="K295" s="253" t="s">
        <v>243</v>
      </c>
      <c r="L295" s="129"/>
      <c r="M295" s="273"/>
      <c r="N295" s="273"/>
      <c r="O295" s="132">
        <f t="shared" si="857"/>
        <v>1</v>
      </c>
      <c r="P295" s="253" t="s">
        <v>220</v>
      </c>
      <c r="Q295" s="256" t="s">
        <v>1277</v>
      </c>
      <c r="R295" s="273"/>
      <c r="S295" s="273"/>
      <c r="T295" s="254">
        <f t="shared" si="866"/>
        <v>1</v>
      </c>
      <c r="U295" s="253" t="s">
        <v>217</v>
      </c>
      <c r="V295" s="253" t="s">
        <v>232</v>
      </c>
      <c r="W295" s="273"/>
      <c r="X295" s="273"/>
      <c r="Y295" s="254">
        <f t="shared" si="859"/>
        <v>1</v>
      </c>
      <c r="Z295" s="253" t="s">
        <v>395</v>
      </c>
      <c r="AA295" s="273"/>
      <c r="AB295" s="369"/>
      <c r="AC295" s="272"/>
      <c r="AD295" s="371"/>
      <c r="AE295" s="272"/>
      <c r="AF295" s="293"/>
      <c r="AG295" s="253" t="s">
        <v>74</v>
      </c>
      <c r="AH295" s="256" t="s">
        <v>1281</v>
      </c>
      <c r="AI295" s="86">
        <v>46376</v>
      </c>
      <c r="AJ295" s="198" t="s">
        <v>1288</v>
      </c>
      <c r="AK295" s="88"/>
      <c r="AL295" s="88"/>
      <c r="AM295" s="88"/>
      <c r="AN295" s="88"/>
      <c r="AO295" s="88"/>
      <c r="AP295" s="88"/>
      <c r="AQ295" s="88"/>
    </row>
    <row r="296" spans="1:43" s="90" customFormat="1" ht="89.25" x14ac:dyDescent="0.2">
      <c r="A296" s="290">
        <v>96</v>
      </c>
      <c r="B296" s="280" t="str">
        <f>+'01-Mapa de Riesgos'!N296</f>
        <v>Posibilidad de afectación reputacional  por perdida de la Acreditación en Alta Calidad de los programas académicos de la Facultad,    debido al incumplimiento de las normativas y tiempos estipulados por el CNA en relación al  otorgamiento, o a causa de falta de planificación y seguimiento a los requisitos para la renovación de la Acreditación de Alta Calidad.</v>
      </c>
      <c r="C296" s="85" t="s">
        <v>240</v>
      </c>
      <c r="D296" s="84">
        <f t="shared" si="860"/>
        <v>1</v>
      </c>
      <c r="E296" s="273">
        <f t="shared" ref="E296" si="944">ROUND(AVERAGEIF(D296:D298,"&gt;0"),0)</f>
        <v>1</v>
      </c>
      <c r="F296" s="273">
        <f t="shared" ref="F296" si="945">E296*0.6</f>
        <v>0.6</v>
      </c>
      <c r="G296" s="253" t="s">
        <v>1272</v>
      </c>
      <c r="H296" s="273">
        <f t="shared" ref="H296" si="946">IF(C296="No_existen",5*$H$10,I296*$H$10)</f>
        <v>0.2</v>
      </c>
      <c r="I296" s="273">
        <f t="shared" ref="I296" si="947">ROUND(AVERAGEIF(J296:J298,"&gt;0"),0)</f>
        <v>4</v>
      </c>
      <c r="J296" s="254">
        <f t="shared" si="861"/>
        <v>4</v>
      </c>
      <c r="K296" s="253" t="s">
        <v>243</v>
      </c>
      <c r="L296" s="129"/>
      <c r="M296" s="273">
        <f t="shared" ref="M296" si="948">IF(C296="No_existen",5*$M$10,N296*$M$10)</f>
        <v>0.15</v>
      </c>
      <c r="N296" s="273">
        <f t="shared" ref="N296" si="949">ROUND(AVERAGEIF(O296:O298,"&gt;0"),0)</f>
        <v>1</v>
      </c>
      <c r="O296" s="132">
        <f t="shared" si="857"/>
        <v>1</v>
      </c>
      <c r="P296" s="253" t="s">
        <v>220</v>
      </c>
      <c r="Q296" s="256" t="s">
        <v>1277</v>
      </c>
      <c r="R296" s="273">
        <f t="shared" ref="R296" si="950">IF(C296="No_existen",5*$R$10,S296*$R$10)</f>
        <v>0.1</v>
      </c>
      <c r="S296" s="273">
        <f t="shared" ref="S296" si="951">ROUND(AVERAGEIF(T296:T298,"&gt;0"),0)</f>
        <v>1</v>
      </c>
      <c r="T296" s="254">
        <f t="shared" si="866"/>
        <v>1</v>
      </c>
      <c r="U296" s="253" t="s">
        <v>217</v>
      </c>
      <c r="V296" s="253" t="s">
        <v>232</v>
      </c>
      <c r="W296" s="273">
        <f t="shared" ref="W296" si="952">IF(C296="No_existen",5*$W$10,X296*$W$10)</f>
        <v>0.1</v>
      </c>
      <c r="X296" s="273">
        <f t="shared" ref="X296" si="953">ROUND(AVERAGEIF(Y296:Y298,"&gt;0"),0)</f>
        <v>1</v>
      </c>
      <c r="Y296" s="254">
        <f t="shared" si="859"/>
        <v>1</v>
      </c>
      <c r="Z296" s="253" t="s">
        <v>395</v>
      </c>
      <c r="AA296" s="273">
        <f t="shared" ref="AA296" si="954">ROUND(AVERAGE(E296,I296,N296,S296,X296),0)</f>
        <v>2</v>
      </c>
      <c r="AB296" s="369" t="str">
        <f t="shared" ref="AB296" si="955">IF(AA296&lt;1.5,"FUERTE",IF(AND(AA296&gt;=1.5,AA296&lt;2.5),"ACEPTABLE",IF(AA296&gt;=5,"INEXISTENTE","DÉBIL")))</f>
        <v>ACEPTABLE</v>
      </c>
      <c r="AC296" s="272">
        <f>IF('01-Mapa de Riesgos'!S296=0,0,ROUND(('01-Mapa de Riesgos'!S296*AA296),0))</f>
        <v>16</v>
      </c>
      <c r="AD296" s="371" t="str">
        <f t="shared" si="775"/>
        <v>MODERADO</v>
      </c>
      <c r="AE296" s="375" t="s">
        <v>1282</v>
      </c>
      <c r="AF296" s="293" t="s">
        <v>1283</v>
      </c>
      <c r="AG296" s="253" t="s">
        <v>74</v>
      </c>
      <c r="AH296" s="253" t="s">
        <v>1284</v>
      </c>
      <c r="AI296" s="86">
        <v>46376</v>
      </c>
      <c r="AJ296" s="198" t="s">
        <v>1288</v>
      </c>
      <c r="AK296" s="88"/>
      <c r="AL296" s="88"/>
      <c r="AM296" s="88"/>
      <c r="AN296" s="88"/>
      <c r="AO296" s="88"/>
      <c r="AP296" s="88"/>
      <c r="AQ296" s="88"/>
    </row>
    <row r="297" spans="1:43" s="90" customFormat="1" ht="89.25" x14ac:dyDescent="0.2">
      <c r="A297" s="290"/>
      <c r="B297" s="281"/>
      <c r="C297" s="85" t="s">
        <v>240</v>
      </c>
      <c r="D297" s="84">
        <f t="shared" si="860"/>
        <v>1</v>
      </c>
      <c r="E297" s="273"/>
      <c r="F297" s="273"/>
      <c r="G297" s="253" t="s">
        <v>1273</v>
      </c>
      <c r="H297" s="273"/>
      <c r="I297" s="273"/>
      <c r="J297" s="254">
        <f t="shared" si="861"/>
        <v>4</v>
      </c>
      <c r="K297" s="253" t="s">
        <v>243</v>
      </c>
      <c r="L297" s="129"/>
      <c r="M297" s="273"/>
      <c r="N297" s="273"/>
      <c r="O297" s="132">
        <f t="shared" si="857"/>
        <v>1</v>
      </c>
      <c r="P297" s="253" t="s">
        <v>220</v>
      </c>
      <c r="Q297" s="256" t="s">
        <v>1277</v>
      </c>
      <c r="R297" s="273"/>
      <c r="S297" s="273"/>
      <c r="T297" s="254">
        <f t="shared" si="866"/>
        <v>1</v>
      </c>
      <c r="U297" s="253" t="s">
        <v>217</v>
      </c>
      <c r="V297" s="253" t="s">
        <v>229</v>
      </c>
      <c r="W297" s="273"/>
      <c r="X297" s="273"/>
      <c r="Y297" s="254">
        <f t="shared" si="859"/>
        <v>1</v>
      </c>
      <c r="Z297" s="253" t="s">
        <v>395</v>
      </c>
      <c r="AA297" s="273"/>
      <c r="AB297" s="369"/>
      <c r="AC297" s="272"/>
      <c r="AD297" s="371"/>
      <c r="AE297" s="293"/>
      <c r="AF297" s="293"/>
      <c r="AG297" s="253" t="s">
        <v>74</v>
      </c>
      <c r="AH297" s="253" t="s">
        <v>1284</v>
      </c>
      <c r="AI297" s="86">
        <v>46376</v>
      </c>
      <c r="AJ297" s="198" t="s">
        <v>1288</v>
      </c>
      <c r="AK297" s="88"/>
      <c r="AL297" s="88"/>
      <c r="AM297" s="88"/>
      <c r="AN297" s="88"/>
      <c r="AO297" s="88"/>
      <c r="AP297" s="88"/>
      <c r="AQ297" s="88"/>
    </row>
    <row r="298" spans="1:43" s="90" customFormat="1" ht="89.25" x14ac:dyDescent="0.2">
      <c r="A298" s="290"/>
      <c r="B298" s="282"/>
      <c r="C298" s="85" t="s">
        <v>240</v>
      </c>
      <c r="D298" s="84">
        <f t="shared" si="860"/>
        <v>1</v>
      </c>
      <c r="E298" s="273"/>
      <c r="F298" s="273"/>
      <c r="G298" s="253" t="s">
        <v>1274</v>
      </c>
      <c r="H298" s="273"/>
      <c r="I298" s="273"/>
      <c r="J298" s="254">
        <f t="shared" si="861"/>
        <v>4</v>
      </c>
      <c r="K298" s="253" t="s">
        <v>243</v>
      </c>
      <c r="L298" s="129"/>
      <c r="M298" s="273"/>
      <c r="N298" s="273"/>
      <c r="O298" s="132">
        <f t="shared" si="857"/>
        <v>1</v>
      </c>
      <c r="P298" s="253" t="s">
        <v>220</v>
      </c>
      <c r="Q298" s="256" t="s">
        <v>1277</v>
      </c>
      <c r="R298" s="273"/>
      <c r="S298" s="273"/>
      <c r="T298" s="254">
        <f t="shared" si="866"/>
        <v>1</v>
      </c>
      <c r="U298" s="253" t="s">
        <v>217</v>
      </c>
      <c r="V298" s="253" t="s">
        <v>226</v>
      </c>
      <c r="W298" s="273"/>
      <c r="X298" s="273"/>
      <c r="Y298" s="254">
        <f t="shared" si="859"/>
        <v>1</v>
      </c>
      <c r="Z298" s="253" t="s">
        <v>395</v>
      </c>
      <c r="AA298" s="273"/>
      <c r="AB298" s="369"/>
      <c r="AC298" s="272"/>
      <c r="AD298" s="371"/>
      <c r="AE298" s="293"/>
      <c r="AF298" s="293"/>
      <c r="AG298" s="253" t="s">
        <v>74</v>
      </c>
      <c r="AH298" s="253" t="s">
        <v>1284</v>
      </c>
      <c r="AI298" s="86">
        <v>46376</v>
      </c>
      <c r="AJ298" s="198" t="s">
        <v>1288</v>
      </c>
      <c r="AK298" s="88"/>
      <c r="AL298" s="88"/>
      <c r="AM298" s="88"/>
      <c r="AN298" s="88"/>
      <c r="AO298" s="88"/>
      <c r="AP298" s="88"/>
      <c r="AQ298" s="88"/>
    </row>
    <row r="299" spans="1:43" s="90" customFormat="1" ht="76.5" x14ac:dyDescent="0.2">
      <c r="A299" s="290">
        <v>97</v>
      </c>
      <c r="B299" s="280" t="str">
        <f>+'01-Mapa de Riesgos'!N299</f>
        <v>Posibilidad de afectación económica  por pérdida o daños de bienes muebles de la decanatura,   debido a la falta de mantenimiento, control y seguimiento de los bienes muebles en la Facultad de Ciencias de la Facultad.</v>
      </c>
      <c r="C299" s="85" t="s">
        <v>240</v>
      </c>
      <c r="D299" s="84">
        <f t="shared" si="860"/>
        <v>1</v>
      </c>
      <c r="E299" s="273">
        <f t="shared" ref="E299" si="956">ROUND(AVERAGEIF(D299:D301,"&gt;0"),0)</f>
        <v>1</v>
      </c>
      <c r="F299" s="273">
        <f t="shared" ref="F299" si="957">E299*0.6</f>
        <v>0.6</v>
      </c>
      <c r="G299" s="253" t="s">
        <v>1275</v>
      </c>
      <c r="H299" s="273">
        <f t="shared" ref="H299" si="958">IF(C299="No_existen",5*$H$10,I299*$H$10)</f>
        <v>0.2</v>
      </c>
      <c r="I299" s="273">
        <f t="shared" ref="I299" si="959">ROUND(AVERAGEIF(J299:J301,"&gt;0"),0)</f>
        <v>4</v>
      </c>
      <c r="J299" s="254">
        <f t="shared" si="861"/>
        <v>4</v>
      </c>
      <c r="K299" s="253" t="s">
        <v>243</v>
      </c>
      <c r="L299" s="129"/>
      <c r="M299" s="273">
        <f t="shared" ref="M299" si="960">IF(C299="No_existen",5*$M$10,N299*$M$10)</f>
        <v>0.15</v>
      </c>
      <c r="N299" s="273">
        <f t="shared" si="758"/>
        <v>1</v>
      </c>
      <c r="O299" s="132">
        <f t="shared" si="857"/>
        <v>1</v>
      </c>
      <c r="P299" s="253" t="s">
        <v>220</v>
      </c>
      <c r="Q299" s="256" t="s">
        <v>1278</v>
      </c>
      <c r="R299" s="273">
        <f t="shared" ref="R299" si="961">IF(C299="No_existen",5*$R$10,S299*$R$10)</f>
        <v>0.1</v>
      </c>
      <c r="S299" s="273">
        <f t="shared" ref="S299" si="962">ROUND(AVERAGEIF(T299:T301,"&gt;0"),0)</f>
        <v>1</v>
      </c>
      <c r="T299" s="254">
        <f t="shared" si="866"/>
        <v>1</v>
      </c>
      <c r="U299" s="253" t="s">
        <v>217</v>
      </c>
      <c r="V299" s="253" t="s">
        <v>225</v>
      </c>
      <c r="W299" s="273">
        <f t="shared" ref="W299" si="963">IF(C299="No_existen",5*$W$10,X299*$W$10)</f>
        <v>0.1</v>
      </c>
      <c r="X299" s="273">
        <f t="shared" ref="X299" si="964">ROUND(AVERAGEIF(Y299:Y301,"&gt;0"),0)</f>
        <v>1</v>
      </c>
      <c r="Y299" s="254">
        <f t="shared" si="859"/>
        <v>1</v>
      </c>
      <c r="Z299" s="253" t="s">
        <v>395</v>
      </c>
      <c r="AA299" s="273">
        <f t="shared" ref="AA299" si="965">ROUND(AVERAGE(E299,I299,N299,S299,X299),0)</f>
        <v>2</v>
      </c>
      <c r="AB299" s="369" t="str">
        <f t="shared" ref="AB299" si="966">IF(AA299&lt;1.5,"FUERTE",IF(AND(AA299&gt;=1.5,AA299&lt;2.5),"ACEPTABLE",IF(AA299&gt;=5,"INEXISTENTE","DÉBIL")))</f>
        <v>ACEPTABLE</v>
      </c>
      <c r="AC299" s="272">
        <f>IF('01-Mapa de Riesgos'!S299=0,0,ROUND(('01-Mapa de Riesgos'!S299*AA299),0))</f>
        <v>18</v>
      </c>
      <c r="AD299" s="371" t="str">
        <f t="shared" si="775"/>
        <v>MODERADO</v>
      </c>
      <c r="AE299" s="293" t="s">
        <v>1285</v>
      </c>
      <c r="AF299" s="293" t="s">
        <v>1286</v>
      </c>
      <c r="AG299" s="253" t="s">
        <v>74</v>
      </c>
      <c r="AH299" s="253" t="s">
        <v>1287</v>
      </c>
      <c r="AI299" s="86">
        <v>46376</v>
      </c>
      <c r="AJ299" s="87" t="s">
        <v>1289</v>
      </c>
      <c r="AK299" s="88"/>
      <c r="AL299" s="88"/>
      <c r="AM299" s="88"/>
      <c r="AN299" s="88"/>
      <c r="AO299" s="88"/>
      <c r="AP299" s="88"/>
      <c r="AQ299" s="88"/>
    </row>
    <row r="300" spans="1:43" s="90" customFormat="1" ht="76.5" x14ac:dyDescent="0.2">
      <c r="A300" s="290"/>
      <c r="B300" s="281"/>
      <c r="C300" s="85" t="s">
        <v>240</v>
      </c>
      <c r="D300" s="84">
        <f t="shared" si="860"/>
        <v>1</v>
      </c>
      <c r="E300" s="273"/>
      <c r="F300" s="273"/>
      <c r="G300" s="253" t="s">
        <v>1276</v>
      </c>
      <c r="H300" s="273"/>
      <c r="I300" s="273"/>
      <c r="J300" s="254">
        <f t="shared" si="861"/>
        <v>4</v>
      </c>
      <c r="K300" s="253" t="s">
        <v>243</v>
      </c>
      <c r="L300" s="129"/>
      <c r="M300" s="273"/>
      <c r="N300" s="273"/>
      <c r="O300" s="132">
        <f t="shared" si="857"/>
        <v>1</v>
      </c>
      <c r="P300" s="253" t="s">
        <v>220</v>
      </c>
      <c r="Q300" s="256" t="s">
        <v>1278</v>
      </c>
      <c r="R300" s="273"/>
      <c r="S300" s="273"/>
      <c r="T300" s="254">
        <f t="shared" si="866"/>
        <v>1</v>
      </c>
      <c r="U300" s="253" t="s">
        <v>217</v>
      </c>
      <c r="V300" s="253" t="s">
        <v>224</v>
      </c>
      <c r="W300" s="273"/>
      <c r="X300" s="273"/>
      <c r="Y300" s="254">
        <f t="shared" si="859"/>
        <v>1</v>
      </c>
      <c r="Z300" s="253" t="s">
        <v>395</v>
      </c>
      <c r="AA300" s="273"/>
      <c r="AB300" s="369"/>
      <c r="AC300" s="272"/>
      <c r="AD300" s="371"/>
      <c r="AE300" s="293"/>
      <c r="AF300" s="293"/>
      <c r="AG300" s="253" t="s">
        <v>74</v>
      </c>
      <c r="AH300" s="253" t="s">
        <v>1287</v>
      </c>
      <c r="AI300" s="86">
        <v>46376</v>
      </c>
      <c r="AJ300" s="87" t="s">
        <v>1289</v>
      </c>
      <c r="AK300" s="88"/>
      <c r="AL300" s="88"/>
      <c r="AM300" s="88"/>
      <c r="AN300" s="88"/>
      <c r="AO300" s="88"/>
      <c r="AP300" s="88"/>
      <c r="AQ300" s="88"/>
    </row>
    <row r="301" spans="1:43" s="90" customFormat="1" x14ac:dyDescent="0.2">
      <c r="A301" s="290"/>
      <c r="B301" s="282"/>
      <c r="C301" s="85"/>
      <c r="D301" s="84">
        <f t="shared" si="860"/>
        <v>0</v>
      </c>
      <c r="E301" s="273"/>
      <c r="F301" s="273"/>
      <c r="G301" s="253"/>
      <c r="H301" s="273"/>
      <c r="I301" s="273"/>
      <c r="J301" s="254">
        <f t="shared" si="861"/>
        <v>0</v>
      </c>
      <c r="K301" s="253"/>
      <c r="L301" s="129"/>
      <c r="M301" s="273"/>
      <c r="N301" s="273"/>
      <c r="O301" s="132">
        <f t="shared" si="857"/>
        <v>0</v>
      </c>
      <c r="P301" s="253"/>
      <c r="Q301" s="256"/>
      <c r="R301" s="273"/>
      <c r="S301" s="273"/>
      <c r="T301" s="254">
        <f t="shared" si="866"/>
        <v>0</v>
      </c>
      <c r="U301" s="253"/>
      <c r="V301" s="253"/>
      <c r="W301" s="273"/>
      <c r="X301" s="273"/>
      <c r="Y301" s="254">
        <f t="shared" si="859"/>
        <v>0</v>
      </c>
      <c r="Z301" s="253"/>
      <c r="AA301" s="273"/>
      <c r="AB301" s="369"/>
      <c r="AC301" s="272"/>
      <c r="AD301" s="371"/>
      <c r="AE301" s="293"/>
      <c r="AF301" s="293"/>
      <c r="AG301" s="253"/>
      <c r="AH301" s="253"/>
      <c r="AI301" s="86"/>
      <c r="AJ301" s="87"/>
      <c r="AK301" s="88"/>
      <c r="AL301" s="88"/>
      <c r="AM301" s="88"/>
      <c r="AN301" s="88"/>
      <c r="AO301" s="88"/>
      <c r="AP301" s="88"/>
      <c r="AQ301" s="88"/>
    </row>
    <row r="302" spans="1:43" s="90" customFormat="1" ht="76.5" x14ac:dyDescent="0.2">
      <c r="A302" s="290">
        <v>98</v>
      </c>
      <c r="B302" s="280" t="str">
        <f>+'01-Mapa de Riesgos'!N302</f>
        <v>Posibilidad de afectación económica y reputacional  por pérdida del registro calificado (acreditación) de programa académico,   Debido al incumplimiento de los requisitos legales establecidos por el MEN o a causa de la no oportuna entrega de la información en los procesos de Renovación y Reacreditación</v>
      </c>
      <c r="C302" s="194" t="s">
        <v>263</v>
      </c>
      <c r="D302" s="195">
        <f t="shared" si="860"/>
        <v>4</v>
      </c>
      <c r="E302" s="274">
        <f>ROUND(AVERAGEIF(D302:D304,"&gt;0"),0)</f>
        <v>4</v>
      </c>
      <c r="F302" s="274">
        <f>E302*0.6</f>
        <v>2.4</v>
      </c>
      <c r="G302" s="256" t="s">
        <v>1297</v>
      </c>
      <c r="H302" s="274">
        <f>IF(C302="No_existen",5*$H$10,I302*$H$10)</f>
        <v>0.2</v>
      </c>
      <c r="I302" s="274">
        <f>ROUND(AVERAGEIF(J302:J304,"&gt;0"),0)</f>
        <v>4</v>
      </c>
      <c r="J302" s="255">
        <f t="shared" si="861"/>
        <v>4</v>
      </c>
      <c r="K302" s="256" t="s">
        <v>243</v>
      </c>
      <c r="L302" s="129"/>
      <c r="M302" s="273">
        <f t="shared" ref="M302" si="967">IF(C302="No_existen",5*$M$10,N302*$M$10)</f>
        <v>0.15</v>
      </c>
      <c r="N302" s="273">
        <f t="shared" si="768"/>
        <v>1</v>
      </c>
      <c r="O302" s="132">
        <f t="shared" si="857"/>
        <v>1</v>
      </c>
      <c r="P302" s="256" t="s">
        <v>220</v>
      </c>
      <c r="Q302" s="256" t="s">
        <v>1252</v>
      </c>
      <c r="R302" s="274">
        <f>IF(C302="No_existen",5*$R$10,S302*$R$10)</f>
        <v>0.1</v>
      </c>
      <c r="S302" s="274">
        <f>ROUND(AVERAGEIF(T302:T304,"&gt;0"),0)</f>
        <v>1</v>
      </c>
      <c r="T302" s="255">
        <f t="shared" si="866"/>
        <v>1</v>
      </c>
      <c r="U302" s="256" t="s">
        <v>217</v>
      </c>
      <c r="V302" s="256" t="s">
        <v>225</v>
      </c>
      <c r="W302" s="274">
        <f t="shared" ref="W302" si="968">IF(C302="No_existen",5*$W$10,X302*$W$10)</f>
        <v>0.1</v>
      </c>
      <c r="X302" s="274">
        <f>ROUND(AVERAGEIF(Y302:Y304,"&gt;0"),0)</f>
        <v>1</v>
      </c>
      <c r="Y302" s="255">
        <f t="shared" si="859"/>
        <v>1</v>
      </c>
      <c r="Z302" s="256" t="s">
        <v>395</v>
      </c>
      <c r="AA302" s="273">
        <f t="shared" ref="AA302" si="969">ROUND(AVERAGE(E302,I302,N302,S302,X302),0)</f>
        <v>2</v>
      </c>
      <c r="AB302" s="369" t="str">
        <f t="shared" ref="AB302" si="970">IF(AA302&lt;1.5,"FUERTE",IF(AND(AA302&gt;=1.5,AA302&lt;2.5),"ACEPTABLE",IF(AA302&gt;=5,"INEXISTENTE","DÉBIL")))</f>
        <v>ACEPTABLE</v>
      </c>
      <c r="AC302" s="272">
        <f>IF('01-Mapa de Riesgos'!S302=0,0,ROUND(('01-Mapa de Riesgos'!S302*AA302),0))</f>
        <v>16</v>
      </c>
      <c r="AD302" s="371" t="str">
        <f t="shared" si="775"/>
        <v>MODERADO</v>
      </c>
      <c r="AE302" s="374" t="s">
        <v>1306</v>
      </c>
      <c r="AF302" s="292">
        <v>100</v>
      </c>
      <c r="AG302" s="256" t="s">
        <v>74</v>
      </c>
      <c r="AH302" s="256" t="s">
        <v>1307</v>
      </c>
      <c r="AI302" s="197">
        <v>46387</v>
      </c>
      <c r="AJ302" s="198" t="s">
        <v>1168</v>
      </c>
      <c r="AK302" s="88"/>
      <c r="AL302" s="88"/>
      <c r="AM302" s="88"/>
      <c r="AN302" s="88"/>
      <c r="AO302" s="88"/>
      <c r="AP302" s="88"/>
      <c r="AQ302" s="88"/>
    </row>
    <row r="303" spans="1:43" s="90" customFormat="1" ht="63.75" x14ac:dyDescent="0.2">
      <c r="A303" s="290"/>
      <c r="B303" s="281"/>
      <c r="C303" s="85" t="s">
        <v>263</v>
      </c>
      <c r="D303" s="84">
        <f t="shared" si="860"/>
        <v>4</v>
      </c>
      <c r="E303" s="273"/>
      <c r="F303" s="273"/>
      <c r="G303" s="253" t="s">
        <v>1298</v>
      </c>
      <c r="H303" s="273"/>
      <c r="I303" s="273"/>
      <c r="J303" s="254">
        <f t="shared" si="861"/>
        <v>4</v>
      </c>
      <c r="K303" s="253" t="s">
        <v>243</v>
      </c>
      <c r="L303" s="129"/>
      <c r="M303" s="273"/>
      <c r="N303" s="273"/>
      <c r="O303" s="132">
        <f t="shared" si="857"/>
        <v>1</v>
      </c>
      <c r="P303" s="253" t="s">
        <v>220</v>
      </c>
      <c r="Q303" s="256" t="s">
        <v>1302</v>
      </c>
      <c r="R303" s="273"/>
      <c r="S303" s="273"/>
      <c r="T303" s="254">
        <f t="shared" si="866"/>
        <v>1</v>
      </c>
      <c r="U303" s="253" t="s">
        <v>217</v>
      </c>
      <c r="V303" s="253" t="s">
        <v>225</v>
      </c>
      <c r="W303" s="273"/>
      <c r="X303" s="273"/>
      <c r="Y303" s="254">
        <f t="shared" si="859"/>
        <v>1</v>
      </c>
      <c r="Z303" s="253" t="s">
        <v>395</v>
      </c>
      <c r="AA303" s="273"/>
      <c r="AB303" s="369"/>
      <c r="AC303" s="272"/>
      <c r="AD303" s="371"/>
      <c r="AE303" s="272"/>
      <c r="AF303" s="293"/>
      <c r="AG303" s="253" t="s">
        <v>72</v>
      </c>
      <c r="AH303" s="253" t="s">
        <v>1308</v>
      </c>
      <c r="AI303" s="86">
        <v>46387</v>
      </c>
      <c r="AJ303" s="87"/>
      <c r="AK303" s="88"/>
      <c r="AL303" s="88"/>
      <c r="AM303" s="88"/>
      <c r="AN303" s="88"/>
      <c r="AO303" s="88"/>
      <c r="AP303" s="88"/>
      <c r="AQ303" s="88"/>
    </row>
    <row r="304" spans="1:43" s="90" customFormat="1" x14ac:dyDescent="0.2">
      <c r="A304" s="290"/>
      <c r="B304" s="282"/>
      <c r="C304" s="85" t="s">
        <v>263</v>
      </c>
      <c r="D304" s="84">
        <f t="shared" si="860"/>
        <v>4</v>
      </c>
      <c r="E304" s="273"/>
      <c r="F304" s="273"/>
      <c r="G304" s="253"/>
      <c r="H304" s="273"/>
      <c r="I304" s="273"/>
      <c r="J304" s="254">
        <f t="shared" si="861"/>
        <v>0</v>
      </c>
      <c r="K304" s="253"/>
      <c r="L304" s="129"/>
      <c r="M304" s="273"/>
      <c r="N304" s="273"/>
      <c r="O304" s="132">
        <f t="shared" si="857"/>
        <v>0</v>
      </c>
      <c r="P304" s="253"/>
      <c r="Q304" s="256"/>
      <c r="R304" s="273"/>
      <c r="S304" s="273"/>
      <c r="T304" s="254">
        <f t="shared" si="866"/>
        <v>0</v>
      </c>
      <c r="U304" s="253"/>
      <c r="V304" s="253"/>
      <c r="W304" s="273"/>
      <c r="X304" s="273"/>
      <c r="Y304" s="254">
        <f t="shared" si="859"/>
        <v>0</v>
      </c>
      <c r="Z304" s="253"/>
      <c r="AA304" s="273"/>
      <c r="AB304" s="369"/>
      <c r="AC304" s="272"/>
      <c r="AD304" s="371"/>
      <c r="AE304" s="272"/>
      <c r="AF304" s="293"/>
      <c r="AG304" s="253"/>
      <c r="AH304" s="253"/>
      <c r="AI304" s="86"/>
      <c r="AJ304" s="87"/>
      <c r="AK304" s="88"/>
      <c r="AL304" s="88"/>
      <c r="AM304" s="88"/>
      <c r="AN304" s="88"/>
      <c r="AO304" s="88"/>
      <c r="AP304" s="88"/>
      <c r="AQ304" s="88"/>
    </row>
    <row r="305" spans="1:43" s="90" customFormat="1" ht="63.75" x14ac:dyDescent="0.2">
      <c r="A305" s="290">
        <v>99</v>
      </c>
      <c r="B305" s="280" t="str">
        <f>+'01-Mapa de Riesgos'!N305</f>
        <v>Posibilidad de afectación reputacional  por pérdida de la categoría del grupo de investigación   Debido a la falta de actualización de GrupLac y CvLac, la no participación en convocatorias y demás trabajo investigativo</v>
      </c>
      <c r="C305" s="85" t="s">
        <v>263</v>
      </c>
      <c r="D305" s="84">
        <f t="shared" si="860"/>
        <v>4</v>
      </c>
      <c r="E305" s="273">
        <f t="shared" ref="E305" si="971">ROUND(AVERAGEIF(D305:D307,"&gt;0"),0)</f>
        <v>4</v>
      </c>
      <c r="F305" s="273">
        <f t="shared" ref="F305" si="972">E305*0.6</f>
        <v>2.4</v>
      </c>
      <c r="G305" s="253" t="s">
        <v>1299</v>
      </c>
      <c r="H305" s="273">
        <f t="shared" ref="H305" si="973">IF(C305="No_existen",5*$H$10,I305*$H$10)</f>
        <v>0.2</v>
      </c>
      <c r="I305" s="273">
        <f t="shared" ref="I305" si="974">ROUND(AVERAGEIF(J305:J307,"&gt;0"),0)</f>
        <v>4</v>
      </c>
      <c r="J305" s="254">
        <f t="shared" si="861"/>
        <v>4</v>
      </c>
      <c r="K305" s="253" t="s">
        <v>243</v>
      </c>
      <c r="L305" s="129"/>
      <c r="M305" s="273">
        <f t="shared" ref="M305" si="975">IF(C305="No_existen",5*$M$10,N305*$M$10)</f>
        <v>0.15</v>
      </c>
      <c r="N305" s="273">
        <f t="shared" si="781"/>
        <v>1</v>
      </c>
      <c r="O305" s="132">
        <f t="shared" si="857"/>
        <v>1</v>
      </c>
      <c r="P305" s="253" t="s">
        <v>220</v>
      </c>
      <c r="Q305" s="256" t="s">
        <v>1303</v>
      </c>
      <c r="R305" s="273">
        <f t="shared" ref="R305" si="976">IF(C305="No_existen",5*$R$10,S305*$R$10)</f>
        <v>0.1</v>
      </c>
      <c r="S305" s="273">
        <f t="shared" ref="S305" si="977">ROUND(AVERAGEIF(T305:T307,"&gt;0"),0)</f>
        <v>1</v>
      </c>
      <c r="T305" s="254">
        <f t="shared" si="866"/>
        <v>1</v>
      </c>
      <c r="U305" s="253" t="s">
        <v>217</v>
      </c>
      <c r="V305" s="253" t="s">
        <v>225</v>
      </c>
      <c r="W305" s="273">
        <f t="shared" ref="W305" si="978">IF(C305="No_existen",5*$W$10,X305*$W$10)</f>
        <v>0.1</v>
      </c>
      <c r="X305" s="273">
        <f t="shared" ref="X305" si="979">ROUND(AVERAGEIF(Y305:Y307,"&gt;0"),0)</f>
        <v>1</v>
      </c>
      <c r="Y305" s="254">
        <f t="shared" si="859"/>
        <v>1</v>
      </c>
      <c r="Z305" s="253" t="s">
        <v>395</v>
      </c>
      <c r="AA305" s="273">
        <f t="shared" ref="AA305" si="980">ROUND(AVERAGE(E305,I305,N305,S305,X305),0)</f>
        <v>2</v>
      </c>
      <c r="AB305" s="369" t="str">
        <f t="shared" ref="AB305" si="981">IF(AA305&lt;1.5,"FUERTE",IF(AND(AA305&gt;=1.5,AA305&lt;2.5),"ACEPTABLE",IF(AA305&gt;=5,"INEXISTENTE","DÉBIL")))</f>
        <v>ACEPTABLE</v>
      </c>
      <c r="AC305" s="272">
        <f>IF('01-Mapa de Riesgos'!S305=0,0,ROUND(('01-Mapa de Riesgos'!S305*AA305),0))</f>
        <v>16</v>
      </c>
      <c r="AD305" s="371" t="str">
        <f t="shared" si="775"/>
        <v>MODERADO</v>
      </c>
      <c r="AE305" s="375" t="s">
        <v>1309</v>
      </c>
      <c r="AF305" s="376">
        <v>1</v>
      </c>
      <c r="AG305" s="253" t="s">
        <v>72</v>
      </c>
      <c r="AH305" s="253" t="s">
        <v>1310</v>
      </c>
      <c r="AI305" s="86">
        <v>46387</v>
      </c>
      <c r="AJ305" s="87"/>
      <c r="AK305" s="88"/>
      <c r="AL305" s="88"/>
      <c r="AM305" s="88"/>
      <c r="AN305" s="88"/>
      <c r="AO305" s="88"/>
      <c r="AP305" s="88"/>
      <c r="AQ305" s="88"/>
    </row>
    <row r="306" spans="1:43" s="90" customFormat="1" ht="25.5" x14ac:dyDescent="0.2">
      <c r="A306" s="290"/>
      <c r="B306" s="281"/>
      <c r="C306" s="85" t="s">
        <v>263</v>
      </c>
      <c r="D306" s="84">
        <f t="shared" si="860"/>
        <v>4</v>
      </c>
      <c r="E306" s="273"/>
      <c r="F306" s="273"/>
      <c r="G306" s="253" t="s">
        <v>1300</v>
      </c>
      <c r="H306" s="273"/>
      <c r="I306" s="273"/>
      <c r="J306" s="254">
        <f t="shared" si="861"/>
        <v>4</v>
      </c>
      <c r="K306" s="253" t="s">
        <v>243</v>
      </c>
      <c r="L306" s="129"/>
      <c r="M306" s="273"/>
      <c r="N306" s="273"/>
      <c r="O306" s="132">
        <f t="shared" si="857"/>
        <v>1</v>
      </c>
      <c r="P306" s="253" t="s">
        <v>220</v>
      </c>
      <c r="Q306" s="256" t="s">
        <v>1304</v>
      </c>
      <c r="R306" s="273"/>
      <c r="S306" s="273"/>
      <c r="T306" s="254">
        <f t="shared" si="866"/>
        <v>1</v>
      </c>
      <c r="U306" s="253" t="s">
        <v>217</v>
      </c>
      <c r="V306" s="253" t="s">
        <v>225</v>
      </c>
      <c r="W306" s="273"/>
      <c r="X306" s="273"/>
      <c r="Y306" s="254">
        <f t="shared" si="859"/>
        <v>1</v>
      </c>
      <c r="Z306" s="253" t="s">
        <v>395</v>
      </c>
      <c r="AA306" s="273"/>
      <c r="AB306" s="369"/>
      <c r="AC306" s="272"/>
      <c r="AD306" s="371"/>
      <c r="AE306" s="293"/>
      <c r="AF306" s="293"/>
      <c r="AG306" s="253"/>
      <c r="AH306" s="253"/>
      <c r="AI306" s="86"/>
      <c r="AJ306" s="87"/>
      <c r="AK306" s="88"/>
      <c r="AL306" s="88"/>
      <c r="AM306" s="88"/>
      <c r="AN306" s="88"/>
      <c r="AO306" s="88"/>
      <c r="AP306" s="88"/>
      <c r="AQ306" s="88"/>
    </row>
    <row r="307" spans="1:43" s="90" customFormat="1" x14ac:dyDescent="0.2">
      <c r="A307" s="290"/>
      <c r="B307" s="282"/>
      <c r="C307" s="85"/>
      <c r="D307" s="84">
        <f t="shared" si="860"/>
        <v>0</v>
      </c>
      <c r="E307" s="273"/>
      <c r="F307" s="273"/>
      <c r="G307" s="253"/>
      <c r="H307" s="273"/>
      <c r="I307" s="273"/>
      <c r="J307" s="254">
        <f t="shared" si="861"/>
        <v>0</v>
      </c>
      <c r="K307" s="253"/>
      <c r="L307" s="129"/>
      <c r="M307" s="273"/>
      <c r="N307" s="273"/>
      <c r="O307" s="132">
        <f t="shared" si="857"/>
        <v>0</v>
      </c>
      <c r="P307" s="253"/>
      <c r="Q307" s="256"/>
      <c r="R307" s="273"/>
      <c r="S307" s="273"/>
      <c r="T307" s="254">
        <f t="shared" si="866"/>
        <v>0</v>
      </c>
      <c r="U307" s="253"/>
      <c r="V307" s="253"/>
      <c r="W307" s="273"/>
      <c r="X307" s="273"/>
      <c r="Y307" s="254">
        <f t="shared" si="859"/>
        <v>0</v>
      </c>
      <c r="Z307" s="253"/>
      <c r="AA307" s="273"/>
      <c r="AB307" s="369"/>
      <c r="AC307" s="272"/>
      <c r="AD307" s="371"/>
      <c r="AE307" s="293"/>
      <c r="AF307" s="293"/>
      <c r="AG307" s="253"/>
      <c r="AH307" s="253"/>
      <c r="AI307" s="86"/>
      <c r="AJ307" s="87"/>
      <c r="AK307" s="88"/>
      <c r="AL307" s="88"/>
      <c r="AM307" s="88"/>
      <c r="AN307" s="88"/>
      <c r="AO307" s="88"/>
      <c r="AP307" s="88"/>
      <c r="AQ307" s="88"/>
    </row>
    <row r="308" spans="1:43" s="90" customFormat="1" ht="51" x14ac:dyDescent="0.2">
      <c r="A308" s="290">
        <v>100</v>
      </c>
      <c r="B308" s="280" t="str">
        <f>+'01-Mapa de Riesgos'!N308</f>
        <v>Posibilidad de afectación económica y reputacional   por escasez de espacios físicos adecuados para el funcionamaiento de la Facultad de Bellas Artes y Humanidades   Debido a que el  edificio de la Facultad requiere adecuaciones de algunos espacios para mejorar los servicios académicos y laborales</v>
      </c>
      <c r="C308" s="85" t="s">
        <v>263</v>
      </c>
      <c r="D308" s="84">
        <f t="shared" si="860"/>
        <v>4</v>
      </c>
      <c r="E308" s="273">
        <f t="shared" ref="E308" si="982">ROUND(AVERAGEIF(D308:D310,"&gt;0"),0)</f>
        <v>4</v>
      </c>
      <c r="F308" s="273">
        <f t="shared" ref="F308" si="983">E308*0.6</f>
        <v>2.4</v>
      </c>
      <c r="G308" s="253" t="s">
        <v>1301</v>
      </c>
      <c r="H308" s="273">
        <f t="shared" ref="H308" si="984">IF(C308="No_existen",5*$H$10,I308*$H$10)</f>
        <v>0.2</v>
      </c>
      <c r="I308" s="273">
        <f t="shared" ref="I308" si="985">ROUND(AVERAGEIF(J308:J310,"&gt;0"),0)</f>
        <v>4</v>
      </c>
      <c r="J308" s="254">
        <f t="shared" si="861"/>
        <v>4</v>
      </c>
      <c r="K308" s="253" t="s">
        <v>243</v>
      </c>
      <c r="L308" s="129"/>
      <c r="M308" s="273">
        <f t="shared" ref="M308" si="986">IF(C308="No_existen",5*$M$10,N308*$M$10)</f>
        <v>0.15</v>
      </c>
      <c r="N308" s="273">
        <f t="shared" si="789"/>
        <v>1</v>
      </c>
      <c r="O308" s="132">
        <f t="shared" si="857"/>
        <v>1</v>
      </c>
      <c r="P308" s="253" t="s">
        <v>220</v>
      </c>
      <c r="Q308" s="256" t="s">
        <v>1305</v>
      </c>
      <c r="R308" s="273">
        <f t="shared" ref="R308" si="987">IF(C308="No_existen",5*$R$10,S308*$R$10)</f>
        <v>0.4</v>
      </c>
      <c r="S308" s="273">
        <f t="shared" ref="S308" si="988">ROUND(AVERAGEIF(T308:T310,"&gt;0"),0)</f>
        <v>4</v>
      </c>
      <c r="T308" s="254">
        <f t="shared" si="866"/>
        <v>4</v>
      </c>
      <c r="U308" s="253" t="s">
        <v>221</v>
      </c>
      <c r="V308" s="253" t="s">
        <v>225</v>
      </c>
      <c r="W308" s="273">
        <f t="shared" ref="W308" si="989">IF(C308="No_existen",5*$W$10,X308*$W$10)</f>
        <v>0.4</v>
      </c>
      <c r="X308" s="273">
        <f t="shared" ref="X308" si="990">ROUND(AVERAGEIF(Y308:Y310,"&gt;0"),0)</f>
        <v>4</v>
      </c>
      <c r="Y308" s="254">
        <f t="shared" si="859"/>
        <v>4</v>
      </c>
      <c r="Z308" s="253" t="s">
        <v>550</v>
      </c>
      <c r="AA308" s="273">
        <f t="shared" ref="AA308" si="991">ROUND(AVERAGE(E308,I308,N308,S308,X308),0)</f>
        <v>3</v>
      </c>
      <c r="AB308" s="369" t="str">
        <f t="shared" ref="AB308" si="992">IF(AA308&lt;1.5,"FUERTE",IF(AND(AA308&gt;=1.5,AA308&lt;2.5),"ACEPTABLE",IF(AA308&gt;=5,"INEXISTENTE","DÉBIL")))</f>
        <v>DÉBIL</v>
      </c>
      <c r="AC308" s="272">
        <f>IF('01-Mapa de Riesgos'!S308=0,0,ROUND(('01-Mapa de Riesgos'!S308*AA308),0))</f>
        <v>18</v>
      </c>
      <c r="AD308" s="371" t="str">
        <f t="shared" ref="AD308:AD371" si="993">IF(AC308&gt;=36,"GRAVE", IF(AC308&lt;=10, "LEVE", "MODERADO"))</f>
        <v>MODERADO</v>
      </c>
      <c r="AE308" s="293" t="s">
        <v>1311</v>
      </c>
      <c r="AF308" s="376">
        <v>1</v>
      </c>
      <c r="AG308" s="253" t="s">
        <v>74</v>
      </c>
      <c r="AH308" s="253" t="s">
        <v>1312</v>
      </c>
      <c r="AI308" s="86">
        <v>46387</v>
      </c>
      <c r="AJ308" s="87" t="s">
        <v>1305</v>
      </c>
      <c r="AK308" s="88"/>
      <c r="AL308" s="88"/>
      <c r="AM308" s="88"/>
      <c r="AN308" s="88"/>
      <c r="AO308" s="88"/>
      <c r="AP308" s="88"/>
      <c r="AQ308" s="88"/>
    </row>
    <row r="309" spans="1:43" s="90" customFormat="1" ht="25.5" x14ac:dyDescent="0.2">
      <c r="A309" s="290"/>
      <c r="B309" s="281"/>
      <c r="C309" s="85"/>
      <c r="D309" s="84">
        <f t="shared" si="860"/>
        <v>0</v>
      </c>
      <c r="E309" s="273"/>
      <c r="F309" s="273"/>
      <c r="G309" s="253"/>
      <c r="H309" s="273"/>
      <c r="I309" s="273"/>
      <c r="J309" s="254">
        <f t="shared" si="861"/>
        <v>0</v>
      </c>
      <c r="K309" s="253"/>
      <c r="L309" s="129"/>
      <c r="M309" s="273"/>
      <c r="N309" s="273"/>
      <c r="O309" s="132">
        <f t="shared" si="857"/>
        <v>0</v>
      </c>
      <c r="P309" s="253"/>
      <c r="Q309" s="256"/>
      <c r="R309" s="273"/>
      <c r="S309" s="273"/>
      <c r="T309" s="254">
        <f t="shared" si="866"/>
        <v>0</v>
      </c>
      <c r="U309" s="253"/>
      <c r="V309" s="253"/>
      <c r="W309" s="273"/>
      <c r="X309" s="273"/>
      <c r="Y309" s="254">
        <f t="shared" si="859"/>
        <v>0</v>
      </c>
      <c r="Z309" s="253"/>
      <c r="AA309" s="273"/>
      <c r="AB309" s="369"/>
      <c r="AC309" s="272"/>
      <c r="AD309" s="371"/>
      <c r="AE309" s="293"/>
      <c r="AF309" s="293"/>
      <c r="AG309" s="253" t="s">
        <v>74</v>
      </c>
      <c r="AH309" s="253" t="s">
        <v>1313</v>
      </c>
      <c r="AI309" s="86">
        <v>46387</v>
      </c>
      <c r="AJ309" s="87" t="s">
        <v>1305</v>
      </c>
      <c r="AK309" s="88"/>
      <c r="AL309" s="88"/>
      <c r="AM309" s="88"/>
      <c r="AN309" s="88"/>
      <c r="AO309" s="88"/>
      <c r="AP309" s="88"/>
      <c r="AQ309" s="88"/>
    </row>
    <row r="310" spans="1:43" s="90" customFormat="1" x14ac:dyDescent="0.2">
      <c r="A310" s="290"/>
      <c r="B310" s="282"/>
      <c r="C310" s="85"/>
      <c r="D310" s="84">
        <f t="shared" si="860"/>
        <v>0</v>
      </c>
      <c r="E310" s="273"/>
      <c r="F310" s="273"/>
      <c r="G310" s="253"/>
      <c r="H310" s="273"/>
      <c r="I310" s="273"/>
      <c r="J310" s="254">
        <f t="shared" si="861"/>
        <v>0</v>
      </c>
      <c r="K310" s="253"/>
      <c r="L310" s="129"/>
      <c r="M310" s="273"/>
      <c r="N310" s="273"/>
      <c r="O310" s="132">
        <f t="shared" si="857"/>
        <v>0</v>
      </c>
      <c r="P310" s="253"/>
      <c r="Q310" s="256"/>
      <c r="R310" s="273"/>
      <c r="S310" s="273"/>
      <c r="T310" s="254">
        <f t="shared" si="866"/>
        <v>0</v>
      </c>
      <c r="U310" s="253"/>
      <c r="V310" s="253"/>
      <c r="W310" s="273"/>
      <c r="X310" s="273"/>
      <c r="Y310" s="254">
        <f t="shared" si="859"/>
        <v>0</v>
      </c>
      <c r="Z310" s="253"/>
      <c r="AA310" s="273"/>
      <c r="AB310" s="369"/>
      <c r="AC310" s="272"/>
      <c r="AD310" s="371"/>
      <c r="AE310" s="293"/>
      <c r="AF310" s="293"/>
      <c r="AG310" s="253"/>
      <c r="AH310" s="253"/>
      <c r="AI310" s="86"/>
      <c r="AJ310" s="87"/>
      <c r="AK310" s="88"/>
      <c r="AL310" s="88"/>
      <c r="AM310" s="88"/>
      <c r="AN310" s="88"/>
      <c r="AO310" s="88"/>
      <c r="AP310" s="88"/>
      <c r="AQ310" s="88"/>
    </row>
    <row r="311" spans="1:43" s="90" customFormat="1" ht="76.5" x14ac:dyDescent="0.2">
      <c r="A311" s="290">
        <v>101</v>
      </c>
      <c r="B311" s="280" t="str">
        <f>+'01-Mapa de Riesgos'!N311</f>
        <v>Posibilidad de afectación económica y reputacional  por la pérdida del registro calificado de los programas académicos ofertados por la facultad,    debido a la ausencia de un control riguroso y sistemático sobre los plazos de vencimiento de los registros calificados, además de no contar con una gestión estratégica de renovación oportuna y adecuada de la documentación requerida para su renovación.</v>
      </c>
      <c r="C311" s="194" t="s">
        <v>240</v>
      </c>
      <c r="D311" s="195">
        <f t="shared" si="860"/>
        <v>1</v>
      </c>
      <c r="E311" s="274">
        <f>ROUND(AVERAGEIF(D311:D313,"&gt;0"),0)</f>
        <v>1</v>
      </c>
      <c r="F311" s="274">
        <f>E311*0.6</f>
        <v>0.6</v>
      </c>
      <c r="G311" s="256" t="s">
        <v>1322</v>
      </c>
      <c r="H311" s="274">
        <f>IF(C311="No_existen",5*$H$10,I311*$H$10)</f>
        <v>0.2</v>
      </c>
      <c r="I311" s="274">
        <f>ROUND(AVERAGEIF(J311:J313,"&gt;0"),0)</f>
        <v>4</v>
      </c>
      <c r="J311" s="255">
        <f t="shared" si="861"/>
        <v>4</v>
      </c>
      <c r="K311" s="256" t="s">
        <v>243</v>
      </c>
      <c r="L311" s="129"/>
      <c r="M311" s="273">
        <f t="shared" ref="M311" si="994">IF(C311="No_existen",5*$M$10,N311*$M$10)</f>
        <v>0.15</v>
      </c>
      <c r="N311" s="273">
        <f t="shared" ref="N311" si="995">ROUND(AVERAGEIF(O311:O313,"&gt;0"),0)</f>
        <v>1</v>
      </c>
      <c r="O311" s="132">
        <f t="shared" si="857"/>
        <v>1</v>
      </c>
      <c r="P311" s="256" t="s">
        <v>220</v>
      </c>
      <c r="Q311" s="256" t="s">
        <v>1327</v>
      </c>
      <c r="R311" s="274">
        <f>IF(C311="No_existen",5*$R$10,S311*$R$10)</f>
        <v>0.1</v>
      </c>
      <c r="S311" s="274">
        <f>ROUND(AVERAGEIF(T311:T313,"&gt;0"),0)</f>
        <v>1</v>
      </c>
      <c r="T311" s="255">
        <f t="shared" si="866"/>
        <v>1</v>
      </c>
      <c r="U311" s="256" t="s">
        <v>217</v>
      </c>
      <c r="V311" s="256" t="s">
        <v>225</v>
      </c>
      <c r="W311" s="274">
        <f t="shared" ref="W311" si="996">IF(C311="No_existen",5*$W$10,X311*$W$10)</f>
        <v>0.1</v>
      </c>
      <c r="X311" s="274">
        <f>ROUND(AVERAGEIF(Y311:Y313,"&gt;0"),0)</f>
        <v>1</v>
      </c>
      <c r="Y311" s="255">
        <f t="shared" si="859"/>
        <v>1</v>
      </c>
      <c r="Z311" s="256" t="s">
        <v>395</v>
      </c>
      <c r="AA311" s="273">
        <f t="shared" ref="AA311" si="997">ROUND(AVERAGE(E311,I311,N311,S311,X311),0)</f>
        <v>2</v>
      </c>
      <c r="AB311" s="369" t="str">
        <f t="shared" ref="AB311" si="998">IF(AA311&lt;1.5,"FUERTE",IF(AND(AA311&gt;=1.5,AA311&lt;2.5),"ACEPTABLE",IF(AA311&gt;=5,"INEXISTENTE","DÉBIL")))</f>
        <v>ACEPTABLE</v>
      </c>
      <c r="AC311" s="272">
        <f>IF('01-Mapa de Riesgos'!S311=0,0,ROUND(('01-Mapa de Riesgos'!S311*AA311),0))</f>
        <v>20</v>
      </c>
      <c r="AD311" s="371" t="str">
        <f t="shared" si="993"/>
        <v>MODERADO</v>
      </c>
      <c r="AE311" s="374" t="s">
        <v>1329</v>
      </c>
      <c r="AF311" s="379">
        <v>1</v>
      </c>
      <c r="AG311" s="256" t="s">
        <v>74</v>
      </c>
      <c r="AH311" s="256" t="s">
        <v>1333</v>
      </c>
      <c r="AI311" s="197">
        <v>46373</v>
      </c>
      <c r="AJ311" s="198" t="s">
        <v>1335</v>
      </c>
      <c r="AK311" s="88"/>
      <c r="AL311" s="88"/>
      <c r="AM311" s="88"/>
      <c r="AN311" s="88"/>
      <c r="AO311" s="88"/>
      <c r="AP311" s="88"/>
      <c r="AQ311" s="88"/>
    </row>
    <row r="312" spans="1:43" s="90" customFormat="1" x14ac:dyDescent="0.2">
      <c r="A312" s="290"/>
      <c r="B312" s="281"/>
      <c r="C312" s="85"/>
      <c r="D312" s="84">
        <f t="shared" si="860"/>
        <v>0</v>
      </c>
      <c r="E312" s="273"/>
      <c r="F312" s="273"/>
      <c r="G312" s="253"/>
      <c r="H312" s="273"/>
      <c r="I312" s="273"/>
      <c r="J312" s="254">
        <f t="shared" si="861"/>
        <v>0</v>
      </c>
      <c r="K312" s="253"/>
      <c r="L312" s="129"/>
      <c r="M312" s="273"/>
      <c r="N312" s="273"/>
      <c r="O312" s="132">
        <f t="shared" si="857"/>
        <v>0</v>
      </c>
      <c r="P312" s="253"/>
      <c r="Q312" s="256"/>
      <c r="R312" s="273"/>
      <c r="S312" s="273"/>
      <c r="T312" s="254">
        <f t="shared" si="866"/>
        <v>0</v>
      </c>
      <c r="U312" s="253"/>
      <c r="V312" s="253"/>
      <c r="W312" s="273"/>
      <c r="X312" s="273"/>
      <c r="Y312" s="254">
        <f t="shared" si="859"/>
        <v>0</v>
      </c>
      <c r="Z312" s="253"/>
      <c r="AA312" s="273"/>
      <c r="AB312" s="369"/>
      <c r="AC312" s="272"/>
      <c r="AD312" s="371"/>
      <c r="AE312" s="272"/>
      <c r="AF312" s="293"/>
      <c r="AG312" s="253"/>
      <c r="AH312" s="253"/>
      <c r="AI312" s="86"/>
      <c r="AJ312" s="87"/>
      <c r="AK312" s="88"/>
      <c r="AL312" s="88"/>
      <c r="AM312" s="88"/>
      <c r="AN312" s="88"/>
      <c r="AO312" s="88"/>
      <c r="AP312" s="88"/>
      <c r="AQ312" s="88"/>
    </row>
    <row r="313" spans="1:43" s="90" customFormat="1" x14ac:dyDescent="0.2">
      <c r="A313" s="290"/>
      <c r="B313" s="282"/>
      <c r="C313" s="85"/>
      <c r="D313" s="84">
        <f t="shared" si="860"/>
        <v>0</v>
      </c>
      <c r="E313" s="273"/>
      <c r="F313" s="273"/>
      <c r="G313" s="253"/>
      <c r="H313" s="273"/>
      <c r="I313" s="273"/>
      <c r="J313" s="254">
        <f t="shared" si="861"/>
        <v>0</v>
      </c>
      <c r="K313" s="253"/>
      <c r="L313" s="129"/>
      <c r="M313" s="273"/>
      <c r="N313" s="273"/>
      <c r="O313" s="132">
        <f t="shared" si="857"/>
        <v>0</v>
      </c>
      <c r="P313" s="253"/>
      <c r="Q313" s="256"/>
      <c r="R313" s="273"/>
      <c r="S313" s="273"/>
      <c r="T313" s="254">
        <f t="shared" si="866"/>
        <v>0</v>
      </c>
      <c r="U313" s="253"/>
      <c r="V313" s="253"/>
      <c r="W313" s="273"/>
      <c r="X313" s="273"/>
      <c r="Y313" s="254">
        <f t="shared" si="859"/>
        <v>0</v>
      </c>
      <c r="Z313" s="253"/>
      <c r="AA313" s="273"/>
      <c r="AB313" s="369"/>
      <c r="AC313" s="272"/>
      <c r="AD313" s="371"/>
      <c r="AE313" s="272"/>
      <c r="AF313" s="293"/>
      <c r="AG313" s="253"/>
      <c r="AH313" s="253"/>
      <c r="AI313" s="86"/>
      <c r="AJ313" s="87"/>
      <c r="AK313" s="88"/>
      <c r="AL313" s="88"/>
      <c r="AM313" s="88"/>
      <c r="AN313" s="88"/>
      <c r="AO313" s="88"/>
      <c r="AP313" s="88"/>
      <c r="AQ313" s="88"/>
    </row>
    <row r="314" spans="1:43" s="90" customFormat="1" ht="102" x14ac:dyDescent="0.2">
      <c r="A314" s="290">
        <v>102</v>
      </c>
      <c r="B314" s="280" t="str">
        <f>+'01-Mapa de Riesgos'!N314</f>
        <v>Posibilidad de afectación económica y reputacional  por la no inscripción o deserción de estudiantes en los programas de la facultad,   debido a la no renovación curricular y actualización oportuna de los programas académicos  en ausencia de controles sistemáticos y periódicos para evaluar y actualizar los currículos, perdiendo la competitivad en el mercado.</v>
      </c>
      <c r="C314" s="85" t="s">
        <v>240</v>
      </c>
      <c r="D314" s="84">
        <f t="shared" si="860"/>
        <v>1</v>
      </c>
      <c r="E314" s="273">
        <f t="shared" ref="E314" si="999">ROUND(AVERAGEIF(D314:D316,"&gt;0"),0)</f>
        <v>1</v>
      </c>
      <c r="F314" s="273">
        <f t="shared" ref="F314" si="1000">E314*0.6</f>
        <v>0.6</v>
      </c>
      <c r="G314" s="257" t="s">
        <v>1323</v>
      </c>
      <c r="H314" s="273">
        <f t="shared" ref="H314" si="1001">IF(C314="No_existen",5*$H$10,I314*$H$10)</f>
        <v>0.2</v>
      </c>
      <c r="I314" s="273">
        <f t="shared" ref="I314" si="1002">ROUND(AVERAGEIF(J314:J316,"&gt;0"),0)</f>
        <v>4</v>
      </c>
      <c r="J314" s="254">
        <f t="shared" si="861"/>
        <v>4</v>
      </c>
      <c r="K314" s="253" t="s">
        <v>243</v>
      </c>
      <c r="L314" s="129"/>
      <c r="M314" s="273">
        <f t="shared" ref="M314" si="1003">IF(C314="No_existen",5*$M$10,N314*$M$10)</f>
        <v>0.15</v>
      </c>
      <c r="N314" s="273">
        <f t="shared" ref="N314:N374" si="1004">ROUND(AVERAGEIF(O314:O316,"&gt;0"),0)</f>
        <v>1</v>
      </c>
      <c r="O314" s="132">
        <f t="shared" si="857"/>
        <v>1</v>
      </c>
      <c r="P314" s="253" t="s">
        <v>220</v>
      </c>
      <c r="Q314" s="256" t="s">
        <v>1327</v>
      </c>
      <c r="R314" s="273">
        <f t="shared" ref="R314" si="1005">IF(C314="No_existen",5*$R$10,S314*$R$10)</f>
        <v>0.1</v>
      </c>
      <c r="S314" s="273">
        <f t="shared" ref="S314" si="1006">ROUND(AVERAGEIF(T314:T316,"&gt;0"),0)</f>
        <v>1</v>
      </c>
      <c r="T314" s="254">
        <f t="shared" si="866"/>
        <v>1</v>
      </c>
      <c r="U314" s="253" t="s">
        <v>217</v>
      </c>
      <c r="V314" s="253" t="s">
        <v>225</v>
      </c>
      <c r="W314" s="273">
        <f t="shared" ref="W314" si="1007">IF(C314="No_existen",5*$W$10,X314*$W$10)</f>
        <v>0.1</v>
      </c>
      <c r="X314" s="273">
        <f t="shared" ref="X314" si="1008">ROUND(AVERAGEIF(Y314:Y316,"&gt;0"),0)</f>
        <v>1</v>
      </c>
      <c r="Y314" s="254">
        <f t="shared" si="859"/>
        <v>1</v>
      </c>
      <c r="Z314" s="253" t="s">
        <v>395</v>
      </c>
      <c r="AA314" s="273">
        <f t="shared" ref="AA314" si="1009">ROUND(AVERAGE(E314,I314,N314,S314,X314),0)</f>
        <v>2</v>
      </c>
      <c r="AB314" s="369" t="str">
        <f t="shared" ref="AB314" si="1010">IF(AA314&lt;1.5,"FUERTE",IF(AND(AA314&gt;=1.5,AA314&lt;2.5),"ACEPTABLE",IF(AA314&gt;=5,"INEXISTENTE","DÉBIL")))</f>
        <v>ACEPTABLE</v>
      </c>
      <c r="AC314" s="272">
        <f>IF('01-Mapa de Riesgos'!S314=0,0,ROUND(('01-Mapa de Riesgos'!S314*AA314),0))</f>
        <v>16</v>
      </c>
      <c r="AD314" s="371" t="str">
        <f t="shared" si="993"/>
        <v>MODERADO</v>
      </c>
      <c r="AE314" s="375" t="s">
        <v>1330</v>
      </c>
      <c r="AF314" s="379">
        <v>1</v>
      </c>
      <c r="AG314" s="253" t="s">
        <v>72</v>
      </c>
      <c r="AH314" s="257" t="s">
        <v>1334</v>
      </c>
      <c r="AI314" s="86">
        <v>46373</v>
      </c>
      <c r="AJ314" s="87"/>
      <c r="AK314" s="88"/>
      <c r="AL314" s="88"/>
      <c r="AM314" s="88"/>
      <c r="AN314" s="88"/>
      <c r="AO314" s="88"/>
      <c r="AP314" s="88"/>
      <c r="AQ314" s="88"/>
    </row>
    <row r="315" spans="1:43" s="90" customFormat="1" x14ac:dyDescent="0.2">
      <c r="A315" s="290"/>
      <c r="B315" s="281"/>
      <c r="C315" s="85"/>
      <c r="D315" s="84">
        <f t="shared" si="860"/>
        <v>0</v>
      </c>
      <c r="E315" s="273"/>
      <c r="F315" s="273"/>
      <c r="G315" s="253"/>
      <c r="H315" s="273"/>
      <c r="I315" s="273"/>
      <c r="J315" s="254">
        <f t="shared" si="861"/>
        <v>0</v>
      </c>
      <c r="K315" s="253"/>
      <c r="L315" s="129"/>
      <c r="M315" s="273"/>
      <c r="N315" s="273"/>
      <c r="O315" s="132">
        <f t="shared" si="857"/>
        <v>0</v>
      </c>
      <c r="P315" s="253"/>
      <c r="Q315" s="256"/>
      <c r="R315" s="273"/>
      <c r="S315" s="273"/>
      <c r="T315" s="254">
        <f t="shared" si="866"/>
        <v>0</v>
      </c>
      <c r="U315" s="253"/>
      <c r="V315" s="253"/>
      <c r="W315" s="273"/>
      <c r="X315" s="273"/>
      <c r="Y315" s="254">
        <f t="shared" si="859"/>
        <v>0</v>
      </c>
      <c r="Z315" s="253"/>
      <c r="AA315" s="273"/>
      <c r="AB315" s="369"/>
      <c r="AC315" s="272"/>
      <c r="AD315" s="371"/>
      <c r="AE315" s="293"/>
      <c r="AF315" s="293"/>
      <c r="AG315" s="253"/>
      <c r="AH315" s="253"/>
      <c r="AI315" s="86"/>
      <c r="AJ315" s="87"/>
      <c r="AK315" s="88"/>
      <c r="AL315" s="88"/>
      <c r="AM315" s="88"/>
      <c r="AN315" s="88"/>
      <c r="AO315" s="88"/>
      <c r="AP315" s="88"/>
      <c r="AQ315" s="88"/>
    </row>
    <row r="316" spans="1:43" s="90" customFormat="1" x14ac:dyDescent="0.2">
      <c r="A316" s="290"/>
      <c r="B316" s="282"/>
      <c r="C316" s="85"/>
      <c r="D316" s="84">
        <f t="shared" si="860"/>
        <v>0</v>
      </c>
      <c r="E316" s="273"/>
      <c r="F316" s="273"/>
      <c r="G316" s="253"/>
      <c r="H316" s="273"/>
      <c r="I316" s="273"/>
      <c r="J316" s="254">
        <f t="shared" si="861"/>
        <v>0</v>
      </c>
      <c r="K316" s="253"/>
      <c r="L316" s="129"/>
      <c r="M316" s="273"/>
      <c r="N316" s="273"/>
      <c r="O316" s="132">
        <f t="shared" si="857"/>
        <v>0</v>
      </c>
      <c r="P316" s="253"/>
      <c r="Q316" s="256"/>
      <c r="R316" s="273"/>
      <c r="S316" s="273"/>
      <c r="T316" s="254">
        <f t="shared" si="866"/>
        <v>0</v>
      </c>
      <c r="U316" s="253"/>
      <c r="V316" s="253"/>
      <c r="W316" s="273"/>
      <c r="X316" s="273"/>
      <c r="Y316" s="254">
        <f t="shared" si="859"/>
        <v>0</v>
      </c>
      <c r="Z316" s="253"/>
      <c r="AA316" s="273"/>
      <c r="AB316" s="369"/>
      <c r="AC316" s="272"/>
      <c r="AD316" s="371"/>
      <c r="AE316" s="293"/>
      <c r="AF316" s="293"/>
      <c r="AG316" s="253"/>
      <c r="AH316" s="253"/>
      <c r="AI316" s="86"/>
      <c r="AJ316" s="87"/>
      <c r="AK316" s="88"/>
      <c r="AL316" s="88"/>
      <c r="AM316" s="88"/>
      <c r="AN316" s="88"/>
      <c r="AO316" s="88"/>
      <c r="AP316" s="88"/>
      <c r="AQ316" s="88"/>
    </row>
    <row r="317" spans="1:43" s="90" customFormat="1" x14ac:dyDescent="0.2">
      <c r="A317" s="290">
        <v>103</v>
      </c>
      <c r="B317" s="280" t="str">
        <f>+'01-Mapa de Riesgos'!N317</f>
        <v>Posibilidad de afectación económica y reputacional  por no contar con los programas de postgrado que exige el mercado,   debido a la gestión insuficiente o inadecuada de la identificación y análisis de las necesidades del medio, de las nuevas tendencias en formación de alto nivel y de los perfiles profesionales que requiere la región, particularmente ante la implementación de nuevos escenarios asistenciales como hospitales y clínicas de alta complejidad, así como escenarios emergentes de gestión del deporte y salud animal.</v>
      </c>
      <c r="C317" s="85"/>
      <c r="D317" s="84">
        <f t="shared" si="860"/>
        <v>0</v>
      </c>
      <c r="E317" s="273">
        <f t="shared" ref="E317" si="1011">ROUND(AVERAGEIF(D317:D319,"&gt;0"),0)</f>
        <v>1</v>
      </c>
      <c r="F317" s="273">
        <f t="shared" ref="F317" si="1012">E317*0.6</f>
        <v>0.6</v>
      </c>
      <c r="G317" s="253"/>
      <c r="H317" s="273">
        <f t="shared" ref="H317" si="1013">IF(C317="No_existen",5*$H$10,I317*$H$10)</f>
        <v>0.2</v>
      </c>
      <c r="I317" s="273">
        <f t="shared" ref="I317" si="1014">ROUND(AVERAGEIF(J317:J319,"&gt;0"),0)</f>
        <v>4</v>
      </c>
      <c r="J317" s="254">
        <f t="shared" si="861"/>
        <v>0</v>
      </c>
      <c r="K317" s="253"/>
      <c r="L317" s="129"/>
      <c r="M317" s="273">
        <f t="shared" ref="M317" si="1015">IF(C317="No_existen",5*$M$10,N317*$M$10)</f>
        <v>0.15</v>
      </c>
      <c r="N317" s="273">
        <f t="shared" ref="N317:N377" si="1016">ROUND(AVERAGEIF(O317:O319,"&gt;0"),0)</f>
        <v>1</v>
      </c>
      <c r="O317" s="132">
        <f t="shared" si="857"/>
        <v>0</v>
      </c>
      <c r="P317" s="253"/>
      <c r="Q317" s="256"/>
      <c r="R317" s="273">
        <f t="shared" ref="R317" si="1017">IF(C317="No_existen",5*$R$10,S317*$R$10)</f>
        <v>0.1</v>
      </c>
      <c r="S317" s="273">
        <f t="shared" ref="S317" si="1018">ROUND(AVERAGEIF(T317:T319,"&gt;0"),0)</f>
        <v>1</v>
      </c>
      <c r="T317" s="254">
        <f t="shared" si="866"/>
        <v>0</v>
      </c>
      <c r="U317" s="253"/>
      <c r="V317" s="253"/>
      <c r="W317" s="273">
        <f t="shared" ref="W317" si="1019">IF(C317="No_existen",5*$W$10,X317*$W$10)</f>
        <v>0.1</v>
      </c>
      <c r="X317" s="273">
        <f t="shared" ref="X317" si="1020">ROUND(AVERAGEIF(Y317:Y319,"&gt;0"),0)</f>
        <v>1</v>
      </c>
      <c r="Y317" s="254">
        <f t="shared" si="859"/>
        <v>0</v>
      </c>
      <c r="Z317" s="253"/>
      <c r="AA317" s="273">
        <f t="shared" ref="AA317" si="1021">ROUND(AVERAGE(E317,I317,N317,S317,X317),0)</f>
        <v>2</v>
      </c>
      <c r="AB317" s="369" t="str">
        <f t="shared" ref="AB317" si="1022">IF(AA317&lt;1.5,"FUERTE",IF(AND(AA317&gt;=1.5,AA317&lt;2.5),"ACEPTABLE",IF(AA317&gt;=5,"INEXISTENTE","DÉBIL")))</f>
        <v>ACEPTABLE</v>
      </c>
      <c r="AC317" s="272">
        <f>IF('01-Mapa de Riesgos'!S317=0,0,ROUND(('01-Mapa de Riesgos'!S317*AA317),0))</f>
        <v>8</v>
      </c>
      <c r="AD317" s="371" t="str">
        <f t="shared" si="993"/>
        <v>LEVE</v>
      </c>
      <c r="AE317" s="293" t="s">
        <v>1331</v>
      </c>
      <c r="AF317" s="376">
        <v>1</v>
      </c>
      <c r="AG317" s="253"/>
      <c r="AH317" s="253"/>
      <c r="AI317" s="86"/>
      <c r="AJ317" s="87"/>
      <c r="AK317" s="88"/>
      <c r="AL317" s="88"/>
      <c r="AM317" s="88"/>
      <c r="AN317" s="88"/>
      <c r="AO317" s="88"/>
      <c r="AP317" s="88"/>
      <c r="AQ317" s="88"/>
    </row>
    <row r="318" spans="1:43" s="90" customFormat="1" ht="89.25" x14ac:dyDescent="0.2">
      <c r="A318" s="290"/>
      <c r="B318" s="281"/>
      <c r="C318" s="85" t="s">
        <v>240</v>
      </c>
      <c r="D318" s="84">
        <f t="shared" si="860"/>
        <v>1</v>
      </c>
      <c r="E318" s="273"/>
      <c r="F318" s="273"/>
      <c r="G318" s="253" t="s">
        <v>1324</v>
      </c>
      <c r="H318" s="273"/>
      <c r="I318" s="273"/>
      <c r="J318" s="254">
        <f t="shared" si="861"/>
        <v>4</v>
      </c>
      <c r="K318" s="253" t="s">
        <v>243</v>
      </c>
      <c r="L318" s="129"/>
      <c r="M318" s="273"/>
      <c r="N318" s="273"/>
      <c r="O318" s="132">
        <f t="shared" si="857"/>
        <v>1</v>
      </c>
      <c r="P318" s="253" t="s">
        <v>220</v>
      </c>
      <c r="Q318" s="256" t="s">
        <v>1327</v>
      </c>
      <c r="R318" s="273"/>
      <c r="S318" s="273"/>
      <c r="T318" s="254">
        <f t="shared" si="866"/>
        <v>1</v>
      </c>
      <c r="U318" s="253" t="s">
        <v>217</v>
      </c>
      <c r="V318" s="253" t="s">
        <v>224</v>
      </c>
      <c r="W318" s="273"/>
      <c r="X318" s="273"/>
      <c r="Y318" s="254">
        <f t="shared" si="859"/>
        <v>1</v>
      </c>
      <c r="Z318" s="253" t="s">
        <v>395</v>
      </c>
      <c r="AA318" s="273"/>
      <c r="AB318" s="369"/>
      <c r="AC318" s="272"/>
      <c r="AD318" s="371"/>
      <c r="AE318" s="293"/>
      <c r="AF318" s="293"/>
      <c r="AG318" s="253" t="s">
        <v>71</v>
      </c>
      <c r="AH318" s="129"/>
      <c r="AI318" s="86"/>
      <c r="AJ318" s="87"/>
      <c r="AK318" s="88"/>
      <c r="AL318" s="88"/>
      <c r="AM318" s="88"/>
      <c r="AN318" s="88"/>
      <c r="AO318" s="88"/>
      <c r="AP318" s="88"/>
      <c r="AQ318" s="88"/>
    </row>
    <row r="319" spans="1:43" s="90" customFormat="1" x14ac:dyDescent="0.2">
      <c r="A319" s="290"/>
      <c r="B319" s="282"/>
      <c r="C319" s="85"/>
      <c r="D319" s="84">
        <f t="shared" si="860"/>
        <v>0</v>
      </c>
      <c r="E319" s="273"/>
      <c r="F319" s="273"/>
      <c r="G319" s="253"/>
      <c r="H319" s="273"/>
      <c r="I319" s="273"/>
      <c r="J319" s="254">
        <f t="shared" si="861"/>
        <v>0</v>
      </c>
      <c r="K319" s="253"/>
      <c r="L319" s="129"/>
      <c r="M319" s="273"/>
      <c r="N319" s="273"/>
      <c r="O319" s="132">
        <f t="shared" si="857"/>
        <v>0</v>
      </c>
      <c r="P319" s="253"/>
      <c r="Q319" s="256"/>
      <c r="R319" s="273"/>
      <c r="S319" s="273"/>
      <c r="T319" s="254">
        <f t="shared" si="866"/>
        <v>0</v>
      </c>
      <c r="U319" s="253"/>
      <c r="V319" s="253"/>
      <c r="W319" s="273"/>
      <c r="X319" s="273"/>
      <c r="Y319" s="254">
        <f t="shared" si="859"/>
        <v>0</v>
      </c>
      <c r="Z319" s="253"/>
      <c r="AA319" s="273"/>
      <c r="AB319" s="369"/>
      <c r="AC319" s="272"/>
      <c r="AD319" s="371"/>
      <c r="AE319" s="293"/>
      <c r="AF319" s="293"/>
      <c r="AG319" s="253"/>
      <c r="AH319" s="129"/>
      <c r="AI319" s="86"/>
      <c r="AJ319" s="87"/>
      <c r="AK319" s="88"/>
      <c r="AL319" s="88"/>
      <c r="AM319" s="88"/>
      <c r="AN319" s="88"/>
      <c r="AO319" s="88"/>
      <c r="AP319" s="88"/>
      <c r="AQ319" s="88"/>
    </row>
    <row r="320" spans="1:43" s="90" customFormat="1" ht="114.75" x14ac:dyDescent="0.2">
      <c r="A320" s="290">
        <v>104</v>
      </c>
      <c r="B320" s="280" t="str">
        <f>+'01-Mapa de Riesgos'!N320</f>
        <v>Posibilidad de afectación reputacional  por la pérdida o disminución de la categoría de los grupos de investigación,    debido a debilidades en los procesos institucionales de gestión, registro y actualización de la información asociada a los productos de investigación y extensión, así como en el seguimiento sistemático a la producción académica y a la actualización de los perfiles de los investigadores y miembros de los grupos en las plataformas correspondientes durante los periodos de medición de las convocatorias.</v>
      </c>
      <c r="C320" s="85" t="s">
        <v>240</v>
      </c>
      <c r="D320" s="84">
        <f t="shared" si="860"/>
        <v>1</v>
      </c>
      <c r="E320" s="273">
        <f t="shared" ref="E320" si="1023">ROUND(AVERAGEIF(D320:D322,"&gt;0"),0)</f>
        <v>1</v>
      </c>
      <c r="F320" s="273">
        <f t="shared" ref="F320" si="1024">E320*0.6</f>
        <v>0.6</v>
      </c>
      <c r="G320" s="253" t="s">
        <v>1325</v>
      </c>
      <c r="H320" s="273">
        <f t="shared" ref="H320" si="1025">IF(C320="No_existen",5*$H$10,I320*$H$10)</f>
        <v>0.2</v>
      </c>
      <c r="I320" s="273">
        <f t="shared" ref="I320" si="1026">ROUND(AVERAGEIF(J320:J322,"&gt;0"),0)</f>
        <v>4</v>
      </c>
      <c r="J320" s="254">
        <f t="shared" si="861"/>
        <v>4</v>
      </c>
      <c r="K320" s="253" t="s">
        <v>243</v>
      </c>
      <c r="L320" s="129"/>
      <c r="M320" s="273">
        <f t="shared" ref="M320" si="1027">IF(C320="No_existen",5*$M$10,N320*$M$10)</f>
        <v>0.15</v>
      </c>
      <c r="N320" s="273">
        <f t="shared" ref="N320:N380" si="1028">ROUND(AVERAGEIF(O320:O322,"&gt;0"),0)</f>
        <v>1</v>
      </c>
      <c r="O320" s="132">
        <f t="shared" si="857"/>
        <v>1</v>
      </c>
      <c r="P320" s="253" t="s">
        <v>220</v>
      </c>
      <c r="Q320" s="256" t="s">
        <v>1328</v>
      </c>
      <c r="R320" s="273">
        <f t="shared" ref="R320" si="1029">IF(C320="No_existen",5*$R$10,S320*$R$10)</f>
        <v>0.1</v>
      </c>
      <c r="S320" s="273">
        <f t="shared" ref="S320" si="1030">ROUND(AVERAGEIF(T320:T322,"&gt;0"),0)</f>
        <v>1</v>
      </c>
      <c r="T320" s="254">
        <f t="shared" si="866"/>
        <v>1</v>
      </c>
      <c r="U320" s="253" t="s">
        <v>217</v>
      </c>
      <c r="V320" s="253" t="s">
        <v>225</v>
      </c>
      <c r="W320" s="273">
        <f t="shared" ref="W320" si="1031">IF(C320="No_existen",5*$W$10,X320*$W$10)</f>
        <v>0.1</v>
      </c>
      <c r="X320" s="273">
        <f t="shared" ref="X320" si="1032">ROUND(AVERAGEIF(Y320:Y322,"&gt;0"),0)</f>
        <v>1</v>
      </c>
      <c r="Y320" s="254">
        <f t="shared" si="859"/>
        <v>1</v>
      </c>
      <c r="Z320" s="253" t="s">
        <v>395</v>
      </c>
      <c r="AA320" s="273">
        <f t="shared" ref="AA320" si="1033">ROUND(AVERAGE(E320,I320,N320,S320,X320),0)</f>
        <v>2</v>
      </c>
      <c r="AB320" s="369" t="str">
        <f t="shared" ref="AB320" si="1034">IF(AA320&lt;1.5,"FUERTE",IF(AND(AA320&gt;=1.5,AA320&lt;2.5),"ACEPTABLE",IF(AA320&gt;=5,"INEXISTENTE","DÉBIL")))</f>
        <v>ACEPTABLE</v>
      </c>
      <c r="AC320" s="272">
        <f>IF('01-Mapa de Riesgos'!S320=0,0,ROUND(('01-Mapa de Riesgos'!S320*AA320),0))</f>
        <v>8</v>
      </c>
      <c r="AD320" s="371" t="str">
        <f t="shared" si="993"/>
        <v>LEVE</v>
      </c>
      <c r="AE320" s="293" t="s">
        <v>1332</v>
      </c>
      <c r="AF320" s="376">
        <v>1</v>
      </c>
      <c r="AG320" s="253" t="s">
        <v>71</v>
      </c>
      <c r="AH320" s="129"/>
      <c r="AI320" s="86"/>
      <c r="AJ320" s="87"/>
      <c r="AK320" s="88"/>
      <c r="AL320" s="88"/>
      <c r="AM320" s="88"/>
      <c r="AN320" s="88"/>
      <c r="AO320" s="88"/>
      <c r="AP320" s="88"/>
      <c r="AQ320" s="88"/>
    </row>
    <row r="321" spans="1:43" s="90" customFormat="1" ht="63.75" x14ac:dyDescent="0.2">
      <c r="A321" s="290"/>
      <c r="B321" s="281"/>
      <c r="C321" s="85" t="s">
        <v>240</v>
      </c>
      <c r="D321" s="84">
        <f t="shared" si="860"/>
        <v>1</v>
      </c>
      <c r="E321" s="273"/>
      <c r="F321" s="273"/>
      <c r="G321" s="253" t="s">
        <v>1326</v>
      </c>
      <c r="H321" s="273"/>
      <c r="I321" s="273"/>
      <c r="J321" s="254">
        <f t="shared" si="861"/>
        <v>4</v>
      </c>
      <c r="K321" s="253" t="s">
        <v>243</v>
      </c>
      <c r="L321" s="129"/>
      <c r="M321" s="273"/>
      <c r="N321" s="273"/>
      <c r="O321" s="132">
        <f t="shared" si="857"/>
        <v>1</v>
      </c>
      <c r="P321" s="253" t="s">
        <v>220</v>
      </c>
      <c r="Q321" s="256" t="s">
        <v>1328</v>
      </c>
      <c r="R321" s="273"/>
      <c r="S321" s="273"/>
      <c r="T321" s="254">
        <f t="shared" si="866"/>
        <v>1</v>
      </c>
      <c r="U321" s="253" t="s">
        <v>217</v>
      </c>
      <c r="V321" s="253" t="s">
        <v>224</v>
      </c>
      <c r="W321" s="273"/>
      <c r="X321" s="273"/>
      <c r="Y321" s="254">
        <f t="shared" si="859"/>
        <v>1</v>
      </c>
      <c r="Z321" s="253" t="s">
        <v>395</v>
      </c>
      <c r="AA321" s="273"/>
      <c r="AB321" s="369"/>
      <c r="AC321" s="272"/>
      <c r="AD321" s="371"/>
      <c r="AE321" s="293"/>
      <c r="AF321" s="293"/>
      <c r="AG321" s="253" t="s">
        <v>71</v>
      </c>
      <c r="AH321" s="129"/>
      <c r="AI321" s="86"/>
      <c r="AJ321" s="87"/>
      <c r="AK321" s="88"/>
      <c r="AL321" s="88"/>
      <c r="AM321" s="88"/>
      <c r="AN321" s="88"/>
      <c r="AO321" s="88"/>
      <c r="AP321" s="88"/>
      <c r="AQ321" s="88"/>
    </row>
    <row r="322" spans="1:43" s="90" customFormat="1" x14ac:dyDescent="0.2">
      <c r="A322" s="290"/>
      <c r="B322" s="282"/>
      <c r="C322" s="85"/>
      <c r="D322" s="84">
        <f t="shared" si="860"/>
        <v>0</v>
      </c>
      <c r="E322" s="273"/>
      <c r="F322" s="273"/>
      <c r="G322" s="253"/>
      <c r="H322" s="273"/>
      <c r="I322" s="273"/>
      <c r="J322" s="254">
        <f t="shared" si="861"/>
        <v>0</v>
      </c>
      <c r="K322" s="253"/>
      <c r="L322" s="129"/>
      <c r="M322" s="273"/>
      <c r="N322" s="273"/>
      <c r="O322" s="132">
        <f t="shared" si="857"/>
        <v>0</v>
      </c>
      <c r="P322" s="253"/>
      <c r="Q322" s="256"/>
      <c r="R322" s="273"/>
      <c r="S322" s="273"/>
      <c r="T322" s="254">
        <f t="shared" si="866"/>
        <v>0</v>
      </c>
      <c r="U322" s="253"/>
      <c r="V322" s="253"/>
      <c r="W322" s="273"/>
      <c r="X322" s="273"/>
      <c r="Y322" s="254">
        <f t="shared" si="859"/>
        <v>0</v>
      </c>
      <c r="Z322" s="253"/>
      <c r="AA322" s="273"/>
      <c r="AB322" s="369"/>
      <c r="AC322" s="272"/>
      <c r="AD322" s="371"/>
      <c r="AE322" s="293"/>
      <c r="AF322" s="293"/>
      <c r="AG322" s="253"/>
      <c r="AH322" s="129"/>
      <c r="AI322" s="86"/>
      <c r="AJ322" s="87"/>
      <c r="AK322" s="88"/>
      <c r="AL322" s="88"/>
      <c r="AM322" s="88"/>
      <c r="AN322" s="88"/>
      <c r="AO322" s="88"/>
      <c r="AP322" s="88"/>
      <c r="AQ322" s="88"/>
    </row>
    <row r="323" spans="1:43" s="90" customFormat="1" ht="63.75" x14ac:dyDescent="0.2">
      <c r="A323" s="290">
        <v>105</v>
      </c>
      <c r="B323" s="280" t="str">
        <f>+'01-Mapa de Riesgos'!N323</f>
        <v>Posibilidad de afectación económica y reputacional  por cambio en la normativa para la renovación de registros calificados,   debido al incumplimiento de la ejecución de actividades de acuerdo a los tiempos establecidos por la normatividad vigente.</v>
      </c>
      <c r="C323" s="194" t="s">
        <v>240</v>
      </c>
      <c r="D323" s="195">
        <f t="shared" si="860"/>
        <v>1</v>
      </c>
      <c r="E323" s="274">
        <f>ROUND(AVERAGEIF(D323:D325,"&gt;0"),0)</f>
        <v>1</v>
      </c>
      <c r="F323" s="274">
        <f>E323*0.6</f>
        <v>0.6</v>
      </c>
      <c r="G323" s="256" t="s">
        <v>1344</v>
      </c>
      <c r="H323" s="274">
        <f>IF(C323="No_existen",5*$H$10,I323*$H$10)</f>
        <v>0.2</v>
      </c>
      <c r="I323" s="274">
        <f>ROUND(AVERAGEIF(J323:J325,"&gt;0"),0)</f>
        <v>4</v>
      </c>
      <c r="J323" s="255">
        <f t="shared" si="861"/>
        <v>4</v>
      </c>
      <c r="K323" s="256" t="s">
        <v>243</v>
      </c>
      <c r="L323" s="256"/>
      <c r="M323" s="274">
        <f>IF(C323="No_existen",5*$M$10,N323*$M$10)</f>
        <v>0.15</v>
      </c>
      <c r="N323" s="274">
        <f>ROUND(AVERAGEIF(O323:O325,"&gt;0"),0)</f>
        <v>1</v>
      </c>
      <c r="O323" s="255">
        <f t="shared" si="857"/>
        <v>1</v>
      </c>
      <c r="P323" s="256" t="s">
        <v>220</v>
      </c>
      <c r="Q323" s="256" t="s">
        <v>1345</v>
      </c>
      <c r="R323" s="274">
        <f>IF(C323="No_existen",5*$R$10,S323*$R$10)</f>
        <v>0.1</v>
      </c>
      <c r="S323" s="274">
        <f>ROUND(AVERAGEIF(T323:T325,"&gt;0"),0)</f>
        <v>1</v>
      </c>
      <c r="T323" s="255">
        <f t="shared" si="866"/>
        <v>1</v>
      </c>
      <c r="U323" s="256" t="s">
        <v>217</v>
      </c>
      <c r="V323" s="256" t="s">
        <v>224</v>
      </c>
      <c r="W323" s="274">
        <f t="shared" ref="W323" si="1035">IF(C323="No_existen",5*$W$10,X323*$W$10)</f>
        <v>0.1</v>
      </c>
      <c r="X323" s="274">
        <f>ROUND(AVERAGEIF(Y323:Y325,"&gt;0"),0)</f>
        <v>1</v>
      </c>
      <c r="Y323" s="255">
        <f t="shared" si="859"/>
        <v>1</v>
      </c>
      <c r="Z323" s="256" t="s">
        <v>395</v>
      </c>
      <c r="AA323" s="273">
        <f t="shared" ref="AA323" si="1036">ROUND(AVERAGE(E323,I323,N323,S323,X323),0)</f>
        <v>2</v>
      </c>
      <c r="AB323" s="369" t="str">
        <f t="shared" ref="AB323" si="1037">IF(AA323&lt;1.5,"FUERTE",IF(AND(AA323&gt;=1.5,AA323&lt;2.5),"ACEPTABLE",IF(AA323&gt;=5,"INEXISTENTE","DÉBIL")))</f>
        <v>ACEPTABLE</v>
      </c>
      <c r="AC323" s="272">
        <f>IF('01-Mapa de Riesgos'!S323=0,0,ROUND(('01-Mapa de Riesgos'!S323*AA323),0))</f>
        <v>10</v>
      </c>
      <c r="AD323" s="371" t="str">
        <f t="shared" si="993"/>
        <v>LEVE</v>
      </c>
      <c r="AE323" s="374" t="s">
        <v>1356</v>
      </c>
      <c r="AF323" s="292">
        <v>0</v>
      </c>
      <c r="AG323" s="256" t="s">
        <v>71</v>
      </c>
      <c r="AH323" s="129"/>
      <c r="AI323" s="86"/>
      <c r="AJ323" s="87"/>
      <c r="AK323" s="88"/>
      <c r="AL323" s="88"/>
      <c r="AM323" s="88"/>
      <c r="AN323" s="88"/>
      <c r="AO323" s="88"/>
      <c r="AP323" s="88"/>
      <c r="AQ323" s="88"/>
    </row>
    <row r="324" spans="1:43" s="90" customFormat="1" ht="51" x14ac:dyDescent="0.2">
      <c r="A324" s="290"/>
      <c r="B324" s="281"/>
      <c r="C324" s="85" t="s">
        <v>240</v>
      </c>
      <c r="D324" s="84">
        <f t="shared" si="860"/>
        <v>1</v>
      </c>
      <c r="E324" s="273"/>
      <c r="F324" s="273"/>
      <c r="G324" s="253" t="s">
        <v>1346</v>
      </c>
      <c r="H324" s="273"/>
      <c r="I324" s="273"/>
      <c r="J324" s="254">
        <f t="shared" si="861"/>
        <v>4</v>
      </c>
      <c r="K324" s="253" t="s">
        <v>243</v>
      </c>
      <c r="L324" s="253"/>
      <c r="M324" s="273"/>
      <c r="N324" s="273"/>
      <c r="O324" s="254">
        <f t="shared" si="857"/>
        <v>1</v>
      </c>
      <c r="P324" s="253" t="s">
        <v>220</v>
      </c>
      <c r="Q324" s="256" t="s">
        <v>1347</v>
      </c>
      <c r="R324" s="273"/>
      <c r="S324" s="273"/>
      <c r="T324" s="254">
        <f t="shared" si="866"/>
        <v>1</v>
      </c>
      <c r="U324" s="253" t="s">
        <v>217</v>
      </c>
      <c r="V324" s="253" t="s">
        <v>224</v>
      </c>
      <c r="W324" s="273"/>
      <c r="X324" s="273"/>
      <c r="Y324" s="254">
        <f t="shared" si="859"/>
        <v>1</v>
      </c>
      <c r="Z324" s="253" t="s">
        <v>395</v>
      </c>
      <c r="AA324" s="273"/>
      <c r="AB324" s="369"/>
      <c r="AC324" s="272"/>
      <c r="AD324" s="371"/>
      <c r="AE324" s="272"/>
      <c r="AF324" s="293"/>
      <c r="AG324" s="253" t="s">
        <v>71</v>
      </c>
      <c r="AH324" s="129"/>
      <c r="AI324" s="86"/>
      <c r="AJ324" s="87"/>
      <c r="AK324" s="88"/>
      <c r="AL324" s="88"/>
      <c r="AM324" s="88"/>
      <c r="AN324" s="88"/>
      <c r="AO324" s="88"/>
      <c r="AP324" s="88"/>
      <c r="AQ324" s="88"/>
    </row>
    <row r="325" spans="1:43" s="90" customFormat="1" ht="63.75" x14ac:dyDescent="0.2">
      <c r="A325" s="290"/>
      <c r="B325" s="282"/>
      <c r="C325" s="85" t="s">
        <v>240</v>
      </c>
      <c r="D325" s="84">
        <f t="shared" si="860"/>
        <v>1</v>
      </c>
      <c r="E325" s="273"/>
      <c r="F325" s="273"/>
      <c r="G325" s="253" t="s">
        <v>1348</v>
      </c>
      <c r="H325" s="273"/>
      <c r="I325" s="273"/>
      <c r="J325" s="254">
        <f t="shared" si="861"/>
        <v>4</v>
      </c>
      <c r="K325" s="253" t="s">
        <v>243</v>
      </c>
      <c r="L325" s="253"/>
      <c r="M325" s="273"/>
      <c r="N325" s="273"/>
      <c r="O325" s="254">
        <f t="shared" si="857"/>
        <v>1</v>
      </c>
      <c r="P325" s="253" t="s">
        <v>220</v>
      </c>
      <c r="Q325" s="256" t="s">
        <v>1349</v>
      </c>
      <c r="R325" s="273"/>
      <c r="S325" s="273"/>
      <c r="T325" s="254">
        <f t="shared" si="866"/>
        <v>1</v>
      </c>
      <c r="U325" s="253" t="s">
        <v>217</v>
      </c>
      <c r="V325" s="253" t="s">
        <v>224</v>
      </c>
      <c r="W325" s="273"/>
      <c r="X325" s="273"/>
      <c r="Y325" s="254">
        <f t="shared" si="859"/>
        <v>1</v>
      </c>
      <c r="Z325" s="253" t="s">
        <v>395</v>
      </c>
      <c r="AA325" s="273"/>
      <c r="AB325" s="369"/>
      <c r="AC325" s="272"/>
      <c r="AD325" s="371"/>
      <c r="AE325" s="272"/>
      <c r="AF325" s="293"/>
      <c r="AG325" s="253" t="s">
        <v>71</v>
      </c>
      <c r="AH325" s="129"/>
      <c r="AI325" s="86"/>
      <c r="AJ325" s="87"/>
      <c r="AK325" s="88"/>
      <c r="AL325" s="88"/>
      <c r="AM325" s="88"/>
      <c r="AN325" s="88"/>
      <c r="AO325" s="88"/>
      <c r="AP325" s="88"/>
      <c r="AQ325" s="88"/>
    </row>
    <row r="326" spans="1:43" s="90" customFormat="1" ht="89.25" x14ac:dyDescent="0.2">
      <c r="A326" s="290">
        <v>106</v>
      </c>
      <c r="B326" s="280" t="str">
        <f>+'01-Mapa de Riesgos'!N326</f>
        <v>Posibilidad de afectación económica  por aumento en el índice de deserción de los programas académicos que hacen parte de la facultad,   debido a la desactualización de los currículos de las asignaturas afectando el desempeño del estudiante y las dificultades socioeconómicas del mismo para continuar en el programa académico.</v>
      </c>
      <c r="C326" s="85" t="s">
        <v>240</v>
      </c>
      <c r="D326" s="84">
        <f t="shared" si="860"/>
        <v>1</v>
      </c>
      <c r="E326" s="273">
        <f t="shared" ref="E326" si="1038">ROUND(AVERAGEIF(D326:D328,"&gt;0"),0)</f>
        <v>1</v>
      </c>
      <c r="F326" s="273">
        <f t="shared" ref="F326" si="1039">E326*0.6</f>
        <v>0.6</v>
      </c>
      <c r="G326" s="253" t="s">
        <v>1350</v>
      </c>
      <c r="H326" s="273">
        <f t="shared" ref="H326" si="1040">IF(C326="No_existen",5*$H$10,I326*$H$10)</f>
        <v>0.2</v>
      </c>
      <c r="I326" s="273">
        <f t="shared" ref="I326" si="1041">ROUND(AVERAGEIF(J326:J328,"&gt;0"),0)</f>
        <v>4</v>
      </c>
      <c r="J326" s="254">
        <f t="shared" si="861"/>
        <v>4</v>
      </c>
      <c r="K326" s="253" t="s">
        <v>243</v>
      </c>
      <c r="L326" s="253"/>
      <c r="M326" s="273">
        <f t="shared" ref="M326" si="1042">IF(C326="No_existen",5*$M$10,N326*$M$10)</f>
        <v>0.15</v>
      </c>
      <c r="N326" s="273">
        <f t="shared" ref="N326" si="1043">ROUND(AVERAGEIF(O326:O328,"&gt;0"),0)</f>
        <v>1</v>
      </c>
      <c r="O326" s="254">
        <f t="shared" si="857"/>
        <v>1</v>
      </c>
      <c r="P326" s="253" t="s">
        <v>220</v>
      </c>
      <c r="Q326" s="256" t="s">
        <v>1349</v>
      </c>
      <c r="R326" s="273">
        <f t="shared" ref="R326" si="1044">IF(C326="No_existen",5*$R$10,S326*$R$10)</f>
        <v>0.1</v>
      </c>
      <c r="S326" s="273">
        <f t="shared" ref="S326" si="1045">ROUND(AVERAGEIF(T326:T328,"&gt;0"),0)</f>
        <v>1</v>
      </c>
      <c r="T326" s="254">
        <f t="shared" si="866"/>
        <v>1</v>
      </c>
      <c r="U326" s="253" t="s">
        <v>217</v>
      </c>
      <c r="V326" s="253" t="s">
        <v>225</v>
      </c>
      <c r="W326" s="273">
        <f t="shared" ref="W326" si="1046">IF(C326="No_existen",5*$W$10,X326*$W$10)</f>
        <v>0.1</v>
      </c>
      <c r="X326" s="273">
        <f t="shared" ref="X326" si="1047">ROUND(AVERAGEIF(Y326:Y328,"&gt;0"),0)</f>
        <v>1</v>
      </c>
      <c r="Y326" s="254">
        <f t="shared" si="859"/>
        <v>1</v>
      </c>
      <c r="Z326" s="253" t="s">
        <v>395</v>
      </c>
      <c r="AA326" s="273">
        <f t="shared" ref="AA326" si="1048">ROUND(AVERAGE(E326,I326,N326,S326,X326),0)</f>
        <v>2</v>
      </c>
      <c r="AB326" s="369" t="str">
        <f t="shared" ref="AB326" si="1049">IF(AA326&lt;1.5,"FUERTE",IF(AND(AA326&gt;=1.5,AA326&lt;2.5),"ACEPTABLE",IF(AA326&gt;=5,"INEXISTENTE","DÉBIL")))</f>
        <v>ACEPTABLE</v>
      </c>
      <c r="AC326" s="272">
        <f>IF('01-Mapa de Riesgos'!S326=0,0,ROUND(('01-Mapa de Riesgos'!S326*AA326),0))</f>
        <v>12</v>
      </c>
      <c r="AD326" s="371" t="str">
        <f t="shared" si="993"/>
        <v>MODERADO</v>
      </c>
      <c r="AE326" s="375" t="s">
        <v>1357</v>
      </c>
      <c r="AF326" s="293" t="s">
        <v>1358</v>
      </c>
      <c r="AG326" s="253" t="s">
        <v>72</v>
      </c>
      <c r="AH326" s="253" t="s">
        <v>1363</v>
      </c>
      <c r="AI326" s="86">
        <v>46387</v>
      </c>
      <c r="AJ326" s="87"/>
      <c r="AK326" s="88"/>
      <c r="AL326" s="88"/>
      <c r="AM326" s="88"/>
      <c r="AN326" s="88"/>
      <c r="AO326" s="88"/>
      <c r="AP326" s="88"/>
      <c r="AQ326" s="88"/>
    </row>
    <row r="327" spans="1:43" s="90" customFormat="1" x14ac:dyDescent="0.2">
      <c r="A327" s="290"/>
      <c r="B327" s="281"/>
      <c r="C327" s="85"/>
      <c r="D327" s="84">
        <f t="shared" si="860"/>
        <v>0</v>
      </c>
      <c r="E327" s="273"/>
      <c r="F327" s="273"/>
      <c r="G327" s="253"/>
      <c r="H327" s="273"/>
      <c r="I327" s="273"/>
      <c r="J327" s="254">
        <f t="shared" si="861"/>
        <v>0</v>
      </c>
      <c r="K327" s="253"/>
      <c r="L327" s="253"/>
      <c r="M327" s="273"/>
      <c r="N327" s="273"/>
      <c r="O327" s="254">
        <f t="shared" si="857"/>
        <v>0</v>
      </c>
      <c r="P327" s="253"/>
      <c r="Q327" s="256"/>
      <c r="R327" s="273"/>
      <c r="S327" s="273"/>
      <c r="T327" s="254">
        <f t="shared" si="866"/>
        <v>0</v>
      </c>
      <c r="U327" s="253"/>
      <c r="V327" s="253"/>
      <c r="W327" s="273"/>
      <c r="X327" s="273"/>
      <c r="Y327" s="254">
        <f t="shared" si="859"/>
        <v>0</v>
      </c>
      <c r="Z327" s="253"/>
      <c r="AA327" s="273"/>
      <c r="AB327" s="369"/>
      <c r="AC327" s="272"/>
      <c r="AD327" s="371"/>
      <c r="AE327" s="293"/>
      <c r="AF327" s="293"/>
      <c r="AG327" s="253"/>
      <c r="AH327" s="253"/>
      <c r="AI327" s="86"/>
      <c r="AJ327" s="87"/>
      <c r="AK327" s="88"/>
      <c r="AL327" s="88"/>
      <c r="AM327" s="88"/>
      <c r="AN327" s="88"/>
      <c r="AO327" s="88"/>
      <c r="AP327" s="88"/>
      <c r="AQ327" s="88"/>
    </row>
    <row r="328" spans="1:43" s="90" customFormat="1" x14ac:dyDescent="0.2">
      <c r="A328" s="290"/>
      <c r="B328" s="282"/>
      <c r="C328" s="85"/>
      <c r="D328" s="84">
        <f t="shared" si="860"/>
        <v>0</v>
      </c>
      <c r="E328" s="273"/>
      <c r="F328" s="273"/>
      <c r="G328" s="253"/>
      <c r="H328" s="273"/>
      <c r="I328" s="273"/>
      <c r="J328" s="254">
        <f t="shared" si="861"/>
        <v>0</v>
      </c>
      <c r="K328" s="253"/>
      <c r="L328" s="253"/>
      <c r="M328" s="273"/>
      <c r="N328" s="273"/>
      <c r="O328" s="254">
        <f t="shared" si="857"/>
        <v>0</v>
      </c>
      <c r="P328" s="253"/>
      <c r="Q328" s="256"/>
      <c r="R328" s="273"/>
      <c r="S328" s="273"/>
      <c r="T328" s="254">
        <f t="shared" si="866"/>
        <v>0</v>
      </c>
      <c r="U328" s="253"/>
      <c r="V328" s="253"/>
      <c r="W328" s="273"/>
      <c r="X328" s="273"/>
      <c r="Y328" s="254">
        <f t="shared" si="859"/>
        <v>0</v>
      </c>
      <c r="Z328" s="253"/>
      <c r="AA328" s="273"/>
      <c r="AB328" s="369"/>
      <c r="AC328" s="272"/>
      <c r="AD328" s="371"/>
      <c r="AE328" s="293"/>
      <c r="AF328" s="293"/>
      <c r="AG328" s="253"/>
      <c r="AH328" s="253"/>
      <c r="AI328" s="86"/>
      <c r="AJ328" s="87"/>
      <c r="AK328" s="88"/>
      <c r="AL328" s="88"/>
      <c r="AM328" s="88"/>
      <c r="AN328" s="88"/>
      <c r="AO328" s="88"/>
      <c r="AP328" s="88"/>
      <c r="AQ328" s="88"/>
    </row>
    <row r="329" spans="1:43" s="90" customFormat="1" ht="63.75" x14ac:dyDescent="0.2">
      <c r="A329" s="290">
        <v>107</v>
      </c>
      <c r="B329" s="280" t="str">
        <f>+'01-Mapa de Riesgos'!N329</f>
        <v>Posibilidad de afectación reputacional  por la perdida de la categoría de los grupos de investigación de acuerdo a la clasificación anual que hace MinCiencias,   debido a la disminución de la investigación y al incumplimiento con las metas trazadas en el PDI.</v>
      </c>
      <c r="C329" s="85" t="s">
        <v>240</v>
      </c>
      <c r="D329" s="84">
        <f t="shared" si="860"/>
        <v>1</v>
      </c>
      <c r="E329" s="273">
        <f t="shared" ref="E329" si="1050">ROUND(AVERAGEIF(D329:D331,"&gt;0"),0)</f>
        <v>1</v>
      </c>
      <c r="F329" s="273">
        <f t="shared" ref="F329" si="1051">E329*0.6</f>
        <v>0.6</v>
      </c>
      <c r="G329" s="253" t="s">
        <v>1351</v>
      </c>
      <c r="H329" s="273">
        <f t="shared" ref="H329" si="1052">IF(C329="No_existen",5*$H$10,I329*$H$10)</f>
        <v>0.2</v>
      </c>
      <c r="I329" s="273">
        <f t="shared" ref="I329" si="1053">ROUND(AVERAGEIF(J329:J331,"&gt;0"),0)</f>
        <v>4</v>
      </c>
      <c r="J329" s="254">
        <f t="shared" si="861"/>
        <v>4</v>
      </c>
      <c r="K329" s="253" t="s">
        <v>243</v>
      </c>
      <c r="L329" s="253"/>
      <c r="M329" s="273">
        <f t="shared" ref="M329" si="1054">IF(C329="No_existen",5*$M$10,N329*$M$10)</f>
        <v>0.15</v>
      </c>
      <c r="N329" s="273">
        <f t="shared" ref="N329" si="1055">ROUND(AVERAGEIF(O329:O331,"&gt;0"),0)</f>
        <v>1</v>
      </c>
      <c r="O329" s="254">
        <f t="shared" si="857"/>
        <v>1</v>
      </c>
      <c r="P329" s="253" t="s">
        <v>220</v>
      </c>
      <c r="Q329" s="256" t="s">
        <v>1352</v>
      </c>
      <c r="R329" s="273">
        <f t="shared" ref="R329" si="1056">IF(C329="No_existen",5*$R$10,S329*$R$10)</f>
        <v>0.1</v>
      </c>
      <c r="S329" s="273">
        <f t="shared" ref="S329" si="1057">ROUND(AVERAGEIF(T329:T331,"&gt;0"),0)</f>
        <v>1</v>
      </c>
      <c r="T329" s="254">
        <f t="shared" si="866"/>
        <v>1</v>
      </c>
      <c r="U329" s="253" t="s">
        <v>217</v>
      </c>
      <c r="V329" s="253" t="s">
        <v>224</v>
      </c>
      <c r="W329" s="273">
        <f t="shared" ref="W329" si="1058">IF(C329="No_existen",5*$W$10,X329*$W$10)</f>
        <v>0.1</v>
      </c>
      <c r="X329" s="273">
        <f t="shared" ref="X329" si="1059">ROUND(AVERAGEIF(Y329:Y331,"&gt;0"),0)</f>
        <v>1</v>
      </c>
      <c r="Y329" s="254">
        <f t="shared" si="859"/>
        <v>1</v>
      </c>
      <c r="Z329" s="253" t="s">
        <v>395</v>
      </c>
      <c r="AA329" s="273">
        <f t="shared" ref="AA329" si="1060">ROUND(AVERAGE(E329,I329,N329,S329,X329),0)</f>
        <v>2</v>
      </c>
      <c r="AB329" s="369" t="str">
        <f t="shared" ref="AB329" si="1061">IF(AA329&lt;1.5,"FUERTE",IF(AND(AA329&gt;=1.5,AA329&lt;2.5),"ACEPTABLE",IF(AA329&gt;=5,"INEXISTENTE","DÉBIL")))</f>
        <v>ACEPTABLE</v>
      </c>
      <c r="AC329" s="272">
        <f>IF('01-Mapa de Riesgos'!S329=0,0,ROUND(('01-Mapa de Riesgos'!S329*AA329),0))</f>
        <v>4</v>
      </c>
      <c r="AD329" s="371" t="str">
        <f t="shared" si="993"/>
        <v>LEVE</v>
      </c>
      <c r="AE329" s="293" t="s">
        <v>1359</v>
      </c>
      <c r="AF329" s="293" t="s">
        <v>1360</v>
      </c>
      <c r="AG329" s="253" t="s">
        <v>71</v>
      </c>
      <c r="AH329" s="129"/>
      <c r="AI329" s="86"/>
      <c r="AJ329" s="87"/>
      <c r="AK329" s="88"/>
      <c r="AL329" s="88"/>
      <c r="AM329" s="88"/>
      <c r="AN329" s="88"/>
      <c r="AO329" s="88"/>
      <c r="AP329" s="88"/>
      <c r="AQ329" s="88"/>
    </row>
    <row r="330" spans="1:43" s="90" customFormat="1" ht="51" x14ac:dyDescent="0.2">
      <c r="A330" s="290"/>
      <c r="B330" s="281"/>
      <c r="C330" s="85" t="s">
        <v>240</v>
      </c>
      <c r="D330" s="84">
        <f t="shared" si="860"/>
        <v>1</v>
      </c>
      <c r="E330" s="273"/>
      <c r="F330" s="273"/>
      <c r="G330" s="253" t="s">
        <v>1353</v>
      </c>
      <c r="H330" s="273"/>
      <c r="I330" s="273"/>
      <c r="J330" s="254">
        <f t="shared" si="861"/>
        <v>4</v>
      </c>
      <c r="K330" s="253" t="s">
        <v>243</v>
      </c>
      <c r="L330" s="253"/>
      <c r="M330" s="273"/>
      <c r="N330" s="273"/>
      <c r="O330" s="254">
        <f t="shared" si="857"/>
        <v>1</v>
      </c>
      <c r="P330" s="253" t="s">
        <v>220</v>
      </c>
      <c r="Q330" s="256" t="s">
        <v>1352</v>
      </c>
      <c r="R330" s="273"/>
      <c r="S330" s="273"/>
      <c r="T330" s="254">
        <f t="shared" si="866"/>
        <v>1</v>
      </c>
      <c r="U330" s="253" t="s">
        <v>217</v>
      </c>
      <c r="V330" s="253" t="s">
        <v>224</v>
      </c>
      <c r="W330" s="273"/>
      <c r="X330" s="273"/>
      <c r="Y330" s="254">
        <f t="shared" si="859"/>
        <v>1</v>
      </c>
      <c r="Z330" s="253" t="s">
        <v>395</v>
      </c>
      <c r="AA330" s="273"/>
      <c r="AB330" s="369"/>
      <c r="AC330" s="272"/>
      <c r="AD330" s="371"/>
      <c r="AE330" s="293"/>
      <c r="AF330" s="293"/>
      <c r="AG330" s="253" t="s">
        <v>71</v>
      </c>
      <c r="AH330" s="129"/>
      <c r="AI330" s="86"/>
      <c r="AJ330" s="87"/>
      <c r="AK330" s="88"/>
      <c r="AL330" s="88"/>
      <c r="AM330" s="88"/>
      <c r="AN330" s="88"/>
      <c r="AO330" s="88"/>
      <c r="AP330" s="88"/>
      <c r="AQ330" s="88"/>
    </row>
    <row r="331" spans="1:43" s="90" customFormat="1" x14ac:dyDescent="0.2">
      <c r="A331" s="290"/>
      <c r="B331" s="282"/>
      <c r="C331" s="85"/>
      <c r="D331" s="84">
        <f t="shared" si="860"/>
        <v>0</v>
      </c>
      <c r="E331" s="273"/>
      <c r="F331" s="273"/>
      <c r="G331" s="253"/>
      <c r="H331" s="273"/>
      <c r="I331" s="273"/>
      <c r="J331" s="254">
        <f t="shared" si="861"/>
        <v>0</v>
      </c>
      <c r="K331" s="253"/>
      <c r="L331" s="253"/>
      <c r="M331" s="273"/>
      <c r="N331" s="273"/>
      <c r="O331" s="254">
        <f t="shared" ref="O331:O334" si="1062">IF(P331=$U$662,1,IF(P331=$U$661,4,IF(C331="No_existen",5,0)))</f>
        <v>0</v>
      </c>
      <c r="P331" s="253"/>
      <c r="Q331" s="256"/>
      <c r="R331" s="273"/>
      <c r="S331" s="273"/>
      <c r="T331" s="254">
        <f t="shared" si="866"/>
        <v>0</v>
      </c>
      <c r="U331" s="253"/>
      <c r="V331" s="253"/>
      <c r="W331" s="273"/>
      <c r="X331" s="273"/>
      <c r="Y331" s="254">
        <f t="shared" si="859"/>
        <v>0</v>
      </c>
      <c r="Z331" s="253"/>
      <c r="AA331" s="273"/>
      <c r="AB331" s="369"/>
      <c r="AC331" s="272"/>
      <c r="AD331" s="371"/>
      <c r="AE331" s="293"/>
      <c r="AF331" s="293"/>
      <c r="AG331" s="253"/>
      <c r="AH331" s="129"/>
      <c r="AI331" s="86"/>
      <c r="AJ331" s="87"/>
      <c r="AK331" s="88"/>
      <c r="AL331" s="88"/>
      <c r="AM331" s="88"/>
      <c r="AN331" s="88"/>
      <c r="AO331" s="88"/>
      <c r="AP331" s="88"/>
      <c r="AQ331" s="88"/>
    </row>
    <row r="332" spans="1:43" s="90" customFormat="1" ht="63.75" x14ac:dyDescent="0.2">
      <c r="A332" s="290">
        <v>108</v>
      </c>
      <c r="B332" s="280" t="str">
        <f>+'01-Mapa de Riesgos'!N332</f>
        <v>Posibilidad de afectación económica y reputacional  por el daño parcial o total, en equipamientos de los laboratorios,   debido a la indebida manipulación de los equipos en el desarrollo de las clases de laboratorio o a la falta de mantenimiento.</v>
      </c>
      <c r="C332" s="85" t="s">
        <v>240</v>
      </c>
      <c r="D332" s="84">
        <f t="shared" si="860"/>
        <v>1</v>
      </c>
      <c r="E332" s="273">
        <f t="shared" ref="E332" si="1063">ROUND(AVERAGEIF(D332:D334,"&gt;0"),0)</f>
        <v>1</v>
      </c>
      <c r="F332" s="273">
        <f t="shared" ref="F332" si="1064">E332*0.6</f>
        <v>0.6</v>
      </c>
      <c r="G332" s="253" t="s">
        <v>1354</v>
      </c>
      <c r="H332" s="273">
        <f t="shared" ref="H332" si="1065">IF(C332="No_existen",5*$H$10,I332*$H$10)</f>
        <v>0.2</v>
      </c>
      <c r="I332" s="273">
        <f t="shared" ref="I332" si="1066">ROUND(AVERAGEIF(J332:J334,"&gt;0"),0)</f>
        <v>4</v>
      </c>
      <c r="J332" s="254">
        <f t="shared" si="861"/>
        <v>4</v>
      </c>
      <c r="K332" s="253" t="s">
        <v>243</v>
      </c>
      <c r="L332" s="253"/>
      <c r="M332" s="273">
        <f t="shared" ref="M332" si="1067">IF(C332="No_existen",5*$M$10,N332*$M$10)</f>
        <v>0.15</v>
      </c>
      <c r="N332" s="273">
        <f t="shared" ref="N332" si="1068">ROUND(AVERAGEIF(O332:O334,"&gt;0"),0)</f>
        <v>1</v>
      </c>
      <c r="O332" s="254">
        <f t="shared" si="1062"/>
        <v>1</v>
      </c>
      <c r="P332" s="253" t="s">
        <v>220</v>
      </c>
      <c r="Q332" s="256" t="s">
        <v>1355</v>
      </c>
      <c r="R332" s="273">
        <f t="shared" ref="R332" si="1069">IF(C332="No_existen",5*$R$10,S332*$R$10)</f>
        <v>0.1</v>
      </c>
      <c r="S332" s="273">
        <f t="shared" ref="S332" si="1070">ROUND(AVERAGEIF(T332:T334,"&gt;0"),0)</f>
        <v>1</v>
      </c>
      <c r="T332" s="254">
        <f t="shared" si="866"/>
        <v>1</v>
      </c>
      <c r="U332" s="253" t="s">
        <v>217</v>
      </c>
      <c r="V332" s="253" t="s">
        <v>225</v>
      </c>
      <c r="W332" s="273">
        <f t="shared" ref="W332" si="1071">IF(C332="No_existen",5*$W$10,X332*$W$10)</f>
        <v>0.1</v>
      </c>
      <c r="X332" s="273">
        <f t="shared" ref="X332" si="1072">ROUND(AVERAGEIF(Y332:Y334,"&gt;0"),0)</f>
        <v>1</v>
      </c>
      <c r="Y332" s="254">
        <f t="shared" ref="Y332:Y395" si="1073">IF(Z332="Preventivo",1,IF(Z332="Detectivo",4, IF(C332="No_existen",5,0)))</f>
        <v>1</v>
      </c>
      <c r="Z332" s="253" t="s">
        <v>395</v>
      </c>
      <c r="AA332" s="273">
        <f t="shared" ref="AA332" si="1074">ROUND(AVERAGE(E332,I332,N332,S332,X332),0)</f>
        <v>2</v>
      </c>
      <c r="AB332" s="369" t="str">
        <f t="shared" ref="AB332" si="1075">IF(AA332&lt;1.5,"FUERTE",IF(AND(AA332&gt;=1.5,AA332&lt;2.5),"ACEPTABLE",IF(AA332&gt;=5,"INEXISTENTE","DÉBIL")))</f>
        <v>ACEPTABLE</v>
      </c>
      <c r="AC332" s="272">
        <f>IF('01-Mapa de Riesgos'!S332=0,0,ROUND(('01-Mapa de Riesgos'!S332*AA332),0))</f>
        <v>16</v>
      </c>
      <c r="AD332" s="371" t="str">
        <f t="shared" si="993"/>
        <v>MODERADO</v>
      </c>
      <c r="AE332" s="293" t="s">
        <v>1361</v>
      </c>
      <c r="AF332" s="293" t="s">
        <v>1362</v>
      </c>
      <c r="AG332" s="253" t="s">
        <v>71</v>
      </c>
      <c r="AH332" s="129"/>
      <c r="AI332" s="86"/>
      <c r="AJ332" s="87"/>
      <c r="AK332" s="88"/>
      <c r="AL332" s="88"/>
      <c r="AM332" s="88"/>
      <c r="AN332" s="88"/>
      <c r="AO332" s="88"/>
      <c r="AP332" s="88"/>
      <c r="AQ332" s="88"/>
    </row>
    <row r="333" spans="1:43" s="90" customFormat="1" x14ac:dyDescent="0.2">
      <c r="A333" s="290"/>
      <c r="B333" s="281"/>
      <c r="C333" s="85"/>
      <c r="D333" s="84">
        <f t="shared" ref="D333:D396" si="1076">IF(C333=$C$665,1,IF(C333=$C$661,5,IF(C333=$C$662,4,IF(C333=$C$663,3,IF(C333=$C$664,2,0)))))</f>
        <v>0</v>
      </c>
      <c r="E333" s="273"/>
      <c r="F333" s="273"/>
      <c r="G333" s="253"/>
      <c r="H333" s="273"/>
      <c r="I333" s="273"/>
      <c r="J333" s="254">
        <f t="shared" ref="J333:J396" si="1077">IF(K333=$K$662,1,IF(K333=$K$661,4,IF(C333="No_existen",5,0)))</f>
        <v>0</v>
      </c>
      <c r="K333" s="253"/>
      <c r="L333" s="253"/>
      <c r="M333" s="273"/>
      <c r="N333" s="273"/>
      <c r="O333" s="254">
        <f t="shared" si="1062"/>
        <v>0</v>
      </c>
      <c r="P333" s="253"/>
      <c r="Q333" s="256"/>
      <c r="R333" s="273"/>
      <c r="S333" s="273"/>
      <c r="T333" s="254">
        <f t="shared" ref="T333:T396" si="1078">IF(U333=$Z$661,1,IF(U333=$Z$662,4,IF(C333="No_existen",5,0)))</f>
        <v>0</v>
      </c>
      <c r="U333" s="253"/>
      <c r="V333" s="253"/>
      <c r="W333" s="273"/>
      <c r="X333" s="273"/>
      <c r="Y333" s="254">
        <f t="shared" si="1073"/>
        <v>0</v>
      </c>
      <c r="Z333" s="253"/>
      <c r="AA333" s="273"/>
      <c r="AB333" s="369"/>
      <c r="AC333" s="272"/>
      <c r="AD333" s="371"/>
      <c r="AE333" s="293"/>
      <c r="AF333" s="293"/>
      <c r="AG333" s="253"/>
      <c r="AH333" s="129"/>
      <c r="AI333" s="86"/>
      <c r="AJ333" s="87"/>
      <c r="AK333" s="88"/>
      <c r="AL333" s="88"/>
      <c r="AM333" s="88"/>
      <c r="AN333" s="88"/>
      <c r="AO333" s="88"/>
      <c r="AP333" s="88"/>
      <c r="AQ333" s="88"/>
    </row>
    <row r="334" spans="1:43" s="90" customFormat="1" x14ac:dyDescent="0.2">
      <c r="A334" s="290"/>
      <c r="B334" s="282"/>
      <c r="C334" s="85"/>
      <c r="D334" s="84">
        <f t="shared" si="1076"/>
        <v>0</v>
      </c>
      <c r="E334" s="273"/>
      <c r="F334" s="273"/>
      <c r="G334" s="253"/>
      <c r="H334" s="273"/>
      <c r="I334" s="273"/>
      <c r="J334" s="254">
        <f t="shared" si="1077"/>
        <v>0</v>
      </c>
      <c r="K334" s="253"/>
      <c r="L334" s="253"/>
      <c r="M334" s="273"/>
      <c r="N334" s="273"/>
      <c r="O334" s="254">
        <f t="shared" si="1062"/>
        <v>0</v>
      </c>
      <c r="P334" s="253"/>
      <c r="Q334" s="256"/>
      <c r="R334" s="273"/>
      <c r="S334" s="273"/>
      <c r="T334" s="254">
        <f t="shared" si="1078"/>
        <v>0</v>
      </c>
      <c r="U334" s="253"/>
      <c r="V334" s="253"/>
      <c r="W334" s="273"/>
      <c r="X334" s="273"/>
      <c r="Y334" s="254">
        <f t="shared" si="1073"/>
        <v>0</v>
      </c>
      <c r="Z334" s="253"/>
      <c r="AA334" s="273"/>
      <c r="AB334" s="369"/>
      <c r="AC334" s="272"/>
      <c r="AD334" s="371"/>
      <c r="AE334" s="293"/>
      <c r="AF334" s="293"/>
      <c r="AG334" s="253"/>
      <c r="AH334" s="129"/>
      <c r="AI334" s="86"/>
      <c r="AJ334" s="87"/>
      <c r="AK334" s="88"/>
      <c r="AL334" s="88"/>
      <c r="AM334" s="88"/>
      <c r="AN334" s="88"/>
      <c r="AO334" s="88"/>
      <c r="AP334" s="88"/>
      <c r="AQ334" s="88"/>
    </row>
    <row r="335" spans="1:43" s="90" customFormat="1" ht="114.75" x14ac:dyDescent="0.2">
      <c r="A335" s="290">
        <v>109</v>
      </c>
      <c r="B335" s="280" t="str">
        <f>+'01-Mapa de Riesgos'!N335</f>
        <v>Posibilidad de pérdida reputacional  por pérdida de la imparcialidad de los funcionarios,   debido a soborno, orden de un superior sobre el resultado del ensayo y/o presiones indebidas.</v>
      </c>
      <c r="C335" s="194" t="s">
        <v>240</v>
      </c>
      <c r="D335" s="195">
        <f t="shared" si="1076"/>
        <v>1</v>
      </c>
      <c r="E335" s="274">
        <f>ROUND(AVERAGEIF(D335:D337,"&gt;0"),0)</f>
        <v>1</v>
      </c>
      <c r="F335" s="274">
        <f>E335*0.6</f>
        <v>0.6</v>
      </c>
      <c r="G335" s="256" t="s">
        <v>1371</v>
      </c>
      <c r="H335" s="274">
        <f>IF(C335="No_existen",5*$H$10,I335*$H$10)</f>
        <v>0.2</v>
      </c>
      <c r="I335" s="274">
        <f>ROUND(AVERAGEIF(J335:J337,"&gt;0"),0)</f>
        <v>4</v>
      </c>
      <c r="J335" s="255">
        <f t="shared" si="1077"/>
        <v>4</v>
      </c>
      <c r="K335" s="256" t="s">
        <v>243</v>
      </c>
      <c r="L335" s="129"/>
      <c r="M335" s="273">
        <f t="shared" ref="M335" si="1079">IF(C335="No_existen",5*$M$10,N335*$M$10)</f>
        <v>0.15</v>
      </c>
      <c r="N335" s="273">
        <f t="shared" ref="N335:N395" si="1080">ROUND(AVERAGEIF(O335:O337,"&gt;0"),0)</f>
        <v>1</v>
      </c>
      <c r="O335" s="132">
        <f t="shared" ref="O335:O394" si="1081">IF(P335=$U$662,1,IF(P335=$U$661,4,IF(C335="No_existen",5,0)))</f>
        <v>1</v>
      </c>
      <c r="P335" s="256" t="s">
        <v>220</v>
      </c>
      <c r="Q335" s="256" t="s">
        <v>1378</v>
      </c>
      <c r="R335" s="274">
        <f>IF(C335="No_existen",5*$R$10,S335*$R$10)</f>
        <v>0.1</v>
      </c>
      <c r="S335" s="274">
        <f>ROUND(AVERAGEIF(T335:T337,"&gt;0"),0)</f>
        <v>1</v>
      </c>
      <c r="T335" s="255">
        <f t="shared" si="1078"/>
        <v>1</v>
      </c>
      <c r="U335" s="256" t="s">
        <v>217</v>
      </c>
      <c r="V335" s="256" t="s">
        <v>224</v>
      </c>
      <c r="W335" s="274">
        <f t="shared" ref="W335" si="1082">IF(C335="No_existen",5*$W$10,X335*$W$10)</f>
        <v>0.1</v>
      </c>
      <c r="X335" s="274">
        <f>ROUND(AVERAGEIF(Y335:Y337,"&gt;0"),0)</f>
        <v>1</v>
      </c>
      <c r="Y335" s="255">
        <f t="shared" si="1073"/>
        <v>1</v>
      </c>
      <c r="Z335" s="256" t="s">
        <v>395</v>
      </c>
      <c r="AA335" s="273">
        <f t="shared" ref="AA335" si="1083">ROUND(AVERAGE(E335,I335,N335,S335,X335),0)</f>
        <v>2</v>
      </c>
      <c r="AB335" s="369" t="str">
        <f t="shared" ref="AB335" si="1084">IF(AA335&lt;1.5,"FUERTE",IF(AND(AA335&gt;=1.5,AA335&lt;2.5),"ACEPTABLE",IF(AA335&gt;=5,"INEXISTENTE","DÉBIL")))</f>
        <v>ACEPTABLE</v>
      </c>
      <c r="AC335" s="272">
        <f>IF('01-Mapa de Riesgos'!S335=0,0,ROUND(('01-Mapa de Riesgos'!S335*AA335),0))</f>
        <v>6</v>
      </c>
      <c r="AD335" s="371" t="str">
        <f t="shared" si="993"/>
        <v>LEVE</v>
      </c>
      <c r="AE335" s="374" t="s">
        <v>1380</v>
      </c>
      <c r="AF335" s="379">
        <v>1</v>
      </c>
      <c r="AG335" s="256" t="s">
        <v>71</v>
      </c>
      <c r="AH335" s="129"/>
      <c r="AI335" s="86"/>
      <c r="AJ335" s="87"/>
      <c r="AK335" s="88"/>
      <c r="AL335" s="88"/>
      <c r="AM335" s="88"/>
      <c r="AN335" s="88"/>
      <c r="AO335" s="88"/>
      <c r="AP335" s="88"/>
      <c r="AQ335" s="88"/>
    </row>
    <row r="336" spans="1:43" s="90" customFormat="1" ht="127.5" x14ac:dyDescent="0.2">
      <c r="A336" s="290"/>
      <c r="B336" s="281"/>
      <c r="C336" s="85" t="s">
        <v>240</v>
      </c>
      <c r="D336" s="84">
        <f t="shared" si="1076"/>
        <v>1</v>
      </c>
      <c r="E336" s="273"/>
      <c r="F336" s="273"/>
      <c r="G336" s="253" t="s">
        <v>1372</v>
      </c>
      <c r="H336" s="273"/>
      <c r="I336" s="273"/>
      <c r="J336" s="254">
        <f t="shared" si="1077"/>
        <v>4</v>
      </c>
      <c r="K336" s="253" t="s">
        <v>243</v>
      </c>
      <c r="L336" s="129"/>
      <c r="M336" s="273"/>
      <c r="N336" s="273"/>
      <c r="O336" s="132">
        <f t="shared" si="1081"/>
        <v>1</v>
      </c>
      <c r="P336" s="253" t="s">
        <v>220</v>
      </c>
      <c r="Q336" s="256" t="s">
        <v>1379</v>
      </c>
      <c r="R336" s="273"/>
      <c r="S336" s="273"/>
      <c r="T336" s="254">
        <f t="shared" si="1078"/>
        <v>1</v>
      </c>
      <c r="U336" s="253" t="s">
        <v>217</v>
      </c>
      <c r="V336" s="253" t="s">
        <v>224</v>
      </c>
      <c r="W336" s="273"/>
      <c r="X336" s="273"/>
      <c r="Y336" s="254">
        <f t="shared" si="1073"/>
        <v>1</v>
      </c>
      <c r="Z336" s="253" t="s">
        <v>395</v>
      </c>
      <c r="AA336" s="273"/>
      <c r="AB336" s="369"/>
      <c r="AC336" s="272"/>
      <c r="AD336" s="371"/>
      <c r="AE336" s="272"/>
      <c r="AF336" s="293"/>
      <c r="AG336" s="253" t="s">
        <v>71</v>
      </c>
      <c r="AH336" s="129"/>
      <c r="AI336" s="86"/>
      <c r="AJ336" s="87"/>
      <c r="AK336" s="88"/>
      <c r="AL336" s="88"/>
      <c r="AM336" s="88"/>
      <c r="AN336" s="88"/>
      <c r="AO336" s="88"/>
      <c r="AP336" s="88"/>
      <c r="AQ336" s="88"/>
    </row>
    <row r="337" spans="1:43" s="90" customFormat="1" x14ac:dyDescent="0.2">
      <c r="A337" s="290"/>
      <c r="B337" s="282"/>
      <c r="C337" s="85"/>
      <c r="D337" s="84">
        <f t="shared" si="1076"/>
        <v>0</v>
      </c>
      <c r="E337" s="273"/>
      <c r="F337" s="273"/>
      <c r="G337" s="253"/>
      <c r="H337" s="273"/>
      <c r="I337" s="273"/>
      <c r="J337" s="254">
        <f t="shared" si="1077"/>
        <v>0</v>
      </c>
      <c r="K337" s="253"/>
      <c r="L337" s="129"/>
      <c r="M337" s="273"/>
      <c r="N337" s="273"/>
      <c r="O337" s="132">
        <f t="shared" si="1081"/>
        <v>0</v>
      </c>
      <c r="P337" s="253"/>
      <c r="Q337" s="256"/>
      <c r="R337" s="273"/>
      <c r="S337" s="273"/>
      <c r="T337" s="254">
        <f t="shared" si="1078"/>
        <v>0</v>
      </c>
      <c r="U337" s="253"/>
      <c r="V337" s="253"/>
      <c r="W337" s="273"/>
      <c r="X337" s="273"/>
      <c r="Y337" s="254">
        <f t="shared" si="1073"/>
        <v>0</v>
      </c>
      <c r="Z337" s="253"/>
      <c r="AA337" s="273"/>
      <c r="AB337" s="369"/>
      <c r="AC337" s="272"/>
      <c r="AD337" s="371"/>
      <c r="AE337" s="272"/>
      <c r="AF337" s="293"/>
      <c r="AG337" s="253"/>
      <c r="AH337" s="129"/>
      <c r="AI337" s="86"/>
      <c r="AJ337" s="87"/>
      <c r="AK337" s="88"/>
      <c r="AL337" s="88"/>
      <c r="AM337" s="88"/>
      <c r="AN337" s="88"/>
      <c r="AO337" s="88"/>
      <c r="AP337" s="88"/>
      <c r="AQ337" s="88"/>
    </row>
    <row r="338" spans="1:43" s="90" customFormat="1" ht="229.5" x14ac:dyDescent="0.2">
      <c r="A338" s="290">
        <v>110</v>
      </c>
      <c r="B338" s="280" t="str">
        <f>+'01-Mapa de Riesgos'!N338</f>
        <v>Posibilidad de afectación reputacional  por pérdida de la validez de los resultados del laboratorio,   debido a condiciones ambientales e instalaciones inadecuadas para los ensayos.</v>
      </c>
      <c r="C338" s="85" t="s">
        <v>240</v>
      </c>
      <c r="D338" s="84">
        <f t="shared" si="1076"/>
        <v>1</v>
      </c>
      <c r="E338" s="273">
        <f t="shared" ref="E338" si="1085">ROUND(AVERAGEIF(D338:D340,"&gt;0"),0)</f>
        <v>1</v>
      </c>
      <c r="F338" s="273">
        <f t="shared" ref="F338" si="1086">E338*0.6</f>
        <v>0.6</v>
      </c>
      <c r="G338" s="253" t="s">
        <v>1373</v>
      </c>
      <c r="H338" s="273">
        <f t="shared" ref="H338" si="1087">IF(C338="No_existen",5*$H$10,I338*$H$10)</f>
        <v>0.2</v>
      </c>
      <c r="I338" s="273">
        <f t="shared" ref="I338" si="1088">ROUND(AVERAGEIF(J338:J340,"&gt;0"),0)</f>
        <v>4</v>
      </c>
      <c r="J338" s="254">
        <f t="shared" si="1077"/>
        <v>4</v>
      </c>
      <c r="K338" s="253" t="s">
        <v>243</v>
      </c>
      <c r="L338" s="129"/>
      <c r="M338" s="273">
        <f t="shared" ref="M338" si="1089">IF(C338="No_existen",5*$M$10,N338*$M$10)</f>
        <v>0.15</v>
      </c>
      <c r="N338" s="273">
        <f t="shared" ref="N338:N398" si="1090">ROUND(AVERAGEIF(O338:O340,"&gt;0"),0)</f>
        <v>1</v>
      </c>
      <c r="O338" s="132">
        <f t="shared" si="1081"/>
        <v>1</v>
      </c>
      <c r="P338" s="253" t="s">
        <v>220</v>
      </c>
      <c r="Q338" s="256" t="s">
        <v>1378</v>
      </c>
      <c r="R338" s="273">
        <f t="shared" ref="R338" si="1091">IF(C338="No_existen",5*$R$10,S338*$R$10)</f>
        <v>0.1</v>
      </c>
      <c r="S338" s="273">
        <f t="shared" ref="S338" si="1092">ROUND(AVERAGEIF(T338:T340,"&gt;0"),0)</f>
        <v>1</v>
      </c>
      <c r="T338" s="254">
        <f t="shared" si="1078"/>
        <v>1</v>
      </c>
      <c r="U338" s="253" t="s">
        <v>217</v>
      </c>
      <c r="V338" s="253" t="s">
        <v>231</v>
      </c>
      <c r="W338" s="273">
        <f t="shared" ref="W338" si="1093">IF(C338="No_existen",5*$W$10,X338*$W$10)</f>
        <v>0.1</v>
      </c>
      <c r="X338" s="273">
        <f t="shared" ref="X338" si="1094">ROUND(AVERAGEIF(Y338:Y340,"&gt;0"),0)</f>
        <v>1</v>
      </c>
      <c r="Y338" s="254">
        <f t="shared" si="1073"/>
        <v>1</v>
      </c>
      <c r="Z338" s="253" t="s">
        <v>395</v>
      </c>
      <c r="AA338" s="273">
        <f t="shared" ref="AA338" si="1095">ROUND(AVERAGE(E338,I338,N338,S338,X338),0)</f>
        <v>2</v>
      </c>
      <c r="AB338" s="369" t="str">
        <f t="shared" ref="AB338" si="1096">IF(AA338&lt;1.5,"FUERTE",IF(AND(AA338&gt;=1.5,AA338&lt;2.5),"ACEPTABLE",IF(AA338&gt;=5,"INEXISTENTE","DÉBIL")))</f>
        <v>ACEPTABLE</v>
      </c>
      <c r="AC338" s="272">
        <f>IF('01-Mapa de Riesgos'!S338=0,0,ROUND(('01-Mapa de Riesgos'!S338*AA338),0))</f>
        <v>2</v>
      </c>
      <c r="AD338" s="371" t="str">
        <f t="shared" si="993"/>
        <v>LEVE</v>
      </c>
      <c r="AE338" s="375" t="s">
        <v>1381</v>
      </c>
      <c r="AF338" s="376">
        <v>1</v>
      </c>
      <c r="AG338" s="253" t="s">
        <v>71</v>
      </c>
      <c r="AH338" s="129"/>
      <c r="AI338" s="86"/>
      <c r="AJ338" s="87"/>
      <c r="AK338" s="88"/>
      <c r="AL338" s="88"/>
      <c r="AM338" s="88"/>
      <c r="AN338" s="88"/>
      <c r="AO338" s="88"/>
      <c r="AP338" s="88"/>
      <c r="AQ338" s="88"/>
    </row>
    <row r="339" spans="1:43" s="90" customFormat="1" x14ac:dyDescent="0.2">
      <c r="A339" s="290"/>
      <c r="B339" s="281"/>
      <c r="C339" s="85"/>
      <c r="D339" s="84">
        <f t="shared" si="1076"/>
        <v>0</v>
      </c>
      <c r="E339" s="273"/>
      <c r="F339" s="273"/>
      <c r="G339" s="253"/>
      <c r="H339" s="273"/>
      <c r="I339" s="273"/>
      <c r="J339" s="254">
        <f t="shared" si="1077"/>
        <v>0</v>
      </c>
      <c r="K339" s="253"/>
      <c r="L339" s="129"/>
      <c r="M339" s="273"/>
      <c r="N339" s="273"/>
      <c r="O339" s="132">
        <f t="shared" si="1081"/>
        <v>0</v>
      </c>
      <c r="P339" s="253"/>
      <c r="Q339" s="256"/>
      <c r="R339" s="273"/>
      <c r="S339" s="273"/>
      <c r="T339" s="254">
        <f t="shared" si="1078"/>
        <v>0</v>
      </c>
      <c r="U339" s="253"/>
      <c r="V339" s="253"/>
      <c r="W339" s="273"/>
      <c r="X339" s="273"/>
      <c r="Y339" s="254">
        <f t="shared" si="1073"/>
        <v>0</v>
      </c>
      <c r="Z339" s="253"/>
      <c r="AA339" s="273"/>
      <c r="AB339" s="369"/>
      <c r="AC339" s="272"/>
      <c r="AD339" s="371"/>
      <c r="AE339" s="293"/>
      <c r="AF339" s="293"/>
      <c r="AG339" s="253"/>
      <c r="AH339" s="129"/>
      <c r="AI339" s="86"/>
      <c r="AJ339" s="87"/>
      <c r="AK339" s="88"/>
      <c r="AL339" s="88"/>
      <c r="AM339" s="88"/>
      <c r="AN339" s="88"/>
      <c r="AO339" s="88"/>
      <c r="AP339" s="88"/>
      <c r="AQ339" s="88"/>
    </row>
    <row r="340" spans="1:43" s="90" customFormat="1" x14ac:dyDescent="0.2">
      <c r="A340" s="290"/>
      <c r="B340" s="282"/>
      <c r="C340" s="85"/>
      <c r="D340" s="84">
        <f t="shared" si="1076"/>
        <v>0</v>
      </c>
      <c r="E340" s="273"/>
      <c r="F340" s="273"/>
      <c r="G340" s="253"/>
      <c r="H340" s="273"/>
      <c r="I340" s="273"/>
      <c r="J340" s="254">
        <f t="shared" si="1077"/>
        <v>0</v>
      </c>
      <c r="K340" s="253"/>
      <c r="L340" s="129"/>
      <c r="M340" s="273"/>
      <c r="N340" s="273"/>
      <c r="O340" s="132">
        <f t="shared" si="1081"/>
        <v>0</v>
      </c>
      <c r="P340" s="253"/>
      <c r="Q340" s="256"/>
      <c r="R340" s="273"/>
      <c r="S340" s="273"/>
      <c r="T340" s="254">
        <f t="shared" si="1078"/>
        <v>0</v>
      </c>
      <c r="U340" s="253"/>
      <c r="V340" s="253"/>
      <c r="W340" s="273"/>
      <c r="X340" s="273"/>
      <c r="Y340" s="254">
        <f t="shared" si="1073"/>
        <v>0</v>
      </c>
      <c r="Z340" s="253"/>
      <c r="AA340" s="273"/>
      <c r="AB340" s="369"/>
      <c r="AC340" s="272"/>
      <c r="AD340" s="371"/>
      <c r="AE340" s="293"/>
      <c r="AF340" s="293"/>
      <c r="AG340" s="253"/>
      <c r="AH340" s="129"/>
      <c r="AI340" s="86"/>
      <c r="AJ340" s="87"/>
      <c r="AK340" s="88"/>
      <c r="AL340" s="88"/>
      <c r="AM340" s="88"/>
      <c r="AN340" s="88"/>
      <c r="AO340" s="88"/>
      <c r="AP340" s="88"/>
      <c r="AQ340" s="88"/>
    </row>
    <row r="341" spans="1:43" s="90" customFormat="1" ht="63.75" x14ac:dyDescent="0.2">
      <c r="A341" s="290">
        <v>111</v>
      </c>
      <c r="B341" s="280" t="str">
        <f>+'01-Mapa de Riesgos'!N341</f>
        <v>Posibilidad de afectación reputacional  por pérdida de la validez de los resultados del laboratorio,   a causa de equipos defectuosos y/o incumplimiento en el plan de calibración, verificación y mantenimiento de equipos.</v>
      </c>
      <c r="C341" s="85" t="s">
        <v>240</v>
      </c>
      <c r="D341" s="84">
        <f t="shared" si="1076"/>
        <v>1</v>
      </c>
      <c r="E341" s="273">
        <f t="shared" ref="E341" si="1097">ROUND(AVERAGEIF(D341:D343,"&gt;0"),0)</f>
        <v>1</v>
      </c>
      <c r="F341" s="273">
        <f t="shared" ref="F341" si="1098">E341*0.6</f>
        <v>0.6</v>
      </c>
      <c r="G341" s="253" t="s">
        <v>1374</v>
      </c>
      <c r="H341" s="273">
        <f t="shared" ref="H341" si="1099">IF(C341="No_existen",5*$H$10,I341*$H$10)</f>
        <v>0.2</v>
      </c>
      <c r="I341" s="273">
        <f t="shared" ref="I341" si="1100">ROUND(AVERAGEIF(J341:J343,"&gt;0"),0)</f>
        <v>4</v>
      </c>
      <c r="J341" s="254">
        <f t="shared" si="1077"/>
        <v>4</v>
      </c>
      <c r="K341" s="253" t="s">
        <v>243</v>
      </c>
      <c r="L341" s="129"/>
      <c r="M341" s="273">
        <f t="shared" ref="M341" si="1101">IF(C341="No_existen",5*$M$10,N341*$M$10)</f>
        <v>0.15</v>
      </c>
      <c r="N341" s="273">
        <f t="shared" ref="N341:N401" si="1102">ROUND(AVERAGEIF(O341:O343,"&gt;0"),0)</f>
        <v>1</v>
      </c>
      <c r="O341" s="132">
        <f t="shared" si="1081"/>
        <v>1</v>
      </c>
      <c r="P341" s="253" t="s">
        <v>220</v>
      </c>
      <c r="Q341" s="256" t="s">
        <v>1378</v>
      </c>
      <c r="R341" s="273">
        <f t="shared" ref="R341" si="1103">IF(C341="No_existen",5*$R$10,S341*$R$10)</f>
        <v>0.1</v>
      </c>
      <c r="S341" s="273">
        <f t="shared" ref="S341" si="1104">ROUND(AVERAGEIF(T341:T343,"&gt;0"),0)</f>
        <v>1</v>
      </c>
      <c r="T341" s="254">
        <f t="shared" si="1078"/>
        <v>1</v>
      </c>
      <c r="U341" s="253" t="s">
        <v>217</v>
      </c>
      <c r="V341" s="253" t="s">
        <v>228</v>
      </c>
      <c r="W341" s="273">
        <f t="shared" ref="W341" si="1105">IF(C341="No_existen",5*$W$10,X341*$W$10)</f>
        <v>0.1</v>
      </c>
      <c r="X341" s="273">
        <f t="shared" ref="X341" si="1106">ROUND(AVERAGEIF(Y341:Y343,"&gt;0"),0)</f>
        <v>1</v>
      </c>
      <c r="Y341" s="254">
        <f t="shared" si="1073"/>
        <v>1</v>
      </c>
      <c r="Z341" s="253" t="s">
        <v>395</v>
      </c>
      <c r="AA341" s="273">
        <f t="shared" ref="AA341" si="1107">ROUND(AVERAGE(E341,I341,N341,S341,X341),0)</f>
        <v>2</v>
      </c>
      <c r="AB341" s="369" t="str">
        <f t="shared" ref="AB341" si="1108">IF(AA341&lt;1.5,"FUERTE",IF(AND(AA341&gt;=1.5,AA341&lt;2.5),"ACEPTABLE",IF(AA341&gt;=5,"INEXISTENTE","DÉBIL")))</f>
        <v>ACEPTABLE</v>
      </c>
      <c r="AC341" s="272">
        <f>IF('01-Mapa de Riesgos'!S341=0,0,ROUND(('01-Mapa de Riesgos'!S341*AA341),0))</f>
        <v>2</v>
      </c>
      <c r="AD341" s="371" t="str">
        <f t="shared" si="993"/>
        <v>LEVE</v>
      </c>
      <c r="AE341" s="293" t="s">
        <v>1382</v>
      </c>
      <c r="AF341" s="376">
        <v>1</v>
      </c>
      <c r="AG341" s="253" t="s">
        <v>71</v>
      </c>
      <c r="AH341" s="129"/>
      <c r="AI341" s="86"/>
      <c r="AJ341" s="87"/>
      <c r="AK341" s="88"/>
      <c r="AL341" s="88"/>
      <c r="AM341" s="88"/>
      <c r="AN341" s="88"/>
      <c r="AO341" s="88"/>
      <c r="AP341" s="88"/>
      <c r="AQ341" s="88"/>
    </row>
    <row r="342" spans="1:43" s="90" customFormat="1" x14ac:dyDescent="0.2">
      <c r="A342" s="290"/>
      <c r="B342" s="281"/>
      <c r="C342" s="85"/>
      <c r="D342" s="84">
        <f t="shared" si="1076"/>
        <v>0</v>
      </c>
      <c r="E342" s="273"/>
      <c r="F342" s="273"/>
      <c r="G342" s="253"/>
      <c r="H342" s="273"/>
      <c r="I342" s="273"/>
      <c r="J342" s="254">
        <f t="shared" si="1077"/>
        <v>0</v>
      </c>
      <c r="K342" s="253"/>
      <c r="L342" s="129"/>
      <c r="M342" s="273"/>
      <c r="N342" s="273"/>
      <c r="O342" s="132">
        <f t="shared" si="1081"/>
        <v>0</v>
      </c>
      <c r="P342" s="253"/>
      <c r="Q342" s="256"/>
      <c r="R342" s="273"/>
      <c r="S342" s="273"/>
      <c r="T342" s="254">
        <f t="shared" si="1078"/>
        <v>0</v>
      </c>
      <c r="U342" s="253"/>
      <c r="V342" s="253"/>
      <c r="W342" s="273"/>
      <c r="X342" s="273"/>
      <c r="Y342" s="254">
        <f t="shared" si="1073"/>
        <v>0</v>
      </c>
      <c r="Z342" s="253"/>
      <c r="AA342" s="273"/>
      <c r="AB342" s="369"/>
      <c r="AC342" s="272"/>
      <c r="AD342" s="371"/>
      <c r="AE342" s="293"/>
      <c r="AF342" s="293"/>
      <c r="AG342" s="253"/>
      <c r="AH342" s="129"/>
      <c r="AI342" s="86"/>
      <c r="AJ342" s="87"/>
      <c r="AK342" s="88"/>
      <c r="AL342" s="88"/>
      <c r="AM342" s="88"/>
      <c r="AN342" s="88"/>
      <c r="AO342" s="88"/>
      <c r="AP342" s="88"/>
      <c r="AQ342" s="88"/>
    </row>
    <row r="343" spans="1:43" s="90" customFormat="1" x14ac:dyDescent="0.2">
      <c r="A343" s="290"/>
      <c r="B343" s="282"/>
      <c r="C343" s="85"/>
      <c r="D343" s="84">
        <f t="shared" si="1076"/>
        <v>0</v>
      </c>
      <c r="E343" s="273"/>
      <c r="F343" s="273"/>
      <c r="G343" s="253"/>
      <c r="H343" s="273"/>
      <c r="I343" s="273"/>
      <c r="J343" s="254">
        <f t="shared" si="1077"/>
        <v>0</v>
      </c>
      <c r="K343" s="253"/>
      <c r="L343" s="129"/>
      <c r="M343" s="273"/>
      <c r="N343" s="273"/>
      <c r="O343" s="132">
        <f t="shared" si="1081"/>
        <v>0</v>
      </c>
      <c r="P343" s="253"/>
      <c r="Q343" s="256"/>
      <c r="R343" s="273"/>
      <c r="S343" s="273"/>
      <c r="T343" s="254">
        <f t="shared" si="1078"/>
        <v>0</v>
      </c>
      <c r="U343" s="253"/>
      <c r="V343" s="253"/>
      <c r="W343" s="273"/>
      <c r="X343" s="273"/>
      <c r="Y343" s="254">
        <f t="shared" si="1073"/>
        <v>0</v>
      </c>
      <c r="Z343" s="253"/>
      <c r="AA343" s="273"/>
      <c r="AB343" s="369"/>
      <c r="AC343" s="272"/>
      <c r="AD343" s="371"/>
      <c r="AE343" s="293"/>
      <c r="AF343" s="293"/>
      <c r="AG343" s="253"/>
      <c r="AH343" s="129"/>
      <c r="AI343" s="86"/>
      <c r="AJ343" s="87"/>
      <c r="AK343" s="88"/>
      <c r="AL343" s="88"/>
      <c r="AM343" s="88"/>
      <c r="AN343" s="88"/>
      <c r="AO343" s="88"/>
      <c r="AP343" s="88"/>
      <c r="AQ343" s="88"/>
    </row>
    <row r="344" spans="1:43" s="90" customFormat="1" ht="191.25" x14ac:dyDescent="0.2">
      <c r="A344" s="290">
        <v>112</v>
      </c>
      <c r="B344" s="280" t="str">
        <f>+'01-Mapa de Riesgos'!N344</f>
        <v>Posibilidad de afectación reputacional  por perdida de la validez de los resultados del laboratorio,    debido a no  tener en cuenta todos los factores en la verificación / validación del método, evaluación de la incertidumbre en el laboratorio y la aplicación de los controles de aseguramiento de la validez de los resultados.</v>
      </c>
      <c r="C344" s="85" t="s">
        <v>240</v>
      </c>
      <c r="D344" s="84">
        <f t="shared" si="1076"/>
        <v>1</v>
      </c>
      <c r="E344" s="273">
        <f t="shared" ref="E344" si="1109">ROUND(AVERAGEIF(D344:D346,"&gt;0"),0)</f>
        <v>1</v>
      </c>
      <c r="F344" s="273">
        <f t="shared" ref="F344" si="1110">E344*0.6</f>
        <v>0.6</v>
      </c>
      <c r="G344" s="253" t="s">
        <v>1375</v>
      </c>
      <c r="H344" s="273">
        <f t="shared" ref="H344" si="1111">IF(C344="No_existen",5*$H$10,I344*$H$10)</f>
        <v>0.2</v>
      </c>
      <c r="I344" s="273">
        <f t="shared" ref="I344" si="1112">ROUND(AVERAGEIF(J344:J346,"&gt;0"),0)</f>
        <v>4</v>
      </c>
      <c r="J344" s="254">
        <f t="shared" si="1077"/>
        <v>4</v>
      </c>
      <c r="K344" s="253" t="s">
        <v>243</v>
      </c>
      <c r="L344" s="129"/>
      <c r="M344" s="273">
        <f t="shared" ref="M344" si="1113">IF(C344="No_existen",5*$M$10,N344*$M$10)</f>
        <v>0.15</v>
      </c>
      <c r="N344" s="273">
        <f t="shared" ref="N344:N404" si="1114">ROUND(AVERAGEIF(O344:O346,"&gt;0"),0)</f>
        <v>1</v>
      </c>
      <c r="O344" s="132">
        <f t="shared" si="1081"/>
        <v>1</v>
      </c>
      <c r="P344" s="253" t="s">
        <v>220</v>
      </c>
      <c r="Q344" s="256" t="s">
        <v>1378</v>
      </c>
      <c r="R344" s="273">
        <f t="shared" ref="R344" si="1115">IF(C344="No_existen",5*$R$10,S344*$R$10)</f>
        <v>0.1</v>
      </c>
      <c r="S344" s="273">
        <f t="shared" ref="S344" si="1116">ROUND(AVERAGEIF(T344:T346,"&gt;0"),0)</f>
        <v>1</v>
      </c>
      <c r="T344" s="254">
        <f t="shared" si="1078"/>
        <v>1</v>
      </c>
      <c r="U344" s="253" t="s">
        <v>217</v>
      </c>
      <c r="V344" s="253" t="s">
        <v>224</v>
      </c>
      <c r="W344" s="273">
        <f t="shared" ref="W344" si="1117">IF(C344="No_existen",5*$W$10,X344*$W$10)</f>
        <v>0.1</v>
      </c>
      <c r="X344" s="273">
        <f t="shared" ref="X344" si="1118">ROUND(AVERAGEIF(Y344:Y346,"&gt;0"),0)</f>
        <v>1</v>
      </c>
      <c r="Y344" s="254">
        <f t="shared" si="1073"/>
        <v>1</v>
      </c>
      <c r="Z344" s="253" t="s">
        <v>395</v>
      </c>
      <c r="AA344" s="273">
        <f t="shared" ref="AA344" si="1119">ROUND(AVERAGE(E344,I344,N344,S344,X344),0)</f>
        <v>2</v>
      </c>
      <c r="AB344" s="369" t="str">
        <f t="shared" ref="AB344" si="1120">IF(AA344&lt;1.5,"FUERTE",IF(AND(AA344&gt;=1.5,AA344&lt;2.5),"ACEPTABLE",IF(AA344&gt;=5,"INEXISTENTE","DÉBIL")))</f>
        <v>ACEPTABLE</v>
      </c>
      <c r="AC344" s="272">
        <f>IF('01-Mapa de Riesgos'!S344=0,0,ROUND(('01-Mapa de Riesgos'!S344*AA344),0))</f>
        <v>2</v>
      </c>
      <c r="AD344" s="371" t="str">
        <f t="shared" si="993"/>
        <v>LEVE</v>
      </c>
      <c r="AE344" s="293" t="s">
        <v>1383</v>
      </c>
      <c r="AF344" s="376">
        <v>1</v>
      </c>
      <c r="AG344" s="253" t="s">
        <v>71</v>
      </c>
      <c r="AH344" s="129"/>
      <c r="AI344" s="86"/>
      <c r="AJ344" s="87"/>
      <c r="AK344" s="88"/>
      <c r="AL344" s="88"/>
      <c r="AM344" s="88"/>
      <c r="AN344" s="88"/>
      <c r="AO344" s="88"/>
      <c r="AP344" s="88"/>
      <c r="AQ344" s="88"/>
    </row>
    <row r="345" spans="1:43" s="90" customFormat="1" ht="127.5" x14ac:dyDescent="0.2">
      <c r="A345" s="290"/>
      <c r="B345" s="281"/>
      <c r="C345" s="85" t="s">
        <v>240</v>
      </c>
      <c r="D345" s="84">
        <f t="shared" si="1076"/>
        <v>1</v>
      </c>
      <c r="E345" s="273"/>
      <c r="F345" s="273"/>
      <c r="G345" s="253" t="s">
        <v>1376</v>
      </c>
      <c r="H345" s="273"/>
      <c r="I345" s="273"/>
      <c r="J345" s="254">
        <f t="shared" si="1077"/>
        <v>4</v>
      </c>
      <c r="K345" s="253" t="s">
        <v>243</v>
      </c>
      <c r="L345" s="129"/>
      <c r="M345" s="273"/>
      <c r="N345" s="273"/>
      <c r="O345" s="132">
        <f t="shared" si="1081"/>
        <v>1</v>
      </c>
      <c r="P345" s="253" t="s">
        <v>220</v>
      </c>
      <c r="Q345" s="256" t="s">
        <v>1378</v>
      </c>
      <c r="R345" s="273"/>
      <c r="S345" s="273"/>
      <c r="T345" s="254">
        <f t="shared" si="1078"/>
        <v>1</v>
      </c>
      <c r="U345" s="253" t="s">
        <v>217</v>
      </c>
      <c r="V345" s="253" t="s">
        <v>231</v>
      </c>
      <c r="W345" s="273"/>
      <c r="X345" s="273"/>
      <c r="Y345" s="254">
        <f t="shared" si="1073"/>
        <v>1</v>
      </c>
      <c r="Z345" s="253" t="s">
        <v>395</v>
      </c>
      <c r="AA345" s="273"/>
      <c r="AB345" s="369"/>
      <c r="AC345" s="272"/>
      <c r="AD345" s="371"/>
      <c r="AE345" s="293"/>
      <c r="AF345" s="293"/>
      <c r="AG345" s="253" t="s">
        <v>71</v>
      </c>
      <c r="AH345" s="129"/>
      <c r="AI345" s="86"/>
      <c r="AJ345" s="87"/>
      <c r="AK345" s="88"/>
      <c r="AL345" s="88"/>
      <c r="AM345" s="88"/>
      <c r="AN345" s="88"/>
      <c r="AO345" s="88"/>
      <c r="AP345" s="88"/>
      <c r="AQ345" s="88"/>
    </row>
    <row r="346" spans="1:43" s="90" customFormat="1" ht="89.25" x14ac:dyDescent="0.2">
      <c r="A346" s="290"/>
      <c r="B346" s="282"/>
      <c r="C346" s="85" t="s">
        <v>240</v>
      </c>
      <c r="D346" s="84">
        <f t="shared" si="1076"/>
        <v>1</v>
      </c>
      <c r="E346" s="273"/>
      <c r="F346" s="273"/>
      <c r="G346" s="253" t="s">
        <v>1377</v>
      </c>
      <c r="H346" s="273"/>
      <c r="I346" s="273"/>
      <c r="J346" s="254">
        <f t="shared" si="1077"/>
        <v>4</v>
      </c>
      <c r="K346" s="253" t="s">
        <v>243</v>
      </c>
      <c r="L346" s="129"/>
      <c r="M346" s="273"/>
      <c r="N346" s="273"/>
      <c r="O346" s="132">
        <f t="shared" si="1081"/>
        <v>1</v>
      </c>
      <c r="P346" s="253" t="s">
        <v>220</v>
      </c>
      <c r="Q346" s="256" t="s">
        <v>1378</v>
      </c>
      <c r="R346" s="273"/>
      <c r="S346" s="273"/>
      <c r="T346" s="254">
        <f t="shared" si="1078"/>
        <v>1</v>
      </c>
      <c r="U346" s="253" t="s">
        <v>217</v>
      </c>
      <c r="V346" s="253" t="s">
        <v>224</v>
      </c>
      <c r="W346" s="273"/>
      <c r="X346" s="273"/>
      <c r="Y346" s="254">
        <f t="shared" si="1073"/>
        <v>1</v>
      </c>
      <c r="Z346" s="253" t="s">
        <v>395</v>
      </c>
      <c r="AA346" s="273"/>
      <c r="AB346" s="369"/>
      <c r="AC346" s="272"/>
      <c r="AD346" s="371"/>
      <c r="AE346" s="293"/>
      <c r="AF346" s="293"/>
      <c r="AG346" s="253" t="s">
        <v>71</v>
      </c>
      <c r="AH346" s="129"/>
      <c r="AI346" s="86"/>
      <c r="AJ346" s="87"/>
      <c r="AK346" s="88"/>
      <c r="AL346" s="88"/>
      <c r="AM346" s="88"/>
      <c r="AN346" s="88"/>
      <c r="AO346" s="88"/>
      <c r="AP346" s="88"/>
      <c r="AQ346" s="88"/>
    </row>
    <row r="347" spans="1:43" s="90" customFormat="1" ht="102" x14ac:dyDescent="0.2">
      <c r="A347" s="290">
        <v>113</v>
      </c>
      <c r="B347" s="280" t="str">
        <f>+'01-Mapa de Riesgos'!N347</f>
        <v xml:space="preserve">Posibilidad de pérdida reputacional  por pérdida de la imparcialidad de los funcionarios,   debido a soborno, orden de un superior sobre el resultado del ensayo </v>
      </c>
      <c r="C347" s="194" t="s">
        <v>240</v>
      </c>
      <c r="D347" s="195">
        <f t="shared" si="1076"/>
        <v>1</v>
      </c>
      <c r="E347" s="274">
        <f>ROUND(AVERAGEIF(D347:D349,"&gt;0"),0)</f>
        <v>1</v>
      </c>
      <c r="F347" s="274">
        <f>E347*0.6</f>
        <v>0.6</v>
      </c>
      <c r="G347" s="256" t="s">
        <v>1390</v>
      </c>
      <c r="H347" s="274">
        <f>IF(C347="No_existen",5*$H$10,I347*$H$10)</f>
        <v>0.2</v>
      </c>
      <c r="I347" s="274">
        <f>ROUND(AVERAGEIF(J347:J349,"&gt;0"),0)</f>
        <v>4</v>
      </c>
      <c r="J347" s="255">
        <f t="shared" si="1077"/>
        <v>4</v>
      </c>
      <c r="K347" s="256" t="s">
        <v>243</v>
      </c>
      <c r="L347" s="129"/>
      <c r="M347" s="273">
        <f t="shared" ref="M347" si="1121">IF(C347="No_existen",5*$M$10,N347*$M$10)</f>
        <v>0.15</v>
      </c>
      <c r="N347" s="273">
        <f t="shared" ref="N347:N407" si="1122">ROUND(AVERAGEIF(O347:O349,"&gt;0"),0)</f>
        <v>1</v>
      </c>
      <c r="O347" s="132">
        <f t="shared" si="1081"/>
        <v>1</v>
      </c>
      <c r="P347" s="256" t="s">
        <v>220</v>
      </c>
      <c r="Q347" s="256" t="s">
        <v>1398</v>
      </c>
      <c r="R347" s="274">
        <f>IF(C347="No_existen",5*$R$10,S347*$R$10)</f>
        <v>0.1</v>
      </c>
      <c r="S347" s="274">
        <f>ROUND(AVERAGEIF(T347:T349,"&gt;0"),0)</f>
        <v>1</v>
      </c>
      <c r="T347" s="255">
        <f t="shared" si="1078"/>
        <v>1</v>
      </c>
      <c r="U347" s="256" t="s">
        <v>217</v>
      </c>
      <c r="V347" s="256" t="s">
        <v>224</v>
      </c>
      <c r="W347" s="274">
        <f t="shared" ref="W347" si="1123">IF(C347="No_existen",5*$W$10,X347*$W$10)</f>
        <v>0.1</v>
      </c>
      <c r="X347" s="274">
        <f>ROUND(AVERAGEIF(Y347:Y349,"&gt;0"),0)</f>
        <v>1</v>
      </c>
      <c r="Y347" s="255">
        <f t="shared" si="1073"/>
        <v>1</v>
      </c>
      <c r="Z347" s="256" t="s">
        <v>395</v>
      </c>
      <c r="AA347" s="273">
        <f t="shared" ref="AA347" si="1124">ROUND(AVERAGE(E347,I347,N347,S347,X347),0)</f>
        <v>2</v>
      </c>
      <c r="AB347" s="369" t="str">
        <f t="shared" ref="AB347" si="1125">IF(AA347&lt;1.5,"FUERTE",IF(AND(AA347&gt;=1.5,AA347&lt;2.5),"ACEPTABLE",IF(AA347&gt;=5,"INEXISTENTE","DÉBIL")))</f>
        <v>ACEPTABLE</v>
      </c>
      <c r="AC347" s="272">
        <f>IF('01-Mapa de Riesgos'!S347=0,0,ROUND(('01-Mapa de Riesgos'!S347*AA347),0))</f>
        <v>6</v>
      </c>
      <c r="AD347" s="371" t="str">
        <f t="shared" si="993"/>
        <v>LEVE</v>
      </c>
      <c r="AE347" s="374" t="s">
        <v>1400</v>
      </c>
      <c r="AF347" s="379">
        <v>0</v>
      </c>
      <c r="AG347" s="256" t="s">
        <v>71</v>
      </c>
      <c r="AH347" s="129"/>
      <c r="AI347" s="86"/>
      <c r="AJ347" s="87"/>
      <c r="AK347" s="88"/>
      <c r="AL347" s="88"/>
      <c r="AM347" s="88"/>
      <c r="AN347" s="88"/>
      <c r="AO347" s="88"/>
      <c r="AP347" s="88"/>
      <c r="AQ347" s="88"/>
    </row>
    <row r="348" spans="1:43" s="90" customFormat="1" ht="76.5" x14ac:dyDescent="0.2">
      <c r="A348" s="290"/>
      <c r="B348" s="281"/>
      <c r="C348" s="85" t="s">
        <v>240</v>
      </c>
      <c r="D348" s="84">
        <f t="shared" si="1076"/>
        <v>1</v>
      </c>
      <c r="E348" s="273"/>
      <c r="F348" s="273"/>
      <c r="G348" s="253" t="s">
        <v>1391</v>
      </c>
      <c r="H348" s="273"/>
      <c r="I348" s="273"/>
      <c r="J348" s="254">
        <f t="shared" si="1077"/>
        <v>4</v>
      </c>
      <c r="K348" s="253" t="s">
        <v>243</v>
      </c>
      <c r="L348" s="129"/>
      <c r="M348" s="273"/>
      <c r="N348" s="273"/>
      <c r="O348" s="132">
        <f t="shared" si="1081"/>
        <v>1</v>
      </c>
      <c r="P348" s="253" t="s">
        <v>220</v>
      </c>
      <c r="Q348" s="256" t="s">
        <v>1398</v>
      </c>
      <c r="R348" s="273"/>
      <c r="S348" s="273"/>
      <c r="T348" s="254">
        <f t="shared" si="1078"/>
        <v>1</v>
      </c>
      <c r="U348" s="253" t="s">
        <v>217</v>
      </c>
      <c r="V348" s="253" t="s">
        <v>232</v>
      </c>
      <c r="W348" s="273"/>
      <c r="X348" s="273"/>
      <c r="Y348" s="254">
        <f t="shared" si="1073"/>
        <v>1</v>
      </c>
      <c r="Z348" s="253" t="s">
        <v>395</v>
      </c>
      <c r="AA348" s="273"/>
      <c r="AB348" s="369"/>
      <c r="AC348" s="272"/>
      <c r="AD348" s="371"/>
      <c r="AE348" s="272"/>
      <c r="AF348" s="293"/>
      <c r="AG348" s="253" t="s">
        <v>71</v>
      </c>
      <c r="AH348" s="129"/>
      <c r="AI348" s="86"/>
      <c r="AJ348" s="87"/>
      <c r="AK348" s="88"/>
      <c r="AL348" s="88"/>
      <c r="AM348" s="88"/>
      <c r="AN348" s="88"/>
      <c r="AO348" s="88"/>
      <c r="AP348" s="88"/>
      <c r="AQ348" s="88"/>
    </row>
    <row r="349" spans="1:43" s="90" customFormat="1" x14ac:dyDescent="0.2">
      <c r="A349" s="290"/>
      <c r="B349" s="282"/>
      <c r="C349" s="85"/>
      <c r="D349" s="84">
        <f t="shared" si="1076"/>
        <v>0</v>
      </c>
      <c r="E349" s="273"/>
      <c r="F349" s="273"/>
      <c r="G349" s="253"/>
      <c r="H349" s="273"/>
      <c r="I349" s="273"/>
      <c r="J349" s="254">
        <f t="shared" si="1077"/>
        <v>0</v>
      </c>
      <c r="K349" s="253"/>
      <c r="L349" s="129"/>
      <c r="M349" s="273"/>
      <c r="N349" s="273"/>
      <c r="O349" s="132">
        <f t="shared" si="1081"/>
        <v>0</v>
      </c>
      <c r="P349" s="253"/>
      <c r="Q349" s="256"/>
      <c r="R349" s="273"/>
      <c r="S349" s="273"/>
      <c r="T349" s="254">
        <f t="shared" si="1078"/>
        <v>0</v>
      </c>
      <c r="U349" s="253"/>
      <c r="V349" s="253"/>
      <c r="W349" s="273"/>
      <c r="X349" s="273"/>
      <c r="Y349" s="254">
        <f t="shared" si="1073"/>
        <v>0</v>
      </c>
      <c r="Z349" s="253"/>
      <c r="AA349" s="273"/>
      <c r="AB349" s="369"/>
      <c r="AC349" s="272"/>
      <c r="AD349" s="371"/>
      <c r="AE349" s="272"/>
      <c r="AF349" s="293"/>
      <c r="AG349" s="253" t="s">
        <v>71</v>
      </c>
      <c r="AH349" s="129"/>
      <c r="AI349" s="86"/>
      <c r="AJ349" s="87"/>
      <c r="AK349" s="88"/>
      <c r="AL349" s="88"/>
      <c r="AM349" s="88"/>
      <c r="AN349" s="88"/>
      <c r="AO349" s="88"/>
      <c r="AP349" s="88"/>
      <c r="AQ349" s="88"/>
    </row>
    <row r="350" spans="1:43" s="90" customFormat="1" ht="76.5" x14ac:dyDescent="0.2">
      <c r="A350" s="290">
        <v>114</v>
      </c>
      <c r="B350" s="280" t="str">
        <f>+'01-Mapa de Riesgos'!N350</f>
        <v>Posibilidad de afectación reputacional  por pérdida de la validez de los resultados del laboratorio   debido a toma de datos con un equipo defectusoso</v>
      </c>
      <c r="C350" s="85" t="s">
        <v>240</v>
      </c>
      <c r="D350" s="84">
        <f t="shared" si="1076"/>
        <v>1</v>
      </c>
      <c r="E350" s="273">
        <f t="shared" ref="E350" si="1126">ROUND(AVERAGEIF(D350:D352,"&gt;0"),0)</f>
        <v>1</v>
      </c>
      <c r="F350" s="273">
        <f t="shared" ref="F350" si="1127">E350*0.6</f>
        <v>0.6</v>
      </c>
      <c r="G350" s="253" t="s">
        <v>1392</v>
      </c>
      <c r="H350" s="273">
        <f t="shared" ref="H350" si="1128">IF(C350="No_existen",5*$H$10,I350*$H$10)</f>
        <v>0.2</v>
      </c>
      <c r="I350" s="273">
        <f t="shared" ref="I350" si="1129">ROUND(AVERAGEIF(J350:J352,"&gt;0"),0)</f>
        <v>4</v>
      </c>
      <c r="J350" s="254">
        <f t="shared" si="1077"/>
        <v>4</v>
      </c>
      <c r="K350" s="253" t="s">
        <v>243</v>
      </c>
      <c r="L350" s="129"/>
      <c r="M350" s="273">
        <f t="shared" ref="M350" si="1130">IF(C350="No_existen",5*$M$10,N350*$M$10)</f>
        <v>0.15</v>
      </c>
      <c r="N350" s="273">
        <f t="shared" ref="N350:N410" si="1131">ROUND(AVERAGEIF(O350:O352,"&gt;0"),0)</f>
        <v>1</v>
      </c>
      <c r="O350" s="132">
        <f t="shared" si="1081"/>
        <v>1</v>
      </c>
      <c r="P350" s="253" t="s">
        <v>220</v>
      </c>
      <c r="Q350" s="256" t="s">
        <v>1399</v>
      </c>
      <c r="R350" s="273">
        <f t="shared" ref="R350" si="1132">IF(C350="No_existen",5*$R$10,S350*$R$10)</f>
        <v>0.1</v>
      </c>
      <c r="S350" s="273">
        <f t="shared" ref="S350" si="1133">ROUND(AVERAGEIF(T350:T352,"&gt;0"),0)</f>
        <v>1</v>
      </c>
      <c r="T350" s="254">
        <f t="shared" si="1078"/>
        <v>1</v>
      </c>
      <c r="U350" s="253" t="s">
        <v>217</v>
      </c>
      <c r="V350" s="253" t="s">
        <v>224</v>
      </c>
      <c r="W350" s="273">
        <f t="shared" ref="W350" si="1134">IF(C350="No_existen",5*$W$10,X350*$W$10)</f>
        <v>0.1</v>
      </c>
      <c r="X350" s="273">
        <f t="shared" ref="X350" si="1135">ROUND(AVERAGEIF(Y350:Y352,"&gt;0"),0)</f>
        <v>1</v>
      </c>
      <c r="Y350" s="254">
        <f t="shared" si="1073"/>
        <v>1</v>
      </c>
      <c r="Z350" s="253" t="s">
        <v>395</v>
      </c>
      <c r="AA350" s="273">
        <f t="shared" ref="AA350" si="1136">ROUND(AVERAGE(E350,I350,N350,S350,X350),0)</f>
        <v>2</v>
      </c>
      <c r="AB350" s="369" t="str">
        <f t="shared" ref="AB350" si="1137">IF(AA350&lt;1.5,"FUERTE",IF(AND(AA350&gt;=1.5,AA350&lt;2.5),"ACEPTABLE",IF(AA350&gt;=5,"INEXISTENTE","DÉBIL")))</f>
        <v>ACEPTABLE</v>
      </c>
      <c r="AC350" s="272">
        <f>IF('01-Mapa de Riesgos'!S350=0,0,ROUND(('01-Mapa de Riesgos'!S350*AA350),0))</f>
        <v>6</v>
      </c>
      <c r="AD350" s="371" t="str">
        <f t="shared" si="993"/>
        <v>LEVE</v>
      </c>
      <c r="AE350" s="375" t="s">
        <v>1401</v>
      </c>
      <c r="AF350" s="376">
        <v>1</v>
      </c>
      <c r="AG350" s="253" t="s">
        <v>71</v>
      </c>
      <c r="AH350" s="129"/>
      <c r="AI350" s="86"/>
      <c r="AJ350" s="87"/>
      <c r="AK350" s="88"/>
      <c r="AL350" s="88"/>
      <c r="AM350" s="88"/>
      <c r="AN350" s="88"/>
      <c r="AO350" s="88"/>
      <c r="AP350" s="88"/>
      <c r="AQ350" s="88"/>
    </row>
    <row r="351" spans="1:43" s="90" customFormat="1" ht="51" x14ac:dyDescent="0.2">
      <c r="A351" s="290"/>
      <c r="B351" s="281"/>
      <c r="C351" s="85" t="s">
        <v>240</v>
      </c>
      <c r="D351" s="84">
        <f t="shared" si="1076"/>
        <v>1</v>
      </c>
      <c r="E351" s="273"/>
      <c r="F351" s="273"/>
      <c r="G351" s="253" t="s">
        <v>1393</v>
      </c>
      <c r="H351" s="273"/>
      <c r="I351" s="273"/>
      <c r="J351" s="254">
        <f t="shared" si="1077"/>
        <v>4</v>
      </c>
      <c r="K351" s="253" t="s">
        <v>243</v>
      </c>
      <c r="L351" s="129"/>
      <c r="M351" s="273"/>
      <c r="N351" s="273"/>
      <c r="O351" s="132">
        <f t="shared" si="1081"/>
        <v>1</v>
      </c>
      <c r="P351" s="253" t="s">
        <v>220</v>
      </c>
      <c r="Q351" s="256" t="s">
        <v>1399</v>
      </c>
      <c r="R351" s="273"/>
      <c r="S351" s="273"/>
      <c r="T351" s="254">
        <f t="shared" si="1078"/>
        <v>1</v>
      </c>
      <c r="U351" s="253" t="s">
        <v>217</v>
      </c>
      <c r="V351" s="253" t="s">
        <v>224</v>
      </c>
      <c r="W351" s="273"/>
      <c r="X351" s="273"/>
      <c r="Y351" s="254">
        <f t="shared" si="1073"/>
        <v>1</v>
      </c>
      <c r="Z351" s="253" t="s">
        <v>395</v>
      </c>
      <c r="AA351" s="273"/>
      <c r="AB351" s="369"/>
      <c r="AC351" s="272"/>
      <c r="AD351" s="371"/>
      <c r="AE351" s="293"/>
      <c r="AF351" s="293"/>
      <c r="AG351" s="253" t="s">
        <v>71</v>
      </c>
      <c r="AH351" s="129"/>
      <c r="AI351" s="86"/>
      <c r="AJ351" s="87"/>
      <c r="AK351" s="88"/>
      <c r="AL351" s="88"/>
      <c r="AM351" s="88"/>
      <c r="AN351" s="88"/>
      <c r="AO351" s="88"/>
      <c r="AP351" s="88"/>
      <c r="AQ351" s="88"/>
    </row>
    <row r="352" spans="1:43" s="90" customFormat="1" ht="25.5" x14ac:dyDescent="0.2">
      <c r="A352" s="290"/>
      <c r="B352" s="282"/>
      <c r="C352" s="85" t="s">
        <v>240</v>
      </c>
      <c r="D352" s="84">
        <f t="shared" si="1076"/>
        <v>1</v>
      </c>
      <c r="E352" s="273"/>
      <c r="F352" s="273"/>
      <c r="G352" s="253" t="s">
        <v>1394</v>
      </c>
      <c r="H352" s="273"/>
      <c r="I352" s="273"/>
      <c r="J352" s="254">
        <f t="shared" si="1077"/>
        <v>4</v>
      </c>
      <c r="K352" s="253" t="s">
        <v>243</v>
      </c>
      <c r="L352" s="129"/>
      <c r="M352" s="273"/>
      <c r="N352" s="273"/>
      <c r="O352" s="132">
        <f t="shared" si="1081"/>
        <v>1</v>
      </c>
      <c r="P352" s="253" t="s">
        <v>220</v>
      </c>
      <c r="Q352" s="256" t="s">
        <v>1399</v>
      </c>
      <c r="R352" s="273"/>
      <c r="S352" s="273"/>
      <c r="T352" s="254">
        <f t="shared" si="1078"/>
        <v>1</v>
      </c>
      <c r="U352" s="253" t="s">
        <v>217</v>
      </c>
      <c r="V352" s="253" t="s">
        <v>224</v>
      </c>
      <c r="W352" s="273"/>
      <c r="X352" s="273"/>
      <c r="Y352" s="254">
        <f t="shared" si="1073"/>
        <v>1</v>
      </c>
      <c r="Z352" s="253" t="s">
        <v>395</v>
      </c>
      <c r="AA352" s="273"/>
      <c r="AB352" s="369"/>
      <c r="AC352" s="272"/>
      <c r="AD352" s="371"/>
      <c r="AE352" s="293"/>
      <c r="AF352" s="293"/>
      <c r="AG352" s="253" t="s">
        <v>71</v>
      </c>
      <c r="AH352" s="129"/>
      <c r="AI352" s="86"/>
      <c r="AJ352" s="87"/>
      <c r="AK352" s="88"/>
      <c r="AL352" s="88"/>
      <c r="AM352" s="88"/>
      <c r="AN352" s="88"/>
      <c r="AO352" s="88"/>
      <c r="AP352" s="88"/>
      <c r="AQ352" s="88"/>
    </row>
    <row r="353" spans="1:43" s="90" customFormat="1" ht="114.75" x14ac:dyDescent="0.2">
      <c r="A353" s="290">
        <v>115</v>
      </c>
      <c r="B353" s="280" t="str">
        <f>+'01-Mapa de Riesgos'!N353</f>
        <v>Posibilidad de afectación reputacional  por pérdida de la validez de los resultados (Aseguramiento de la validez de los resultados)   debido al incumplimiento de las características de desempeño establecidas en los controles de calidad de los métodos de ensayo y de los ensayos de aptitud/comparaciones interlaboratorio</v>
      </c>
      <c r="C353" s="85" t="s">
        <v>240</v>
      </c>
      <c r="D353" s="84">
        <f t="shared" si="1076"/>
        <v>1</v>
      </c>
      <c r="E353" s="273">
        <f t="shared" ref="E353" si="1138">ROUND(AVERAGEIF(D353:D355,"&gt;0"),0)</f>
        <v>1</v>
      </c>
      <c r="F353" s="273">
        <f t="shared" ref="F353" si="1139">E353*0.6</f>
        <v>0.6</v>
      </c>
      <c r="G353" s="253" t="s">
        <v>1395</v>
      </c>
      <c r="H353" s="273">
        <f t="shared" ref="H353" si="1140">IF(C353="No_existen",5*$H$10,I353*$H$10)</f>
        <v>0.2</v>
      </c>
      <c r="I353" s="273">
        <f t="shared" ref="I353" si="1141">ROUND(AVERAGEIF(J353:J355,"&gt;0"),0)</f>
        <v>4</v>
      </c>
      <c r="J353" s="254">
        <f t="shared" si="1077"/>
        <v>4</v>
      </c>
      <c r="K353" s="253" t="s">
        <v>243</v>
      </c>
      <c r="L353" s="129"/>
      <c r="M353" s="273">
        <f t="shared" ref="M353" si="1142">IF(C353="No_existen",5*$M$10,N353*$M$10)</f>
        <v>0.15</v>
      </c>
      <c r="N353" s="273">
        <f t="shared" ref="N353:N413" si="1143">ROUND(AVERAGEIF(O353:O355,"&gt;0"),0)</f>
        <v>1</v>
      </c>
      <c r="O353" s="132">
        <f t="shared" si="1081"/>
        <v>1</v>
      </c>
      <c r="P353" s="253" t="s">
        <v>220</v>
      </c>
      <c r="Q353" s="256" t="s">
        <v>1399</v>
      </c>
      <c r="R353" s="273">
        <f t="shared" ref="R353" si="1144">IF(C353="No_existen",5*$R$10,S353*$R$10)</f>
        <v>0.1</v>
      </c>
      <c r="S353" s="273">
        <f t="shared" ref="S353" si="1145">ROUND(AVERAGEIF(T353:T355,"&gt;0"),0)</f>
        <v>1</v>
      </c>
      <c r="T353" s="254">
        <f t="shared" si="1078"/>
        <v>1</v>
      </c>
      <c r="U353" s="253" t="s">
        <v>217</v>
      </c>
      <c r="V353" s="253" t="s">
        <v>226</v>
      </c>
      <c r="W353" s="273">
        <f t="shared" ref="W353" si="1146">IF(C353="No_existen",5*$W$10,X353*$W$10)</f>
        <v>0.1</v>
      </c>
      <c r="X353" s="273">
        <f t="shared" ref="X353" si="1147">ROUND(AVERAGEIF(Y353:Y355,"&gt;0"),0)</f>
        <v>1</v>
      </c>
      <c r="Y353" s="254">
        <f t="shared" si="1073"/>
        <v>1</v>
      </c>
      <c r="Z353" s="253" t="s">
        <v>395</v>
      </c>
      <c r="AA353" s="273">
        <f t="shared" ref="AA353" si="1148">ROUND(AVERAGE(E353,I353,N353,S353,X353),0)</f>
        <v>2</v>
      </c>
      <c r="AB353" s="369" t="str">
        <f t="shared" ref="AB353" si="1149">IF(AA353&lt;1.5,"FUERTE",IF(AND(AA353&gt;=1.5,AA353&lt;2.5),"ACEPTABLE",IF(AA353&gt;=5,"INEXISTENTE","DÉBIL")))</f>
        <v>ACEPTABLE</v>
      </c>
      <c r="AC353" s="272">
        <f>IF('01-Mapa de Riesgos'!S353=0,0,ROUND(('01-Mapa de Riesgos'!S353*AA353),0))</f>
        <v>2</v>
      </c>
      <c r="AD353" s="371" t="str">
        <f t="shared" si="993"/>
        <v>LEVE</v>
      </c>
      <c r="AE353" s="293" t="s">
        <v>1402</v>
      </c>
      <c r="AF353" s="376">
        <v>1</v>
      </c>
      <c r="AG353" s="253" t="s">
        <v>71</v>
      </c>
      <c r="AH353" s="129"/>
      <c r="AI353" s="86"/>
      <c r="AJ353" s="87"/>
      <c r="AK353" s="88"/>
      <c r="AL353" s="88"/>
      <c r="AM353" s="88"/>
      <c r="AN353" s="88"/>
      <c r="AO353" s="88"/>
      <c r="AP353" s="88"/>
      <c r="AQ353" s="88"/>
    </row>
    <row r="354" spans="1:43" s="90" customFormat="1" ht="63.75" x14ac:dyDescent="0.2">
      <c r="A354" s="290"/>
      <c r="B354" s="281"/>
      <c r="C354" s="85" t="s">
        <v>240</v>
      </c>
      <c r="D354" s="84">
        <f t="shared" si="1076"/>
        <v>1</v>
      </c>
      <c r="E354" s="273"/>
      <c r="F354" s="273"/>
      <c r="G354" s="253" t="s">
        <v>1396</v>
      </c>
      <c r="H354" s="273"/>
      <c r="I354" s="273"/>
      <c r="J354" s="254">
        <f t="shared" si="1077"/>
        <v>4</v>
      </c>
      <c r="K354" s="253" t="s">
        <v>243</v>
      </c>
      <c r="L354" s="129"/>
      <c r="M354" s="273"/>
      <c r="N354" s="273"/>
      <c r="O354" s="132">
        <f t="shared" si="1081"/>
        <v>1</v>
      </c>
      <c r="P354" s="253" t="s">
        <v>220</v>
      </c>
      <c r="Q354" s="256" t="s">
        <v>1399</v>
      </c>
      <c r="R354" s="273"/>
      <c r="S354" s="273"/>
      <c r="T354" s="254">
        <f t="shared" si="1078"/>
        <v>1</v>
      </c>
      <c r="U354" s="253" t="s">
        <v>217</v>
      </c>
      <c r="V354" s="253" t="s">
        <v>224</v>
      </c>
      <c r="W354" s="273"/>
      <c r="X354" s="273"/>
      <c r="Y354" s="254">
        <f t="shared" si="1073"/>
        <v>1</v>
      </c>
      <c r="Z354" s="253" t="s">
        <v>395</v>
      </c>
      <c r="AA354" s="273"/>
      <c r="AB354" s="369"/>
      <c r="AC354" s="272"/>
      <c r="AD354" s="371"/>
      <c r="AE354" s="293"/>
      <c r="AF354" s="293"/>
      <c r="AG354" s="253" t="s">
        <v>71</v>
      </c>
      <c r="AH354" s="129"/>
      <c r="AI354" s="86"/>
      <c r="AJ354" s="87"/>
      <c r="AK354" s="88"/>
      <c r="AL354" s="88"/>
      <c r="AM354" s="88"/>
      <c r="AN354" s="88"/>
      <c r="AO354" s="88"/>
      <c r="AP354" s="88"/>
      <c r="AQ354" s="88"/>
    </row>
    <row r="355" spans="1:43" s="90" customFormat="1" ht="38.25" x14ac:dyDescent="0.2">
      <c r="A355" s="290"/>
      <c r="B355" s="282"/>
      <c r="C355" s="85" t="s">
        <v>240</v>
      </c>
      <c r="D355" s="84">
        <f t="shared" si="1076"/>
        <v>1</v>
      </c>
      <c r="E355" s="273"/>
      <c r="F355" s="273"/>
      <c r="G355" s="253" t="s">
        <v>1397</v>
      </c>
      <c r="H355" s="273"/>
      <c r="I355" s="273"/>
      <c r="J355" s="254">
        <f t="shared" si="1077"/>
        <v>4</v>
      </c>
      <c r="K355" s="253" t="s">
        <v>243</v>
      </c>
      <c r="L355" s="129"/>
      <c r="M355" s="273"/>
      <c r="N355" s="273"/>
      <c r="O355" s="132">
        <f t="shared" si="1081"/>
        <v>1</v>
      </c>
      <c r="P355" s="253" t="s">
        <v>220</v>
      </c>
      <c r="Q355" s="256" t="s">
        <v>1399</v>
      </c>
      <c r="R355" s="273"/>
      <c r="S355" s="273"/>
      <c r="T355" s="254">
        <f t="shared" si="1078"/>
        <v>1</v>
      </c>
      <c r="U355" s="253" t="s">
        <v>217</v>
      </c>
      <c r="V355" s="253" t="s">
        <v>224</v>
      </c>
      <c r="W355" s="273"/>
      <c r="X355" s="273"/>
      <c r="Y355" s="254">
        <f t="shared" si="1073"/>
        <v>1</v>
      </c>
      <c r="Z355" s="253" t="s">
        <v>395</v>
      </c>
      <c r="AA355" s="273"/>
      <c r="AB355" s="369"/>
      <c r="AC355" s="272"/>
      <c r="AD355" s="371"/>
      <c r="AE355" s="293"/>
      <c r="AF355" s="293"/>
      <c r="AG355" s="253" t="s">
        <v>71</v>
      </c>
      <c r="AH355" s="129"/>
      <c r="AI355" s="86"/>
      <c r="AJ355" s="87"/>
      <c r="AK355" s="88"/>
      <c r="AL355" s="88"/>
      <c r="AM355" s="88"/>
      <c r="AN355" s="88"/>
      <c r="AO355" s="88"/>
      <c r="AP355" s="88"/>
      <c r="AQ355" s="88"/>
    </row>
    <row r="356" spans="1:43" s="90" customFormat="1" ht="63.75" x14ac:dyDescent="0.2">
      <c r="A356" s="290">
        <v>116</v>
      </c>
      <c r="B356" s="280" t="str">
        <f>+'01-Mapa de Riesgos'!N356</f>
        <v>Posibilidad de pérdida reputacional  por pérdida de la imparcialidad de los funcionarios,   debido a soborno y conflictos de interés al prestar servicios de calibración.</v>
      </c>
      <c r="C356" s="194" t="s">
        <v>240</v>
      </c>
      <c r="D356" s="195">
        <f t="shared" si="1076"/>
        <v>1</v>
      </c>
      <c r="E356" s="274">
        <f>ROUND(AVERAGEIF(D356:D358,"&gt;0"),0)</f>
        <v>1</v>
      </c>
      <c r="F356" s="274">
        <f>E356*0.6</f>
        <v>0.6</v>
      </c>
      <c r="G356" s="267" t="s">
        <v>1412</v>
      </c>
      <c r="H356" s="274">
        <f>IF(C356="No_existen",5*$H$10,I356*$H$10)</f>
        <v>0.2</v>
      </c>
      <c r="I356" s="274">
        <f>ROUND(AVERAGEIF(J356:J358,"&gt;0"),0)</f>
        <v>4</v>
      </c>
      <c r="J356" s="255">
        <f t="shared" si="1077"/>
        <v>4</v>
      </c>
      <c r="K356" s="256" t="s">
        <v>243</v>
      </c>
      <c r="L356" s="129"/>
      <c r="M356" s="273">
        <f t="shared" ref="M356" si="1150">IF(C356="No_existen",5*$M$10,N356*$M$10)</f>
        <v>0.15</v>
      </c>
      <c r="N356" s="273">
        <f t="shared" ref="N356:N416" si="1151">ROUND(AVERAGEIF(O356:O358,"&gt;0"),0)</f>
        <v>1</v>
      </c>
      <c r="O356" s="132">
        <f t="shared" si="1081"/>
        <v>1</v>
      </c>
      <c r="P356" s="256" t="s">
        <v>220</v>
      </c>
      <c r="Q356" s="256" t="s">
        <v>1423</v>
      </c>
      <c r="R356" s="274">
        <f>IF(C356="No_existen",5*$R$10,S356*$R$10)</f>
        <v>0.1</v>
      </c>
      <c r="S356" s="274">
        <f>ROUND(AVERAGEIF(T356:T358,"&gt;0"),0)</f>
        <v>1</v>
      </c>
      <c r="T356" s="255">
        <f t="shared" si="1078"/>
        <v>1</v>
      </c>
      <c r="U356" s="256" t="s">
        <v>217</v>
      </c>
      <c r="V356" s="256" t="s">
        <v>224</v>
      </c>
      <c r="W356" s="274">
        <f t="shared" ref="W356" si="1152">IF(C356="No_existen",5*$W$10,X356*$W$10)</f>
        <v>0.1</v>
      </c>
      <c r="X356" s="274">
        <f>ROUND(AVERAGEIF(Y356:Y358,"&gt;0"),0)</f>
        <v>1</v>
      </c>
      <c r="Y356" s="255">
        <f t="shared" si="1073"/>
        <v>1</v>
      </c>
      <c r="Z356" s="256" t="s">
        <v>395</v>
      </c>
      <c r="AA356" s="273">
        <f t="shared" ref="AA356" si="1153">ROUND(AVERAGE(E356,I356,N356,S356,X356),0)</f>
        <v>2</v>
      </c>
      <c r="AB356" s="369" t="str">
        <f t="shared" ref="AB356" si="1154">IF(AA356&lt;1.5,"FUERTE",IF(AND(AA356&gt;=1.5,AA356&lt;2.5),"ACEPTABLE",IF(AA356&gt;=5,"INEXISTENTE","DÉBIL")))</f>
        <v>ACEPTABLE</v>
      </c>
      <c r="AC356" s="272">
        <f>IF('01-Mapa de Riesgos'!S356=0,0,ROUND(('01-Mapa de Riesgos'!S356*AA356),0))</f>
        <v>18</v>
      </c>
      <c r="AD356" s="371" t="str">
        <f t="shared" si="993"/>
        <v>MODERADO</v>
      </c>
      <c r="AE356" s="374" t="s">
        <v>1427</v>
      </c>
      <c r="AF356" s="379">
        <v>0</v>
      </c>
      <c r="AG356" s="256" t="s">
        <v>72</v>
      </c>
      <c r="AH356" s="256" t="s">
        <v>1432</v>
      </c>
      <c r="AI356" s="197">
        <v>46368</v>
      </c>
      <c r="AJ356" s="87"/>
      <c r="AK356" s="88"/>
      <c r="AL356" s="88"/>
      <c r="AM356" s="88"/>
      <c r="AN356" s="88"/>
      <c r="AO356" s="88"/>
      <c r="AP356" s="88"/>
      <c r="AQ356" s="88"/>
    </row>
    <row r="357" spans="1:43" s="90" customFormat="1" ht="63.75" x14ac:dyDescent="0.2">
      <c r="A357" s="290"/>
      <c r="B357" s="281"/>
      <c r="C357" s="85" t="s">
        <v>240</v>
      </c>
      <c r="D357" s="84">
        <f t="shared" si="1076"/>
        <v>1</v>
      </c>
      <c r="E357" s="273"/>
      <c r="F357" s="273"/>
      <c r="G357" s="268" t="s">
        <v>1413</v>
      </c>
      <c r="H357" s="273"/>
      <c r="I357" s="273"/>
      <c r="J357" s="254">
        <f t="shared" si="1077"/>
        <v>4</v>
      </c>
      <c r="K357" s="253" t="s">
        <v>243</v>
      </c>
      <c r="L357" s="129"/>
      <c r="M357" s="273"/>
      <c r="N357" s="273"/>
      <c r="O357" s="132">
        <f t="shared" si="1081"/>
        <v>1</v>
      </c>
      <c r="P357" s="253" t="s">
        <v>220</v>
      </c>
      <c r="Q357" s="256" t="s">
        <v>1423</v>
      </c>
      <c r="R357" s="273"/>
      <c r="S357" s="273"/>
      <c r="T357" s="254">
        <f t="shared" si="1078"/>
        <v>1</v>
      </c>
      <c r="U357" s="253" t="s">
        <v>217</v>
      </c>
      <c r="V357" s="253" t="s">
        <v>224</v>
      </c>
      <c r="W357" s="273"/>
      <c r="X357" s="273"/>
      <c r="Y357" s="254">
        <f t="shared" si="1073"/>
        <v>1</v>
      </c>
      <c r="Z357" s="253" t="s">
        <v>395</v>
      </c>
      <c r="AA357" s="273"/>
      <c r="AB357" s="369"/>
      <c r="AC357" s="272"/>
      <c r="AD357" s="371"/>
      <c r="AE357" s="272"/>
      <c r="AF357" s="293"/>
      <c r="AG357" s="253" t="s">
        <v>72</v>
      </c>
      <c r="AH357" s="253" t="s">
        <v>1433</v>
      </c>
      <c r="AI357" s="86">
        <v>46368</v>
      </c>
      <c r="AJ357" s="87"/>
      <c r="AK357" s="88"/>
      <c r="AL357" s="88"/>
      <c r="AM357" s="88"/>
      <c r="AN357" s="88"/>
      <c r="AO357" s="88"/>
      <c r="AP357" s="88"/>
      <c r="AQ357" s="88"/>
    </row>
    <row r="358" spans="1:43" s="90" customFormat="1" ht="63.75" x14ac:dyDescent="0.2">
      <c r="A358" s="290"/>
      <c r="B358" s="282"/>
      <c r="C358" s="85" t="s">
        <v>240</v>
      </c>
      <c r="D358" s="84">
        <f t="shared" si="1076"/>
        <v>1</v>
      </c>
      <c r="E358" s="273"/>
      <c r="F358" s="273"/>
      <c r="G358" s="268" t="s">
        <v>1414</v>
      </c>
      <c r="H358" s="273"/>
      <c r="I358" s="273"/>
      <c r="J358" s="254">
        <f t="shared" si="1077"/>
        <v>4</v>
      </c>
      <c r="K358" s="253" t="s">
        <v>243</v>
      </c>
      <c r="L358" s="129"/>
      <c r="M358" s="273"/>
      <c r="N358" s="273"/>
      <c r="O358" s="132">
        <f t="shared" si="1081"/>
        <v>1</v>
      </c>
      <c r="P358" s="253" t="s">
        <v>220</v>
      </c>
      <c r="Q358" s="256" t="s">
        <v>1423</v>
      </c>
      <c r="R358" s="273"/>
      <c r="S358" s="273"/>
      <c r="T358" s="254">
        <f t="shared" si="1078"/>
        <v>1</v>
      </c>
      <c r="U358" s="253" t="s">
        <v>217</v>
      </c>
      <c r="V358" s="253" t="s">
        <v>224</v>
      </c>
      <c r="W358" s="273"/>
      <c r="X358" s="273"/>
      <c r="Y358" s="254">
        <f t="shared" si="1073"/>
        <v>1</v>
      </c>
      <c r="Z358" s="253" t="s">
        <v>395</v>
      </c>
      <c r="AA358" s="273"/>
      <c r="AB358" s="369"/>
      <c r="AC358" s="272"/>
      <c r="AD358" s="371"/>
      <c r="AE358" s="272"/>
      <c r="AF358" s="293"/>
      <c r="AG358" s="253" t="s">
        <v>72</v>
      </c>
      <c r="AH358" s="253" t="s">
        <v>1434</v>
      </c>
      <c r="AI358" s="86">
        <v>46368</v>
      </c>
      <c r="AJ358" s="87"/>
      <c r="AK358" s="88"/>
      <c r="AL358" s="88"/>
      <c r="AM358" s="88"/>
      <c r="AN358" s="88"/>
      <c r="AO358" s="88"/>
      <c r="AP358" s="88"/>
      <c r="AQ358" s="88"/>
    </row>
    <row r="359" spans="1:43" s="90" customFormat="1" ht="63.75" x14ac:dyDescent="0.2">
      <c r="A359" s="290">
        <v>117</v>
      </c>
      <c r="B359" s="280" t="str">
        <f>+'01-Mapa de Riesgos'!N359</f>
        <v>Posibilidad de afectación reputacional  por obtener resultados no satisfactorios en ensayos de aptitud,   debido a deficiencias en la competencia técnica del personal participante, una implementación inadecuada del método de calibración o fallas en los patrones utilizados.</v>
      </c>
      <c r="C359" s="85" t="s">
        <v>240</v>
      </c>
      <c r="D359" s="84">
        <f>IF(C359=$C$665,1,IF(C359=$C$661,5,IF(C359=$C$662,4,IF(C359=$C$663,3,IF(C359=$C$664,2,0)))))</f>
        <v>1</v>
      </c>
      <c r="E359" s="273">
        <f t="shared" ref="E359" si="1155">ROUND(AVERAGEIF(D359:D361,"&gt;0"),0)</f>
        <v>1</v>
      </c>
      <c r="F359" s="273">
        <f t="shared" ref="F359" si="1156">E359*0.6</f>
        <v>0.6</v>
      </c>
      <c r="G359" s="268" t="s">
        <v>1415</v>
      </c>
      <c r="H359" s="273">
        <f>IF(C359="No_existen",5*$H$10,I359*$H$10)</f>
        <v>0.2</v>
      </c>
      <c r="I359" s="273">
        <f t="shared" ref="I359" si="1157">ROUND(AVERAGEIF(J359:J361,"&gt;0"),0)</f>
        <v>4</v>
      </c>
      <c r="J359" s="254">
        <f>IF(K359=$K$662,1,IF(K359=$K$661,4,IF(C359="No_existen",5,0)))</f>
        <v>4</v>
      </c>
      <c r="K359" s="253" t="s">
        <v>243</v>
      </c>
      <c r="L359" s="129"/>
      <c r="M359" s="273">
        <f t="shared" ref="M359" si="1158">IF(C359="No_existen",5*$M$10,N359*$M$10)</f>
        <v>0.15</v>
      </c>
      <c r="N359" s="273">
        <f t="shared" ref="N359:N419" si="1159">ROUND(AVERAGEIF(O359:O361,"&gt;0"),0)</f>
        <v>1</v>
      </c>
      <c r="O359" s="132">
        <f t="shared" si="1081"/>
        <v>1</v>
      </c>
      <c r="P359" s="253" t="s">
        <v>220</v>
      </c>
      <c r="Q359" s="256" t="s">
        <v>1424</v>
      </c>
      <c r="R359" s="273">
        <f>IF(C359="No_existen",5*$R$10,S359*$R$10)</f>
        <v>0.1</v>
      </c>
      <c r="S359" s="273">
        <f t="shared" ref="S359" si="1160">ROUND(AVERAGEIF(T359:T361,"&gt;0"),0)</f>
        <v>1</v>
      </c>
      <c r="T359" s="254">
        <f>IF(U359=$Z$661,1,IF(U359=$Z$662,4,IF(C359="No_existen",5,0)))</f>
        <v>1</v>
      </c>
      <c r="U359" s="253" t="s">
        <v>217</v>
      </c>
      <c r="V359" s="253" t="s">
        <v>224</v>
      </c>
      <c r="W359" s="273">
        <f>IF(C359="No_existen",5*$W$10,X359*$W$10)</f>
        <v>0.1</v>
      </c>
      <c r="X359" s="273">
        <f t="shared" ref="X359" si="1161">ROUND(AVERAGEIF(Y359:Y361,"&gt;0"),0)</f>
        <v>1</v>
      </c>
      <c r="Y359" s="254">
        <f>IF(Z359="Preventivo",1,IF(Z359="Detectivo",4, IF(C359="No_existen",5,0)))</f>
        <v>1</v>
      </c>
      <c r="Z359" s="253" t="s">
        <v>395</v>
      </c>
      <c r="AA359" s="273">
        <f t="shared" ref="AA359" si="1162">ROUND(AVERAGE(E359,I359,N359,S359,X359),0)</f>
        <v>2</v>
      </c>
      <c r="AB359" s="369" t="str">
        <f t="shared" ref="AB359" si="1163">IF(AA359&lt;1.5,"FUERTE",IF(AND(AA359&gt;=1.5,AA359&lt;2.5),"ACEPTABLE",IF(AA359&gt;=5,"INEXISTENTE","DÉBIL")))</f>
        <v>ACEPTABLE</v>
      </c>
      <c r="AC359" s="272">
        <f>IF('01-Mapa de Riesgos'!S359=0,0,ROUND(('01-Mapa de Riesgos'!S359*AA359),0))</f>
        <v>2</v>
      </c>
      <c r="AD359" s="371" t="str">
        <f t="shared" si="993"/>
        <v>LEVE</v>
      </c>
      <c r="AE359" s="375" t="s">
        <v>1428</v>
      </c>
      <c r="AF359" s="376">
        <v>0</v>
      </c>
      <c r="AG359" s="253" t="s">
        <v>71</v>
      </c>
      <c r="AH359" s="129"/>
      <c r="AI359" s="86"/>
      <c r="AJ359" s="87"/>
      <c r="AK359" s="88"/>
      <c r="AL359" s="88"/>
      <c r="AM359" s="88"/>
      <c r="AN359" s="88"/>
      <c r="AO359" s="88"/>
      <c r="AP359" s="88"/>
      <c r="AQ359" s="88"/>
    </row>
    <row r="360" spans="1:43" s="90" customFormat="1" ht="38.25" x14ac:dyDescent="0.2">
      <c r="A360" s="290"/>
      <c r="B360" s="281"/>
      <c r="C360" s="85" t="s">
        <v>240</v>
      </c>
      <c r="D360" s="84">
        <f>IF(C360=$C$665,1,IF(C360=$C$661,5,IF(C360=$C$662,4,IF(C360=$C$663,3,IF(C360=$C$664,2,0)))))</f>
        <v>1</v>
      </c>
      <c r="E360" s="273"/>
      <c r="F360" s="273"/>
      <c r="G360" s="268" t="s">
        <v>1416</v>
      </c>
      <c r="H360" s="273"/>
      <c r="I360" s="273"/>
      <c r="J360" s="254">
        <f>IF(K360=$K$662,1,IF(K360=$K$661,4,IF(C360="No_existen",5,0)))</f>
        <v>4</v>
      </c>
      <c r="K360" s="253" t="s">
        <v>243</v>
      </c>
      <c r="L360" s="129"/>
      <c r="M360" s="273"/>
      <c r="N360" s="273"/>
      <c r="O360" s="132">
        <f t="shared" si="1081"/>
        <v>1</v>
      </c>
      <c r="P360" s="253" t="s">
        <v>220</v>
      </c>
      <c r="Q360" s="256" t="s">
        <v>1424</v>
      </c>
      <c r="R360" s="273"/>
      <c r="S360" s="273"/>
      <c r="T360" s="254">
        <f>IF(U360=$Z$661,1,IF(U360=$Z$662,4,IF(C360="No_existen",5,0)))</f>
        <v>1</v>
      </c>
      <c r="U360" s="253" t="s">
        <v>217</v>
      </c>
      <c r="V360" s="253" t="s">
        <v>232</v>
      </c>
      <c r="W360" s="273"/>
      <c r="X360" s="273"/>
      <c r="Y360" s="254">
        <f>IF(Z360="Preventivo",1,IF(Z360="Detectivo",4, IF(C360="No_existen",5,0)))</f>
        <v>1</v>
      </c>
      <c r="Z360" s="253" t="s">
        <v>395</v>
      </c>
      <c r="AA360" s="273"/>
      <c r="AB360" s="369"/>
      <c r="AC360" s="272"/>
      <c r="AD360" s="371"/>
      <c r="AE360" s="293"/>
      <c r="AF360" s="293"/>
      <c r="AG360" s="253" t="s">
        <v>71</v>
      </c>
      <c r="AH360" s="129"/>
      <c r="AI360" s="86"/>
      <c r="AJ360" s="87"/>
      <c r="AK360" s="88"/>
      <c r="AL360" s="88"/>
      <c r="AM360" s="88"/>
      <c r="AN360" s="88"/>
      <c r="AO360" s="88"/>
      <c r="AP360" s="88"/>
      <c r="AQ360" s="88"/>
    </row>
    <row r="361" spans="1:43" s="90" customFormat="1" ht="63.75" x14ac:dyDescent="0.2">
      <c r="A361" s="290"/>
      <c r="B361" s="282"/>
      <c r="C361" s="85" t="s">
        <v>240</v>
      </c>
      <c r="D361" s="84">
        <f t="shared" si="1076"/>
        <v>1</v>
      </c>
      <c r="E361" s="273"/>
      <c r="F361" s="273"/>
      <c r="G361" s="268" t="s">
        <v>1417</v>
      </c>
      <c r="H361" s="273"/>
      <c r="I361" s="273"/>
      <c r="J361" s="254">
        <f t="shared" si="1077"/>
        <v>4</v>
      </c>
      <c r="K361" s="253" t="s">
        <v>243</v>
      </c>
      <c r="L361" s="129"/>
      <c r="M361" s="273"/>
      <c r="N361" s="273"/>
      <c r="O361" s="132">
        <f t="shared" si="1081"/>
        <v>1</v>
      </c>
      <c r="P361" s="253" t="s">
        <v>220</v>
      </c>
      <c r="Q361" s="256" t="s">
        <v>1425</v>
      </c>
      <c r="R361" s="273"/>
      <c r="S361" s="273"/>
      <c r="T361" s="254">
        <f t="shared" si="1078"/>
        <v>1</v>
      </c>
      <c r="U361" s="253" t="s">
        <v>217</v>
      </c>
      <c r="V361" s="253" t="s">
        <v>224</v>
      </c>
      <c r="W361" s="273"/>
      <c r="X361" s="273"/>
      <c r="Y361" s="254">
        <f t="shared" si="1073"/>
        <v>1</v>
      </c>
      <c r="Z361" s="253" t="s">
        <v>395</v>
      </c>
      <c r="AA361" s="273"/>
      <c r="AB361" s="369"/>
      <c r="AC361" s="272"/>
      <c r="AD361" s="371"/>
      <c r="AE361" s="293"/>
      <c r="AF361" s="293"/>
      <c r="AG361" s="253" t="s">
        <v>71</v>
      </c>
      <c r="AH361" s="129"/>
      <c r="AI361" s="86"/>
      <c r="AJ361" s="87"/>
      <c r="AK361" s="88"/>
      <c r="AL361" s="88"/>
      <c r="AM361" s="88"/>
      <c r="AN361" s="88"/>
      <c r="AO361" s="88"/>
      <c r="AP361" s="88"/>
      <c r="AQ361" s="88"/>
    </row>
    <row r="362" spans="1:43" s="90" customFormat="1" ht="76.5" x14ac:dyDescent="0.2">
      <c r="A362" s="290">
        <v>118</v>
      </c>
      <c r="B362" s="280" t="str">
        <f>+'01-Mapa de Riesgos'!N362</f>
        <v>Posibilidad de afectación reputacional  por pérdida de la validez de los resultados,   debido a  falta de trazabilidad metrológica adecuada, métodos de calibración mal implementados, patrones fuera de especificación, condiciones ambientales inadecuadas o deficiencias en la competencia técnica del personal.</v>
      </c>
      <c r="C362" s="85" t="s">
        <v>240</v>
      </c>
      <c r="D362" s="84">
        <f t="shared" si="1076"/>
        <v>1</v>
      </c>
      <c r="E362" s="273">
        <f t="shared" ref="E362" si="1164">ROUND(AVERAGEIF(D362:D364,"&gt;0"),0)</f>
        <v>1</v>
      </c>
      <c r="F362" s="273">
        <f t="shared" ref="F362" si="1165">E362*0.6</f>
        <v>0.6</v>
      </c>
      <c r="G362" s="268" t="s">
        <v>1418</v>
      </c>
      <c r="H362" s="273">
        <f t="shared" ref="H362" si="1166">IF(C362="No_existen",5*$H$10,I362*$H$10)</f>
        <v>0.2</v>
      </c>
      <c r="I362" s="273">
        <f t="shared" ref="I362" si="1167">ROUND(AVERAGEIF(J362:J364,"&gt;0"),0)</f>
        <v>4</v>
      </c>
      <c r="J362" s="254">
        <f t="shared" si="1077"/>
        <v>4</v>
      </c>
      <c r="K362" s="253" t="s">
        <v>243</v>
      </c>
      <c r="L362" s="129"/>
      <c r="M362" s="273">
        <f t="shared" ref="M362" si="1168">IF(C362="No_existen",5*$M$10,N362*$M$10)</f>
        <v>0.15</v>
      </c>
      <c r="N362" s="273">
        <f t="shared" ref="N362:N422" si="1169">ROUND(AVERAGEIF(O362:O364,"&gt;0"),0)</f>
        <v>1</v>
      </c>
      <c r="O362" s="132">
        <f t="shared" si="1081"/>
        <v>1</v>
      </c>
      <c r="P362" s="253" t="s">
        <v>220</v>
      </c>
      <c r="Q362" s="256" t="s">
        <v>1425</v>
      </c>
      <c r="R362" s="273">
        <f t="shared" ref="R362" si="1170">IF(C362="No_existen",5*$R$10,S362*$R$10)</f>
        <v>0.1</v>
      </c>
      <c r="S362" s="273">
        <f t="shared" ref="S362" si="1171">ROUND(AVERAGEIF(T362:T364,"&gt;0"),0)</f>
        <v>1</v>
      </c>
      <c r="T362" s="254">
        <f t="shared" si="1078"/>
        <v>1</v>
      </c>
      <c r="U362" s="253" t="s">
        <v>217</v>
      </c>
      <c r="V362" s="253" t="s">
        <v>224</v>
      </c>
      <c r="W362" s="273">
        <f t="shared" ref="W362" si="1172">IF(C362="No_existen",5*$W$10,X362*$W$10)</f>
        <v>0.1</v>
      </c>
      <c r="X362" s="273">
        <f t="shared" ref="X362" si="1173">ROUND(AVERAGEIF(Y362:Y364,"&gt;0"),0)</f>
        <v>1</v>
      </c>
      <c r="Y362" s="254">
        <f t="shared" si="1073"/>
        <v>1</v>
      </c>
      <c r="Z362" s="253" t="s">
        <v>395</v>
      </c>
      <c r="AA362" s="273">
        <f t="shared" ref="AA362" si="1174">ROUND(AVERAGE(E362,I362,N362,S362,X362),0)</f>
        <v>2</v>
      </c>
      <c r="AB362" s="369" t="str">
        <f t="shared" ref="AB362" si="1175">IF(AA362&lt;1.5,"FUERTE",IF(AND(AA362&gt;=1.5,AA362&lt;2.5),"ACEPTABLE",IF(AA362&gt;=5,"INEXISTENTE","DÉBIL")))</f>
        <v>ACEPTABLE</v>
      </c>
      <c r="AC362" s="272">
        <f>IF('01-Mapa de Riesgos'!S362=0,0,ROUND(('01-Mapa de Riesgos'!S362*AA362),0))</f>
        <v>18</v>
      </c>
      <c r="AD362" s="371" t="str">
        <f t="shared" si="993"/>
        <v>MODERADO</v>
      </c>
      <c r="AE362" s="293" t="s">
        <v>1429</v>
      </c>
      <c r="AF362" s="376">
        <v>0</v>
      </c>
      <c r="AG362" s="253" t="s">
        <v>72</v>
      </c>
      <c r="AH362" s="253" t="s">
        <v>1435</v>
      </c>
      <c r="AI362" s="86">
        <v>46368</v>
      </c>
      <c r="AJ362" s="87"/>
      <c r="AK362" s="88"/>
      <c r="AL362" s="88"/>
      <c r="AM362" s="88"/>
      <c r="AN362" s="88"/>
      <c r="AO362" s="88"/>
      <c r="AP362" s="88"/>
      <c r="AQ362" s="88"/>
    </row>
    <row r="363" spans="1:43" s="90" customFormat="1" ht="38.25" x14ac:dyDescent="0.2">
      <c r="A363" s="290"/>
      <c r="B363" s="281"/>
      <c r="C363" s="85" t="s">
        <v>240</v>
      </c>
      <c r="D363" s="84">
        <f t="shared" si="1076"/>
        <v>1</v>
      </c>
      <c r="E363" s="273"/>
      <c r="F363" s="273"/>
      <c r="G363" s="268" t="s">
        <v>1419</v>
      </c>
      <c r="H363" s="273"/>
      <c r="I363" s="273"/>
      <c r="J363" s="254">
        <f t="shared" si="1077"/>
        <v>4</v>
      </c>
      <c r="K363" s="253" t="s">
        <v>243</v>
      </c>
      <c r="L363" s="129"/>
      <c r="M363" s="273"/>
      <c r="N363" s="273"/>
      <c r="O363" s="132">
        <f t="shared" si="1081"/>
        <v>1</v>
      </c>
      <c r="P363" s="253" t="s">
        <v>220</v>
      </c>
      <c r="Q363" s="256" t="s">
        <v>1424</v>
      </c>
      <c r="R363" s="273"/>
      <c r="S363" s="273"/>
      <c r="T363" s="254">
        <f t="shared" si="1078"/>
        <v>1</v>
      </c>
      <c r="U363" s="253" t="s">
        <v>217</v>
      </c>
      <c r="V363" s="253" t="s">
        <v>232</v>
      </c>
      <c r="W363" s="273"/>
      <c r="X363" s="273"/>
      <c r="Y363" s="254">
        <f t="shared" si="1073"/>
        <v>1</v>
      </c>
      <c r="Z363" s="253" t="s">
        <v>395</v>
      </c>
      <c r="AA363" s="273"/>
      <c r="AB363" s="369"/>
      <c r="AC363" s="272"/>
      <c r="AD363" s="371"/>
      <c r="AE363" s="293"/>
      <c r="AF363" s="293"/>
      <c r="AG363" s="253" t="s">
        <v>72</v>
      </c>
      <c r="AH363" s="253" t="s">
        <v>1436</v>
      </c>
      <c r="AI363" s="86">
        <v>46368</v>
      </c>
      <c r="AJ363" s="87"/>
      <c r="AK363" s="88"/>
      <c r="AL363" s="88"/>
      <c r="AM363" s="88"/>
      <c r="AN363" s="88"/>
      <c r="AO363" s="88"/>
      <c r="AP363" s="88"/>
      <c r="AQ363" s="88"/>
    </row>
    <row r="364" spans="1:43" s="90" customFormat="1" ht="38.25" x14ac:dyDescent="0.2">
      <c r="A364" s="290"/>
      <c r="B364" s="282"/>
      <c r="C364" s="85" t="s">
        <v>240</v>
      </c>
      <c r="D364" s="84">
        <f t="shared" si="1076"/>
        <v>1</v>
      </c>
      <c r="E364" s="273"/>
      <c r="F364" s="273"/>
      <c r="G364" s="268" t="s">
        <v>1420</v>
      </c>
      <c r="H364" s="273"/>
      <c r="I364" s="273"/>
      <c r="J364" s="254">
        <f t="shared" si="1077"/>
        <v>4</v>
      </c>
      <c r="K364" s="253" t="s">
        <v>243</v>
      </c>
      <c r="L364" s="129"/>
      <c r="M364" s="273"/>
      <c r="N364" s="273"/>
      <c r="O364" s="132">
        <f t="shared" si="1081"/>
        <v>1</v>
      </c>
      <c r="P364" s="253" t="s">
        <v>220</v>
      </c>
      <c r="Q364" s="256" t="s">
        <v>1424</v>
      </c>
      <c r="R364" s="273"/>
      <c r="S364" s="273"/>
      <c r="T364" s="254">
        <f t="shared" si="1078"/>
        <v>1</v>
      </c>
      <c r="U364" s="253" t="s">
        <v>217</v>
      </c>
      <c r="V364" s="253" t="s">
        <v>231</v>
      </c>
      <c r="W364" s="273"/>
      <c r="X364" s="273"/>
      <c r="Y364" s="254">
        <f t="shared" si="1073"/>
        <v>1</v>
      </c>
      <c r="Z364" s="253" t="s">
        <v>395</v>
      </c>
      <c r="AA364" s="273"/>
      <c r="AB364" s="369"/>
      <c r="AC364" s="272"/>
      <c r="AD364" s="371"/>
      <c r="AE364" s="293"/>
      <c r="AF364" s="293"/>
      <c r="AG364" s="253" t="s">
        <v>72</v>
      </c>
      <c r="AH364" s="253" t="s">
        <v>1437</v>
      </c>
      <c r="AI364" s="86">
        <v>46368</v>
      </c>
      <c r="AJ364" s="87"/>
      <c r="AK364" s="88"/>
      <c r="AL364" s="88"/>
      <c r="AM364" s="88"/>
      <c r="AN364" s="88"/>
      <c r="AO364" s="88"/>
      <c r="AP364" s="88"/>
      <c r="AQ364" s="88"/>
    </row>
    <row r="365" spans="1:43" s="90" customFormat="1" ht="76.5" x14ac:dyDescent="0.2">
      <c r="A365" s="290">
        <v>119</v>
      </c>
      <c r="B365" s="280" t="str">
        <f>+'01-Mapa de Riesgos'!N365</f>
        <v>Posibilidad de afectación reputacional  por pérdida de la validez de los resultados,   debido a aplicación inadecuada de la Regla de decisión seleccionada por el cliente.</v>
      </c>
      <c r="C365" s="85" t="s">
        <v>240</v>
      </c>
      <c r="D365" s="84">
        <f t="shared" si="1076"/>
        <v>1</v>
      </c>
      <c r="E365" s="273">
        <f t="shared" ref="E365" si="1176">ROUND(AVERAGEIF(D365:D367,"&gt;0"),0)</f>
        <v>1</v>
      </c>
      <c r="F365" s="273">
        <f t="shared" ref="F365" si="1177">E365*0.6</f>
        <v>0.6</v>
      </c>
      <c r="G365" s="253" t="s">
        <v>1421</v>
      </c>
      <c r="H365" s="273">
        <f t="shared" ref="H365" si="1178">IF(C365="No_existen",5*$H$10,I365*$H$10)</f>
        <v>0.2</v>
      </c>
      <c r="I365" s="273">
        <f t="shared" ref="I365" si="1179">ROUND(AVERAGEIF(J365:J367,"&gt;0"),0)</f>
        <v>4</v>
      </c>
      <c r="J365" s="254">
        <f t="shared" si="1077"/>
        <v>4</v>
      </c>
      <c r="K365" s="253" t="s">
        <v>243</v>
      </c>
      <c r="L365" s="129"/>
      <c r="M365" s="273">
        <f t="shared" ref="M365" si="1180">IF(C365="No_existen",5*$M$10,N365*$M$10)</f>
        <v>0.15</v>
      </c>
      <c r="N365" s="273">
        <f t="shared" ref="N365:N425" si="1181">ROUND(AVERAGEIF(O365:O367,"&gt;0"),0)</f>
        <v>1</v>
      </c>
      <c r="O365" s="132">
        <f t="shared" si="1081"/>
        <v>1</v>
      </c>
      <c r="P365" s="253" t="s">
        <v>220</v>
      </c>
      <c r="Q365" s="256" t="s">
        <v>1424</v>
      </c>
      <c r="R365" s="273">
        <f t="shared" ref="R365" si="1182">IF(C365="No_existen",5*$R$10,S365*$R$10)</f>
        <v>0.1</v>
      </c>
      <c r="S365" s="273">
        <f t="shared" ref="S365" si="1183">ROUND(AVERAGEIF(T365:T367,"&gt;0"),0)</f>
        <v>1</v>
      </c>
      <c r="T365" s="254">
        <f t="shared" si="1078"/>
        <v>1</v>
      </c>
      <c r="U365" s="253" t="s">
        <v>217</v>
      </c>
      <c r="V365" s="253" t="s">
        <v>232</v>
      </c>
      <c r="W365" s="273">
        <f t="shared" ref="W365" si="1184">IF(C365="No_existen",5*$W$10,X365*$W$10)</f>
        <v>0.1</v>
      </c>
      <c r="X365" s="273">
        <f t="shared" ref="X365" si="1185">ROUND(AVERAGEIF(Y365:Y367,"&gt;0"),0)</f>
        <v>1</v>
      </c>
      <c r="Y365" s="254">
        <f t="shared" si="1073"/>
        <v>1</v>
      </c>
      <c r="Z365" s="253" t="s">
        <v>395</v>
      </c>
      <c r="AA365" s="273">
        <f t="shared" ref="AA365" si="1186">ROUND(AVERAGE(E365,I365,N365,S365,X365),0)</f>
        <v>2</v>
      </c>
      <c r="AB365" s="369" t="str">
        <f t="shared" ref="AB365" si="1187">IF(AA365&lt;1.5,"FUERTE",IF(AND(AA365&gt;=1.5,AA365&lt;2.5),"ACEPTABLE",IF(AA365&gt;=5,"INEXISTENTE","DÉBIL")))</f>
        <v>ACEPTABLE</v>
      </c>
      <c r="AC365" s="272">
        <f>IF('01-Mapa de Riesgos'!S365=0,0,ROUND(('01-Mapa de Riesgos'!S365*AA365),0))</f>
        <v>6</v>
      </c>
      <c r="AD365" s="371" t="str">
        <f t="shared" si="993"/>
        <v>LEVE</v>
      </c>
      <c r="AE365" s="293" t="s">
        <v>1430</v>
      </c>
      <c r="AF365" s="376">
        <v>0</v>
      </c>
      <c r="AG365" s="253" t="s">
        <v>71</v>
      </c>
      <c r="AH365" s="129"/>
      <c r="AI365" s="86"/>
      <c r="AJ365" s="87"/>
      <c r="AK365" s="88"/>
      <c r="AL365" s="88"/>
      <c r="AM365" s="88"/>
      <c r="AN365" s="88"/>
      <c r="AO365" s="88"/>
      <c r="AP365" s="88"/>
      <c r="AQ365" s="88"/>
    </row>
    <row r="366" spans="1:43" s="90" customFormat="1" x14ac:dyDescent="0.2">
      <c r="A366" s="290"/>
      <c r="B366" s="281"/>
      <c r="C366" s="85"/>
      <c r="D366" s="84">
        <f t="shared" si="1076"/>
        <v>0</v>
      </c>
      <c r="E366" s="273"/>
      <c r="F366" s="273"/>
      <c r="G366" s="253"/>
      <c r="H366" s="273"/>
      <c r="I366" s="273"/>
      <c r="J366" s="254">
        <f t="shared" si="1077"/>
        <v>0</v>
      </c>
      <c r="K366" s="253"/>
      <c r="L366" s="129"/>
      <c r="M366" s="273"/>
      <c r="N366" s="273"/>
      <c r="O366" s="132">
        <f t="shared" si="1081"/>
        <v>0</v>
      </c>
      <c r="P366" s="253"/>
      <c r="Q366" s="256"/>
      <c r="R366" s="273"/>
      <c r="S366" s="273"/>
      <c r="T366" s="254">
        <f t="shared" si="1078"/>
        <v>0</v>
      </c>
      <c r="U366" s="253"/>
      <c r="V366" s="253"/>
      <c r="W366" s="273"/>
      <c r="X366" s="273"/>
      <c r="Y366" s="254">
        <f t="shared" si="1073"/>
        <v>0</v>
      </c>
      <c r="Z366" s="253"/>
      <c r="AA366" s="273"/>
      <c r="AB366" s="369"/>
      <c r="AC366" s="272"/>
      <c r="AD366" s="371"/>
      <c r="AE366" s="293"/>
      <c r="AF366" s="293"/>
      <c r="AG366" s="253"/>
      <c r="AH366" s="129"/>
      <c r="AI366" s="86"/>
      <c r="AJ366" s="87"/>
      <c r="AK366" s="88"/>
      <c r="AL366" s="88"/>
      <c r="AM366" s="88"/>
      <c r="AN366" s="88"/>
      <c r="AO366" s="88"/>
      <c r="AP366" s="88"/>
      <c r="AQ366" s="88"/>
    </row>
    <row r="367" spans="1:43" s="90" customFormat="1" x14ac:dyDescent="0.2">
      <c r="A367" s="290"/>
      <c r="B367" s="282"/>
      <c r="C367" s="85"/>
      <c r="D367" s="84">
        <f t="shared" si="1076"/>
        <v>0</v>
      </c>
      <c r="E367" s="273"/>
      <c r="F367" s="273"/>
      <c r="G367" s="253"/>
      <c r="H367" s="273"/>
      <c r="I367" s="273"/>
      <c r="J367" s="254">
        <f t="shared" si="1077"/>
        <v>0</v>
      </c>
      <c r="K367" s="253"/>
      <c r="L367" s="129"/>
      <c r="M367" s="273"/>
      <c r="N367" s="273"/>
      <c r="O367" s="132">
        <f t="shared" si="1081"/>
        <v>0</v>
      </c>
      <c r="P367" s="253"/>
      <c r="Q367" s="256"/>
      <c r="R367" s="273"/>
      <c r="S367" s="273"/>
      <c r="T367" s="254">
        <f t="shared" si="1078"/>
        <v>0</v>
      </c>
      <c r="U367" s="253"/>
      <c r="V367" s="253"/>
      <c r="W367" s="273"/>
      <c r="X367" s="273"/>
      <c r="Y367" s="254">
        <f t="shared" si="1073"/>
        <v>0</v>
      </c>
      <c r="Z367" s="253"/>
      <c r="AA367" s="273"/>
      <c r="AB367" s="369"/>
      <c r="AC367" s="272"/>
      <c r="AD367" s="371"/>
      <c r="AE367" s="293"/>
      <c r="AF367" s="293"/>
      <c r="AG367" s="253"/>
      <c r="AH367" s="129"/>
      <c r="AI367" s="86"/>
      <c r="AJ367" s="87"/>
      <c r="AK367" s="88"/>
      <c r="AL367" s="88"/>
      <c r="AM367" s="88"/>
      <c r="AN367" s="88"/>
      <c r="AO367" s="88"/>
      <c r="AP367" s="88"/>
      <c r="AQ367" s="88"/>
    </row>
    <row r="368" spans="1:43" s="90" customFormat="1" ht="63.75" x14ac:dyDescent="0.2">
      <c r="A368" s="290">
        <v>120</v>
      </c>
      <c r="B368" s="280" t="str">
        <f>+'01-Mapa de Riesgos'!N368</f>
        <v>Posibilidad de afectación económica y reputacional  por disminución de servicios por interrupción de los servicios de calibración,   debido a  condiciones ambientales inadecuadas o fallas de los patrones y equipos.</v>
      </c>
      <c r="C368" s="85" t="s">
        <v>240</v>
      </c>
      <c r="D368" s="84">
        <f t="shared" si="1076"/>
        <v>1</v>
      </c>
      <c r="E368" s="273">
        <f t="shared" ref="E368" si="1188">ROUND(AVERAGEIF(D368:D370,"&gt;0"),0)</f>
        <v>1</v>
      </c>
      <c r="F368" s="273">
        <f t="shared" ref="F368" si="1189">E368*0.6</f>
        <v>0.6</v>
      </c>
      <c r="G368" s="268" t="s">
        <v>1417</v>
      </c>
      <c r="H368" s="273">
        <f t="shared" ref="H368" si="1190">IF(C368="No_existen",5*$H$10,I368*$H$10)</f>
        <v>0.2</v>
      </c>
      <c r="I368" s="273">
        <f t="shared" ref="I368" si="1191">ROUND(AVERAGEIF(J368:J370,"&gt;0"),0)</f>
        <v>4</v>
      </c>
      <c r="J368" s="254">
        <f t="shared" si="1077"/>
        <v>4</v>
      </c>
      <c r="K368" s="253" t="s">
        <v>243</v>
      </c>
      <c r="L368" s="129"/>
      <c r="M368" s="273">
        <f t="shared" ref="M368" si="1192">IF(C368="No_existen",5*$M$10,N368*$M$10)</f>
        <v>0.15</v>
      </c>
      <c r="N368" s="273">
        <f t="shared" ref="N368:N428" si="1193">ROUND(AVERAGEIF(O368:O370,"&gt;0"),0)</f>
        <v>1</v>
      </c>
      <c r="O368" s="132">
        <f t="shared" si="1081"/>
        <v>1</v>
      </c>
      <c r="P368" s="253" t="s">
        <v>220</v>
      </c>
      <c r="Q368" s="256" t="s">
        <v>1425</v>
      </c>
      <c r="R368" s="273">
        <f t="shared" ref="R368" si="1194">IF(C368="No_existen",5*$R$10,S368*$R$10)</f>
        <v>0.1</v>
      </c>
      <c r="S368" s="273">
        <f t="shared" ref="S368" si="1195">ROUND(AVERAGEIF(T368:T370,"&gt;0"),0)</f>
        <v>1</v>
      </c>
      <c r="T368" s="254">
        <f t="shared" si="1078"/>
        <v>1</v>
      </c>
      <c r="U368" s="253" t="s">
        <v>217</v>
      </c>
      <c r="V368" s="253" t="s">
        <v>224</v>
      </c>
      <c r="W368" s="273">
        <f t="shared" ref="W368" si="1196">IF(C368="No_existen",5*$W$10,X368*$W$10)</f>
        <v>0.1</v>
      </c>
      <c r="X368" s="273">
        <f t="shared" ref="X368" si="1197">ROUND(AVERAGEIF(Y368:Y370,"&gt;0"),0)</f>
        <v>1</v>
      </c>
      <c r="Y368" s="254">
        <f t="shared" si="1073"/>
        <v>1</v>
      </c>
      <c r="Z368" s="253" t="s">
        <v>395</v>
      </c>
      <c r="AA368" s="273">
        <f t="shared" ref="AA368" si="1198">ROUND(AVERAGE(E368,I368,N368,S368,X368),0)</f>
        <v>2</v>
      </c>
      <c r="AB368" s="369" t="str">
        <f t="shared" ref="AB368" si="1199">IF(AA368&lt;1.5,"FUERTE",IF(AND(AA368&gt;=1.5,AA368&lt;2.5),"ACEPTABLE",IF(AA368&gt;=5,"INEXISTENTE","DÉBIL")))</f>
        <v>ACEPTABLE</v>
      </c>
      <c r="AC368" s="272">
        <f>IF('01-Mapa de Riesgos'!S368=0,0,ROUND(('01-Mapa de Riesgos'!S368*AA368),0))</f>
        <v>18</v>
      </c>
      <c r="AD368" s="371" t="str">
        <f t="shared" si="993"/>
        <v>MODERADO</v>
      </c>
      <c r="AE368" s="293" t="s">
        <v>1431</v>
      </c>
      <c r="AF368" s="376">
        <v>0</v>
      </c>
      <c r="AG368" s="253" t="s">
        <v>72</v>
      </c>
      <c r="AH368" s="253" t="s">
        <v>1438</v>
      </c>
      <c r="AI368" s="86">
        <v>46368</v>
      </c>
      <c r="AJ368" s="87"/>
      <c r="AK368" s="88"/>
      <c r="AL368" s="88"/>
      <c r="AM368" s="88"/>
      <c r="AN368" s="88"/>
      <c r="AO368" s="88"/>
      <c r="AP368" s="88"/>
      <c r="AQ368" s="88"/>
    </row>
    <row r="369" spans="1:43" s="90" customFormat="1" ht="51" x14ac:dyDescent="0.2">
      <c r="A369" s="290"/>
      <c r="B369" s="281"/>
      <c r="C369" s="85" t="s">
        <v>240</v>
      </c>
      <c r="D369" s="84">
        <f t="shared" si="1076"/>
        <v>1</v>
      </c>
      <c r="E369" s="273"/>
      <c r="F369" s="273"/>
      <c r="G369" s="268" t="s">
        <v>1422</v>
      </c>
      <c r="H369" s="273"/>
      <c r="I369" s="273"/>
      <c r="J369" s="254">
        <f t="shared" si="1077"/>
        <v>4</v>
      </c>
      <c r="K369" s="253" t="s">
        <v>243</v>
      </c>
      <c r="L369" s="129"/>
      <c r="M369" s="273"/>
      <c r="N369" s="273"/>
      <c r="O369" s="132">
        <f t="shared" si="1081"/>
        <v>1</v>
      </c>
      <c r="P369" s="253" t="s">
        <v>220</v>
      </c>
      <c r="Q369" s="256" t="s">
        <v>1426</v>
      </c>
      <c r="R369" s="273"/>
      <c r="S369" s="273"/>
      <c r="T369" s="254">
        <f t="shared" si="1078"/>
        <v>1</v>
      </c>
      <c r="U369" s="253" t="s">
        <v>217</v>
      </c>
      <c r="V369" s="253" t="s">
        <v>225</v>
      </c>
      <c r="W369" s="273"/>
      <c r="X369" s="273"/>
      <c r="Y369" s="254">
        <f t="shared" si="1073"/>
        <v>1</v>
      </c>
      <c r="Z369" s="253" t="s">
        <v>395</v>
      </c>
      <c r="AA369" s="273"/>
      <c r="AB369" s="369"/>
      <c r="AC369" s="272"/>
      <c r="AD369" s="371"/>
      <c r="AE369" s="293"/>
      <c r="AF369" s="293"/>
      <c r="AG369" s="253" t="s">
        <v>74</v>
      </c>
      <c r="AH369" s="253" t="s">
        <v>1439</v>
      </c>
      <c r="AI369" s="86">
        <v>46368</v>
      </c>
      <c r="AJ369" s="87" t="s">
        <v>1440</v>
      </c>
      <c r="AK369" s="88"/>
      <c r="AL369" s="88"/>
      <c r="AM369" s="88"/>
      <c r="AN369" s="88"/>
      <c r="AO369" s="88"/>
      <c r="AP369" s="88"/>
      <c r="AQ369" s="88"/>
    </row>
    <row r="370" spans="1:43" s="90" customFormat="1" x14ac:dyDescent="0.2">
      <c r="A370" s="290"/>
      <c r="B370" s="282"/>
      <c r="C370" s="85"/>
      <c r="D370" s="84">
        <f t="shared" si="1076"/>
        <v>0</v>
      </c>
      <c r="E370" s="273"/>
      <c r="F370" s="273"/>
      <c r="G370" s="268"/>
      <c r="H370" s="273"/>
      <c r="I370" s="273"/>
      <c r="J370" s="254">
        <f t="shared" si="1077"/>
        <v>0</v>
      </c>
      <c r="K370" s="253"/>
      <c r="L370" s="129"/>
      <c r="M370" s="273"/>
      <c r="N370" s="273"/>
      <c r="O370" s="132">
        <f t="shared" si="1081"/>
        <v>0</v>
      </c>
      <c r="P370" s="253"/>
      <c r="Q370" s="256"/>
      <c r="R370" s="273"/>
      <c r="S370" s="273"/>
      <c r="T370" s="254">
        <f t="shared" si="1078"/>
        <v>0</v>
      </c>
      <c r="U370" s="253"/>
      <c r="V370" s="253"/>
      <c r="W370" s="273"/>
      <c r="X370" s="273"/>
      <c r="Y370" s="254">
        <f t="shared" si="1073"/>
        <v>0</v>
      </c>
      <c r="Z370" s="253"/>
      <c r="AA370" s="273"/>
      <c r="AB370" s="369"/>
      <c r="AC370" s="272"/>
      <c r="AD370" s="371"/>
      <c r="AE370" s="293"/>
      <c r="AF370" s="293"/>
      <c r="AG370" s="253"/>
      <c r="AH370" s="129"/>
      <c r="AI370" s="86"/>
      <c r="AJ370" s="87"/>
      <c r="AK370" s="88"/>
      <c r="AL370" s="88"/>
      <c r="AM370" s="88"/>
      <c r="AN370" s="88"/>
      <c r="AO370" s="88"/>
      <c r="AP370" s="88"/>
      <c r="AQ370" s="88"/>
    </row>
    <row r="371" spans="1:43" s="90" customFormat="1" ht="72" x14ac:dyDescent="0.2">
      <c r="A371" s="290">
        <v>121</v>
      </c>
      <c r="B371" s="280" t="str">
        <f>+'01-Mapa de Riesgos'!N371</f>
        <v>Posibilidad de pérdida reputacional  por pérdida de la imparcialidad del funcionario,   debido a intereses o prejuicios para beneficiar al usuario.</v>
      </c>
      <c r="C371" s="194" t="s">
        <v>240</v>
      </c>
      <c r="D371" s="195">
        <f t="shared" si="1076"/>
        <v>1</v>
      </c>
      <c r="E371" s="274">
        <f>ROUND(AVERAGEIF(D371:D373,"&gt;0"),0)</f>
        <v>1</v>
      </c>
      <c r="F371" s="274">
        <f>E371*0.6</f>
        <v>0.6</v>
      </c>
      <c r="G371" s="250" t="s">
        <v>1447</v>
      </c>
      <c r="H371" s="274">
        <f>IF(C371="No_existen",5*$H$10,I371*$H$10)</f>
        <v>0.2</v>
      </c>
      <c r="I371" s="274">
        <f>ROUND(AVERAGEIF(J371:J373,"&gt;0"),0)</f>
        <v>4</v>
      </c>
      <c r="J371" s="255">
        <f t="shared" si="1077"/>
        <v>4</v>
      </c>
      <c r="K371" s="256" t="s">
        <v>243</v>
      </c>
      <c r="L371" s="129"/>
      <c r="M371" s="273">
        <f t="shared" ref="M371" si="1200">IF(C371="No_existen",5*$M$10,N371*$M$10)</f>
        <v>0.15</v>
      </c>
      <c r="N371" s="273">
        <f t="shared" ref="N371" si="1201">ROUND(AVERAGEIF(O371:O373,"&gt;0"),0)</f>
        <v>1</v>
      </c>
      <c r="O371" s="132">
        <f t="shared" si="1081"/>
        <v>1</v>
      </c>
      <c r="P371" s="256" t="s">
        <v>220</v>
      </c>
      <c r="Q371" s="256" t="s">
        <v>1457</v>
      </c>
      <c r="R371" s="274">
        <f>IF(C371="No_existen",5*$R$10,S371*$R$10)</f>
        <v>0.1</v>
      </c>
      <c r="S371" s="274">
        <f>ROUND(AVERAGEIF(T371:T373,"&gt;0"),0)</f>
        <v>1</v>
      </c>
      <c r="T371" s="255">
        <f t="shared" si="1078"/>
        <v>1</v>
      </c>
      <c r="U371" s="256" t="s">
        <v>217</v>
      </c>
      <c r="V371" s="256" t="s">
        <v>224</v>
      </c>
      <c r="W371" s="274">
        <f t="shared" ref="W371" si="1202">IF(C371="No_existen",5*$W$10,X371*$W$10)</f>
        <v>0.2</v>
      </c>
      <c r="X371" s="274">
        <f>ROUND(AVERAGEIF(Y371:Y373,"&gt;0"),0)</f>
        <v>2</v>
      </c>
      <c r="Y371" s="255">
        <f t="shared" si="1073"/>
        <v>1</v>
      </c>
      <c r="Z371" s="256" t="s">
        <v>395</v>
      </c>
      <c r="AA371" s="273">
        <f t="shared" ref="AA371" si="1203">ROUND(AVERAGE(E371,I371,N371,S371,X371),0)</f>
        <v>2</v>
      </c>
      <c r="AB371" s="369" t="str">
        <f t="shared" ref="AB371" si="1204">IF(AA371&lt;1.5,"FUERTE",IF(AND(AA371&gt;=1.5,AA371&lt;2.5),"ACEPTABLE",IF(AA371&gt;=5,"INEXISTENTE","DÉBIL")))</f>
        <v>ACEPTABLE</v>
      </c>
      <c r="AC371" s="272">
        <f>IF('01-Mapa de Riesgos'!S371=0,0,ROUND(('01-Mapa de Riesgos'!S371*AA371),0))</f>
        <v>40</v>
      </c>
      <c r="AD371" s="371" t="str">
        <f t="shared" si="993"/>
        <v>GRAVE</v>
      </c>
      <c r="AE371" s="374" t="s">
        <v>1460</v>
      </c>
      <c r="AF371" s="379">
        <v>0</v>
      </c>
      <c r="AG371" s="256" t="s">
        <v>73</v>
      </c>
      <c r="AH371" s="256" t="s">
        <v>1464</v>
      </c>
      <c r="AI371" s="197">
        <v>46387</v>
      </c>
      <c r="AJ371" s="87"/>
      <c r="AK371" s="88"/>
      <c r="AL371" s="88"/>
      <c r="AM371" s="88"/>
      <c r="AN371" s="88"/>
      <c r="AO371" s="88"/>
      <c r="AP371" s="88"/>
      <c r="AQ371" s="88"/>
    </row>
    <row r="372" spans="1:43" s="90" customFormat="1" ht="60" x14ac:dyDescent="0.2">
      <c r="A372" s="290"/>
      <c r="B372" s="281"/>
      <c r="C372" s="85" t="s">
        <v>240</v>
      </c>
      <c r="D372" s="84">
        <f t="shared" si="1076"/>
        <v>1</v>
      </c>
      <c r="E372" s="273"/>
      <c r="F372" s="273"/>
      <c r="G372" s="248" t="s">
        <v>1448</v>
      </c>
      <c r="H372" s="273"/>
      <c r="I372" s="273"/>
      <c r="J372" s="254">
        <f t="shared" si="1077"/>
        <v>4</v>
      </c>
      <c r="K372" s="253" t="s">
        <v>243</v>
      </c>
      <c r="L372" s="129"/>
      <c r="M372" s="273"/>
      <c r="N372" s="273"/>
      <c r="O372" s="132">
        <f t="shared" si="1081"/>
        <v>1</v>
      </c>
      <c r="P372" s="253" t="s">
        <v>220</v>
      </c>
      <c r="Q372" s="256" t="s">
        <v>1457</v>
      </c>
      <c r="R372" s="273"/>
      <c r="S372" s="273"/>
      <c r="T372" s="254">
        <f t="shared" si="1078"/>
        <v>1</v>
      </c>
      <c r="U372" s="253" t="s">
        <v>217</v>
      </c>
      <c r="V372" s="253" t="s">
        <v>231</v>
      </c>
      <c r="W372" s="273"/>
      <c r="X372" s="273"/>
      <c r="Y372" s="254">
        <f t="shared" si="1073"/>
        <v>1</v>
      </c>
      <c r="Z372" s="253" t="s">
        <v>395</v>
      </c>
      <c r="AA372" s="273"/>
      <c r="AB372" s="369"/>
      <c r="AC372" s="272"/>
      <c r="AD372" s="371"/>
      <c r="AE372" s="272"/>
      <c r="AF372" s="293"/>
      <c r="AG372" s="253" t="s">
        <v>73</v>
      </c>
      <c r="AH372" s="253" t="s">
        <v>1465</v>
      </c>
      <c r="AI372" s="86">
        <v>46387</v>
      </c>
      <c r="AJ372" s="87"/>
      <c r="AK372" s="88"/>
      <c r="AL372" s="88"/>
      <c r="AM372" s="88"/>
      <c r="AN372" s="88"/>
      <c r="AO372" s="88"/>
      <c r="AP372" s="88"/>
      <c r="AQ372" s="88"/>
    </row>
    <row r="373" spans="1:43" s="90" customFormat="1" ht="25.5" x14ac:dyDescent="0.2">
      <c r="A373" s="290"/>
      <c r="B373" s="282"/>
      <c r="C373" s="85" t="s">
        <v>240</v>
      </c>
      <c r="D373" s="84">
        <f t="shared" si="1076"/>
        <v>1</v>
      </c>
      <c r="E373" s="273"/>
      <c r="F373" s="273"/>
      <c r="G373" s="248" t="s">
        <v>1449</v>
      </c>
      <c r="H373" s="273"/>
      <c r="I373" s="273"/>
      <c r="J373" s="254">
        <f t="shared" si="1077"/>
        <v>4</v>
      </c>
      <c r="K373" s="253" t="s">
        <v>243</v>
      </c>
      <c r="L373" s="129"/>
      <c r="M373" s="273"/>
      <c r="N373" s="273"/>
      <c r="O373" s="132">
        <f t="shared" si="1081"/>
        <v>1</v>
      </c>
      <c r="P373" s="253" t="s">
        <v>220</v>
      </c>
      <c r="Q373" s="256" t="s">
        <v>1458</v>
      </c>
      <c r="R373" s="273"/>
      <c r="S373" s="273"/>
      <c r="T373" s="254">
        <f t="shared" si="1078"/>
        <v>1</v>
      </c>
      <c r="U373" s="253" t="s">
        <v>217</v>
      </c>
      <c r="V373" s="253" t="s">
        <v>231</v>
      </c>
      <c r="W373" s="273"/>
      <c r="X373" s="273"/>
      <c r="Y373" s="254">
        <f t="shared" si="1073"/>
        <v>4</v>
      </c>
      <c r="Z373" s="253" t="s">
        <v>550</v>
      </c>
      <c r="AA373" s="273"/>
      <c r="AB373" s="369"/>
      <c r="AC373" s="272"/>
      <c r="AD373" s="371"/>
      <c r="AE373" s="272"/>
      <c r="AF373" s="293"/>
      <c r="AG373" s="253"/>
      <c r="AH373" s="253"/>
      <c r="AI373" s="86"/>
      <c r="AJ373" s="87"/>
      <c r="AK373" s="88"/>
      <c r="AL373" s="88"/>
      <c r="AM373" s="88"/>
      <c r="AN373" s="88"/>
      <c r="AO373" s="88"/>
      <c r="AP373" s="88"/>
      <c r="AQ373" s="88"/>
    </row>
    <row r="374" spans="1:43" s="90" customFormat="1" ht="89.25" x14ac:dyDescent="0.2">
      <c r="A374" s="290">
        <v>122</v>
      </c>
      <c r="B374" s="280" t="str">
        <f>+'01-Mapa de Riesgos'!N374</f>
        <v>Posibilidad de afectación reputacional  por resultados insatisfactorios en ensayos de aptitud que puedan generar la pérdida de la acreditación del laboratorio,   debido a una inadecuada ejecución de los procedimientos para realizar la determinación de perfiles genéticos.</v>
      </c>
      <c r="C374" s="85" t="s">
        <v>240</v>
      </c>
      <c r="D374" s="84">
        <f t="shared" si="1076"/>
        <v>1</v>
      </c>
      <c r="E374" s="273">
        <f t="shared" ref="E374" si="1205">ROUND(AVERAGEIF(D374:D376,"&gt;0"),0)</f>
        <v>1</v>
      </c>
      <c r="F374" s="273">
        <f t="shared" ref="F374" si="1206">E374*0.6</f>
        <v>0.6</v>
      </c>
      <c r="G374" s="253" t="s">
        <v>1450</v>
      </c>
      <c r="H374" s="273">
        <f t="shared" ref="H374" si="1207">IF(C374="No_existen",5*$H$10,I374*$H$10)</f>
        <v>0.2</v>
      </c>
      <c r="I374" s="273">
        <f t="shared" ref="I374" si="1208">ROUND(AVERAGEIF(J374:J376,"&gt;0"),0)</f>
        <v>4</v>
      </c>
      <c r="J374" s="254">
        <f t="shared" si="1077"/>
        <v>4</v>
      </c>
      <c r="K374" s="253" t="s">
        <v>243</v>
      </c>
      <c r="L374" s="129"/>
      <c r="M374" s="273">
        <f t="shared" ref="M374" si="1209">IF(C374="No_existen",5*$M$10,N374*$M$10)</f>
        <v>0.15</v>
      </c>
      <c r="N374" s="273">
        <f t="shared" si="1004"/>
        <v>1</v>
      </c>
      <c r="O374" s="132">
        <f t="shared" si="1081"/>
        <v>1</v>
      </c>
      <c r="P374" s="253" t="s">
        <v>220</v>
      </c>
      <c r="Q374" s="256" t="s">
        <v>1458</v>
      </c>
      <c r="R374" s="273">
        <f t="shared" ref="R374" si="1210">IF(C374="No_existen",5*$R$10,S374*$R$10)</f>
        <v>0.1</v>
      </c>
      <c r="S374" s="273">
        <f t="shared" ref="S374" si="1211">ROUND(AVERAGEIF(T374:T376,"&gt;0"),0)</f>
        <v>1</v>
      </c>
      <c r="T374" s="254">
        <f t="shared" si="1078"/>
        <v>1</v>
      </c>
      <c r="U374" s="253" t="s">
        <v>217</v>
      </c>
      <c r="V374" s="253" t="s">
        <v>224</v>
      </c>
      <c r="W374" s="273">
        <f t="shared" ref="W374" si="1212">IF(C374="No_existen",5*$W$10,X374*$W$10)</f>
        <v>0.1</v>
      </c>
      <c r="X374" s="273">
        <f t="shared" ref="X374" si="1213">ROUND(AVERAGEIF(Y374:Y376,"&gt;0"),0)</f>
        <v>1</v>
      </c>
      <c r="Y374" s="254">
        <f t="shared" si="1073"/>
        <v>1</v>
      </c>
      <c r="Z374" s="253" t="s">
        <v>395</v>
      </c>
      <c r="AA374" s="273">
        <f t="shared" ref="AA374" si="1214">ROUND(AVERAGE(E374,I374,N374,S374,X374),0)</f>
        <v>2</v>
      </c>
      <c r="AB374" s="369" t="str">
        <f t="shared" ref="AB374" si="1215">IF(AA374&lt;1.5,"FUERTE",IF(AND(AA374&gt;=1.5,AA374&lt;2.5),"ACEPTABLE",IF(AA374&gt;=5,"INEXISTENTE","DÉBIL")))</f>
        <v>ACEPTABLE</v>
      </c>
      <c r="AC374" s="272">
        <f>IF('01-Mapa de Riesgos'!S374=0,0,ROUND(('01-Mapa de Riesgos'!S374*AA374),0))</f>
        <v>8</v>
      </c>
      <c r="AD374" s="371" t="str">
        <f t="shared" ref="AD374:AD437" si="1216">IF(AC374&gt;=36,"GRAVE", IF(AC374&lt;=10, "LEVE", "MODERADO"))</f>
        <v>LEVE</v>
      </c>
      <c r="AE374" s="375" t="s">
        <v>1461</v>
      </c>
      <c r="AF374" s="376">
        <v>0.92</v>
      </c>
      <c r="AG374" s="253" t="s">
        <v>71</v>
      </c>
      <c r="AH374" s="129"/>
      <c r="AI374" s="86"/>
      <c r="AJ374" s="87"/>
      <c r="AK374" s="88"/>
      <c r="AL374" s="88"/>
      <c r="AM374" s="88"/>
      <c r="AN374" s="88"/>
      <c r="AO374" s="88"/>
      <c r="AP374" s="88"/>
      <c r="AQ374" s="88"/>
    </row>
    <row r="375" spans="1:43" s="90" customFormat="1" ht="191.25" x14ac:dyDescent="0.2">
      <c r="A375" s="290"/>
      <c r="B375" s="281"/>
      <c r="C375" s="85" t="s">
        <v>240</v>
      </c>
      <c r="D375" s="84">
        <f t="shared" si="1076"/>
        <v>1</v>
      </c>
      <c r="E375" s="273"/>
      <c r="F375" s="273"/>
      <c r="G375" s="253" t="s">
        <v>1451</v>
      </c>
      <c r="H375" s="273"/>
      <c r="I375" s="273"/>
      <c r="J375" s="254">
        <f t="shared" si="1077"/>
        <v>4</v>
      </c>
      <c r="K375" s="253" t="s">
        <v>243</v>
      </c>
      <c r="L375" s="129"/>
      <c r="M375" s="273"/>
      <c r="N375" s="273"/>
      <c r="O375" s="132">
        <f t="shared" si="1081"/>
        <v>1</v>
      </c>
      <c r="P375" s="253" t="s">
        <v>220</v>
      </c>
      <c r="Q375" s="256" t="s">
        <v>1459</v>
      </c>
      <c r="R375" s="273"/>
      <c r="S375" s="273"/>
      <c r="T375" s="254">
        <f t="shared" si="1078"/>
        <v>1</v>
      </c>
      <c r="U375" s="253" t="s">
        <v>217</v>
      </c>
      <c r="V375" s="253" t="s">
        <v>224</v>
      </c>
      <c r="W375" s="273"/>
      <c r="X375" s="273"/>
      <c r="Y375" s="254">
        <f t="shared" si="1073"/>
        <v>1</v>
      </c>
      <c r="Z375" s="253" t="s">
        <v>395</v>
      </c>
      <c r="AA375" s="273"/>
      <c r="AB375" s="369"/>
      <c r="AC375" s="272"/>
      <c r="AD375" s="371"/>
      <c r="AE375" s="293"/>
      <c r="AF375" s="293"/>
      <c r="AG375" s="253" t="s">
        <v>71</v>
      </c>
      <c r="AH375" s="129"/>
      <c r="AI375" s="86"/>
      <c r="AJ375" s="87"/>
      <c r="AK375" s="88"/>
      <c r="AL375" s="88"/>
      <c r="AM375" s="88"/>
      <c r="AN375" s="88"/>
      <c r="AO375" s="88"/>
      <c r="AP375" s="88"/>
      <c r="AQ375" s="88"/>
    </row>
    <row r="376" spans="1:43" s="90" customFormat="1" ht="140.25" x14ac:dyDescent="0.2">
      <c r="A376" s="290"/>
      <c r="B376" s="282"/>
      <c r="C376" s="85" t="s">
        <v>240</v>
      </c>
      <c r="D376" s="84">
        <f t="shared" si="1076"/>
        <v>1</v>
      </c>
      <c r="E376" s="273"/>
      <c r="F376" s="273"/>
      <c r="G376" s="253" t="s">
        <v>1452</v>
      </c>
      <c r="H376" s="273"/>
      <c r="I376" s="273"/>
      <c r="J376" s="254">
        <f t="shared" si="1077"/>
        <v>4</v>
      </c>
      <c r="K376" s="253" t="s">
        <v>243</v>
      </c>
      <c r="L376" s="129"/>
      <c r="M376" s="273"/>
      <c r="N376" s="273"/>
      <c r="O376" s="132">
        <f t="shared" si="1081"/>
        <v>1</v>
      </c>
      <c r="P376" s="253" t="s">
        <v>220</v>
      </c>
      <c r="Q376" s="256" t="s">
        <v>1459</v>
      </c>
      <c r="R376" s="273"/>
      <c r="S376" s="273"/>
      <c r="T376" s="254">
        <f t="shared" si="1078"/>
        <v>1</v>
      </c>
      <c r="U376" s="253" t="s">
        <v>217</v>
      </c>
      <c r="V376" s="253" t="s">
        <v>224</v>
      </c>
      <c r="W376" s="273"/>
      <c r="X376" s="273"/>
      <c r="Y376" s="254">
        <f t="shared" si="1073"/>
        <v>1</v>
      </c>
      <c r="Z376" s="253" t="s">
        <v>395</v>
      </c>
      <c r="AA376" s="273"/>
      <c r="AB376" s="369"/>
      <c r="AC376" s="272"/>
      <c r="AD376" s="371"/>
      <c r="AE376" s="293"/>
      <c r="AF376" s="293"/>
      <c r="AG376" s="253" t="s">
        <v>71</v>
      </c>
      <c r="AH376" s="129"/>
      <c r="AI376" s="86"/>
      <c r="AJ376" s="87"/>
      <c r="AK376" s="88"/>
      <c r="AL376" s="88"/>
      <c r="AM376" s="88"/>
      <c r="AN376" s="88"/>
      <c r="AO376" s="88"/>
      <c r="AP376" s="88"/>
      <c r="AQ376" s="88"/>
    </row>
    <row r="377" spans="1:43" s="90" customFormat="1" ht="127.5" x14ac:dyDescent="0.2">
      <c r="A377" s="290">
        <v>123</v>
      </c>
      <c r="B377" s="280" t="str">
        <f>+'01-Mapa de Riesgos'!N377</f>
        <v>Posibilidad de afectación reputacional  por pérdida de la validez de los resultados,   a causa de contaminación cruzada, aplicación inadecuada de la regla de decisión y/o equipos sin trazabilidad metrológica.</v>
      </c>
      <c r="C377" s="85" t="s">
        <v>240</v>
      </c>
      <c r="D377" s="84">
        <f t="shared" si="1076"/>
        <v>1</v>
      </c>
      <c r="E377" s="273">
        <f t="shared" ref="E377" si="1217">ROUND(AVERAGEIF(D377:D379,"&gt;0"),0)</f>
        <v>1</v>
      </c>
      <c r="F377" s="273">
        <f t="shared" ref="F377" si="1218">E377*0.6</f>
        <v>0.6</v>
      </c>
      <c r="G377" s="253" t="s">
        <v>1453</v>
      </c>
      <c r="H377" s="273">
        <f t="shared" ref="H377" si="1219">IF(C377="No_existen",5*$H$10,I377*$H$10)</f>
        <v>0.2</v>
      </c>
      <c r="I377" s="273">
        <f t="shared" ref="I377" si="1220">ROUND(AVERAGEIF(J377:J379,"&gt;0"),0)</f>
        <v>4</v>
      </c>
      <c r="J377" s="254">
        <f t="shared" si="1077"/>
        <v>4</v>
      </c>
      <c r="K377" s="253" t="s">
        <v>243</v>
      </c>
      <c r="L377" s="129"/>
      <c r="M377" s="273">
        <f t="shared" ref="M377" si="1221">IF(C377="No_existen",5*$M$10,N377*$M$10)</f>
        <v>0.15</v>
      </c>
      <c r="N377" s="273">
        <f t="shared" si="1016"/>
        <v>1</v>
      </c>
      <c r="O377" s="132">
        <f t="shared" si="1081"/>
        <v>1</v>
      </c>
      <c r="P377" s="253" t="s">
        <v>220</v>
      </c>
      <c r="Q377" s="256" t="s">
        <v>1459</v>
      </c>
      <c r="R377" s="273">
        <f t="shared" ref="R377" si="1222">IF(C377="No_existen",5*$R$10,S377*$R$10)</f>
        <v>0.1</v>
      </c>
      <c r="S377" s="273">
        <f t="shared" ref="S377" si="1223">ROUND(AVERAGEIF(T377:T379,"&gt;0"),0)</f>
        <v>1</v>
      </c>
      <c r="T377" s="254">
        <f t="shared" si="1078"/>
        <v>1</v>
      </c>
      <c r="U377" s="253" t="s">
        <v>217</v>
      </c>
      <c r="V377" s="253" t="s">
        <v>231</v>
      </c>
      <c r="W377" s="273">
        <f t="shared" ref="W377" si="1224">IF(C377="No_existen",5*$W$10,X377*$W$10)</f>
        <v>0.1</v>
      </c>
      <c r="X377" s="273">
        <f t="shared" ref="X377" si="1225">ROUND(AVERAGEIF(Y377:Y379,"&gt;0"),0)</f>
        <v>1</v>
      </c>
      <c r="Y377" s="254">
        <f t="shared" si="1073"/>
        <v>1</v>
      </c>
      <c r="Z377" s="253" t="s">
        <v>395</v>
      </c>
      <c r="AA377" s="273">
        <f t="shared" ref="AA377" si="1226">ROUND(AVERAGE(E377,I377,N377,S377,X377),0)</f>
        <v>2</v>
      </c>
      <c r="AB377" s="369" t="str">
        <f t="shared" ref="AB377" si="1227">IF(AA377&lt;1.5,"FUERTE",IF(AND(AA377&gt;=1.5,AA377&lt;2.5),"ACEPTABLE",IF(AA377&gt;=5,"INEXISTENTE","DÉBIL")))</f>
        <v>ACEPTABLE</v>
      </c>
      <c r="AC377" s="272">
        <f>IF('01-Mapa de Riesgos'!S377=0,0,ROUND(('01-Mapa de Riesgos'!S377*AA377),0))</f>
        <v>40</v>
      </c>
      <c r="AD377" s="371" t="str">
        <f t="shared" si="1216"/>
        <v>GRAVE</v>
      </c>
      <c r="AE377" s="293" t="s">
        <v>1462</v>
      </c>
      <c r="AF377" s="376">
        <v>0.05</v>
      </c>
      <c r="AG377" s="253" t="s">
        <v>73</v>
      </c>
      <c r="AH377" s="253" t="s">
        <v>1466</v>
      </c>
      <c r="AI377" s="86">
        <v>46387</v>
      </c>
      <c r="AJ377" s="87"/>
      <c r="AK377" s="88"/>
      <c r="AL377" s="88"/>
      <c r="AM377" s="88"/>
      <c r="AN377" s="88"/>
      <c r="AO377" s="88"/>
      <c r="AP377" s="88"/>
      <c r="AQ377" s="88"/>
    </row>
    <row r="378" spans="1:43" s="90" customFormat="1" ht="89.25" x14ac:dyDescent="0.2">
      <c r="A378" s="290"/>
      <c r="B378" s="281"/>
      <c r="C378" s="85" t="s">
        <v>240</v>
      </c>
      <c r="D378" s="84">
        <f t="shared" si="1076"/>
        <v>1</v>
      </c>
      <c r="E378" s="273"/>
      <c r="F378" s="273"/>
      <c r="G378" s="253" t="s">
        <v>1393</v>
      </c>
      <c r="H378" s="273"/>
      <c r="I378" s="273"/>
      <c r="J378" s="254">
        <f t="shared" si="1077"/>
        <v>4</v>
      </c>
      <c r="K378" s="253" t="s">
        <v>243</v>
      </c>
      <c r="L378" s="129"/>
      <c r="M378" s="273"/>
      <c r="N378" s="273"/>
      <c r="O378" s="132">
        <f t="shared" si="1081"/>
        <v>1</v>
      </c>
      <c r="P378" s="253" t="s">
        <v>220</v>
      </c>
      <c r="Q378" s="256" t="s">
        <v>1457</v>
      </c>
      <c r="R378" s="273"/>
      <c r="S378" s="273"/>
      <c r="T378" s="254">
        <f t="shared" si="1078"/>
        <v>1</v>
      </c>
      <c r="U378" s="253" t="s">
        <v>217</v>
      </c>
      <c r="V378" s="253" t="s">
        <v>231</v>
      </c>
      <c r="W378" s="273"/>
      <c r="X378" s="273"/>
      <c r="Y378" s="254" t="e">
        <f>IF(#REF!="Preventivo",1,IF(#REF!="Detectivo",4, IF(C378="No_existen",5,0)))</f>
        <v>#REF!</v>
      </c>
      <c r="Z378" s="253" t="s">
        <v>395</v>
      </c>
      <c r="AA378" s="273"/>
      <c r="AB378" s="369"/>
      <c r="AC378" s="272"/>
      <c r="AD378" s="371"/>
      <c r="AE378" s="293"/>
      <c r="AF378" s="293"/>
      <c r="AG378" s="253" t="s">
        <v>73</v>
      </c>
      <c r="AH378" s="253" t="s">
        <v>1467</v>
      </c>
      <c r="AI378" s="86">
        <v>46387</v>
      </c>
      <c r="AJ378" s="87"/>
      <c r="AK378" s="88"/>
      <c r="AL378" s="88"/>
      <c r="AM378" s="88"/>
      <c r="AN378" s="88"/>
      <c r="AO378" s="88"/>
      <c r="AP378" s="88"/>
      <c r="AQ378" s="88"/>
    </row>
    <row r="379" spans="1:43" s="90" customFormat="1" ht="204" x14ac:dyDescent="0.2">
      <c r="A379" s="290"/>
      <c r="B379" s="282"/>
      <c r="C379" s="85" t="s">
        <v>240</v>
      </c>
      <c r="D379" s="84">
        <f t="shared" si="1076"/>
        <v>1</v>
      </c>
      <c r="E379" s="273"/>
      <c r="F379" s="273"/>
      <c r="G379" s="253" t="s">
        <v>1454</v>
      </c>
      <c r="H379" s="273"/>
      <c r="I379" s="273"/>
      <c r="J379" s="254">
        <f t="shared" si="1077"/>
        <v>4</v>
      </c>
      <c r="K379" s="253" t="s">
        <v>243</v>
      </c>
      <c r="L379" s="129"/>
      <c r="M379" s="273"/>
      <c r="N379" s="273"/>
      <c r="O379" s="132">
        <f t="shared" si="1081"/>
        <v>1</v>
      </c>
      <c r="P379" s="253" t="s">
        <v>220</v>
      </c>
      <c r="Q379" s="256" t="s">
        <v>1459</v>
      </c>
      <c r="R379" s="273"/>
      <c r="S379" s="273"/>
      <c r="T379" s="254">
        <f t="shared" si="1078"/>
        <v>1</v>
      </c>
      <c r="U379" s="253" t="s">
        <v>217</v>
      </c>
      <c r="V379" s="253" t="s">
        <v>231</v>
      </c>
      <c r="W379" s="273"/>
      <c r="X379" s="273"/>
      <c r="Y379" s="254">
        <f t="shared" si="1073"/>
        <v>1</v>
      </c>
      <c r="Z379" s="253" t="s">
        <v>395</v>
      </c>
      <c r="AA379" s="273"/>
      <c r="AB379" s="369"/>
      <c r="AC379" s="272"/>
      <c r="AD379" s="371"/>
      <c r="AE379" s="293"/>
      <c r="AF379" s="293"/>
      <c r="AG379" s="253" t="s">
        <v>72</v>
      </c>
      <c r="AH379" s="253" t="s">
        <v>1468</v>
      </c>
      <c r="AI379" s="86">
        <v>46387</v>
      </c>
      <c r="AJ379" s="87"/>
      <c r="AK379" s="88"/>
      <c r="AL379" s="88"/>
      <c r="AM379" s="88"/>
      <c r="AN379" s="88"/>
      <c r="AO379" s="88"/>
      <c r="AP379" s="88"/>
      <c r="AQ379" s="88"/>
    </row>
    <row r="380" spans="1:43" s="90" customFormat="1" ht="140.25" x14ac:dyDescent="0.2">
      <c r="A380" s="290">
        <v>124</v>
      </c>
      <c r="B380" s="280" t="str">
        <f>+'01-Mapa de Riesgos'!N380</f>
        <v>Posibilidad de afectación reputacional  por pérdida de la validez de los resultados,   a causa de una inadecuada verificación o validación del método.</v>
      </c>
      <c r="C380" s="85" t="s">
        <v>240</v>
      </c>
      <c r="D380" s="84">
        <f t="shared" si="1076"/>
        <v>1</v>
      </c>
      <c r="E380" s="273">
        <f t="shared" ref="E380" si="1228">ROUND(AVERAGEIF(D380:D382,"&gt;0"),0)</f>
        <v>1</v>
      </c>
      <c r="F380" s="273">
        <f t="shared" ref="F380" si="1229">E380*0.6</f>
        <v>0.6</v>
      </c>
      <c r="G380" s="253" t="s">
        <v>1452</v>
      </c>
      <c r="H380" s="273">
        <f t="shared" ref="H380" si="1230">IF(C380="No_existen",5*$H$10,I380*$H$10)</f>
        <v>0.2</v>
      </c>
      <c r="I380" s="273">
        <f t="shared" ref="I380" si="1231">ROUND(AVERAGEIF(J380:J382,"&gt;0"),0)</f>
        <v>4</v>
      </c>
      <c r="J380" s="254">
        <f t="shared" si="1077"/>
        <v>4</v>
      </c>
      <c r="K380" s="253" t="s">
        <v>243</v>
      </c>
      <c r="L380" s="129"/>
      <c r="M380" s="273">
        <f t="shared" ref="M380" si="1232">IF(C380="No_existen",5*$M$10,N380*$M$10)</f>
        <v>0.15</v>
      </c>
      <c r="N380" s="273">
        <f t="shared" si="1028"/>
        <v>1</v>
      </c>
      <c r="O380" s="132">
        <f t="shared" si="1081"/>
        <v>1</v>
      </c>
      <c r="P380" s="253" t="s">
        <v>220</v>
      </c>
      <c r="Q380" s="256" t="s">
        <v>1459</v>
      </c>
      <c r="R380" s="273">
        <f t="shared" ref="R380" si="1233">IF(C380="No_existen",5*$R$10,S380*$R$10)</f>
        <v>0.1</v>
      </c>
      <c r="S380" s="273">
        <f t="shared" ref="S380" si="1234">ROUND(AVERAGEIF(T380:T382,"&gt;0"),0)</f>
        <v>1</v>
      </c>
      <c r="T380" s="254">
        <f t="shared" si="1078"/>
        <v>1</v>
      </c>
      <c r="U380" s="253" t="s">
        <v>217</v>
      </c>
      <c r="V380" s="253" t="s">
        <v>224</v>
      </c>
      <c r="W380" s="273">
        <f t="shared" ref="W380" si="1235">IF(C380="No_existen",5*$W$10,X380*$W$10)</f>
        <v>0.1</v>
      </c>
      <c r="X380" s="273">
        <f t="shared" ref="X380" si="1236">ROUND(AVERAGEIF(Y380:Y382,"&gt;0"),0)</f>
        <v>1</v>
      </c>
      <c r="Y380" s="254">
        <f t="shared" si="1073"/>
        <v>1</v>
      </c>
      <c r="Z380" s="253" t="s">
        <v>395</v>
      </c>
      <c r="AA380" s="273">
        <f t="shared" ref="AA380" si="1237">ROUND(AVERAGE(E380,I380,N380,S380,X380),0)</f>
        <v>2</v>
      </c>
      <c r="AB380" s="369" t="str">
        <f t="shared" ref="AB380" si="1238">IF(AA380&lt;1.5,"FUERTE",IF(AND(AA380&gt;=1.5,AA380&lt;2.5),"ACEPTABLE",IF(AA380&gt;=5,"INEXISTENTE","DÉBIL")))</f>
        <v>ACEPTABLE</v>
      </c>
      <c r="AC380" s="272">
        <f>IF('01-Mapa de Riesgos'!S380=0,0,ROUND(('01-Mapa de Riesgos'!S380*AA380),0))</f>
        <v>8</v>
      </c>
      <c r="AD380" s="371" t="str">
        <f t="shared" si="1216"/>
        <v>LEVE</v>
      </c>
      <c r="AE380" s="293" t="s">
        <v>1463</v>
      </c>
      <c r="AF380" s="376">
        <v>0</v>
      </c>
      <c r="AG380" s="253" t="s">
        <v>71</v>
      </c>
      <c r="AH380" s="129"/>
      <c r="AI380" s="86"/>
      <c r="AJ380" s="87"/>
      <c r="AK380" s="88"/>
      <c r="AL380" s="88"/>
      <c r="AM380" s="88"/>
      <c r="AN380" s="88"/>
      <c r="AO380" s="88"/>
      <c r="AP380" s="88"/>
      <c r="AQ380" s="88"/>
    </row>
    <row r="381" spans="1:43" s="90" customFormat="1" ht="102" x14ac:dyDescent="0.2">
      <c r="A381" s="290"/>
      <c r="B381" s="281"/>
      <c r="C381" s="85" t="s">
        <v>240</v>
      </c>
      <c r="D381" s="84">
        <f t="shared" si="1076"/>
        <v>1</v>
      </c>
      <c r="E381" s="273"/>
      <c r="F381" s="273"/>
      <c r="G381" s="253" t="s">
        <v>1455</v>
      </c>
      <c r="H381" s="273"/>
      <c r="I381" s="273"/>
      <c r="J381" s="254">
        <f t="shared" si="1077"/>
        <v>4</v>
      </c>
      <c r="K381" s="253" t="s">
        <v>243</v>
      </c>
      <c r="L381" s="129"/>
      <c r="M381" s="273"/>
      <c r="N381" s="273"/>
      <c r="O381" s="132">
        <f t="shared" si="1081"/>
        <v>1</v>
      </c>
      <c r="P381" s="253" t="s">
        <v>220</v>
      </c>
      <c r="Q381" s="256" t="s">
        <v>1459</v>
      </c>
      <c r="R381" s="273"/>
      <c r="S381" s="273"/>
      <c r="T381" s="254">
        <f t="shared" si="1078"/>
        <v>1</v>
      </c>
      <c r="U381" s="253" t="s">
        <v>217</v>
      </c>
      <c r="V381" s="253" t="s">
        <v>224</v>
      </c>
      <c r="W381" s="273"/>
      <c r="X381" s="273"/>
      <c r="Y381" s="254">
        <f t="shared" si="1073"/>
        <v>1</v>
      </c>
      <c r="Z381" s="253" t="s">
        <v>395</v>
      </c>
      <c r="AA381" s="273"/>
      <c r="AB381" s="369"/>
      <c r="AC381" s="272"/>
      <c r="AD381" s="371"/>
      <c r="AE381" s="293"/>
      <c r="AF381" s="293"/>
      <c r="AG381" s="253" t="s">
        <v>71</v>
      </c>
      <c r="AH381" s="129"/>
      <c r="AI381" s="86"/>
      <c r="AJ381" s="87"/>
      <c r="AK381" s="88"/>
      <c r="AL381" s="88"/>
      <c r="AM381" s="88"/>
      <c r="AN381" s="88"/>
      <c r="AO381" s="88"/>
      <c r="AP381" s="88"/>
      <c r="AQ381" s="88"/>
    </row>
    <row r="382" spans="1:43" s="90" customFormat="1" ht="76.5" x14ac:dyDescent="0.2">
      <c r="A382" s="290"/>
      <c r="B382" s="282"/>
      <c r="C382" s="85" t="s">
        <v>240</v>
      </c>
      <c r="D382" s="84">
        <f t="shared" si="1076"/>
        <v>1</v>
      </c>
      <c r="E382" s="273"/>
      <c r="F382" s="273"/>
      <c r="G382" s="253" t="s">
        <v>1456</v>
      </c>
      <c r="H382" s="273"/>
      <c r="I382" s="273"/>
      <c r="J382" s="254">
        <f t="shared" si="1077"/>
        <v>4</v>
      </c>
      <c r="K382" s="253" t="s">
        <v>243</v>
      </c>
      <c r="L382" s="129"/>
      <c r="M382" s="273"/>
      <c r="N382" s="273"/>
      <c r="O382" s="132">
        <f t="shared" si="1081"/>
        <v>1</v>
      </c>
      <c r="P382" s="253" t="s">
        <v>220</v>
      </c>
      <c r="Q382" s="256" t="s">
        <v>1459</v>
      </c>
      <c r="R382" s="273"/>
      <c r="S382" s="273"/>
      <c r="T382" s="254">
        <f t="shared" si="1078"/>
        <v>1</v>
      </c>
      <c r="U382" s="253" t="s">
        <v>217</v>
      </c>
      <c r="V382" s="253" t="s">
        <v>224</v>
      </c>
      <c r="W382" s="273"/>
      <c r="X382" s="273"/>
      <c r="Y382" s="254">
        <f t="shared" si="1073"/>
        <v>1</v>
      </c>
      <c r="Z382" s="253" t="s">
        <v>395</v>
      </c>
      <c r="AA382" s="273"/>
      <c r="AB382" s="369"/>
      <c r="AC382" s="272"/>
      <c r="AD382" s="371"/>
      <c r="AE382" s="293"/>
      <c r="AF382" s="293"/>
      <c r="AG382" s="253" t="s">
        <v>71</v>
      </c>
      <c r="AH382" s="129"/>
      <c r="AI382" s="86"/>
      <c r="AJ382" s="87"/>
      <c r="AK382" s="88"/>
      <c r="AL382" s="88"/>
      <c r="AM382" s="88"/>
      <c r="AN382" s="88"/>
      <c r="AO382" s="88"/>
      <c r="AP382" s="88"/>
      <c r="AQ382" s="88"/>
    </row>
    <row r="383" spans="1:43" s="90" customFormat="1" ht="114.75" x14ac:dyDescent="0.2">
      <c r="A383" s="290">
        <v>125</v>
      </c>
      <c r="B383" s="280" t="str">
        <f>+'01-Mapa de Riesgos'!N383</f>
        <v>Posibilidad de pérdida reputacional  por pérdida de la imparcialidad de los funcionarios,   a causa de soborno, orden de un superior sobre el resultado del ensayo  y/o interés economico de otra dependencia de la universidad.</v>
      </c>
      <c r="C383" s="194" t="s">
        <v>240</v>
      </c>
      <c r="D383" s="195">
        <f t="shared" si="1076"/>
        <v>1</v>
      </c>
      <c r="E383" s="274">
        <f>ROUND(AVERAGEIF(D383:D385,"&gt;0"),0)</f>
        <v>1</v>
      </c>
      <c r="F383" s="274">
        <f>E383*0.6</f>
        <v>0.6</v>
      </c>
      <c r="G383" s="256" t="s">
        <v>1474</v>
      </c>
      <c r="H383" s="274">
        <f>IF(C383="No_existen",5*$H$10,I383*$H$10)</f>
        <v>0.2</v>
      </c>
      <c r="I383" s="274">
        <f>ROUND(AVERAGEIF(J383:J385,"&gt;0"),0)</f>
        <v>4</v>
      </c>
      <c r="J383" s="255">
        <f t="shared" si="1077"/>
        <v>4</v>
      </c>
      <c r="K383" s="256" t="s">
        <v>243</v>
      </c>
      <c r="L383" s="129"/>
      <c r="M383" s="273">
        <f t="shared" ref="M383" si="1239">IF(C383="No_existen",5*$M$10,N383*$M$10)</f>
        <v>0.15</v>
      </c>
      <c r="N383" s="273">
        <f t="shared" ref="N383" si="1240">ROUND(AVERAGEIF(O383:O385,"&gt;0"),0)</f>
        <v>1</v>
      </c>
      <c r="O383" s="132">
        <f t="shared" si="1081"/>
        <v>1</v>
      </c>
      <c r="P383" s="256" t="s">
        <v>220</v>
      </c>
      <c r="Q383" s="256" t="s">
        <v>1477</v>
      </c>
      <c r="R383" s="274">
        <f>IF(C383="No_existen",5*$R$10,S383*$R$10)</f>
        <v>0.1</v>
      </c>
      <c r="S383" s="274">
        <f>ROUND(AVERAGEIF(T383:T385,"&gt;0"),0)</f>
        <v>1</v>
      </c>
      <c r="T383" s="255">
        <f t="shared" si="1078"/>
        <v>1</v>
      </c>
      <c r="U383" s="256" t="s">
        <v>217</v>
      </c>
      <c r="V383" s="256" t="s">
        <v>224</v>
      </c>
      <c r="W383" s="274">
        <f t="shared" ref="W383" si="1241">IF(C383="No_existen",5*$W$10,X383*$W$10)</f>
        <v>0.1</v>
      </c>
      <c r="X383" s="274">
        <f>ROUND(AVERAGEIF(Y383:Y385,"&gt;0"),0)</f>
        <v>1</v>
      </c>
      <c r="Y383" s="255">
        <f t="shared" si="1073"/>
        <v>1</v>
      </c>
      <c r="Z383" s="256" t="s">
        <v>395</v>
      </c>
      <c r="AA383" s="273">
        <f t="shared" ref="AA383" si="1242">ROUND(AVERAGE(E383,I383,N383,S383,X383),0)</f>
        <v>2</v>
      </c>
      <c r="AB383" s="369" t="str">
        <f t="shared" ref="AB383" si="1243">IF(AA383&lt;1.5,"FUERTE",IF(AND(AA383&gt;=1.5,AA383&lt;2.5),"ACEPTABLE",IF(AA383&gt;=5,"INEXISTENTE","DÉBIL")))</f>
        <v>ACEPTABLE</v>
      </c>
      <c r="AC383" s="272">
        <f>IF('01-Mapa de Riesgos'!S383=0,0,ROUND(('01-Mapa de Riesgos'!S383*AA383),0))</f>
        <v>24</v>
      </c>
      <c r="AD383" s="371" t="str">
        <f t="shared" si="1216"/>
        <v>MODERADO</v>
      </c>
      <c r="AE383" s="374" t="s">
        <v>1481</v>
      </c>
      <c r="AF383" s="402">
        <v>1</v>
      </c>
      <c r="AG383" s="256" t="s">
        <v>72</v>
      </c>
      <c r="AH383" s="256" t="s">
        <v>1482</v>
      </c>
      <c r="AI383" s="197">
        <v>46371</v>
      </c>
      <c r="AJ383" s="87"/>
      <c r="AK383" s="88"/>
      <c r="AL383" s="88"/>
      <c r="AM383" s="88"/>
      <c r="AN383" s="88"/>
      <c r="AO383" s="88"/>
      <c r="AP383" s="88"/>
      <c r="AQ383" s="88"/>
    </row>
    <row r="384" spans="1:43" s="90" customFormat="1" ht="63.75" x14ac:dyDescent="0.2">
      <c r="A384" s="290"/>
      <c r="B384" s="281"/>
      <c r="C384" s="85" t="s">
        <v>240</v>
      </c>
      <c r="D384" s="84">
        <f t="shared" si="1076"/>
        <v>1</v>
      </c>
      <c r="E384" s="273"/>
      <c r="F384" s="273"/>
      <c r="G384" s="253" t="s">
        <v>1475</v>
      </c>
      <c r="H384" s="273"/>
      <c r="I384" s="273"/>
      <c r="J384" s="254">
        <f t="shared" si="1077"/>
        <v>4</v>
      </c>
      <c r="K384" s="253" t="s">
        <v>243</v>
      </c>
      <c r="L384" s="129"/>
      <c r="M384" s="273"/>
      <c r="N384" s="273"/>
      <c r="O384" s="132">
        <f t="shared" si="1081"/>
        <v>1</v>
      </c>
      <c r="P384" s="253" t="s">
        <v>220</v>
      </c>
      <c r="Q384" s="256" t="s">
        <v>1478</v>
      </c>
      <c r="R384" s="273"/>
      <c r="S384" s="273"/>
      <c r="T384" s="254">
        <f t="shared" si="1078"/>
        <v>1</v>
      </c>
      <c r="U384" s="253" t="s">
        <v>217</v>
      </c>
      <c r="V384" s="253" t="s">
        <v>231</v>
      </c>
      <c r="W384" s="273"/>
      <c r="X384" s="273"/>
      <c r="Y384" s="254">
        <f t="shared" si="1073"/>
        <v>1</v>
      </c>
      <c r="Z384" s="253" t="s">
        <v>395</v>
      </c>
      <c r="AA384" s="273"/>
      <c r="AB384" s="369"/>
      <c r="AC384" s="272"/>
      <c r="AD384" s="371"/>
      <c r="AE384" s="272"/>
      <c r="AF384" s="397"/>
      <c r="AG384" s="253"/>
      <c r="AH384" s="253"/>
      <c r="AI384" s="197"/>
      <c r="AJ384" s="87"/>
      <c r="AK384" s="88"/>
      <c r="AL384" s="88"/>
      <c r="AM384" s="88"/>
      <c r="AN384" s="88"/>
      <c r="AO384" s="88"/>
      <c r="AP384" s="88"/>
      <c r="AQ384" s="88"/>
    </row>
    <row r="385" spans="1:43" s="90" customFormat="1" x14ac:dyDescent="0.2">
      <c r="A385" s="290"/>
      <c r="B385" s="282"/>
      <c r="C385" s="85"/>
      <c r="D385" s="84">
        <f t="shared" si="1076"/>
        <v>0</v>
      </c>
      <c r="E385" s="273"/>
      <c r="F385" s="273"/>
      <c r="G385" s="253"/>
      <c r="H385" s="273"/>
      <c r="I385" s="273"/>
      <c r="J385" s="254">
        <f t="shared" si="1077"/>
        <v>0</v>
      </c>
      <c r="K385" s="253"/>
      <c r="L385" s="129"/>
      <c r="M385" s="273"/>
      <c r="N385" s="273"/>
      <c r="O385" s="132">
        <f t="shared" si="1081"/>
        <v>0</v>
      </c>
      <c r="P385" s="253"/>
      <c r="Q385" s="256"/>
      <c r="R385" s="273"/>
      <c r="S385" s="273"/>
      <c r="T385" s="254">
        <f t="shared" si="1078"/>
        <v>0</v>
      </c>
      <c r="U385" s="253"/>
      <c r="V385" s="253"/>
      <c r="W385" s="273"/>
      <c r="X385" s="273"/>
      <c r="Y385" s="254">
        <f t="shared" si="1073"/>
        <v>0</v>
      </c>
      <c r="Z385" s="253"/>
      <c r="AA385" s="273"/>
      <c r="AB385" s="369"/>
      <c r="AC385" s="272"/>
      <c r="AD385" s="371"/>
      <c r="AE385" s="272"/>
      <c r="AF385" s="397"/>
      <c r="AG385" s="253"/>
      <c r="AH385" s="253"/>
      <c r="AI385" s="86"/>
      <c r="AJ385" s="87"/>
      <c r="AK385" s="88"/>
      <c r="AL385" s="88"/>
      <c r="AM385" s="88"/>
      <c r="AN385" s="88"/>
      <c r="AO385" s="88"/>
      <c r="AP385" s="88"/>
      <c r="AQ385" s="88"/>
    </row>
    <row r="386" spans="1:43" s="90" customFormat="1" ht="63.75" x14ac:dyDescent="0.2">
      <c r="A386" s="290">
        <v>126</v>
      </c>
      <c r="B386" s="280" t="str">
        <f>+'01-Mapa de Riesgos'!N386</f>
        <v>Posibilidad de afectación reputacional  por pérdida de validez de resultados en los ensayos del laboratorio,     debido al uso de equipos de medición que no cumplen con los requisitos de calibración, verificación o mantenimiento, afectando la exactitud o la incertidumbre de medición.</v>
      </c>
      <c r="C386" s="85" t="s">
        <v>240</v>
      </c>
      <c r="D386" s="84">
        <f t="shared" si="1076"/>
        <v>1</v>
      </c>
      <c r="E386" s="273">
        <f t="shared" ref="E386" si="1244">ROUND(AVERAGEIF(D386:D388,"&gt;0"),0)</f>
        <v>1</v>
      </c>
      <c r="F386" s="273">
        <f t="shared" ref="F386" si="1245">E386*0.6</f>
        <v>0.6</v>
      </c>
      <c r="G386" s="253" t="s">
        <v>1374</v>
      </c>
      <c r="H386" s="273">
        <f t="shared" ref="H386" si="1246">IF(C386="No_existen",5*$H$10,I386*$H$10)</f>
        <v>0.2</v>
      </c>
      <c r="I386" s="273">
        <f t="shared" ref="I386" si="1247">ROUND(AVERAGEIF(J386:J388,"&gt;0"),0)</f>
        <v>4</v>
      </c>
      <c r="J386" s="254">
        <f t="shared" si="1077"/>
        <v>4</v>
      </c>
      <c r="K386" s="253" t="s">
        <v>243</v>
      </c>
      <c r="L386" s="129"/>
      <c r="M386" s="273">
        <f t="shared" ref="M386" si="1248">IF(C386="No_existen",5*$M$10,N386*$M$10)</f>
        <v>0.15</v>
      </c>
      <c r="N386" s="273">
        <f t="shared" ref="N386" si="1249">ROUND(AVERAGEIF(O386:O388,"&gt;0"),0)</f>
        <v>1</v>
      </c>
      <c r="O386" s="132">
        <f t="shared" si="1081"/>
        <v>1</v>
      </c>
      <c r="P386" s="253" t="s">
        <v>220</v>
      </c>
      <c r="Q386" s="256" t="s">
        <v>1478</v>
      </c>
      <c r="R386" s="273">
        <f t="shared" ref="R386" si="1250">IF(C386="No_existen",5*$R$10,S386*$R$10)</f>
        <v>0.1</v>
      </c>
      <c r="S386" s="273">
        <f t="shared" ref="S386" si="1251">ROUND(AVERAGEIF(T386:T388,"&gt;0"),0)</f>
        <v>1</v>
      </c>
      <c r="T386" s="254">
        <f t="shared" si="1078"/>
        <v>1</v>
      </c>
      <c r="U386" s="253" t="s">
        <v>217</v>
      </c>
      <c r="V386" s="253" t="s">
        <v>224</v>
      </c>
      <c r="W386" s="273">
        <f t="shared" ref="W386" si="1252">IF(C386="No_existen",5*$W$10,X386*$W$10)</f>
        <v>0.1</v>
      </c>
      <c r="X386" s="273">
        <f t="shared" ref="X386" si="1253">ROUND(AVERAGEIF(Y386:Y388,"&gt;0"),0)</f>
        <v>1</v>
      </c>
      <c r="Y386" s="254">
        <f t="shared" si="1073"/>
        <v>1</v>
      </c>
      <c r="Z386" s="253" t="s">
        <v>395</v>
      </c>
      <c r="AA386" s="273">
        <f t="shared" ref="AA386" si="1254">ROUND(AVERAGE(E386,I386,N386,S386,X386),0)</f>
        <v>2</v>
      </c>
      <c r="AB386" s="369" t="str">
        <f t="shared" ref="AB386" si="1255">IF(AA386&lt;1.5,"FUERTE",IF(AND(AA386&gt;=1.5,AA386&lt;2.5),"ACEPTABLE",IF(AA386&gt;=5,"INEXISTENTE","DÉBIL")))</f>
        <v>ACEPTABLE</v>
      </c>
      <c r="AC386" s="272">
        <f>IF('01-Mapa de Riesgos'!S386=0,0,ROUND(('01-Mapa de Riesgos'!S386*AA386),0))</f>
        <v>6</v>
      </c>
      <c r="AD386" s="371" t="str">
        <f t="shared" si="1216"/>
        <v>LEVE</v>
      </c>
      <c r="AE386" s="375" t="s">
        <v>1483</v>
      </c>
      <c r="AF386" s="402">
        <v>1</v>
      </c>
      <c r="AG386" s="253" t="s">
        <v>71</v>
      </c>
      <c r="AH386" s="129"/>
      <c r="AI386" s="86"/>
      <c r="AJ386" s="87"/>
      <c r="AK386" s="88"/>
      <c r="AL386" s="88"/>
      <c r="AM386" s="88"/>
      <c r="AN386" s="88"/>
      <c r="AO386" s="88"/>
      <c r="AP386" s="88"/>
      <c r="AQ386" s="88"/>
    </row>
    <row r="387" spans="1:43" s="90" customFormat="1" x14ac:dyDescent="0.2">
      <c r="A387" s="290"/>
      <c r="B387" s="281"/>
      <c r="C387" s="85"/>
      <c r="D387" s="84">
        <f t="shared" si="1076"/>
        <v>0</v>
      </c>
      <c r="E387" s="273"/>
      <c r="F387" s="273"/>
      <c r="G387" s="253"/>
      <c r="H387" s="273"/>
      <c r="I387" s="273"/>
      <c r="J387" s="254">
        <f t="shared" si="1077"/>
        <v>0</v>
      </c>
      <c r="K387" s="253"/>
      <c r="L387" s="129"/>
      <c r="M387" s="273"/>
      <c r="N387" s="273"/>
      <c r="O387" s="132">
        <f t="shared" si="1081"/>
        <v>0</v>
      </c>
      <c r="P387" s="253"/>
      <c r="Q387" s="256"/>
      <c r="R387" s="273"/>
      <c r="S387" s="273"/>
      <c r="T387" s="254">
        <f t="shared" si="1078"/>
        <v>0</v>
      </c>
      <c r="U387" s="253"/>
      <c r="V387" s="253"/>
      <c r="W387" s="273"/>
      <c r="X387" s="273"/>
      <c r="Y387" s="254">
        <f t="shared" si="1073"/>
        <v>0</v>
      </c>
      <c r="Z387" s="253"/>
      <c r="AA387" s="273"/>
      <c r="AB387" s="369"/>
      <c r="AC387" s="272"/>
      <c r="AD387" s="371"/>
      <c r="AE387" s="293"/>
      <c r="AF387" s="397"/>
      <c r="AG387" s="253"/>
      <c r="AH387" s="129"/>
      <c r="AI387" s="86"/>
      <c r="AJ387" s="87"/>
      <c r="AK387" s="88"/>
      <c r="AL387" s="88"/>
      <c r="AM387" s="88"/>
      <c r="AN387" s="88"/>
      <c r="AO387" s="88"/>
      <c r="AP387" s="88"/>
      <c r="AQ387" s="88"/>
    </row>
    <row r="388" spans="1:43" s="90" customFormat="1" x14ac:dyDescent="0.2">
      <c r="A388" s="290"/>
      <c r="B388" s="282"/>
      <c r="C388" s="85"/>
      <c r="D388" s="84">
        <f t="shared" si="1076"/>
        <v>0</v>
      </c>
      <c r="E388" s="273"/>
      <c r="F388" s="273"/>
      <c r="G388" s="253"/>
      <c r="H388" s="273"/>
      <c r="I388" s="273"/>
      <c r="J388" s="254">
        <f t="shared" si="1077"/>
        <v>0</v>
      </c>
      <c r="K388" s="253"/>
      <c r="L388" s="129"/>
      <c r="M388" s="273"/>
      <c r="N388" s="273"/>
      <c r="O388" s="132">
        <f t="shared" si="1081"/>
        <v>0</v>
      </c>
      <c r="P388" s="253"/>
      <c r="Q388" s="256"/>
      <c r="R388" s="273"/>
      <c r="S388" s="273"/>
      <c r="T388" s="254">
        <f t="shared" si="1078"/>
        <v>0</v>
      </c>
      <c r="U388" s="253"/>
      <c r="V388" s="253"/>
      <c r="W388" s="273"/>
      <c r="X388" s="273"/>
      <c r="Y388" s="254">
        <f t="shared" si="1073"/>
        <v>0</v>
      </c>
      <c r="Z388" s="253"/>
      <c r="AA388" s="273"/>
      <c r="AB388" s="369"/>
      <c r="AC388" s="272"/>
      <c r="AD388" s="371"/>
      <c r="AE388" s="293"/>
      <c r="AF388" s="397"/>
      <c r="AG388" s="253"/>
      <c r="AH388" s="129"/>
      <c r="AI388" s="86"/>
      <c r="AJ388" s="87"/>
      <c r="AK388" s="88"/>
      <c r="AL388" s="88"/>
      <c r="AM388" s="88"/>
      <c r="AN388" s="88"/>
      <c r="AO388" s="88"/>
      <c r="AP388" s="88"/>
      <c r="AQ388" s="88"/>
    </row>
    <row r="389" spans="1:43" s="90" customFormat="1" ht="229.5" x14ac:dyDescent="0.2">
      <c r="A389" s="290">
        <v>127</v>
      </c>
      <c r="B389" s="280" t="str">
        <f>+'01-Mapa de Riesgos'!N389</f>
        <v>Posibilidad de afectación reputacional  por pérdida de validez de resultados en los ensayos del laboratorio,    debido a condiciones ambientales inadecuadas o almacenamiento incorrecto de muestras, reactivos o materiales de referencia por fallas en el monitoreo ambiental o en la gestión del almacenamiento.</v>
      </c>
      <c r="C389" s="85" t="s">
        <v>240</v>
      </c>
      <c r="D389" s="84">
        <f t="shared" si="1076"/>
        <v>1</v>
      </c>
      <c r="E389" s="273">
        <f t="shared" ref="E389" si="1256">ROUND(AVERAGEIF(D389:D391,"&gt;0"),0)</f>
        <v>1</v>
      </c>
      <c r="F389" s="273">
        <f t="shared" ref="F389" si="1257">E389*0.6</f>
        <v>0.6</v>
      </c>
      <c r="G389" s="253" t="s">
        <v>1373</v>
      </c>
      <c r="H389" s="273">
        <f t="shared" ref="H389" si="1258">IF(C389="No_existen",5*$H$10,I389*$H$10)</f>
        <v>0.2</v>
      </c>
      <c r="I389" s="273">
        <f t="shared" ref="I389" si="1259">ROUND(AVERAGEIF(J389:J391,"&gt;0"),0)</f>
        <v>4</v>
      </c>
      <c r="J389" s="254">
        <f t="shared" si="1077"/>
        <v>4</v>
      </c>
      <c r="K389" s="253" t="s">
        <v>243</v>
      </c>
      <c r="L389" s="129"/>
      <c r="M389" s="273">
        <f t="shared" ref="M389" si="1260">IF(C389="No_existen",5*$M$10,N389*$M$10)</f>
        <v>0.15</v>
      </c>
      <c r="N389" s="273">
        <f t="shared" ref="N389" si="1261">ROUND(AVERAGEIF(O389:O391,"&gt;0"),0)</f>
        <v>1</v>
      </c>
      <c r="O389" s="132">
        <f t="shared" si="1081"/>
        <v>1</v>
      </c>
      <c r="P389" s="253" t="s">
        <v>220</v>
      </c>
      <c r="Q389" s="256" t="s">
        <v>1479</v>
      </c>
      <c r="R389" s="273">
        <f t="shared" ref="R389" si="1262">IF(C389="No_existen",5*$R$10,S389*$R$10)</f>
        <v>0.1</v>
      </c>
      <c r="S389" s="273">
        <f t="shared" ref="S389" si="1263">ROUND(AVERAGEIF(T389:T391,"&gt;0"),0)</f>
        <v>1</v>
      </c>
      <c r="T389" s="254">
        <f t="shared" si="1078"/>
        <v>1</v>
      </c>
      <c r="U389" s="253" t="s">
        <v>217</v>
      </c>
      <c r="V389" s="253" t="s">
        <v>231</v>
      </c>
      <c r="W389" s="273">
        <f t="shared" ref="W389" si="1264">IF(C389="No_existen",5*$W$10,X389*$W$10)</f>
        <v>0.1</v>
      </c>
      <c r="X389" s="273">
        <f t="shared" ref="X389" si="1265">ROUND(AVERAGEIF(Y389:Y391,"&gt;0"),0)</f>
        <v>1</v>
      </c>
      <c r="Y389" s="254">
        <f t="shared" si="1073"/>
        <v>1</v>
      </c>
      <c r="Z389" s="253" t="s">
        <v>395</v>
      </c>
      <c r="AA389" s="273">
        <f t="shared" ref="AA389" si="1266">ROUND(AVERAGE(E389,I389,N389,S389,X389),0)</f>
        <v>2</v>
      </c>
      <c r="AB389" s="369" t="str">
        <f t="shared" ref="AB389" si="1267">IF(AA389&lt;1.5,"FUERTE",IF(AND(AA389&gt;=1.5,AA389&lt;2.5),"ACEPTABLE",IF(AA389&gt;=5,"INEXISTENTE","DÉBIL")))</f>
        <v>ACEPTABLE</v>
      </c>
      <c r="AC389" s="272">
        <f>IF('01-Mapa de Riesgos'!S389=0,0,ROUND(('01-Mapa de Riesgos'!S389*AA389),0))</f>
        <v>6</v>
      </c>
      <c r="AD389" s="371" t="str">
        <f t="shared" si="1216"/>
        <v>LEVE</v>
      </c>
      <c r="AE389" s="293" t="s">
        <v>1484</v>
      </c>
      <c r="AF389" s="402">
        <v>1</v>
      </c>
      <c r="AG389" s="253" t="s">
        <v>71</v>
      </c>
      <c r="AH389" s="129"/>
      <c r="AI389" s="86"/>
      <c r="AJ389" s="87"/>
      <c r="AK389" s="88"/>
      <c r="AL389" s="88"/>
      <c r="AM389" s="88"/>
      <c r="AN389" s="88"/>
      <c r="AO389" s="88"/>
      <c r="AP389" s="88"/>
      <c r="AQ389" s="88"/>
    </row>
    <row r="390" spans="1:43" s="90" customFormat="1" x14ac:dyDescent="0.2">
      <c r="A390" s="290"/>
      <c r="B390" s="281"/>
      <c r="C390" s="85"/>
      <c r="D390" s="84">
        <f t="shared" si="1076"/>
        <v>0</v>
      </c>
      <c r="E390" s="273"/>
      <c r="F390" s="273"/>
      <c r="G390" s="253"/>
      <c r="H390" s="273"/>
      <c r="I390" s="273"/>
      <c r="J390" s="254">
        <f t="shared" si="1077"/>
        <v>0</v>
      </c>
      <c r="K390" s="253"/>
      <c r="L390" s="129"/>
      <c r="M390" s="273"/>
      <c r="N390" s="273"/>
      <c r="O390" s="132">
        <f t="shared" si="1081"/>
        <v>0</v>
      </c>
      <c r="P390" s="253"/>
      <c r="Q390" s="256"/>
      <c r="R390" s="273"/>
      <c r="S390" s="273"/>
      <c r="T390" s="254">
        <f t="shared" si="1078"/>
        <v>0</v>
      </c>
      <c r="U390" s="253"/>
      <c r="V390" s="253"/>
      <c r="W390" s="273"/>
      <c r="X390" s="273"/>
      <c r="Y390" s="254">
        <f t="shared" si="1073"/>
        <v>0</v>
      </c>
      <c r="Z390" s="253"/>
      <c r="AA390" s="273"/>
      <c r="AB390" s="369"/>
      <c r="AC390" s="272"/>
      <c r="AD390" s="371"/>
      <c r="AE390" s="293"/>
      <c r="AF390" s="397"/>
      <c r="AG390" s="253"/>
      <c r="AH390" s="129"/>
      <c r="AI390" s="86"/>
      <c r="AJ390" s="87"/>
      <c r="AK390" s="88"/>
      <c r="AL390" s="88"/>
      <c r="AM390" s="88"/>
      <c r="AN390" s="88"/>
      <c r="AO390" s="88"/>
      <c r="AP390" s="88"/>
      <c r="AQ390" s="88"/>
    </row>
    <row r="391" spans="1:43" s="90" customFormat="1" x14ac:dyDescent="0.2">
      <c r="A391" s="290"/>
      <c r="B391" s="282"/>
      <c r="C391" s="85"/>
      <c r="D391" s="84">
        <f t="shared" si="1076"/>
        <v>0</v>
      </c>
      <c r="E391" s="273"/>
      <c r="F391" s="273"/>
      <c r="G391" s="253"/>
      <c r="H391" s="273"/>
      <c r="I391" s="273"/>
      <c r="J391" s="254">
        <f t="shared" si="1077"/>
        <v>0</v>
      </c>
      <c r="K391" s="253"/>
      <c r="L391" s="129"/>
      <c r="M391" s="273"/>
      <c r="N391" s="273"/>
      <c r="O391" s="132">
        <f t="shared" si="1081"/>
        <v>0</v>
      </c>
      <c r="P391" s="253"/>
      <c r="Q391" s="256"/>
      <c r="R391" s="273"/>
      <c r="S391" s="273"/>
      <c r="T391" s="254">
        <f t="shared" si="1078"/>
        <v>0</v>
      </c>
      <c r="U391" s="253"/>
      <c r="V391" s="253"/>
      <c r="W391" s="273"/>
      <c r="X391" s="273"/>
      <c r="Y391" s="254">
        <f t="shared" si="1073"/>
        <v>0</v>
      </c>
      <c r="Z391" s="253"/>
      <c r="AA391" s="273"/>
      <c r="AB391" s="369"/>
      <c r="AC391" s="272"/>
      <c r="AD391" s="371"/>
      <c r="AE391" s="293"/>
      <c r="AF391" s="397"/>
      <c r="AG391" s="253"/>
      <c r="AH391" s="129"/>
      <c r="AI391" s="86"/>
      <c r="AJ391" s="87"/>
      <c r="AK391" s="88"/>
      <c r="AL391" s="88"/>
      <c r="AM391" s="88"/>
      <c r="AN391" s="88"/>
      <c r="AO391" s="88"/>
      <c r="AP391" s="88"/>
      <c r="AQ391" s="88"/>
    </row>
    <row r="392" spans="1:43" s="90" customFormat="1" ht="191.25" x14ac:dyDescent="0.2">
      <c r="A392" s="290">
        <v>128</v>
      </c>
      <c r="B392" s="280" t="str">
        <f>+'01-Mapa de Riesgos'!N392</f>
        <v>Posibilidad de afectación reputacional  por pérdida de validez de resultados en los ensayos del laboratorio,    a causa de fallas en la aplicación de los métodos de ensayo o en las actividades de aseguramiento de la calidad analítica.</v>
      </c>
      <c r="C392" s="85" t="s">
        <v>240</v>
      </c>
      <c r="D392" s="84">
        <f t="shared" si="1076"/>
        <v>1</v>
      </c>
      <c r="E392" s="273">
        <f t="shared" ref="E392" si="1268">ROUND(AVERAGEIF(D392:D394,"&gt;0"),0)</f>
        <v>1</v>
      </c>
      <c r="F392" s="273">
        <f t="shared" ref="F392" si="1269">E392*0.6</f>
        <v>0.6</v>
      </c>
      <c r="G392" s="253" t="s">
        <v>1476</v>
      </c>
      <c r="H392" s="273">
        <f t="shared" ref="H392" si="1270">IF(C392="No_existen",5*$H$10,I392*$H$10)</f>
        <v>0.2</v>
      </c>
      <c r="I392" s="273">
        <f t="shared" ref="I392" si="1271">ROUND(AVERAGEIF(J392:J394,"&gt;0"),0)</f>
        <v>4</v>
      </c>
      <c r="J392" s="254">
        <f t="shared" si="1077"/>
        <v>4</v>
      </c>
      <c r="K392" s="253" t="s">
        <v>243</v>
      </c>
      <c r="L392" s="129"/>
      <c r="M392" s="273">
        <f t="shared" ref="M392" si="1272">IF(C392="No_existen",5*$M$10,N392*$M$10)</f>
        <v>0.15</v>
      </c>
      <c r="N392" s="273">
        <f t="shared" ref="N392" si="1273">ROUND(AVERAGEIF(O392:O394,"&gt;0"),0)</f>
        <v>1</v>
      </c>
      <c r="O392" s="132">
        <f t="shared" si="1081"/>
        <v>1</v>
      </c>
      <c r="P392" s="253" t="s">
        <v>220</v>
      </c>
      <c r="Q392" s="256" t="s">
        <v>1480</v>
      </c>
      <c r="R392" s="273">
        <f t="shared" ref="R392" si="1274">IF(C392="No_existen",5*$R$10,S392*$R$10)</f>
        <v>0.1</v>
      </c>
      <c r="S392" s="273">
        <f t="shared" ref="S392" si="1275">ROUND(AVERAGEIF(T392:T394,"&gt;0"),0)</f>
        <v>1</v>
      </c>
      <c r="T392" s="254">
        <f t="shared" si="1078"/>
        <v>1</v>
      </c>
      <c r="U392" s="253" t="s">
        <v>217</v>
      </c>
      <c r="V392" s="253" t="s">
        <v>224</v>
      </c>
      <c r="W392" s="273">
        <f t="shared" ref="W392" si="1276">IF(C392="No_existen",5*$W$10,X392*$W$10)</f>
        <v>0.1</v>
      </c>
      <c r="X392" s="273">
        <f t="shared" ref="X392" si="1277">ROUND(AVERAGEIF(Y392:Y394,"&gt;0"),0)</f>
        <v>1</v>
      </c>
      <c r="Y392" s="254">
        <f t="shared" si="1073"/>
        <v>1</v>
      </c>
      <c r="Z392" s="253" t="s">
        <v>395</v>
      </c>
      <c r="AA392" s="273">
        <f t="shared" ref="AA392" si="1278">ROUND(AVERAGE(E392,I392,N392,S392,X392),0)</f>
        <v>2</v>
      </c>
      <c r="AB392" s="369" t="str">
        <f t="shared" ref="AB392" si="1279">IF(AA392&lt;1.5,"FUERTE",IF(AND(AA392&gt;=1.5,AA392&lt;2.5),"ACEPTABLE",IF(AA392&gt;=5,"INEXISTENTE","DÉBIL")))</f>
        <v>ACEPTABLE</v>
      </c>
      <c r="AC392" s="272">
        <f>IF('01-Mapa de Riesgos'!S392=0,0,ROUND(('01-Mapa de Riesgos'!S392*AA392),0))</f>
        <v>6</v>
      </c>
      <c r="AD392" s="371" t="str">
        <f t="shared" si="1216"/>
        <v>LEVE</v>
      </c>
      <c r="AE392" s="293" t="s">
        <v>1485</v>
      </c>
      <c r="AF392" s="402">
        <v>1</v>
      </c>
      <c r="AG392" s="253" t="s">
        <v>71</v>
      </c>
      <c r="AH392" s="129"/>
      <c r="AI392" s="86"/>
      <c r="AJ392" s="87"/>
      <c r="AK392" s="88"/>
      <c r="AL392" s="88"/>
      <c r="AM392" s="88"/>
      <c r="AN392" s="88"/>
      <c r="AO392" s="88"/>
      <c r="AP392" s="88"/>
      <c r="AQ392" s="88"/>
    </row>
    <row r="393" spans="1:43" s="90" customFormat="1" ht="127.5" x14ac:dyDescent="0.2">
      <c r="A393" s="290"/>
      <c r="B393" s="281"/>
      <c r="C393" s="85" t="s">
        <v>240</v>
      </c>
      <c r="D393" s="84">
        <f t="shared" si="1076"/>
        <v>1</v>
      </c>
      <c r="E393" s="273"/>
      <c r="F393" s="273"/>
      <c r="G393" s="253" t="s">
        <v>1376</v>
      </c>
      <c r="H393" s="273"/>
      <c r="I393" s="273"/>
      <c r="J393" s="254">
        <f t="shared" si="1077"/>
        <v>4</v>
      </c>
      <c r="K393" s="253" t="s">
        <v>243</v>
      </c>
      <c r="L393" s="129"/>
      <c r="M393" s="273"/>
      <c r="N393" s="273"/>
      <c r="O393" s="132">
        <f t="shared" si="1081"/>
        <v>1</v>
      </c>
      <c r="P393" s="253" t="s">
        <v>220</v>
      </c>
      <c r="Q393" s="256" t="s">
        <v>1480</v>
      </c>
      <c r="R393" s="273"/>
      <c r="S393" s="273"/>
      <c r="T393" s="254">
        <f t="shared" si="1078"/>
        <v>1</v>
      </c>
      <c r="U393" s="253" t="s">
        <v>217</v>
      </c>
      <c r="V393" s="253" t="s">
        <v>231</v>
      </c>
      <c r="W393" s="273"/>
      <c r="X393" s="273"/>
      <c r="Y393" s="254">
        <f t="shared" si="1073"/>
        <v>1</v>
      </c>
      <c r="Z393" s="253" t="s">
        <v>395</v>
      </c>
      <c r="AA393" s="273"/>
      <c r="AB393" s="369"/>
      <c r="AC393" s="272"/>
      <c r="AD393" s="371"/>
      <c r="AE393" s="293"/>
      <c r="AF393" s="397"/>
      <c r="AG393" s="253" t="s">
        <v>71</v>
      </c>
      <c r="AH393" s="129"/>
      <c r="AI393" s="86"/>
      <c r="AJ393" s="87"/>
      <c r="AK393" s="88"/>
      <c r="AL393" s="88"/>
      <c r="AM393" s="88"/>
      <c r="AN393" s="88"/>
      <c r="AO393" s="88"/>
      <c r="AP393" s="88"/>
      <c r="AQ393" s="88"/>
    </row>
    <row r="394" spans="1:43" s="90" customFormat="1" ht="89.25" x14ac:dyDescent="0.2">
      <c r="A394" s="290"/>
      <c r="B394" s="282"/>
      <c r="C394" s="85" t="s">
        <v>240</v>
      </c>
      <c r="D394" s="84">
        <f t="shared" si="1076"/>
        <v>1</v>
      </c>
      <c r="E394" s="273"/>
      <c r="F394" s="273"/>
      <c r="G394" s="253" t="s">
        <v>1377</v>
      </c>
      <c r="H394" s="273"/>
      <c r="I394" s="273"/>
      <c r="J394" s="254">
        <f t="shared" si="1077"/>
        <v>4</v>
      </c>
      <c r="K394" s="253" t="s">
        <v>243</v>
      </c>
      <c r="L394" s="129"/>
      <c r="M394" s="273"/>
      <c r="N394" s="273"/>
      <c r="O394" s="132">
        <f t="shared" si="1081"/>
        <v>1</v>
      </c>
      <c r="P394" s="253" t="s">
        <v>220</v>
      </c>
      <c r="Q394" s="256" t="s">
        <v>1480</v>
      </c>
      <c r="R394" s="273"/>
      <c r="S394" s="273"/>
      <c r="T394" s="254">
        <f t="shared" si="1078"/>
        <v>1</v>
      </c>
      <c r="U394" s="253" t="s">
        <v>217</v>
      </c>
      <c r="V394" s="253" t="s">
        <v>224</v>
      </c>
      <c r="W394" s="273"/>
      <c r="X394" s="273"/>
      <c r="Y394" s="254">
        <f t="shared" si="1073"/>
        <v>1</v>
      </c>
      <c r="Z394" s="253" t="s">
        <v>395</v>
      </c>
      <c r="AA394" s="273"/>
      <c r="AB394" s="369"/>
      <c r="AC394" s="272"/>
      <c r="AD394" s="371"/>
      <c r="AE394" s="293"/>
      <c r="AF394" s="397"/>
      <c r="AG394" s="253" t="s">
        <v>71</v>
      </c>
      <c r="AH394" s="129"/>
      <c r="AI394" s="86"/>
      <c r="AJ394" s="87"/>
      <c r="AK394" s="88"/>
      <c r="AL394" s="88"/>
      <c r="AM394" s="88"/>
      <c r="AN394" s="88"/>
      <c r="AO394" s="88"/>
      <c r="AP394" s="88"/>
      <c r="AQ394" s="88"/>
    </row>
    <row r="395" spans="1:43" s="90" customFormat="1" ht="89.25" x14ac:dyDescent="0.2">
      <c r="A395" s="290">
        <v>129</v>
      </c>
      <c r="B395" s="280" t="str">
        <f>+'01-Mapa de Riesgos'!N395</f>
        <v>Posibilidad de pérdida reputacional  por pérdida de la imparcialidad de los funcionarios del laboratorio,   debido a soborno y conflictos de intereses, al prestar servicios de caracterización entre los laboratorios que hacen parte  del centro de laboratorios y tener comunicación con el cliente al participar en la ejecución de los ensayos.</v>
      </c>
      <c r="C395" s="194" t="s">
        <v>240</v>
      </c>
      <c r="D395" s="195">
        <f t="shared" si="1076"/>
        <v>1</v>
      </c>
      <c r="E395" s="274">
        <f>ROUND(AVERAGEIF(D395:D397,"&gt;0"),0)</f>
        <v>1</v>
      </c>
      <c r="F395" s="274">
        <f>E395*0.6</f>
        <v>0.6</v>
      </c>
      <c r="G395" s="256" t="s">
        <v>1493</v>
      </c>
      <c r="H395" s="274">
        <f>IF(C395="No_existen",5*$H$10,I395*$H$10)</f>
        <v>0.2</v>
      </c>
      <c r="I395" s="274">
        <f>ROUND(AVERAGEIF(J395:J397,"&gt;0"),0)</f>
        <v>4</v>
      </c>
      <c r="J395" s="255">
        <f t="shared" si="1077"/>
        <v>4</v>
      </c>
      <c r="K395" s="256" t="s">
        <v>243</v>
      </c>
      <c r="L395" s="129"/>
      <c r="M395" s="273">
        <f t="shared" ref="M395" si="1280">IF(C395="No_existen",5*$M$10,N395*$M$10)</f>
        <v>0.15</v>
      </c>
      <c r="N395" s="273">
        <f t="shared" si="1080"/>
        <v>1</v>
      </c>
      <c r="O395" s="132">
        <f t="shared" ref="O395:O458" si="1281">IF(P395=$U$662,1,IF(P395=$U$661,4,IF(C395="No_existen",5,0)))</f>
        <v>1</v>
      </c>
      <c r="P395" s="256" t="s">
        <v>220</v>
      </c>
      <c r="Q395" s="256" t="s">
        <v>1424</v>
      </c>
      <c r="R395" s="274">
        <f>IF(C395="No_existen",5*$R$10,S395*$R$10)</f>
        <v>0.1</v>
      </c>
      <c r="S395" s="274">
        <f>ROUND(AVERAGEIF(T395:T397,"&gt;0"),0)</f>
        <v>1</v>
      </c>
      <c r="T395" s="255">
        <f t="shared" si="1078"/>
        <v>1</v>
      </c>
      <c r="U395" s="256" t="s">
        <v>217</v>
      </c>
      <c r="V395" s="256" t="s">
        <v>224</v>
      </c>
      <c r="W395" s="274">
        <f t="shared" ref="W395" si="1282">IF(C395="No_existen",5*$W$10,X395*$W$10)</f>
        <v>0.1</v>
      </c>
      <c r="X395" s="274">
        <f>ROUND(AVERAGEIF(Y395:Y397,"&gt;0"),0)</f>
        <v>1</v>
      </c>
      <c r="Y395" s="255">
        <f t="shared" si="1073"/>
        <v>1</v>
      </c>
      <c r="Z395" s="256" t="s">
        <v>395</v>
      </c>
      <c r="AA395" s="273">
        <f t="shared" ref="AA395" si="1283">ROUND(AVERAGE(E395,I395,N395,S395,X395),0)</f>
        <v>2</v>
      </c>
      <c r="AB395" s="369" t="str">
        <f t="shared" ref="AB395" si="1284">IF(AA395&lt;1.5,"FUERTE",IF(AND(AA395&gt;=1.5,AA395&lt;2.5),"ACEPTABLE",IF(AA395&gt;=5,"INEXISTENTE","DÉBIL")))</f>
        <v>ACEPTABLE</v>
      </c>
      <c r="AC395" s="272">
        <f>IF('01-Mapa de Riesgos'!S395=0,0,ROUND(('01-Mapa de Riesgos'!S395*AA395),0))</f>
        <v>12</v>
      </c>
      <c r="AD395" s="371" t="str">
        <f t="shared" si="1216"/>
        <v>MODERADO</v>
      </c>
      <c r="AE395" s="374" t="s">
        <v>1511</v>
      </c>
      <c r="AF395" s="379">
        <v>0</v>
      </c>
      <c r="AG395" s="256" t="s">
        <v>72</v>
      </c>
      <c r="AH395" s="256" t="s">
        <v>1512</v>
      </c>
      <c r="AI395" s="197">
        <v>46386</v>
      </c>
      <c r="AJ395" s="87"/>
      <c r="AK395" s="88"/>
      <c r="AL395" s="88"/>
      <c r="AM395" s="88"/>
      <c r="AN395" s="88"/>
      <c r="AO395" s="88"/>
      <c r="AP395" s="88"/>
      <c r="AQ395" s="88"/>
    </row>
    <row r="396" spans="1:43" s="90" customFormat="1" ht="76.5" x14ac:dyDescent="0.2">
      <c r="A396" s="290"/>
      <c r="B396" s="281"/>
      <c r="C396" s="85" t="s">
        <v>240</v>
      </c>
      <c r="D396" s="84">
        <f t="shared" si="1076"/>
        <v>1</v>
      </c>
      <c r="E396" s="273"/>
      <c r="F396" s="273"/>
      <c r="G396" s="253" t="s">
        <v>1494</v>
      </c>
      <c r="H396" s="273"/>
      <c r="I396" s="273"/>
      <c r="J396" s="254">
        <f t="shared" si="1077"/>
        <v>4</v>
      </c>
      <c r="K396" s="253" t="s">
        <v>243</v>
      </c>
      <c r="L396" s="129"/>
      <c r="M396" s="273"/>
      <c r="N396" s="273"/>
      <c r="O396" s="132">
        <f t="shared" si="1281"/>
        <v>1</v>
      </c>
      <c r="P396" s="253" t="s">
        <v>220</v>
      </c>
      <c r="Q396" s="256" t="s">
        <v>1424</v>
      </c>
      <c r="R396" s="273"/>
      <c r="S396" s="273"/>
      <c r="T396" s="254">
        <f t="shared" si="1078"/>
        <v>1</v>
      </c>
      <c r="U396" s="253" t="s">
        <v>217</v>
      </c>
      <c r="V396" s="253" t="s">
        <v>232</v>
      </c>
      <c r="W396" s="273"/>
      <c r="X396" s="273"/>
      <c r="Y396" s="254">
        <f t="shared" ref="Y396:Y406" si="1285">IF(Z396="Preventivo",1,IF(Z396="Detectivo",4, IF(C396="No_existen",5,0)))</f>
        <v>1</v>
      </c>
      <c r="Z396" s="253" t="s">
        <v>395</v>
      </c>
      <c r="AA396" s="273"/>
      <c r="AB396" s="369"/>
      <c r="AC396" s="272"/>
      <c r="AD396" s="371"/>
      <c r="AE396" s="272"/>
      <c r="AF396" s="293"/>
      <c r="AG396" s="253" t="s">
        <v>72</v>
      </c>
      <c r="AH396" s="256" t="s">
        <v>1512</v>
      </c>
      <c r="AI396" s="197">
        <v>46386</v>
      </c>
      <c r="AJ396" s="87"/>
      <c r="AK396" s="88"/>
      <c r="AL396" s="88"/>
      <c r="AM396" s="88"/>
      <c r="AN396" s="88"/>
      <c r="AO396" s="88"/>
      <c r="AP396" s="88"/>
      <c r="AQ396" s="88"/>
    </row>
    <row r="397" spans="1:43" s="90" customFormat="1" ht="89.25" x14ac:dyDescent="0.2">
      <c r="A397" s="290"/>
      <c r="B397" s="282"/>
      <c r="C397" s="85" t="s">
        <v>240</v>
      </c>
      <c r="D397" s="84">
        <f t="shared" ref="D397:D406" si="1286">IF(C397=$C$665,1,IF(C397=$C$661,5,IF(C397=$C$662,4,IF(C397=$C$663,3,IF(C397=$C$664,2,0)))))</f>
        <v>1</v>
      </c>
      <c r="E397" s="273"/>
      <c r="F397" s="273"/>
      <c r="G397" s="253" t="s">
        <v>1495</v>
      </c>
      <c r="H397" s="273"/>
      <c r="I397" s="273"/>
      <c r="J397" s="254">
        <f t="shared" ref="J397:J406" si="1287">IF(K397=$K$662,1,IF(K397=$K$661,4,IF(C397="No_existen",5,0)))</f>
        <v>4</v>
      </c>
      <c r="K397" s="253" t="s">
        <v>243</v>
      </c>
      <c r="L397" s="129"/>
      <c r="M397" s="273"/>
      <c r="N397" s="273"/>
      <c r="O397" s="132">
        <f t="shared" si="1281"/>
        <v>1</v>
      </c>
      <c r="P397" s="253" t="s">
        <v>220</v>
      </c>
      <c r="Q397" s="256" t="s">
        <v>1505</v>
      </c>
      <c r="R397" s="273"/>
      <c r="S397" s="273"/>
      <c r="T397" s="254">
        <f t="shared" ref="T397:T406" si="1288">IF(U397=$Z$661,1,IF(U397=$Z$662,4,IF(C397="No_existen",5,0)))</f>
        <v>1</v>
      </c>
      <c r="U397" s="253" t="s">
        <v>217</v>
      </c>
      <c r="V397" s="253" t="s">
        <v>232</v>
      </c>
      <c r="W397" s="273"/>
      <c r="X397" s="273"/>
      <c r="Y397" s="254">
        <f t="shared" si="1285"/>
        <v>1</v>
      </c>
      <c r="Z397" s="253" t="s">
        <v>395</v>
      </c>
      <c r="AA397" s="273"/>
      <c r="AB397" s="369"/>
      <c r="AC397" s="272"/>
      <c r="AD397" s="371"/>
      <c r="AE397" s="272"/>
      <c r="AF397" s="293"/>
      <c r="AG397" s="253" t="s">
        <v>72</v>
      </c>
      <c r="AH397" s="253" t="s">
        <v>1513</v>
      </c>
      <c r="AI397" s="86">
        <v>46386</v>
      </c>
      <c r="AJ397" s="87"/>
      <c r="AK397" s="88"/>
      <c r="AL397" s="88"/>
      <c r="AM397" s="88"/>
      <c r="AN397" s="88"/>
      <c r="AO397" s="88"/>
      <c r="AP397" s="88"/>
      <c r="AQ397" s="88"/>
    </row>
    <row r="398" spans="1:43" s="90" customFormat="1" ht="63.75" x14ac:dyDescent="0.2">
      <c r="A398" s="290">
        <v>130</v>
      </c>
      <c r="B398" s="280" t="str">
        <f>+'01-Mapa de Riesgos'!N398</f>
        <v>Posibilidad de afectación económica y reputacional  por pérdida de la validez de los resultados del laboratorio,    a causa del incumplimiento en el plan de calibración, verificación y mantenimiento de equipos, toma de datos con equipos defectuosos o cuyo certificado de calibración presente resultados no conformes con respecto a las especificaciones del GIAS (especificaciones del equipo, método, etc)</v>
      </c>
      <c r="C398" s="85" t="s">
        <v>240</v>
      </c>
      <c r="D398" s="84">
        <f t="shared" si="1286"/>
        <v>1</v>
      </c>
      <c r="E398" s="273">
        <f t="shared" ref="E398" si="1289">ROUND(AVERAGEIF(D398:D400,"&gt;0"),0)</f>
        <v>1</v>
      </c>
      <c r="F398" s="273">
        <f t="shared" ref="F398" si="1290">E398*0.6</f>
        <v>0.6</v>
      </c>
      <c r="G398" s="253" t="s">
        <v>1496</v>
      </c>
      <c r="H398" s="273">
        <f t="shared" ref="H398" si="1291">IF(C398="No_existen",5*$H$10,I398*$H$10)</f>
        <v>0.2</v>
      </c>
      <c r="I398" s="273">
        <f t="shared" ref="I398" si="1292">ROUND(AVERAGEIF(J398:J400,"&gt;0"),0)</f>
        <v>4</v>
      </c>
      <c r="J398" s="254">
        <f t="shared" si="1287"/>
        <v>4</v>
      </c>
      <c r="K398" s="253" t="s">
        <v>243</v>
      </c>
      <c r="L398" s="129"/>
      <c r="M398" s="273">
        <f t="shared" ref="M398" si="1293">IF(C398="No_existen",5*$M$10,N398*$M$10)</f>
        <v>0.15</v>
      </c>
      <c r="N398" s="273">
        <f t="shared" si="1090"/>
        <v>1</v>
      </c>
      <c r="O398" s="132">
        <f t="shared" si="1281"/>
        <v>1</v>
      </c>
      <c r="P398" s="253" t="s">
        <v>220</v>
      </c>
      <c r="Q398" s="256" t="s">
        <v>1506</v>
      </c>
      <c r="R398" s="273">
        <f t="shared" ref="R398" si="1294">IF(C398="No_existen",5*$R$10,S398*$R$10)</f>
        <v>0.1</v>
      </c>
      <c r="S398" s="273">
        <f t="shared" ref="S398" si="1295">ROUND(AVERAGEIF(T398:T400,"&gt;0"),0)</f>
        <v>1</v>
      </c>
      <c r="T398" s="254">
        <f t="shared" si="1288"/>
        <v>1</v>
      </c>
      <c r="U398" s="253" t="s">
        <v>217</v>
      </c>
      <c r="V398" s="253" t="s">
        <v>225</v>
      </c>
      <c r="W398" s="273">
        <f t="shared" ref="W398" si="1296">IF(C398="No_existen",5*$W$10,X398*$W$10)</f>
        <v>0.1</v>
      </c>
      <c r="X398" s="273">
        <f t="shared" ref="X398" si="1297">ROUND(AVERAGEIF(Y398:Y400,"&gt;0"),0)</f>
        <v>1</v>
      </c>
      <c r="Y398" s="254">
        <f t="shared" si="1285"/>
        <v>1</v>
      </c>
      <c r="Z398" s="253" t="s">
        <v>395</v>
      </c>
      <c r="AA398" s="273">
        <f t="shared" ref="AA398" si="1298">ROUND(AVERAGE(E398,I398,N398,S398,X398),0)</f>
        <v>2</v>
      </c>
      <c r="AB398" s="369" t="str">
        <f t="shared" ref="AB398" si="1299">IF(AA398&lt;1.5,"FUERTE",IF(AND(AA398&gt;=1.5,AA398&lt;2.5),"ACEPTABLE",IF(AA398&gt;=5,"INEXISTENTE","DÉBIL")))</f>
        <v>ACEPTABLE</v>
      </c>
      <c r="AC398" s="272">
        <f>IF('01-Mapa de Riesgos'!S398=0,0,ROUND(('01-Mapa de Riesgos'!S398*AA398),0))</f>
        <v>16</v>
      </c>
      <c r="AD398" s="371" t="str">
        <f t="shared" si="1216"/>
        <v>MODERADO</v>
      </c>
      <c r="AE398" s="375" t="s">
        <v>1514</v>
      </c>
      <c r="AF398" s="376">
        <v>1</v>
      </c>
      <c r="AG398" s="253" t="s">
        <v>72</v>
      </c>
      <c r="AH398" s="253" t="s">
        <v>1515</v>
      </c>
      <c r="AI398" s="86">
        <v>46386</v>
      </c>
      <c r="AJ398" s="87"/>
      <c r="AK398" s="88"/>
      <c r="AL398" s="88"/>
      <c r="AM398" s="88"/>
      <c r="AN398" s="88"/>
      <c r="AO398" s="88"/>
      <c r="AP398" s="88"/>
      <c r="AQ398" s="88"/>
    </row>
    <row r="399" spans="1:43" s="90" customFormat="1" ht="51" x14ac:dyDescent="0.2">
      <c r="A399" s="290"/>
      <c r="B399" s="281"/>
      <c r="C399" s="85" t="s">
        <v>240</v>
      </c>
      <c r="D399" s="84">
        <f t="shared" si="1286"/>
        <v>1</v>
      </c>
      <c r="E399" s="273"/>
      <c r="F399" s="273"/>
      <c r="G399" s="253" t="s">
        <v>1497</v>
      </c>
      <c r="H399" s="273"/>
      <c r="I399" s="273"/>
      <c r="J399" s="254">
        <f t="shared" si="1287"/>
        <v>4</v>
      </c>
      <c r="K399" s="253" t="s">
        <v>243</v>
      </c>
      <c r="L399" s="129"/>
      <c r="M399" s="273"/>
      <c r="N399" s="273"/>
      <c r="O399" s="132">
        <f t="shared" si="1281"/>
        <v>1</v>
      </c>
      <c r="P399" s="253" t="s">
        <v>220</v>
      </c>
      <c r="Q399" s="256" t="s">
        <v>1507</v>
      </c>
      <c r="R399" s="273"/>
      <c r="S399" s="273"/>
      <c r="T399" s="254">
        <f t="shared" si="1288"/>
        <v>1</v>
      </c>
      <c r="U399" s="253" t="s">
        <v>217</v>
      </c>
      <c r="V399" s="253" t="s">
        <v>231</v>
      </c>
      <c r="W399" s="273"/>
      <c r="X399" s="273"/>
      <c r="Y399" s="254">
        <f t="shared" si="1285"/>
        <v>1</v>
      </c>
      <c r="Z399" s="253" t="s">
        <v>395</v>
      </c>
      <c r="AA399" s="273"/>
      <c r="AB399" s="369"/>
      <c r="AC399" s="272"/>
      <c r="AD399" s="371"/>
      <c r="AE399" s="293"/>
      <c r="AF399" s="293"/>
      <c r="AG399" s="253" t="s">
        <v>72</v>
      </c>
      <c r="AH399" s="253" t="s">
        <v>1516</v>
      </c>
      <c r="AI399" s="86">
        <v>46386</v>
      </c>
      <c r="AJ399" s="87"/>
      <c r="AK399" s="88"/>
      <c r="AL399" s="88"/>
      <c r="AM399" s="88"/>
      <c r="AN399" s="88"/>
      <c r="AO399" s="88"/>
      <c r="AP399" s="88"/>
      <c r="AQ399" s="88"/>
    </row>
    <row r="400" spans="1:43" s="90" customFormat="1" ht="102" x14ac:dyDescent="0.2">
      <c r="A400" s="290"/>
      <c r="B400" s="282"/>
      <c r="C400" s="85" t="s">
        <v>240</v>
      </c>
      <c r="D400" s="84">
        <f t="shared" si="1286"/>
        <v>1</v>
      </c>
      <c r="E400" s="273"/>
      <c r="F400" s="273"/>
      <c r="G400" s="253" t="s">
        <v>1498</v>
      </c>
      <c r="H400" s="273"/>
      <c r="I400" s="273"/>
      <c r="J400" s="254">
        <f t="shared" si="1287"/>
        <v>4</v>
      </c>
      <c r="K400" s="253" t="s">
        <v>243</v>
      </c>
      <c r="L400" s="129"/>
      <c r="M400" s="273"/>
      <c r="N400" s="273"/>
      <c r="O400" s="132">
        <f t="shared" si="1281"/>
        <v>1</v>
      </c>
      <c r="P400" s="253" t="s">
        <v>220</v>
      </c>
      <c r="Q400" s="256" t="s">
        <v>1507</v>
      </c>
      <c r="R400" s="273"/>
      <c r="S400" s="273"/>
      <c r="T400" s="254">
        <f t="shared" si="1288"/>
        <v>1</v>
      </c>
      <c r="U400" s="253" t="s">
        <v>217</v>
      </c>
      <c r="V400" s="253" t="s">
        <v>232</v>
      </c>
      <c r="W400" s="273"/>
      <c r="X400" s="273"/>
      <c r="Y400" s="254">
        <f t="shared" si="1285"/>
        <v>1</v>
      </c>
      <c r="Z400" s="253" t="s">
        <v>395</v>
      </c>
      <c r="AA400" s="273"/>
      <c r="AB400" s="369"/>
      <c r="AC400" s="272"/>
      <c r="AD400" s="371"/>
      <c r="AE400" s="293"/>
      <c r="AF400" s="293"/>
      <c r="AG400" s="253" t="s">
        <v>72</v>
      </c>
      <c r="AH400" s="253" t="s">
        <v>1517</v>
      </c>
      <c r="AI400" s="86">
        <v>46386</v>
      </c>
      <c r="AJ400" s="87"/>
      <c r="AK400" s="88"/>
      <c r="AL400" s="88"/>
      <c r="AM400" s="88"/>
      <c r="AN400" s="88"/>
      <c r="AO400" s="88"/>
      <c r="AP400" s="88"/>
      <c r="AQ400" s="88"/>
    </row>
    <row r="401" spans="1:43" s="90" customFormat="1" ht="51" x14ac:dyDescent="0.2">
      <c r="A401" s="290">
        <v>131</v>
      </c>
      <c r="B401" s="280" t="str">
        <f>+'01-Mapa de Riesgos'!N401</f>
        <v>Posibilidad de afectación reputacional  por realizar una declaración conformidad errada,   a causa del uso de una regla de decisión inadecuada y una verificación equivocada de los métodos de ensayo</v>
      </c>
      <c r="C401" s="85" t="s">
        <v>240</v>
      </c>
      <c r="D401" s="84">
        <f t="shared" si="1286"/>
        <v>1</v>
      </c>
      <c r="E401" s="273">
        <f t="shared" ref="E401" si="1300">ROUND(AVERAGEIF(D401:D403,"&gt;0"),0)</f>
        <v>1</v>
      </c>
      <c r="F401" s="273">
        <f t="shared" ref="F401" si="1301">E401*0.6</f>
        <v>0.6</v>
      </c>
      <c r="G401" s="253" t="s">
        <v>1499</v>
      </c>
      <c r="H401" s="273">
        <f t="shared" ref="H401" si="1302">IF(C401="No_existen",5*$H$10,I401*$H$10)</f>
        <v>0.2</v>
      </c>
      <c r="I401" s="273">
        <f t="shared" ref="I401" si="1303">ROUND(AVERAGEIF(J401:J403,"&gt;0"),0)</f>
        <v>4</v>
      </c>
      <c r="J401" s="254">
        <f t="shared" si="1287"/>
        <v>4</v>
      </c>
      <c r="K401" s="253" t="s">
        <v>243</v>
      </c>
      <c r="L401" s="129"/>
      <c r="M401" s="273">
        <f t="shared" ref="M401" si="1304">IF(C401="No_existen",5*$M$10,N401*$M$10)</f>
        <v>0.15</v>
      </c>
      <c r="N401" s="273">
        <f t="shared" si="1102"/>
        <v>1</v>
      </c>
      <c r="O401" s="132">
        <f t="shared" si="1281"/>
        <v>1</v>
      </c>
      <c r="P401" s="253" t="s">
        <v>220</v>
      </c>
      <c r="Q401" s="256" t="s">
        <v>1424</v>
      </c>
      <c r="R401" s="273">
        <f t="shared" ref="R401" si="1305">IF(C401="No_existen",5*$R$10,S401*$R$10)</f>
        <v>0.1</v>
      </c>
      <c r="S401" s="273">
        <f t="shared" ref="S401" si="1306">ROUND(AVERAGEIF(T401:T403,"&gt;0"),0)</f>
        <v>1</v>
      </c>
      <c r="T401" s="254">
        <f t="shared" si="1288"/>
        <v>1</v>
      </c>
      <c r="U401" s="253" t="s">
        <v>217</v>
      </c>
      <c r="V401" s="253" t="s">
        <v>232</v>
      </c>
      <c r="W401" s="273">
        <f t="shared" ref="W401" si="1307">IF(C401="No_existen",5*$W$10,X401*$W$10)</f>
        <v>0.1</v>
      </c>
      <c r="X401" s="273">
        <f t="shared" ref="X401" si="1308">ROUND(AVERAGEIF(Y401:Y403,"&gt;0"),0)</f>
        <v>1</v>
      </c>
      <c r="Y401" s="254">
        <f t="shared" si="1285"/>
        <v>1</v>
      </c>
      <c r="Z401" s="253" t="s">
        <v>395</v>
      </c>
      <c r="AA401" s="273">
        <f t="shared" ref="AA401" si="1309">ROUND(AVERAGE(E401,I401,N401,S401,X401),0)</f>
        <v>2</v>
      </c>
      <c r="AB401" s="369" t="str">
        <f t="shared" ref="AB401" si="1310">IF(AA401&lt;1.5,"FUERTE",IF(AND(AA401&gt;=1.5,AA401&lt;2.5),"ACEPTABLE",IF(AA401&gt;=5,"INEXISTENTE","DÉBIL")))</f>
        <v>ACEPTABLE</v>
      </c>
      <c r="AC401" s="272">
        <f>IF('01-Mapa de Riesgos'!S401=0,0,ROUND(('01-Mapa de Riesgos'!S401*AA401),0))</f>
        <v>16</v>
      </c>
      <c r="AD401" s="371" t="str">
        <f t="shared" si="1216"/>
        <v>MODERADO</v>
      </c>
      <c r="AE401" s="293" t="s">
        <v>1518</v>
      </c>
      <c r="AF401" s="376">
        <v>0</v>
      </c>
      <c r="AG401" s="253" t="s">
        <v>72</v>
      </c>
      <c r="AH401" s="253" t="s">
        <v>1519</v>
      </c>
      <c r="AI401" s="86">
        <v>46386</v>
      </c>
      <c r="AJ401" s="87"/>
      <c r="AK401" s="88"/>
      <c r="AL401" s="88"/>
      <c r="AM401" s="88"/>
      <c r="AN401" s="88"/>
      <c r="AO401" s="88"/>
      <c r="AP401" s="88"/>
      <c r="AQ401" s="88"/>
    </row>
    <row r="402" spans="1:43" s="90" customFormat="1" ht="51" x14ac:dyDescent="0.2">
      <c r="A402" s="290"/>
      <c r="B402" s="281"/>
      <c r="C402" s="85" t="s">
        <v>240</v>
      </c>
      <c r="D402" s="84">
        <f t="shared" si="1286"/>
        <v>1</v>
      </c>
      <c r="E402" s="273"/>
      <c r="F402" s="273"/>
      <c r="G402" s="253" t="s">
        <v>1500</v>
      </c>
      <c r="H402" s="273"/>
      <c r="I402" s="273"/>
      <c r="J402" s="254">
        <f t="shared" si="1287"/>
        <v>4</v>
      </c>
      <c r="K402" s="253" t="s">
        <v>243</v>
      </c>
      <c r="L402" s="129"/>
      <c r="M402" s="273"/>
      <c r="N402" s="273"/>
      <c r="O402" s="132">
        <f t="shared" si="1281"/>
        <v>1</v>
      </c>
      <c r="P402" s="253" t="s">
        <v>220</v>
      </c>
      <c r="Q402" s="256" t="s">
        <v>1398</v>
      </c>
      <c r="R402" s="273"/>
      <c r="S402" s="273"/>
      <c r="T402" s="254">
        <f t="shared" si="1288"/>
        <v>1</v>
      </c>
      <c r="U402" s="253" t="s">
        <v>217</v>
      </c>
      <c r="V402" s="253" t="s">
        <v>232</v>
      </c>
      <c r="W402" s="273"/>
      <c r="X402" s="273"/>
      <c r="Y402" s="254">
        <f t="shared" si="1285"/>
        <v>1</v>
      </c>
      <c r="Z402" s="253" t="s">
        <v>395</v>
      </c>
      <c r="AA402" s="273"/>
      <c r="AB402" s="369"/>
      <c r="AC402" s="272"/>
      <c r="AD402" s="371"/>
      <c r="AE402" s="293"/>
      <c r="AF402" s="293"/>
      <c r="AG402" s="253" t="s">
        <v>72</v>
      </c>
      <c r="AH402" s="253" t="s">
        <v>1520</v>
      </c>
      <c r="AI402" s="86">
        <v>46386</v>
      </c>
      <c r="AJ402" s="87"/>
      <c r="AK402" s="88"/>
      <c r="AL402" s="88"/>
      <c r="AM402" s="88"/>
      <c r="AN402" s="88"/>
      <c r="AO402" s="88"/>
      <c r="AP402" s="88"/>
      <c r="AQ402" s="88"/>
    </row>
    <row r="403" spans="1:43" s="90" customFormat="1" ht="38.25" x14ac:dyDescent="0.2">
      <c r="A403" s="290"/>
      <c r="B403" s="282"/>
      <c r="C403" s="85" t="s">
        <v>240</v>
      </c>
      <c r="D403" s="84">
        <f t="shared" si="1286"/>
        <v>1</v>
      </c>
      <c r="E403" s="273"/>
      <c r="F403" s="273"/>
      <c r="G403" s="253" t="s">
        <v>1501</v>
      </c>
      <c r="H403" s="273"/>
      <c r="I403" s="273"/>
      <c r="J403" s="254">
        <f t="shared" si="1287"/>
        <v>4</v>
      </c>
      <c r="K403" s="253" t="s">
        <v>243</v>
      </c>
      <c r="L403" s="129"/>
      <c r="M403" s="273"/>
      <c r="N403" s="273"/>
      <c r="O403" s="132">
        <f t="shared" si="1281"/>
        <v>1</v>
      </c>
      <c r="P403" s="253" t="s">
        <v>220</v>
      </c>
      <c r="Q403" s="256" t="s">
        <v>1424</v>
      </c>
      <c r="R403" s="273"/>
      <c r="S403" s="273"/>
      <c r="T403" s="254">
        <f t="shared" si="1288"/>
        <v>1</v>
      </c>
      <c r="U403" s="253" t="s">
        <v>217</v>
      </c>
      <c r="V403" s="253" t="s">
        <v>232</v>
      </c>
      <c r="W403" s="273"/>
      <c r="X403" s="273"/>
      <c r="Y403" s="254">
        <f t="shared" si="1285"/>
        <v>1</v>
      </c>
      <c r="Z403" s="253" t="s">
        <v>395</v>
      </c>
      <c r="AA403" s="273"/>
      <c r="AB403" s="369"/>
      <c r="AC403" s="272"/>
      <c r="AD403" s="371"/>
      <c r="AE403" s="293"/>
      <c r="AF403" s="293"/>
      <c r="AG403" s="253" t="s">
        <v>72</v>
      </c>
      <c r="AH403" s="253" t="s">
        <v>1521</v>
      </c>
      <c r="AI403" s="86">
        <v>46386</v>
      </c>
      <c r="AJ403" s="87"/>
      <c r="AK403" s="88"/>
      <c r="AL403" s="88"/>
      <c r="AM403" s="88"/>
      <c r="AN403" s="88"/>
      <c r="AO403" s="88"/>
      <c r="AP403" s="88"/>
      <c r="AQ403" s="88"/>
    </row>
    <row r="404" spans="1:43" s="90" customFormat="1" ht="63.75" x14ac:dyDescent="0.2">
      <c r="A404" s="290">
        <v>132</v>
      </c>
      <c r="B404" s="280" t="str">
        <f>+'01-Mapa de Riesgos'!N404</f>
        <v>Posibilidad de afectación económica y reputacional  por pérdida de la validez de los resultados del laboratorio,    debido a resultados insatisfactorios en los ensayos de aptitud y a un inadecuado cálculo de la incertidumbre de medición (principalmente en las fuentes de incertidumbre)</v>
      </c>
      <c r="C404" s="85" t="s">
        <v>240</v>
      </c>
      <c r="D404" s="84">
        <f t="shared" si="1286"/>
        <v>1</v>
      </c>
      <c r="E404" s="273">
        <f t="shared" ref="E404" si="1311">ROUND(AVERAGEIF(D404:D406,"&gt;0"),0)</f>
        <v>1</v>
      </c>
      <c r="F404" s="273">
        <f t="shared" ref="F404" si="1312">E404*0.6</f>
        <v>0.6</v>
      </c>
      <c r="G404" s="253" t="s">
        <v>1502</v>
      </c>
      <c r="H404" s="273">
        <f t="shared" ref="H404" si="1313">IF(C404="No_existen",5*$H$10,I404*$H$10)</f>
        <v>0.2</v>
      </c>
      <c r="I404" s="273">
        <f t="shared" ref="I404" si="1314">ROUND(AVERAGEIF(J404:J406,"&gt;0"),0)</f>
        <v>4</v>
      </c>
      <c r="J404" s="254">
        <f t="shared" si="1287"/>
        <v>4</v>
      </c>
      <c r="K404" s="253" t="s">
        <v>243</v>
      </c>
      <c r="L404" s="129"/>
      <c r="M404" s="273">
        <f t="shared" ref="M404" si="1315">IF(C404="No_existen",5*$M$10,N404*$M$10)</f>
        <v>0.15</v>
      </c>
      <c r="N404" s="273">
        <f t="shared" si="1114"/>
        <v>1</v>
      </c>
      <c r="O404" s="132">
        <f t="shared" si="1281"/>
        <v>1</v>
      </c>
      <c r="P404" s="253" t="s">
        <v>220</v>
      </c>
      <c r="Q404" s="256" t="s">
        <v>1508</v>
      </c>
      <c r="R404" s="273">
        <f t="shared" ref="R404" si="1316">IF(C404="No_existen",5*$R$10,S404*$R$10)</f>
        <v>0.1</v>
      </c>
      <c r="S404" s="273">
        <f t="shared" ref="S404" si="1317">ROUND(AVERAGEIF(T404:T406,"&gt;0"),0)</f>
        <v>1</v>
      </c>
      <c r="T404" s="254">
        <f t="shared" si="1288"/>
        <v>1</v>
      </c>
      <c r="U404" s="253" t="s">
        <v>217</v>
      </c>
      <c r="V404" s="253" t="s">
        <v>232</v>
      </c>
      <c r="W404" s="273">
        <f t="shared" ref="W404" si="1318">IF(C404="No_existen",5*$W$10,X404*$W$10)</f>
        <v>0.1</v>
      </c>
      <c r="X404" s="273">
        <f t="shared" ref="X404" si="1319">ROUND(AVERAGEIF(Y404:Y406,"&gt;0"),0)</f>
        <v>1</v>
      </c>
      <c r="Y404" s="254">
        <f t="shared" si="1285"/>
        <v>1</v>
      </c>
      <c r="Z404" s="253" t="s">
        <v>395</v>
      </c>
      <c r="AA404" s="273">
        <f t="shared" ref="AA404" si="1320">ROUND(AVERAGE(E404,I404,N404,S404,X404),0)</f>
        <v>2</v>
      </c>
      <c r="AB404" s="369" t="str">
        <f t="shared" ref="AB404" si="1321">IF(AA404&lt;1.5,"FUERTE",IF(AND(AA404&gt;=1.5,AA404&lt;2.5),"ACEPTABLE",IF(AA404&gt;=5,"INEXISTENTE","DÉBIL")))</f>
        <v>ACEPTABLE</v>
      </c>
      <c r="AC404" s="272">
        <f>IF('01-Mapa de Riesgos'!S404=0,0,ROUND(('01-Mapa de Riesgos'!S404*AA404),0))</f>
        <v>16</v>
      </c>
      <c r="AD404" s="371" t="str">
        <f t="shared" si="1216"/>
        <v>MODERADO</v>
      </c>
      <c r="AE404" s="293" t="s">
        <v>1522</v>
      </c>
      <c r="AF404" s="376">
        <v>1</v>
      </c>
      <c r="AG404" s="253" t="s">
        <v>72</v>
      </c>
      <c r="AH404" s="253"/>
      <c r="AI404" s="86">
        <v>46386</v>
      </c>
      <c r="AJ404" s="87"/>
      <c r="AK404" s="88"/>
      <c r="AL404" s="88"/>
      <c r="AM404" s="88"/>
      <c r="AN404" s="88"/>
      <c r="AO404" s="88"/>
      <c r="AP404" s="88"/>
      <c r="AQ404" s="88"/>
    </row>
    <row r="405" spans="1:43" s="90" customFormat="1" ht="76.5" x14ac:dyDescent="0.2">
      <c r="A405" s="290"/>
      <c r="B405" s="281"/>
      <c r="C405" s="85" t="s">
        <v>240</v>
      </c>
      <c r="D405" s="84">
        <f t="shared" si="1286"/>
        <v>1</v>
      </c>
      <c r="E405" s="273"/>
      <c r="F405" s="273"/>
      <c r="G405" s="253" t="s">
        <v>1503</v>
      </c>
      <c r="H405" s="273"/>
      <c r="I405" s="273"/>
      <c r="J405" s="254">
        <f t="shared" si="1287"/>
        <v>4</v>
      </c>
      <c r="K405" s="253" t="s">
        <v>243</v>
      </c>
      <c r="L405" s="129"/>
      <c r="M405" s="273"/>
      <c r="N405" s="273"/>
      <c r="O405" s="132">
        <f t="shared" si="1281"/>
        <v>1</v>
      </c>
      <c r="P405" s="253" t="s">
        <v>220</v>
      </c>
      <c r="Q405" s="256" t="s">
        <v>1509</v>
      </c>
      <c r="R405" s="273"/>
      <c r="S405" s="273"/>
      <c r="T405" s="254">
        <f t="shared" si="1288"/>
        <v>1</v>
      </c>
      <c r="U405" s="253" t="s">
        <v>217</v>
      </c>
      <c r="V405" s="253" t="s">
        <v>232</v>
      </c>
      <c r="W405" s="273"/>
      <c r="X405" s="273"/>
      <c r="Y405" s="254">
        <f t="shared" si="1285"/>
        <v>1</v>
      </c>
      <c r="Z405" s="253" t="s">
        <v>395</v>
      </c>
      <c r="AA405" s="273"/>
      <c r="AB405" s="369"/>
      <c r="AC405" s="272"/>
      <c r="AD405" s="371"/>
      <c r="AE405" s="293"/>
      <c r="AF405" s="293"/>
      <c r="AG405" s="253" t="s">
        <v>72</v>
      </c>
      <c r="AH405" s="253" t="s">
        <v>1523</v>
      </c>
      <c r="AI405" s="86">
        <v>46386</v>
      </c>
      <c r="AJ405" s="87"/>
      <c r="AK405" s="88"/>
      <c r="AL405" s="88"/>
      <c r="AM405" s="88"/>
      <c r="AN405" s="88"/>
      <c r="AO405" s="88"/>
      <c r="AP405" s="88"/>
      <c r="AQ405" s="88"/>
    </row>
    <row r="406" spans="1:43" s="90" customFormat="1" ht="51" x14ac:dyDescent="0.2">
      <c r="A406" s="290"/>
      <c r="B406" s="282"/>
      <c r="C406" s="85" t="s">
        <v>240</v>
      </c>
      <c r="D406" s="84">
        <f t="shared" si="1286"/>
        <v>1</v>
      </c>
      <c r="E406" s="273"/>
      <c r="F406" s="273"/>
      <c r="G406" s="253" t="s">
        <v>1504</v>
      </c>
      <c r="H406" s="273"/>
      <c r="I406" s="273"/>
      <c r="J406" s="254">
        <f t="shared" si="1287"/>
        <v>4</v>
      </c>
      <c r="K406" s="253" t="s">
        <v>243</v>
      </c>
      <c r="L406" s="129"/>
      <c r="M406" s="273"/>
      <c r="N406" s="273"/>
      <c r="O406" s="132">
        <f t="shared" si="1281"/>
        <v>1</v>
      </c>
      <c r="P406" s="253" t="s">
        <v>220</v>
      </c>
      <c r="Q406" s="256" t="s">
        <v>1510</v>
      </c>
      <c r="R406" s="273"/>
      <c r="S406" s="273"/>
      <c r="T406" s="254">
        <f t="shared" si="1288"/>
        <v>1</v>
      </c>
      <c r="U406" s="253" t="s">
        <v>217</v>
      </c>
      <c r="V406" s="253" t="s">
        <v>232</v>
      </c>
      <c r="W406" s="273"/>
      <c r="X406" s="273"/>
      <c r="Y406" s="254">
        <f t="shared" si="1285"/>
        <v>1</v>
      </c>
      <c r="Z406" s="253" t="s">
        <v>395</v>
      </c>
      <c r="AA406" s="273"/>
      <c r="AB406" s="369"/>
      <c r="AC406" s="272"/>
      <c r="AD406" s="371"/>
      <c r="AE406" s="293"/>
      <c r="AF406" s="293"/>
      <c r="AG406" s="253" t="s">
        <v>72</v>
      </c>
      <c r="AH406" s="253" t="s">
        <v>1524</v>
      </c>
      <c r="AI406" s="86">
        <v>46386</v>
      </c>
      <c r="AJ406" s="87"/>
      <c r="AK406" s="88"/>
      <c r="AL406" s="88"/>
      <c r="AM406" s="88"/>
      <c r="AN406" s="88"/>
      <c r="AO406" s="88"/>
      <c r="AP406" s="88"/>
      <c r="AQ406" s="88"/>
    </row>
    <row r="407" spans="1:43" s="90" customFormat="1" x14ac:dyDescent="0.2">
      <c r="A407" s="290">
        <v>133</v>
      </c>
      <c r="B407" s="280" t="str">
        <f>+'01-Mapa de Riesgos'!N407</f>
        <v xml:space="preserve">     </v>
      </c>
      <c r="C407" s="85"/>
      <c r="D407" s="84">
        <f t="shared" ref="D407:D458" si="1322">IF(C407=$C$665,1,IF(C407=$C$661,5,IF(C407=$C$662,4,IF(C407=$C$663,3,IF(C407=$C$664,2,0)))))</f>
        <v>0</v>
      </c>
      <c r="E407" s="273" t="e">
        <f t="shared" ref="E407" si="1323">ROUND(AVERAGEIF(D407:D409,"&gt;0"),0)</f>
        <v>#DIV/0!</v>
      </c>
      <c r="F407" s="273" t="e">
        <f t="shared" ref="F407" si="1324">E407*0.6</f>
        <v>#DIV/0!</v>
      </c>
      <c r="G407" s="129"/>
      <c r="H407" s="274" t="e">
        <f t="shared" ref="H407" si="1325">IF(C407="No_existen",5*$H$10,I407*$H$10)</f>
        <v>#DIV/0!</v>
      </c>
      <c r="I407" s="274" t="e">
        <f t="shared" ref="I407" si="1326">ROUND(AVERAGEIF(J407:J409,"&gt;0"),0)</f>
        <v>#DIV/0!</v>
      </c>
      <c r="J407" s="132">
        <f t="shared" ref="J407:J458" si="1327">IF(K407=$K$662,1,IF(K407=$K$661,4,IF(C407="No_existen",5,0)))</f>
        <v>0</v>
      </c>
      <c r="K407" s="129"/>
      <c r="L407" s="129"/>
      <c r="M407" s="273" t="e">
        <f t="shared" ref="M407" si="1328">IF(C407="No_existen",5*$M$10,N407*$M$10)</f>
        <v>#DIV/0!</v>
      </c>
      <c r="N407" s="273" t="e">
        <f t="shared" si="1122"/>
        <v>#DIV/0!</v>
      </c>
      <c r="O407" s="132">
        <f t="shared" si="1281"/>
        <v>0</v>
      </c>
      <c r="P407" s="129"/>
      <c r="Q407" s="174"/>
      <c r="R407" s="273" t="e">
        <f t="shared" ref="R407" si="1329">IF(C407="No_existen",5*$R$10,S407*$R$10)</f>
        <v>#DIV/0!</v>
      </c>
      <c r="S407" s="273" t="e">
        <f t="shared" ref="S407" si="1330">ROUND(AVERAGEIF(T407:T409,"&gt;0"),0)</f>
        <v>#DIV/0!</v>
      </c>
      <c r="T407" s="132">
        <f t="shared" ref="T407:T458" si="1331">IF(U407=$Z$661,1,IF(U407=$Z$662,4,IF(C407="No_existen",5,0)))</f>
        <v>0</v>
      </c>
      <c r="U407" s="129"/>
      <c r="V407" s="129"/>
      <c r="W407" s="273" t="e">
        <f t="shared" ref="W407" si="1332">IF(C407="No_existen",5*$W$10,X407*$W$10)</f>
        <v>#DIV/0!</v>
      </c>
      <c r="X407" s="273" t="e">
        <f t="shared" ref="X407" si="1333">ROUND(AVERAGEIF(Y407:Y409,"&gt;0"),0)</f>
        <v>#DIV/0!</v>
      </c>
      <c r="Y407" s="132">
        <f t="shared" ref="Y407:Y459" si="1334">IF(Z407="Preventivo",1,IF(Z407="Detectivo",4, IF(C407="No_existen",5,0)))</f>
        <v>0</v>
      </c>
      <c r="Z407" s="129"/>
      <c r="AA407" s="273" t="e">
        <f t="shared" ref="AA407" si="1335">ROUND(AVERAGE(E407,I407,N407,S407,X407),0)</f>
        <v>#DIV/0!</v>
      </c>
      <c r="AB407" s="369" t="e">
        <f t="shared" ref="AB407" si="1336">IF(AA407&lt;1.5,"FUERTE",IF(AND(AA407&gt;=1.5,AA407&lt;2.5),"ACEPTABLE",IF(AA407&gt;=5,"INEXISTENTE","DÉBIL")))</f>
        <v>#DIV/0!</v>
      </c>
      <c r="AC407" s="272">
        <f>IF('01-Mapa de Riesgos'!S407=0,0,ROUND(('01-Mapa de Riesgos'!S407*AA407),0))</f>
        <v>0</v>
      </c>
      <c r="AD407" s="371" t="str">
        <f t="shared" si="1216"/>
        <v>LEVE</v>
      </c>
      <c r="AE407" s="293"/>
      <c r="AF407" s="293"/>
      <c r="AG407" s="129"/>
      <c r="AH407" s="129"/>
      <c r="AI407" s="86"/>
      <c r="AJ407" s="87"/>
      <c r="AK407" s="88"/>
      <c r="AL407" s="88"/>
      <c r="AM407" s="88"/>
      <c r="AN407" s="88"/>
      <c r="AO407" s="88"/>
      <c r="AP407" s="88"/>
      <c r="AQ407" s="88"/>
    </row>
    <row r="408" spans="1:43" s="90" customFormat="1" x14ac:dyDescent="0.2">
      <c r="A408" s="290"/>
      <c r="B408" s="281"/>
      <c r="C408" s="85"/>
      <c r="D408" s="84">
        <f t="shared" si="1322"/>
        <v>0</v>
      </c>
      <c r="E408" s="273"/>
      <c r="F408" s="273"/>
      <c r="G408" s="129"/>
      <c r="H408" s="273"/>
      <c r="I408" s="273"/>
      <c r="J408" s="132">
        <f t="shared" si="1327"/>
        <v>0</v>
      </c>
      <c r="K408" s="129"/>
      <c r="L408" s="129"/>
      <c r="M408" s="273"/>
      <c r="N408" s="273"/>
      <c r="O408" s="132">
        <f t="shared" si="1281"/>
        <v>0</v>
      </c>
      <c r="P408" s="129"/>
      <c r="Q408" s="174"/>
      <c r="R408" s="273"/>
      <c r="S408" s="273"/>
      <c r="T408" s="132">
        <f t="shared" si="1331"/>
        <v>0</v>
      </c>
      <c r="U408" s="129"/>
      <c r="V408" s="129"/>
      <c r="W408" s="273"/>
      <c r="X408" s="273"/>
      <c r="Y408" s="132">
        <f t="shared" si="1334"/>
        <v>0</v>
      </c>
      <c r="Z408" s="129"/>
      <c r="AA408" s="273"/>
      <c r="AB408" s="369"/>
      <c r="AC408" s="272"/>
      <c r="AD408" s="371"/>
      <c r="AE408" s="293"/>
      <c r="AF408" s="293"/>
      <c r="AG408" s="129"/>
      <c r="AH408" s="129"/>
      <c r="AI408" s="86"/>
      <c r="AJ408" s="87"/>
      <c r="AK408" s="88"/>
      <c r="AL408" s="88"/>
      <c r="AM408" s="88"/>
      <c r="AN408" s="88"/>
      <c r="AO408" s="88"/>
      <c r="AP408" s="88"/>
      <c r="AQ408" s="88"/>
    </row>
    <row r="409" spans="1:43" s="90" customFormat="1" x14ac:dyDescent="0.2">
      <c r="A409" s="290"/>
      <c r="B409" s="282"/>
      <c r="C409" s="85"/>
      <c r="D409" s="84">
        <f t="shared" si="1322"/>
        <v>0</v>
      </c>
      <c r="E409" s="273"/>
      <c r="F409" s="273"/>
      <c r="G409" s="129"/>
      <c r="H409" s="273"/>
      <c r="I409" s="273"/>
      <c r="J409" s="132">
        <f t="shared" si="1327"/>
        <v>0</v>
      </c>
      <c r="K409" s="129"/>
      <c r="L409" s="129"/>
      <c r="M409" s="273"/>
      <c r="N409" s="273"/>
      <c r="O409" s="132">
        <f t="shared" si="1281"/>
        <v>0</v>
      </c>
      <c r="P409" s="129"/>
      <c r="Q409" s="174"/>
      <c r="R409" s="273"/>
      <c r="S409" s="273"/>
      <c r="T409" s="132">
        <f t="shared" si="1331"/>
        <v>0</v>
      </c>
      <c r="U409" s="129"/>
      <c r="V409" s="129"/>
      <c r="W409" s="273"/>
      <c r="X409" s="273"/>
      <c r="Y409" s="132">
        <f t="shared" si="1334"/>
        <v>0</v>
      </c>
      <c r="Z409" s="129"/>
      <c r="AA409" s="273"/>
      <c r="AB409" s="369"/>
      <c r="AC409" s="272"/>
      <c r="AD409" s="371"/>
      <c r="AE409" s="293"/>
      <c r="AF409" s="293"/>
      <c r="AG409" s="129"/>
      <c r="AH409" s="129"/>
      <c r="AI409" s="86"/>
      <c r="AJ409" s="87"/>
      <c r="AK409" s="88"/>
      <c r="AL409" s="88"/>
      <c r="AM409" s="88"/>
      <c r="AN409" s="88"/>
      <c r="AO409" s="88"/>
      <c r="AP409" s="88"/>
      <c r="AQ409" s="88"/>
    </row>
    <row r="410" spans="1:43" s="90" customFormat="1" x14ac:dyDescent="0.2">
      <c r="A410" s="290">
        <v>134</v>
      </c>
      <c r="B410" s="280" t="str">
        <f>+'01-Mapa de Riesgos'!N410</f>
        <v xml:space="preserve">     </v>
      </c>
      <c r="C410" s="85"/>
      <c r="D410" s="84">
        <f t="shared" si="1322"/>
        <v>0</v>
      </c>
      <c r="E410" s="273" t="e">
        <f t="shared" ref="E410" si="1337">ROUND(AVERAGEIF(D410:D412,"&gt;0"),0)</f>
        <v>#DIV/0!</v>
      </c>
      <c r="F410" s="273" t="e">
        <f t="shared" ref="F410" si="1338">E410*0.6</f>
        <v>#DIV/0!</v>
      </c>
      <c r="G410" s="129"/>
      <c r="H410" s="274" t="e">
        <f t="shared" ref="H410" si="1339">IF(C410="No_existen",5*$H$10,I410*$H$10)</f>
        <v>#DIV/0!</v>
      </c>
      <c r="I410" s="274" t="e">
        <f t="shared" ref="I410" si="1340">ROUND(AVERAGEIF(J410:J412,"&gt;0"),0)</f>
        <v>#DIV/0!</v>
      </c>
      <c r="J410" s="132">
        <f t="shared" si="1327"/>
        <v>0</v>
      </c>
      <c r="K410" s="129"/>
      <c r="L410" s="129"/>
      <c r="M410" s="273" t="e">
        <f t="shared" ref="M410" si="1341">IF(C410="No_existen",5*$M$10,N410*$M$10)</f>
        <v>#DIV/0!</v>
      </c>
      <c r="N410" s="273" t="e">
        <f t="shared" si="1131"/>
        <v>#DIV/0!</v>
      </c>
      <c r="O410" s="132">
        <f t="shared" si="1281"/>
        <v>0</v>
      </c>
      <c r="P410" s="129"/>
      <c r="Q410" s="174"/>
      <c r="R410" s="273" t="e">
        <f t="shared" ref="R410" si="1342">IF(C410="No_existen",5*$R$10,S410*$R$10)</f>
        <v>#DIV/0!</v>
      </c>
      <c r="S410" s="273" t="e">
        <f t="shared" ref="S410" si="1343">ROUND(AVERAGEIF(T410:T412,"&gt;0"),0)</f>
        <v>#DIV/0!</v>
      </c>
      <c r="T410" s="132">
        <f t="shared" si="1331"/>
        <v>0</v>
      </c>
      <c r="U410" s="129"/>
      <c r="V410" s="129"/>
      <c r="W410" s="273" t="e">
        <f t="shared" ref="W410" si="1344">IF(C410="No_existen",5*$W$10,X410*$W$10)</f>
        <v>#DIV/0!</v>
      </c>
      <c r="X410" s="273" t="e">
        <f t="shared" ref="X410" si="1345">ROUND(AVERAGEIF(Y410:Y412,"&gt;0"),0)</f>
        <v>#DIV/0!</v>
      </c>
      <c r="Y410" s="132">
        <f t="shared" si="1334"/>
        <v>0</v>
      </c>
      <c r="Z410" s="129"/>
      <c r="AA410" s="273" t="e">
        <f t="shared" ref="AA410" si="1346">ROUND(AVERAGE(E410,I410,N410,S410,X410),0)</f>
        <v>#DIV/0!</v>
      </c>
      <c r="AB410" s="369" t="e">
        <f t="shared" ref="AB410" si="1347">IF(AA410&lt;1.5,"FUERTE",IF(AND(AA410&gt;=1.5,AA410&lt;2.5),"ACEPTABLE",IF(AA410&gt;=5,"INEXISTENTE","DÉBIL")))</f>
        <v>#DIV/0!</v>
      </c>
      <c r="AC410" s="272">
        <f>IF('01-Mapa de Riesgos'!S410=0,0,ROUND(('01-Mapa de Riesgos'!S410*AA410),0))</f>
        <v>0</v>
      </c>
      <c r="AD410" s="371" t="str">
        <f t="shared" si="1216"/>
        <v>LEVE</v>
      </c>
      <c r="AE410" s="293"/>
      <c r="AF410" s="293"/>
      <c r="AG410" s="129"/>
      <c r="AH410" s="129"/>
      <c r="AI410" s="86"/>
      <c r="AJ410" s="87"/>
      <c r="AK410" s="88"/>
      <c r="AL410" s="88"/>
      <c r="AM410" s="88"/>
      <c r="AN410" s="88"/>
      <c r="AO410" s="88"/>
      <c r="AP410" s="88"/>
      <c r="AQ410" s="88"/>
    </row>
    <row r="411" spans="1:43" s="90" customFormat="1" x14ac:dyDescent="0.2">
      <c r="A411" s="290"/>
      <c r="B411" s="281"/>
      <c r="C411" s="85"/>
      <c r="D411" s="84">
        <f t="shared" si="1322"/>
        <v>0</v>
      </c>
      <c r="E411" s="273"/>
      <c r="F411" s="273"/>
      <c r="G411" s="129"/>
      <c r="H411" s="273"/>
      <c r="I411" s="273"/>
      <c r="J411" s="132">
        <f t="shared" si="1327"/>
        <v>0</v>
      </c>
      <c r="K411" s="129"/>
      <c r="L411" s="129"/>
      <c r="M411" s="273"/>
      <c r="N411" s="273"/>
      <c r="O411" s="132">
        <f t="shared" si="1281"/>
        <v>0</v>
      </c>
      <c r="P411" s="129"/>
      <c r="Q411" s="174"/>
      <c r="R411" s="273"/>
      <c r="S411" s="273"/>
      <c r="T411" s="132">
        <f t="shared" si="1331"/>
        <v>0</v>
      </c>
      <c r="U411" s="129"/>
      <c r="V411" s="129"/>
      <c r="W411" s="273"/>
      <c r="X411" s="273"/>
      <c r="Y411" s="132">
        <f t="shared" si="1334"/>
        <v>0</v>
      </c>
      <c r="Z411" s="129"/>
      <c r="AA411" s="273"/>
      <c r="AB411" s="369"/>
      <c r="AC411" s="272"/>
      <c r="AD411" s="371"/>
      <c r="AE411" s="293"/>
      <c r="AF411" s="293"/>
      <c r="AG411" s="129"/>
      <c r="AH411" s="129"/>
      <c r="AI411" s="86"/>
      <c r="AJ411" s="87"/>
      <c r="AK411" s="88"/>
      <c r="AL411" s="88"/>
      <c r="AM411" s="88"/>
      <c r="AN411" s="88"/>
      <c r="AO411" s="88"/>
      <c r="AP411" s="88"/>
      <c r="AQ411" s="88"/>
    </row>
    <row r="412" spans="1:43" s="90" customFormat="1" x14ac:dyDescent="0.2">
      <c r="A412" s="290"/>
      <c r="B412" s="282"/>
      <c r="C412" s="85"/>
      <c r="D412" s="84">
        <f t="shared" si="1322"/>
        <v>0</v>
      </c>
      <c r="E412" s="273"/>
      <c r="F412" s="273"/>
      <c r="G412" s="129"/>
      <c r="H412" s="273"/>
      <c r="I412" s="273"/>
      <c r="J412" s="132">
        <f t="shared" si="1327"/>
        <v>0</v>
      </c>
      <c r="K412" s="129"/>
      <c r="L412" s="129"/>
      <c r="M412" s="273"/>
      <c r="N412" s="273"/>
      <c r="O412" s="132">
        <f t="shared" si="1281"/>
        <v>0</v>
      </c>
      <c r="P412" s="129"/>
      <c r="Q412" s="174"/>
      <c r="R412" s="273"/>
      <c r="S412" s="273"/>
      <c r="T412" s="132">
        <f t="shared" si="1331"/>
        <v>0</v>
      </c>
      <c r="U412" s="129"/>
      <c r="V412" s="129"/>
      <c r="W412" s="273"/>
      <c r="X412" s="273"/>
      <c r="Y412" s="132">
        <f t="shared" si="1334"/>
        <v>0</v>
      </c>
      <c r="Z412" s="129"/>
      <c r="AA412" s="273"/>
      <c r="AB412" s="369"/>
      <c r="AC412" s="272"/>
      <c r="AD412" s="371"/>
      <c r="AE412" s="293"/>
      <c r="AF412" s="293"/>
      <c r="AG412" s="129"/>
      <c r="AH412" s="129"/>
      <c r="AI412" s="86"/>
      <c r="AJ412" s="87"/>
      <c r="AK412" s="88"/>
      <c r="AL412" s="88"/>
      <c r="AM412" s="88"/>
      <c r="AN412" s="88"/>
      <c r="AO412" s="88"/>
      <c r="AP412" s="88"/>
      <c r="AQ412" s="88"/>
    </row>
    <row r="413" spans="1:43" s="90" customFormat="1" x14ac:dyDescent="0.2">
      <c r="A413" s="290">
        <v>135</v>
      </c>
      <c r="B413" s="280" t="str">
        <f>+'01-Mapa de Riesgos'!N413</f>
        <v xml:space="preserve">     </v>
      </c>
      <c r="C413" s="85"/>
      <c r="D413" s="84">
        <f t="shared" si="1322"/>
        <v>0</v>
      </c>
      <c r="E413" s="273" t="e">
        <f t="shared" ref="E413" si="1348">ROUND(AVERAGEIF(D413:D415,"&gt;0"),0)</f>
        <v>#DIV/0!</v>
      </c>
      <c r="F413" s="273" t="e">
        <f t="shared" ref="F413" si="1349">E413*0.6</f>
        <v>#DIV/0!</v>
      </c>
      <c r="G413" s="129"/>
      <c r="H413" s="274" t="e">
        <f t="shared" ref="H413" si="1350">IF(C413="No_existen",5*$H$10,I413*$H$10)</f>
        <v>#DIV/0!</v>
      </c>
      <c r="I413" s="274" t="e">
        <f t="shared" ref="I413" si="1351">ROUND(AVERAGEIF(J413:J415,"&gt;0"),0)</f>
        <v>#DIV/0!</v>
      </c>
      <c r="J413" s="132">
        <f t="shared" si="1327"/>
        <v>0</v>
      </c>
      <c r="K413" s="129"/>
      <c r="L413" s="129"/>
      <c r="M413" s="273" t="e">
        <f t="shared" ref="M413" si="1352">IF(C413="No_existen",5*$M$10,N413*$M$10)</f>
        <v>#DIV/0!</v>
      </c>
      <c r="N413" s="273" t="e">
        <f t="shared" si="1143"/>
        <v>#DIV/0!</v>
      </c>
      <c r="O413" s="132">
        <f t="shared" si="1281"/>
        <v>0</v>
      </c>
      <c r="P413" s="129"/>
      <c r="Q413" s="174"/>
      <c r="R413" s="273" t="e">
        <f t="shared" ref="R413" si="1353">IF(C413="No_existen",5*$R$10,S413*$R$10)</f>
        <v>#DIV/0!</v>
      </c>
      <c r="S413" s="273" t="e">
        <f t="shared" ref="S413" si="1354">ROUND(AVERAGEIF(T413:T415,"&gt;0"),0)</f>
        <v>#DIV/0!</v>
      </c>
      <c r="T413" s="132">
        <f t="shared" si="1331"/>
        <v>0</v>
      </c>
      <c r="U413" s="129"/>
      <c r="V413" s="129"/>
      <c r="W413" s="273" t="e">
        <f t="shared" ref="W413" si="1355">IF(C413="No_existen",5*$W$10,X413*$W$10)</f>
        <v>#DIV/0!</v>
      </c>
      <c r="X413" s="273" t="e">
        <f t="shared" ref="X413" si="1356">ROUND(AVERAGEIF(Y413:Y415,"&gt;0"),0)</f>
        <v>#DIV/0!</v>
      </c>
      <c r="Y413" s="132">
        <f t="shared" si="1334"/>
        <v>0</v>
      </c>
      <c r="Z413" s="129"/>
      <c r="AA413" s="273" t="e">
        <f t="shared" ref="AA413" si="1357">ROUND(AVERAGE(E413,I413,N413,S413,X413),0)</f>
        <v>#DIV/0!</v>
      </c>
      <c r="AB413" s="369" t="e">
        <f t="shared" ref="AB413" si="1358">IF(AA413&lt;1.5,"FUERTE",IF(AND(AA413&gt;=1.5,AA413&lt;2.5),"ACEPTABLE",IF(AA413&gt;=5,"INEXISTENTE","DÉBIL")))</f>
        <v>#DIV/0!</v>
      </c>
      <c r="AC413" s="272">
        <f>IF('01-Mapa de Riesgos'!S413=0,0,ROUND(('01-Mapa de Riesgos'!S413*AA413),0))</f>
        <v>0</v>
      </c>
      <c r="AD413" s="371" t="str">
        <f t="shared" si="1216"/>
        <v>LEVE</v>
      </c>
      <c r="AE413" s="293"/>
      <c r="AF413" s="293"/>
      <c r="AG413" s="129"/>
      <c r="AH413" s="129"/>
      <c r="AI413" s="86"/>
      <c r="AJ413" s="87"/>
      <c r="AK413" s="88"/>
      <c r="AL413" s="88"/>
      <c r="AM413" s="88"/>
      <c r="AN413" s="88"/>
      <c r="AO413" s="88"/>
      <c r="AP413" s="88"/>
      <c r="AQ413" s="88"/>
    </row>
    <row r="414" spans="1:43" s="90" customFormat="1" x14ac:dyDescent="0.2">
      <c r="A414" s="290"/>
      <c r="B414" s="281"/>
      <c r="C414" s="85"/>
      <c r="D414" s="84">
        <f t="shared" si="1322"/>
        <v>0</v>
      </c>
      <c r="E414" s="273"/>
      <c r="F414" s="273"/>
      <c r="G414" s="129"/>
      <c r="H414" s="273"/>
      <c r="I414" s="273"/>
      <c r="J414" s="132">
        <f t="shared" si="1327"/>
        <v>0</v>
      </c>
      <c r="K414" s="129"/>
      <c r="L414" s="129"/>
      <c r="M414" s="273"/>
      <c r="N414" s="273"/>
      <c r="O414" s="132">
        <f t="shared" si="1281"/>
        <v>0</v>
      </c>
      <c r="P414" s="129"/>
      <c r="Q414" s="174"/>
      <c r="R414" s="273"/>
      <c r="S414" s="273"/>
      <c r="T414" s="132">
        <f t="shared" si="1331"/>
        <v>0</v>
      </c>
      <c r="U414" s="129"/>
      <c r="V414" s="129"/>
      <c r="W414" s="273"/>
      <c r="X414" s="273"/>
      <c r="Y414" s="132">
        <f t="shared" si="1334"/>
        <v>0</v>
      </c>
      <c r="Z414" s="129"/>
      <c r="AA414" s="273"/>
      <c r="AB414" s="369"/>
      <c r="AC414" s="272"/>
      <c r="AD414" s="371"/>
      <c r="AE414" s="293"/>
      <c r="AF414" s="293"/>
      <c r="AG414" s="129"/>
      <c r="AH414" s="129"/>
      <c r="AI414" s="86"/>
      <c r="AJ414" s="87"/>
      <c r="AK414" s="88"/>
      <c r="AL414" s="88"/>
      <c r="AM414" s="88"/>
      <c r="AN414" s="88"/>
      <c r="AO414" s="88"/>
      <c r="AP414" s="88"/>
      <c r="AQ414" s="88"/>
    </row>
    <row r="415" spans="1:43" s="90" customFormat="1" x14ac:dyDescent="0.2">
      <c r="A415" s="290"/>
      <c r="B415" s="282"/>
      <c r="C415" s="85"/>
      <c r="D415" s="84">
        <f t="shared" si="1322"/>
        <v>0</v>
      </c>
      <c r="E415" s="273"/>
      <c r="F415" s="273"/>
      <c r="G415" s="129"/>
      <c r="H415" s="273"/>
      <c r="I415" s="273"/>
      <c r="J415" s="132">
        <f t="shared" si="1327"/>
        <v>0</v>
      </c>
      <c r="K415" s="129"/>
      <c r="L415" s="129"/>
      <c r="M415" s="273"/>
      <c r="N415" s="273"/>
      <c r="O415" s="132">
        <f t="shared" si="1281"/>
        <v>0</v>
      </c>
      <c r="P415" s="129"/>
      <c r="Q415" s="174"/>
      <c r="R415" s="273"/>
      <c r="S415" s="273"/>
      <c r="T415" s="132">
        <f t="shared" si="1331"/>
        <v>0</v>
      </c>
      <c r="U415" s="129"/>
      <c r="V415" s="129"/>
      <c r="W415" s="273"/>
      <c r="X415" s="273"/>
      <c r="Y415" s="132">
        <f t="shared" si="1334"/>
        <v>0</v>
      </c>
      <c r="Z415" s="129"/>
      <c r="AA415" s="273"/>
      <c r="AB415" s="369"/>
      <c r="AC415" s="272"/>
      <c r="AD415" s="371"/>
      <c r="AE415" s="293"/>
      <c r="AF415" s="293"/>
      <c r="AG415" s="129"/>
      <c r="AH415" s="129"/>
      <c r="AI415" s="86"/>
      <c r="AJ415" s="87"/>
      <c r="AK415" s="88"/>
      <c r="AL415" s="88"/>
      <c r="AM415" s="88"/>
      <c r="AN415" s="88"/>
      <c r="AO415" s="88"/>
      <c r="AP415" s="88"/>
      <c r="AQ415" s="88"/>
    </row>
    <row r="416" spans="1:43" s="90" customFormat="1" x14ac:dyDescent="0.2">
      <c r="A416" s="290">
        <v>136</v>
      </c>
      <c r="B416" s="280" t="str">
        <f>+'01-Mapa de Riesgos'!N416</f>
        <v xml:space="preserve">     </v>
      </c>
      <c r="C416" s="85"/>
      <c r="D416" s="84">
        <f t="shared" si="1322"/>
        <v>0</v>
      </c>
      <c r="E416" s="273" t="e">
        <f t="shared" ref="E416" si="1359">ROUND(AVERAGEIF(D416:D418,"&gt;0"),0)</f>
        <v>#DIV/0!</v>
      </c>
      <c r="F416" s="273" t="e">
        <f t="shared" ref="F416" si="1360">E416*0.6</f>
        <v>#DIV/0!</v>
      </c>
      <c r="G416" s="129"/>
      <c r="H416" s="274" t="e">
        <f t="shared" ref="H416" si="1361">IF(C416="No_existen",5*$H$10,I416*$H$10)</f>
        <v>#DIV/0!</v>
      </c>
      <c r="I416" s="274" t="e">
        <f t="shared" ref="I416" si="1362">ROUND(AVERAGEIF(J416:J418,"&gt;0"),0)</f>
        <v>#DIV/0!</v>
      </c>
      <c r="J416" s="132">
        <f t="shared" si="1327"/>
        <v>0</v>
      </c>
      <c r="K416" s="129"/>
      <c r="L416" s="129"/>
      <c r="M416" s="273" t="e">
        <f t="shared" ref="M416" si="1363">IF(C416="No_existen",5*$M$10,N416*$M$10)</f>
        <v>#DIV/0!</v>
      </c>
      <c r="N416" s="273" t="e">
        <f t="shared" si="1151"/>
        <v>#DIV/0!</v>
      </c>
      <c r="O416" s="132">
        <f t="shared" si="1281"/>
        <v>0</v>
      </c>
      <c r="P416" s="129"/>
      <c r="Q416" s="174"/>
      <c r="R416" s="273" t="e">
        <f t="shared" ref="R416" si="1364">IF(C416="No_existen",5*$R$10,S416*$R$10)</f>
        <v>#DIV/0!</v>
      </c>
      <c r="S416" s="273" t="e">
        <f t="shared" ref="S416" si="1365">ROUND(AVERAGEIF(T416:T418,"&gt;0"),0)</f>
        <v>#DIV/0!</v>
      </c>
      <c r="T416" s="132">
        <f t="shared" si="1331"/>
        <v>0</v>
      </c>
      <c r="U416" s="129"/>
      <c r="V416" s="129"/>
      <c r="W416" s="273" t="e">
        <f t="shared" ref="W416" si="1366">IF(C416="No_existen",5*$W$10,X416*$W$10)</f>
        <v>#DIV/0!</v>
      </c>
      <c r="X416" s="273" t="e">
        <f t="shared" ref="X416" si="1367">ROUND(AVERAGEIF(Y416:Y418,"&gt;0"),0)</f>
        <v>#DIV/0!</v>
      </c>
      <c r="Y416" s="132">
        <f t="shared" si="1334"/>
        <v>0</v>
      </c>
      <c r="Z416" s="129"/>
      <c r="AA416" s="273" t="e">
        <f t="shared" ref="AA416" si="1368">ROUND(AVERAGE(E416,I416,N416,S416,X416),0)</f>
        <v>#DIV/0!</v>
      </c>
      <c r="AB416" s="369" t="e">
        <f t="shared" ref="AB416" si="1369">IF(AA416&lt;1.5,"FUERTE",IF(AND(AA416&gt;=1.5,AA416&lt;2.5),"ACEPTABLE",IF(AA416&gt;=5,"INEXISTENTE","DÉBIL")))</f>
        <v>#DIV/0!</v>
      </c>
      <c r="AC416" s="272">
        <f>IF('01-Mapa de Riesgos'!S416=0,0,ROUND(('01-Mapa de Riesgos'!S416*AA416),0))</f>
        <v>0</v>
      </c>
      <c r="AD416" s="371" t="str">
        <f t="shared" si="1216"/>
        <v>LEVE</v>
      </c>
      <c r="AE416" s="293"/>
      <c r="AF416" s="293"/>
      <c r="AG416" s="129"/>
      <c r="AH416" s="129"/>
      <c r="AI416" s="86"/>
      <c r="AJ416" s="87"/>
      <c r="AK416" s="88"/>
      <c r="AL416" s="88"/>
      <c r="AM416" s="88"/>
      <c r="AN416" s="88"/>
      <c r="AO416" s="88"/>
      <c r="AP416" s="88"/>
      <c r="AQ416" s="88"/>
    </row>
    <row r="417" spans="1:43" s="90" customFormat="1" x14ac:dyDescent="0.2">
      <c r="A417" s="290"/>
      <c r="B417" s="281"/>
      <c r="C417" s="85"/>
      <c r="D417" s="84">
        <f t="shared" si="1322"/>
        <v>0</v>
      </c>
      <c r="E417" s="273"/>
      <c r="F417" s="273"/>
      <c r="G417" s="129"/>
      <c r="H417" s="273"/>
      <c r="I417" s="273"/>
      <c r="J417" s="132">
        <f t="shared" si="1327"/>
        <v>0</v>
      </c>
      <c r="K417" s="129"/>
      <c r="L417" s="129"/>
      <c r="M417" s="273"/>
      <c r="N417" s="273"/>
      <c r="O417" s="132">
        <f t="shared" si="1281"/>
        <v>0</v>
      </c>
      <c r="P417" s="129"/>
      <c r="Q417" s="174"/>
      <c r="R417" s="273"/>
      <c r="S417" s="273"/>
      <c r="T417" s="132">
        <f t="shared" si="1331"/>
        <v>0</v>
      </c>
      <c r="U417" s="129"/>
      <c r="V417" s="129"/>
      <c r="W417" s="273"/>
      <c r="X417" s="273"/>
      <c r="Y417" s="132">
        <f t="shared" si="1334"/>
        <v>0</v>
      </c>
      <c r="Z417" s="129"/>
      <c r="AA417" s="273"/>
      <c r="AB417" s="369"/>
      <c r="AC417" s="272"/>
      <c r="AD417" s="371"/>
      <c r="AE417" s="293"/>
      <c r="AF417" s="293"/>
      <c r="AG417" s="129"/>
      <c r="AH417" s="129"/>
      <c r="AI417" s="86"/>
      <c r="AJ417" s="87"/>
      <c r="AK417" s="88"/>
      <c r="AL417" s="88"/>
      <c r="AM417" s="88"/>
      <c r="AN417" s="88"/>
      <c r="AO417" s="88"/>
      <c r="AP417" s="88"/>
      <c r="AQ417" s="88"/>
    </row>
    <row r="418" spans="1:43" s="90" customFormat="1" x14ac:dyDescent="0.2">
      <c r="A418" s="290"/>
      <c r="B418" s="282"/>
      <c r="C418" s="85"/>
      <c r="D418" s="84">
        <f t="shared" si="1322"/>
        <v>0</v>
      </c>
      <c r="E418" s="273"/>
      <c r="F418" s="273"/>
      <c r="G418" s="129"/>
      <c r="H418" s="273"/>
      <c r="I418" s="273"/>
      <c r="J418" s="132">
        <f t="shared" si="1327"/>
        <v>0</v>
      </c>
      <c r="K418" s="129"/>
      <c r="L418" s="129"/>
      <c r="M418" s="273"/>
      <c r="N418" s="273"/>
      <c r="O418" s="132">
        <f t="shared" si="1281"/>
        <v>0</v>
      </c>
      <c r="P418" s="129"/>
      <c r="Q418" s="174"/>
      <c r="R418" s="273"/>
      <c r="S418" s="273"/>
      <c r="T418" s="132">
        <f t="shared" si="1331"/>
        <v>0</v>
      </c>
      <c r="U418" s="129"/>
      <c r="V418" s="129"/>
      <c r="W418" s="273"/>
      <c r="X418" s="273"/>
      <c r="Y418" s="132">
        <f t="shared" si="1334"/>
        <v>0</v>
      </c>
      <c r="Z418" s="129"/>
      <c r="AA418" s="273"/>
      <c r="AB418" s="369"/>
      <c r="AC418" s="272"/>
      <c r="AD418" s="371"/>
      <c r="AE418" s="293"/>
      <c r="AF418" s="293"/>
      <c r="AG418" s="129"/>
      <c r="AH418" s="129"/>
      <c r="AI418" s="86"/>
      <c r="AJ418" s="87"/>
      <c r="AK418" s="88"/>
      <c r="AL418" s="88"/>
      <c r="AM418" s="88"/>
      <c r="AN418" s="88"/>
      <c r="AO418" s="88"/>
      <c r="AP418" s="88"/>
      <c r="AQ418" s="88"/>
    </row>
    <row r="419" spans="1:43" s="90" customFormat="1" x14ac:dyDescent="0.2">
      <c r="A419" s="290">
        <v>137</v>
      </c>
      <c r="B419" s="280" t="str">
        <f>+'01-Mapa de Riesgos'!N419</f>
        <v xml:space="preserve">     </v>
      </c>
      <c r="C419" s="85"/>
      <c r="D419" s="84">
        <f t="shared" si="1322"/>
        <v>0</v>
      </c>
      <c r="E419" s="273" t="e">
        <f t="shared" ref="E419" si="1370">ROUND(AVERAGEIF(D419:D421,"&gt;0"),0)</f>
        <v>#DIV/0!</v>
      </c>
      <c r="F419" s="273" t="e">
        <f t="shared" ref="F419" si="1371">E419*0.6</f>
        <v>#DIV/0!</v>
      </c>
      <c r="G419" s="129"/>
      <c r="H419" s="274" t="e">
        <f t="shared" ref="H419" si="1372">IF(C419="No_existen",5*$H$10,I419*$H$10)</f>
        <v>#DIV/0!</v>
      </c>
      <c r="I419" s="274" t="e">
        <f t="shared" ref="I419" si="1373">ROUND(AVERAGEIF(J419:J421,"&gt;0"),0)</f>
        <v>#DIV/0!</v>
      </c>
      <c r="J419" s="132">
        <f t="shared" si="1327"/>
        <v>0</v>
      </c>
      <c r="K419" s="129"/>
      <c r="L419" s="129"/>
      <c r="M419" s="273" t="e">
        <f t="shared" ref="M419" si="1374">IF(C419="No_existen",5*$M$10,N419*$M$10)</f>
        <v>#DIV/0!</v>
      </c>
      <c r="N419" s="273" t="e">
        <f t="shared" si="1159"/>
        <v>#DIV/0!</v>
      </c>
      <c r="O419" s="132">
        <f t="shared" si="1281"/>
        <v>0</v>
      </c>
      <c r="P419" s="129"/>
      <c r="Q419" s="174"/>
      <c r="R419" s="273" t="e">
        <f t="shared" ref="R419" si="1375">IF(C419="No_existen",5*$R$10,S419*$R$10)</f>
        <v>#DIV/0!</v>
      </c>
      <c r="S419" s="273" t="e">
        <f t="shared" ref="S419" si="1376">ROUND(AVERAGEIF(T419:T421,"&gt;0"),0)</f>
        <v>#DIV/0!</v>
      </c>
      <c r="T419" s="132">
        <f t="shared" si="1331"/>
        <v>0</v>
      </c>
      <c r="U419" s="129"/>
      <c r="V419" s="129"/>
      <c r="W419" s="273" t="e">
        <f t="shared" ref="W419" si="1377">IF(C419="No_existen",5*$W$10,X419*$W$10)</f>
        <v>#DIV/0!</v>
      </c>
      <c r="X419" s="273" t="e">
        <f t="shared" ref="X419" si="1378">ROUND(AVERAGEIF(Y419:Y421,"&gt;0"),0)</f>
        <v>#DIV/0!</v>
      </c>
      <c r="Y419" s="132">
        <f t="shared" si="1334"/>
        <v>0</v>
      </c>
      <c r="Z419" s="129"/>
      <c r="AA419" s="273" t="e">
        <f t="shared" ref="AA419" si="1379">ROUND(AVERAGE(E419,I419,N419,S419,X419),0)</f>
        <v>#DIV/0!</v>
      </c>
      <c r="AB419" s="369" t="e">
        <f t="shared" ref="AB419" si="1380">IF(AA419&lt;1.5,"FUERTE",IF(AND(AA419&gt;=1.5,AA419&lt;2.5),"ACEPTABLE",IF(AA419&gt;=5,"INEXISTENTE","DÉBIL")))</f>
        <v>#DIV/0!</v>
      </c>
      <c r="AC419" s="272">
        <f>IF('01-Mapa de Riesgos'!S419=0,0,ROUND(('01-Mapa de Riesgos'!S419*AA419),0))</f>
        <v>0</v>
      </c>
      <c r="AD419" s="371" t="str">
        <f t="shared" si="1216"/>
        <v>LEVE</v>
      </c>
      <c r="AE419" s="293"/>
      <c r="AF419" s="293"/>
      <c r="AG419" s="129"/>
      <c r="AH419" s="129"/>
      <c r="AI419" s="86"/>
      <c r="AJ419" s="87"/>
      <c r="AK419" s="88"/>
      <c r="AL419" s="88"/>
      <c r="AM419" s="88"/>
      <c r="AN419" s="88"/>
      <c r="AO419" s="88"/>
      <c r="AP419" s="88"/>
      <c r="AQ419" s="88"/>
    </row>
    <row r="420" spans="1:43" s="90" customFormat="1" x14ac:dyDescent="0.2">
      <c r="A420" s="290"/>
      <c r="B420" s="281"/>
      <c r="C420" s="85"/>
      <c r="D420" s="84">
        <f t="shared" si="1322"/>
        <v>0</v>
      </c>
      <c r="E420" s="273"/>
      <c r="F420" s="273"/>
      <c r="G420" s="129"/>
      <c r="H420" s="273"/>
      <c r="I420" s="273"/>
      <c r="J420" s="132">
        <f t="shared" si="1327"/>
        <v>0</v>
      </c>
      <c r="K420" s="129"/>
      <c r="L420" s="129"/>
      <c r="M420" s="273"/>
      <c r="N420" s="273"/>
      <c r="O420" s="132">
        <f t="shared" si="1281"/>
        <v>0</v>
      </c>
      <c r="P420" s="129"/>
      <c r="Q420" s="174"/>
      <c r="R420" s="273"/>
      <c r="S420" s="273"/>
      <c r="T420" s="132">
        <f t="shared" si="1331"/>
        <v>0</v>
      </c>
      <c r="U420" s="129"/>
      <c r="V420" s="129"/>
      <c r="W420" s="273"/>
      <c r="X420" s="273"/>
      <c r="Y420" s="132">
        <f t="shared" si="1334"/>
        <v>0</v>
      </c>
      <c r="Z420" s="129"/>
      <c r="AA420" s="273"/>
      <c r="AB420" s="369"/>
      <c r="AC420" s="272"/>
      <c r="AD420" s="371"/>
      <c r="AE420" s="293"/>
      <c r="AF420" s="293"/>
      <c r="AG420" s="129"/>
      <c r="AH420" s="129"/>
      <c r="AI420" s="86"/>
      <c r="AJ420" s="87"/>
      <c r="AK420" s="88"/>
      <c r="AL420" s="88"/>
      <c r="AM420" s="88"/>
      <c r="AN420" s="88"/>
      <c r="AO420" s="88"/>
      <c r="AP420" s="88"/>
      <c r="AQ420" s="88"/>
    </row>
    <row r="421" spans="1:43" s="90" customFormat="1" x14ac:dyDescent="0.2">
      <c r="A421" s="290"/>
      <c r="B421" s="282"/>
      <c r="C421" s="85"/>
      <c r="D421" s="84">
        <f t="shared" si="1322"/>
        <v>0</v>
      </c>
      <c r="E421" s="273"/>
      <c r="F421" s="273"/>
      <c r="G421" s="129"/>
      <c r="H421" s="273"/>
      <c r="I421" s="273"/>
      <c r="J421" s="132">
        <f t="shared" si="1327"/>
        <v>0</v>
      </c>
      <c r="K421" s="129"/>
      <c r="L421" s="129"/>
      <c r="M421" s="273"/>
      <c r="N421" s="273"/>
      <c r="O421" s="132">
        <f t="shared" si="1281"/>
        <v>0</v>
      </c>
      <c r="P421" s="129"/>
      <c r="Q421" s="174"/>
      <c r="R421" s="273"/>
      <c r="S421" s="273"/>
      <c r="T421" s="132">
        <f t="shared" si="1331"/>
        <v>0</v>
      </c>
      <c r="U421" s="129"/>
      <c r="V421" s="129"/>
      <c r="W421" s="273"/>
      <c r="X421" s="273"/>
      <c r="Y421" s="132">
        <f t="shared" si="1334"/>
        <v>0</v>
      </c>
      <c r="Z421" s="129"/>
      <c r="AA421" s="273"/>
      <c r="AB421" s="369"/>
      <c r="AC421" s="272"/>
      <c r="AD421" s="371"/>
      <c r="AE421" s="293"/>
      <c r="AF421" s="293"/>
      <c r="AG421" s="129"/>
      <c r="AH421" s="129"/>
      <c r="AI421" s="86"/>
      <c r="AJ421" s="87"/>
      <c r="AK421" s="88"/>
      <c r="AL421" s="88"/>
      <c r="AM421" s="88"/>
      <c r="AN421" s="88"/>
      <c r="AO421" s="88"/>
      <c r="AP421" s="88"/>
      <c r="AQ421" s="88"/>
    </row>
    <row r="422" spans="1:43" s="90" customFormat="1" x14ac:dyDescent="0.2">
      <c r="A422" s="290">
        <v>138</v>
      </c>
      <c r="B422" s="280" t="str">
        <f>+'01-Mapa de Riesgos'!N422</f>
        <v xml:space="preserve">     </v>
      </c>
      <c r="C422" s="85"/>
      <c r="D422" s="84">
        <f t="shared" si="1322"/>
        <v>0</v>
      </c>
      <c r="E422" s="273" t="e">
        <f t="shared" ref="E422" si="1381">ROUND(AVERAGEIF(D422:D424,"&gt;0"),0)</f>
        <v>#DIV/0!</v>
      </c>
      <c r="F422" s="273" t="e">
        <f t="shared" ref="F422" si="1382">E422*0.6</f>
        <v>#DIV/0!</v>
      </c>
      <c r="G422" s="129"/>
      <c r="H422" s="274" t="e">
        <f t="shared" ref="H422" si="1383">IF(C422="No_existen",5*$H$10,I422*$H$10)</f>
        <v>#DIV/0!</v>
      </c>
      <c r="I422" s="274" t="e">
        <f t="shared" ref="I422" si="1384">ROUND(AVERAGEIF(J422:J424,"&gt;0"),0)</f>
        <v>#DIV/0!</v>
      </c>
      <c r="J422" s="132">
        <f t="shared" si="1327"/>
        <v>0</v>
      </c>
      <c r="K422" s="129"/>
      <c r="L422" s="129"/>
      <c r="M422" s="273" t="e">
        <f t="shared" ref="M422" si="1385">IF(C422="No_existen",5*$M$10,N422*$M$10)</f>
        <v>#DIV/0!</v>
      </c>
      <c r="N422" s="273" t="e">
        <f t="shared" si="1169"/>
        <v>#DIV/0!</v>
      </c>
      <c r="O422" s="132">
        <f t="shared" si="1281"/>
        <v>0</v>
      </c>
      <c r="P422" s="129"/>
      <c r="Q422" s="174"/>
      <c r="R422" s="273" t="e">
        <f t="shared" ref="R422" si="1386">IF(C422="No_existen",5*$R$10,S422*$R$10)</f>
        <v>#DIV/0!</v>
      </c>
      <c r="S422" s="273" t="e">
        <f t="shared" ref="S422" si="1387">ROUND(AVERAGEIF(T422:T424,"&gt;0"),0)</f>
        <v>#DIV/0!</v>
      </c>
      <c r="T422" s="132">
        <f t="shared" si="1331"/>
        <v>0</v>
      </c>
      <c r="U422" s="129"/>
      <c r="V422" s="129"/>
      <c r="W422" s="273" t="e">
        <f t="shared" ref="W422" si="1388">IF(C422="No_existen",5*$W$10,X422*$W$10)</f>
        <v>#DIV/0!</v>
      </c>
      <c r="X422" s="273" t="e">
        <f t="shared" ref="X422" si="1389">ROUND(AVERAGEIF(Y422:Y424,"&gt;0"),0)</f>
        <v>#DIV/0!</v>
      </c>
      <c r="Y422" s="132">
        <f t="shared" si="1334"/>
        <v>0</v>
      </c>
      <c r="Z422" s="129"/>
      <c r="AA422" s="273" t="e">
        <f t="shared" ref="AA422" si="1390">ROUND(AVERAGE(E422,I422,N422,S422,X422),0)</f>
        <v>#DIV/0!</v>
      </c>
      <c r="AB422" s="369" t="e">
        <f t="shared" ref="AB422" si="1391">IF(AA422&lt;1.5,"FUERTE",IF(AND(AA422&gt;=1.5,AA422&lt;2.5),"ACEPTABLE",IF(AA422&gt;=5,"INEXISTENTE","DÉBIL")))</f>
        <v>#DIV/0!</v>
      </c>
      <c r="AC422" s="272">
        <f>IF('01-Mapa de Riesgos'!S422=0,0,ROUND(('01-Mapa de Riesgos'!S422*AA422),0))</f>
        <v>0</v>
      </c>
      <c r="AD422" s="371" t="str">
        <f t="shared" si="1216"/>
        <v>LEVE</v>
      </c>
      <c r="AE422" s="293"/>
      <c r="AF422" s="293"/>
      <c r="AG422" s="129"/>
      <c r="AH422" s="129"/>
      <c r="AI422" s="86"/>
      <c r="AJ422" s="87"/>
      <c r="AK422" s="88"/>
      <c r="AL422" s="88"/>
      <c r="AM422" s="88"/>
      <c r="AN422" s="88"/>
      <c r="AO422" s="88"/>
      <c r="AP422" s="88"/>
      <c r="AQ422" s="88"/>
    </row>
    <row r="423" spans="1:43" s="90" customFormat="1" x14ac:dyDescent="0.2">
      <c r="A423" s="290"/>
      <c r="B423" s="281"/>
      <c r="C423" s="85"/>
      <c r="D423" s="84">
        <f t="shared" si="1322"/>
        <v>0</v>
      </c>
      <c r="E423" s="273"/>
      <c r="F423" s="273"/>
      <c r="G423" s="129"/>
      <c r="H423" s="273"/>
      <c r="I423" s="273"/>
      <c r="J423" s="132">
        <f t="shared" si="1327"/>
        <v>0</v>
      </c>
      <c r="K423" s="129"/>
      <c r="L423" s="129"/>
      <c r="M423" s="273"/>
      <c r="N423" s="273"/>
      <c r="O423" s="132">
        <f t="shared" si="1281"/>
        <v>0</v>
      </c>
      <c r="P423" s="129"/>
      <c r="Q423" s="174"/>
      <c r="R423" s="273"/>
      <c r="S423" s="273"/>
      <c r="T423" s="132">
        <f t="shared" si="1331"/>
        <v>0</v>
      </c>
      <c r="U423" s="129"/>
      <c r="V423" s="129"/>
      <c r="W423" s="273"/>
      <c r="X423" s="273"/>
      <c r="Y423" s="132">
        <f t="shared" si="1334"/>
        <v>0</v>
      </c>
      <c r="Z423" s="129"/>
      <c r="AA423" s="273"/>
      <c r="AB423" s="369"/>
      <c r="AC423" s="272"/>
      <c r="AD423" s="371"/>
      <c r="AE423" s="293"/>
      <c r="AF423" s="293"/>
      <c r="AG423" s="129"/>
      <c r="AH423" s="129"/>
      <c r="AI423" s="86"/>
      <c r="AJ423" s="87"/>
      <c r="AK423" s="88"/>
      <c r="AL423" s="88"/>
      <c r="AM423" s="88"/>
      <c r="AN423" s="88"/>
      <c r="AO423" s="88"/>
      <c r="AP423" s="88"/>
      <c r="AQ423" s="88"/>
    </row>
    <row r="424" spans="1:43" s="90" customFormat="1" x14ac:dyDescent="0.2">
      <c r="A424" s="290"/>
      <c r="B424" s="282"/>
      <c r="C424" s="85"/>
      <c r="D424" s="84">
        <f t="shared" si="1322"/>
        <v>0</v>
      </c>
      <c r="E424" s="273"/>
      <c r="F424" s="273"/>
      <c r="G424" s="129"/>
      <c r="H424" s="273"/>
      <c r="I424" s="273"/>
      <c r="J424" s="132">
        <f t="shared" si="1327"/>
        <v>0</v>
      </c>
      <c r="K424" s="129"/>
      <c r="L424" s="129"/>
      <c r="M424" s="273"/>
      <c r="N424" s="273"/>
      <c r="O424" s="132">
        <f t="shared" si="1281"/>
        <v>0</v>
      </c>
      <c r="P424" s="129"/>
      <c r="Q424" s="174"/>
      <c r="R424" s="273"/>
      <c r="S424" s="273"/>
      <c r="T424" s="132">
        <f t="shared" si="1331"/>
        <v>0</v>
      </c>
      <c r="U424" s="129"/>
      <c r="V424" s="129"/>
      <c r="W424" s="273"/>
      <c r="X424" s="273"/>
      <c r="Y424" s="132">
        <f t="shared" si="1334"/>
        <v>0</v>
      </c>
      <c r="Z424" s="129"/>
      <c r="AA424" s="273"/>
      <c r="AB424" s="369"/>
      <c r="AC424" s="272"/>
      <c r="AD424" s="371"/>
      <c r="AE424" s="293"/>
      <c r="AF424" s="293"/>
      <c r="AG424" s="129"/>
      <c r="AH424" s="129"/>
      <c r="AI424" s="86"/>
      <c r="AJ424" s="87"/>
      <c r="AK424" s="88"/>
      <c r="AL424" s="88"/>
      <c r="AM424" s="88"/>
      <c r="AN424" s="88"/>
      <c r="AO424" s="88"/>
      <c r="AP424" s="88"/>
      <c r="AQ424" s="88"/>
    </row>
    <row r="425" spans="1:43" s="90" customFormat="1" x14ac:dyDescent="0.2">
      <c r="A425" s="290">
        <v>139</v>
      </c>
      <c r="B425" s="280" t="str">
        <f>+'01-Mapa de Riesgos'!N425</f>
        <v xml:space="preserve">     </v>
      </c>
      <c r="C425" s="85"/>
      <c r="D425" s="84">
        <f t="shared" si="1322"/>
        <v>0</v>
      </c>
      <c r="E425" s="273" t="e">
        <f t="shared" ref="E425" si="1392">ROUND(AVERAGEIF(D425:D427,"&gt;0"),0)</f>
        <v>#DIV/0!</v>
      </c>
      <c r="F425" s="273" t="e">
        <f t="shared" ref="F425" si="1393">E425*0.6</f>
        <v>#DIV/0!</v>
      </c>
      <c r="G425" s="129"/>
      <c r="H425" s="274" t="e">
        <f t="shared" ref="H425" si="1394">IF(C425="No_existen",5*$H$10,I425*$H$10)</f>
        <v>#DIV/0!</v>
      </c>
      <c r="I425" s="274" t="e">
        <f t="shared" ref="I425" si="1395">ROUND(AVERAGEIF(J425:J427,"&gt;0"),0)</f>
        <v>#DIV/0!</v>
      </c>
      <c r="J425" s="132">
        <f t="shared" si="1327"/>
        <v>0</v>
      </c>
      <c r="K425" s="129"/>
      <c r="L425" s="129"/>
      <c r="M425" s="273" t="e">
        <f t="shared" ref="M425" si="1396">IF(C425="No_existen",5*$M$10,N425*$M$10)</f>
        <v>#DIV/0!</v>
      </c>
      <c r="N425" s="273" t="e">
        <f t="shared" si="1181"/>
        <v>#DIV/0!</v>
      </c>
      <c r="O425" s="132">
        <f t="shared" si="1281"/>
        <v>0</v>
      </c>
      <c r="P425" s="129"/>
      <c r="Q425" s="174"/>
      <c r="R425" s="273" t="e">
        <f t="shared" ref="R425" si="1397">IF(C425="No_existen",5*$R$10,S425*$R$10)</f>
        <v>#DIV/0!</v>
      </c>
      <c r="S425" s="273" t="e">
        <f t="shared" ref="S425" si="1398">ROUND(AVERAGEIF(T425:T427,"&gt;0"),0)</f>
        <v>#DIV/0!</v>
      </c>
      <c r="T425" s="132">
        <f t="shared" si="1331"/>
        <v>0</v>
      </c>
      <c r="U425" s="129"/>
      <c r="V425" s="129"/>
      <c r="W425" s="273" t="e">
        <f t="shared" ref="W425" si="1399">IF(C425="No_existen",5*$W$10,X425*$W$10)</f>
        <v>#DIV/0!</v>
      </c>
      <c r="X425" s="273" t="e">
        <f t="shared" ref="X425" si="1400">ROUND(AVERAGEIF(Y425:Y427,"&gt;0"),0)</f>
        <v>#DIV/0!</v>
      </c>
      <c r="Y425" s="132">
        <f t="shared" si="1334"/>
        <v>0</v>
      </c>
      <c r="Z425" s="129"/>
      <c r="AA425" s="273" t="e">
        <f t="shared" ref="AA425" si="1401">ROUND(AVERAGE(E425,I425,N425,S425,X425),0)</f>
        <v>#DIV/0!</v>
      </c>
      <c r="AB425" s="369" t="e">
        <f t="shared" ref="AB425" si="1402">IF(AA425&lt;1.5,"FUERTE",IF(AND(AA425&gt;=1.5,AA425&lt;2.5),"ACEPTABLE",IF(AA425&gt;=5,"INEXISTENTE","DÉBIL")))</f>
        <v>#DIV/0!</v>
      </c>
      <c r="AC425" s="272">
        <f>IF('01-Mapa de Riesgos'!S425=0,0,ROUND(('01-Mapa de Riesgos'!S425*AA425),0))</f>
        <v>0</v>
      </c>
      <c r="AD425" s="371" t="str">
        <f t="shared" si="1216"/>
        <v>LEVE</v>
      </c>
      <c r="AE425" s="293"/>
      <c r="AF425" s="293"/>
      <c r="AG425" s="129"/>
      <c r="AH425" s="129"/>
      <c r="AI425" s="86"/>
      <c r="AJ425" s="87"/>
      <c r="AK425" s="88"/>
      <c r="AL425" s="88"/>
      <c r="AM425" s="88"/>
      <c r="AN425" s="88"/>
      <c r="AO425" s="88"/>
      <c r="AP425" s="88"/>
      <c r="AQ425" s="88"/>
    </row>
    <row r="426" spans="1:43" s="90" customFormat="1" x14ac:dyDescent="0.2">
      <c r="A426" s="290"/>
      <c r="B426" s="281"/>
      <c r="C426" s="85"/>
      <c r="D426" s="84">
        <f t="shared" si="1322"/>
        <v>0</v>
      </c>
      <c r="E426" s="273"/>
      <c r="F426" s="273"/>
      <c r="G426" s="129"/>
      <c r="H426" s="273"/>
      <c r="I426" s="273"/>
      <c r="J426" s="132">
        <f t="shared" si="1327"/>
        <v>0</v>
      </c>
      <c r="K426" s="129"/>
      <c r="L426" s="129"/>
      <c r="M426" s="273"/>
      <c r="N426" s="273"/>
      <c r="O426" s="132">
        <f t="shared" si="1281"/>
        <v>0</v>
      </c>
      <c r="P426" s="129"/>
      <c r="Q426" s="174"/>
      <c r="R426" s="273"/>
      <c r="S426" s="273"/>
      <c r="T426" s="132">
        <f t="shared" si="1331"/>
        <v>0</v>
      </c>
      <c r="U426" s="129"/>
      <c r="V426" s="129"/>
      <c r="W426" s="273"/>
      <c r="X426" s="273"/>
      <c r="Y426" s="132">
        <f t="shared" si="1334"/>
        <v>0</v>
      </c>
      <c r="Z426" s="129"/>
      <c r="AA426" s="273"/>
      <c r="AB426" s="369"/>
      <c r="AC426" s="272"/>
      <c r="AD426" s="371"/>
      <c r="AE426" s="293"/>
      <c r="AF426" s="293"/>
      <c r="AG426" s="129"/>
      <c r="AH426" s="129"/>
      <c r="AI426" s="86"/>
      <c r="AJ426" s="87"/>
      <c r="AK426" s="88"/>
      <c r="AL426" s="88"/>
      <c r="AM426" s="88"/>
      <c r="AN426" s="88"/>
      <c r="AO426" s="88"/>
      <c r="AP426" s="88"/>
      <c r="AQ426" s="88"/>
    </row>
    <row r="427" spans="1:43" s="90" customFormat="1" x14ac:dyDescent="0.2">
      <c r="A427" s="290"/>
      <c r="B427" s="282"/>
      <c r="C427" s="85"/>
      <c r="D427" s="84">
        <f t="shared" si="1322"/>
        <v>0</v>
      </c>
      <c r="E427" s="273"/>
      <c r="F427" s="273"/>
      <c r="G427" s="129"/>
      <c r="H427" s="273"/>
      <c r="I427" s="273"/>
      <c r="J427" s="132">
        <f t="shared" si="1327"/>
        <v>0</v>
      </c>
      <c r="K427" s="129"/>
      <c r="L427" s="129"/>
      <c r="M427" s="273"/>
      <c r="N427" s="273"/>
      <c r="O427" s="132">
        <f t="shared" si="1281"/>
        <v>0</v>
      </c>
      <c r="P427" s="129"/>
      <c r="Q427" s="174"/>
      <c r="R427" s="273"/>
      <c r="S427" s="273"/>
      <c r="T427" s="132">
        <f t="shared" si="1331"/>
        <v>0</v>
      </c>
      <c r="U427" s="129"/>
      <c r="V427" s="129"/>
      <c r="W427" s="273"/>
      <c r="X427" s="273"/>
      <c r="Y427" s="132">
        <f t="shared" si="1334"/>
        <v>0</v>
      </c>
      <c r="Z427" s="129"/>
      <c r="AA427" s="273"/>
      <c r="AB427" s="369"/>
      <c r="AC427" s="272"/>
      <c r="AD427" s="371"/>
      <c r="AE427" s="293"/>
      <c r="AF427" s="293"/>
      <c r="AG427" s="129"/>
      <c r="AH427" s="129"/>
      <c r="AI427" s="86"/>
      <c r="AJ427" s="87"/>
      <c r="AK427" s="88"/>
      <c r="AL427" s="88"/>
      <c r="AM427" s="88"/>
      <c r="AN427" s="88"/>
      <c r="AO427" s="88"/>
      <c r="AP427" s="88"/>
      <c r="AQ427" s="88"/>
    </row>
    <row r="428" spans="1:43" s="90" customFormat="1" x14ac:dyDescent="0.2">
      <c r="A428" s="290">
        <v>140</v>
      </c>
      <c r="B428" s="280" t="str">
        <f>+'01-Mapa de Riesgos'!N428</f>
        <v xml:space="preserve">     </v>
      </c>
      <c r="C428" s="85"/>
      <c r="D428" s="84">
        <f t="shared" si="1322"/>
        <v>0</v>
      </c>
      <c r="E428" s="273" t="e">
        <f t="shared" ref="E428" si="1403">ROUND(AVERAGEIF(D428:D430,"&gt;0"),0)</f>
        <v>#DIV/0!</v>
      </c>
      <c r="F428" s="273" t="e">
        <f t="shared" ref="F428" si="1404">E428*0.6</f>
        <v>#DIV/0!</v>
      </c>
      <c r="G428" s="129"/>
      <c r="H428" s="274" t="e">
        <f t="shared" ref="H428" si="1405">IF(C428="No_existen",5*$H$10,I428*$H$10)</f>
        <v>#DIV/0!</v>
      </c>
      <c r="I428" s="274" t="e">
        <f t="shared" ref="I428" si="1406">ROUND(AVERAGEIF(J428:J430,"&gt;0"),0)</f>
        <v>#DIV/0!</v>
      </c>
      <c r="J428" s="132">
        <f t="shared" si="1327"/>
        <v>0</v>
      </c>
      <c r="K428" s="129"/>
      <c r="L428" s="129"/>
      <c r="M428" s="273" t="e">
        <f t="shared" ref="M428" si="1407">IF(C428="No_existen",5*$M$10,N428*$M$10)</f>
        <v>#DIV/0!</v>
      </c>
      <c r="N428" s="273" t="e">
        <f t="shared" si="1193"/>
        <v>#DIV/0!</v>
      </c>
      <c r="O428" s="132">
        <f t="shared" si="1281"/>
        <v>0</v>
      </c>
      <c r="P428" s="129"/>
      <c r="Q428" s="174"/>
      <c r="R428" s="273" t="e">
        <f t="shared" ref="R428" si="1408">IF(C428="No_existen",5*$R$10,S428*$R$10)</f>
        <v>#DIV/0!</v>
      </c>
      <c r="S428" s="273" t="e">
        <f t="shared" ref="S428" si="1409">ROUND(AVERAGEIF(T428:T430,"&gt;0"),0)</f>
        <v>#DIV/0!</v>
      </c>
      <c r="T428" s="132">
        <f t="shared" si="1331"/>
        <v>0</v>
      </c>
      <c r="U428" s="129"/>
      <c r="V428" s="129"/>
      <c r="W428" s="273" t="e">
        <f t="shared" ref="W428" si="1410">IF(C428="No_existen",5*$W$10,X428*$W$10)</f>
        <v>#DIV/0!</v>
      </c>
      <c r="X428" s="273" t="e">
        <f t="shared" ref="X428" si="1411">ROUND(AVERAGEIF(Y428:Y430,"&gt;0"),0)</f>
        <v>#DIV/0!</v>
      </c>
      <c r="Y428" s="132">
        <f t="shared" si="1334"/>
        <v>0</v>
      </c>
      <c r="Z428" s="129"/>
      <c r="AA428" s="273" t="e">
        <f t="shared" ref="AA428" si="1412">ROUND(AVERAGE(E428,I428,N428,S428,X428),0)</f>
        <v>#DIV/0!</v>
      </c>
      <c r="AB428" s="369" t="e">
        <f t="shared" ref="AB428" si="1413">IF(AA428&lt;1.5,"FUERTE",IF(AND(AA428&gt;=1.5,AA428&lt;2.5),"ACEPTABLE",IF(AA428&gt;=5,"INEXISTENTE","DÉBIL")))</f>
        <v>#DIV/0!</v>
      </c>
      <c r="AC428" s="272">
        <f>IF('01-Mapa de Riesgos'!S428=0,0,ROUND(('01-Mapa de Riesgos'!S428*AA428),0))</f>
        <v>0</v>
      </c>
      <c r="AD428" s="371" t="str">
        <f t="shared" si="1216"/>
        <v>LEVE</v>
      </c>
      <c r="AE428" s="293"/>
      <c r="AF428" s="293"/>
      <c r="AG428" s="129"/>
      <c r="AH428" s="129"/>
      <c r="AI428" s="86"/>
      <c r="AJ428" s="87"/>
      <c r="AK428" s="88"/>
      <c r="AL428" s="88"/>
      <c r="AM428" s="88"/>
      <c r="AN428" s="88"/>
      <c r="AO428" s="88"/>
      <c r="AP428" s="88"/>
      <c r="AQ428" s="88"/>
    </row>
    <row r="429" spans="1:43" s="90" customFormat="1" x14ac:dyDescent="0.2">
      <c r="A429" s="290"/>
      <c r="B429" s="281"/>
      <c r="C429" s="85"/>
      <c r="D429" s="84">
        <f t="shared" si="1322"/>
        <v>0</v>
      </c>
      <c r="E429" s="273"/>
      <c r="F429" s="273"/>
      <c r="G429" s="129"/>
      <c r="H429" s="273"/>
      <c r="I429" s="273"/>
      <c r="J429" s="132">
        <f t="shared" si="1327"/>
        <v>0</v>
      </c>
      <c r="K429" s="129"/>
      <c r="L429" s="129"/>
      <c r="M429" s="273"/>
      <c r="N429" s="273"/>
      <c r="O429" s="132">
        <f t="shared" si="1281"/>
        <v>0</v>
      </c>
      <c r="P429" s="129"/>
      <c r="Q429" s="174"/>
      <c r="R429" s="273"/>
      <c r="S429" s="273"/>
      <c r="T429" s="132">
        <f t="shared" si="1331"/>
        <v>0</v>
      </c>
      <c r="U429" s="129"/>
      <c r="V429" s="129"/>
      <c r="W429" s="273"/>
      <c r="X429" s="273"/>
      <c r="Y429" s="132">
        <f t="shared" si="1334"/>
        <v>0</v>
      </c>
      <c r="Z429" s="129"/>
      <c r="AA429" s="273"/>
      <c r="AB429" s="369"/>
      <c r="AC429" s="272"/>
      <c r="AD429" s="371"/>
      <c r="AE429" s="293"/>
      <c r="AF429" s="293"/>
      <c r="AG429" s="129"/>
      <c r="AH429" s="129"/>
      <c r="AI429" s="86"/>
      <c r="AJ429" s="87"/>
      <c r="AK429" s="88"/>
      <c r="AL429" s="88"/>
      <c r="AM429" s="88"/>
      <c r="AN429" s="88"/>
      <c r="AO429" s="88"/>
      <c r="AP429" s="88"/>
      <c r="AQ429" s="88"/>
    </row>
    <row r="430" spans="1:43" s="90" customFormat="1" x14ac:dyDescent="0.2">
      <c r="A430" s="290"/>
      <c r="B430" s="282"/>
      <c r="C430" s="85"/>
      <c r="D430" s="84">
        <f t="shared" si="1322"/>
        <v>0</v>
      </c>
      <c r="E430" s="273"/>
      <c r="F430" s="273"/>
      <c r="G430" s="129"/>
      <c r="H430" s="273"/>
      <c r="I430" s="273"/>
      <c r="J430" s="132">
        <f t="shared" si="1327"/>
        <v>0</v>
      </c>
      <c r="K430" s="129"/>
      <c r="L430" s="129"/>
      <c r="M430" s="273"/>
      <c r="N430" s="273"/>
      <c r="O430" s="132">
        <f t="shared" si="1281"/>
        <v>0</v>
      </c>
      <c r="P430" s="129"/>
      <c r="Q430" s="174"/>
      <c r="R430" s="273"/>
      <c r="S430" s="273"/>
      <c r="T430" s="132">
        <f t="shared" si="1331"/>
        <v>0</v>
      </c>
      <c r="U430" s="129"/>
      <c r="V430" s="129"/>
      <c r="W430" s="273"/>
      <c r="X430" s="273"/>
      <c r="Y430" s="132">
        <f t="shared" si="1334"/>
        <v>0</v>
      </c>
      <c r="Z430" s="129"/>
      <c r="AA430" s="273"/>
      <c r="AB430" s="369"/>
      <c r="AC430" s="272"/>
      <c r="AD430" s="371"/>
      <c r="AE430" s="293"/>
      <c r="AF430" s="293"/>
      <c r="AG430" s="129"/>
      <c r="AH430" s="129"/>
      <c r="AI430" s="86"/>
      <c r="AJ430" s="87"/>
      <c r="AK430" s="88"/>
      <c r="AL430" s="88"/>
      <c r="AM430" s="88"/>
      <c r="AN430" s="88"/>
      <c r="AO430" s="88"/>
      <c r="AP430" s="88"/>
      <c r="AQ430" s="88"/>
    </row>
    <row r="431" spans="1:43" s="90" customFormat="1" x14ac:dyDescent="0.2">
      <c r="A431" s="290">
        <v>141</v>
      </c>
      <c r="B431" s="280" t="str">
        <f>+'01-Mapa de Riesgos'!N431</f>
        <v xml:space="preserve">     </v>
      </c>
      <c r="C431" s="85"/>
      <c r="D431" s="84">
        <f t="shared" si="1322"/>
        <v>0</v>
      </c>
      <c r="E431" s="273" t="e">
        <f t="shared" ref="E431" si="1414">ROUND(AVERAGEIF(D431:D433,"&gt;0"),0)</f>
        <v>#DIV/0!</v>
      </c>
      <c r="F431" s="273" t="e">
        <f t="shared" ref="F431" si="1415">E431*0.6</f>
        <v>#DIV/0!</v>
      </c>
      <c r="G431" s="129"/>
      <c r="H431" s="274" t="e">
        <f t="shared" ref="H431" si="1416">IF(C431="No_existen",5*$H$10,I431*$H$10)</f>
        <v>#DIV/0!</v>
      </c>
      <c r="I431" s="274" t="e">
        <f t="shared" ref="I431" si="1417">ROUND(AVERAGEIF(J431:J433,"&gt;0"),0)</f>
        <v>#DIV/0!</v>
      </c>
      <c r="J431" s="132">
        <f t="shared" si="1327"/>
        <v>0</v>
      </c>
      <c r="K431" s="129"/>
      <c r="L431" s="129"/>
      <c r="M431" s="273" t="e">
        <f t="shared" ref="M431" si="1418">IF(C431="No_existen",5*$M$10,N431*$M$10)</f>
        <v>#DIV/0!</v>
      </c>
      <c r="N431" s="273" t="e">
        <f t="shared" ref="N431" si="1419">ROUND(AVERAGEIF(O431:O433,"&gt;0"),0)</f>
        <v>#DIV/0!</v>
      </c>
      <c r="O431" s="132">
        <f t="shared" si="1281"/>
        <v>0</v>
      </c>
      <c r="P431" s="129"/>
      <c r="Q431" s="174"/>
      <c r="R431" s="273" t="e">
        <f t="shared" ref="R431" si="1420">IF(C431="No_existen",5*$R$10,S431*$R$10)</f>
        <v>#DIV/0!</v>
      </c>
      <c r="S431" s="273" t="e">
        <f t="shared" ref="S431" si="1421">ROUND(AVERAGEIF(T431:T433,"&gt;0"),0)</f>
        <v>#DIV/0!</v>
      </c>
      <c r="T431" s="132">
        <f t="shared" si="1331"/>
        <v>0</v>
      </c>
      <c r="U431" s="129"/>
      <c r="V431" s="129"/>
      <c r="W431" s="273" t="e">
        <f t="shared" ref="W431" si="1422">IF(C431="No_existen",5*$W$10,X431*$W$10)</f>
        <v>#DIV/0!</v>
      </c>
      <c r="X431" s="273" t="e">
        <f t="shared" ref="X431" si="1423">ROUND(AVERAGEIF(Y431:Y433,"&gt;0"),0)</f>
        <v>#DIV/0!</v>
      </c>
      <c r="Y431" s="132">
        <f t="shared" si="1334"/>
        <v>0</v>
      </c>
      <c r="Z431" s="129"/>
      <c r="AA431" s="273" t="e">
        <f t="shared" ref="AA431" si="1424">ROUND(AVERAGE(E431,I431,N431,S431,X431),0)</f>
        <v>#DIV/0!</v>
      </c>
      <c r="AB431" s="369" t="e">
        <f t="shared" ref="AB431" si="1425">IF(AA431&lt;1.5,"FUERTE",IF(AND(AA431&gt;=1.5,AA431&lt;2.5),"ACEPTABLE",IF(AA431&gt;=5,"INEXISTENTE","DÉBIL")))</f>
        <v>#DIV/0!</v>
      </c>
      <c r="AC431" s="272">
        <f>IF('01-Mapa de Riesgos'!S431=0,0,ROUND(('01-Mapa de Riesgos'!S431*AA431),0))</f>
        <v>0</v>
      </c>
      <c r="AD431" s="371" t="str">
        <f t="shared" si="1216"/>
        <v>LEVE</v>
      </c>
      <c r="AE431" s="293"/>
      <c r="AF431" s="293"/>
      <c r="AG431" s="129"/>
      <c r="AH431" s="129"/>
      <c r="AI431" s="86"/>
      <c r="AJ431" s="87"/>
      <c r="AK431" s="88"/>
      <c r="AL431" s="88"/>
      <c r="AM431" s="88"/>
      <c r="AN431" s="88"/>
      <c r="AO431" s="88"/>
      <c r="AP431" s="88"/>
      <c r="AQ431" s="88"/>
    </row>
    <row r="432" spans="1:43" s="90" customFormat="1" x14ac:dyDescent="0.2">
      <c r="A432" s="290"/>
      <c r="B432" s="281"/>
      <c r="C432" s="85"/>
      <c r="D432" s="84">
        <f t="shared" si="1322"/>
        <v>0</v>
      </c>
      <c r="E432" s="273"/>
      <c r="F432" s="273"/>
      <c r="G432" s="129"/>
      <c r="H432" s="273"/>
      <c r="I432" s="273"/>
      <c r="J432" s="132">
        <f t="shared" si="1327"/>
        <v>0</v>
      </c>
      <c r="K432" s="129"/>
      <c r="L432" s="129"/>
      <c r="M432" s="273"/>
      <c r="N432" s="273"/>
      <c r="O432" s="132">
        <f t="shared" si="1281"/>
        <v>0</v>
      </c>
      <c r="P432" s="129"/>
      <c r="Q432" s="174"/>
      <c r="R432" s="273"/>
      <c r="S432" s="273"/>
      <c r="T432" s="132">
        <f t="shared" si="1331"/>
        <v>0</v>
      </c>
      <c r="U432" s="129"/>
      <c r="V432" s="129"/>
      <c r="W432" s="273"/>
      <c r="X432" s="273"/>
      <c r="Y432" s="132">
        <f t="shared" si="1334"/>
        <v>0</v>
      </c>
      <c r="Z432" s="129"/>
      <c r="AA432" s="273"/>
      <c r="AB432" s="369"/>
      <c r="AC432" s="272"/>
      <c r="AD432" s="371"/>
      <c r="AE432" s="293"/>
      <c r="AF432" s="293"/>
      <c r="AG432" s="129"/>
      <c r="AH432" s="129"/>
      <c r="AI432" s="86"/>
      <c r="AJ432" s="87"/>
      <c r="AK432" s="88"/>
      <c r="AL432" s="88"/>
      <c r="AM432" s="88"/>
      <c r="AN432" s="88"/>
      <c r="AO432" s="88"/>
      <c r="AP432" s="88"/>
      <c r="AQ432" s="88"/>
    </row>
    <row r="433" spans="1:43" s="90" customFormat="1" x14ac:dyDescent="0.2">
      <c r="A433" s="290"/>
      <c r="B433" s="282"/>
      <c r="C433" s="85"/>
      <c r="D433" s="84">
        <f t="shared" si="1322"/>
        <v>0</v>
      </c>
      <c r="E433" s="273"/>
      <c r="F433" s="273"/>
      <c r="G433" s="129"/>
      <c r="H433" s="273"/>
      <c r="I433" s="273"/>
      <c r="J433" s="132">
        <f t="shared" si="1327"/>
        <v>0</v>
      </c>
      <c r="K433" s="129"/>
      <c r="L433" s="129"/>
      <c r="M433" s="273"/>
      <c r="N433" s="273"/>
      <c r="O433" s="132">
        <f t="shared" si="1281"/>
        <v>0</v>
      </c>
      <c r="P433" s="129"/>
      <c r="Q433" s="174"/>
      <c r="R433" s="273"/>
      <c r="S433" s="273"/>
      <c r="T433" s="132">
        <f t="shared" si="1331"/>
        <v>0</v>
      </c>
      <c r="U433" s="129"/>
      <c r="V433" s="129"/>
      <c r="W433" s="273"/>
      <c r="X433" s="273"/>
      <c r="Y433" s="132">
        <f t="shared" si="1334"/>
        <v>0</v>
      </c>
      <c r="Z433" s="129"/>
      <c r="AA433" s="273"/>
      <c r="AB433" s="369"/>
      <c r="AC433" s="272"/>
      <c r="AD433" s="371"/>
      <c r="AE433" s="293"/>
      <c r="AF433" s="293"/>
      <c r="AG433" s="129"/>
      <c r="AH433" s="129"/>
      <c r="AI433" s="86"/>
      <c r="AJ433" s="87"/>
      <c r="AK433" s="88"/>
      <c r="AL433" s="88"/>
      <c r="AM433" s="88"/>
      <c r="AN433" s="88"/>
      <c r="AO433" s="88"/>
      <c r="AP433" s="88"/>
      <c r="AQ433" s="88"/>
    </row>
    <row r="434" spans="1:43" s="90" customFormat="1" x14ac:dyDescent="0.2">
      <c r="A434" s="290">
        <v>142</v>
      </c>
      <c r="B434" s="280" t="str">
        <f>+'01-Mapa de Riesgos'!N434</f>
        <v xml:space="preserve">     </v>
      </c>
      <c r="C434" s="85"/>
      <c r="D434" s="84">
        <f t="shared" si="1322"/>
        <v>0</v>
      </c>
      <c r="E434" s="273" t="e">
        <f t="shared" ref="E434:E494" si="1426">ROUND(AVERAGEIF(D434:D436,"&gt;0"),0)</f>
        <v>#DIV/0!</v>
      </c>
      <c r="F434" s="273" t="e">
        <f t="shared" ref="F434:F494" si="1427">E434*0.6</f>
        <v>#DIV/0!</v>
      </c>
      <c r="G434" s="129"/>
      <c r="H434" s="274" t="e">
        <f t="shared" ref="H434" si="1428">IF(C434="No_existen",5*$H$10,I434*$H$10)</f>
        <v>#DIV/0!</v>
      </c>
      <c r="I434" s="274" t="e">
        <f t="shared" ref="I434" si="1429">ROUND(AVERAGEIF(J434:J436,"&gt;0"),0)</f>
        <v>#DIV/0!</v>
      </c>
      <c r="J434" s="132">
        <f t="shared" si="1327"/>
        <v>0</v>
      </c>
      <c r="K434" s="129"/>
      <c r="L434" s="129"/>
      <c r="M434" s="273" t="e">
        <f t="shared" ref="M434" si="1430">IF(C434="No_existen",5*$M$10,N434*$M$10)</f>
        <v>#DIV/0!</v>
      </c>
      <c r="N434" s="273" t="e">
        <f t="shared" ref="N434:N494" si="1431">ROUND(AVERAGEIF(O434:O436,"&gt;0"),0)</f>
        <v>#DIV/0!</v>
      </c>
      <c r="O434" s="132">
        <f t="shared" si="1281"/>
        <v>0</v>
      </c>
      <c r="P434" s="129"/>
      <c r="Q434" s="174"/>
      <c r="R434" s="273" t="e">
        <f t="shared" ref="R434" si="1432">IF(C434="No_existen",5*$R$10,S434*$R$10)</f>
        <v>#DIV/0!</v>
      </c>
      <c r="S434" s="273" t="e">
        <f t="shared" ref="S434" si="1433">ROUND(AVERAGEIF(T434:T436,"&gt;0"),0)</f>
        <v>#DIV/0!</v>
      </c>
      <c r="T434" s="132">
        <f t="shared" si="1331"/>
        <v>0</v>
      </c>
      <c r="U434" s="129"/>
      <c r="V434" s="129"/>
      <c r="W434" s="273" t="e">
        <f t="shared" ref="W434" si="1434">IF(C434="No_existen",5*$W$10,X434*$W$10)</f>
        <v>#DIV/0!</v>
      </c>
      <c r="X434" s="273" t="e">
        <f t="shared" ref="X434" si="1435">ROUND(AVERAGEIF(Y434:Y436,"&gt;0"),0)</f>
        <v>#DIV/0!</v>
      </c>
      <c r="Y434" s="132">
        <f t="shared" si="1334"/>
        <v>0</v>
      </c>
      <c r="Z434" s="129"/>
      <c r="AA434" s="273" t="e">
        <f t="shared" ref="AA434" si="1436">ROUND(AVERAGE(E434,I434,N434,S434,X434),0)</f>
        <v>#DIV/0!</v>
      </c>
      <c r="AB434" s="369" t="e">
        <f t="shared" ref="AB434" si="1437">IF(AA434&lt;1.5,"FUERTE",IF(AND(AA434&gt;=1.5,AA434&lt;2.5),"ACEPTABLE",IF(AA434&gt;=5,"INEXISTENTE","DÉBIL")))</f>
        <v>#DIV/0!</v>
      </c>
      <c r="AC434" s="272">
        <f>IF('01-Mapa de Riesgos'!S434=0,0,ROUND(('01-Mapa de Riesgos'!S434*AA434),0))</f>
        <v>0</v>
      </c>
      <c r="AD434" s="371" t="str">
        <f t="shared" si="1216"/>
        <v>LEVE</v>
      </c>
      <c r="AE434" s="293"/>
      <c r="AF434" s="293"/>
      <c r="AG434" s="129"/>
      <c r="AH434" s="129"/>
      <c r="AI434" s="86"/>
      <c r="AJ434" s="87"/>
      <c r="AK434" s="88"/>
      <c r="AL434" s="88"/>
      <c r="AM434" s="88"/>
      <c r="AN434" s="88"/>
      <c r="AO434" s="88"/>
      <c r="AP434" s="88"/>
      <c r="AQ434" s="88"/>
    </row>
    <row r="435" spans="1:43" s="90" customFormat="1" x14ac:dyDescent="0.2">
      <c r="A435" s="290"/>
      <c r="B435" s="281"/>
      <c r="C435" s="85"/>
      <c r="D435" s="84">
        <f t="shared" si="1322"/>
        <v>0</v>
      </c>
      <c r="E435" s="273"/>
      <c r="F435" s="273"/>
      <c r="G435" s="129"/>
      <c r="H435" s="273"/>
      <c r="I435" s="273"/>
      <c r="J435" s="132">
        <f t="shared" si="1327"/>
        <v>0</v>
      </c>
      <c r="K435" s="129"/>
      <c r="L435" s="129"/>
      <c r="M435" s="273"/>
      <c r="N435" s="273"/>
      <c r="O435" s="132">
        <f t="shared" si="1281"/>
        <v>0</v>
      </c>
      <c r="P435" s="129"/>
      <c r="Q435" s="174"/>
      <c r="R435" s="273"/>
      <c r="S435" s="273"/>
      <c r="T435" s="132">
        <f t="shared" si="1331"/>
        <v>0</v>
      </c>
      <c r="U435" s="129"/>
      <c r="V435" s="129"/>
      <c r="W435" s="273"/>
      <c r="X435" s="273"/>
      <c r="Y435" s="132">
        <f t="shared" si="1334"/>
        <v>0</v>
      </c>
      <c r="Z435" s="129"/>
      <c r="AA435" s="273"/>
      <c r="AB435" s="369"/>
      <c r="AC435" s="272"/>
      <c r="AD435" s="371"/>
      <c r="AE435" s="293"/>
      <c r="AF435" s="293"/>
      <c r="AG435" s="129"/>
      <c r="AH435" s="129"/>
      <c r="AI435" s="86"/>
      <c r="AJ435" s="87"/>
      <c r="AK435" s="88"/>
      <c r="AL435" s="88"/>
      <c r="AM435" s="88"/>
      <c r="AN435" s="88"/>
      <c r="AO435" s="88"/>
      <c r="AP435" s="88"/>
      <c r="AQ435" s="88"/>
    </row>
    <row r="436" spans="1:43" s="90" customFormat="1" x14ac:dyDescent="0.2">
      <c r="A436" s="290"/>
      <c r="B436" s="282"/>
      <c r="C436" s="85"/>
      <c r="D436" s="84">
        <f t="shared" si="1322"/>
        <v>0</v>
      </c>
      <c r="E436" s="273"/>
      <c r="F436" s="273"/>
      <c r="G436" s="129"/>
      <c r="H436" s="273"/>
      <c r="I436" s="273"/>
      <c r="J436" s="132">
        <f t="shared" si="1327"/>
        <v>0</v>
      </c>
      <c r="K436" s="129"/>
      <c r="L436" s="129"/>
      <c r="M436" s="273"/>
      <c r="N436" s="273"/>
      <c r="O436" s="132">
        <f t="shared" si="1281"/>
        <v>0</v>
      </c>
      <c r="P436" s="129"/>
      <c r="Q436" s="174"/>
      <c r="R436" s="273"/>
      <c r="S436" s="273"/>
      <c r="T436" s="132">
        <f t="shared" si="1331"/>
        <v>0</v>
      </c>
      <c r="U436" s="129"/>
      <c r="V436" s="129"/>
      <c r="W436" s="273"/>
      <c r="X436" s="273"/>
      <c r="Y436" s="132">
        <f t="shared" si="1334"/>
        <v>0</v>
      </c>
      <c r="Z436" s="129"/>
      <c r="AA436" s="273"/>
      <c r="AB436" s="369"/>
      <c r="AC436" s="272"/>
      <c r="AD436" s="371"/>
      <c r="AE436" s="293"/>
      <c r="AF436" s="293"/>
      <c r="AG436" s="129"/>
      <c r="AH436" s="129"/>
      <c r="AI436" s="86"/>
      <c r="AJ436" s="87"/>
      <c r="AK436" s="88"/>
      <c r="AL436" s="88"/>
      <c r="AM436" s="88"/>
      <c r="AN436" s="88"/>
      <c r="AO436" s="88"/>
      <c r="AP436" s="88"/>
      <c r="AQ436" s="88"/>
    </row>
    <row r="437" spans="1:43" s="90" customFormat="1" x14ac:dyDescent="0.2">
      <c r="A437" s="290">
        <v>143</v>
      </c>
      <c r="B437" s="280" t="str">
        <f>+'01-Mapa de Riesgos'!N437</f>
        <v xml:space="preserve">     </v>
      </c>
      <c r="C437" s="85"/>
      <c r="D437" s="84">
        <f t="shared" si="1322"/>
        <v>0</v>
      </c>
      <c r="E437" s="273" t="e">
        <f t="shared" ref="E437:E497" si="1438">ROUND(AVERAGEIF(D437:D439,"&gt;0"),0)</f>
        <v>#DIV/0!</v>
      </c>
      <c r="F437" s="273" t="e">
        <f t="shared" ref="F437:F497" si="1439">E437*0.6</f>
        <v>#DIV/0!</v>
      </c>
      <c r="G437" s="129"/>
      <c r="H437" s="274" t="e">
        <f t="shared" ref="H437" si="1440">IF(C437="No_existen",5*$H$10,I437*$H$10)</f>
        <v>#DIV/0!</v>
      </c>
      <c r="I437" s="274" t="e">
        <f t="shared" ref="I437" si="1441">ROUND(AVERAGEIF(J437:J439,"&gt;0"),0)</f>
        <v>#DIV/0!</v>
      </c>
      <c r="J437" s="132">
        <f t="shared" si="1327"/>
        <v>0</v>
      </c>
      <c r="K437" s="129"/>
      <c r="L437" s="129"/>
      <c r="M437" s="273" t="e">
        <f t="shared" ref="M437" si="1442">IF(C437="No_existen",5*$M$10,N437*$M$10)</f>
        <v>#DIV/0!</v>
      </c>
      <c r="N437" s="273" t="e">
        <f t="shared" ref="N437:N497" si="1443">ROUND(AVERAGEIF(O437:O439,"&gt;0"),0)</f>
        <v>#DIV/0!</v>
      </c>
      <c r="O437" s="132">
        <f t="shared" si="1281"/>
        <v>0</v>
      </c>
      <c r="P437" s="129"/>
      <c r="Q437" s="174"/>
      <c r="R437" s="273" t="e">
        <f t="shared" ref="R437" si="1444">IF(C437="No_existen",5*$R$10,S437*$R$10)</f>
        <v>#DIV/0!</v>
      </c>
      <c r="S437" s="273" t="e">
        <f t="shared" ref="S437" si="1445">ROUND(AVERAGEIF(T437:T439,"&gt;0"),0)</f>
        <v>#DIV/0!</v>
      </c>
      <c r="T437" s="132">
        <f t="shared" si="1331"/>
        <v>0</v>
      </c>
      <c r="U437" s="129"/>
      <c r="V437" s="129"/>
      <c r="W437" s="273" t="e">
        <f t="shared" ref="W437" si="1446">IF(C437="No_existen",5*$W$10,X437*$W$10)</f>
        <v>#DIV/0!</v>
      </c>
      <c r="X437" s="273" t="e">
        <f t="shared" ref="X437" si="1447">ROUND(AVERAGEIF(Y437:Y439,"&gt;0"),0)</f>
        <v>#DIV/0!</v>
      </c>
      <c r="Y437" s="132">
        <f t="shared" si="1334"/>
        <v>0</v>
      </c>
      <c r="Z437" s="129"/>
      <c r="AA437" s="273" t="e">
        <f t="shared" ref="AA437" si="1448">ROUND(AVERAGE(E437,I437,N437,S437,X437),0)</f>
        <v>#DIV/0!</v>
      </c>
      <c r="AB437" s="369" t="e">
        <f t="shared" ref="AB437" si="1449">IF(AA437&lt;1.5,"FUERTE",IF(AND(AA437&gt;=1.5,AA437&lt;2.5),"ACEPTABLE",IF(AA437&gt;=5,"INEXISTENTE","DÉBIL")))</f>
        <v>#DIV/0!</v>
      </c>
      <c r="AC437" s="272">
        <f>IF('01-Mapa de Riesgos'!S437=0,0,ROUND(('01-Mapa de Riesgos'!S437*AA437),0))</f>
        <v>0</v>
      </c>
      <c r="AD437" s="371" t="str">
        <f t="shared" si="1216"/>
        <v>LEVE</v>
      </c>
      <c r="AE437" s="293"/>
      <c r="AF437" s="293"/>
      <c r="AG437" s="129"/>
      <c r="AH437" s="129"/>
      <c r="AI437" s="86"/>
      <c r="AJ437" s="87"/>
      <c r="AK437" s="88"/>
      <c r="AL437" s="88"/>
      <c r="AM437" s="88"/>
      <c r="AN437" s="88"/>
      <c r="AO437" s="88"/>
      <c r="AP437" s="88"/>
      <c r="AQ437" s="88"/>
    </row>
    <row r="438" spans="1:43" s="90" customFormat="1" x14ac:dyDescent="0.2">
      <c r="A438" s="290"/>
      <c r="B438" s="281"/>
      <c r="C438" s="85"/>
      <c r="D438" s="84">
        <f t="shared" si="1322"/>
        <v>0</v>
      </c>
      <c r="E438" s="273"/>
      <c r="F438" s="273"/>
      <c r="G438" s="129"/>
      <c r="H438" s="273"/>
      <c r="I438" s="273"/>
      <c r="J438" s="132">
        <f t="shared" si="1327"/>
        <v>0</v>
      </c>
      <c r="K438" s="129"/>
      <c r="L438" s="129"/>
      <c r="M438" s="273"/>
      <c r="N438" s="273"/>
      <c r="O438" s="132">
        <f t="shared" si="1281"/>
        <v>0</v>
      </c>
      <c r="P438" s="129"/>
      <c r="Q438" s="174"/>
      <c r="R438" s="273"/>
      <c r="S438" s="273"/>
      <c r="T438" s="132">
        <f t="shared" si="1331"/>
        <v>0</v>
      </c>
      <c r="U438" s="129"/>
      <c r="V438" s="129"/>
      <c r="W438" s="273"/>
      <c r="X438" s="273"/>
      <c r="Y438" s="132">
        <f t="shared" si="1334"/>
        <v>0</v>
      </c>
      <c r="Z438" s="129"/>
      <c r="AA438" s="273"/>
      <c r="AB438" s="369"/>
      <c r="AC438" s="272"/>
      <c r="AD438" s="371"/>
      <c r="AE438" s="293"/>
      <c r="AF438" s="293"/>
      <c r="AG438" s="129"/>
      <c r="AH438" s="129"/>
      <c r="AI438" s="86"/>
      <c r="AJ438" s="87"/>
      <c r="AK438" s="88"/>
      <c r="AL438" s="88"/>
      <c r="AM438" s="88"/>
      <c r="AN438" s="88"/>
      <c r="AO438" s="88"/>
      <c r="AP438" s="88"/>
      <c r="AQ438" s="88"/>
    </row>
    <row r="439" spans="1:43" s="90" customFormat="1" x14ac:dyDescent="0.2">
      <c r="A439" s="290"/>
      <c r="B439" s="282"/>
      <c r="C439" s="85"/>
      <c r="D439" s="84">
        <f t="shared" si="1322"/>
        <v>0</v>
      </c>
      <c r="E439" s="273"/>
      <c r="F439" s="273"/>
      <c r="G439" s="129"/>
      <c r="H439" s="273"/>
      <c r="I439" s="273"/>
      <c r="J439" s="132">
        <f t="shared" si="1327"/>
        <v>0</v>
      </c>
      <c r="K439" s="129"/>
      <c r="L439" s="129"/>
      <c r="M439" s="273"/>
      <c r="N439" s="273"/>
      <c r="O439" s="132">
        <f t="shared" si="1281"/>
        <v>0</v>
      </c>
      <c r="P439" s="129"/>
      <c r="Q439" s="174"/>
      <c r="R439" s="273"/>
      <c r="S439" s="273"/>
      <c r="T439" s="132">
        <f t="shared" si="1331"/>
        <v>0</v>
      </c>
      <c r="U439" s="129"/>
      <c r="V439" s="129"/>
      <c r="W439" s="273"/>
      <c r="X439" s="273"/>
      <c r="Y439" s="132">
        <f t="shared" si="1334"/>
        <v>0</v>
      </c>
      <c r="Z439" s="129"/>
      <c r="AA439" s="273"/>
      <c r="AB439" s="369"/>
      <c r="AC439" s="272"/>
      <c r="AD439" s="371"/>
      <c r="AE439" s="293"/>
      <c r="AF439" s="293"/>
      <c r="AG439" s="129"/>
      <c r="AH439" s="129"/>
      <c r="AI439" s="86"/>
      <c r="AJ439" s="87"/>
      <c r="AK439" s="88"/>
      <c r="AL439" s="88"/>
      <c r="AM439" s="88"/>
      <c r="AN439" s="88"/>
      <c r="AO439" s="88"/>
      <c r="AP439" s="88"/>
      <c r="AQ439" s="88"/>
    </row>
    <row r="440" spans="1:43" s="90" customFormat="1" x14ac:dyDescent="0.2">
      <c r="A440" s="290">
        <v>144</v>
      </c>
      <c r="B440" s="280" t="str">
        <f>+'01-Mapa de Riesgos'!N440</f>
        <v xml:space="preserve">     </v>
      </c>
      <c r="C440" s="85"/>
      <c r="D440" s="84">
        <f t="shared" si="1322"/>
        <v>0</v>
      </c>
      <c r="E440" s="273" t="e">
        <f t="shared" ref="E440:E500" si="1450">ROUND(AVERAGEIF(D440:D442,"&gt;0"),0)</f>
        <v>#DIV/0!</v>
      </c>
      <c r="F440" s="273" t="e">
        <f t="shared" ref="F440:F500" si="1451">E440*0.6</f>
        <v>#DIV/0!</v>
      </c>
      <c r="G440" s="129"/>
      <c r="H440" s="274" t="e">
        <f t="shared" ref="H440" si="1452">IF(C440="No_existen",5*$H$10,I440*$H$10)</f>
        <v>#DIV/0!</v>
      </c>
      <c r="I440" s="274" t="e">
        <f t="shared" ref="I440" si="1453">ROUND(AVERAGEIF(J440:J442,"&gt;0"),0)</f>
        <v>#DIV/0!</v>
      </c>
      <c r="J440" s="132">
        <f t="shared" si="1327"/>
        <v>0</v>
      </c>
      <c r="K440" s="129"/>
      <c r="L440" s="129"/>
      <c r="M440" s="273" t="e">
        <f t="shared" ref="M440" si="1454">IF(C440="No_existen",5*$M$10,N440*$M$10)</f>
        <v>#DIV/0!</v>
      </c>
      <c r="N440" s="273" t="e">
        <f t="shared" ref="N440:N500" si="1455">ROUND(AVERAGEIF(O440:O442,"&gt;0"),0)</f>
        <v>#DIV/0!</v>
      </c>
      <c r="O440" s="132">
        <f t="shared" si="1281"/>
        <v>0</v>
      </c>
      <c r="P440" s="129"/>
      <c r="Q440" s="174"/>
      <c r="R440" s="273" t="e">
        <f t="shared" ref="R440" si="1456">IF(C440="No_existen",5*$R$10,S440*$R$10)</f>
        <v>#DIV/0!</v>
      </c>
      <c r="S440" s="273" t="e">
        <f t="shared" ref="S440" si="1457">ROUND(AVERAGEIF(T440:T442,"&gt;0"),0)</f>
        <v>#DIV/0!</v>
      </c>
      <c r="T440" s="132">
        <f t="shared" si="1331"/>
        <v>0</v>
      </c>
      <c r="U440" s="129"/>
      <c r="V440" s="129"/>
      <c r="W440" s="273" t="e">
        <f t="shared" ref="W440" si="1458">IF(C440="No_existen",5*$W$10,X440*$W$10)</f>
        <v>#DIV/0!</v>
      </c>
      <c r="X440" s="273" t="e">
        <f t="shared" ref="X440" si="1459">ROUND(AVERAGEIF(Y440:Y442,"&gt;0"),0)</f>
        <v>#DIV/0!</v>
      </c>
      <c r="Y440" s="132">
        <f t="shared" si="1334"/>
        <v>0</v>
      </c>
      <c r="Z440" s="129"/>
      <c r="AA440" s="273" t="e">
        <f t="shared" ref="AA440" si="1460">ROUND(AVERAGE(E440,I440,N440,S440,X440),0)</f>
        <v>#DIV/0!</v>
      </c>
      <c r="AB440" s="369" t="e">
        <f t="shared" ref="AB440" si="1461">IF(AA440&lt;1.5,"FUERTE",IF(AND(AA440&gt;=1.5,AA440&lt;2.5),"ACEPTABLE",IF(AA440&gt;=5,"INEXISTENTE","DÉBIL")))</f>
        <v>#DIV/0!</v>
      </c>
      <c r="AC440" s="272">
        <f>IF('01-Mapa de Riesgos'!S440=0,0,ROUND(('01-Mapa de Riesgos'!S440*AA440),0))</f>
        <v>0</v>
      </c>
      <c r="AD440" s="371" t="str">
        <f t="shared" ref="AD440:AD503" si="1462">IF(AC440&gt;=36,"GRAVE", IF(AC440&lt;=10, "LEVE", "MODERADO"))</f>
        <v>LEVE</v>
      </c>
      <c r="AE440" s="293"/>
      <c r="AF440" s="293"/>
      <c r="AG440" s="129"/>
      <c r="AH440" s="129"/>
      <c r="AI440" s="86"/>
      <c r="AJ440" s="87"/>
      <c r="AK440" s="88"/>
      <c r="AL440" s="88"/>
      <c r="AM440" s="88"/>
      <c r="AN440" s="88"/>
      <c r="AO440" s="88"/>
      <c r="AP440" s="88"/>
      <c r="AQ440" s="88"/>
    </row>
    <row r="441" spans="1:43" s="90" customFormat="1" x14ac:dyDescent="0.2">
      <c r="A441" s="290"/>
      <c r="B441" s="281"/>
      <c r="C441" s="85"/>
      <c r="D441" s="84">
        <f t="shared" si="1322"/>
        <v>0</v>
      </c>
      <c r="E441" s="273"/>
      <c r="F441" s="273"/>
      <c r="G441" s="129"/>
      <c r="H441" s="273"/>
      <c r="I441" s="273"/>
      <c r="J441" s="132">
        <f t="shared" si="1327"/>
        <v>0</v>
      </c>
      <c r="K441" s="129"/>
      <c r="L441" s="129"/>
      <c r="M441" s="273"/>
      <c r="N441" s="273"/>
      <c r="O441" s="132">
        <f t="shared" si="1281"/>
        <v>0</v>
      </c>
      <c r="P441" s="129"/>
      <c r="Q441" s="174"/>
      <c r="R441" s="273"/>
      <c r="S441" s="273"/>
      <c r="T441" s="132">
        <f t="shared" si="1331"/>
        <v>0</v>
      </c>
      <c r="U441" s="129"/>
      <c r="V441" s="129"/>
      <c r="W441" s="273"/>
      <c r="X441" s="273"/>
      <c r="Y441" s="132">
        <f t="shared" si="1334"/>
        <v>0</v>
      </c>
      <c r="Z441" s="129"/>
      <c r="AA441" s="273"/>
      <c r="AB441" s="369"/>
      <c r="AC441" s="272"/>
      <c r="AD441" s="371"/>
      <c r="AE441" s="293"/>
      <c r="AF441" s="293"/>
      <c r="AG441" s="129"/>
      <c r="AH441" s="129"/>
      <c r="AI441" s="86"/>
      <c r="AJ441" s="87"/>
      <c r="AK441" s="88"/>
      <c r="AL441" s="88"/>
      <c r="AM441" s="88"/>
      <c r="AN441" s="88"/>
      <c r="AO441" s="88"/>
      <c r="AP441" s="88"/>
      <c r="AQ441" s="88"/>
    </row>
    <row r="442" spans="1:43" s="90" customFormat="1" x14ac:dyDescent="0.2">
      <c r="A442" s="290"/>
      <c r="B442" s="282"/>
      <c r="C442" s="85"/>
      <c r="D442" s="84">
        <f t="shared" si="1322"/>
        <v>0</v>
      </c>
      <c r="E442" s="273"/>
      <c r="F442" s="273"/>
      <c r="G442" s="129"/>
      <c r="H442" s="273"/>
      <c r="I442" s="273"/>
      <c r="J442" s="132">
        <f t="shared" si="1327"/>
        <v>0</v>
      </c>
      <c r="K442" s="129"/>
      <c r="L442" s="129"/>
      <c r="M442" s="273"/>
      <c r="N442" s="273"/>
      <c r="O442" s="132">
        <f t="shared" si="1281"/>
        <v>0</v>
      </c>
      <c r="P442" s="129"/>
      <c r="Q442" s="174"/>
      <c r="R442" s="273"/>
      <c r="S442" s="273"/>
      <c r="T442" s="132">
        <f t="shared" si="1331"/>
        <v>0</v>
      </c>
      <c r="U442" s="129"/>
      <c r="V442" s="129"/>
      <c r="W442" s="273"/>
      <c r="X442" s="273"/>
      <c r="Y442" s="132">
        <f t="shared" si="1334"/>
        <v>0</v>
      </c>
      <c r="Z442" s="129"/>
      <c r="AA442" s="273"/>
      <c r="AB442" s="369"/>
      <c r="AC442" s="272"/>
      <c r="AD442" s="371"/>
      <c r="AE442" s="293"/>
      <c r="AF442" s="293"/>
      <c r="AG442" s="129"/>
      <c r="AH442" s="129"/>
      <c r="AI442" s="86"/>
      <c r="AJ442" s="87"/>
      <c r="AK442" s="88"/>
      <c r="AL442" s="88"/>
      <c r="AM442" s="88"/>
      <c r="AN442" s="88"/>
      <c r="AO442" s="88"/>
      <c r="AP442" s="88"/>
      <c r="AQ442" s="88"/>
    </row>
    <row r="443" spans="1:43" s="90" customFormat="1" x14ac:dyDescent="0.2">
      <c r="A443" s="290">
        <v>145</v>
      </c>
      <c r="B443" s="280" t="str">
        <f>+'01-Mapa de Riesgos'!N443</f>
        <v xml:space="preserve">     </v>
      </c>
      <c r="C443" s="85"/>
      <c r="D443" s="84">
        <f t="shared" si="1322"/>
        <v>0</v>
      </c>
      <c r="E443" s="273" t="e">
        <f t="shared" ref="E443:E503" si="1463">ROUND(AVERAGEIF(D443:D445,"&gt;0"),0)</f>
        <v>#DIV/0!</v>
      </c>
      <c r="F443" s="273" t="e">
        <f t="shared" ref="F443:F503" si="1464">E443*0.6</f>
        <v>#DIV/0!</v>
      </c>
      <c r="G443" s="129"/>
      <c r="H443" s="274" t="e">
        <f t="shared" ref="H443" si="1465">IF(C443="No_existen",5*$H$10,I443*$H$10)</f>
        <v>#DIV/0!</v>
      </c>
      <c r="I443" s="274" t="e">
        <f t="shared" ref="I443" si="1466">ROUND(AVERAGEIF(J443:J445,"&gt;0"),0)</f>
        <v>#DIV/0!</v>
      </c>
      <c r="J443" s="132">
        <f t="shared" si="1327"/>
        <v>0</v>
      </c>
      <c r="K443" s="129"/>
      <c r="L443" s="129"/>
      <c r="M443" s="273" t="e">
        <f t="shared" ref="M443" si="1467">IF(C443="No_existen",5*$M$10,N443*$M$10)</f>
        <v>#DIV/0!</v>
      </c>
      <c r="N443" s="273" t="e">
        <f t="shared" ref="N443:N503" si="1468">ROUND(AVERAGEIF(O443:O445,"&gt;0"),0)</f>
        <v>#DIV/0!</v>
      </c>
      <c r="O443" s="132">
        <f t="shared" si="1281"/>
        <v>0</v>
      </c>
      <c r="P443" s="129"/>
      <c r="Q443" s="174"/>
      <c r="R443" s="273" t="e">
        <f t="shared" ref="R443" si="1469">IF(C443="No_existen",5*$R$10,S443*$R$10)</f>
        <v>#DIV/0!</v>
      </c>
      <c r="S443" s="273" t="e">
        <f t="shared" ref="S443" si="1470">ROUND(AVERAGEIF(T443:T445,"&gt;0"),0)</f>
        <v>#DIV/0!</v>
      </c>
      <c r="T443" s="132">
        <f t="shared" si="1331"/>
        <v>0</v>
      </c>
      <c r="U443" s="129"/>
      <c r="V443" s="129"/>
      <c r="W443" s="273" t="e">
        <f t="shared" ref="W443" si="1471">IF(C443="No_existen",5*$W$10,X443*$W$10)</f>
        <v>#DIV/0!</v>
      </c>
      <c r="X443" s="273" t="e">
        <f t="shared" ref="X443" si="1472">ROUND(AVERAGEIF(Y443:Y445,"&gt;0"),0)</f>
        <v>#DIV/0!</v>
      </c>
      <c r="Y443" s="132">
        <f t="shared" si="1334"/>
        <v>0</v>
      </c>
      <c r="Z443" s="129"/>
      <c r="AA443" s="273" t="e">
        <f t="shared" ref="AA443" si="1473">ROUND(AVERAGE(E443,I443,N443,S443,X443),0)</f>
        <v>#DIV/0!</v>
      </c>
      <c r="AB443" s="369" t="e">
        <f t="shared" ref="AB443" si="1474">IF(AA443&lt;1.5,"FUERTE",IF(AND(AA443&gt;=1.5,AA443&lt;2.5),"ACEPTABLE",IF(AA443&gt;=5,"INEXISTENTE","DÉBIL")))</f>
        <v>#DIV/0!</v>
      </c>
      <c r="AC443" s="272">
        <f>IF('01-Mapa de Riesgos'!S443=0,0,ROUND(('01-Mapa de Riesgos'!S443*AA443),0))</f>
        <v>0</v>
      </c>
      <c r="AD443" s="371" t="str">
        <f t="shared" si="1462"/>
        <v>LEVE</v>
      </c>
      <c r="AE443" s="293"/>
      <c r="AF443" s="293"/>
      <c r="AG443" s="129"/>
      <c r="AH443" s="129"/>
      <c r="AI443" s="86"/>
      <c r="AJ443" s="87"/>
      <c r="AK443" s="88"/>
      <c r="AL443" s="88"/>
      <c r="AM443" s="88"/>
      <c r="AN443" s="88"/>
      <c r="AO443" s="88"/>
      <c r="AP443" s="88"/>
      <c r="AQ443" s="88"/>
    </row>
    <row r="444" spans="1:43" s="90" customFormat="1" x14ac:dyDescent="0.2">
      <c r="A444" s="290"/>
      <c r="B444" s="281"/>
      <c r="C444" s="85"/>
      <c r="D444" s="84">
        <f t="shared" si="1322"/>
        <v>0</v>
      </c>
      <c r="E444" s="273"/>
      <c r="F444" s="273"/>
      <c r="G444" s="129"/>
      <c r="H444" s="273"/>
      <c r="I444" s="273"/>
      <c r="J444" s="132">
        <f t="shared" si="1327"/>
        <v>0</v>
      </c>
      <c r="K444" s="129"/>
      <c r="L444" s="129"/>
      <c r="M444" s="273"/>
      <c r="N444" s="273"/>
      <c r="O444" s="132">
        <f t="shared" si="1281"/>
        <v>0</v>
      </c>
      <c r="P444" s="129"/>
      <c r="Q444" s="174"/>
      <c r="R444" s="273"/>
      <c r="S444" s="273"/>
      <c r="T444" s="132">
        <f t="shared" si="1331"/>
        <v>0</v>
      </c>
      <c r="U444" s="129"/>
      <c r="V444" s="129"/>
      <c r="W444" s="273"/>
      <c r="X444" s="273"/>
      <c r="Y444" s="132">
        <f t="shared" si="1334"/>
        <v>0</v>
      </c>
      <c r="Z444" s="129"/>
      <c r="AA444" s="273"/>
      <c r="AB444" s="369"/>
      <c r="AC444" s="272"/>
      <c r="AD444" s="371"/>
      <c r="AE444" s="293"/>
      <c r="AF444" s="293"/>
      <c r="AG444" s="129"/>
      <c r="AH444" s="129"/>
      <c r="AI444" s="86"/>
      <c r="AJ444" s="87"/>
      <c r="AK444" s="88"/>
      <c r="AL444" s="88"/>
      <c r="AM444" s="88"/>
      <c r="AN444" s="88"/>
      <c r="AO444" s="88"/>
      <c r="AP444" s="88"/>
      <c r="AQ444" s="88"/>
    </row>
    <row r="445" spans="1:43" s="90" customFormat="1" x14ac:dyDescent="0.2">
      <c r="A445" s="290"/>
      <c r="B445" s="282"/>
      <c r="C445" s="85"/>
      <c r="D445" s="84">
        <f t="shared" si="1322"/>
        <v>0</v>
      </c>
      <c r="E445" s="273"/>
      <c r="F445" s="273"/>
      <c r="G445" s="129"/>
      <c r="H445" s="273"/>
      <c r="I445" s="273"/>
      <c r="J445" s="132">
        <f t="shared" si="1327"/>
        <v>0</v>
      </c>
      <c r="K445" s="129"/>
      <c r="L445" s="129"/>
      <c r="M445" s="273"/>
      <c r="N445" s="273"/>
      <c r="O445" s="132">
        <f t="shared" si="1281"/>
        <v>0</v>
      </c>
      <c r="P445" s="129"/>
      <c r="Q445" s="174"/>
      <c r="R445" s="273"/>
      <c r="S445" s="273"/>
      <c r="T445" s="132">
        <f t="shared" si="1331"/>
        <v>0</v>
      </c>
      <c r="U445" s="129"/>
      <c r="V445" s="129"/>
      <c r="W445" s="273"/>
      <c r="X445" s="273"/>
      <c r="Y445" s="132">
        <f t="shared" si="1334"/>
        <v>0</v>
      </c>
      <c r="Z445" s="129"/>
      <c r="AA445" s="273"/>
      <c r="AB445" s="369"/>
      <c r="AC445" s="272"/>
      <c r="AD445" s="371"/>
      <c r="AE445" s="293"/>
      <c r="AF445" s="293"/>
      <c r="AG445" s="129"/>
      <c r="AH445" s="129"/>
      <c r="AI445" s="86"/>
      <c r="AJ445" s="87"/>
      <c r="AK445" s="88"/>
      <c r="AL445" s="88"/>
      <c r="AM445" s="88"/>
      <c r="AN445" s="88"/>
      <c r="AO445" s="88"/>
      <c r="AP445" s="88"/>
      <c r="AQ445" s="88"/>
    </row>
    <row r="446" spans="1:43" s="90" customFormat="1" x14ac:dyDescent="0.2">
      <c r="A446" s="290">
        <v>146</v>
      </c>
      <c r="B446" s="280" t="str">
        <f>+'01-Mapa de Riesgos'!N446</f>
        <v xml:space="preserve">     </v>
      </c>
      <c r="C446" s="85"/>
      <c r="D446" s="84">
        <f t="shared" si="1322"/>
        <v>0</v>
      </c>
      <c r="E446" s="273" t="e">
        <f t="shared" ref="E446:E506" si="1475">ROUND(AVERAGEIF(D446:D448,"&gt;0"),0)</f>
        <v>#DIV/0!</v>
      </c>
      <c r="F446" s="273" t="e">
        <f t="shared" ref="F446:F506" si="1476">E446*0.6</f>
        <v>#DIV/0!</v>
      </c>
      <c r="G446" s="129"/>
      <c r="H446" s="274" t="e">
        <f t="shared" ref="H446" si="1477">IF(C446="No_existen",5*$H$10,I446*$H$10)</f>
        <v>#DIV/0!</v>
      </c>
      <c r="I446" s="274" t="e">
        <f t="shared" ref="I446" si="1478">ROUND(AVERAGEIF(J446:J448,"&gt;0"),0)</f>
        <v>#DIV/0!</v>
      </c>
      <c r="J446" s="132">
        <f t="shared" si="1327"/>
        <v>0</v>
      </c>
      <c r="K446" s="129"/>
      <c r="L446" s="129"/>
      <c r="M446" s="273" t="e">
        <f t="shared" ref="M446" si="1479">IF(C446="No_existen",5*$M$10,N446*$M$10)</f>
        <v>#DIV/0!</v>
      </c>
      <c r="N446" s="273" t="e">
        <f t="shared" ref="N446:N506" si="1480">ROUND(AVERAGEIF(O446:O448,"&gt;0"),0)</f>
        <v>#DIV/0!</v>
      </c>
      <c r="O446" s="132">
        <f t="shared" si="1281"/>
        <v>0</v>
      </c>
      <c r="P446" s="129"/>
      <c r="Q446" s="174"/>
      <c r="R446" s="273" t="e">
        <f t="shared" ref="R446" si="1481">IF(C446="No_existen",5*$R$10,S446*$R$10)</f>
        <v>#DIV/0!</v>
      </c>
      <c r="S446" s="273" t="e">
        <f t="shared" ref="S446" si="1482">ROUND(AVERAGEIF(T446:T448,"&gt;0"),0)</f>
        <v>#DIV/0!</v>
      </c>
      <c r="T446" s="132">
        <f t="shared" si="1331"/>
        <v>0</v>
      </c>
      <c r="U446" s="129"/>
      <c r="V446" s="129"/>
      <c r="W446" s="273" t="e">
        <f t="shared" ref="W446" si="1483">IF(C446="No_existen",5*$W$10,X446*$W$10)</f>
        <v>#DIV/0!</v>
      </c>
      <c r="X446" s="273" t="e">
        <f t="shared" ref="X446" si="1484">ROUND(AVERAGEIF(Y446:Y448,"&gt;0"),0)</f>
        <v>#DIV/0!</v>
      </c>
      <c r="Y446" s="132">
        <f t="shared" si="1334"/>
        <v>0</v>
      </c>
      <c r="Z446" s="129"/>
      <c r="AA446" s="273" t="e">
        <f t="shared" ref="AA446" si="1485">ROUND(AVERAGE(E446,I446,N446,S446,X446),0)</f>
        <v>#DIV/0!</v>
      </c>
      <c r="AB446" s="369" t="e">
        <f t="shared" ref="AB446" si="1486">IF(AA446&lt;1.5,"FUERTE",IF(AND(AA446&gt;=1.5,AA446&lt;2.5),"ACEPTABLE",IF(AA446&gt;=5,"INEXISTENTE","DÉBIL")))</f>
        <v>#DIV/0!</v>
      </c>
      <c r="AC446" s="272">
        <f>IF('01-Mapa de Riesgos'!S446=0,0,ROUND(('01-Mapa de Riesgos'!S446*AA446),0))</f>
        <v>0</v>
      </c>
      <c r="AD446" s="371" t="str">
        <f t="shared" si="1462"/>
        <v>LEVE</v>
      </c>
      <c r="AE446" s="293"/>
      <c r="AF446" s="293"/>
      <c r="AG446" s="129"/>
      <c r="AH446" s="129"/>
      <c r="AI446" s="86"/>
      <c r="AJ446" s="87"/>
      <c r="AK446" s="88"/>
      <c r="AL446" s="88"/>
      <c r="AM446" s="88"/>
      <c r="AN446" s="88"/>
      <c r="AO446" s="88"/>
      <c r="AP446" s="88"/>
      <c r="AQ446" s="88"/>
    </row>
    <row r="447" spans="1:43" s="90" customFormat="1" x14ac:dyDescent="0.2">
      <c r="A447" s="290"/>
      <c r="B447" s="281"/>
      <c r="C447" s="85"/>
      <c r="D447" s="84">
        <f t="shared" si="1322"/>
        <v>0</v>
      </c>
      <c r="E447" s="273"/>
      <c r="F447" s="273"/>
      <c r="G447" s="129"/>
      <c r="H447" s="273"/>
      <c r="I447" s="273"/>
      <c r="J447" s="132">
        <f t="shared" si="1327"/>
        <v>0</v>
      </c>
      <c r="K447" s="129"/>
      <c r="L447" s="129"/>
      <c r="M447" s="273"/>
      <c r="N447" s="273"/>
      <c r="O447" s="132">
        <f t="shared" si="1281"/>
        <v>0</v>
      </c>
      <c r="P447" s="129"/>
      <c r="Q447" s="174"/>
      <c r="R447" s="273"/>
      <c r="S447" s="273"/>
      <c r="T447" s="132">
        <f t="shared" si="1331"/>
        <v>0</v>
      </c>
      <c r="U447" s="129"/>
      <c r="V447" s="129"/>
      <c r="W447" s="273"/>
      <c r="X447" s="273"/>
      <c r="Y447" s="132">
        <f t="shared" si="1334"/>
        <v>0</v>
      </c>
      <c r="Z447" s="129"/>
      <c r="AA447" s="273"/>
      <c r="AB447" s="369"/>
      <c r="AC447" s="272"/>
      <c r="AD447" s="371"/>
      <c r="AE447" s="293"/>
      <c r="AF447" s="293"/>
      <c r="AG447" s="129"/>
      <c r="AH447" s="129"/>
      <c r="AI447" s="86"/>
      <c r="AJ447" s="87"/>
      <c r="AK447" s="88"/>
      <c r="AL447" s="88"/>
      <c r="AM447" s="88"/>
      <c r="AN447" s="88"/>
      <c r="AO447" s="88"/>
      <c r="AP447" s="88"/>
      <c r="AQ447" s="88"/>
    </row>
    <row r="448" spans="1:43" s="90" customFormat="1" x14ac:dyDescent="0.2">
      <c r="A448" s="290"/>
      <c r="B448" s="282"/>
      <c r="C448" s="85"/>
      <c r="D448" s="84">
        <f t="shared" si="1322"/>
        <v>0</v>
      </c>
      <c r="E448" s="273"/>
      <c r="F448" s="273"/>
      <c r="G448" s="129"/>
      <c r="H448" s="273"/>
      <c r="I448" s="273"/>
      <c r="J448" s="132">
        <f t="shared" si="1327"/>
        <v>0</v>
      </c>
      <c r="K448" s="129"/>
      <c r="L448" s="129"/>
      <c r="M448" s="273"/>
      <c r="N448" s="273"/>
      <c r="O448" s="132">
        <f t="shared" si="1281"/>
        <v>0</v>
      </c>
      <c r="P448" s="129"/>
      <c r="Q448" s="174"/>
      <c r="R448" s="273"/>
      <c r="S448" s="273"/>
      <c r="T448" s="132">
        <f t="shared" si="1331"/>
        <v>0</v>
      </c>
      <c r="U448" s="129"/>
      <c r="V448" s="129"/>
      <c r="W448" s="273"/>
      <c r="X448" s="273"/>
      <c r="Y448" s="132">
        <f t="shared" si="1334"/>
        <v>0</v>
      </c>
      <c r="Z448" s="129"/>
      <c r="AA448" s="273"/>
      <c r="AB448" s="369"/>
      <c r="AC448" s="272"/>
      <c r="AD448" s="371"/>
      <c r="AE448" s="293"/>
      <c r="AF448" s="293"/>
      <c r="AG448" s="129"/>
      <c r="AH448" s="129"/>
      <c r="AI448" s="86"/>
      <c r="AJ448" s="87"/>
      <c r="AK448" s="88"/>
      <c r="AL448" s="88"/>
      <c r="AM448" s="88"/>
      <c r="AN448" s="88"/>
      <c r="AO448" s="88"/>
      <c r="AP448" s="88"/>
      <c r="AQ448" s="88"/>
    </row>
    <row r="449" spans="1:43" s="90" customFormat="1" x14ac:dyDescent="0.2">
      <c r="A449" s="290">
        <v>147</v>
      </c>
      <c r="B449" s="280" t="str">
        <f>+'01-Mapa de Riesgos'!N449</f>
        <v xml:space="preserve">     </v>
      </c>
      <c r="C449" s="85"/>
      <c r="D449" s="84">
        <f t="shared" si="1322"/>
        <v>0</v>
      </c>
      <c r="E449" s="273" t="e">
        <f t="shared" ref="E449:E509" si="1487">ROUND(AVERAGEIF(D449:D451,"&gt;0"),0)</f>
        <v>#DIV/0!</v>
      </c>
      <c r="F449" s="273" t="e">
        <f t="shared" ref="F449:F509" si="1488">E449*0.6</f>
        <v>#DIV/0!</v>
      </c>
      <c r="G449" s="129"/>
      <c r="H449" s="274" t="e">
        <f t="shared" ref="H449" si="1489">IF(C449="No_existen",5*$H$10,I449*$H$10)</f>
        <v>#DIV/0!</v>
      </c>
      <c r="I449" s="274" t="e">
        <f t="shared" ref="I449" si="1490">ROUND(AVERAGEIF(J449:J451,"&gt;0"),0)</f>
        <v>#DIV/0!</v>
      </c>
      <c r="J449" s="132">
        <f t="shared" si="1327"/>
        <v>0</v>
      </c>
      <c r="K449" s="129"/>
      <c r="L449" s="129"/>
      <c r="M449" s="273" t="e">
        <f t="shared" ref="M449" si="1491">IF(C449="No_existen",5*$M$10,N449*$M$10)</f>
        <v>#DIV/0!</v>
      </c>
      <c r="N449" s="273" t="e">
        <f t="shared" ref="N449:N509" si="1492">ROUND(AVERAGEIF(O449:O451,"&gt;0"),0)</f>
        <v>#DIV/0!</v>
      </c>
      <c r="O449" s="132">
        <f t="shared" si="1281"/>
        <v>0</v>
      </c>
      <c r="P449" s="129"/>
      <c r="Q449" s="174"/>
      <c r="R449" s="273" t="e">
        <f t="shared" ref="R449" si="1493">IF(C449="No_existen",5*$R$10,S449*$R$10)</f>
        <v>#DIV/0!</v>
      </c>
      <c r="S449" s="273" t="e">
        <f t="shared" ref="S449" si="1494">ROUND(AVERAGEIF(T449:T451,"&gt;0"),0)</f>
        <v>#DIV/0!</v>
      </c>
      <c r="T449" s="132">
        <f t="shared" si="1331"/>
        <v>0</v>
      </c>
      <c r="U449" s="129"/>
      <c r="V449" s="129"/>
      <c r="W449" s="273" t="e">
        <f t="shared" ref="W449" si="1495">IF(C449="No_existen",5*$W$10,X449*$W$10)</f>
        <v>#DIV/0!</v>
      </c>
      <c r="X449" s="273" t="e">
        <f t="shared" ref="X449" si="1496">ROUND(AVERAGEIF(Y449:Y451,"&gt;0"),0)</f>
        <v>#DIV/0!</v>
      </c>
      <c r="Y449" s="132">
        <f t="shared" si="1334"/>
        <v>0</v>
      </c>
      <c r="Z449" s="129"/>
      <c r="AA449" s="273" t="e">
        <f t="shared" ref="AA449" si="1497">ROUND(AVERAGE(E449,I449,N449,S449,X449),0)</f>
        <v>#DIV/0!</v>
      </c>
      <c r="AB449" s="369" t="e">
        <f t="shared" ref="AB449" si="1498">IF(AA449&lt;1.5,"FUERTE",IF(AND(AA449&gt;=1.5,AA449&lt;2.5),"ACEPTABLE",IF(AA449&gt;=5,"INEXISTENTE","DÉBIL")))</f>
        <v>#DIV/0!</v>
      </c>
      <c r="AC449" s="272">
        <f>IF('01-Mapa de Riesgos'!S449=0,0,ROUND(('01-Mapa de Riesgos'!S449*AA449),0))</f>
        <v>0</v>
      </c>
      <c r="AD449" s="371" t="str">
        <f t="shared" si="1462"/>
        <v>LEVE</v>
      </c>
      <c r="AE449" s="293"/>
      <c r="AF449" s="293"/>
      <c r="AG449" s="129"/>
      <c r="AH449" s="129"/>
      <c r="AI449" s="86"/>
      <c r="AJ449" s="87"/>
      <c r="AK449" s="88"/>
      <c r="AL449" s="88"/>
      <c r="AM449" s="88"/>
      <c r="AN449" s="88"/>
      <c r="AO449" s="88"/>
      <c r="AP449" s="88"/>
      <c r="AQ449" s="88"/>
    </row>
    <row r="450" spans="1:43" s="90" customFormat="1" x14ac:dyDescent="0.2">
      <c r="A450" s="290"/>
      <c r="B450" s="281"/>
      <c r="C450" s="85"/>
      <c r="D450" s="84">
        <f t="shared" si="1322"/>
        <v>0</v>
      </c>
      <c r="E450" s="273"/>
      <c r="F450" s="273"/>
      <c r="G450" s="129"/>
      <c r="H450" s="273"/>
      <c r="I450" s="273"/>
      <c r="J450" s="132">
        <f t="shared" si="1327"/>
        <v>0</v>
      </c>
      <c r="K450" s="129"/>
      <c r="L450" s="129"/>
      <c r="M450" s="273"/>
      <c r="N450" s="273"/>
      <c r="O450" s="132">
        <f t="shared" si="1281"/>
        <v>0</v>
      </c>
      <c r="P450" s="129"/>
      <c r="Q450" s="174"/>
      <c r="R450" s="273"/>
      <c r="S450" s="273"/>
      <c r="T450" s="132">
        <f t="shared" si="1331"/>
        <v>0</v>
      </c>
      <c r="U450" s="129"/>
      <c r="V450" s="129"/>
      <c r="W450" s="273"/>
      <c r="X450" s="273"/>
      <c r="Y450" s="132">
        <f t="shared" si="1334"/>
        <v>0</v>
      </c>
      <c r="Z450" s="129"/>
      <c r="AA450" s="273"/>
      <c r="AB450" s="369"/>
      <c r="AC450" s="272"/>
      <c r="AD450" s="371"/>
      <c r="AE450" s="293"/>
      <c r="AF450" s="293"/>
      <c r="AG450" s="129"/>
      <c r="AH450" s="129"/>
      <c r="AI450" s="86"/>
      <c r="AJ450" s="87"/>
      <c r="AK450" s="88"/>
      <c r="AL450" s="88"/>
      <c r="AM450" s="88"/>
      <c r="AN450" s="88"/>
      <c r="AO450" s="88"/>
      <c r="AP450" s="88"/>
      <c r="AQ450" s="88"/>
    </row>
    <row r="451" spans="1:43" s="90" customFormat="1" x14ac:dyDescent="0.2">
      <c r="A451" s="290"/>
      <c r="B451" s="282"/>
      <c r="C451" s="85"/>
      <c r="D451" s="84">
        <f t="shared" si="1322"/>
        <v>0</v>
      </c>
      <c r="E451" s="273"/>
      <c r="F451" s="273"/>
      <c r="G451" s="129"/>
      <c r="H451" s="273"/>
      <c r="I451" s="273"/>
      <c r="J451" s="132">
        <f t="shared" si="1327"/>
        <v>0</v>
      </c>
      <c r="K451" s="129"/>
      <c r="L451" s="129"/>
      <c r="M451" s="273"/>
      <c r="N451" s="273"/>
      <c r="O451" s="132">
        <f t="shared" si="1281"/>
        <v>0</v>
      </c>
      <c r="P451" s="129"/>
      <c r="Q451" s="174"/>
      <c r="R451" s="273"/>
      <c r="S451" s="273"/>
      <c r="T451" s="132">
        <f t="shared" si="1331"/>
        <v>0</v>
      </c>
      <c r="U451" s="129"/>
      <c r="V451" s="129"/>
      <c r="W451" s="273"/>
      <c r="X451" s="273"/>
      <c r="Y451" s="132">
        <f t="shared" si="1334"/>
        <v>0</v>
      </c>
      <c r="Z451" s="129"/>
      <c r="AA451" s="273"/>
      <c r="AB451" s="369"/>
      <c r="AC451" s="272"/>
      <c r="AD451" s="371"/>
      <c r="AE451" s="293"/>
      <c r="AF451" s="293"/>
      <c r="AG451" s="129"/>
      <c r="AH451" s="129"/>
      <c r="AI451" s="86"/>
      <c r="AJ451" s="87"/>
      <c r="AK451" s="88"/>
      <c r="AL451" s="88"/>
      <c r="AM451" s="88"/>
      <c r="AN451" s="88"/>
      <c r="AO451" s="88"/>
      <c r="AP451" s="88"/>
      <c r="AQ451" s="88"/>
    </row>
    <row r="452" spans="1:43" s="90" customFormat="1" x14ac:dyDescent="0.2">
      <c r="A452" s="290">
        <v>148</v>
      </c>
      <c r="B452" s="280" t="str">
        <f>+'01-Mapa de Riesgos'!N452</f>
        <v xml:space="preserve">     </v>
      </c>
      <c r="C452" s="85"/>
      <c r="D452" s="84">
        <f t="shared" si="1322"/>
        <v>0</v>
      </c>
      <c r="E452" s="273" t="e">
        <f t="shared" ref="E452:E512" si="1499">ROUND(AVERAGEIF(D452:D454,"&gt;0"),0)</f>
        <v>#DIV/0!</v>
      </c>
      <c r="F452" s="273" t="e">
        <f t="shared" ref="F452:F512" si="1500">E452*0.6</f>
        <v>#DIV/0!</v>
      </c>
      <c r="G452" s="129"/>
      <c r="H452" s="274" t="e">
        <f t="shared" ref="H452" si="1501">IF(C452="No_existen",5*$H$10,I452*$H$10)</f>
        <v>#DIV/0!</v>
      </c>
      <c r="I452" s="274" t="e">
        <f t="shared" ref="I452" si="1502">ROUND(AVERAGEIF(J452:J454,"&gt;0"),0)</f>
        <v>#DIV/0!</v>
      </c>
      <c r="J452" s="132">
        <f t="shared" si="1327"/>
        <v>0</v>
      </c>
      <c r="K452" s="129"/>
      <c r="L452" s="129"/>
      <c r="M452" s="273" t="e">
        <f t="shared" ref="M452" si="1503">IF(C452="No_existen",5*$M$10,N452*$M$10)</f>
        <v>#DIV/0!</v>
      </c>
      <c r="N452" s="273" t="e">
        <f t="shared" ref="N452:N512" si="1504">ROUND(AVERAGEIF(O452:O454,"&gt;0"),0)</f>
        <v>#DIV/0!</v>
      </c>
      <c r="O452" s="132">
        <f t="shared" si="1281"/>
        <v>0</v>
      </c>
      <c r="P452" s="129"/>
      <c r="Q452" s="174"/>
      <c r="R452" s="273" t="e">
        <f t="shared" ref="R452" si="1505">IF(C452="No_existen",5*$R$10,S452*$R$10)</f>
        <v>#DIV/0!</v>
      </c>
      <c r="S452" s="273" t="e">
        <f t="shared" ref="S452" si="1506">ROUND(AVERAGEIF(T452:T454,"&gt;0"),0)</f>
        <v>#DIV/0!</v>
      </c>
      <c r="T452" s="132">
        <f t="shared" si="1331"/>
        <v>0</v>
      </c>
      <c r="U452" s="129"/>
      <c r="V452" s="129"/>
      <c r="W452" s="273" t="e">
        <f t="shared" ref="W452" si="1507">IF(C452="No_existen",5*$W$10,X452*$W$10)</f>
        <v>#DIV/0!</v>
      </c>
      <c r="X452" s="273" t="e">
        <f t="shared" ref="X452" si="1508">ROUND(AVERAGEIF(Y452:Y454,"&gt;0"),0)</f>
        <v>#DIV/0!</v>
      </c>
      <c r="Y452" s="132">
        <f t="shared" si="1334"/>
        <v>0</v>
      </c>
      <c r="Z452" s="129"/>
      <c r="AA452" s="273" t="e">
        <f t="shared" ref="AA452" si="1509">ROUND(AVERAGE(E452,I452,N452,S452,X452),0)</f>
        <v>#DIV/0!</v>
      </c>
      <c r="AB452" s="369" t="e">
        <f t="shared" ref="AB452" si="1510">IF(AA452&lt;1.5,"FUERTE",IF(AND(AA452&gt;=1.5,AA452&lt;2.5),"ACEPTABLE",IF(AA452&gt;=5,"INEXISTENTE","DÉBIL")))</f>
        <v>#DIV/0!</v>
      </c>
      <c r="AC452" s="272">
        <f>IF('01-Mapa de Riesgos'!S452=0,0,ROUND(('01-Mapa de Riesgos'!S452*AA452),0))</f>
        <v>0</v>
      </c>
      <c r="AD452" s="371" t="str">
        <f t="shared" si="1462"/>
        <v>LEVE</v>
      </c>
      <c r="AE452" s="293"/>
      <c r="AF452" s="293"/>
      <c r="AG452" s="129"/>
      <c r="AH452" s="129"/>
      <c r="AI452" s="86"/>
      <c r="AJ452" s="87"/>
      <c r="AK452" s="88"/>
      <c r="AL452" s="88"/>
      <c r="AM452" s="88"/>
      <c r="AN452" s="88"/>
      <c r="AO452" s="88"/>
      <c r="AP452" s="88"/>
      <c r="AQ452" s="88"/>
    </row>
    <row r="453" spans="1:43" s="90" customFormat="1" x14ac:dyDescent="0.2">
      <c r="A453" s="290"/>
      <c r="B453" s="281"/>
      <c r="C453" s="85"/>
      <c r="D453" s="84">
        <f t="shared" si="1322"/>
        <v>0</v>
      </c>
      <c r="E453" s="273"/>
      <c r="F453" s="273"/>
      <c r="G453" s="129"/>
      <c r="H453" s="273"/>
      <c r="I453" s="273"/>
      <c r="J453" s="132">
        <f t="shared" si="1327"/>
        <v>0</v>
      </c>
      <c r="K453" s="129"/>
      <c r="L453" s="129"/>
      <c r="M453" s="273"/>
      <c r="N453" s="273"/>
      <c r="O453" s="132">
        <f t="shared" si="1281"/>
        <v>0</v>
      </c>
      <c r="P453" s="129"/>
      <c r="Q453" s="174"/>
      <c r="R453" s="273"/>
      <c r="S453" s="273"/>
      <c r="T453" s="132">
        <f t="shared" si="1331"/>
        <v>0</v>
      </c>
      <c r="U453" s="129"/>
      <c r="V453" s="129"/>
      <c r="W453" s="273"/>
      <c r="X453" s="273"/>
      <c r="Y453" s="132">
        <f t="shared" si="1334"/>
        <v>0</v>
      </c>
      <c r="Z453" s="129"/>
      <c r="AA453" s="273"/>
      <c r="AB453" s="369"/>
      <c r="AC453" s="272"/>
      <c r="AD453" s="371"/>
      <c r="AE453" s="293"/>
      <c r="AF453" s="293"/>
      <c r="AG453" s="129"/>
      <c r="AH453" s="129"/>
      <c r="AI453" s="86"/>
      <c r="AJ453" s="87"/>
      <c r="AK453" s="88"/>
      <c r="AL453" s="88"/>
      <c r="AM453" s="88"/>
      <c r="AN453" s="88"/>
      <c r="AO453" s="88"/>
      <c r="AP453" s="88"/>
      <c r="AQ453" s="88"/>
    </row>
    <row r="454" spans="1:43" s="90" customFormat="1" x14ac:dyDescent="0.2">
      <c r="A454" s="290"/>
      <c r="B454" s="282"/>
      <c r="C454" s="85"/>
      <c r="D454" s="84">
        <f t="shared" si="1322"/>
        <v>0</v>
      </c>
      <c r="E454" s="273"/>
      <c r="F454" s="273"/>
      <c r="G454" s="129"/>
      <c r="H454" s="273"/>
      <c r="I454" s="273"/>
      <c r="J454" s="132">
        <f t="shared" si="1327"/>
        <v>0</v>
      </c>
      <c r="K454" s="129"/>
      <c r="L454" s="129"/>
      <c r="M454" s="273"/>
      <c r="N454" s="273"/>
      <c r="O454" s="132">
        <f t="shared" si="1281"/>
        <v>0</v>
      </c>
      <c r="P454" s="129"/>
      <c r="Q454" s="174"/>
      <c r="R454" s="273"/>
      <c r="S454" s="273"/>
      <c r="T454" s="132">
        <f t="shared" si="1331"/>
        <v>0</v>
      </c>
      <c r="U454" s="129"/>
      <c r="V454" s="129"/>
      <c r="W454" s="273"/>
      <c r="X454" s="273"/>
      <c r="Y454" s="132">
        <f t="shared" si="1334"/>
        <v>0</v>
      </c>
      <c r="Z454" s="129"/>
      <c r="AA454" s="273"/>
      <c r="AB454" s="369"/>
      <c r="AC454" s="272"/>
      <c r="AD454" s="371"/>
      <c r="AE454" s="293"/>
      <c r="AF454" s="293"/>
      <c r="AG454" s="129"/>
      <c r="AH454" s="129"/>
      <c r="AI454" s="86"/>
      <c r="AJ454" s="87"/>
      <c r="AK454" s="88"/>
      <c r="AL454" s="88"/>
      <c r="AM454" s="88"/>
      <c r="AN454" s="88"/>
      <c r="AO454" s="88"/>
      <c r="AP454" s="88"/>
      <c r="AQ454" s="88"/>
    </row>
    <row r="455" spans="1:43" s="90" customFormat="1" x14ac:dyDescent="0.2">
      <c r="A455" s="290">
        <v>149</v>
      </c>
      <c r="B455" s="280" t="str">
        <f>+'01-Mapa de Riesgos'!N455</f>
        <v xml:space="preserve">     </v>
      </c>
      <c r="C455" s="85"/>
      <c r="D455" s="84">
        <f t="shared" si="1322"/>
        <v>0</v>
      </c>
      <c r="E455" s="273" t="e">
        <f t="shared" ref="E455:E515" si="1511">ROUND(AVERAGEIF(D455:D457,"&gt;0"),0)</f>
        <v>#DIV/0!</v>
      </c>
      <c r="F455" s="273" t="e">
        <f t="shared" ref="F455:F515" si="1512">E455*0.6</f>
        <v>#DIV/0!</v>
      </c>
      <c r="G455" s="129"/>
      <c r="H455" s="274" t="e">
        <f t="shared" ref="H455" si="1513">IF(C455="No_existen",5*$H$10,I455*$H$10)</f>
        <v>#DIV/0!</v>
      </c>
      <c r="I455" s="274" t="e">
        <f t="shared" ref="I455" si="1514">ROUND(AVERAGEIF(J455:J457,"&gt;0"),0)</f>
        <v>#DIV/0!</v>
      </c>
      <c r="J455" s="132">
        <f t="shared" si="1327"/>
        <v>0</v>
      </c>
      <c r="K455" s="129"/>
      <c r="L455" s="129"/>
      <c r="M455" s="273" t="e">
        <f t="shared" ref="M455" si="1515">IF(C455="No_existen",5*$M$10,N455*$M$10)</f>
        <v>#DIV/0!</v>
      </c>
      <c r="N455" s="273" t="e">
        <f t="shared" ref="N455:N515" si="1516">ROUND(AVERAGEIF(O455:O457,"&gt;0"),0)</f>
        <v>#DIV/0!</v>
      </c>
      <c r="O455" s="132">
        <f t="shared" si="1281"/>
        <v>0</v>
      </c>
      <c r="P455" s="129"/>
      <c r="Q455" s="174"/>
      <c r="R455" s="273" t="e">
        <f t="shared" ref="R455" si="1517">IF(C455="No_existen",5*$R$10,S455*$R$10)</f>
        <v>#DIV/0!</v>
      </c>
      <c r="S455" s="273" t="e">
        <f t="shared" ref="S455" si="1518">ROUND(AVERAGEIF(T455:T457,"&gt;0"),0)</f>
        <v>#DIV/0!</v>
      </c>
      <c r="T455" s="132">
        <f t="shared" si="1331"/>
        <v>0</v>
      </c>
      <c r="U455" s="129"/>
      <c r="V455" s="129"/>
      <c r="W455" s="273" t="e">
        <f t="shared" ref="W455" si="1519">IF(C455="No_existen",5*$W$10,X455*$W$10)</f>
        <v>#DIV/0!</v>
      </c>
      <c r="X455" s="273" t="e">
        <f t="shared" ref="X455" si="1520">ROUND(AVERAGEIF(Y455:Y457,"&gt;0"),0)</f>
        <v>#DIV/0!</v>
      </c>
      <c r="Y455" s="132">
        <f t="shared" si="1334"/>
        <v>0</v>
      </c>
      <c r="Z455" s="129"/>
      <c r="AA455" s="273" t="e">
        <f t="shared" ref="AA455" si="1521">ROUND(AVERAGE(E455,I455,N455,S455,X455),0)</f>
        <v>#DIV/0!</v>
      </c>
      <c r="AB455" s="369" t="e">
        <f t="shared" ref="AB455" si="1522">IF(AA455&lt;1.5,"FUERTE",IF(AND(AA455&gt;=1.5,AA455&lt;2.5),"ACEPTABLE",IF(AA455&gt;=5,"INEXISTENTE","DÉBIL")))</f>
        <v>#DIV/0!</v>
      </c>
      <c r="AC455" s="272">
        <f>IF('01-Mapa de Riesgos'!S455=0,0,ROUND(('01-Mapa de Riesgos'!S455*AA455),0))</f>
        <v>0</v>
      </c>
      <c r="AD455" s="371" t="str">
        <f t="shared" si="1462"/>
        <v>LEVE</v>
      </c>
      <c r="AE455" s="293"/>
      <c r="AF455" s="293"/>
      <c r="AG455" s="129"/>
      <c r="AH455" s="129"/>
      <c r="AI455" s="86"/>
      <c r="AJ455" s="87"/>
      <c r="AK455" s="88"/>
      <c r="AL455" s="88"/>
      <c r="AM455" s="88"/>
      <c r="AN455" s="88"/>
      <c r="AO455" s="88"/>
      <c r="AP455" s="88"/>
      <c r="AQ455" s="88"/>
    </row>
    <row r="456" spans="1:43" s="90" customFormat="1" x14ac:dyDescent="0.2">
      <c r="A456" s="290"/>
      <c r="B456" s="281"/>
      <c r="C456" s="85"/>
      <c r="D456" s="84">
        <f t="shared" si="1322"/>
        <v>0</v>
      </c>
      <c r="E456" s="273"/>
      <c r="F456" s="273"/>
      <c r="G456" s="129"/>
      <c r="H456" s="273"/>
      <c r="I456" s="273"/>
      <c r="J456" s="132">
        <f t="shared" si="1327"/>
        <v>0</v>
      </c>
      <c r="K456" s="129"/>
      <c r="L456" s="129"/>
      <c r="M456" s="273"/>
      <c r="N456" s="273"/>
      <c r="O456" s="132">
        <f t="shared" si="1281"/>
        <v>0</v>
      </c>
      <c r="P456" s="129"/>
      <c r="Q456" s="174"/>
      <c r="R456" s="273"/>
      <c r="S456" s="273"/>
      <c r="T456" s="132">
        <f t="shared" si="1331"/>
        <v>0</v>
      </c>
      <c r="U456" s="129"/>
      <c r="V456" s="129"/>
      <c r="W456" s="273"/>
      <c r="X456" s="273"/>
      <c r="Y456" s="132">
        <f t="shared" si="1334"/>
        <v>0</v>
      </c>
      <c r="Z456" s="129"/>
      <c r="AA456" s="273"/>
      <c r="AB456" s="369"/>
      <c r="AC456" s="272"/>
      <c r="AD456" s="371"/>
      <c r="AE456" s="293"/>
      <c r="AF456" s="293"/>
      <c r="AG456" s="129"/>
      <c r="AH456" s="129"/>
      <c r="AI456" s="86"/>
      <c r="AJ456" s="87"/>
      <c r="AK456" s="88"/>
      <c r="AL456" s="88"/>
      <c r="AM456" s="88"/>
      <c r="AN456" s="88"/>
      <c r="AO456" s="88"/>
      <c r="AP456" s="88"/>
      <c r="AQ456" s="88"/>
    </row>
    <row r="457" spans="1:43" s="90" customFormat="1" x14ac:dyDescent="0.2">
      <c r="A457" s="290"/>
      <c r="B457" s="282"/>
      <c r="C457" s="85"/>
      <c r="D457" s="84">
        <f t="shared" si="1322"/>
        <v>0</v>
      </c>
      <c r="E457" s="273"/>
      <c r="F457" s="273"/>
      <c r="G457" s="129"/>
      <c r="H457" s="273"/>
      <c r="I457" s="273"/>
      <c r="J457" s="132">
        <f t="shared" si="1327"/>
        <v>0</v>
      </c>
      <c r="K457" s="129"/>
      <c r="L457" s="129"/>
      <c r="M457" s="273"/>
      <c r="N457" s="273"/>
      <c r="O457" s="132">
        <f t="shared" si="1281"/>
        <v>0</v>
      </c>
      <c r="P457" s="129"/>
      <c r="Q457" s="174"/>
      <c r="R457" s="273"/>
      <c r="S457" s="273"/>
      <c r="T457" s="132">
        <f t="shared" si="1331"/>
        <v>0</v>
      </c>
      <c r="U457" s="129"/>
      <c r="V457" s="129"/>
      <c r="W457" s="273"/>
      <c r="X457" s="273"/>
      <c r="Y457" s="132">
        <f t="shared" si="1334"/>
        <v>0</v>
      </c>
      <c r="Z457" s="129"/>
      <c r="AA457" s="273"/>
      <c r="AB457" s="369"/>
      <c r="AC457" s="272"/>
      <c r="AD457" s="371"/>
      <c r="AE457" s="293"/>
      <c r="AF457" s="293"/>
      <c r="AG457" s="129"/>
      <c r="AH457" s="129"/>
      <c r="AI457" s="86"/>
      <c r="AJ457" s="87"/>
      <c r="AK457" s="88"/>
      <c r="AL457" s="88"/>
      <c r="AM457" s="88"/>
      <c r="AN457" s="88"/>
      <c r="AO457" s="88"/>
      <c r="AP457" s="88"/>
      <c r="AQ457" s="88"/>
    </row>
    <row r="458" spans="1:43" s="90" customFormat="1" x14ac:dyDescent="0.2">
      <c r="A458" s="290">
        <v>150</v>
      </c>
      <c r="B458" s="280" t="str">
        <f>+'01-Mapa de Riesgos'!N458</f>
        <v xml:space="preserve">     </v>
      </c>
      <c r="C458" s="85"/>
      <c r="D458" s="84">
        <f t="shared" si="1322"/>
        <v>0</v>
      </c>
      <c r="E458" s="273" t="e">
        <f t="shared" ref="E458:E518" si="1523">ROUND(AVERAGEIF(D458:D460,"&gt;0"),0)</f>
        <v>#DIV/0!</v>
      </c>
      <c r="F458" s="273" t="e">
        <f t="shared" ref="F458:F518" si="1524">E458*0.6</f>
        <v>#DIV/0!</v>
      </c>
      <c r="G458" s="129"/>
      <c r="H458" s="274" t="e">
        <f t="shared" ref="H458" si="1525">IF(C458="No_existen",5*$H$10,I458*$H$10)</f>
        <v>#DIV/0!</v>
      </c>
      <c r="I458" s="274" t="e">
        <f t="shared" ref="I458" si="1526">ROUND(AVERAGEIF(J458:J460,"&gt;0"),0)</f>
        <v>#DIV/0!</v>
      </c>
      <c r="J458" s="132">
        <f t="shared" si="1327"/>
        <v>0</v>
      </c>
      <c r="K458" s="129"/>
      <c r="L458" s="129"/>
      <c r="M458" s="273" t="e">
        <f t="shared" ref="M458" si="1527">IF(C458="No_existen",5*$M$10,N458*$M$10)</f>
        <v>#DIV/0!</v>
      </c>
      <c r="N458" s="273" t="e">
        <f t="shared" ref="N458:N518" si="1528">ROUND(AVERAGEIF(O458:O460,"&gt;0"),0)</f>
        <v>#DIV/0!</v>
      </c>
      <c r="O458" s="132">
        <f t="shared" si="1281"/>
        <v>0</v>
      </c>
      <c r="P458" s="129"/>
      <c r="Q458" s="174"/>
      <c r="R458" s="273" t="e">
        <f t="shared" ref="R458" si="1529">IF(C458="No_existen",5*$R$10,S458*$R$10)</f>
        <v>#DIV/0!</v>
      </c>
      <c r="S458" s="273" t="e">
        <f t="shared" ref="S458" si="1530">ROUND(AVERAGEIF(T458:T460,"&gt;0"),0)</f>
        <v>#DIV/0!</v>
      </c>
      <c r="T458" s="132">
        <f t="shared" si="1331"/>
        <v>0</v>
      </c>
      <c r="U458" s="129"/>
      <c r="V458" s="129"/>
      <c r="W458" s="273" t="e">
        <f t="shared" ref="W458" si="1531">IF(C458="No_existen",5*$W$10,X458*$W$10)</f>
        <v>#DIV/0!</v>
      </c>
      <c r="X458" s="273" t="e">
        <f t="shared" ref="X458" si="1532">ROUND(AVERAGEIF(Y458:Y460,"&gt;0"),0)</f>
        <v>#DIV/0!</v>
      </c>
      <c r="Y458" s="132">
        <f t="shared" si="1334"/>
        <v>0</v>
      </c>
      <c r="Z458" s="129"/>
      <c r="AA458" s="273" t="e">
        <f t="shared" ref="AA458" si="1533">ROUND(AVERAGE(E458,I458,N458,S458,X458),0)</f>
        <v>#DIV/0!</v>
      </c>
      <c r="AB458" s="369" t="e">
        <f t="shared" ref="AB458" si="1534">IF(AA458&lt;1.5,"FUERTE",IF(AND(AA458&gt;=1.5,AA458&lt;2.5),"ACEPTABLE",IF(AA458&gt;=5,"INEXISTENTE","DÉBIL")))</f>
        <v>#DIV/0!</v>
      </c>
      <c r="AC458" s="272">
        <f>IF('01-Mapa de Riesgos'!S458=0,0,ROUND(('01-Mapa de Riesgos'!S458*AA458),0))</f>
        <v>0</v>
      </c>
      <c r="AD458" s="371" t="str">
        <f t="shared" si="1462"/>
        <v>LEVE</v>
      </c>
      <c r="AE458" s="293"/>
      <c r="AF458" s="293"/>
      <c r="AG458" s="129"/>
      <c r="AH458" s="129"/>
      <c r="AI458" s="86"/>
      <c r="AJ458" s="87"/>
      <c r="AK458" s="88"/>
      <c r="AL458" s="88"/>
      <c r="AM458" s="88"/>
      <c r="AN458" s="88"/>
      <c r="AO458" s="88"/>
      <c r="AP458" s="88"/>
      <c r="AQ458" s="88"/>
    </row>
    <row r="459" spans="1:43" s="90" customFormat="1" x14ac:dyDescent="0.2">
      <c r="A459" s="290"/>
      <c r="B459" s="281"/>
      <c r="C459" s="85"/>
      <c r="D459" s="84">
        <f t="shared" ref="D459:D522" si="1535">IF(C459=$C$665,1,IF(C459=$C$661,5,IF(C459=$C$662,4,IF(C459=$C$663,3,IF(C459=$C$664,2,0)))))</f>
        <v>0</v>
      </c>
      <c r="E459" s="273"/>
      <c r="F459" s="273"/>
      <c r="G459" s="129"/>
      <c r="H459" s="273"/>
      <c r="I459" s="273"/>
      <c r="J459" s="132">
        <f t="shared" ref="J459:J522" si="1536">IF(K459=$K$662,1,IF(K459=$K$661,4,IF(C459="No_existen",5,0)))</f>
        <v>0</v>
      </c>
      <c r="K459" s="129"/>
      <c r="L459" s="129"/>
      <c r="M459" s="273"/>
      <c r="N459" s="273"/>
      <c r="O459" s="132">
        <f t="shared" ref="O459:O522" si="1537">IF(P459=$U$662,1,IF(P459=$U$661,4,IF(C459="No_existen",5,0)))</f>
        <v>0</v>
      </c>
      <c r="P459" s="129"/>
      <c r="Q459" s="174"/>
      <c r="R459" s="273"/>
      <c r="S459" s="273"/>
      <c r="T459" s="132">
        <f t="shared" ref="T459:T522" si="1538">IF(U459=$Z$661,1,IF(U459=$Z$662,4,IF(C459="No_existen",5,0)))</f>
        <v>0</v>
      </c>
      <c r="U459" s="129"/>
      <c r="V459" s="129"/>
      <c r="W459" s="273"/>
      <c r="X459" s="273"/>
      <c r="Y459" s="132">
        <f t="shared" si="1334"/>
        <v>0</v>
      </c>
      <c r="Z459" s="129"/>
      <c r="AA459" s="273"/>
      <c r="AB459" s="369"/>
      <c r="AC459" s="272"/>
      <c r="AD459" s="371"/>
      <c r="AE459" s="293"/>
      <c r="AF459" s="293"/>
      <c r="AG459" s="129"/>
      <c r="AH459" s="129"/>
      <c r="AI459" s="86"/>
      <c r="AJ459" s="87"/>
      <c r="AK459" s="88"/>
      <c r="AL459" s="88"/>
      <c r="AM459" s="88"/>
      <c r="AN459" s="88"/>
      <c r="AO459" s="88"/>
      <c r="AP459" s="88"/>
      <c r="AQ459" s="88"/>
    </row>
    <row r="460" spans="1:43" s="90" customFormat="1" x14ac:dyDescent="0.2">
      <c r="A460" s="290"/>
      <c r="B460" s="282"/>
      <c r="C460" s="85"/>
      <c r="D460" s="84">
        <f t="shared" si="1535"/>
        <v>0</v>
      </c>
      <c r="E460" s="273"/>
      <c r="F460" s="273"/>
      <c r="G460" s="129"/>
      <c r="H460" s="273"/>
      <c r="I460" s="273"/>
      <c r="J460" s="132">
        <f t="shared" si="1536"/>
        <v>0</v>
      </c>
      <c r="K460" s="129"/>
      <c r="L460" s="129"/>
      <c r="M460" s="273"/>
      <c r="N460" s="273"/>
      <c r="O460" s="132">
        <f t="shared" si="1537"/>
        <v>0</v>
      </c>
      <c r="P460" s="129"/>
      <c r="Q460" s="174"/>
      <c r="R460" s="273"/>
      <c r="S460" s="273"/>
      <c r="T460" s="132">
        <f t="shared" si="1538"/>
        <v>0</v>
      </c>
      <c r="U460" s="129"/>
      <c r="V460" s="129"/>
      <c r="W460" s="273"/>
      <c r="X460" s="273"/>
      <c r="Y460" s="132">
        <f t="shared" ref="Y460:Y523" si="1539">IF(Z460="Preventivo",1,IF(Z460="Detectivo",4, IF(C460="No_existen",5,0)))</f>
        <v>0</v>
      </c>
      <c r="Z460" s="129"/>
      <c r="AA460" s="273"/>
      <c r="AB460" s="369"/>
      <c r="AC460" s="272"/>
      <c r="AD460" s="371"/>
      <c r="AE460" s="293"/>
      <c r="AF460" s="293"/>
      <c r="AG460" s="129"/>
      <c r="AH460" s="129"/>
      <c r="AI460" s="86"/>
      <c r="AJ460" s="87"/>
      <c r="AK460" s="88"/>
      <c r="AL460" s="88"/>
      <c r="AM460" s="88"/>
      <c r="AN460" s="88"/>
      <c r="AO460" s="88"/>
      <c r="AP460" s="88"/>
      <c r="AQ460" s="88"/>
    </row>
    <row r="461" spans="1:43" s="90" customFormat="1" x14ac:dyDescent="0.2">
      <c r="A461" s="290">
        <v>151</v>
      </c>
      <c r="B461" s="280" t="str">
        <f>+'01-Mapa de Riesgos'!N461</f>
        <v xml:space="preserve">     </v>
      </c>
      <c r="C461" s="85"/>
      <c r="D461" s="84">
        <f t="shared" si="1535"/>
        <v>0</v>
      </c>
      <c r="E461" s="273" t="e">
        <f t="shared" ref="E461:E521" si="1540">ROUND(AVERAGEIF(D461:D463,"&gt;0"),0)</f>
        <v>#DIV/0!</v>
      </c>
      <c r="F461" s="273" t="e">
        <f t="shared" ref="F461:F521" si="1541">E461*0.6</f>
        <v>#DIV/0!</v>
      </c>
      <c r="G461" s="129"/>
      <c r="H461" s="274" t="e">
        <f t="shared" ref="H461" si="1542">IF(C461="No_existen",5*$H$10,I461*$H$10)</f>
        <v>#DIV/0!</v>
      </c>
      <c r="I461" s="274" t="e">
        <f t="shared" ref="I461" si="1543">ROUND(AVERAGEIF(J461:J463,"&gt;0"),0)</f>
        <v>#DIV/0!</v>
      </c>
      <c r="J461" s="132">
        <f t="shared" si="1536"/>
        <v>0</v>
      </c>
      <c r="K461" s="129"/>
      <c r="L461" s="129"/>
      <c r="M461" s="273" t="e">
        <f t="shared" ref="M461" si="1544">IF(C461="No_existen",5*$M$10,N461*$M$10)</f>
        <v>#DIV/0!</v>
      </c>
      <c r="N461" s="273" t="e">
        <f t="shared" ref="N461:N521" si="1545">ROUND(AVERAGEIF(O461:O463,"&gt;0"),0)</f>
        <v>#DIV/0!</v>
      </c>
      <c r="O461" s="132">
        <f t="shared" si="1537"/>
        <v>0</v>
      </c>
      <c r="P461" s="129"/>
      <c r="Q461" s="174"/>
      <c r="R461" s="273" t="e">
        <f t="shared" ref="R461" si="1546">IF(C461="No_existen",5*$R$10,S461*$R$10)</f>
        <v>#DIV/0!</v>
      </c>
      <c r="S461" s="273" t="e">
        <f t="shared" ref="S461" si="1547">ROUND(AVERAGEIF(T461:T463,"&gt;0"),0)</f>
        <v>#DIV/0!</v>
      </c>
      <c r="T461" s="132">
        <f t="shared" si="1538"/>
        <v>0</v>
      </c>
      <c r="U461" s="129"/>
      <c r="V461" s="129"/>
      <c r="W461" s="273" t="e">
        <f t="shared" ref="W461" si="1548">IF(C461="No_existen",5*$W$10,X461*$W$10)</f>
        <v>#DIV/0!</v>
      </c>
      <c r="X461" s="273" t="e">
        <f t="shared" ref="X461" si="1549">ROUND(AVERAGEIF(Y461:Y463,"&gt;0"),0)</f>
        <v>#DIV/0!</v>
      </c>
      <c r="Y461" s="132">
        <f t="shared" si="1539"/>
        <v>0</v>
      </c>
      <c r="Z461" s="129"/>
      <c r="AA461" s="273" t="e">
        <f t="shared" ref="AA461" si="1550">ROUND(AVERAGE(E461,I461,N461,S461,X461),0)</f>
        <v>#DIV/0!</v>
      </c>
      <c r="AB461" s="369" t="e">
        <f t="shared" ref="AB461" si="1551">IF(AA461&lt;1.5,"FUERTE",IF(AND(AA461&gt;=1.5,AA461&lt;2.5),"ACEPTABLE",IF(AA461&gt;=5,"INEXISTENTE","DÉBIL")))</f>
        <v>#DIV/0!</v>
      </c>
      <c r="AC461" s="272">
        <f>IF('01-Mapa de Riesgos'!S461=0,0,ROUND(('01-Mapa de Riesgos'!S461*AA461),0))</f>
        <v>0</v>
      </c>
      <c r="AD461" s="371" t="str">
        <f t="shared" si="1462"/>
        <v>LEVE</v>
      </c>
      <c r="AE461" s="293"/>
      <c r="AF461" s="293"/>
      <c r="AG461" s="129"/>
      <c r="AH461" s="129"/>
      <c r="AI461" s="86"/>
      <c r="AJ461" s="87"/>
      <c r="AK461" s="88"/>
      <c r="AL461" s="88"/>
      <c r="AM461" s="88"/>
      <c r="AN461" s="88"/>
      <c r="AO461" s="88"/>
      <c r="AP461" s="88"/>
      <c r="AQ461" s="88"/>
    </row>
    <row r="462" spans="1:43" s="90" customFormat="1" x14ac:dyDescent="0.2">
      <c r="A462" s="290"/>
      <c r="B462" s="281"/>
      <c r="C462" s="85"/>
      <c r="D462" s="84">
        <f t="shared" si="1535"/>
        <v>0</v>
      </c>
      <c r="E462" s="273"/>
      <c r="F462" s="273"/>
      <c r="G462" s="129"/>
      <c r="H462" s="273"/>
      <c r="I462" s="273"/>
      <c r="J462" s="132">
        <f t="shared" si="1536"/>
        <v>0</v>
      </c>
      <c r="K462" s="129"/>
      <c r="L462" s="129"/>
      <c r="M462" s="273"/>
      <c r="N462" s="273"/>
      <c r="O462" s="132">
        <f t="shared" si="1537"/>
        <v>0</v>
      </c>
      <c r="P462" s="129"/>
      <c r="Q462" s="174"/>
      <c r="R462" s="273"/>
      <c r="S462" s="273"/>
      <c r="T462" s="132">
        <f t="shared" si="1538"/>
        <v>0</v>
      </c>
      <c r="U462" s="129"/>
      <c r="V462" s="129"/>
      <c r="W462" s="273"/>
      <c r="X462" s="273"/>
      <c r="Y462" s="132">
        <f t="shared" si="1539"/>
        <v>0</v>
      </c>
      <c r="Z462" s="129"/>
      <c r="AA462" s="273"/>
      <c r="AB462" s="369"/>
      <c r="AC462" s="272"/>
      <c r="AD462" s="371"/>
      <c r="AE462" s="293"/>
      <c r="AF462" s="293"/>
      <c r="AG462" s="129"/>
      <c r="AH462" s="129"/>
      <c r="AI462" s="86"/>
      <c r="AJ462" s="87"/>
      <c r="AK462" s="88"/>
      <c r="AL462" s="88"/>
      <c r="AM462" s="88"/>
      <c r="AN462" s="88"/>
      <c r="AO462" s="88"/>
      <c r="AP462" s="88"/>
      <c r="AQ462" s="88"/>
    </row>
    <row r="463" spans="1:43" s="90" customFormat="1" x14ac:dyDescent="0.2">
      <c r="A463" s="290"/>
      <c r="B463" s="282"/>
      <c r="C463" s="85"/>
      <c r="D463" s="84">
        <f t="shared" si="1535"/>
        <v>0</v>
      </c>
      <c r="E463" s="273"/>
      <c r="F463" s="273"/>
      <c r="G463" s="129"/>
      <c r="H463" s="273"/>
      <c r="I463" s="273"/>
      <c r="J463" s="132">
        <f t="shared" si="1536"/>
        <v>0</v>
      </c>
      <c r="K463" s="129"/>
      <c r="L463" s="129"/>
      <c r="M463" s="273"/>
      <c r="N463" s="273"/>
      <c r="O463" s="132">
        <f t="shared" si="1537"/>
        <v>0</v>
      </c>
      <c r="P463" s="129"/>
      <c r="Q463" s="174"/>
      <c r="R463" s="273"/>
      <c r="S463" s="273"/>
      <c r="T463" s="132">
        <f t="shared" si="1538"/>
        <v>0</v>
      </c>
      <c r="U463" s="129"/>
      <c r="V463" s="129"/>
      <c r="W463" s="273"/>
      <c r="X463" s="273"/>
      <c r="Y463" s="132">
        <f t="shared" si="1539"/>
        <v>0</v>
      </c>
      <c r="Z463" s="129"/>
      <c r="AA463" s="273"/>
      <c r="AB463" s="369"/>
      <c r="AC463" s="272"/>
      <c r="AD463" s="371"/>
      <c r="AE463" s="293"/>
      <c r="AF463" s="293"/>
      <c r="AG463" s="129"/>
      <c r="AH463" s="129"/>
      <c r="AI463" s="86"/>
      <c r="AJ463" s="87"/>
      <c r="AK463" s="88"/>
      <c r="AL463" s="88"/>
      <c r="AM463" s="88"/>
      <c r="AN463" s="88"/>
      <c r="AO463" s="88"/>
      <c r="AP463" s="88"/>
      <c r="AQ463" s="88"/>
    </row>
    <row r="464" spans="1:43" s="90" customFormat="1" x14ac:dyDescent="0.2">
      <c r="A464" s="290">
        <v>152</v>
      </c>
      <c r="B464" s="280" t="str">
        <f>+'01-Mapa de Riesgos'!N464</f>
        <v xml:space="preserve">     </v>
      </c>
      <c r="C464" s="85"/>
      <c r="D464" s="84">
        <f t="shared" si="1535"/>
        <v>0</v>
      </c>
      <c r="E464" s="273" t="e">
        <f t="shared" ref="E464:E524" si="1552">ROUND(AVERAGEIF(D464:D466,"&gt;0"),0)</f>
        <v>#DIV/0!</v>
      </c>
      <c r="F464" s="273" t="e">
        <f t="shared" ref="F464:F524" si="1553">E464*0.6</f>
        <v>#DIV/0!</v>
      </c>
      <c r="G464" s="129"/>
      <c r="H464" s="274" t="e">
        <f t="shared" ref="H464" si="1554">IF(C464="No_existen",5*$H$10,I464*$H$10)</f>
        <v>#DIV/0!</v>
      </c>
      <c r="I464" s="274" t="e">
        <f t="shared" ref="I464" si="1555">ROUND(AVERAGEIF(J464:J466,"&gt;0"),0)</f>
        <v>#DIV/0!</v>
      </c>
      <c r="J464" s="132">
        <f t="shared" si="1536"/>
        <v>0</v>
      </c>
      <c r="K464" s="129"/>
      <c r="L464" s="129"/>
      <c r="M464" s="273" t="e">
        <f t="shared" ref="M464" si="1556">IF(C464="No_existen",5*$M$10,N464*$M$10)</f>
        <v>#DIV/0!</v>
      </c>
      <c r="N464" s="273" t="e">
        <f t="shared" ref="N464:N524" si="1557">ROUND(AVERAGEIF(O464:O466,"&gt;0"),0)</f>
        <v>#DIV/0!</v>
      </c>
      <c r="O464" s="132">
        <f t="shared" si="1537"/>
        <v>0</v>
      </c>
      <c r="P464" s="129"/>
      <c r="Q464" s="174"/>
      <c r="R464" s="273" t="e">
        <f t="shared" ref="R464" si="1558">IF(C464="No_existen",5*$R$10,S464*$R$10)</f>
        <v>#DIV/0!</v>
      </c>
      <c r="S464" s="273" t="e">
        <f t="shared" ref="S464" si="1559">ROUND(AVERAGEIF(T464:T466,"&gt;0"),0)</f>
        <v>#DIV/0!</v>
      </c>
      <c r="T464" s="132">
        <f t="shared" si="1538"/>
        <v>0</v>
      </c>
      <c r="U464" s="129"/>
      <c r="V464" s="129"/>
      <c r="W464" s="273" t="e">
        <f t="shared" ref="W464" si="1560">IF(C464="No_existen",5*$W$10,X464*$W$10)</f>
        <v>#DIV/0!</v>
      </c>
      <c r="X464" s="273" t="e">
        <f t="shared" ref="X464" si="1561">ROUND(AVERAGEIF(Y464:Y466,"&gt;0"),0)</f>
        <v>#DIV/0!</v>
      </c>
      <c r="Y464" s="132">
        <f t="shared" si="1539"/>
        <v>0</v>
      </c>
      <c r="Z464" s="129"/>
      <c r="AA464" s="273" t="e">
        <f t="shared" ref="AA464" si="1562">ROUND(AVERAGE(E464,I464,N464,S464,X464),0)</f>
        <v>#DIV/0!</v>
      </c>
      <c r="AB464" s="369" t="e">
        <f t="shared" ref="AB464" si="1563">IF(AA464&lt;1.5,"FUERTE",IF(AND(AA464&gt;=1.5,AA464&lt;2.5),"ACEPTABLE",IF(AA464&gt;=5,"INEXISTENTE","DÉBIL")))</f>
        <v>#DIV/0!</v>
      </c>
      <c r="AC464" s="272">
        <f>IF('01-Mapa de Riesgos'!S464=0,0,ROUND(('01-Mapa de Riesgos'!S464*AA464),0))</f>
        <v>0</v>
      </c>
      <c r="AD464" s="371" t="str">
        <f t="shared" si="1462"/>
        <v>LEVE</v>
      </c>
      <c r="AE464" s="293"/>
      <c r="AF464" s="293"/>
      <c r="AG464" s="129"/>
      <c r="AH464" s="129"/>
      <c r="AI464" s="86"/>
      <c r="AJ464" s="87"/>
      <c r="AK464" s="88"/>
      <c r="AL464" s="88"/>
      <c r="AM464" s="88"/>
      <c r="AN464" s="88"/>
      <c r="AO464" s="88"/>
      <c r="AP464" s="88"/>
      <c r="AQ464" s="88"/>
    </row>
    <row r="465" spans="1:43" s="90" customFormat="1" x14ac:dyDescent="0.2">
      <c r="A465" s="290"/>
      <c r="B465" s="281"/>
      <c r="C465" s="85"/>
      <c r="D465" s="84">
        <f t="shared" si="1535"/>
        <v>0</v>
      </c>
      <c r="E465" s="273"/>
      <c r="F465" s="273"/>
      <c r="G465" s="129"/>
      <c r="H465" s="273"/>
      <c r="I465" s="273"/>
      <c r="J465" s="132">
        <f t="shared" si="1536"/>
        <v>0</v>
      </c>
      <c r="K465" s="129"/>
      <c r="L465" s="129"/>
      <c r="M465" s="273"/>
      <c r="N465" s="273"/>
      <c r="O465" s="132">
        <f t="shared" si="1537"/>
        <v>0</v>
      </c>
      <c r="P465" s="129"/>
      <c r="Q465" s="174"/>
      <c r="R465" s="273"/>
      <c r="S465" s="273"/>
      <c r="T465" s="132">
        <f t="shared" si="1538"/>
        <v>0</v>
      </c>
      <c r="U465" s="129"/>
      <c r="V465" s="129"/>
      <c r="W465" s="273"/>
      <c r="X465" s="273"/>
      <c r="Y465" s="132">
        <f t="shared" si="1539"/>
        <v>0</v>
      </c>
      <c r="Z465" s="129"/>
      <c r="AA465" s="273"/>
      <c r="AB465" s="369"/>
      <c r="AC465" s="272"/>
      <c r="AD465" s="371"/>
      <c r="AE465" s="293"/>
      <c r="AF465" s="293"/>
      <c r="AG465" s="129"/>
      <c r="AH465" s="129"/>
      <c r="AI465" s="86"/>
      <c r="AJ465" s="87"/>
      <c r="AK465" s="88"/>
      <c r="AL465" s="88"/>
      <c r="AM465" s="88"/>
      <c r="AN465" s="88"/>
      <c r="AO465" s="88"/>
      <c r="AP465" s="88"/>
      <c r="AQ465" s="88"/>
    </row>
    <row r="466" spans="1:43" s="90" customFormat="1" x14ac:dyDescent="0.2">
      <c r="A466" s="290"/>
      <c r="B466" s="282"/>
      <c r="C466" s="85"/>
      <c r="D466" s="84">
        <f t="shared" si="1535"/>
        <v>0</v>
      </c>
      <c r="E466" s="273"/>
      <c r="F466" s="273"/>
      <c r="G466" s="129"/>
      <c r="H466" s="273"/>
      <c r="I466" s="273"/>
      <c r="J466" s="132">
        <f t="shared" si="1536"/>
        <v>0</v>
      </c>
      <c r="K466" s="129"/>
      <c r="L466" s="129"/>
      <c r="M466" s="273"/>
      <c r="N466" s="273"/>
      <c r="O466" s="132">
        <f t="shared" si="1537"/>
        <v>0</v>
      </c>
      <c r="P466" s="129"/>
      <c r="Q466" s="174"/>
      <c r="R466" s="273"/>
      <c r="S466" s="273"/>
      <c r="T466" s="132">
        <f t="shared" si="1538"/>
        <v>0</v>
      </c>
      <c r="U466" s="129"/>
      <c r="V466" s="129"/>
      <c r="W466" s="273"/>
      <c r="X466" s="273"/>
      <c r="Y466" s="132">
        <f t="shared" si="1539"/>
        <v>0</v>
      </c>
      <c r="Z466" s="129"/>
      <c r="AA466" s="273"/>
      <c r="AB466" s="369"/>
      <c r="AC466" s="272"/>
      <c r="AD466" s="371"/>
      <c r="AE466" s="293"/>
      <c r="AF466" s="293"/>
      <c r="AG466" s="129"/>
      <c r="AH466" s="129"/>
      <c r="AI466" s="86"/>
      <c r="AJ466" s="87"/>
      <c r="AK466" s="88"/>
      <c r="AL466" s="88"/>
      <c r="AM466" s="88"/>
      <c r="AN466" s="88"/>
      <c r="AO466" s="88"/>
      <c r="AP466" s="88"/>
      <c r="AQ466" s="88"/>
    </row>
    <row r="467" spans="1:43" s="90" customFormat="1" x14ac:dyDescent="0.2">
      <c r="A467" s="290">
        <v>153</v>
      </c>
      <c r="B467" s="280" t="str">
        <f>+'01-Mapa de Riesgos'!N467</f>
        <v xml:space="preserve">     </v>
      </c>
      <c r="C467" s="85"/>
      <c r="D467" s="84">
        <f t="shared" si="1535"/>
        <v>0</v>
      </c>
      <c r="E467" s="273" t="e">
        <f t="shared" ref="E467:E527" si="1564">ROUND(AVERAGEIF(D467:D469,"&gt;0"),0)</f>
        <v>#DIV/0!</v>
      </c>
      <c r="F467" s="273" t="e">
        <f t="shared" ref="F467:F527" si="1565">E467*0.6</f>
        <v>#DIV/0!</v>
      </c>
      <c r="G467" s="129"/>
      <c r="H467" s="274" t="e">
        <f t="shared" ref="H467" si="1566">IF(C467="No_existen",5*$H$10,I467*$H$10)</f>
        <v>#DIV/0!</v>
      </c>
      <c r="I467" s="274" t="e">
        <f t="shared" ref="I467" si="1567">ROUND(AVERAGEIF(J467:J469,"&gt;0"),0)</f>
        <v>#DIV/0!</v>
      </c>
      <c r="J467" s="132">
        <f t="shared" si="1536"/>
        <v>0</v>
      </c>
      <c r="K467" s="129"/>
      <c r="L467" s="129"/>
      <c r="M467" s="273" t="e">
        <f t="shared" ref="M467" si="1568">IF(C467="No_existen",5*$M$10,N467*$M$10)</f>
        <v>#DIV/0!</v>
      </c>
      <c r="N467" s="273" t="e">
        <f t="shared" ref="N467:N527" si="1569">ROUND(AVERAGEIF(O467:O469,"&gt;0"),0)</f>
        <v>#DIV/0!</v>
      </c>
      <c r="O467" s="132">
        <f t="shared" si="1537"/>
        <v>0</v>
      </c>
      <c r="P467" s="129"/>
      <c r="Q467" s="174"/>
      <c r="R467" s="273" t="e">
        <f t="shared" ref="R467" si="1570">IF(C467="No_existen",5*$R$10,S467*$R$10)</f>
        <v>#DIV/0!</v>
      </c>
      <c r="S467" s="273" t="e">
        <f t="shared" ref="S467" si="1571">ROUND(AVERAGEIF(T467:T469,"&gt;0"),0)</f>
        <v>#DIV/0!</v>
      </c>
      <c r="T467" s="132">
        <f t="shared" si="1538"/>
        <v>0</v>
      </c>
      <c r="U467" s="129"/>
      <c r="V467" s="129"/>
      <c r="W467" s="273" t="e">
        <f t="shared" ref="W467" si="1572">IF(C467="No_existen",5*$W$10,X467*$W$10)</f>
        <v>#DIV/0!</v>
      </c>
      <c r="X467" s="273" t="e">
        <f t="shared" ref="X467" si="1573">ROUND(AVERAGEIF(Y467:Y469,"&gt;0"),0)</f>
        <v>#DIV/0!</v>
      </c>
      <c r="Y467" s="132">
        <f t="shared" si="1539"/>
        <v>0</v>
      </c>
      <c r="Z467" s="129"/>
      <c r="AA467" s="273" t="e">
        <f t="shared" ref="AA467" si="1574">ROUND(AVERAGE(E467,I467,N467,S467,X467),0)</f>
        <v>#DIV/0!</v>
      </c>
      <c r="AB467" s="369" t="e">
        <f t="shared" ref="AB467" si="1575">IF(AA467&lt;1.5,"FUERTE",IF(AND(AA467&gt;=1.5,AA467&lt;2.5),"ACEPTABLE",IF(AA467&gt;=5,"INEXISTENTE","DÉBIL")))</f>
        <v>#DIV/0!</v>
      </c>
      <c r="AC467" s="272">
        <f>IF('01-Mapa de Riesgos'!S467=0,0,ROUND(('01-Mapa de Riesgos'!S467*AA467),0))</f>
        <v>0</v>
      </c>
      <c r="AD467" s="371" t="str">
        <f t="shared" si="1462"/>
        <v>LEVE</v>
      </c>
      <c r="AE467" s="293"/>
      <c r="AF467" s="293"/>
      <c r="AG467" s="129"/>
      <c r="AH467" s="129"/>
      <c r="AI467" s="86"/>
      <c r="AJ467" s="87"/>
      <c r="AK467" s="88"/>
      <c r="AL467" s="88"/>
      <c r="AM467" s="88"/>
      <c r="AN467" s="88"/>
      <c r="AO467" s="88"/>
      <c r="AP467" s="88"/>
      <c r="AQ467" s="88"/>
    </row>
    <row r="468" spans="1:43" s="90" customFormat="1" x14ac:dyDescent="0.2">
      <c r="A468" s="290"/>
      <c r="B468" s="281"/>
      <c r="C468" s="85"/>
      <c r="D468" s="84">
        <f t="shared" si="1535"/>
        <v>0</v>
      </c>
      <c r="E468" s="273"/>
      <c r="F468" s="273"/>
      <c r="G468" s="129"/>
      <c r="H468" s="273"/>
      <c r="I468" s="273"/>
      <c r="J468" s="132">
        <f t="shared" si="1536"/>
        <v>0</v>
      </c>
      <c r="K468" s="129"/>
      <c r="L468" s="129"/>
      <c r="M468" s="273"/>
      <c r="N468" s="273"/>
      <c r="O468" s="132">
        <f t="shared" si="1537"/>
        <v>0</v>
      </c>
      <c r="P468" s="129"/>
      <c r="Q468" s="174"/>
      <c r="R468" s="273"/>
      <c r="S468" s="273"/>
      <c r="T468" s="132">
        <f t="shared" si="1538"/>
        <v>0</v>
      </c>
      <c r="U468" s="129"/>
      <c r="V468" s="129"/>
      <c r="W468" s="273"/>
      <c r="X468" s="273"/>
      <c r="Y468" s="132">
        <f t="shared" si="1539"/>
        <v>0</v>
      </c>
      <c r="Z468" s="129"/>
      <c r="AA468" s="273"/>
      <c r="AB468" s="369"/>
      <c r="AC468" s="272"/>
      <c r="AD468" s="371"/>
      <c r="AE468" s="293"/>
      <c r="AF468" s="293"/>
      <c r="AG468" s="129"/>
      <c r="AH468" s="129"/>
      <c r="AI468" s="86"/>
      <c r="AJ468" s="87"/>
      <c r="AK468" s="88"/>
      <c r="AL468" s="88"/>
      <c r="AM468" s="88"/>
      <c r="AN468" s="88"/>
      <c r="AO468" s="88"/>
      <c r="AP468" s="88"/>
      <c r="AQ468" s="88"/>
    </row>
    <row r="469" spans="1:43" s="90" customFormat="1" x14ac:dyDescent="0.2">
      <c r="A469" s="290"/>
      <c r="B469" s="282"/>
      <c r="C469" s="85"/>
      <c r="D469" s="84">
        <f t="shared" si="1535"/>
        <v>0</v>
      </c>
      <c r="E469" s="273"/>
      <c r="F469" s="273"/>
      <c r="G469" s="129"/>
      <c r="H469" s="273"/>
      <c r="I469" s="273"/>
      <c r="J469" s="132">
        <f t="shared" si="1536"/>
        <v>0</v>
      </c>
      <c r="K469" s="129"/>
      <c r="L469" s="129"/>
      <c r="M469" s="273"/>
      <c r="N469" s="273"/>
      <c r="O469" s="132">
        <f t="shared" si="1537"/>
        <v>0</v>
      </c>
      <c r="P469" s="129"/>
      <c r="Q469" s="174"/>
      <c r="R469" s="273"/>
      <c r="S469" s="273"/>
      <c r="T469" s="132">
        <f t="shared" si="1538"/>
        <v>0</v>
      </c>
      <c r="U469" s="129"/>
      <c r="V469" s="129"/>
      <c r="W469" s="273"/>
      <c r="X469" s="273"/>
      <c r="Y469" s="132">
        <f t="shared" si="1539"/>
        <v>0</v>
      </c>
      <c r="Z469" s="129"/>
      <c r="AA469" s="273"/>
      <c r="AB469" s="369"/>
      <c r="AC469" s="272"/>
      <c r="AD469" s="371"/>
      <c r="AE469" s="293"/>
      <c r="AF469" s="293"/>
      <c r="AG469" s="129"/>
      <c r="AH469" s="129"/>
      <c r="AI469" s="86"/>
      <c r="AJ469" s="87"/>
      <c r="AK469" s="88"/>
      <c r="AL469" s="88"/>
      <c r="AM469" s="88"/>
      <c r="AN469" s="88"/>
      <c r="AO469" s="88"/>
      <c r="AP469" s="88"/>
      <c r="AQ469" s="88"/>
    </row>
    <row r="470" spans="1:43" s="90" customFormat="1" x14ac:dyDescent="0.2">
      <c r="A470" s="290">
        <v>154</v>
      </c>
      <c r="B470" s="280" t="str">
        <f>+'01-Mapa de Riesgos'!N470</f>
        <v xml:space="preserve">     </v>
      </c>
      <c r="C470" s="85"/>
      <c r="D470" s="84">
        <f t="shared" si="1535"/>
        <v>0</v>
      </c>
      <c r="E470" s="273" t="e">
        <f t="shared" ref="E470:E530" si="1576">ROUND(AVERAGEIF(D470:D472,"&gt;0"),0)</f>
        <v>#DIV/0!</v>
      </c>
      <c r="F470" s="273" t="e">
        <f t="shared" ref="F470:F530" si="1577">E470*0.6</f>
        <v>#DIV/0!</v>
      </c>
      <c r="G470" s="129"/>
      <c r="H470" s="274" t="e">
        <f t="shared" ref="H470" si="1578">IF(C470="No_existen",5*$H$10,I470*$H$10)</f>
        <v>#DIV/0!</v>
      </c>
      <c r="I470" s="274" t="e">
        <f t="shared" ref="I470" si="1579">ROUND(AVERAGEIF(J470:J472,"&gt;0"),0)</f>
        <v>#DIV/0!</v>
      </c>
      <c r="J470" s="132">
        <f t="shared" si="1536"/>
        <v>0</v>
      </c>
      <c r="K470" s="129"/>
      <c r="L470" s="129"/>
      <c r="M470" s="273" t="e">
        <f t="shared" ref="M470" si="1580">IF(C470="No_existen",5*$M$10,N470*$M$10)</f>
        <v>#DIV/0!</v>
      </c>
      <c r="N470" s="273" t="e">
        <f t="shared" ref="N470:N530" si="1581">ROUND(AVERAGEIF(O470:O472,"&gt;0"),0)</f>
        <v>#DIV/0!</v>
      </c>
      <c r="O470" s="132">
        <f t="shared" si="1537"/>
        <v>0</v>
      </c>
      <c r="P470" s="129"/>
      <c r="Q470" s="174"/>
      <c r="R470" s="273" t="e">
        <f t="shared" ref="R470" si="1582">IF(C470="No_existen",5*$R$10,S470*$R$10)</f>
        <v>#DIV/0!</v>
      </c>
      <c r="S470" s="273" t="e">
        <f t="shared" ref="S470" si="1583">ROUND(AVERAGEIF(T470:T472,"&gt;0"),0)</f>
        <v>#DIV/0!</v>
      </c>
      <c r="T470" s="132">
        <f t="shared" si="1538"/>
        <v>0</v>
      </c>
      <c r="U470" s="129"/>
      <c r="V470" s="129"/>
      <c r="W470" s="273" t="e">
        <f t="shared" ref="W470" si="1584">IF(C470="No_existen",5*$W$10,X470*$W$10)</f>
        <v>#DIV/0!</v>
      </c>
      <c r="X470" s="273" t="e">
        <f t="shared" ref="X470" si="1585">ROUND(AVERAGEIF(Y470:Y472,"&gt;0"),0)</f>
        <v>#DIV/0!</v>
      </c>
      <c r="Y470" s="132">
        <f t="shared" si="1539"/>
        <v>0</v>
      </c>
      <c r="Z470" s="129"/>
      <c r="AA470" s="273" t="e">
        <f t="shared" ref="AA470" si="1586">ROUND(AVERAGE(E470,I470,N470,S470,X470),0)</f>
        <v>#DIV/0!</v>
      </c>
      <c r="AB470" s="369" t="e">
        <f t="shared" ref="AB470" si="1587">IF(AA470&lt;1.5,"FUERTE",IF(AND(AA470&gt;=1.5,AA470&lt;2.5),"ACEPTABLE",IF(AA470&gt;=5,"INEXISTENTE","DÉBIL")))</f>
        <v>#DIV/0!</v>
      </c>
      <c r="AC470" s="272">
        <f>IF('01-Mapa de Riesgos'!S470=0,0,ROUND(('01-Mapa de Riesgos'!S470*AA470),0))</f>
        <v>0</v>
      </c>
      <c r="AD470" s="371" t="str">
        <f t="shared" si="1462"/>
        <v>LEVE</v>
      </c>
      <c r="AE470" s="293"/>
      <c r="AF470" s="293"/>
      <c r="AG470" s="129"/>
      <c r="AH470" s="129"/>
      <c r="AI470" s="86"/>
      <c r="AJ470" s="87"/>
      <c r="AK470" s="88"/>
      <c r="AL470" s="88"/>
      <c r="AM470" s="88"/>
      <c r="AN470" s="88"/>
      <c r="AO470" s="88"/>
      <c r="AP470" s="88"/>
      <c r="AQ470" s="88"/>
    </row>
    <row r="471" spans="1:43" s="90" customFormat="1" x14ac:dyDescent="0.2">
      <c r="A471" s="290"/>
      <c r="B471" s="281"/>
      <c r="C471" s="85"/>
      <c r="D471" s="84">
        <f t="shared" si="1535"/>
        <v>0</v>
      </c>
      <c r="E471" s="273"/>
      <c r="F471" s="273"/>
      <c r="G471" s="129"/>
      <c r="H471" s="273"/>
      <c r="I471" s="273"/>
      <c r="J471" s="132">
        <f t="shared" si="1536"/>
        <v>0</v>
      </c>
      <c r="K471" s="129"/>
      <c r="L471" s="129"/>
      <c r="M471" s="273"/>
      <c r="N471" s="273"/>
      <c r="O471" s="132">
        <f t="shared" si="1537"/>
        <v>0</v>
      </c>
      <c r="P471" s="129"/>
      <c r="Q471" s="174"/>
      <c r="R471" s="273"/>
      <c r="S471" s="273"/>
      <c r="T471" s="132">
        <f t="shared" si="1538"/>
        <v>0</v>
      </c>
      <c r="U471" s="129"/>
      <c r="V471" s="129"/>
      <c r="W471" s="273"/>
      <c r="X471" s="273"/>
      <c r="Y471" s="132">
        <f t="shared" si="1539"/>
        <v>0</v>
      </c>
      <c r="Z471" s="129"/>
      <c r="AA471" s="273"/>
      <c r="AB471" s="369"/>
      <c r="AC471" s="272"/>
      <c r="AD471" s="371"/>
      <c r="AE471" s="293"/>
      <c r="AF471" s="293"/>
      <c r="AG471" s="129"/>
      <c r="AH471" s="129"/>
      <c r="AI471" s="86"/>
      <c r="AJ471" s="87"/>
      <c r="AK471" s="88"/>
      <c r="AL471" s="88"/>
      <c r="AM471" s="88"/>
      <c r="AN471" s="88"/>
      <c r="AO471" s="88"/>
      <c r="AP471" s="88"/>
      <c r="AQ471" s="88"/>
    </row>
    <row r="472" spans="1:43" s="90" customFormat="1" x14ac:dyDescent="0.2">
      <c r="A472" s="290"/>
      <c r="B472" s="282"/>
      <c r="C472" s="85"/>
      <c r="D472" s="84">
        <f t="shared" si="1535"/>
        <v>0</v>
      </c>
      <c r="E472" s="273"/>
      <c r="F472" s="273"/>
      <c r="G472" s="129"/>
      <c r="H472" s="273"/>
      <c r="I472" s="273"/>
      <c r="J472" s="132">
        <f t="shared" si="1536"/>
        <v>0</v>
      </c>
      <c r="K472" s="129"/>
      <c r="L472" s="129"/>
      <c r="M472" s="273"/>
      <c r="N472" s="273"/>
      <c r="O472" s="132">
        <f t="shared" si="1537"/>
        <v>0</v>
      </c>
      <c r="P472" s="129"/>
      <c r="Q472" s="174"/>
      <c r="R472" s="273"/>
      <c r="S472" s="273"/>
      <c r="T472" s="132">
        <f t="shared" si="1538"/>
        <v>0</v>
      </c>
      <c r="U472" s="129"/>
      <c r="V472" s="129"/>
      <c r="W472" s="273"/>
      <c r="X472" s="273"/>
      <c r="Y472" s="132">
        <f t="shared" si="1539"/>
        <v>0</v>
      </c>
      <c r="Z472" s="129"/>
      <c r="AA472" s="273"/>
      <c r="AB472" s="369"/>
      <c r="AC472" s="272"/>
      <c r="AD472" s="371"/>
      <c r="AE472" s="293"/>
      <c r="AF472" s="293"/>
      <c r="AG472" s="129"/>
      <c r="AH472" s="129"/>
      <c r="AI472" s="86"/>
      <c r="AJ472" s="87"/>
      <c r="AK472" s="88"/>
      <c r="AL472" s="88"/>
      <c r="AM472" s="88"/>
      <c r="AN472" s="88"/>
      <c r="AO472" s="88"/>
      <c r="AP472" s="88"/>
      <c r="AQ472" s="88"/>
    </row>
    <row r="473" spans="1:43" s="90" customFormat="1" x14ac:dyDescent="0.2">
      <c r="A473" s="290">
        <v>155</v>
      </c>
      <c r="B473" s="280" t="str">
        <f>+'01-Mapa de Riesgos'!N473</f>
        <v xml:space="preserve">     </v>
      </c>
      <c r="C473" s="85"/>
      <c r="D473" s="84">
        <f t="shared" si="1535"/>
        <v>0</v>
      </c>
      <c r="E473" s="273" t="e">
        <f t="shared" ref="E473:E533" si="1588">ROUND(AVERAGEIF(D473:D475,"&gt;0"),0)</f>
        <v>#DIV/0!</v>
      </c>
      <c r="F473" s="273" t="e">
        <f t="shared" ref="F473:F533" si="1589">E473*0.6</f>
        <v>#DIV/0!</v>
      </c>
      <c r="G473" s="129"/>
      <c r="H473" s="274" t="e">
        <f t="shared" ref="H473" si="1590">IF(C473="No_existen",5*$H$10,I473*$H$10)</f>
        <v>#DIV/0!</v>
      </c>
      <c r="I473" s="274" t="e">
        <f t="shared" ref="I473" si="1591">ROUND(AVERAGEIF(J473:J475,"&gt;0"),0)</f>
        <v>#DIV/0!</v>
      </c>
      <c r="J473" s="132">
        <f t="shared" si="1536"/>
        <v>0</v>
      </c>
      <c r="K473" s="129"/>
      <c r="L473" s="129"/>
      <c r="M473" s="273" t="e">
        <f t="shared" ref="M473" si="1592">IF(C473="No_existen",5*$M$10,N473*$M$10)</f>
        <v>#DIV/0!</v>
      </c>
      <c r="N473" s="273" t="e">
        <f t="shared" ref="N473:N533" si="1593">ROUND(AVERAGEIF(O473:O475,"&gt;0"),0)</f>
        <v>#DIV/0!</v>
      </c>
      <c r="O473" s="132">
        <f t="shared" si="1537"/>
        <v>0</v>
      </c>
      <c r="P473" s="129"/>
      <c r="Q473" s="174"/>
      <c r="R473" s="273" t="e">
        <f t="shared" ref="R473" si="1594">IF(C473="No_existen",5*$R$10,S473*$R$10)</f>
        <v>#DIV/0!</v>
      </c>
      <c r="S473" s="273" t="e">
        <f t="shared" ref="S473" si="1595">ROUND(AVERAGEIF(T473:T475,"&gt;0"),0)</f>
        <v>#DIV/0!</v>
      </c>
      <c r="T473" s="132">
        <f t="shared" si="1538"/>
        <v>0</v>
      </c>
      <c r="U473" s="129"/>
      <c r="V473" s="129"/>
      <c r="W473" s="273" t="e">
        <f t="shared" ref="W473" si="1596">IF(C473="No_existen",5*$W$10,X473*$W$10)</f>
        <v>#DIV/0!</v>
      </c>
      <c r="X473" s="273" t="e">
        <f t="shared" ref="X473" si="1597">ROUND(AVERAGEIF(Y473:Y475,"&gt;0"),0)</f>
        <v>#DIV/0!</v>
      </c>
      <c r="Y473" s="132">
        <f t="shared" si="1539"/>
        <v>0</v>
      </c>
      <c r="Z473" s="129"/>
      <c r="AA473" s="273" t="e">
        <f t="shared" ref="AA473" si="1598">ROUND(AVERAGE(E473,I473,N473,S473,X473),0)</f>
        <v>#DIV/0!</v>
      </c>
      <c r="AB473" s="369" t="e">
        <f t="shared" ref="AB473" si="1599">IF(AA473&lt;1.5,"FUERTE",IF(AND(AA473&gt;=1.5,AA473&lt;2.5),"ACEPTABLE",IF(AA473&gt;=5,"INEXISTENTE","DÉBIL")))</f>
        <v>#DIV/0!</v>
      </c>
      <c r="AC473" s="272">
        <f>IF('01-Mapa de Riesgos'!S473=0,0,ROUND(('01-Mapa de Riesgos'!S473*AA473),0))</f>
        <v>0</v>
      </c>
      <c r="AD473" s="371" t="str">
        <f t="shared" si="1462"/>
        <v>LEVE</v>
      </c>
      <c r="AE473" s="293"/>
      <c r="AF473" s="293"/>
      <c r="AG473" s="129"/>
      <c r="AH473" s="129"/>
      <c r="AI473" s="86"/>
      <c r="AJ473" s="87"/>
      <c r="AK473" s="88"/>
      <c r="AL473" s="88"/>
      <c r="AM473" s="88"/>
      <c r="AN473" s="88"/>
      <c r="AO473" s="88"/>
      <c r="AP473" s="88"/>
      <c r="AQ473" s="88"/>
    </row>
    <row r="474" spans="1:43" s="90" customFormat="1" x14ac:dyDescent="0.2">
      <c r="A474" s="290"/>
      <c r="B474" s="281"/>
      <c r="C474" s="85"/>
      <c r="D474" s="84">
        <f t="shared" si="1535"/>
        <v>0</v>
      </c>
      <c r="E474" s="273"/>
      <c r="F474" s="273"/>
      <c r="G474" s="129"/>
      <c r="H474" s="273"/>
      <c r="I474" s="273"/>
      <c r="J474" s="132">
        <f t="shared" si="1536"/>
        <v>0</v>
      </c>
      <c r="K474" s="129"/>
      <c r="L474" s="129"/>
      <c r="M474" s="273"/>
      <c r="N474" s="273"/>
      <c r="O474" s="132">
        <f t="shared" si="1537"/>
        <v>0</v>
      </c>
      <c r="P474" s="129"/>
      <c r="Q474" s="174"/>
      <c r="R474" s="273"/>
      <c r="S474" s="273"/>
      <c r="T474" s="132">
        <f t="shared" si="1538"/>
        <v>0</v>
      </c>
      <c r="U474" s="129"/>
      <c r="V474" s="129"/>
      <c r="W474" s="273"/>
      <c r="X474" s="273"/>
      <c r="Y474" s="132">
        <f t="shared" si="1539"/>
        <v>0</v>
      </c>
      <c r="Z474" s="129"/>
      <c r="AA474" s="273"/>
      <c r="AB474" s="369"/>
      <c r="AC474" s="272"/>
      <c r="AD474" s="371"/>
      <c r="AE474" s="293"/>
      <c r="AF474" s="293"/>
      <c r="AG474" s="129"/>
      <c r="AH474" s="129"/>
      <c r="AI474" s="86"/>
      <c r="AJ474" s="87"/>
      <c r="AK474" s="88"/>
      <c r="AL474" s="88"/>
      <c r="AM474" s="88"/>
      <c r="AN474" s="88"/>
      <c r="AO474" s="88"/>
      <c r="AP474" s="88"/>
      <c r="AQ474" s="88"/>
    </row>
    <row r="475" spans="1:43" s="90" customFormat="1" x14ac:dyDescent="0.2">
      <c r="A475" s="290"/>
      <c r="B475" s="282"/>
      <c r="C475" s="85"/>
      <c r="D475" s="84">
        <f t="shared" si="1535"/>
        <v>0</v>
      </c>
      <c r="E475" s="273"/>
      <c r="F475" s="273"/>
      <c r="G475" s="129"/>
      <c r="H475" s="273"/>
      <c r="I475" s="273"/>
      <c r="J475" s="132">
        <f t="shared" si="1536"/>
        <v>0</v>
      </c>
      <c r="K475" s="129"/>
      <c r="L475" s="129"/>
      <c r="M475" s="273"/>
      <c r="N475" s="273"/>
      <c r="O475" s="132">
        <f t="shared" si="1537"/>
        <v>0</v>
      </c>
      <c r="P475" s="129"/>
      <c r="Q475" s="174"/>
      <c r="R475" s="273"/>
      <c r="S475" s="273"/>
      <c r="T475" s="132">
        <f t="shared" si="1538"/>
        <v>0</v>
      </c>
      <c r="U475" s="129"/>
      <c r="V475" s="129"/>
      <c r="W475" s="273"/>
      <c r="X475" s="273"/>
      <c r="Y475" s="132">
        <f t="shared" si="1539"/>
        <v>0</v>
      </c>
      <c r="Z475" s="129"/>
      <c r="AA475" s="273"/>
      <c r="AB475" s="369"/>
      <c r="AC475" s="272"/>
      <c r="AD475" s="371"/>
      <c r="AE475" s="293"/>
      <c r="AF475" s="293"/>
      <c r="AG475" s="129"/>
      <c r="AH475" s="129"/>
      <c r="AI475" s="86"/>
      <c r="AJ475" s="87"/>
      <c r="AK475" s="88"/>
      <c r="AL475" s="88"/>
      <c r="AM475" s="88"/>
      <c r="AN475" s="88"/>
      <c r="AO475" s="88"/>
      <c r="AP475" s="88"/>
      <c r="AQ475" s="88"/>
    </row>
    <row r="476" spans="1:43" s="90" customFormat="1" x14ac:dyDescent="0.2">
      <c r="A476" s="290">
        <v>156</v>
      </c>
      <c r="B476" s="280" t="str">
        <f>+'01-Mapa de Riesgos'!N476</f>
        <v xml:space="preserve">     </v>
      </c>
      <c r="C476" s="85"/>
      <c r="D476" s="84">
        <f t="shared" si="1535"/>
        <v>0</v>
      </c>
      <c r="E476" s="273" t="e">
        <f t="shared" ref="E476" si="1600">ROUND(AVERAGEIF(D476:D478,"&gt;0"),0)</f>
        <v>#DIV/0!</v>
      </c>
      <c r="F476" s="273" t="e">
        <f t="shared" ref="F476" si="1601">E476*0.6</f>
        <v>#DIV/0!</v>
      </c>
      <c r="G476" s="129"/>
      <c r="H476" s="274" t="e">
        <f t="shared" ref="H476" si="1602">IF(C476="No_existen",5*$H$10,I476*$H$10)</f>
        <v>#DIV/0!</v>
      </c>
      <c r="I476" s="274" t="e">
        <f t="shared" ref="I476" si="1603">ROUND(AVERAGEIF(J476:J478,"&gt;0"),0)</f>
        <v>#DIV/0!</v>
      </c>
      <c r="J476" s="132">
        <f t="shared" si="1536"/>
        <v>0</v>
      </c>
      <c r="K476" s="129"/>
      <c r="L476" s="129"/>
      <c r="M476" s="273" t="e">
        <f t="shared" ref="M476" si="1604">IF(C476="No_existen",5*$M$10,N476*$M$10)</f>
        <v>#DIV/0!</v>
      </c>
      <c r="N476" s="273" t="e">
        <f t="shared" ref="N476" si="1605">ROUND(AVERAGEIF(O476:O478,"&gt;0"),0)</f>
        <v>#DIV/0!</v>
      </c>
      <c r="O476" s="132">
        <f t="shared" si="1537"/>
        <v>0</v>
      </c>
      <c r="P476" s="129"/>
      <c r="Q476" s="174"/>
      <c r="R476" s="273" t="e">
        <f t="shared" ref="R476" si="1606">IF(C476="No_existen",5*$R$10,S476*$R$10)</f>
        <v>#DIV/0!</v>
      </c>
      <c r="S476" s="273" t="e">
        <f t="shared" ref="S476" si="1607">ROUND(AVERAGEIF(T476:T478,"&gt;0"),0)</f>
        <v>#DIV/0!</v>
      </c>
      <c r="T476" s="132">
        <f t="shared" si="1538"/>
        <v>0</v>
      </c>
      <c r="U476" s="129"/>
      <c r="V476" s="129"/>
      <c r="W476" s="273" t="e">
        <f t="shared" ref="W476" si="1608">IF(C476="No_existen",5*$W$10,X476*$W$10)</f>
        <v>#DIV/0!</v>
      </c>
      <c r="X476" s="273" t="e">
        <f t="shared" ref="X476" si="1609">ROUND(AVERAGEIF(Y476:Y478,"&gt;0"),0)</f>
        <v>#DIV/0!</v>
      </c>
      <c r="Y476" s="132">
        <f t="shared" si="1539"/>
        <v>0</v>
      </c>
      <c r="Z476" s="129"/>
      <c r="AA476" s="273" t="e">
        <f t="shared" ref="AA476" si="1610">ROUND(AVERAGE(E476,I476,N476,S476,X476),0)</f>
        <v>#DIV/0!</v>
      </c>
      <c r="AB476" s="369" t="e">
        <f t="shared" ref="AB476" si="1611">IF(AA476&lt;1.5,"FUERTE",IF(AND(AA476&gt;=1.5,AA476&lt;2.5),"ACEPTABLE",IF(AA476&gt;=5,"INEXISTENTE","DÉBIL")))</f>
        <v>#DIV/0!</v>
      </c>
      <c r="AC476" s="272">
        <f>IF('01-Mapa de Riesgos'!S476=0,0,ROUND(('01-Mapa de Riesgos'!S476*AA476),0))</f>
        <v>0</v>
      </c>
      <c r="AD476" s="371" t="str">
        <f t="shared" si="1462"/>
        <v>LEVE</v>
      </c>
      <c r="AE476" s="293"/>
      <c r="AF476" s="293"/>
      <c r="AG476" s="129"/>
      <c r="AH476" s="129"/>
      <c r="AI476" s="86"/>
      <c r="AJ476" s="87"/>
      <c r="AK476" s="88"/>
      <c r="AL476" s="88"/>
      <c r="AM476" s="88"/>
      <c r="AN476" s="88"/>
      <c r="AO476" s="88"/>
      <c r="AP476" s="88"/>
      <c r="AQ476" s="88"/>
    </row>
    <row r="477" spans="1:43" s="90" customFormat="1" x14ac:dyDescent="0.2">
      <c r="A477" s="290"/>
      <c r="B477" s="281"/>
      <c r="C477" s="85"/>
      <c r="D477" s="84">
        <f t="shared" si="1535"/>
        <v>0</v>
      </c>
      <c r="E477" s="273"/>
      <c r="F477" s="273"/>
      <c r="G477" s="129"/>
      <c r="H477" s="273"/>
      <c r="I477" s="273"/>
      <c r="J477" s="132">
        <f t="shared" si="1536"/>
        <v>0</v>
      </c>
      <c r="K477" s="129"/>
      <c r="L477" s="129"/>
      <c r="M477" s="273"/>
      <c r="N477" s="273"/>
      <c r="O477" s="132">
        <f t="shared" si="1537"/>
        <v>0</v>
      </c>
      <c r="P477" s="129"/>
      <c r="Q477" s="174"/>
      <c r="R477" s="273"/>
      <c r="S477" s="273"/>
      <c r="T477" s="132">
        <f t="shared" si="1538"/>
        <v>0</v>
      </c>
      <c r="U477" s="129"/>
      <c r="V477" s="129"/>
      <c r="W477" s="273"/>
      <c r="X477" s="273"/>
      <c r="Y477" s="132">
        <f t="shared" si="1539"/>
        <v>0</v>
      </c>
      <c r="Z477" s="129"/>
      <c r="AA477" s="273"/>
      <c r="AB477" s="369"/>
      <c r="AC477" s="272"/>
      <c r="AD477" s="371"/>
      <c r="AE477" s="293"/>
      <c r="AF477" s="293"/>
      <c r="AG477" s="129"/>
      <c r="AH477" s="129"/>
      <c r="AI477" s="86"/>
      <c r="AJ477" s="87"/>
      <c r="AK477" s="88"/>
      <c r="AL477" s="88"/>
      <c r="AM477" s="88"/>
      <c r="AN477" s="88"/>
      <c r="AO477" s="88"/>
      <c r="AP477" s="88"/>
      <c r="AQ477" s="88"/>
    </row>
    <row r="478" spans="1:43" s="90" customFormat="1" x14ac:dyDescent="0.2">
      <c r="A478" s="290"/>
      <c r="B478" s="282"/>
      <c r="C478" s="85"/>
      <c r="D478" s="84">
        <f t="shared" si="1535"/>
        <v>0</v>
      </c>
      <c r="E478" s="273"/>
      <c r="F478" s="273"/>
      <c r="G478" s="129"/>
      <c r="H478" s="273"/>
      <c r="I478" s="273"/>
      <c r="J478" s="132">
        <f t="shared" si="1536"/>
        <v>0</v>
      </c>
      <c r="K478" s="129"/>
      <c r="L478" s="129"/>
      <c r="M478" s="273"/>
      <c r="N478" s="273"/>
      <c r="O478" s="132">
        <f t="shared" si="1537"/>
        <v>0</v>
      </c>
      <c r="P478" s="129"/>
      <c r="Q478" s="174"/>
      <c r="R478" s="273"/>
      <c r="S478" s="273"/>
      <c r="T478" s="132">
        <f t="shared" si="1538"/>
        <v>0</v>
      </c>
      <c r="U478" s="129"/>
      <c r="V478" s="129"/>
      <c r="W478" s="273"/>
      <c r="X478" s="273"/>
      <c r="Y478" s="132">
        <f t="shared" si="1539"/>
        <v>0</v>
      </c>
      <c r="Z478" s="129"/>
      <c r="AA478" s="273"/>
      <c r="AB478" s="369"/>
      <c r="AC478" s="272"/>
      <c r="AD478" s="371"/>
      <c r="AE478" s="293"/>
      <c r="AF478" s="293"/>
      <c r="AG478" s="129"/>
      <c r="AH478" s="129"/>
      <c r="AI478" s="86"/>
      <c r="AJ478" s="87"/>
      <c r="AK478" s="88"/>
      <c r="AL478" s="88"/>
      <c r="AM478" s="88"/>
      <c r="AN478" s="88"/>
      <c r="AO478" s="88"/>
      <c r="AP478" s="88"/>
      <c r="AQ478" s="88"/>
    </row>
    <row r="479" spans="1:43" s="90" customFormat="1" x14ac:dyDescent="0.2">
      <c r="A479" s="290">
        <v>157</v>
      </c>
      <c r="B479" s="280" t="str">
        <f>+'01-Mapa de Riesgos'!N479</f>
        <v xml:space="preserve">     </v>
      </c>
      <c r="C479" s="85"/>
      <c r="D479" s="84">
        <f t="shared" si="1535"/>
        <v>0</v>
      </c>
      <c r="E479" s="273" t="e">
        <f t="shared" ref="E479" si="1612">ROUND(AVERAGEIF(D479:D481,"&gt;0"),0)</f>
        <v>#DIV/0!</v>
      </c>
      <c r="F479" s="273" t="e">
        <f t="shared" ref="F479" si="1613">E479*0.6</f>
        <v>#DIV/0!</v>
      </c>
      <c r="G479" s="129"/>
      <c r="H479" s="274" t="e">
        <f t="shared" ref="H479" si="1614">IF(C479="No_existen",5*$H$10,I479*$H$10)</f>
        <v>#DIV/0!</v>
      </c>
      <c r="I479" s="274" t="e">
        <f t="shared" ref="I479" si="1615">ROUND(AVERAGEIF(J479:J481,"&gt;0"),0)</f>
        <v>#DIV/0!</v>
      </c>
      <c r="J479" s="132">
        <f t="shared" si="1536"/>
        <v>0</v>
      </c>
      <c r="K479" s="129"/>
      <c r="L479" s="129"/>
      <c r="M479" s="273" t="e">
        <f t="shared" ref="M479" si="1616">IF(C479="No_existen",5*$M$10,N479*$M$10)</f>
        <v>#DIV/0!</v>
      </c>
      <c r="N479" s="273" t="e">
        <f t="shared" ref="N479" si="1617">ROUND(AVERAGEIF(O479:O481,"&gt;0"),0)</f>
        <v>#DIV/0!</v>
      </c>
      <c r="O479" s="132">
        <f t="shared" si="1537"/>
        <v>0</v>
      </c>
      <c r="P479" s="129"/>
      <c r="Q479" s="174"/>
      <c r="R479" s="273" t="e">
        <f t="shared" ref="R479" si="1618">IF(C479="No_existen",5*$R$10,S479*$R$10)</f>
        <v>#DIV/0!</v>
      </c>
      <c r="S479" s="273" t="e">
        <f t="shared" ref="S479" si="1619">ROUND(AVERAGEIF(T479:T481,"&gt;0"),0)</f>
        <v>#DIV/0!</v>
      </c>
      <c r="T479" s="132">
        <f t="shared" si="1538"/>
        <v>0</v>
      </c>
      <c r="U479" s="129"/>
      <c r="V479" s="129"/>
      <c r="W479" s="273" t="e">
        <f t="shared" ref="W479" si="1620">IF(C479="No_existen",5*$W$10,X479*$W$10)</f>
        <v>#DIV/0!</v>
      </c>
      <c r="X479" s="273" t="e">
        <f t="shared" ref="X479" si="1621">ROUND(AVERAGEIF(Y479:Y481,"&gt;0"),0)</f>
        <v>#DIV/0!</v>
      </c>
      <c r="Y479" s="132">
        <f t="shared" si="1539"/>
        <v>0</v>
      </c>
      <c r="Z479" s="129"/>
      <c r="AA479" s="273" t="e">
        <f t="shared" ref="AA479" si="1622">ROUND(AVERAGE(E479,I479,N479,S479,X479),0)</f>
        <v>#DIV/0!</v>
      </c>
      <c r="AB479" s="369" t="e">
        <f t="shared" ref="AB479" si="1623">IF(AA479&lt;1.5,"FUERTE",IF(AND(AA479&gt;=1.5,AA479&lt;2.5),"ACEPTABLE",IF(AA479&gt;=5,"INEXISTENTE","DÉBIL")))</f>
        <v>#DIV/0!</v>
      </c>
      <c r="AC479" s="272">
        <f>IF('01-Mapa de Riesgos'!S479=0,0,ROUND(('01-Mapa de Riesgos'!S479*AA479),0))</f>
        <v>0</v>
      </c>
      <c r="AD479" s="371" t="str">
        <f t="shared" si="1462"/>
        <v>LEVE</v>
      </c>
      <c r="AE479" s="293"/>
      <c r="AF479" s="293"/>
      <c r="AG479" s="129"/>
      <c r="AH479" s="129"/>
      <c r="AI479" s="86"/>
      <c r="AJ479" s="87"/>
      <c r="AK479" s="88"/>
      <c r="AL479" s="88"/>
      <c r="AM479" s="88"/>
      <c r="AN479" s="88"/>
      <c r="AO479" s="88"/>
      <c r="AP479" s="88"/>
      <c r="AQ479" s="88"/>
    </row>
    <row r="480" spans="1:43" s="90" customFormat="1" x14ac:dyDescent="0.2">
      <c r="A480" s="290"/>
      <c r="B480" s="281"/>
      <c r="C480" s="85"/>
      <c r="D480" s="84">
        <f t="shared" si="1535"/>
        <v>0</v>
      </c>
      <c r="E480" s="273"/>
      <c r="F480" s="273"/>
      <c r="G480" s="129"/>
      <c r="H480" s="273"/>
      <c r="I480" s="273"/>
      <c r="J480" s="132">
        <f t="shared" si="1536"/>
        <v>0</v>
      </c>
      <c r="K480" s="129"/>
      <c r="L480" s="129"/>
      <c r="M480" s="273"/>
      <c r="N480" s="273"/>
      <c r="O480" s="132">
        <f t="shared" si="1537"/>
        <v>0</v>
      </c>
      <c r="P480" s="129"/>
      <c r="Q480" s="174"/>
      <c r="R480" s="273"/>
      <c r="S480" s="273"/>
      <c r="T480" s="132">
        <f t="shared" si="1538"/>
        <v>0</v>
      </c>
      <c r="U480" s="129"/>
      <c r="V480" s="129"/>
      <c r="W480" s="273"/>
      <c r="X480" s="273"/>
      <c r="Y480" s="132">
        <f t="shared" si="1539"/>
        <v>0</v>
      </c>
      <c r="Z480" s="129"/>
      <c r="AA480" s="273"/>
      <c r="AB480" s="369"/>
      <c r="AC480" s="272"/>
      <c r="AD480" s="371"/>
      <c r="AE480" s="293"/>
      <c r="AF480" s="293"/>
      <c r="AG480" s="129"/>
      <c r="AH480" s="129"/>
      <c r="AI480" s="86"/>
      <c r="AJ480" s="87"/>
      <c r="AK480" s="88"/>
      <c r="AL480" s="88"/>
      <c r="AM480" s="88"/>
      <c r="AN480" s="88"/>
      <c r="AO480" s="88"/>
      <c r="AP480" s="88"/>
      <c r="AQ480" s="88"/>
    </row>
    <row r="481" spans="1:43" s="90" customFormat="1" x14ac:dyDescent="0.2">
      <c r="A481" s="290"/>
      <c r="B481" s="282"/>
      <c r="C481" s="85"/>
      <c r="D481" s="84">
        <f t="shared" si="1535"/>
        <v>0</v>
      </c>
      <c r="E481" s="273"/>
      <c r="F481" s="273"/>
      <c r="G481" s="129"/>
      <c r="H481" s="273"/>
      <c r="I481" s="273"/>
      <c r="J481" s="132">
        <f t="shared" si="1536"/>
        <v>0</v>
      </c>
      <c r="K481" s="129"/>
      <c r="L481" s="129"/>
      <c r="M481" s="273"/>
      <c r="N481" s="273"/>
      <c r="O481" s="132">
        <f t="shared" si="1537"/>
        <v>0</v>
      </c>
      <c r="P481" s="129"/>
      <c r="Q481" s="174"/>
      <c r="R481" s="273"/>
      <c r="S481" s="273"/>
      <c r="T481" s="132">
        <f t="shared" si="1538"/>
        <v>0</v>
      </c>
      <c r="U481" s="129"/>
      <c r="V481" s="129"/>
      <c r="W481" s="273"/>
      <c r="X481" s="273"/>
      <c r="Y481" s="132">
        <f t="shared" si="1539"/>
        <v>0</v>
      </c>
      <c r="Z481" s="129"/>
      <c r="AA481" s="273"/>
      <c r="AB481" s="369"/>
      <c r="AC481" s="272"/>
      <c r="AD481" s="371"/>
      <c r="AE481" s="293"/>
      <c r="AF481" s="293"/>
      <c r="AG481" s="129"/>
      <c r="AH481" s="129"/>
      <c r="AI481" s="86"/>
      <c r="AJ481" s="87"/>
      <c r="AK481" s="88"/>
      <c r="AL481" s="88"/>
      <c r="AM481" s="88"/>
      <c r="AN481" s="88"/>
      <c r="AO481" s="88"/>
      <c r="AP481" s="88"/>
      <c r="AQ481" s="88"/>
    </row>
    <row r="482" spans="1:43" s="90" customFormat="1" x14ac:dyDescent="0.2">
      <c r="A482" s="290">
        <v>158</v>
      </c>
      <c r="B482" s="280" t="str">
        <f>+'01-Mapa de Riesgos'!N482</f>
        <v xml:space="preserve">     </v>
      </c>
      <c r="C482" s="85"/>
      <c r="D482" s="84">
        <f t="shared" si="1535"/>
        <v>0</v>
      </c>
      <c r="E482" s="273" t="e">
        <f t="shared" ref="E482" si="1624">ROUND(AVERAGEIF(D482:D484,"&gt;0"),0)</f>
        <v>#DIV/0!</v>
      </c>
      <c r="F482" s="273" t="e">
        <f t="shared" ref="F482" si="1625">E482*0.6</f>
        <v>#DIV/0!</v>
      </c>
      <c r="G482" s="129"/>
      <c r="H482" s="274" t="e">
        <f t="shared" ref="H482" si="1626">IF(C482="No_existen",5*$H$10,I482*$H$10)</f>
        <v>#DIV/0!</v>
      </c>
      <c r="I482" s="274" t="e">
        <f t="shared" ref="I482" si="1627">ROUND(AVERAGEIF(J482:J484,"&gt;0"),0)</f>
        <v>#DIV/0!</v>
      </c>
      <c r="J482" s="132">
        <f t="shared" si="1536"/>
        <v>0</v>
      </c>
      <c r="K482" s="129"/>
      <c r="L482" s="129"/>
      <c r="M482" s="273" t="e">
        <f t="shared" ref="M482" si="1628">IF(C482="No_existen",5*$M$10,N482*$M$10)</f>
        <v>#DIV/0!</v>
      </c>
      <c r="N482" s="273" t="e">
        <f t="shared" ref="N482" si="1629">ROUND(AVERAGEIF(O482:O484,"&gt;0"),0)</f>
        <v>#DIV/0!</v>
      </c>
      <c r="O482" s="132">
        <f t="shared" si="1537"/>
        <v>0</v>
      </c>
      <c r="P482" s="129"/>
      <c r="Q482" s="174"/>
      <c r="R482" s="273" t="e">
        <f t="shared" ref="R482" si="1630">IF(C482="No_existen",5*$R$10,S482*$R$10)</f>
        <v>#DIV/0!</v>
      </c>
      <c r="S482" s="273" t="e">
        <f t="shared" ref="S482" si="1631">ROUND(AVERAGEIF(T482:T484,"&gt;0"),0)</f>
        <v>#DIV/0!</v>
      </c>
      <c r="T482" s="132">
        <f t="shared" si="1538"/>
        <v>0</v>
      </c>
      <c r="U482" s="129"/>
      <c r="V482" s="129"/>
      <c r="W482" s="273" t="e">
        <f t="shared" ref="W482" si="1632">IF(C482="No_existen",5*$W$10,X482*$W$10)</f>
        <v>#DIV/0!</v>
      </c>
      <c r="X482" s="273" t="e">
        <f t="shared" ref="X482" si="1633">ROUND(AVERAGEIF(Y482:Y484,"&gt;0"),0)</f>
        <v>#DIV/0!</v>
      </c>
      <c r="Y482" s="132">
        <f t="shared" si="1539"/>
        <v>0</v>
      </c>
      <c r="Z482" s="129"/>
      <c r="AA482" s="273" t="e">
        <f t="shared" ref="AA482" si="1634">ROUND(AVERAGE(E482,I482,N482,S482,X482),0)</f>
        <v>#DIV/0!</v>
      </c>
      <c r="AB482" s="369" t="e">
        <f t="shared" ref="AB482" si="1635">IF(AA482&lt;1.5,"FUERTE",IF(AND(AA482&gt;=1.5,AA482&lt;2.5),"ACEPTABLE",IF(AA482&gt;=5,"INEXISTENTE","DÉBIL")))</f>
        <v>#DIV/0!</v>
      </c>
      <c r="AC482" s="272">
        <f>IF('01-Mapa de Riesgos'!S482=0,0,ROUND(('01-Mapa de Riesgos'!S482*AA482),0))</f>
        <v>0</v>
      </c>
      <c r="AD482" s="371" t="str">
        <f t="shared" si="1462"/>
        <v>LEVE</v>
      </c>
      <c r="AE482" s="293"/>
      <c r="AF482" s="293"/>
      <c r="AG482" s="129"/>
      <c r="AH482" s="129"/>
      <c r="AI482" s="86"/>
      <c r="AJ482" s="87"/>
      <c r="AK482" s="88"/>
      <c r="AL482" s="88"/>
      <c r="AM482" s="88"/>
      <c r="AN482" s="88"/>
      <c r="AO482" s="88"/>
      <c r="AP482" s="88"/>
      <c r="AQ482" s="88"/>
    </row>
    <row r="483" spans="1:43" s="90" customFormat="1" x14ac:dyDescent="0.2">
      <c r="A483" s="290"/>
      <c r="B483" s="281"/>
      <c r="C483" s="85"/>
      <c r="D483" s="84">
        <f t="shared" si="1535"/>
        <v>0</v>
      </c>
      <c r="E483" s="273"/>
      <c r="F483" s="273"/>
      <c r="G483" s="129"/>
      <c r="H483" s="273"/>
      <c r="I483" s="273"/>
      <c r="J483" s="132">
        <f t="shared" si="1536"/>
        <v>0</v>
      </c>
      <c r="K483" s="129"/>
      <c r="L483" s="129"/>
      <c r="M483" s="273"/>
      <c r="N483" s="273"/>
      <c r="O483" s="132">
        <f t="shared" si="1537"/>
        <v>0</v>
      </c>
      <c r="P483" s="129"/>
      <c r="Q483" s="174"/>
      <c r="R483" s="273"/>
      <c r="S483" s="273"/>
      <c r="T483" s="132">
        <f t="shared" si="1538"/>
        <v>0</v>
      </c>
      <c r="U483" s="129"/>
      <c r="V483" s="129"/>
      <c r="W483" s="273"/>
      <c r="X483" s="273"/>
      <c r="Y483" s="132">
        <f t="shared" si="1539"/>
        <v>0</v>
      </c>
      <c r="Z483" s="129"/>
      <c r="AA483" s="273"/>
      <c r="AB483" s="369"/>
      <c r="AC483" s="272"/>
      <c r="AD483" s="371"/>
      <c r="AE483" s="293"/>
      <c r="AF483" s="293"/>
      <c r="AG483" s="129"/>
      <c r="AH483" s="129"/>
      <c r="AI483" s="86"/>
      <c r="AJ483" s="87"/>
      <c r="AK483" s="88"/>
      <c r="AL483" s="88"/>
      <c r="AM483" s="88"/>
      <c r="AN483" s="88"/>
      <c r="AO483" s="88"/>
      <c r="AP483" s="88"/>
      <c r="AQ483" s="88"/>
    </row>
    <row r="484" spans="1:43" s="90" customFormat="1" x14ac:dyDescent="0.2">
      <c r="A484" s="290"/>
      <c r="B484" s="282"/>
      <c r="C484" s="85"/>
      <c r="D484" s="84">
        <f t="shared" si="1535"/>
        <v>0</v>
      </c>
      <c r="E484" s="273"/>
      <c r="F484" s="273"/>
      <c r="G484" s="129"/>
      <c r="H484" s="273"/>
      <c r="I484" s="273"/>
      <c r="J484" s="132">
        <f t="shared" si="1536"/>
        <v>0</v>
      </c>
      <c r="K484" s="129"/>
      <c r="L484" s="129"/>
      <c r="M484" s="273"/>
      <c r="N484" s="273"/>
      <c r="O484" s="132">
        <f t="shared" si="1537"/>
        <v>0</v>
      </c>
      <c r="P484" s="129"/>
      <c r="Q484" s="174"/>
      <c r="R484" s="273"/>
      <c r="S484" s="273"/>
      <c r="T484" s="132">
        <f t="shared" si="1538"/>
        <v>0</v>
      </c>
      <c r="U484" s="129"/>
      <c r="V484" s="129"/>
      <c r="W484" s="273"/>
      <c r="X484" s="273"/>
      <c r="Y484" s="132">
        <f t="shared" si="1539"/>
        <v>0</v>
      </c>
      <c r="Z484" s="129"/>
      <c r="AA484" s="273"/>
      <c r="AB484" s="369"/>
      <c r="AC484" s="272"/>
      <c r="AD484" s="371"/>
      <c r="AE484" s="293"/>
      <c r="AF484" s="293"/>
      <c r="AG484" s="129"/>
      <c r="AH484" s="129"/>
      <c r="AI484" s="86"/>
      <c r="AJ484" s="87"/>
      <c r="AK484" s="88"/>
      <c r="AL484" s="88"/>
      <c r="AM484" s="88"/>
      <c r="AN484" s="88"/>
      <c r="AO484" s="88"/>
      <c r="AP484" s="88"/>
      <c r="AQ484" s="88"/>
    </row>
    <row r="485" spans="1:43" s="90" customFormat="1" x14ac:dyDescent="0.2">
      <c r="A485" s="290">
        <v>159</v>
      </c>
      <c r="B485" s="280" t="str">
        <f>+'01-Mapa de Riesgos'!N485</f>
        <v xml:space="preserve">     </v>
      </c>
      <c r="C485" s="85"/>
      <c r="D485" s="84">
        <f t="shared" si="1535"/>
        <v>0</v>
      </c>
      <c r="E485" s="273" t="e">
        <f t="shared" ref="E485" si="1636">ROUND(AVERAGEIF(D485:D487,"&gt;0"),0)</f>
        <v>#DIV/0!</v>
      </c>
      <c r="F485" s="273" t="e">
        <f t="shared" ref="F485" si="1637">E485*0.6</f>
        <v>#DIV/0!</v>
      </c>
      <c r="G485" s="129"/>
      <c r="H485" s="274" t="e">
        <f t="shared" ref="H485" si="1638">IF(C485="No_existen",5*$H$10,I485*$H$10)</f>
        <v>#DIV/0!</v>
      </c>
      <c r="I485" s="274" t="e">
        <f t="shared" ref="I485" si="1639">ROUND(AVERAGEIF(J485:J487,"&gt;0"),0)</f>
        <v>#DIV/0!</v>
      </c>
      <c r="J485" s="132">
        <f t="shared" si="1536"/>
        <v>0</v>
      </c>
      <c r="K485" s="129"/>
      <c r="L485" s="129"/>
      <c r="M485" s="273" t="e">
        <f t="shared" ref="M485" si="1640">IF(C485="No_existen",5*$M$10,N485*$M$10)</f>
        <v>#DIV/0!</v>
      </c>
      <c r="N485" s="273" t="e">
        <f t="shared" ref="N485" si="1641">ROUND(AVERAGEIF(O485:O487,"&gt;0"),0)</f>
        <v>#DIV/0!</v>
      </c>
      <c r="O485" s="132">
        <f t="shared" si="1537"/>
        <v>0</v>
      </c>
      <c r="P485" s="129"/>
      <c r="Q485" s="174"/>
      <c r="R485" s="273" t="e">
        <f t="shared" ref="R485" si="1642">IF(C485="No_existen",5*$R$10,S485*$R$10)</f>
        <v>#DIV/0!</v>
      </c>
      <c r="S485" s="273" t="e">
        <f t="shared" ref="S485" si="1643">ROUND(AVERAGEIF(T485:T487,"&gt;0"),0)</f>
        <v>#DIV/0!</v>
      </c>
      <c r="T485" s="132">
        <f t="shared" si="1538"/>
        <v>0</v>
      </c>
      <c r="U485" s="129"/>
      <c r="V485" s="129"/>
      <c r="W485" s="273" t="e">
        <f t="shared" ref="W485" si="1644">IF(C485="No_existen",5*$W$10,X485*$W$10)</f>
        <v>#DIV/0!</v>
      </c>
      <c r="X485" s="273" t="e">
        <f t="shared" ref="X485" si="1645">ROUND(AVERAGEIF(Y485:Y487,"&gt;0"),0)</f>
        <v>#DIV/0!</v>
      </c>
      <c r="Y485" s="132">
        <f t="shared" si="1539"/>
        <v>0</v>
      </c>
      <c r="Z485" s="129"/>
      <c r="AA485" s="273" t="e">
        <f t="shared" ref="AA485" si="1646">ROUND(AVERAGE(E485,I485,N485,S485,X485),0)</f>
        <v>#DIV/0!</v>
      </c>
      <c r="AB485" s="369" t="e">
        <f t="shared" ref="AB485" si="1647">IF(AA485&lt;1.5,"FUERTE",IF(AND(AA485&gt;=1.5,AA485&lt;2.5),"ACEPTABLE",IF(AA485&gt;=5,"INEXISTENTE","DÉBIL")))</f>
        <v>#DIV/0!</v>
      </c>
      <c r="AC485" s="272">
        <f>IF('01-Mapa de Riesgos'!S485=0,0,ROUND(('01-Mapa de Riesgos'!S485*AA485),0))</f>
        <v>0</v>
      </c>
      <c r="AD485" s="371" t="str">
        <f t="shared" si="1462"/>
        <v>LEVE</v>
      </c>
      <c r="AE485" s="293"/>
      <c r="AF485" s="293"/>
      <c r="AG485" s="129"/>
      <c r="AH485" s="129"/>
      <c r="AI485" s="86"/>
      <c r="AJ485" s="87"/>
      <c r="AK485" s="88"/>
      <c r="AL485" s="88"/>
      <c r="AM485" s="88"/>
      <c r="AN485" s="88"/>
      <c r="AO485" s="88"/>
      <c r="AP485" s="88"/>
      <c r="AQ485" s="88"/>
    </row>
    <row r="486" spans="1:43" s="90" customFormat="1" x14ac:dyDescent="0.2">
      <c r="A486" s="290"/>
      <c r="B486" s="281"/>
      <c r="C486" s="85"/>
      <c r="D486" s="84">
        <f t="shared" si="1535"/>
        <v>0</v>
      </c>
      <c r="E486" s="273"/>
      <c r="F486" s="273"/>
      <c r="G486" s="129"/>
      <c r="H486" s="273"/>
      <c r="I486" s="273"/>
      <c r="J486" s="132">
        <f t="shared" si="1536"/>
        <v>0</v>
      </c>
      <c r="K486" s="129"/>
      <c r="L486" s="129"/>
      <c r="M486" s="273"/>
      <c r="N486" s="273"/>
      <c r="O486" s="132">
        <f t="shared" si="1537"/>
        <v>0</v>
      </c>
      <c r="P486" s="129"/>
      <c r="Q486" s="174"/>
      <c r="R486" s="273"/>
      <c r="S486" s="273"/>
      <c r="T486" s="132">
        <f t="shared" si="1538"/>
        <v>0</v>
      </c>
      <c r="U486" s="129"/>
      <c r="V486" s="129"/>
      <c r="W486" s="273"/>
      <c r="X486" s="273"/>
      <c r="Y486" s="132">
        <f t="shared" si="1539"/>
        <v>0</v>
      </c>
      <c r="Z486" s="129"/>
      <c r="AA486" s="273"/>
      <c r="AB486" s="369"/>
      <c r="AC486" s="272"/>
      <c r="AD486" s="371"/>
      <c r="AE486" s="293"/>
      <c r="AF486" s="293"/>
      <c r="AG486" s="129"/>
      <c r="AH486" s="129"/>
      <c r="AI486" s="86"/>
      <c r="AJ486" s="87"/>
      <c r="AK486" s="88"/>
      <c r="AL486" s="88"/>
      <c r="AM486" s="88"/>
      <c r="AN486" s="88"/>
      <c r="AO486" s="88"/>
      <c r="AP486" s="88"/>
      <c r="AQ486" s="88"/>
    </row>
    <row r="487" spans="1:43" s="90" customFormat="1" x14ac:dyDescent="0.2">
      <c r="A487" s="290"/>
      <c r="B487" s="282"/>
      <c r="C487" s="85"/>
      <c r="D487" s="84">
        <f t="shared" si="1535"/>
        <v>0</v>
      </c>
      <c r="E487" s="273"/>
      <c r="F487" s="273"/>
      <c r="G487" s="129"/>
      <c r="H487" s="273"/>
      <c r="I487" s="273"/>
      <c r="J487" s="132">
        <f t="shared" si="1536"/>
        <v>0</v>
      </c>
      <c r="K487" s="129"/>
      <c r="L487" s="129"/>
      <c r="M487" s="273"/>
      <c r="N487" s="273"/>
      <c r="O487" s="132">
        <f t="shared" si="1537"/>
        <v>0</v>
      </c>
      <c r="P487" s="129"/>
      <c r="Q487" s="174"/>
      <c r="R487" s="273"/>
      <c r="S487" s="273"/>
      <c r="T487" s="132">
        <f t="shared" si="1538"/>
        <v>0</v>
      </c>
      <c r="U487" s="129"/>
      <c r="V487" s="129"/>
      <c r="W487" s="273"/>
      <c r="X487" s="273"/>
      <c r="Y487" s="132">
        <f t="shared" si="1539"/>
        <v>0</v>
      </c>
      <c r="Z487" s="129"/>
      <c r="AA487" s="273"/>
      <c r="AB487" s="369"/>
      <c r="AC487" s="272"/>
      <c r="AD487" s="371"/>
      <c r="AE487" s="293"/>
      <c r="AF487" s="293"/>
      <c r="AG487" s="129"/>
      <c r="AH487" s="129"/>
      <c r="AI487" s="86"/>
      <c r="AJ487" s="87"/>
      <c r="AK487" s="88"/>
      <c r="AL487" s="88"/>
      <c r="AM487" s="88"/>
      <c r="AN487" s="88"/>
      <c r="AO487" s="88"/>
      <c r="AP487" s="88"/>
      <c r="AQ487" s="88"/>
    </row>
    <row r="488" spans="1:43" s="90" customFormat="1" x14ac:dyDescent="0.2">
      <c r="A488" s="290">
        <v>160</v>
      </c>
      <c r="B488" s="280" t="str">
        <f>+'01-Mapa de Riesgos'!N488</f>
        <v xml:space="preserve">     </v>
      </c>
      <c r="C488" s="85"/>
      <c r="D488" s="84">
        <f t="shared" si="1535"/>
        <v>0</v>
      </c>
      <c r="E488" s="273" t="e">
        <f t="shared" ref="E488" si="1648">ROUND(AVERAGEIF(D488:D490,"&gt;0"),0)</f>
        <v>#DIV/0!</v>
      </c>
      <c r="F488" s="273" t="e">
        <f t="shared" ref="F488" si="1649">E488*0.6</f>
        <v>#DIV/0!</v>
      </c>
      <c r="G488" s="129"/>
      <c r="H488" s="274" t="e">
        <f t="shared" ref="H488" si="1650">IF(C488="No_existen",5*$H$10,I488*$H$10)</f>
        <v>#DIV/0!</v>
      </c>
      <c r="I488" s="274" t="e">
        <f t="shared" ref="I488" si="1651">ROUND(AVERAGEIF(J488:J490,"&gt;0"),0)</f>
        <v>#DIV/0!</v>
      </c>
      <c r="J488" s="132">
        <f t="shared" si="1536"/>
        <v>0</v>
      </c>
      <c r="K488" s="129"/>
      <c r="L488" s="129"/>
      <c r="M488" s="273" t="e">
        <f t="shared" ref="M488" si="1652">IF(C488="No_existen",5*$M$10,N488*$M$10)</f>
        <v>#DIV/0!</v>
      </c>
      <c r="N488" s="273" t="e">
        <f t="shared" ref="N488" si="1653">ROUND(AVERAGEIF(O488:O490,"&gt;0"),0)</f>
        <v>#DIV/0!</v>
      </c>
      <c r="O488" s="132">
        <f t="shared" si="1537"/>
        <v>0</v>
      </c>
      <c r="P488" s="129"/>
      <c r="Q488" s="174"/>
      <c r="R488" s="273" t="e">
        <f t="shared" ref="R488" si="1654">IF(C488="No_existen",5*$R$10,S488*$R$10)</f>
        <v>#DIV/0!</v>
      </c>
      <c r="S488" s="273" t="e">
        <f t="shared" ref="S488" si="1655">ROUND(AVERAGEIF(T488:T490,"&gt;0"),0)</f>
        <v>#DIV/0!</v>
      </c>
      <c r="T488" s="132">
        <f t="shared" si="1538"/>
        <v>0</v>
      </c>
      <c r="U488" s="129"/>
      <c r="V488" s="129"/>
      <c r="W488" s="273" t="e">
        <f t="shared" ref="W488" si="1656">IF(C488="No_existen",5*$W$10,X488*$W$10)</f>
        <v>#DIV/0!</v>
      </c>
      <c r="X488" s="273" t="e">
        <f t="shared" ref="X488" si="1657">ROUND(AVERAGEIF(Y488:Y490,"&gt;0"),0)</f>
        <v>#DIV/0!</v>
      </c>
      <c r="Y488" s="132">
        <f t="shared" si="1539"/>
        <v>0</v>
      </c>
      <c r="Z488" s="129"/>
      <c r="AA488" s="273" t="e">
        <f t="shared" ref="AA488" si="1658">ROUND(AVERAGE(E488,I488,N488,S488,X488),0)</f>
        <v>#DIV/0!</v>
      </c>
      <c r="AB488" s="369" t="e">
        <f t="shared" ref="AB488" si="1659">IF(AA488&lt;1.5,"FUERTE",IF(AND(AA488&gt;=1.5,AA488&lt;2.5),"ACEPTABLE",IF(AA488&gt;=5,"INEXISTENTE","DÉBIL")))</f>
        <v>#DIV/0!</v>
      </c>
      <c r="AC488" s="272">
        <f>IF('01-Mapa de Riesgos'!S488=0,0,ROUND(('01-Mapa de Riesgos'!S488*AA488),0))</f>
        <v>0</v>
      </c>
      <c r="AD488" s="371" t="str">
        <f t="shared" si="1462"/>
        <v>LEVE</v>
      </c>
      <c r="AE488" s="293"/>
      <c r="AF488" s="293"/>
      <c r="AG488" s="129"/>
      <c r="AH488" s="129"/>
      <c r="AI488" s="86"/>
      <c r="AJ488" s="87"/>
      <c r="AK488" s="88"/>
      <c r="AL488" s="88"/>
      <c r="AM488" s="88"/>
      <c r="AN488" s="88"/>
      <c r="AO488" s="88"/>
      <c r="AP488" s="88"/>
      <c r="AQ488" s="88"/>
    </row>
    <row r="489" spans="1:43" s="90" customFormat="1" x14ac:dyDescent="0.2">
      <c r="A489" s="290"/>
      <c r="B489" s="281"/>
      <c r="C489" s="85"/>
      <c r="D489" s="84">
        <f t="shared" si="1535"/>
        <v>0</v>
      </c>
      <c r="E489" s="273"/>
      <c r="F489" s="273"/>
      <c r="G489" s="129"/>
      <c r="H489" s="273"/>
      <c r="I489" s="273"/>
      <c r="J489" s="132">
        <f t="shared" si="1536"/>
        <v>0</v>
      </c>
      <c r="K489" s="129"/>
      <c r="L489" s="129"/>
      <c r="M489" s="273"/>
      <c r="N489" s="273"/>
      <c r="O489" s="132">
        <f t="shared" si="1537"/>
        <v>0</v>
      </c>
      <c r="P489" s="129"/>
      <c r="Q489" s="174"/>
      <c r="R489" s="273"/>
      <c r="S489" s="273"/>
      <c r="T489" s="132">
        <f t="shared" si="1538"/>
        <v>0</v>
      </c>
      <c r="U489" s="129"/>
      <c r="V489" s="129"/>
      <c r="W489" s="273"/>
      <c r="X489" s="273"/>
      <c r="Y489" s="132">
        <f t="shared" si="1539"/>
        <v>0</v>
      </c>
      <c r="Z489" s="129"/>
      <c r="AA489" s="273"/>
      <c r="AB489" s="369"/>
      <c r="AC489" s="272"/>
      <c r="AD489" s="371"/>
      <c r="AE489" s="293"/>
      <c r="AF489" s="293"/>
      <c r="AG489" s="129"/>
      <c r="AH489" s="129"/>
      <c r="AI489" s="86"/>
      <c r="AJ489" s="87"/>
      <c r="AK489" s="88"/>
      <c r="AL489" s="88"/>
      <c r="AM489" s="88"/>
      <c r="AN489" s="88"/>
      <c r="AO489" s="88"/>
      <c r="AP489" s="88"/>
      <c r="AQ489" s="88"/>
    </row>
    <row r="490" spans="1:43" s="90" customFormat="1" x14ac:dyDescent="0.2">
      <c r="A490" s="290"/>
      <c r="B490" s="282"/>
      <c r="C490" s="85"/>
      <c r="D490" s="84">
        <f t="shared" si="1535"/>
        <v>0</v>
      </c>
      <c r="E490" s="273"/>
      <c r="F490" s="273"/>
      <c r="G490" s="129"/>
      <c r="H490" s="273"/>
      <c r="I490" s="273"/>
      <c r="J490" s="132">
        <f t="shared" si="1536"/>
        <v>0</v>
      </c>
      <c r="K490" s="129"/>
      <c r="L490" s="129"/>
      <c r="M490" s="273"/>
      <c r="N490" s="273"/>
      <c r="O490" s="132">
        <f t="shared" si="1537"/>
        <v>0</v>
      </c>
      <c r="P490" s="129"/>
      <c r="Q490" s="174"/>
      <c r="R490" s="273"/>
      <c r="S490" s="273"/>
      <c r="T490" s="132">
        <f t="shared" si="1538"/>
        <v>0</v>
      </c>
      <c r="U490" s="129"/>
      <c r="V490" s="129"/>
      <c r="W490" s="273"/>
      <c r="X490" s="273"/>
      <c r="Y490" s="132">
        <f t="shared" si="1539"/>
        <v>0</v>
      </c>
      <c r="Z490" s="129"/>
      <c r="AA490" s="273"/>
      <c r="AB490" s="369"/>
      <c r="AC490" s="272"/>
      <c r="AD490" s="371"/>
      <c r="AE490" s="293"/>
      <c r="AF490" s="293"/>
      <c r="AG490" s="129"/>
      <c r="AH490" s="129"/>
      <c r="AI490" s="86"/>
      <c r="AJ490" s="87"/>
      <c r="AK490" s="88"/>
      <c r="AL490" s="88"/>
      <c r="AM490" s="88"/>
      <c r="AN490" s="88"/>
      <c r="AO490" s="88"/>
      <c r="AP490" s="88"/>
      <c r="AQ490" s="88"/>
    </row>
    <row r="491" spans="1:43" s="90" customFormat="1" x14ac:dyDescent="0.2">
      <c r="A491" s="290">
        <v>161</v>
      </c>
      <c r="B491" s="280" t="str">
        <f>+'01-Mapa de Riesgos'!N491</f>
        <v xml:space="preserve">     </v>
      </c>
      <c r="C491" s="85"/>
      <c r="D491" s="84">
        <f t="shared" si="1535"/>
        <v>0</v>
      </c>
      <c r="E491" s="273" t="e">
        <f t="shared" ref="E491" si="1660">ROUND(AVERAGEIF(D491:D493,"&gt;0"),0)</f>
        <v>#DIV/0!</v>
      </c>
      <c r="F491" s="273" t="e">
        <f t="shared" ref="F491" si="1661">E491*0.6</f>
        <v>#DIV/0!</v>
      </c>
      <c r="G491" s="129"/>
      <c r="H491" s="274" t="e">
        <f t="shared" ref="H491" si="1662">IF(C491="No_existen",5*$H$10,I491*$H$10)</f>
        <v>#DIV/0!</v>
      </c>
      <c r="I491" s="274" t="e">
        <f t="shared" ref="I491" si="1663">ROUND(AVERAGEIF(J491:J493,"&gt;0"),0)</f>
        <v>#DIV/0!</v>
      </c>
      <c r="J491" s="132">
        <f t="shared" si="1536"/>
        <v>0</v>
      </c>
      <c r="K491" s="129"/>
      <c r="L491" s="129"/>
      <c r="M491" s="273" t="e">
        <f t="shared" ref="M491" si="1664">IF(C491="No_existen",5*$M$10,N491*$M$10)</f>
        <v>#DIV/0!</v>
      </c>
      <c r="N491" s="273" t="e">
        <f t="shared" ref="N491" si="1665">ROUND(AVERAGEIF(O491:O493,"&gt;0"),0)</f>
        <v>#DIV/0!</v>
      </c>
      <c r="O491" s="132">
        <f t="shared" si="1537"/>
        <v>0</v>
      </c>
      <c r="P491" s="129"/>
      <c r="Q491" s="174"/>
      <c r="R491" s="273" t="e">
        <f t="shared" ref="R491" si="1666">IF(C491="No_existen",5*$R$10,S491*$R$10)</f>
        <v>#DIV/0!</v>
      </c>
      <c r="S491" s="273" t="e">
        <f t="shared" ref="S491" si="1667">ROUND(AVERAGEIF(T491:T493,"&gt;0"),0)</f>
        <v>#DIV/0!</v>
      </c>
      <c r="T491" s="132">
        <f t="shared" si="1538"/>
        <v>0</v>
      </c>
      <c r="U491" s="129"/>
      <c r="V491" s="129"/>
      <c r="W491" s="273" t="e">
        <f t="shared" ref="W491" si="1668">IF(C491="No_existen",5*$W$10,X491*$W$10)</f>
        <v>#DIV/0!</v>
      </c>
      <c r="X491" s="273" t="e">
        <f t="shared" ref="X491" si="1669">ROUND(AVERAGEIF(Y491:Y493,"&gt;0"),0)</f>
        <v>#DIV/0!</v>
      </c>
      <c r="Y491" s="132">
        <f t="shared" si="1539"/>
        <v>0</v>
      </c>
      <c r="Z491" s="129"/>
      <c r="AA491" s="273" t="e">
        <f t="shared" ref="AA491" si="1670">ROUND(AVERAGE(E491,I491,N491,S491,X491),0)</f>
        <v>#DIV/0!</v>
      </c>
      <c r="AB491" s="369" t="e">
        <f t="shared" ref="AB491" si="1671">IF(AA491&lt;1.5,"FUERTE",IF(AND(AA491&gt;=1.5,AA491&lt;2.5),"ACEPTABLE",IF(AA491&gt;=5,"INEXISTENTE","DÉBIL")))</f>
        <v>#DIV/0!</v>
      </c>
      <c r="AC491" s="272">
        <f>IF('01-Mapa de Riesgos'!S491=0,0,ROUND(('01-Mapa de Riesgos'!S491*AA491),0))</f>
        <v>0</v>
      </c>
      <c r="AD491" s="371" t="str">
        <f t="shared" si="1462"/>
        <v>LEVE</v>
      </c>
      <c r="AE491" s="293"/>
      <c r="AF491" s="293"/>
      <c r="AG491" s="129"/>
      <c r="AH491" s="129"/>
      <c r="AI491" s="86"/>
      <c r="AJ491" s="87"/>
      <c r="AK491" s="88"/>
      <c r="AL491" s="88"/>
      <c r="AM491" s="88"/>
      <c r="AN491" s="88"/>
      <c r="AO491" s="88"/>
      <c r="AP491" s="88"/>
      <c r="AQ491" s="88"/>
    </row>
    <row r="492" spans="1:43" s="90" customFormat="1" x14ac:dyDescent="0.2">
      <c r="A492" s="290"/>
      <c r="B492" s="281"/>
      <c r="C492" s="85"/>
      <c r="D492" s="84">
        <f t="shared" si="1535"/>
        <v>0</v>
      </c>
      <c r="E492" s="273"/>
      <c r="F492" s="273"/>
      <c r="G492" s="129"/>
      <c r="H492" s="273"/>
      <c r="I492" s="273"/>
      <c r="J492" s="132">
        <f t="shared" si="1536"/>
        <v>0</v>
      </c>
      <c r="K492" s="129"/>
      <c r="L492" s="129"/>
      <c r="M492" s="273"/>
      <c r="N492" s="273"/>
      <c r="O492" s="132">
        <f t="shared" si="1537"/>
        <v>0</v>
      </c>
      <c r="P492" s="129"/>
      <c r="Q492" s="174"/>
      <c r="R492" s="273"/>
      <c r="S492" s="273"/>
      <c r="T492" s="132">
        <f t="shared" si="1538"/>
        <v>0</v>
      </c>
      <c r="U492" s="129"/>
      <c r="V492" s="129"/>
      <c r="W492" s="273"/>
      <c r="X492" s="273"/>
      <c r="Y492" s="132">
        <f t="shared" si="1539"/>
        <v>0</v>
      </c>
      <c r="Z492" s="129"/>
      <c r="AA492" s="273"/>
      <c r="AB492" s="369"/>
      <c r="AC492" s="272"/>
      <c r="AD492" s="371"/>
      <c r="AE492" s="293"/>
      <c r="AF492" s="293"/>
      <c r="AG492" s="129"/>
      <c r="AH492" s="129"/>
      <c r="AI492" s="86"/>
      <c r="AJ492" s="87"/>
      <c r="AK492" s="88"/>
      <c r="AL492" s="88"/>
      <c r="AM492" s="88"/>
      <c r="AN492" s="88"/>
      <c r="AO492" s="88"/>
      <c r="AP492" s="88"/>
      <c r="AQ492" s="88"/>
    </row>
    <row r="493" spans="1:43" s="90" customFormat="1" x14ac:dyDescent="0.2">
      <c r="A493" s="290"/>
      <c r="B493" s="282"/>
      <c r="C493" s="85"/>
      <c r="D493" s="84">
        <f t="shared" si="1535"/>
        <v>0</v>
      </c>
      <c r="E493" s="273"/>
      <c r="F493" s="273"/>
      <c r="G493" s="129"/>
      <c r="H493" s="273"/>
      <c r="I493" s="273"/>
      <c r="J493" s="132">
        <f t="shared" si="1536"/>
        <v>0</v>
      </c>
      <c r="K493" s="129"/>
      <c r="L493" s="129"/>
      <c r="M493" s="273"/>
      <c r="N493" s="273"/>
      <c r="O493" s="132">
        <f t="shared" si="1537"/>
        <v>0</v>
      </c>
      <c r="P493" s="129"/>
      <c r="Q493" s="174"/>
      <c r="R493" s="273"/>
      <c r="S493" s="273"/>
      <c r="T493" s="132">
        <f t="shared" si="1538"/>
        <v>0</v>
      </c>
      <c r="U493" s="129"/>
      <c r="V493" s="129"/>
      <c r="W493" s="273"/>
      <c r="X493" s="273"/>
      <c r="Y493" s="132">
        <f t="shared" si="1539"/>
        <v>0</v>
      </c>
      <c r="Z493" s="129"/>
      <c r="AA493" s="273"/>
      <c r="AB493" s="369"/>
      <c r="AC493" s="272"/>
      <c r="AD493" s="371"/>
      <c r="AE493" s="293"/>
      <c r="AF493" s="293"/>
      <c r="AG493" s="129"/>
      <c r="AH493" s="129"/>
      <c r="AI493" s="86"/>
      <c r="AJ493" s="87"/>
      <c r="AK493" s="88"/>
      <c r="AL493" s="88"/>
      <c r="AM493" s="88"/>
      <c r="AN493" s="88"/>
      <c r="AO493" s="88"/>
      <c r="AP493" s="88"/>
      <c r="AQ493" s="88"/>
    </row>
    <row r="494" spans="1:43" s="90" customFormat="1" x14ac:dyDescent="0.2">
      <c r="A494" s="290">
        <v>162</v>
      </c>
      <c r="B494" s="280" t="str">
        <f>+'01-Mapa de Riesgos'!N494</f>
        <v xml:space="preserve">     </v>
      </c>
      <c r="C494" s="85"/>
      <c r="D494" s="84">
        <f t="shared" si="1535"/>
        <v>0</v>
      </c>
      <c r="E494" s="273" t="e">
        <f t="shared" si="1426"/>
        <v>#DIV/0!</v>
      </c>
      <c r="F494" s="273" t="e">
        <f t="shared" si="1427"/>
        <v>#DIV/0!</v>
      </c>
      <c r="G494" s="129"/>
      <c r="H494" s="274" t="e">
        <f t="shared" ref="H494" si="1672">IF(C494="No_existen",5*$H$10,I494*$H$10)</f>
        <v>#DIV/0!</v>
      </c>
      <c r="I494" s="274" t="e">
        <f t="shared" ref="I494" si="1673">ROUND(AVERAGEIF(J494:J496,"&gt;0"),0)</f>
        <v>#DIV/0!</v>
      </c>
      <c r="J494" s="132">
        <f t="shared" si="1536"/>
        <v>0</v>
      </c>
      <c r="K494" s="129"/>
      <c r="L494" s="129"/>
      <c r="M494" s="273" t="e">
        <f t="shared" ref="M494" si="1674">IF(C494="No_existen",5*$M$10,N494*$M$10)</f>
        <v>#DIV/0!</v>
      </c>
      <c r="N494" s="273" t="e">
        <f t="shared" si="1431"/>
        <v>#DIV/0!</v>
      </c>
      <c r="O494" s="132">
        <f t="shared" si="1537"/>
        <v>0</v>
      </c>
      <c r="P494" s="129"/>
      <c r="Q494" s="174"/>
      <c r="R494" s="273" t="e">
        <f t="shared" ref="R494" si="1675">IF(C494="No_existen",5*$R$10,S494*$R$10)</f>
        <v>#DIV/0!</v>
      </c>
      <c r="S494" s="273" t="e">
        <f t="shared" ref="S494" si="1676">ROUND(AVERAGEIF(T494:T496,"&gt;0"),0)</f>
        <v>#DIV/0!</v>
      </c>
      <c r="T494" s="132">
        <f t="shared" si="1538"/>
        <v>0</v>
      </c>
      <c r="U494" s="129"/>
      <c r="V494" s="129"/>
      <c r="W494" s="273" t="e">
        <f t="shared" ref="W494" si="1677">IF(C494="No_existen",5*$W$10,X494*$W$10)</f>
        <v>#DIV/0!</v>
      </c>
      <c r="X494" s="273" t="e">
        <f t="shared" ref="X494" si="1678">ROUND(AVERAGEIF(Y494:Y496,"&gt;0"),0)</f>
        <v>#DIV/0!</v>
      </c>
      <c r="Y494" s="132">
        <f t="shared" si="1539"/>
        <v>0</v>
      </c>
      <c r="Z494" s="129"/>
      <c r="AA494" s="273" t="e">
        <f t="shared" ref="AA494" si="1679">ROUND(AVERAGE(E494,I494,N494,S494,X494),0)</f>
        <v>#DIV/0!</v>
      </c>
      <c r="AB494" s="369" t="e">
        <f t="shared" ref="AB494" si="1680">IF(AA494&lt;1.5,"FUERTE",IF(AND(AA494&gt;=1.5,AA494&lt;2.5),"ACEPTABLE",IF(AA494&gt;=5,"INEXISTENTE","DÉBIL")))</f>
        <v>#DIV/0!</v>
      </c>
      <c r="AC494" s="272">
        <f>IF('01-Mapa de Riesgos'!S494=0,0,ROUND(('01-Mapa de Riesgos'!S494*AA494),0))</f>
        <v>0</v>
      </c>
      <c r="AD494" s="371" t="str">
        <f t="shared" si="1462"/>
        <v>LEVE</v>
      </c>
      <c r="AE494" s="293"/>
      <c r="AF494" s="293"/>
      <c r="AG494" s="129"/>
      <c r="AH494" s="129"/>
      <c r="AI494" s="86"/>
      <c r="AJ494" s="87"/>
      <c r="AK494" s="88"/>
      <c r="AL494" s="88"/>
      <c r="AM494" s="88"/>
      <c r="AN494" s="88"/>
      <c r="AO494" s="88"/>
      <c r="AP494" s="88"/>
      <c r="AQ494" s="88"/>
    </row>
    <row r="495" spans="1:43" s="90" customFormat="1" x14ac:dyDescent="0.2">
      <c r="A495" s="290"/>
      <c r="B495" s="281"/>
      <c r="C495" s="85"/>
      <c r="D495" s="84">
        <f t="shared" si="1535"/>
        <v>0</v>
      </c>
      <c r="E495" s="273"/>
      <c r="F495" s="273"/>
      <c r="G495" s="129"/>
      <c r="H495" s="273"/>
      <c r="I495" s="273"/>
      <c r="J495" s="132">
        <f t="shared" si="1536"/>
        <v>0</v>
      </c>
      <c r="K495" s="129"/>
      <c r="L495" s="129"/>
      <c r="M495" s="273"/>
      <c r="N495" s="273"/>
      <c r="O495" s="132">
        <f t="shared" si="1537"/>
        <v>0</v>
      </c>
      <c r="P495" s="129"/>
      <c r="Q495" s="174"/>
      <c r="R495" s="273"/>
      <c r="S495" s="273"/>
      <c r="T495" s="132">
        <f t="shared" si="1538"/>
        <v>0</v>
      </c>
      <c r="U495" s="129"/>
      <c r="V495" s="129"/>
      <c r="W495" s="273"/>
      <c r="X495" s="273"/>
      <c r="Y495" s="132">
        <f t="shared" si="1539"/>
        <v>0</v>
      </c>
      <c r="Z495" s="129"/>
      <c r="AA495" s="273"/>
      <c r="AB495" s="369"/>
      <c r="AC495" s="272"/>
      <c r="AD495" s="371"/>
      <c r="AE495" s="293"/>
      <c r="AF495" s="293"/>
      <c r="AG495" s="129"/>
      <c r="AH495" s="129"/>
      <c r="AI495" s="86"/>
      <c r="AJ495" s="87"/>
      <c r="AK495" s="88"/>
      <c r="AL495" s="88"/>
      <c r="AM495" s="88"/>
      <c r="AN495" s="88"/>
      <c r="AO495" s="88"/>
      <c r="AP495" s="88"/>
      <c r="AQ495" s="88"/>
    </row>
    <row r="496" spans="1:43" s="90" customFormat="1" x14ac:dyDescent="0.2">
      <c r="A496" s="290"/>
      <c r="B496" s="282"/>
      <c r="C496" s="85"/>
      <c r="D496" s="84">
        <f t="shared" si="1535"/>
        <v>0</v>
      </c>
      <c r="E496" s="273"/>
      <c r="F496" s="273"/>
      <c r="G496" s="129"/>
      <c r="H496" s="273"/>
      <c r="I496" s="273"/>
      <c r="J496" s="132">
        <f t="shared" si="1536"/>
        <v>0</v>
      </c>
      <c r="K496" s="129"/>
      <c r="L496" s="129"/>
      <c r="M496" s="273"/>
      <c r="N496" s="273"/>
      <c r="O496" s="132">
        <f t="shared" si="1537"/>
        <v>0</v>
      </c>
      <c r="P496" s="129"/>
      <c r="Q496" s="174"/>
      <c r="R496" s="273"/>
      <c r="S496" s="273"/>
      <c r="T496" s="132">
        <f t="shared" si="1538"/>
        <v>0</v>
      </c>
      <c r="U496" s="129"/>
      <c r="V496" s="129"/>
      <c r="W496" s="273"/>
      <c r="X496" s="273"/>
      <c r="Y496" s="132">
        <f t="shared" si="1539"/>
        <v>0</v>
      </c>
      <c r="Z496" s="129"/>
      <c r="AA496" s="273"/>
      <c r="AB496" s="369"/>
      <c r="AC496" s="272"/>
      <c r="AD496" s="371"/>
      <c r="AE496" s="293"/>
      <c r="AF496" s="293"/>
      <c r="AG496" s="129"/>
      <c r="AH496" s="129"/>
      <c r="AI496" s="86"/>
      <c r="AJ496" s="87"/>
      <c r="AK496" s="88"/>
      <c r="AL496" s="88"/>
      <c r="AM496" s="88"/>
      <c r="AN496" s="88"/>
      <c r="AO496" s="88"/>
      <c r="AP496" s="88"/>
      <c r="AQ496" s="88"/>
    </row>
    <row r="497" spans="1:43" s="90" customFormat="1" x14ac:dyDescent="0.2">
      <c r="A497" s="290">
        <v>163</v>
      </c>
      <c r="B497" s="280" t="str">
        <f>+'01-Mapa de Riesgos'!N497</f>
        <v xml:space="preserve">     </v>
      </c>
      <c r="C497" s="85"/>
      <c r="D497" s="84">
        <f t="shared" si="1535"/>
        <v>0</v>
      </c>
      <c r="E497" s="273" t="e">
        <f t="shared" si="1438"/>
        <v>#DIV/0!</v>
      </c>
      <c r="F497" s="273" t="e">
        <f t="shared" si="1439"/>
        <v>#DIV/0!</v>
      </c>
      <c r="G497" s="129"/>
      <c r="H497" s="274" t="e">
        <f t="shared" ref="H497" si="1681">IF(C497="No_existen",5*$H$10,I497*$H$10)</f>
        <v>#DIV/0!</v>
      </c>
      <c r="I497" s="274" t="e">
        <f t="shared" ref="I497" si="1682">ROUND(AVERAGEIF(J497:J499,"&gt;0"),0)</f>
        <v>#DIV/0!</v>
      </c>
      <c r="J497" s="132">
        <f t="shared" si="1536"/>
        <v>0</v>
      </c>
      <c r="K497" s="129"/>
      <c r="L497" s="129"/>
      <c r="M497" s="273" t="e">
        <f t="shared" ref="M497" si="1683">IF(C497="No_existen",5*$M$10,N497*$M$10)</f>
        <v>#DIV/0!</v>
      </c>
      <c r="N497" s="273" t="e">
        <f t="shared" si="1443"/>
        <v>#DIV/0!</v>
      </c>
      <c r="O497" s="132">
        <f t="shared" si="1537"/>
        <v>0</v>
      </c>
      <c r="P497" s="129"/>
      <c r="Q497" s="174"/>
      <c r="R497" s="273" t="e">
        <f t="shared" ref="R497" si="1684">IF(C497="No_existen",5*$R$10,S497*$R$10)</f>
        <v>#DIV/0!</v>
      </c>
      <c r="S497" s="273" t="e">
        <f t="shared" ref="S497" si="1685">ROUND(AVERAGEIF(T497:T499,"&gt;0"),0)</f>
        <v>#DIV/0!</v>
      </c>
      <c r="T497" s="132">
        <f t="shared" si="1538"/>
        <v>0</v>
      </c>
      <c r="U497" s="129"/>
      <c r="V497" s="129"/>
      <c r="W497" s="273" t="e">
        <f t="shared" ref="W497" si="1686">IF(C497="No_existen",5*$W$10,X497*$W$10)</f>
        <v>#DIV/0!</v>
      </c>
      <c r="X497" s="273" t="e">
        <f t="shared" ref="X497" si="1687">ROUND(AVERAGEIF(Y497:Y499,"&gt;0"),0)</f>
        <v>#DIV/0!</v>
      </c>
      <c r="Y497" s="132">
        <f t="shared" si="1539"/>
        <v>0</v>
      </c>
      <c r="Z497" s="129"/>
      <c r="AA497" s="273" t="e">
        <f t="shared" ref="AA497" si="1688">ROUND(AVERAGE(E497,I497,N497,S497,X497),0)</f>
        <v>#DIV/0!</v>
      </c>
      <c r="AB497" s="369" t="e">
        <f t="shared" ref="AB497" si="1689">IF(AA497&lt;1.5,"FUERTE",IF(AND(AA497&gt;=1.5,AA497&lt;2.5),"ACEPTABLE",IF(AA497&gt;=5,"INEXISTENTE","DÉBIL")))</f>
        <v>#DIV/0!</v>
      </c>
      <c r="AC497" s="272">
        <f>IF('01-Mapa de Riesgos'!S497=0,0,ROUND(('01-Mapa de Riesgos'!S497*AA497),0))</f>
        <v>0</v>
      </c>
      <c r="AD497" s="371" t="str">
        <f t="shared" si="1462"/>
        <v>LEVE</v>
      </c>
      <c r="AE497" s="293"/>
      <c r="AF497" s="293"/>
      <c r="AG497" s="129"/>
      <c r="AH497" s="129"/>
      <c r="AI497" s="86"/>
      <c r="AJ497" s="87"/>
      <c r="AK497" s="88"/>
      <c r="AL497" s="88"/>
      <c r="AM497" s="88"/>
      <c r="AN497" s="88"/>
      <c r="AO497" s="88"/>
      <c r="AP497" s="88"/>
      <c r="AQ497" s="88"/>
    </row>
    <row r="498" spans="1:43" s="90" customFormat="1" x14ac:dyDescent="0.2">
      <c r="A498" s="290"/>
      <c r="B498" s="281"/>
      <c r="C498" s="85"/>
      <c r="D498" s="84">
        <f t="shared" si="1535"/>
        <v>0</v>
      </c>
      <c r="E498" s="273"/>
      <c r="F498" s="273"/>
      <c r="G498" s="129"/>
      <c r="H498" s="273"/>
      <c r="I498" s="273"/>
      <c r="J498" s="132">
        <f t="shared" si="1536"/>
        <v>0</v>
      </c>
      <c r="K498" s="129"/>
      <c r="L498" s="129"/>
      <c r="M498" s="273"/>
      <c r="N498" s="273"/>
      <c r="O498" s="132">
        <f t="shared" si="1537"/>
        <v>0</v>
      </c>
      <c r="P498" s="129"/>
      <c r="Q498" s="174"/>
      <c r="R498" s="273"/>
      <c r="S498" s="273"/>
      <c r="T498" s="132">
        <f t="shared" si="1538"/>
        <v>0</v>
      </c>
      <c r="U498" s="129"/>
      <c r="V498" s="129"/>
      <c r="W498" s="273"/>
      <c r="X498" s="273"/>
      <c r="Y498" s="132">
        <f t="shared" si="1539"/>
        <v>0</v>
      </c>
      <c r="Z498" s="129"/>
      <c r="AA498" s="273"/>
      <c r="AB498" s="369"/>
      <c r="AC498" s="272"/>
      <c r="AD498" s="371"/>
      <c r="AE498" s="293"/>
      <c r="AF498" s="293"/>
      <c r="AG498" s="129"/>
      <c r="AH498" s="129"/>
      <c r="AI498" s="86"/>
      <c r="AJ498" s="87"/>
      <c r="AK498" s="88"/>
      <c r="AL498" s="88"/>
      <c r="AM498" s="88"/>
      <c r="AN498" s="88"/>
      <c r="AO498" s="88"/>
      <c r="AP498" s="88"/>
      <c r="AQ498" s="88"/>
    </row>
    <row r="499" spans="1:43" s="90" customFormat="1" x14ac:dyDescent="0.2">
      <c r="A499" s="290"/>
      <c r="B499" s="282"/>
      <c r="C499" s="85"/>
      <c r="D499" s="84">
        <f t="shared" si="1535"/>
        <v>0</v>
      </c>
      <c r="E499" s="273"/>
      <c r="F499" s="273"/>
      <c r="G499" s="129"/>
      <c r="H499" s="273"/>
      <c r="I499" s="273"/>
      <c r="J499" s="132">
        <f t="shared" si="1536"/>
        <v>0</v>
      </c>
      <c r="K499" s="129"/>
      <c r="L499" s="129"/>
      <c r="M499" s="273"/>
      <c r="N499" s="273"/>
      <c r="O499" s="132">
        <f t="shared" si="1537"/>
        <v>0</v>
      </c>
      <c r="P499" s="129"/>
      <c r="Q499" s="174"/>
      <c r="R499" s="273"/>
      <c r="S499" s="273"/>
      <c r="T499" s="132">
        <f t="shared" si="1538"/>
        <v>0</v>
      </c>
      <c r="U499" s="129"/>
      <c r="V499" s="129"/>
      <c r="W499" s="273"/>
      <c r="X499" s="273"/>
      <c r="Y499" s="132">
        <f t="shared" si="1539"/>
        <v>0</v>
      </c>
      <c r="Z499" s="129"/>
      <c r="AA499" s="273"/>
      <c r="AB499" s="369"/>
      <c r="AC499" s="272"/>
      <c r="AD499" s="371"/>
      <c r="AE499" s="293"/>
      <c r="AF499" s="293"/>
      <c r="AG499" s="129"/>
      <c r="AH499" s="129"/>
      <c r="AI499" s="86"/>
      <c r="AJ499" s="87"/>
      <c r="AK499" s="88"/>
      <c r="AL499" s="88"/>
      <c r="AM499" s="88"/>
      <c r="AN499" s="88"/>
      <c r="AO499" s="88"/>
      <c r="AP499" s="88"/>
      <c r="AQ499" s="88"/>
    </row>
    <row r="500" spans="1:43" s="90" customFormat="1" x14ac:dyDescent="0.2">
      <c r="A500" s="290">
        <v>164</v>
      </c>
      <c r="B500" s="280" t="str">
        <f>+'01-Mapa de Riesgos'!N500</f>
        <v xml:space="preserve">     </v>
      </c>
      <c r="C500" s="85"/>
      <c r="D500" s="84">
        <f t="shared" si="1535"/>
        <v>0</v>
      </c>
      <c r="E500" s="273" t="e">
        <f t="shared" si="1450"/>
        <v>#DIV/0!</v>
      </c>
      <c r="F500" s="273" t="e">
        <f t="shared" si="1451"/>
        <v>#DIV/0!</v>
      </c>
      <c r="G500" s="129"/>
      <c r="H500" s="274" t="e">
        <f t="shared" ref="H500" si="1690">IF(C500="No_existen",5*$H$10,I500*$H$10)</f>
        <v>#DIV/0!</v>
      </c>
      <c r="I500" s="274" t="e">
        <f t="shared" ref="I500" si="1691">ROUND(AVERAGEIF(J500:J502,"&gt;0"),0)</f>
        <v>#DIV/0!</v>
      </c>
      <c r="J500" s="132">
        <f t="shared" si="1536"/>
        <v>0</v>
      </c>
      <c r="K500" s="129"/>
      <c r="L500" s="129"/>
      <c r="M500" s="273" t="e">
        <f t="shared" ref="M500" si="1692">IF(C500="No_existen",5*$M$10,N500*$M$10)</f>
        <v>#DIV/0!</v>
      </c>
      <c r="N500" s="273" t="e">
        <f t="shared" si="1455"/>
        <v>#DIV/0!</v>
      </c>
      <c r="O500" s="132">
        <f t="shared" si="1537"/>
        <v>0</v>
      </c>
      <c r="P500" s="129"/>
      <c r="Q500" s="174"/>
      <c r="R500" s="273" t="e">
        <f t="shared" ref="R500" si="1693">IF(C500="No_existen",5*$R$10,S500*$R$10)</f>
        <v>#DIV/0!</v>
      </c>
      <c r="S500" s="273" t="e">
        <f t="shared" ref="S500" si="1694">ROUND(AVERAGEIF(T500:T502,"&gt;0"),0)</f>
        <v>#DIV/0!</v>
      </c>
      <c r="T500" s="132">
        <f t="shared" si="1538"/>
        <v>0</v>
      </c>
      <c r="U500" s="129"/>
      <c r="V500" s="129"/>
      <c r="W500" s="273" t="e">
        <f t="shared" ref="W500" si="1695">IF(C500="No_existen",5*$W$10,X500*$W$10)</f>
        <v>#DIV/0!</v>
      </c>
      <c r="X500" s="273" t="e">
        <f t="shared" ref="X500" si="1696">ROUND(AVERAGEIF(Y500:Y502,"&gt;0"),0)</f>
        <v>#DIV/0!</v>
      </c>
      <c r="Y500" s="132">
        <f t="shared" si="1539"/>
        <v>0</v>
      </c>
      <c r="Z500" s="129"/>
      <c r="AA500" s="273" t="e">
        <f t="shared" ref="AA500" si="1697">ROUND(AVERAGE(E500,I500,N500,S500,X500),0)</f>
        <v>#DIV/0!</v>
      </c>
      <c r="AB500" s="369" t="e">
        <f t="shared" ref="AB500" si="1698">IF(AA500&lt;1.5,"FUERTE",IF(AND(AA500&gt;=1.5,AA500&lt;2.5),"ACEPTABLE",IF(AA500&gt;=5,"INEXISTENTE","DÉBIL")))</f>
        <v>#DIV/0!</v>
      </c>
      <c r="AC500" s="272">
        <f>IF('01-Mapa de Riesgos'!S500=0,0,ROUND(('01-Mapa de Riesgos'!S500*AA500),0))</f>
        <v>0</v>
      </c>
      <c r="AD500" s="371" t="str">
        <f t="shared" si="1462"/>
        <v>LEVE</v>
      </c>
      <c r="AE500" s="293"/>
      <c r="AF500" s="293"/>
      <c r="AG500" s="129"/>
      <c r="AH500" s="129"/>
      <c r="AI500" s="86"/>
      <c r="AJ500" s="87"/>
      <c r="AK500" s="88"/>
      <c r="AL500" s="88"/>
      <c r="AM500" s="88"/>
      <c r="AN500" s="88"/>
      <c r="AO500" s="88"/>
      <c r="AP500" s="88"/>
      <c r="AQ500" s="88"/>
    </row>
    <row r="501" spans="1:43" s="90" customFormat="1" x14ac:dyDescent="0.2">
      <c r="A501" s="290"/>
      <c r="B501" s="281"/>
      <c r="C501" s="85"/>
      <c r="D501" s="84">
        <f t="shared" si="1535"/>
        <v>0</v>
      </c>
      <c r="E501" s="273"/>
      <c r="F501" s="273"/>
      <c r="G501" s="129"/>
      <c r="H501" s="273"/>
      <c r="I501" s="273"/>
      <c r="J501" s="132">
        <f t="shared" si="1536"/>
        <v>0</v>
      </c>
      <c r="K501" s="129"/>
      <c r="L501" s="129"/>
      <c r="M501" s="273"/>
      <c r="N501" s="273"/>
      <c r="O501" s="132">
        <f t="shared" si="1537"/>
        <v>0</v>
      </c>
      <c r="P501" s="129"/>
      <c r="Q501" s="174"/>
      <c r="R501" s="273"/>
      <c r="S501" s="273"/>
      <c r="T501" s="132">
        <f t="shared" si="1538"/>
        <v>0</v>
      </c>
      <c r="U501" s="129"/>
      <c r="V501" s="129"/>
      <c r="W501" s="273"/>
      <c r="X501" s="273"/>
      <c r="Y501" s="132">
        <f t="shared" si="1539"/>
        <v>0</v>
      </c>
      <c r="Z501" s="129"/>
      <c r="AA501" s="273"/>
      <c r="AB501" s="369"/>
      <c r="AC501" s="272"/>
      <c r="AD501" s="371"/>
      <c r="AE501" s="293"/>
      <c r="AF501" s="293"/>
      <c r="AG501" s="129"/>
      <c r="AH501" s="129"/>
      <c r="AI501" s="86"/>
      <c r="AJ501" s="87"/>
      <c r="AK501" s="88"/>
      <c r="AL501" s="88"/>
      <c r="AM501" s="88"/>
      <c r="AN501" s="88"/>
      <c r="AO501" s="88"/>
      <c r="AP501" s="88"/>
      <c r="AQ501" s="88"/>
    </row>
    <row r="502" spans="1:43" s="90" customFormat="1" x14ac:dyDescent="0.2">
      <c r="A502" s="290"/>
      <c r="B502" s="282"/>
      <c r="C502" s="85"/>
      <c r="D502" s="84">
        <f t="shared" si="1535"/>
        <v>0</v>
      </c>
      <c r="E502" s="273"/>
      <c r="F502" s="273"/>
      <c r="G502" s="129"/>
      <c r="H502" s="273"/>
      <c r="I502" s="273"/>
      <c r="J502" s="132">
        <f t="shared" si="1536"/>
        <v>0</v>
      </c>
      <c r="K502" s="129"/>
      <c r="L502" s="129"/>
      <c r="M502" s="273"/>
      <c r="N502" s="273"/>
      <c r="O502" s="132">
        <f t="shared" si="1537"/>
        <v>0</v>
      </c>
      <c r="P502" s="129"/>
      <c r="Q502" s="174"/>
      <c r="R502" s="273"/>
      <c r="S502" s="273"/>
      <c r="T502" s="132">
        <f t="shared" si="1538"/>
        <v>0</v>
      </c>
      <c r="U502" s="129"/>
      <c r="V502" s="129"/>
      <c r="W502" s="273"/>
      <c r="X502" s="273"/>
      <c r="Y502" s="132">
        <f t="shared" si="1539"/>
        <v>0</v>
      </c>
      <c r="Z502" s="129"/>
      <c r="AA502" s="273"/>
      <c r="AB502" s="369"/>
      <c r="AC502" s="272"/>
      <c r="AD502" s="371"/>
      <c r="AE502" s="293"/>
      <c r="AF502" s="293"/>
      <c r="AG502" s="129"/>
      <c r="AH502" s="129"/>
      <c r="AI502" s="86"/>
      <c r="AJ502" s="87"/>
      <c r="AK502" s="88"/>
      <c r="AL502" s="88"/>
      <c r="AM502" s="88"/>
      <c r="AN502" s="88"/>
      <c r="AO502" s="88"/>
      <c r="AP502" s="88"/>
      <c r="AQ502" s="88"/>
    </row>
    <row r="503" spans="1:43" s="90" customFormat="1" x14ac:dyDescent="0.2">
      <c r="A503" s="290">
        <v>165</v>
      </c>
      <c r="B503" s="280" t="str">
        <f>+'01-Mapa de Riesgos'!N503</f>
        <v xml:space="preserve">     </v>
      </c>
      <c r="C503" s="85"/>
      <c r="D503" s="84">
        <f t="shared" si="1535"/>
        <v>0</v>
      </c>
      <c r="E503" s="273" t="e">
        <f t="shared" si="1463"/>
        <v>#DIV/0!</v>
      </c>
      <c r="F503" s="273" t="e">
        <f t="shared" si="1464"/>
        <v>#DIV/0!</v>
      </c>
      <c r="G503" s="129"/>
      <c r="H503" s="274" t="e">
        <f t="shared" ref="H503" si="1699">IF(C503="No_existen",5*$H$10,I503*$H$10)</f>
        <v>#DIV/0!</v>
      </c>
      <c r="I503" s="274" t="e">
        <f t="shared" ref="I503" si="1700">ROUND(AVERAGEIF(J503:J505,"&gt;0"),0)</f>
        <v>#DIV/0!</v>
      </c>
      <c r="J503" s="132">
        <f t="shared" si="1536"/>
        <v>0</v>
      </c>
      <c r="K503" s="129"/>
      <c r="L503" s="129"/>
      <c r="M503" s="273" t="e">
        <f t="shared" ref="M503" si="1701">IF(C503="No_existen",5*$M$10,N503*$M$10)</f>
        <v>#DIV/0!</v>
      </c>
      <c r="N503" s="273" t="e">
        <f t="shared" si="1468"/>
        <v>#DIV/0!</v>
      </c>
      <c r="O503" s="132">
        <f t="shared" si="1537"/>
        <v>0</v>
      </c>
      <c r="P503" s="129"/>
      <c r="Q503" s="174"/>
      <c r="R503" s="273" t="e">
        <f t="shared" ref="R503" si="1702">IF(C503="No_existen",5*$R$10,S503*$R$10)</f>
        <v>#DIV/0!</v>
      </c>
      <c r="S503" s="273" t="e">
        <f t="shared" ref="S503" si="1703">ROUND(AVERAGEIF(T503:T505,"&gt;0"),0)</f>
        <v>#DIV/0!</v>
      </c>
      <c r="T503" s="132">
        <f t="shared" si="1538"/>
        <v>0</v>
      </c>
      <c r="U503" s="129"/>
      <c r="V503" s="129"/>
      <c r="W503" s="273" t="e">
        <f t="shared" ref="W503" si="1704">IF(C503="No_existen",5*$W$10,X503*$W$10)</f>
        <v>#DIV/0!</v>
      </c>
      <c r="X503" s="273" t="e">
        <f t="shared" ref="X503" si="1705">ROUND(AVERAGEIF(Y503:Y505,"&gt;0"),0)</f>
        <v>#DIV/0!</v>
      </c>
      <c r="Y503" s="132">
        <f t="shared" si="1539"/>
        <v>0</v>
      </c>
      <c r="Z503" s="129"/>
      <c r="AA503" s="273" t="e">
        <f t="shared" ref="AA503" si="1706">ROUND(AVERAGE(E503,I503,N503,S503,X503),0)</f>
        <v>#DIV/0!</v>
      </c>
      <c r="AB503" s="369" t="e">
        <f t="shared" ref="AB503" si="1707">IF(AA503&lt;1.5,"FUERTE",IF(AND(AA503&gt;=1.5,AA503&lt;2.5),"ACEPTABLE",IF(AA503&gt;=5,"INEXISTENTE","DÉBIL")))</f>
        <v>#DIV/0!</v>
      </c>
      <c r="AC503" s="272">
        <f>IF('01-Mapa de Riesgos'!S503=0,0,ROUND(('01-Mapa de Riesgos'!S503*AA503),0))</f>
        <v>0</v>
      </c>
      <c r="AD503" s="371" t="str">
        <f t="shared" si="1462"/>
        <v>LEVE</v>
      </c>
      <c r="AE503" s="293"/>
      <c r="AF503" s="293"/>
      <c r="AG503" s="129"/>
      <c r="AH503" s="129"/>
      <c r="AI503" s="86"/>
      <c r="AJ503" s="87"/>
      <c r="AK503" s="88"/>
      <c r="AL503" s="88"/>
      <c r="AM503" s="88"/>
      <c r="AN503" s="88"/>
      <c r="AO503" s="88"/>
      <c r="AP503" s="88"/>
      <c r="AQ503" s="88"/>
    </row>
    <row r="504" spans="1:43" s="90" customFormat="1" x14ac:dyDescent="0.2">
      <c r="A504" s="290"/>
      <c r="B504" s="281"/>
      <c r="C504" s="85"/>
      <c r="D504" s="84">
        <f t="shared" si="1535"/>
        <v>0</v>
      </c>
      <c r="E504" s="273"/>
      <c r="F504" s="273"/>
      <c r="G504" s="129"/>
      <c r="H504" s="273"/>
      <c r="I504" s="273"/>
      <c r="J504" s="132">
        <f t="shared" si="1536"/>
        <v>0</v>
      </c>
      <c r="K504" s="129"/>
      <c r="L504" s="129"/>
      <c r="M504" s="273"/>
      <c r="N504" s="273"/>
      <c r="O504" s="132">
        <f t="shared" si="1537"/>
        <v>0</v>
      </c>
      <c r="P504" s="129"/>
      <c r="Q504" s="174"/>
      <c r="R504" s="273"/>
      <c r="S504" s="273"/>
      <c r="T504" s="132">
        <f t="shared" si="1538"/>
        <v>0</v>
      </c>
      <c r="U504" s="129"/>
      <c r="V504" s="129"/>
      <c r="W504" s="273"/>
      <c r="X504" s="273"/>
      <c r="Y504" s="132">
        <f t="shared" si="1539"/>
        <v>0</v>
      </c>
      <c r="Z504" s="129"/>
      <c r="AA504" s="273"/>
      <c r="AB504" s="369"/>
      <c r="AC504" s="272"/>
      <c r="AD504" s="371"/>
      <c r="AE504" s="293"/>
      <c r="AF504" s="293"/>
      <c r="AG504" s="129"/>
      <c r="AH504" s="129"/>
      <c r="AI504" s="86"/>
      <c r="AJ504" s="87"/>
      <c r="AK504" s="88"/>
      <c r="AL504" s="88"/>
      <c r="AM504" s="88"/>
      <c r="AN504" s="88"/>
      <c r="AO504" s="88"/>
      <c r="AP504" s="88"/>
      <c r="AQ504" s="88"/>
    </row>
    <row r="505" spans="1:43" s="90" customFormat="1" x14ac:dyDescent="0.2">
      <c r="A505" s="290"/>
      <c r="B505" s="282"/>
      <c r="C505" s="85"/>
      <c r="D505" s="84">
        <f t="shared" si="1535"/>
        <v>0</v>
      </c>
      <c r="E505" s="273"/>
      <c r="F505" s="273"/>
      <c r="G505" s="129"/>
      <c r="H505" s="273"/>
      <c r="I505" s="273"/>
      <c r="J505" s="132">
        <f t="shared" si="1536"/>
        <v>0</v>
      </c>
      <c r="K505" s="129"/>
      <c r="L505" s="129"/>
      <c r="M505" s="273"/>
      <c r="N505" s="273"/>
      <c r="O505" s="132">
        <f t="shared" si="1537"/>
        <v>0</v>
      </c>
      <c r="P505" s="129"/>
      <c r="Q505" s="174"/>
      <c r="R505" s="273"/>
      <c r="S505" s="273"/>
      <c r="T505" s="132">
        <f t="shared" si="1538"/>
        <v>0</v>
      </c>
      <c r="U505" s="129"/>
      <c r="V505" s="129"/>
      <c r="W505" s="273"/>
      <c r="X505" s="273"/>
      <c r="Y505" s="132">
        <f t="shared" si="1539"/>
        <v>0</v>
      </c>
      <c r="Z505" s="129"/>
      <c r="AA505" s="273"/>
      <c r="AB505" s="369"/>
      <c r="AC505" s="272"/>
      <c r="AD505" s="371"/>
      <c r="AE505" s="293"/>
      <c r="AF505" s="293"/>
      <c r="AG505" s="129"/>
      <c r="AH505" s="129"/>
      <c r="AI505" s="86"/>
      <c r="AJ505" s="87"/>
      <c r="AK505" s="88"/>
      <c r="AL505" s="88"/>
      <c r="AM505" s="88"/>
      <c r="AN505" s="88"/>
      <c r="AO505" s="88"/>
      <c r="AP505" s="88"/>
      <c r="AQ505" s="88"/>
    </row>
    <row r="506" spans="1:43" s="90" customFormat="1" x14ac:dyDescent="0.2">
      <c r="A506" s="290">
        <v>166</v>
      </c>
      <c r="B506" s="280" t="str">
        <f>+'01-Mapa de Riesgos'!N506</f>
        <v xml:space="preserve">     </v>
      </c>
      <c r="C506" s="85"/>
      <c r="D506" s="84">
        <f t="shared" si="1535"/>
        <v>0</v>
      </c>
      <c r="E506" s="273" t="e">
        <f t="shared" si="1475"/>
        <v>#DIV/0!</v>
      </c>
      <c r="F506" s="273" t="e">
        <f t="shared" si="1476"/>
        <v>#DIV/0!</v>
      </c>
      <c r="G506" s="129"/>
      <c r="H506" s="274" t="e">
        <f t="shared" ref="H506" si="1708">IF(C506="No_existen",5*$H$10,I506*$H$10)</f>
        <v>#DIV/0!</v>
      </c>
      <c r="I506" s="274" t="e">
        <f t="shared" ref="I506" si="1709">ROUND(AVERAGEIF(J506:J508,"&gt;0"),0)</f>
        <v>#DIV/0!</v>
      </c>
      <c r="J506" s="132">
        <f t="shared" si="1536"/>
        <v>0</v>
      </c>
      <c r="K506" s="129"/>
      <c r="L506" s="129"/>
      <c r="M506" s="273" t="e">
        <f t="shared" ref="M506" si="1710">IF(C506="No_existen",5*$M$10,N506*$M$10)</f>
        <v>#DIV/0!</v>
      </c>
      <c r="N506" s="273" t="e">
        <f t="shared" si="1480"/>
        <v>#DIV/0!</v>
      </c>
      <c r="O506" s="132">
        <f t="shared" si="1537"/>
        <v>0</v>
      </c>
      <c r="P506" s="129"/>
      <c r="Q506" s="174"/>
      <c r="R506" s="273" t="e">
        <f t="shared" ref="R506" si="1711">IF(C506="No_existen",5*$R$10,S506*$R$10)</f>
        <v>#DIV/0!</v>
      </c>
      <c r="S506" s="273" t="e">
        <f t="shared" ref="S506" si="1712">ROUND(AVERAGEIF(T506:T508,"&gt;0"),0)</f>
        <v>#DIV/0!</v>
      </c>
      <c r="T506" s="132">
        <f t="shared" si="1538"/>
        <v>0</v>
      </c>
      <c r="U506" s="129"/>
      <c r="V506" s="129"/>
      <c r="W506" s="273" t="e">
        <f t="shared" ref="W506" si="1713">IF(C506="No_existen",5*$W$10,X506*$W$10)</f>
        <v>#DIV/0!</v>
      </c>
      <c r="X506" s="273" t="e">
        <f t="shared" ref="X506" si="1714">ROUND(AVERAGEIF(Y506:Y508,"&gt;0"),0)</f>
        <v>#DIV/0!</v>
      </c>
      <c r="Y506" s="132">
        <f t="shared" si="1539"/>
        <v>0</v>
      </c>
      <c r="Z506" s="129"/>
      <c r="AA506" s="273" t="e">
        <f t="shared" ref="AA506" si="1715">ROUND(AVERAGE(E506,I506,N506,S506,X506),0)</f>
        <v>#DIV/0!</v>
      </c>
      <c r="AB506" s="369" t="e">
        <f t="shared" ref="AB506" si="1716">IF(AA506&lt;1.5,"FUERTE",IF(AND(AA506&gt;=1.5,AA506&lt;2.5),"ACEPTABLE",IF(AA506&gt;=5,"INEXISTENTE","DÉBIL")))</f>
        <v>#DIV/0!</v>
      </c>
      <c r="AC506" s="272">
        <f>IF('01-Mapa de Riesgos'!S506=0,0,ROUND(('01-Mapa de Riesgos'!S506*AA506),0))</f>
        <v>0</v>
      </c>
      <c r="AD506" s="371" t="str">
        <f t="shared" ref="AD506:AD566" si="1717">IF(AC506&gt;=36,"GRAVE", IF(AC506&lt;=10, "LEVE", "MODERADO"))</f>
        <v>LEVE</v>
      </c>
      <c r="AE506" s="293"/>
      <c r="AF506" s="293"/>
      <c r="AG506" s="129"/>
      <c r="AH506" s="129"/>
      <c r="AI506" s="86"/>
      <c r="AJ506" s="87"/>
      <c r="AK506" s="88"/>
      <c r="AL506" s="88"/>
      <c r="AM506" s="88"/>
      <c r="AN506" s="88"/>
      <c r="AO506" s="88"/>
      <c r="AP506" s="88"/>
      <c r="AQ506" s="88"/>
    </row>
    <row r="507" spans="1:43" s="90" customFormat="1" x14ac:dyDescent="0.2">
      <c r="A507" s="290"/>
      <c r="B507" s="281"/>
      <c r="C507" s="85"/>
      <c r="D507" s="84">
        <f t="shared" si="1535"/>
        <v>0</v>
      </c>
      <c r="E507" s="273"/>
      <c r="F507" s="273"/>
      <c r="G507" s="129"/>
      <c r="H507" s="273"/>
      <c r="I507" s="273"/>
      <c r="J507" s="132">
        <f t="shared" si="1536"/>
        <v>0</v>
      </c>
      <c r="K507" s="129"/>
      <c r="L507" s="129"/>
      <c r="M507" s="273"/>
      <c r="N507" s="273"/>
      <c r="O507" s="132">
        <f t="shared" si="1537"/>
        <v>0</v>
      </c>
      <c r="P507" s="129"/>
      <c r="Q507" s="174"/>
      <c r="R507" s="273"/>
      <c r="S507" s="273"/>
      <c r="T507" s="132">
        <f t="shared" si="1538"/>
        <v>0</v>
      </c>
      <c r="U507" s="129"/>
      <c r="V507" s="129"/>
      <c r="W507" s="273"/>
      <c r="X507" s="273"/>
      <c r="Y507" s="132">
        <f t="shared" si="1539"/>
        <v>0</v>
      </c>
      <c r="Z507" s="129"/>
      <c r="AA507" s="273"/>
      <c r="AB507" s="369"/>
      <c r="AC507" s="272"/>
      <c r="AD507" s="371"/>
      <c r="AE507" s="293"/>
      <c r="AF507" s="293"/>
      <c r="AG507" s="129"/>
      <c r="AH507" s="129"/>
      <c r="AI507" s="86"/>
      <c r="AJ507" s="87"/>
      <c r="AK507" s="88"/>
      <c r="AL507" s="88"/>
      <c r="AM507" s="88"/>
      <c r="AN507" s="88"/>
      <c r="AO507" s="88"/>
      <c r="AP507" s="88"/>
      <c r="AQ507" s="88"/>
    </row>
    <row r="508" spans="1:43" s="90" customFormat="1" x14ac:dyDescent="0.2">
      <c r="A508" s="290"/>
      <c r="B508" s="282"/>
      <c r="C508" s="85"/>
      <c r="D508" s="84">
        <f t="shared" si="1535"/>
        <v>0</v>
      </c>
      <c r="E508" s="273"/>
      <c r="F508" s="273"/>
      <c r="G508" s="129"/>
      <c r="H508" s="273"/>
      <c r="I508" s="273"/>
      <c r="J508" s="132">
        <f t="shared" si="1536"/>
        <v>0</v>
      </c>
      <c r="K508" s="129"/>
      <c r="L508" s="129"/>
      <c r="M508" s="273"/>
      <c r="N508" s="273"/>
      <c r="O508" s="132">
        <f t="shared" si="1537"/>
        <v>0</v>
      </c>
      <c r="P508" s="129"/>
      <c r="Q508" s="174"/>
      <c r="R508" s="273"/>
      <c r="S508" s="273"/>
      <c r="T508" s="132">
        <f t="shared" si="1538"/>
        <v>0</v>
      </c>
      <c r="U508" s="129"/>
      <c r="V508" s="129"/>
      <c r="W508" s="273"/>
      <c r="X508" s="273"/>
      <c r="Y508" s="132">
        <f t="shared" si="1539"/>
        <v>0</v>
      </c>
      <c r="Z508" s="129"/>
      <c r="AA508" s="273"/>
      <c r="AB508" s="369"/>
      <c r="AC508" s="272"/>
      <c r="AD508" s="371"/>
      <c r="AE508" s="293"/>
      <c r="AF508" s="293"/>
      <c r="AG508" s="129"/>
      <c r="AH508" s="129"/>
      <c r="AI508" s="86"/>
      <c r="AJ508" s="87"/>
      <c r="AK508" s="88"/>
      <c r="AL508" s="88"/>
      <c r="AM508" s="88"/>
      <c r="AN508" s="88"/>
      <c r="AO508" s="88"/>
      <c r="AP508" s="88"/>
      <c r="AQ508" s="88"/>
    </row>
    <row r="509" spans="1:43" s="90" customFormat="1" x14ac:dyDescent="0.2">
      <c r="A509" s="290">
        <v>167</v>
      </c>
      <c r="B509" s="280" t="str">
        <f>+'01-Mapa de Riesgos'!N509</f>
        <v xml:space="preserve">     </v>
      </c>
      <c r="C509" s="85"/>
      <c r="D509" s="84">
        <f t="shared" si="1535"/>
        <v>0</v>
      </c>
      <c r="E509" s="273" t="e">
        <f t="shared" si="1487"/>
        <v>#DIV/0!</v>
      </c>
      <c r="F509" s="273" t="e">
        <f t="shared" si="1488"/>
        <v>#DIV/0!</v>
      </c>
      <c r="G509" s="129"/>
      <c r="H509" s="274" t="e">
        <f t="shared" ref="H509" si="1718">IF(C509="No_existen",5*$H$10,I509*$H$10)</f>
        <v>#DIV/0!</v>
      </c>
      <c r="I509" s="274" t="e">
        <f t="shared" ref="I509" si="1719">ROUND(AVERAGEIF(J509:J511,"&gt;0"),0)</f>
        <v>#DIV/0!</v>
      </c>
      <c r="J509" s="132">
        <f t="shared" si="1536"/>
        <v>0</v>
      </c>
      <c r="K509" s="129"/>
      <c r="L509" s="129"/>
      <c r="M509" s="273" t="e">
        <f t="shared" ref="M509" si="1720">IF(C509="No_existen",5*$M$10,N509*$M$10)</f>
        <v>#DIV/0!</v>
      </c>
      <c r="N509" s="273" t="e">
        <f t="shared" si="1492"/>
        <v>#DIV/0!</v>
      </c>
      <c r="O509" s="132">
        <f t="shared" si="1537"/>
        <v>0</v>
      </c>
      <c r="P509" s="129"/>
      <c r="Q509" s="174"/>
      <c r="R509" s="273" t="e">
        <f t="shared" ref="R509" si="1721">IF(C509="No_existen",5*$R$10,S509*$R$10)</f>
        <v>#DIV/0!</v>
      </c>
      <c r="S509" s="273" t="e">
        <f t="shared" ref="S509" si="1722">ROUND(AVERAGEIF(T509:T511,"&gt;0"),0)</f>
        <v>#DIV/0!</v>
      </c>
      <c r="T509" s="132">
        <f t="shared" si="1538"/>
        <v>0</v>
      </c>
      <c r="U509" s="129"/>
      <c r="V509" s="129"/>
      <c r="W509" s="273" t="e">
        <f t="shared" ref="W509" si="1723">IF(C509="No_existen",5*$W$10,X509*$W$10)</f>
        <v>#DIV/0!</v>
      </c>
      <c r="X509" s="273" t="e">
        <f t="shared" ref="X509" si="1724">ROUND(AVERAGEIF(Y509:Y511,"&gt;0"),0)</f>
        <v>#DIV/0!</v>
      </c>
      <c r="Y509" s="132">
        <f t="shared" si="1539"/>
        <v>0</v>
      </c>
      <c r="Z509" s="129"/>
      <c r="AA509" s="273" t="e">
        <f t="shared" ref="AA509" si="1725">ROUND(AVERAGE(E509,I509,N509,S509,X509),0)</f>
        <v>#DIV/0!</v>
      </c>
      <c r="AB509" s="369" t="e">
        <f t="shared" ref="AB509" si="1726">IF(AA509&lt;1.5,"FUERTE",IF(AND(AA509&gt;=1.5,AA509&lt;2.5),"ACEPTABLE",IF(AA509&gt;=5,"INEXISTENTE","DÉBIL")))</f>
        <v>#DIV/0!</v>
      </c>
      <c r="AC509" s="272">
        <f>IF('01-Mapa de Riesgos'!S509=0,0,ROUND(('01-Mapa de Riesgos'!S509*AA509),0))</f>
        <v>0</v>
      </c>
      <c r="AD509" s="371" t="str">
        <f t="shared" si="1717"/>
        <v>LEVE</v>
      </c>
      <c r="AE509" s="293"/>
      <c r="AF509" s="293"/>
      <c r="AG509" s="129"/>
      <c r="AH509" s="129"/>
      <c r="AI509" s="86"/>
      <c r="AJ509" s="87"/>
      <c r="AK509" s="88"/>
      <c r="AL509" s="88"/>
      <c r="AM509" s="88"/>
      <c r="AN509" s="88"/>
      <c r="AO509" s="88"/>
      <c r="AP509" s="88"/>
      <c r="AQ509" s="88"/>
    </row>
    <row r="510" spans="1:43" s="90" customFormat="1" x14ac:dyDescent="0.2">
      <c r="A510" s="290"/>
      <c r="B510" s="281"/>
      <c r="C510" s="85"/>
      <c r="D510" s="84">
        <f t="shared" si="1535"/>
        <v>0</v>
      </c>
      <c r="E510" s="273"/>
      <c r="F510" s="273"/>
      <c r="G510" s="129"/>
      <c r="H510" s="273"/>
      <c r="I510" s="273"/>
      <c r="J510" s="132">
        <f t="shared" si="1536"/>
        <v>0</v>
      </c>
      <c r="K510" s="129"/>
      <c r="L510" s="129"/>
      <c r="M510" s="273"/>
      <c r="N510" s="273"/>
      <c r="O510" s="132">
        <f t="shared" si="1537"/>
        <v>0</v>
      </c>
      <c r="P510" s="129"/>
      <c r="Q510" s="174"/>
      <c r="R510" s="273"/>
      <c r="S510" s="273"/>
      <c r="T510" s="132">
        <f t="shared" si="1538"/>
        <v>0</v>
      </c>
      <c r="U510" s="129"/>
      <c r="V510" s="129"/>
      <c r="W510" s="273"/>
      <c r="X510" s="273"/>
      <c r="Y510" s="132">
        <f t="shared" si="1539"/>
        <v>0</v>
      </c>
      <c r="Z510" s="129"/>
      <c r="AA510" s="273"/>
      <c r="AB510" s="369"/>
      <c r="AC510" s="272"/>
      <c r="AD510" s="371"/>
      <c r="AE510" s="293"/>
      <c r="AF510" s="293"/>
      <c r="AG510" s="129"/>
      <c r="AH510" s="129"/>
      <c r="AI510" s="86"/>
      <c r="AJ510" s="87"/>
      <c r="AK510" s="88"/>
      <c r="AL510" s="88"/>
      <c r="AM510" s="88"/>
      <c r="AN510" s="88"/>
      <c r="AO510" s="88"/>
      <c r="AP510" s="88"/>
      <c r="AQ510" s="88"/>
    </row>
    <row r="511" spans="1:43" s="90" customFormat="1" x14ac:dyDescent="0.2">
      <c r="A511" s="290"/>
      <c r="B511" s="282"/>
      <c r="C511" s="85"/>
      <c r="D511" s="84">
        <f t="shared" si="1535"/>
        <v>0</v>
      </c>
      <c r="E511" s="273"/>
      <c r="F511" s="273"/>
      <c r="G511" s="129"/>
      <c r="H511" s="273"/>
      <c r="I511" s="273"/>
      <c r="J511" s="132">
        <f t="shared" si="1536"/>
        <v>0</v>
      </c>
      <c r="K511" s="129"/>
      <c r="L511" s="129"/>
      <c r="M511" s="273"/>
      <c r="N511" s="273"/>
      <c r="O511" s="132">
        <f t="shared" si="1537"/>
        <v>0</v>
      </c>
      <c r="P511" s="129"/>
      <c r="Q511" s="174"/>
      <c r="R511" s="273"/>
      <c r="S511" s="273"/>
      <c r="T511" s="132">
        <f t="shared" si="1538"/>
        <v>0</v>
      </c>
      <c r="U511" s="129"/>
      <c r="V511" s="129"/>
      <c r="W511" s="273"/>
      <c r="X511" s="273"/>
      <c r="Y511" s="132">
        <f t="shared" si="1539"/>
        <v>0</v>
      </c>
      <c r="Z511" s="129"/>
      <c r="AA511" s="273"/>
      <c r="AB511" s="369"/>
      <c r="AC511" s="272"/>
      <c r="AD511" s="371"/>
      <c r="AE511" s="293"/>
      <c r="AF511" s="293"/>
      <c r="AG511" s="129"/>
      <c r="AH511" s="129"/>
      <c r="AI511" s="86"/>
      <c r="AJ511" s="87"/>
      <c r="AK511" s="88"/>
      <c r="AL511" s="88"/>
      <c r="AM511" s="88"/>
      <c r="AN511" s="88"/>
      <c r="AO511" s="88"/>
      <c r="AP511" s="88"/>
      <c r="AQ511" s="88"/>
    </row>
    <row r="512" spans="1:43" s="90" customFormat="1" x14ac:dyDescent="0.2">
      <c r="A512" s="290">
        <v>168</v>
      </c>
      <c r="B512" s="280" t="str">
        <f>+'01-Mapa de Riesgos'!N512</f>
        <v xml:space="preserve">     </v>
      </c>
      <c r="C512" s="85"/>
      <c r="D512" s="84">
        <f t="shared" si="1535"/>
        <v>0</v>
      </c>
      <c r="E512" s="273" t="e">
        <f t="shared" si="1499"/>
        <v>#DIV/0!</v>
      </c>
      <c r="F512" s="273" t="e">
        <f t="shared" si="1500"/>
        <v>#DIV/0!</v>
      </c>
      <c r="G512" s="129"/>
      <c r="H512" s="274" t="e">
        <f t="shared" ref="H512" si="1727">IF(C512="No_existen",5*$H$10,I512*$H$10)</f>
        <v>#DIV/0!</v>
      </c>
      <c r="I512" s="274" t="e">
        <f t="shared" ref="I512" si="1728">ROUND(AVERAGEIF(J512:J514,"&gt;0"),0)</f>
        <v>#DIV/0!</v>
      </c>
      <c r="J512" s="132">
        <f t="shared" si="1536"/>
        <v>0</v>
      </c>
      <c r="K512" s="129"/>
      <c r="L512" s="129"/>
      <c r="M512" s="273" t="e">
        <f t="shared" ref="M512" si="1729">IF(C512="No_existen",5*$M$10,N512*$M$10)</f>
        <v>#DIV/0!</v>
      </c>
      <c r="N512" s="273" t="e">
        <f t="shared" si="1504"/>
        <v>#DIV/0!</v>
      </c>
      <c r="O512" s="132">
        <f t="shared" si="1537"/>
        <v>0</v>
      </c>
      <c r="P512" s="129"/>
      <c r="Q512" s="174"/>
      <c r="R512" s="273" t="e">
        <f t="shared" ref="R512" si="1730">IF(C512="No_existen",5*$R$10,S512*$R$10)</f>
        <v>#DIV/0!</v>
      </c>
      <c r="S512" s="273" t="e">
        <f t="shared" ref="S512" si="1731">ROUND(AVERAGEIF(T512:T514,"&gt;0"),0)</f>
        <v>#DIV/0!</v>
      </c>
      <c r="T512" s="132">
        <f t="shared" si="1538"/>
        <v>0</v>
      </c>
      <c r="U512" s="129"/>
      <c r="V512" s="129"/>
      <c r="W512" s="273" t="e">
        <f t="shared" ref="W512" si="1732">IF(C512="No_existen",5*$W$10,X512*$W$10)</f>
        <v>#DIV/0!</v>
      </c>
      <c r="X512" s="273" t="e">
        <f t="shared" ref="X512" si="1733">ROUND(AVERAGEIF(Y512:Y514,"&gt;0"),0)</f>
        <v>#DIV/0!</v>
      </c>
      <c r="Y512" s="132">
        <f t="shared" si="1539"/>
        <v>0</v>
      </c>
      <c r="Z512" s="129"/>
      <c r="AA512" s="273" t="e">
        <f t="shared" ref="AA512" si="1734">ROUND(AVERAGE(E512,I512,N512,S512,X512),0)</f>
        <v>#DIV/0!</v>
      </c>
      <c r="AB512" s="369" t="e">
        <f t="shared" ref="AB512" si="1735">IF(AA512&lt;1.5,"FUERTE",IF(AND(AA512&gt;=1.5,AA512&lt;2.5),"ACEPTABLE",IF(AA512&gt;=5,"INEXISTENTE","DÉBIL")))</f>
        <v>#DIV/0!</v>
      </c>
      <c r="AC512" s="272">
        <f>IF('01-Mapa de Riesgos'!S512=0,0,ROUND(('01-Mapa de Riesgos'!S512*AA512),0))</f>
        <v>0</v>
      </c>
      <c r="AD512" s="371" t="str">
        <f t="shared" si="1717"/>
        <v>LEVE</v>
      </c>
      <c r="AE512" s="293"/>
      <c r="AF512" s="293"/>
      <c r="AG512" s="129"/>
      <c r="AH512" s="129"/>
      <c r="AI512" s="86"/>
      <c r="AJ512" s="87"/>
      <c r="AK512" s="88"/>
      <c r="AL512" s="88"/>
      <c r="AM512" s="88"/>
      <c r="AN512" s="88"/>
      <c r="AO512" s="88"/>
      <c r="AP512" s="88"/>
      <c r="AQ512" s="88"/>
    </row>
    <row r="513" spans="1:43" s="90" customFormat="1" x14ac:dyDescent="0.2">
      <c r="A513" s="290"/>
      <c r="B513" s="281"/>
      <c r="C513" s="85"/>
      <c r="D513" s="84">
        <f t="shared" si="1535"/>
        <v>0</v>
      </c>
      <c r="E513" s="273"/>
      <c r="F513" s="273"/>
      <c r="G513" s="129"/>
      <c r="H513" s="273"/>
      <c r="I513" s="273"/>
      <c r="J513" s="132">
        <f t="shared" si="1536"/>
        <v>0</v>
      </c>
      <c r="K513" s="129"/>
      <c r="L513" s="129"/>
      <c r="M513" s="273"/>
      <c r="N513" s="273"/>
      <c r="O513" s="132">
        <f t="shared" si="1537"/>
        <v>0</v>
      </c>
      <c r="P513" s="129"/>
      <c r="Q513" s="174"/>
      <c r="R513" s="273"/>
      <c r="S513" s="273"/>
      <c r="T513" s="132">
        <f t="shared" si="1538"/>
        <v>0</v>
      </c>
      <c r="U513" s="129"/>
      <c r="V513" s="129"/>
      <c r="W513" s="273"/>
      <c r="X513" s="273"/>
      <c r="Y513" s="132">
        <f t="shared" si="1539"/>
        <v>0</v>
      </c>
      <c r="Z513" s="129"/>
      <c r="AA513" s="273"/>
      <c r="AB513" s="369"/>
      <c r="AC513" s="272"/>
      <c r="AD513" s="371"/>
      <c r="AE513" s="293"/>
      <c r="AF513" s="293"/>
      <c r="AG513" s="129"/>
      <c r="AH513" s="129"/>
      <c r="AI513" s="86"/>
      <c r="AJ513" s="87"/>
      <c r="AK513" s="88"/>
      <c r="AL513" s="88"/>
      <c r="AM513" s="88"/>
      <c r="AN513" s="88"/>
      <c r="AO513" s="88"/>
      <c r="AP513" s="88"/>
      <c r="AQ513" s="88"/>
    </row>
    <row r="514" spans="1:43" s="90" customFormat="1" x14ac:dyDescent="0.2">
      <c r="A514" s="290"/>
      <c r="B514" s="282"/>
      <c r="C514" s="85"/>
      <c r="D514" s="84">
        <f t="shared" si="1535"/>
        <v>0</v>
      </c>
      <c r="E514" s="273"/>
      <c r="F514" s="273"/>
      <c r="G514" s="129"/>
      <c r="H514" s="273"/>
      <c r="I514" s="273"/>
      <c r="J514" s="132">
        <f t="shared" si="1536"/>
        <v>0</v>
      </c>
      <c r="K514" s="129"/>
      <c r="L514" s="129"/>
      <c r="M514" s="273"/>
      <c r="N514" s="273"/>
      <c r="O514" s="132">
        <f t="shared" si="1537"/>
        <v>0</v>
      </c>
      <c r="P514" s="129"/>
      <c r="Q514" s="174"/>
      <c r="R514" s="273"/>
      <c r="S514" s="273"/>
      <c r="T514" s="132">
        <f t="shared" si="1538"/>
        <v>0</v>
      </c>
      <c r="U514" s="129"/>
      <c r="V514" s="129"/>
      <c r="W514" s="273"/>
      <c r="X514" s="273"/>
      <c r="Y514" s="132">
        <f t="shared" si="1539"/>
        <v>0</v>
      </c>
      <c r="Z514" s="129"/>
      <c r="AA514" s="273"/>
      <c r="AB514" s="369"/>
      <c r="AC514" s="272"/>
      <c r="AD514" s="371"/>
      <c r="AE514" s="293"/>
      <c r="AF514" s="293"/>
      <c r="AG514" s="129"/>
      <c r="AH514" s="129"/>
      <c r="AI514" s="86"/>
      <c r="AJ514" s="87"/>
      <c r="AK514" s="88"/>
      <c r="AL514" s="88"/>
      <c r="AM514" s="88"/>
      <c r="AN514" s="88"/>
      <c r="AO514" s="88"/>
      <c r="AP514" s="88"/>
      <c r="AQ514" s="88"/>
    </row>
    <row r="515" spans="1:43" s="90" customFormat="1" x14ac:dyDescent="0.2">
      <c r="A515" s="290">
        <v>169</v>
      </c>
      <c r="B515" s="280" t="str">
        <f>+'01-Mapa de Riesgos'!N515</f>
        <v xml:space="preserve">     </v>
      </c>
      <c r="C515" s="85"/>
      <c r="D515" s="84">
        <f t="shared" si="1535"/>
        <v>0</v>
      </c>
      <c r="E515" s="273" t="e">
        <f t="shared" si="1511"/>
        <v>#DIV/0!</v>
      </c>
      <c r="F515" s="273" t="e">
        <f t="shared" si="1512"/>
        <v>#DIV/0!</v>
      </c>
      <c r="G515" s="129"/>
      <c r="H515" s="274" t="e">
        <f t="shared" ref="H515" si="1736">IF(C515="No_existen",5*$H$10,I515*$H$10)</f>
        <v>#DIV/0!</v>
      </c>
      <c r="I515" s="274" t="e">
        <f t="shared" ref="I515" si="1737">ROUND(AVERAGEIF(J515:J517,"&gt;0"),0)</f>
        <v>#DIV/0!</v>
      </c>
      <c r="J515" s="132">
        <f t="shared" si="1536"/>
        <v>0</v>
      </c>
      <c r="K515" s="129"/>
      <c r="L515" s="129"/>
      <c r="M515" s="273" t="e">
        <f t="shared" ref="M515" si="1738">IF(C515="No_existen",5*$M$10,N515*$M$10)</f>
        <v>#DIV/0!</v>
      </c>
      <c r="N515" s="273" t="e">
        <f t="shared" si="1516"/>
        <v>#DIV/0!</v>
      </c>
      <c r="O515" s="132">
        <f t="shared" si="1537"/>
        <v>0</v>
      </c>
      <c r="P515" s="129"/>
      <c r="Q515" s="174"/>
      <c r="R515" s="273" t="e">
        <f t="shared" ref="R515" si="1739">IF(C515="No_existen",5*$R$10,S515*$R$10)</f>
        <v>#DIV/0!</v>
      </c>
      <c r="S515" s="273" t="e">
        <f t="shared" ref="S515" si="1740">ROUND(AVERAGEIF(T515:T517,"&gt;0"),0)</f>
        <v>#DIV/0!</v>
      </c>
      <c r="T515" s="132">
        <f t="shared" si="1538"/>
        <v>0</v>
      </c>
      <c r="U515" s="129"/>
      <c r="V515" s="129"/>
      <c r="W515" s="273" t="e">
        <f t="shared" ref="W515" si="1741">IF(C515="No_existen",5*$W$10,X515*$W$10)</f>
        <v>#DIV/0!</v>
      </c>
      <c r="X515" s="273" t="e">
        <f t="shared" ref="X515" si="1742">ROUND(AVERAGEIF(Y515:Y517,"&gt;0"),0)</f>
        <v>#DIV/0!</v>
      </c>
      <c r="Y515" s="132">
        <f t="shared" si="1539"/>
        <v>0</v>
      </c>
      <c r="Z515" s="129"/>
      <c r="AA515" s="273" t="e">
        <f t="shared" ref="AA515" si="1743">ROUND(AVERAGE(E515,I515,N515,S515,X515),0)</f>
        <v>#DIV/0!</v>
      </c>
      <c r="AB515" s="369" t="e">
        <f t="shared" ref="AB515" si="1744">IF(AA515&lt;1.5,"FUERTE",IF(AND(AA515&gt;=1.5,AA515&lt;2.5),"ACEPTABLE",IF(AA515&gt;=5,"INEXISTENTE","DÉBIL")))</f>
        <v>#DIV/0!</v>
      </c>
      <c r="AC515" s="272">
        <f>IF('01-Mapa de Riesgos'!S515=0,0,ROUND(('01-Mapa de Riesgos'!S515*AA515),0))</f>
        <v>0</v>
      </c>
      <c r="AD515" s="371" t="str">
        <f t="shared" si="1717"/>
        <v>LEVE</v>
      </c>
      <c r="AE515" s="293"/>
      <c r="AF515" s="293"/>
      <c r="AG515" s="129"/>
      <c r="AH515" s="129"/>
      <c r="AI515" s="86"/>
      <c r="AJ515" s="87"/>
      <c r="AK515" s="88"/>
      <c r="AL515" s="88"/>
      <c r="AM515" s="88"/>
      <c r="AN515" s="88"/>
      <c r="AO515" s="88"/>
      <c r="AP515" s="88"/>
      <c r="AQ515" s="88"/>
    </row>
    <row r="516" spans="1:43" s="90" customFormat="1" x14ac:dyDescent="0.2">
      <c r="A516" s="290"/>
      <c r="B516" s="281"/>
      <c r="C516" s="85"/>
      <c r="D516" s="84">
        <f t="shared" si="1535"/>
        <v>0</v>
      </c>
      <c r="E516" s="273"/>
      <c r="F516" s="273"/>
      <c r="G516" s="129"/>
      <c r="H516" s="273"/>
      <c r="I516" s="273"/>
      <c r="J516" s="132">
        <f t="shared" si="1536"/>
        <v>0</v>
      </c>
      <c r="K516" s="129"/>
      <c r="L516" s="129"/>
      <c r="M516" s="273"/>
      <c r="N516" s="273"/>
      <c r="O516" s="132">
        <f t="shared" si="1537"/>
        <v>0</v>
      </c>
      <c r="P516" s="129"/>
      <c r="Q516" s="174"/>
      <c r="R516" s="273"/>
      <c r="S516" s="273"/>
      <c r="T516" s="132">
        <f t="shared" si="1538"/>
        <v>0</v>
      </c>
      <c r="U516" s="129"/>
      <c r="V516" s="129"/>
      <c r="W516" s="273"/>
      <c r="X516" s="273"/>
      <c r="Y516" s="132">
        <f t="shared" si="1539"/>
        <v>0</v>
      </c>
      <c r="Z516" s="129"/>
      <c r="AA516" s="273"/>
      <c r="AB516" s="369"/>
      <c r="AC516" s="272"/>
      <c r="AD516" s="371"/>
      <c r="AE516" s="293"/>
      <c r="AF516" s="293"/>
      <c r="AG516" s="129"/>
      <c r="AH516" s="129"/>
      <c r="AI516" s="86"/>
      <c r="AJ516" s="87"/>
      <c r="AK516" s="88"/>
      <c r="AL516" s="88"/>
      <c r="AM516" s="88"/>
      <c r="AN516" s="88"/>
      <c r="AO516" s="88"/>
      <c r="AP516" s="88"/>
      <c r="AQ516" s="88"/>
    </row>
    <row r="517" spans="1:43" s="90" customFormat="1" x14ac:dyDescent="0.2">
      <c r="A517" s="290"/>
      <c r="B517" s="282"/>
      <c r="C517" s="85"/>
      <c r="D517" s="84">
        <f t="shared" si="1535"/>
        <v>0</v>
      </c>
      <c r="E517" s="273"/>
      <c r="F517" s="273"/>
      <c r="G517" s="129"/>
      <c r="H517" s="273"/>
      <c r="I517" s="273"/>
      <c r="J517" s="132">
        <f t="shared" si="1536"/>
        <v>0</v>
      </c>
      <c r="K517" s="129"/>
      <c r="L517" s="129"/>
      <c r="M517" s="273"/>
      <c r="N517" s="273"/>
      <c r="O517" s="132">
        <f t="shared" si="1537"/>
        <v>0</v>
      </c>
      <c r="P517" s="129"/>
      <c r="Q517" s="174"/>
      <c r="R517" s="273"/>
      <c r="S517" s="273"/>
      <c r="T517" s="132">
        <f t="shared" si="1538"/>
        <v>0</v>
      </c>
      <c r="U517" s="129"/>
      <c r="V517" s="129"/>
      <c r="W517" s="273"/>
      <c r="X517" s="273"/>
      <c r="Y517" s="132">
        <f t="shared" si="1539"/>
        <v>0</v>
      </c>
      <c r="Z517" s="129"/>
      <c r="AA517" s="273"/>
      <c r="AB517" s="369"/>
      <c r="AC517" s="272"/>
      <c r="AD517" s="371"/>
      <c r="AE517" s="293"/>
      <c r="AF517" s="293"/>
      <c r="AG517" s="129"/>
      <c r="AH517" s="129"/>
      <c r="AI517" s="86"/>
      <c r="AJ517" s="87"/>
      <c r="AK517" s="88"/>
      <c r="AL517" s="88"/>
      <c r="AM517" s="88"/>
      <c r="AN517" s="88"/>
      <c r="AO517" s="88"/>
      <c r="AP517" s="88"/>
      <c r="AQ517" s="88"/>
    </row>
    <row r="518" spans="1:43" s="90" customFormat="1" x14ac:dyDescent="0.2">
      <c r="A518" s="290">
        <v>170</v>
      </c>
      <c r="B518" s="280" t="str">
        <f>+'01-Mapa de Riesgos'!N518</f>
        <v xml:space="preserve">     </v>
      </c>
      <c r="C518" s="85"/>
      <c r="D518" s="84">
        <f t="shared" si="1535"/>
        <v>0</v>
      </c>
      <c r="E518" s="273" t="e">
        <f t="shared" si="1523"/>
        <v>#DIV/0!</v>
      </c>
      <c r="F518" s="273" t="e">
        <f t="shared" si="1524"/>
        <v>#DIV/0!</v>
      </c>
      <c r="G518" s="129"/>
      <c r="H518" s="274" t="e">
        <f t="shared" ref="H518" si="1745">IF(C518="No_existen",5*$H$10,I518*$H$10)</f>
        <v>#DIV/0!</v>
      </c>
      <c r="I518" s="274" t="e">
        <f t="shared" ref="I518" si="1746">ROUND(AVERAGEIF(J518:J520,"&gt;0"),0)</f>
        <v>#DIV/0!</v>
      </c>
      <c r="J518" s="132">
        <f t="shared" si="1536"/>
        <v>0</v>
      </c>
      <c r="K518" s="129"/>
      <c r="L518" s="129"/>
      <c r="M518" s="273" t="e">
        <f t="shared" ref="M518" si="1747">IF(C518="No_existen",5*$M$10,N518*$M$10)</f>
        <v>#DIV/0!</v>
      </c>
      <c r="N518" s="273" t="e">
        <f t="shared" si="1528"/>
        <v>#DIV/0!</v>
      </c>
      <c r="O518" s="132">
        <f t="shared" si="1537"/>
        <v>0</v>
      </c>
      <c r="P518" s="129"/>
      <c r="Q518" s="174"/>
      <c r="R518" s="273" t="e">
        <f t="shared" ref="R518" si="1748">IF(C518="No_existen",5*$R$10,S518*$R$10)</f>
        <v>#DIV/0!</v>
      </c>
      <c r="S518" s="273" t="e">
        <f t="shared" ref="S518" si="1749">ROUND(AVERAGEIF(T518:T520,"&gt;0"),0)</f>
        <v>#DIV/0!</v>
      </c>
      <c r="T518" s="132">
        <f t="shared" si="1538"/>
        <v>0</v>
      </c>
      <c r="U518" s="129"/>
      <c r="V518" s="129"/>
      <c r="W518" s="273" t="e">
        <f t="shared" ref="W518" si="1750">IF(C518="No_existen",5*$W$10,X518*$W$10)</f>
        <v>#DIV/0!</v>
      </c>
      <c r="X518" s="273" t="e">
        <f t="shared" ref="X518" si="1751">ROUND(AVERAGEIF(Y518:Y520,"&gt;0"),0)</f>
        <v>#DIV/0!</v>
      </c>
      <c r="Y518" s="132">
        <f t="shared" si="1539"/>
        <v>0</v>
      </c>
      <c r="Z518" s="129"/>
      <c r="AA518" s="273" t="e">
        <f t="shared" ref="AA518" si="1752">ROUND(AVERAGE(E518,I518,N518,S518,X518),0)</f>
        <v>#DIV/0!</v>
      </c>
      <c r="AB518" s="369" t="e">
        <f t="shared" ref="AB518" si="1753">IF(AA518&lt;1.5,"FUERTE",IF(AND(AA518&gt;=1.5,AA518&lt;2.5),"ACEPTABLE",IF(AA518&gt;=5,"INEXISTENTE","DÉBIL")))</f>
        <v>#DIV/0!</v>
      </c>
      <c r="AC518" s="272">
        <f>IF('01-Mapa de Riesgos'!S518=0,0,ROUND(('01-Mapa de Riesgos'!S518*AA518),0))</f>
        <v>0</v>
      </c>
      <c r="AD518" s="371" t="str">
        <f t="shared" si="1717"/>
        <v>LEVE</v>
      </c>
      <c r="AE518" s="293"/>
      <c r="AF518" s="293"/>
      <c r="AG518" s="129"/>
      <c r="AH518" s="129"/>
      <c r="AI518" s="86"/>
      <c r="AJ518" s="87"/>
      <c r="AK518" s="88"/>
      <c r="AL518" s="88"/>
      <c r="AM518" s="88"/>
      <c r="AN518" s="88"/>
      <c r="AO518" s="88"/>
      <c r="AP518" s="88"/>
      <c r="AQ518" s="88"/>
    </row>
    <row r="519" spans="1:43" s="90" customFormat="1" x14ac:dyDescent="0.2">
      <c r="A519" s="290"/>
      <c r="B519" s="281"/>
      <c r="C519" s="85"/>
      <c r="D519" s="84">
        <f t="shared" si="1535"/>
        <v>0</v>
      </c>
      <c r="E519" s="273"/>
      <c r="F519" s="273"/>
      <c r="G519" s="129"/>
      <c r="H519" s="273"/>
      <c r="I519" s="273"/>
      <c r="J519" s="132">
        <f t="shared" si="1536"/>
        <v>0</v>
      </c>
      <c r="K519" s="129"/>
      <c r="L519" s="129"/>
      <c r="M519" s="273"/>
      <c r="N519" s="273"/>
      <c r="O519" s="132">
        <f t="shared" si="1537"/>
        <v>0</v>
      </c>
      <c r="P519" s="129"/>
      <c r="Q519" s="174"/>
      <c r="R519" s="273"/>
      <c r="S519" s="273"/>
      <c r="T519" s="132">
        <f t="shared" si="1538"/>
        <v>0</v>
      </c>
      <c r="U519" s="129"/>
      <c r="V519" s="129"/>
      <c r="W519" s="273"/>
      <c r="X519" s="273"/>
      <c r="Y519" s="132">
        <f t="shared" si="1539"/>
        <v>0</v>
      </c>
      <c r="Z519" s="129"/>
      <c r="AA519" s="273"/>
      <c r="AB519" s="369"/>
      <c r="AC519" s="272"/>
      <c r="AD519" s="371"/>
      <c r="AE519" s="293"/>
      <c r="AF519" s="293"/>
      <c r="AG519" s="129"/>
      <c r="AH519" s="129"/>
      <c r="AI519" s="86"/>
      <c r="AJ519" s="87"/>
      <c r="AK519" s="88"/>
      <c r="AL519" s="88"/>
      <c r="AM519" s="88"/>
      <c r="AN519" s="88"/>
      <c r="AO519" s="88"/>
      <c r="AP519" s="88"/>
      <c r="AQ519" s="88"/>
    </row>
    <row r="520" spans="1:43" s="90" customFormat="1" x14ac:dyDescent="0.2">
      <c r="A520" s="290"/>
      <c r="B520" s="282"/>
      <c r="C520" s="85"/>
      <c r="D520" s="84">
        <f t="shared" si="1535"/>
        <v>0</v>
      </c>
      <c r="E520" s="273"/>
      <c r="F520" s="273"/>
      <c r="G520" s="129"/>
      <c r="H520" s="273"/>
      <c r="I520" s="273"/>
      <c r="J520" s="132">
        <f t="shared" si="1536"/>
        <v>0</v>
      </c>
      <c r="K520" s="129"/>
      <c r="L520" s="129"/>
      <c r="M520" s="273"/>
      <c r="N520" s="273"/>
      <c r="O520" s="132">
        <f t="shared" si="1537"/>
        <v>0</v>
      </c>
      <c r="P520" s="129"/>
      <c r="Q520" s="174"/>
      <c r="R520" s="273"/>
      <c r="S520" s="273"/>
      <c r="T520" s="132">
        <f t="shared" si="1538"/>
        <v>0</v>
      </c>
      <c r="U520" s="129"/>
      <c r="V520" s="129"/>
      <c r="W520" s="273"/>
      <c r="X520" s="273"/>
      <c r="Y520" s="132">
        <f t="shared" si="1539"/>
        <v>0</v>
      </c>
      <c r="Z520" s="129"/>
      <c r="AA520" s="273"/>
      <c r="AB520" s="369"/>
      <c r="AC520" s="272"/>
      <c r="AD520" s="371"/>
      <c r="AE520" s="293"/>
      <c r="AF520" s="293"/>
      <c r="AG520" s="129"/>
      <c r="AH520" s="129"/>
      <c r="AI520" s="86"/>
      <c r="AJ520" s="87"/>
      <c r="AK520" s="88"/>
      <c r="AL520" s="88"/>
      <c r="AM520" s="88"/>
      <c r="AN520" s="88"/>
      <c r="AO520" s="88"/>
      <c r="AP520" s="88"/>
      <c r="AQ520" s="88"/>
    </row>
    <row r="521" spans="1:43" s="90" customFormat="1" x14ac:dyDescent="0.2">
      <c r="A521" s="290">
        <v>171</v>
      </c>
      <c r="B521" s="280" t="str">
        <f>+'01-Mapa de Riesgos'!N521</f>
        <v xml:space="preserve">     </v>
      </c>
      <c r="C521" s="85"/>
      <c r="D521" s="84">
        <f t="shared" si="1535"/>
        <v>0</v>
      </c>
      <c r="E521" s="273" t="e">
        <f t="shared" si="1540"/>
        <v>#DIV/0!</v>
      </c>
      <c r="F521" s="273" t="e">
        <f t="shared" si="1541"/>
        <v>#DIV/0!</v>
      </c>
      <c r="G521" s="129"/>
      <c r="H521" s="274" t="e">
        <f t="shared" ref="H521" si="1754">IF(C521="No_existen",5*$H$10,I521*$H$10)</f>
        <v>#DIV/0!</v>
      </c>
      <c r="I521" s="274" t="e">
        <f t="shared" ref="I521" si="1755">ROUND(AVERAGEIF(J521:J523,"&gt;0"),0)</f>
        <v>#DIV/0!</v>
      </c>
      <c r="J521" s="132">
        <f t="shared" si="1536"/>
        <v>0</v>
      </c>
      <c r="K521" s="129"/>
      <c r="L521" s="129"/>
      <c r="M521" s="273" t="e">
        <f t="shared" ref="M521" si="1756">IF(C521="No_existen",5*$M$10,N521*$M$10)</f>
        <v>#DIV/0!</v>
      </c>
      <c r="N521" s="273" t="e">
        <f t="shared" si="1545"/>
        <v>#DIV/0!</v>
      </c>
      <c r="O521" s="132">
        <f t="shared" si="1537"/>
        <v>0</v>
      </c>
      <c r="P521" s="129"/>
      <c r="Q521" s="174"/>
      <c r="R521" s="273" t="e">
        <f t="shared" ref="R521" si="1757">IF(C521="No_existen",5*$R$10,S521*$R$10)</f>
        <v>#DIV/0!</v>
      </c>
      <c r="S521" s="273" t="e">
        <f t="shared" ref="S521" si="1758">ROUND(AVERAGEIF(T521:T523,"&gt;0"),0)</f>
        <v>#DIV/0!</v>
      </c>
      <c r="T521" s="132">
        <f t="shared" si="1538"/>
        <v>0</v>
      </c>
      <c r="U521" s="129"/>
      <c r="V521" s="129"/>
      <c r="W521" s="273" t="e">
        <f t="shared" ref="W521" si="1759">IF(C521="No_existen",5*$W$10,X521*$W$10)</f>
        <v>#DIV/0!</v>
      </c>
      <c r="X521" s="273" t="e">
        <f t="shared" ref="X521" si="1760">ROUND(AVERAGEIF(Y521:Y523,"&gt;0"),0)</f>
        <v>#DIV/0!</v>
      </c>
      <c r="Y521" s="132">
        <f t="shared" si="1539"/>
        <v>0</v>
      </c>
      <c r="Z521" s="129"/>
      <c r="AA521" s="273" t="e">
        <f t="shared" ref="AA521" si="1761">ROUND(AVERAGE(E521,I521,N521,S521,X521),0)</f>
        <v>#DIV/0!</v>
      </c>
      <c r="AB521" s="369" t="e">
        <f t="shared" ref="AB521" si="1762">IF(AA521&lt;1.5,"FUERTE",IF(AND(AA521&gt;=1.5,AA521&lt;2.5),"ACEPTABLE",IF(AA521&gt;=5,"INEXISTENTE","DÉBIL")))</f>
        <v>#DIV/0!</v>
      </c>
      <c r="AC521" s="272">
        <f>IF('01-Mapa de Riesgos'!S521=0,0,ROUND(('01-Mapa de Riesgos'!S521*AA521),0))</f>
        <v>0</v>
      </c>
      <c r="AD521" s="371" t="str">
        <f t="shared" si="1717"/>
        <v>LEVE</v>
      </c>
      <c r="AE521" s="293"/>
      <c r="AF521" s="293"/>
      <c r="AG521" s="129"/>
      <c r="AH521" s="129"/>
      <c r="AI521" s="86"/>
      <c r="AJ521" s="87"/>
      <c r="AK521" s="88"/>
      <c r="AL521" s="88"/>
      <c r="AM521" s="88"/>
      <c r="AN521" s="88"/>
      <c r="AO521" s="88"/>
      <c r="AP521" s="88"/>
      <c r="AQ521" s="88"/>
    </row>
    <row r="522" spans="1:43" s="90" customFormat="1" x14ac:dyDescent="0.2">
      <c r="A522" s="290"/>
      <c r="B522" s="281"/>
      <c r="C522" s="85"/>
      <c r="D522" s="84">
        <f t="shared" si="1535"/>
        <v>0</v>
      </c>
      <c r="E522" s="273"/>
      <c r="F522" s="273"/>
      <c r="G522" s="129"/>
      <c r="H522" s="273"/>
      <c r="I522" s="273"/>
      <c r="J522" s="132">
        <f t="shared" si="1536"/>
        <v>0</v>
      </c>
      <c r="K522" s="129"/>
      <c r="L522" s="129"/>
      <c r="M522" s="273"/>
      <c r="N522" s="273"/>
      <c r="O522" s="132">
        <f t="shared" si="1537"/>
        <v>0</v>
      </c>
      <c r="P522" s="129"/>
      <c r="Q522" s="174"/>
      <c r="R522" s="273"/>
      <c r="S522" s="273"/>
      <c r="T522" s="132">
        <f t="shared" si="1538"/>
        <v>0</v>
      </c>
      <c r="U522" s="129"/>
      <c r="V522" s="129"/>
      <c r="W522" s="273"/>
      <c r="X522" s="273"/>
      <c r="Y522" s="132">
        <f t="shared" si="1539"/>
        <v>0</v>
      </c>
      <c r="Z522" s="129"/>
      <c r="AA522" s="273"/>
      <c r="AB522" s="369"/>
      <c r="AC522" s="272"/>
      <c r="AD522" s="371"/>
      <c r="AE522" s="293"/>
      <c r="AF522" s="293"/>
      <c r="AG522" s="129"/>
      <c r="AH522" s="129"/>
      <c r="AI522" s="86"/>
      <c r="AJ522" s="87"/>
      <c r="AK522" s="88"/>
      <c r="AL522" s="88"/>
      <c r="AM522" s="88"/>
      <c r="AN522" s="88"/>
      <c r="AO522" s="88"/>
      <c r="AP522" s="88"/>
      <c r="AQ522" s="88"/>
    </row>
    <row r="523" spans="1:43" s="90" customFormat="1" x14ac:dyDescent="0.2">
      <c r="A523" s="290"/>
      <c r="B523" s="282"/>
      <c r="C523" s="85"/>
      <c r="D523" s="84">
        <f t="shared" ref="D523:D568" si="1763">IF(C523=$C$665,1,IF(C523=$C$661,5,IF(C523=$C$662,4,IF(C523=$C$663,3,IF(C523=$C$664,2,0)))))</f>
        <v>0</v>
      </c>
      <c r="E523" s="273"/>
      <c r="F523" s="273"/>
      <c r="G523" s="129"/>
      <c r="H523" s="273"/>
      <c r="I523" s="273"/>
      <c r="J523" s="132">
        <f t="shared" ref="J523:J568" si="1764">IF(K523=$K$662,1,IF(K523=$K$661,4,IF(C523="No_existen",5,0)))</f>
        <v>0</v>
      </c>
      <c r="K523" s="129"/>
      <c r="L523" s="129"/>
      <c r="M523" s="273"/>
      <c r="N523" s="273"/>
      <c r="O523" s="132">
        <f t="shared" ref="O523:O568" si="1765">IF(P523=$U$662,1,IF(P523=$U$661,4,IF(C523="No_existen",5,0)))</f>
        <v>0</v>
      </c>
      <c r="P523" s="129"/>
      <c r="Q523" s="174"/>
      <c r="R523" s="273"/>
      <c r="S523" s="273"/>
      <c r="T523" s="132">
        <f t="shared" ref="T523:T568" si="1766">IF(U523=$Z$661,1,IF(U523=$Z$662,4,IF(C523="No_existen",5,0)))</f>
        <v>0</v>
      </c>
      <c r="U523" s="129"/>
      <c r="V523" s="129"/>
      <c r="W523" s="273"/>
      <c r="X523" s="273"/>
      <c r="Y523" s="132">
        <f t="shared" si="1539"/>
        <v>0</v>
      </c>
      <c r="Z523" s="129"/>
      <c r="AA523" s="273"/>
      <c r="AB523" s="369"/>
      <c r="AC523" s="272"/>
      <c r="AD523" s="371"/>
      <c r="AE523" s="293"/>
      <c r="AF523" s="293"/>
      <c r="AG523" s="129"/>
      <c r="AH523" s="129"/>
      <c r="AI523" s="86"/>
      <c r="AJ523" s="87"/>
      <c r="AK523" s="88"/>
      <c r="AL523" s="88"/>
      <c r="AM523" s="88"/>
      <c r="AN523" s="88"/>
      <c r="AO523" s="88"/>
      <c r="AP523" s="88"/>
      <c r="AQ523" s="88"/>
    </row>
    <row r="524" spans="1:43" s="90" customFormat="1" x14ac:dyDescent="0.2">
      <c r="A524" s="290">
        <v>172</v>
      </c>
      <c r="B524" s="280" t="str">
        <f>+'01-Mapa de Riesgos'!N524</f>
        <v xml:space="preserve">     </v>
      </c>
      <c r="C524" s="85"/>
      <c r="D524" s="84">
        <f t="shared" si="1763"/>
        <v>0</v>
      </c>
      <c r="E524" s="273" t="e">
        <f t="shared" si="1552"/>
        <v>#DIV/0!</v>
      </c>
      <c r="F524" s="273" t="e">
        <f t="shared" si="1553"/>
        <v>#DIV/0!</v>
      </c>
      <c r="G524" s="129"/>
      <c r="H524" s="274" t="e">
        <f t="shared" ref="H524" si="1767">IF(C524="No_existen",5*$H$10,I524*$H$10)</f>
        <v>#DIV/0!</v>
      </c>
      <c r="I524" s="274" t="e">
        <f t="shared" ref="I524" si="1768">ROUND(AVERAGEIF(J524:J526,"&gt;0"),0)</f>
        <v>#DIV/0!</v>
      </c>
      <c r="J524" s="132">
        <f t="shared" si="1764"/>
        <v>0</v>
      </c>
      <c r="K524" s="129"/>
      <c r="L524" s="129"/>
      <c r="M524" s="273" t="e">
        <f t="shared" ref="M524" si="1769">IF(C524="No_existen",5*$M$10,N524*$M$10)</f>
        <v>#DIV/0!</v>
      </c>
      <c r="N524" s="273" t="e">
        <f t="shared" si="1557"/>
        <v>#DIV/0!</v>
      </c>
      <c r="O524" s="132">
        <f t="shared" si="1765"/>
        <v>0</v>
      </c>
      <c r="P524" s="129"/>
      <c r="Q524" s="174"/>
      <c r="R524" s="273" t="e">
        <f t="shared" ref="R524" si="1770">IF(C524="No_existen",5*$R$10,S524*$R$10)</f>
        <v>#DIV/0!</v>
      </c>
      <c r="S524" s="273" t="e">
        <f t="shared" ref="S524" si="1771">ROUND(AVERAGEIF(T524:T526,"&gt;0"),0)</f>
        <v>#DIV/0!</v>
      </c>
      <c r="T524" s="132">
        <f t="shared" si="1766"/>
        <v>0</v>
      </c>
      <c r="U524" s="129"/>
      <c r="V524" s="129"/>
      <c r="W524" s="273" t="e">
        <f t="shared" ref="W524" si="1772">IF(C524="No_existen",5*$W$10,X524*$W$10)</f>
        <v>#DIV/0!</v>
      </c>
      <c r="X524" s="273" t="e">
        <f t="shared" ref="X524" si="1773">ROUND(AVERAGEIF(Y524:Y526,"&gt;0"),0)</f>
        <v>#DIV/0!</v>
      </c>
      <c r="Y524" s="132">
        <f t="shared" ref="Y524:Y568" si="1774">IF(Z524="Preventivo",1,IF(Z524="Detectivo",4, IF(C524="No_existen",5,0)))</f>
        <v>0</v>
      </c>
      <c r="Z524" s="129"/>
      <c r="AA524" s="273" t="e">
        <f t="shared" ref="AA524" si="1775">ROUND(AVERAGE(E524,I524,N524,S524,X524),0)</f>
        <v>#DIV/0!</v>
      </c>
      <c r="AB524" s="369" t="e">
        <f t="shared" ref="AB524" si="1776">IF(AA524&lt;1.5,"FUERTE",IF(AND(AA524&gt;=1.5,AA524&lt;2.5),"ACEPTABLE",IF(AA524&gt;=5,"INEXISTENTE","DÉBIL")))</f>
        <v>#DIV/0!</v>
      </c>
      <c r="AC524" s="272">
        <f>IF('01-Mapa de Riesgos'!S524=0,0,ROUND(('01-Mapa de Riesgos'!S524*AA524),0))</f>
        <v>0</v>
      </c>
      <c r="AD524" s="371" t="str">
        <f t="shared" si="1717"/>
        <v>LEVE</v>
      </c>
      <c r="AE524" s="293"/>
      <c r="AF524" s="293"/>
      <c r="AG524" s="129"/>
      <c r="AH524" s="129"/>
      <c r="AI524" s="86"/>
      <c r="AJ524" s="87"/>
      <c r="AK524" s="88"/>
      <c r="AL524" s="88"/>
      <c r="AM524" s="88"/>
      <c r="AN524" s="88"/>
      <c r="AO524" s="88"/>
      <c r="AP524" s="88"/>
      <c r="AQ524" s="88"/>
    </row>
    <row r="525" spans="1:43" s="90" customFormat="1" x14ac:dyDescent="0.2">
      <c r="A525" s="290"/>
      <c r="B525" s="281"/>
      <c r="C525" s="85"/>
      <c r="D525" s="84">
        <f t="shared" si="1763"/>
        <v>0</v>
      </c>
      <c r="E525" s="273"/>
      <c r="F525" s="273"/>
      <c r="G525" s="129"/>
      <c r="H525" s="273"/>
      <c r="I525" s="273"/>
      <c r="J525" s="132">
        <f t="shared" si="1764"/>
        <v>0</v>
      </c>
      <c r="K525" s="129"/>
      <c r="L525" s="129"/>
      <c r="M525" s="273"/>
      <c r="N525" s="273"/>
      <c r="O525" s="132">
        <f t="shared" si="1765"/>
        <v>0</v>
      </c>
      <c r="P525" s="129"/>
      <c r="Q525" s="174"/>
      <c r="R525" s="273"/>
      <c r="S525" s="273"/>
      <c r="T525" s="132">
        <f t="shared" si="1766"/>
        <v>0</v>
      </c>
      <c r="U525" s="129"/>
      <c r="V525" s="129"/>
      <c r="W525" s="273"/>
      <c r="X525" s="273"/>
      <c r="Y525" s="132">
        <f t="shared" si="1774"/>
        <v>0</v>
      </c>
      <c r="Z525" s="129"/>
      <c r="AA525" s="273"/>
      <c r="AB525" s="369"/>
      <c r="AC525" s="272"/>
      <c r="AD525" s="371"/>
      <c r="AE525" s="293"/>
      <c r="AF525" s="293"/>
      <c r="AG525" s="129"/>
      <c r="AH525" s="129"/>
      <c r="AI525" s="86"/>
      <c r="AJ525" s="87"/>
      <c r="AK525" s="88"/>
      <c r="AL525" s="88"/>
      <c r="AM525" s="88"/>
      <c r="AN525" s="88"/>
      <c r="AO525" s="88"/>
      <c r="AP525" s="88"/>
      <c r="AQ525" s="88"/>
    </row>
    <row r="526" spans="1:43" s="90" customFormat="1" x14ac:dyDescent="0.2">
      <c r="A526" s="290"/>
      <c r="B526" s="282"/>
      <c r="C526" s="85"/>
      <c r="D526" s="84">
        <f t="shared" si="1763"/>
        <v>0</v>
      </c>
      <c r="E526" s="273"/>
      <c r="F526" s="273"/>
      <c r="G526" s="129"/>
      <c r="H526" s="273"/>
      <c r="I526" s="273"/>
      <c r="J526" s="132">
        <f t="shared" si="1764"/>
        <v>0</v>
      </c>
      <c r="K526" s="129"/>
      <c r="L526" s="129"/>
      <c r="M526" s="273"/>
      <c r="N526" s="273"/>
      <c r="O526" s="132">
        <f t="shared" si="1765"/>
        <v>0</v>
      </c>
      <c r="P526" s="129"/>
      <c r="Q526" s="174"/>
      <c r="R526" s="273"/>
      <c r="S526" s="273"/>
      <c r="T526" s="132">
        <f t="shared" si="1766"/>
        <v>0</v>
      </c>
      <c r="U526" s="129"/>
      <c r="V526" s="129"/>
      <c r="W526" s="273"/>
      <c r="X526" s="273"/>
      <c r="Y526" s="132">
        <f t="shared" si="1774"/>
        <v>0</v>
      </c>
      <c r="Z526" s="129"/>
      <c r="AA526" s="273"/>
      <c r="AB526" s="369"/>
      <c r="AC526" s="272"/>
      <c r="AD526" s="371"/>
      <c r="AE526" s="293"/>
      <c r="AF526" s="293"/>
      <c r="AG526" s="129"/>
      <c r="AH526" s="129"/>
      <c r="AI526" s="86"/>
      <c r="AJ526" s="87"/>
      <c r="AK526" s="88"/>
      <c r="AL526" s="88"/>
      <c r="AM526" s="88"/>
      <c r="AN526" s="88"/>
      <c r="AO526" s="88"/>
      <c r="AP526" s="88"/>
      <c r="AQ526" s="88"/>
    </row>
    <row r="527" spans="1:43" s="90" customFormat="1" x14ac:dyDescent="0.2">
      <c r="A527" s="290">
        <v>173</v>
      </c>
      <c r="B527" s="280" t="str">
        <f>+'01-Mapa de Riesgos'!N527</f>
        <v xml:space="preserve">     </v>
      </c>
      <c r="C527" s="85"/>
      <c r="D527" s="84">
        <f t="shared" si="1763"/>
        <v>0</v>
      </c>
      <c r="E527" s="273" t="e">
        <f t="shared" si="1564"/>
        <v>#DIV/0!</v>
      </c>
      <c r="F527" s="273" t="e">
        <f t="shared" si="1565"/>
        <v>#DIV/0!</v>
      </c>
      <c r="G527" s="129"/>
      <c r="H527" s="274" t="e">
        <f t="shared" ref="H527" si="1777">IF(C527="No_existen",5*$H$10,I527*$H$10)</f>
        <v>#DIV/0!</v>
      </c>
      <c r="I527" s="274" t="e">
        <f t="shared" ref="I527" si="1778">ROUND(AVERAGEIF(J527:J529,"&gt;0"),0)</f>
        <v>#DIV/0!</v>
      </c>
      <c r="J527" s="132">
        <f t="shared" si="1764"/>
        <v>0</v>
      </c>
      <c r="K527" s="129"/>
      <c r="L527" s="129"/>
      <c r="M527" s="273" t="e">
        <f t="shared" ref="M527" si="1779">IF(C527="No_existen",5*$M$10,N527*$M$10)</f>
        <v>#DIV/0!</v>
      </c>
      <c r="N527" s="273" t="e">
        <f t="shared" si="1569"/>
        <v>#DIV/0!</v>
      </c>
      <c r="O527" s="132">
        <f t="shared" si="1765"/>
        <v>0</v>
      </c>
      <c r="P527" s="129"/>
      <c r="Q527" s="174"/>
      <c r="R527" s="273" t="e">
        <f t="shared" ref="R527" si="1780">IF(C527="No_existen",5*$R$10,S527*$R$10)</f>
        <v>#DIV/0!</v>
      </c>
      <c r="S527" s="273" t="e">
        <f t="shared" ref="S527" si="1781">ROUND(AVERAGEIF(T527:T529,"&gt;0"),0)</f>
        <v>#DIV/0!</v>
      </c>
      <c r="T527" s="132">
        <f t="shared" si="1766"/>
        <v>0</v>
      </c>
      <c r="U527" s="129"/>
      <c r="V527" s="129"/>
      <c r="W527" s="273" t="e">
        <f t="shared" ref="W527" si="1782">IF(C527="No_existen",5*$W$10,X527*$W$10)</f>
        <v>#DIV/0!</v>
      </c>
      <c r="X527" s="273" t="e">
        <f t="shared" ref="X527" si="1783">ROUND(AVERAGEIF(Y527:Y529,"&gt;0"),0)</f>
        <v>#DIV/0!</v>
      </c>
      <c r="Y527" s="132">
        <f t="shared" si="1774"/>
        <v>0</v>
      </c>
      <c r="Z527" s="129"/>
      <c r="AA527" s="273" t="e">
        <f t="shared" ref="AA527" si="1784">ROUND(AVERAGE(E527,I527,N527,S527,X527),0)</f>
        <v>#DIV/0!</v>
      </c>
      <c r="AB527" s="369" t="e">
        <f t="shared" ref="AB527" si="1785">IF(AA527&lt;1.5,"FUERTE",IF(AND(AA527&gt;=1.5,AA527&lt;2.5),"ACEPTABLE",IF(AA527&gt;=5,"INEXISTENTE","DÉBIL")))</f>
        <v>#DIV/0!</v>
      </c>
      <c r="AC527" s="272">
        <f>IF('01-Mapa de Riesgos'!S527=0,0,ROUND(('01-Mapa de Riesgos'!S527*AA527),0))</f>
        <v>0</v>
      </c>
      <c r="AD527" s="371" t="str">
        <f t="shared" si="1717"/>
        <v>LEVE</v>
      </c>
      <c r="AE527" s="293"/>
      <c r="AF527" s="293"/>
      <c r="AG527" s="129"/>
      <c r="AH527" s="129"/>
      <c r="AI527" s="86"/>
      <c r="AJ527" s="87"/>
      <c r="AK527" s="88"/>
      <c r="AL527" s="88"/>
      <c r="AM527" s="88"/>
      <c r="AN527" s="88"/>
      <c r="AO527" s="88"/>
      <c r="AP527" s="88"/>
      <c r="AQ527" s="88"/>
    </row>
    <row r="528" spans="1:43" s="90" customFormat="1" x14ac:dyDescent="0.2">
      <c r="A528" s="290"/>
      <c r="B528" s="281"/>
      <c r="C528" s="85"/>
      <c r="D528" s="84">
        <f t="shared" si="1763"/>
        <v>0</v>
      </c>
      <c r="E528" s="273"/>
      <c r="F528" s="273"/>
      <c r="G528" s="129"/>
      <c r="H528" s="273"/>
      <c r="I528" s="273"/>
      <c r="J528" s="132">
        <f t="shared" si="1764"/>
        <v>0</v>
      </c>
      <c r="K528" s="129"/>
      <c r="L528" s="129"/>
      <c r="M528" s="273"/>
      <c r="N528" s="273"/>
      <c r="O528" s="132">
        <f t="shared" si="1765"/>
        <v>0</v>
      </c>
      <c r="P528" s="129"/>
      <c r="Q528" s="174"/>
      <c r="R528" s="273"/>
      <c r="S528" s="273"/>
      <c r="T528" s="132">
        <f t="shared" si="1766"/>
        <v>0</v>
      </c>
      <c r="U528" s="129"/>
      <c r="V528" s="129"/>
      <c r="W528" s="273"/>
      <c r="X528" s="273"/>
      <c r="Y528" s="132">
        <f t="shared" si="1774"/>
        <v>0</v>
      </c>
      <c r="Z528" s="129"/>
      <c r="AA528" s="273"/>
      <c r="AB528" s="369"/>
      <c r="AC528" s="272"/>
      <c r="AD528" s="371"/>
      <c r="AE528" s="293"/>
      <c r="AF528" s="293"/>
      <c r="AG528" s="129"/>
      <c r="AH528" s="129"/>
      <c r="AI528" s="86"/>
      <c r="AJ528" s="87"/>
      <c r="AK528" s="88"/>
      <c r="AL528" s="88"/>
      <c r="AM528" s="88"/>
      <c r="AN528" s="88"/>
      <c r="AO528" s="88"/>
      <c r="AP528" s="88"/>
      <c r="AQ528" s="88"/>
    </row>
    <row r="529" spans="1:43" s="90" customFormat="1" x14ac:dyDescent="0.2">
      <c r="A529" s="290"/>
      <c r="B529" s="282"/>
      <c r="C529" s="85"/>
      <c r="D529" s="84">
        <f t="shared" si="1763"/>
        <v>0</v>
      </c>
      <c r="E529" s="273"/>
      <c r="F529" s="273"/>
      <c r="G529" s="129"/>
      <c r="H529" s="273"/>
      <c r="I529" s="273"/>
      <c r="J529" s="132">
        <f t="shared" si="1764"/>
        <v>0</v>
      </c>
      <c r="K529" s="129"/>
      <c r="L529" s="129"/>
      <c r="M529" s="273"/>
      <c r="N529" s="273"/>
      <c r="O529" s="132">
        <f t="shared" si="1765"/>
        <v>0</v>
      </c>
      <c r="P529" s="129"/>
      <c r="Q529" s="174"/>
      <c r="R529" s="273"/>
      <c r="S529" s="273"/>
      <c r="T529" s="132">
        <f t="shared" si="1766"/>
        <v>0</v>
      </c>
      <c r="U529" s="129"/>
      <c r="V529" s="129"/>
      <c r="W529" s="273"/>
      <c r="X529" s="273"/>
      <c r="Y529" s="132">
        <f t="shared" si="1774"/>
        <v>0</v>
      </c>
      <c r="Z529" s="129"/>
      <c r="AA529" s="273"/>
      <c r="AB529" s="369"/>
      <c r="AC529" s="272"/>
      <c r="AD529" s="371"/>
      <c r="AE529" s="293"/>
      <c r="AF529" s="293"/>
      <c r="AG529" s="129"/>
      <c r="AH529" s="129"/>
      <c r="AI529" s="86"/>
      <c r="AJ529" s="87"/>
      <c r="AK529" s="88"/>
      <c r="AL529" s="88"/>
      <c r="AM529" s="88"/>
      <c r="AN529" s="88"/>
      <c r="AO529" s="88"/>
      <c r="AP529" s="88"/>
      <c r="AQ529" s="88"/>
    </row>
    <row r="530" spans="1:43" s="90" customFormat="1" x14ac:dyDescent="0.2">
      <c r="A530" s="290">
        <v>174</v>
      </c>
      <c r="B530" s="280" t="str">
        <f>+'01-Mapa de Riesgos'!N530</f>
        <v xml:space="preserve">     </v>
      </c>
      <c r="C530" s="85"/>
      <c r="D530" s="84">
        <f t="shared" si="1763"/>
        <v>0</v>
      </c>
      <c r="E530" s="273" t="e">
        <f t="shared" si="1576"/>
        <v>#DIV/0!</v>
      </c>
      <c r="F530" s="273" t="e">
        <f t="shared" si="1577"/>
        <v>#DIV/0!</v>
      </c>
      <c r="G530" s="129"/>
      <c r="H530" s="274" t="e">
        <f t="shared" ref="H530" si="1786">IF(C530="No_existen",5*$H$10,I530*$H$10)</f>
        <v>#DIV/0!</v>
      </c>
      <c r="I530" s="274" t="e">
        <f t="shared" ref="I530" si="1787">ROUND(AVERAGEIF(J530:J532,"&gt;0"),0)</f>
        <v>#DIV/0!</v>
      </c>
      <c r="J530" s="132">
        <f t="shared" si="1764"/>
        <v>0</v>
      </c>
      <c r="K530" s="129"/>
      <c r="L530" s="129"/>
      <c r="M530" s="273" t="e">
        <f t="shared" ref="M530" si="1788">IF(C530="No_existen",5*$M$10,N530*$M$10)</f>
        <v>#DIV/0!</v>
      </c>
      <c r="N530" s="273" t="e">
        <f t="shared" si="1581"/>
        <v>#DIV/0!</v>
      </c>
      <c r="O530" s="132">
        <f t="shared" si="1765"/>
        <v>0</v>
      </c>
      <c r="P530" s="129"/>
      <c r="Q530" s="174"/>
      <c r="R530" s="273" t="e">
        <f t="shared" ref="R530" si="1789">IF(C530="No_existen",5*$R$10,S530*$R$10)</f>
        <v>#DIV/0!</v>
      </c>
      <c r="S530" s="273" t="e">
        <f t="shared" ref="S530" si="1790">ROUND(AVERAGEIF(T530:T532,"&gt;0"),0)</f>
        <v>#DIV/0!</v>
      </c>
      <c r="T530" s="132">
        <f t="shared" si="1766"/>
        <v>0</v>
      </c>
      <c r="U530" s="129"/>
      <c r="V530" s="129"/>
      <c r="W530" s="273" t="e">
        <f t="shared" ref="W530" si="1791">IF(C530="No_existen",5*$W$10,X530*$W$10)</f>
        <v>#DIV/0!</v>
      </c>
      <c r="X530" s="273" t="e">
        <f t="shared" ref="X530" si="1792">ROUND(AVERAGEIF(Y530:Y532,"&gt;0"),0)</f>
        <v>#DIV/0!</v>
      </c>
      <c r="Y530" s="132">
        <f t="shared" si="1774"/>
        <v>0</v>
      </c>
      <c r="Z530" s="129"/>
      <c r="AA530" s="273" t="e">
        <f t="shared" ref="AA530" si="1793">ROUND(AVERAGE(E530,I530,N530,S530,X530),0)</f>
        <v>#DIV/0!</v>
      </c>
      <c r="AB530" s="369" t="e">
        <f t="shared" ref="AB530" si="1794">IF(AA530&lt;1.5,"FUERTE",IF(AND(AA530&gt;=1.5,AA530&lt;2.5),"ACEPTABLE",IF(AA530&gt;=5,"INEXISTENTE","DÉBIL")))</f>
        <v>#DIV/0!</v>
      </c>
      <c r="AC530" s="272">
        <f>IF('01-Mapa de Riesgos'!S530=0,0,ROUND(('01-Mapa de Riesgos'!S530*AA530),0))</f>
        <v>0</v>
      </c>
      <c r="AD530" s="371" t="str">
        <f t="shared" si="1717"/>
        <v>LEVE</v>
      </c>
      <c r="AE530" s="293"/>
      <c r="AF530" s="293"/>
      <c r="AG530" s="129"/>
      <c r="AH530" s="129"/>
      <c r="AI530" s="86"/>
      <c r="AJ530" s="87"/>
      <c r="AK530" s="88"/>
      <c r="AL530" s="88"/>
      <c r="AM530" s="88"/>
      <c r="AN530" s="88"/>
      <c r="AO530" s="88"/>
      <c r="AP530" s="88"/>
      <c r="AQ530" s="88"/>
    </row>
    <row r="531" spans="1:43" s="90" customFormat="1" x14ac:dyDescent="0.2">
      <c r="A531" s="290"/>
      <c r="B531" s="281"/>
      <c r="C531" s="85"/>
      <c r="D531" s="84">
        <f t="shared" si="1763"/>
        <v>0</v>
      </c>
      <c r="E531" s="273"/>
      <c r="F531" s="273"/>
      <c r="G531" s="129"/>
      <c r="H531" s="273"/>
      <c r="I531" s="273"/>
      <c r="J531" s="132">
        <f t="shared" si="1764"/>
        <v>0</v>
      </c>
      <c r="K531" s="129"/>
      <c r="L531" s="129"/>
      <c r="M531" s="273"/>
      <c r="N531" s="273"/>
      <c r="O531" s="132">
        <f t="shared" si="1765"/>
        <v>0</v>
      </c>
      <c r="P531" s="129"/>
      <c r="Q531" s="174"/>
      <c r="R531" s="273"/>
      <c r="S531" s="273"/>
      <c r="T531" s="132">
        <f t="shared" si="1766"/>
        <v>0</v>
      </c>
      <c r="U531" s="129"/>
      <c r="V531" s="129"/>
      <c r="W531" s="273"/>
      <c r="X531" s="273"/>
      <c r="Y531" s="132">
        <f t="shared" si="1774"/>
        <v>0</v>
      </c>
      <c r="Z531" s="129"/>
      <c r="AA531" s="273"/>
      <c r="AB531" s="369"/>
      <c r="AC531" s="272"/>
      <c r="AD531" s="371"/>
      <c r="AE531" s="293"/>
      <c r="AF531" s="293"/>
      <c r="AG531" s="129"/>
      <c r="AH531" s="129"/>
      <c r="AI531" s="86"/>
      <c r="AJ531" s="87"/>
      <c r="AK531" s="88"/>
      <c r="AL531" s="88"/>
      <c r="AM531" s="88"/>
      <c r="AN531" s="88"/>
      <c r="AO531" s="88"/>
      <c r="AP531" s="88"/>
      <c r="AQ531" s="88"/>
    </row>
    <row r="532" spans="1:43" s="90" customFormat="1" x14ac:dyDescent="0.2">
      <c r="A532" s="290"/>
      <c r="B532" s="282"/>
      <c r="C532" s="85"/>
      <c r="D532" s="84">
        <f t="shared" si="1763"/>
        <v>0</v>
      </c>
      <c r="E532" s="273"/>
      <c r="F532" s="273"/>
      <c r="G532" s="129"/>
      <c r="H532" s="273"/>
      <c r="I532" s="273"/>
      <c r="J532" s="132">
        <f t="shared" si="1764"/>
        <v>0</v>
      </c>
      <c r="K532" s="129"/>
      <c r="L532" s="129"/>
      <c r="M532" s="273"/>
      <c r="N532" s="273"/>
      <c r="O532" s="132">
        <f t="shared" si="1765"/>
        <v>0</v>
      </c>
      <c r="P532" s="129"/>
      <c r="Q532" s="174"/>
      <c r="R532" s="273"/>
      <c r="S532" s="273"/>
      <c r="T532" s="132">
        <f t="shared" si="1766"/>
        <v>0</v>
      </c>
      <c r="U532" s="129"/>
      <c r="V532" s="129"/>
      <c r="W532" s="273"/>
      <c r="X532" s="273"/>
      <c r="Y532" s="132">
        <f t="shared" si="1774"/>
        <v>0</v>
      </c>
      <c r="Z532" s="129"/>
      <c r="AA532" s="273"/>
      <c r="AB532" s="369"/>
      <c r="AC532" s="272"/>
      <c r="AD532" s="371"/>
      <c r="AE532" s="293"/>
      <c r="AF532" s="293"/>
      <c r="AG532" s="129"/>
      <c r="AH532" s="129"/>
      <c r="AI532" s="86"/>
      <c r="AJ532" s="87"/>
      <c r="AK532" s="88"/>
      <c r="AL532" s="88"/>
      <c r="AM532" s="88"/>
      <c r="AN532" s="88"/>
      <c r="AO532" s="88"/>
      <c r="AP532" s="88"/>
      <c r="AQ532" s="88"/>
    </row>
    <row r="533" spans="1:43" s="90" customFormat="1" x14ac:dyDescent="0.2">
      <c r="A533" s="290">
        <v>175</v>
      </c>
      <c r="B533" s="280" t="str">
        <f>+'01-Mapa de Riesgos'!N533</f>
        <v xml:space="preserve">     </v>
      </c>
      <c r="C533" s="85"/>
      <c r="D533" s="84">
        <f t="shared" si="1763"/>
        <v>0</v>
      </c>
      <c r="E533" s="273" t="e">
        <f t="shared" si="1588"/>
        <v>#DIV/0!</v>
      </c>
      <c r="F533" s="273" t="e">
        <f t="shared" si="1589"/>
        <v>#DIV/0!</v>
      </c>
      <c r="G533" s="129"/>
      <c r="H533" s="274" t="e">
        <f t="shared" ref="H533" si="1795">IF(C533="No_existen",5*$H$10,I533*$H$10)</f>
        <v>#DIV/0!</v>
      </c>
      <c r="I533" s="274" t="e">
        <f t="shared" ref="I533" si="1796">ROUND(AVERAGEIF(J533:J535,"&gt;0"),0)</f>
        <v>#DIV/0!</v>
      </c>
      <c r="J533" s="132">
        <f t="shared" si="1764"/>
        <v>0</v>
      </c>
      <c r="K533" s="129"/>
      <c r="L533" s="129"/>
      <c r="M533" s="273" t="e">
        <f t="shared" ref="M533" si="1797">IF(C533="No_existen",5*$M$10,N533*$M$10)</f>
        <v>#DIV/0!</v>
      </c>
      <c r="N533" s="273" t="e">
        <f t="shared" si="1593"/>
        <v>#DIV/0!</v>
      </c>
      <c r="O533" s="132">
        <f t="shared" si="1765"/>
        <v>0</v>
      </c>
      <c r="P533" s="129"/>
      <c r="Q533" s="174"/>
      <c r="R533" s="273" t="e">
        <f t="shared" ref="R533" si="1798">IF(C533="No_existen",5*$R$10,S533*$R$10)</f>
        <v>#DIV/0!</v>
      </c>
      <c r="S533" s="273" t="e">
        <f t="shared" ref="S533" si="1799">ROUND(AVERAGEIF(T533:T535,"&gt;0"),0)</f>
        <v>#DIV/0!</v>
      </c>
      <c r="T533" s="132">
        <f t="shared" si="1766"/>
        <v>0</v>
      </c>
      <c r="U533" s="129"/>
      <c r="V533" s="129"/>
      <c r="W533" s="273" t="e">
        <f t="shared" ref="W533" si="1800">IF(C533="No_existen",5*$W$10,X533*$W$10)</f>
        <v>#DIV/0!</v>
      </c>
      <c r="X533" s="273" t="e">
        <f t="shared" ref="X533" si="1801">ROUND(AVERAGEIF(Y533:Y535,"&gt;0"),0)</f>
        <v>#DIV/0!</v>
      </c>
      <c r="Y533" s="132">
        <f t="shared" si="1774"/>
        <v>0</v>
      </c>
      <c r="Z533" s="129"/>
      <c r="AA533" s="273" t="e">
        <f t="shared" ref="AA533:AA566" si="1802">ROUND(AVERAGE(E533,I533,N533,S533,X533),0)</f>
        <v>#DIV/0!</v>
      </c>
      <c r="AB533" s="369" t="e">
        <f t="shared" ref="AB533" si="1803">IF(AA533&lt;1.5,"FUERTE",IF(AND(AA533&gt;=1.5,AA533&lt;2.5),"ACEPTABLE",IF(AA533&gt;=5,"INEXISTENTE","DÉBIL")))</f>
        <v>#DIV/0!</v>
      </c>
      <c r="AC533" s="272">
        <f>IF('01-Mapa de Riesgos'!S533=0,0,ROUND(('01-Mapa de Riesgos'!S533*AA533),0))</f>
        <v>0</v>
      </c>
      <c r="AD533" s="371" t="str">
        <f t="shared" si="1717"/>
        <v>LEVE</v>
      </c>
      <c r="AE533" s="293"/>
      <c r="AF533" s="293"/>
      <c r="AG533" s="129"/>
      <c r="AH533" s="129"/>
      <c r="AI533" s="86"/>
      <c r="AJ533" s="87"/>
      <c r="AK533" s="88"/>
      <c r="AL533" s="88"/>
      <c r="AM533" s="88"/>
      <c r="AN533" s="88"/>
      <c r="AO533" s="88"/>
      <c r="AP533" s="88"/>
      <c r="AQ533" s="88"/>
    </row>
    <row r="534" spans="1:43" s="90" customFormat="1" x14ac:dyDescent="0.2">
      <c r="A534" s="290"/>
      <c r="B534" s="281"/>
      <c r="C534" s="85"/>
      <c r="D534" s="84">
        <f t="shared" si="1763"/>
        <v>0</v>
      </c>
      <c r="E534" s="273"/>
      <c r="F534" s="273"/>
      <c r="G534" s="129"/>
      <c r="H534" s="273"/>
      <c r="I534" s="273"/>
      <c r="J534" s="132">
        <f t="shared" si="1764"/>
        <v>0</v>
      </c>
      <c r="K534" s="129"/>
      <c r="L534" s="129"/>
      <c r="M534" s="273"/>
      <c r="N534" s="273"/>
      <c r="O534" s="132">
        <f t="shared" si="1765"/>
        <v>0</v>
      </c>
      <c r="P534" s="129"/>
      <c r="Q534" s="174"/>
      <c r="R534" s="273"/>
      <c r="S534" s="273"/>
      <c r="T534" s="132">
        <f t="shared" si="1766"/>
        <v>0</v>
      </c>
      <c r="U534" s="129"/>
      <c r="V534" s="129"/>
      <c r="W534" s="273"/>
      <c r="X534" s="273"/>
      <c r="Y534" s="132">
        <f t="shared" si="1774"/>
        <v>0</v>
      </c>
      <c r="Z534" s="129"/>
      <c r="AA534" s="273"/>
      <c r="AB534" s="369"/>
      <c r="AC534" s="272"/>
      <c r="AD534" s="371"/>
      <c r="AE534" s="293"/>
      <c r="AF534" s="293"/>
      <c r="AG534" s="129"/>
      <c r="AH534" s="129"/>
      <c r="AI534" s="86"/>
      <c r="AJ534" s="87"/>
      <c r="AK534" s="88"/>
      <c r="AL534" s="88"/>
      <c r="AM534" s="88"/>
      <c r="AN534" s="88"/>
      <c r="AO534" s="88"/>
      <c r="AP534" s="88"/>
      <c r="AQ534" s="88"/>
    </row>
    <row r="535" spans="1:43" s="90" customFormat="1" x14ac:dyDescent="0.2">
      <c r="A535" s="290"/>
      <c r="B535" s="282"/>
      <c r="C535" s="85"/>
      <c r="D535" s="84">
        <f t="shared" si="1763"/>
        <v>0</v>
      </c>
      <c r="E535" s="273"/>
      <c r="F535" s="273"/>
      <c r="G535" s="129"/>
      <c r="H535" s="273"/>
      <c r="I535" s="273"/>
      <c r="J535" s="132">
        <f t="shared" si="1764"/>
        <v>0</v>
      </c>
      <c r="K535" s="129"/>
      <c r="L535" s="129"/>
      <c r="M535" s="273"/>
      <c r="N535" s="273"/>
      <c r="O535" s="132">
        <f t="shared" si="1765"/>
        <v>0</v>
      </c>
      <c r="P535" s="129"/>
      <c r="Q535" s="174"/>
      <c r="R535" s="273"/>
      <c r="S535" s="273"/>
      <c r="T535" s="132">
        <f t="shared" si="1766"/>
        <v>0</v>
      </c>
      <c r="U535" s="129"/>
      <c r="V535" s="129"/>
      <c r="W535" s="273"/>
      <c r="X535" s="273"/>
      <c r="Y535" s="132">
        <f t="shared" si="1774"/>
        <v>0</v>
      </c>
      <c r="Z535" s="129"/>
      <c r="AA535" s="273"/>
      <c r="AB535" s="369"/>
      <c r="AC535" s="272"/>
      <c r="AD535" s="371"/>
      <c r="AE535" s="293"/>
      <c r="AF535" s="293"/>
      <c r="AG535" s="129"/>
      <c r="AH535" s="129"/>
      <c r="AI535" s="86"/>
      <c r="AJ535" s="87"/>
      <c r="AK535" s="88"/>
      <c r="AL535" s="88"/>
      <c r="AM535" s="88"/>
      <c r="AN535" s="88"/>
      <c r="AO535" s="88"/>
      <c r="AP535" s="88"/>
      <c r="AQ535" s="88"/>
    </row>
    <row r="536" spans="1:43" s="90" customFormat="1" x14ac:dyDescent="0.2">
      <c r="A536" s="290">
        <v>176</v>
      </c>
      <c r="B536" s="280" t="str">
        <f>+'01-Mapa de Riesgos'!N536</f>
        <v xml:space="preserve">     </v>
      </c>
      <c r="C536" s="85"/>
      <c r="D536" s="84">
        <f t="shared" si="1763"/>
        <v>0</v>
      </c>
      <c r="E536" s="273" t="e">
        <f t="shared" ref="E536:E566" si="1804">ROUND(AVERAGEIF(D536:D538,"&gt;0"),0)</f>
        <v>#DIV/0!</v>
      </c>
      <c r="F536" s="273" t="e">
        <f t="shared" ref="F536:F566" si="1805">E536*0.6</f>
        <v>#DIV/0!</v>
      </c>
      <c r="G536" s="129"/>
      <c r="H536" s="274" t="e">
        <f t="shared" ref="H536" si="1806">IF(C536="No_existen",5*$H$10,I536*$H$10)</f>
        <v>#DIV/0!</v>
      </c>
      <c r="I536" s="274" t="e">
        <f t="shared" ref="I536" si="1807">ROUND(AVERAGEIF(J536:J538,"&gt;0"),0)</f>
        <v>#DIV/0!</v>
      </c>
      <c r="J536" s="132">
        <f t="shared" si="1764"/>
        <v>0</v>
      </c>
      <c r="K536" s="129"/>
      <c r="L536" s="129"/>
      <c r="M536" s="273" t="e">
        <f t="shared" ref="M536" si="1808">IF(C536="No_existen",5*$M$10,N536*$M$10)</f>
        <v>#DIV/0!</v>
      </c>
      <c r="N536" s="273" t="e">
        <f t="shared" ref="N536:N566" si="1809">ROUND(AVERAGEIF(O536:O538,"&gt;0"),0)</f>
        <v>#DIV/0!</v>
      </c>
      <c r="O536" s="132">
        <f t="shared" si="1765"/>
        <v>0</v>
      </c>
      <c r="P536" s="129"/>
      <c r="Q536" s="174"/>
      <c r="R536" s="273" t="e">
        <f t="shared" ref="R536" si="1810">IF(C536="No_existen",5*$R$10,S536*$R$10)</f>
        <v>#DIV/0!</v>
      </c>
      <c r="S536" s="273" t="e">
        <f t="shared" ref="S536:S566" si="1811">ROUND(AVERAGEIF(T536:T538,"&gt;0"),0)</f>
        <v>#DIV/0!</v>
      </c>
      <c r="T536" s="132">
        <f t="shared" si="1766"/>
        <v>0</v>
      </c>
      <c r="U536" s="129"/>
      <c r="V536" s="129"/>
      <c r="W536" s="273" t="e">
        <f t="shared" ref="W536" si="1812">IF(C536="No_existen",5*$W$10,X536*$W$10)</f>
        <v>#DIV/0!</v>
      </c>
      <c r="X536" s="273" t="e">
        <f t="shared" ref="X536:X566" si="1813">ROUND(AVERAGEIF(Y536:Y538,"&gt;0"),0)</f>
        <v>#DIV/0!</v>
      </c>
      <c r="Y536" s="132">
        <f t="shared" si="1774"/>
        <v>0</v>
      </c>
      <c r="Z536" s="129"/>
      <c r="AA536" s="273" t="e">
        <f t="shared" si="1802"/>
        <v>#DIV/0!</v>
      </c>
      <c r="AB536" s="369" t="e">
        <f t="shared" ref="AB536" si="1814">IF(AA536&lt;1.5,"FUERTE",IF(AND(AA536&gt;=1.5,AA536&lt;2.5),"ACEPTABLE",IF(AA536&gt;=5,"INEXISTENTE","DÉBIL")))</f>
        <v>#DIV/0!</v>
      </c>
      <c r="AC536" s="272">
        <f>IF('01-Mapa de Riesgos'!S536=0,0,ROUND(('01-Mapa de Riesgos'!S536*AA536),0))</f>
        <v>0</v>
      </c>
      <c r="AD536" s="371" t="str">
        <f t="shared" si="1717"/>
        <v>LEVE</v>
      </c>
      <c r="AE536" s="293"/>
      <c r="AF536" s="293"/>
      <c r="AG536" s="129"/>
      <c r="AH536" s="129"/>
      <c r="AI536" s="86"/>
      <c r="AJ536" s="87"/>
      <c r="AK536" s="88"/>
      <c r="AL536" s="88"/>
      <c r="AM536" s="88"/>
      <c r="AN536" s="88"/>
      <c r="AO536" s="88"/>
      <c r="AP536" s="88"/>
      <c r="AQ536" s="88"/>
    </row>
    <row r="537" spans="1:43" s="90" customFormat="1" x14ac:dyDescent="0.2">
      <c r="A537" s="290"/>
      <c r="B537" s="281"/>
      <c r="C537" s="85"/>
      <c r="D537" s="84">
        <f t="shared" si="1763"/>
        <v>0</v>
      </c>
      <c r="E537" s="273"/>
      <c r="F537" s="273"/>
      <c r="G537" s="129"/>
      <c r="H537" s="273"/>
      <c r="I537" s="273"/>
      <c r="J537" s="132">
        <f t="shared" si="1764"/>
        <v>0</v>
      </c>
      <c r="K537" s="129"/>
      <c r="L537" s="129"/>
      <c r="M537" s="273"/>
      <c r="N537" s="273"/>
      <c r="O537" s="132">
        <f t="shared" si="1765"/>
        <v>0</v>
      </c>
      <c r="P537" s="129"/>
      <c r="Q537" s="174"/>
      <c r="R537" s="273"/>
      <c r="S537" s="273"/>
      <c r="T537" s="132">
        <f t="shared" si="1766"/>
        <v>0</v>
      </c>
      <c r="U537" s="129"/>
      <c r="V537" s="129"/>
      <c r="W537" s="273"/>
      <c r="X537" s="273"/>
      <c r="Y537" s="132">
        <f t="shared" si="1774"/>
        <v>0</v>
      </c>
      <c r="Z537" s="129"/>
      <c r="AA537" s="273"/>
      <c r="AB537" s="369"/>
      <c r="AC537" s="272"/>
      <c r="AD537" s="371"/>
      <c r="AE537" s="293"/>
      <c r="AF537" s="293"/>
      <c r="AG537" s="129"/>
      <c r="AH537" s="129"/>
      <c r="AI537" s="86"/>
      <c r="AJ537" s="87"/>
      <c r="AK537" s="88"/>
      <c r="AL537" s="88"/>
      <c r="AM537" s="88"/>
      <c r="AN537" s="88"/>
      <c r="AO537" s="88"/>
      <c r="AP537" s="88"/>
      <c r="AQ537" s="88"/>
    </row>
    <row r="538" spans="1:43" s="90" customFormat="1" x14ac:dyDescent="0.2">
      <c r="A538" s="290"/>
      <c r="B538" s="282"/>
      <c r="C538" s="85"/>
      <c r="D538" s="84">
        <f t="shared" si="1763"/>
        <v>0</v>
      </c>
      <c r="E538" s="273"/>
      <c r="F538" s="273"/>
      <c r="G538" s="129"/>
      <c r="H538" s="273"/>
      <c r="I538" s="273"/>
      <c r="J538" s="132">
        <f t="shared" si="1764"/>
        <v>0</v>
      </c>
      <c r="K538" s="129"/>
      <c r="L538" s="129"/>
      <c r="M538" s="273"/>
      <c r="N538" s="273"/>
      <c r="O538" s="132">
        <f t="shared" si="1765"/>
        <v>0</v>
      </c>
      <c r="P538" s="129"/>
      <c r="Q538" s="174"/>
      <c r="R538" s="273"/>
      <c r="S538" s="273"/>
      <c r="T538" s="132">
        <f t="shared" si="1766"/>
        <v>0</v>
      </c>
      <c r="U538" s="129"/>
      <c r="V538" s="129"/>
      <c r="W538" s="273"/>
      <c r="X538" s="273"/>
      <c r="Y538" s="132">
        <f t="shared" si="1774"/>
        <v>0</v>
      </c>
      <c r="Z538" s="129"/>
      <c r="AA538" s="273"/>
      <c r="AB538" s="369"/>
      <c r="AC538" s="272"/>
      <c r="AD538" s="371"/>
      <c r="AE538" s="293"/>
      <c r="AF538" s="293"/>
      <c r="AG538" s="129"/>
      <c r="AH538" s="129"/>
      <c r="AI538" s="86"/>
      <c r="AJ538" s="87"/>
      <c r="AK538" s="88"/>
      <c r="AL538" s="88"/>
      <c r="AM538" s="88"/>
      <c r="AN538" s="88"/>
      <c r="AO538" s="88"/>
      <c r="AP538" s="88"/>
      <c r="AQ538" s="88"/>
    </row>
    <row r="539" spans="1:43" s="90" customFormat="1" x14ac:dyDescent="0.2">
      <c r="A539" s="290">
        <v>177</v>
      </c>
      <c r="B539" s="280" t="str">
        <f>+'01-Mapa de Riesgos'!N539</f>
        <v xml:space="preserve">     </v>
      </c>
      <c r="C539" s="85"/>
      <c r="D539" s="84">
        <f t="shared" si="1763"/>
        <v>0</v>
      </c>
      <c r="E539" s="273" t="e">
        <f t="shared" si="1804"/>
        <v>#DIV/0!</v>
      </c>
      <c r="F539" s="273" t="e">
        <f t="shared" si="1805"/>
        <v>#DIV/0!</v>
      </c>
      <c r="G539" s="129"/>
      <c r="H539" s="274" t="e">
        <f t="shared" ref="H539" si="1815">IF(C539="No_existen",5*$H$10,I539*$H$10)</f>
        <v>#DIV/0!</v>
      </c>
      <c r="I539" s="274" t="e">
        <f t="shared" ref="I539" si="1816">ROUND(AVERAGEIF(J539:J541,"&gt;0"),0)</f>
        <v>#DIV/0!</v>
      </c>
      <c r="J539" s="132">
        <f t="shared" si="1764"/>
        <v>0</v>
      </c>
      <c r="K539" s="129"/>
      <c r="L539" s="129"/>
      <c r="M539" s="273" t="e">
        <f t="shared" ref="M539" si="1817">IF(C539="No_existen",5*$M$10,N539*$M$10)</f>
        <v>#DIV/0!</v>
      </c>
      <c r="N539" s="273" t="e">
        <f t="shared" si="1809"/>
        <v>#DIV/0!</v>
      </c>
      <c r="O539" s="132">
        <f t="shared" si="1765"/>
        <v>0</v>
      </c>
      <c r="P539" s="129"/>
      <c r="Q539" s="174"/>
      <c r="R539" s="273" t="e">
        <f t="shared" ref="R539" si="1818">IF(C539="No_existen",5*$R$10,S539*$R$10)</f>
        <v>#DIV/0!</v>
      </c>
      <c r="S539" s="273" t="e">
        <f t="shared" si="1811"/>
        <v>#DIV/0!</v>
      </c>
      <c r="T539" s="132">
        <f t="shared" si="1766"/>
        <v>0</v>
      </c>
      <c r="U539" s="129"/>
      <c r="V539" s="129"/>
      <c r="W539" s="273" t="e">
        <f t="shared" ref="W539" si="1819">IF(C539="No_existen",5*$W$10,X539*$W$10)</f>
        <v>#DIV/0!</v>
      </c>
      <c r="X539" s="273" t="e">
        <f t="shared" si="1813"/>
        <v>#DIV/0!</v>
      </c>
      <c r="Y539" s="132">
        <f t="shared" si="1774"/>
        <v>0</v>
      </c>
      <c r="Z539" s="129"/>
      <c r="AA539" s="273" t="e">
        <f t="shared" si="1802"/>
        <v>#DIV/0!</v>
      </c>
      <c r="AB539" s="369" t="e">
        <f t="shared" ref="AB539" si="1820">IF(AA539&lt;1.5,"FUERTE",IF(AND(AA539&gt;=1.5,AA539&lt;2.5),"ACEPTABLE",IF(AA539&gt;=5,"INEXISTENTE","DÉBIL")))</f>
        <v>#DIV/0!</v>
      </c>
      <c r="AC539" s="272">
        <f>IF('01-Mapa de Riesgos'!S539=0,0,ROUND(('01-Mapa de Riesgos'!S539*AA539),0))</f>
        <v>0</v>
      </c>
      <c r="AD539" s="371" t="str">
        <f t="shared" si="1717"/>
        <v>LEVE</v>
      </c>
      <c r="AE539" s="293"/>
      <c r="AF539" s="293"/>
      <c r="AG539" s="129"/>
      <c r="AH539" s="129"/>
      <c r="AI539" s="86"/>
      <c r="AJ539" s="87"/>
      <c r="AK539" s="88"/>
      <c r="AL539" s="88"/>
      <c r="AM539" s="88"/>
      <c r="AN539" s="88"/>
      <c r="AO539" s="88"/>
      <c r="AP539" s="88"/>
      <c r="AQ539" s="88"/>
    </row>
    <row r="540" spans="1:43" s="90" customFormat="1" x14ac:dyDescent="0.2">
      <c r="A540" s="290"/>
      <c r="B540" s="281"/>
      <c r="C540" s="85"/>
      <c r="D540" s="84">
        <f t="shared" si="1763"/>
        <v>0</v>
      </c>
      <c r="E540" s="273"/>
      <c r="F540" s="273"/>
      <c r="G540" s="129"/>
      <c r="H540" s="273"/>
      <c r="I540" s="273"/>
      <c r="J540" s="132">
        <f t="shared" si="1764"/>
        <v>0</v>
      </c>
      <c r="K540" s="129"/>
      <c r="L540" s="129"/>
      <c r="M540" s="273"/>
      <c r="N540" s="273"/>
      <c r="O540" s="132">
        <f t="shared" si="1765"/>
        <v>0</v>
      </c>
      <c r="P540" s="129"/>
      <c r="Q540" s="174"/>
      <c r="R540" s="273"/>
      <c r="S540" s="273"/>
      <c r="T540" s="132">
        <f t="shared" si="1766"/>
        <v>0</v>
      </c>
      <c r="U540" s="129"/>
      <c r="V540" s="129"/>
      <c r="W540" s="273"/>
      <c r="X540" s="273"/>
      <c r="Y540" s="132">
        <f t="shared" si="1774"/>
        <v>0</v>
      </c>
      <c r="Z540" s="129"/>
      <c r="AA540" s="273"/>
      <c r="AB540" s="369"/>
      <c r="AC540" s="272"/>
      <c r="AD540" s="371"/>
      <c r="AE540" s="293"/>
      <c r="AF540" s="293"/>
      <c r="AG540" s="129"/>
      <c r="AH540" s="129"/>
      <c r="AI540" s="86"/>
      <c r="AJ540" s="87"/>
      <c r="AK540" s="88"/>
      <c r="AL540" s="88"/>
      <c r="AM540" s="88"/>
      <c r="AN540" s="88"/>
      <c r="AO540" s="88"/>
      <c r="AP540" s="88"/>
      <c r="AQ540" s="88"/>
    </row>
    <row r="541" spans="1:43" s="90" customFormat="1" x14ac:dyDescent="0.2">
      <c r="A541" s="290"/>
      <c r="B541" s="282"/>
      <c r="C541" s="85"/>
      <c r="D541" s="84">
        <f t="shared" si="1763"/>
        <v>0</v>
      </c>
      <c r="E541" s="273"/>
      <c r="F541" s="273"/>
      <c r="G541" s="129"/>
      <c r="H541" s="273"/>
      <c r="I541" s="273"/>
      <c r="J541" s="132">
        <f t="shared" si="1764"/>
        <v>0</v>
      </c>
      <c r="K541" s="129"/>
      <c r="L541" s="129"/>
      <c r="M541" s="273"/>
      <c r="N541" s="273"/>
      <c r="O541" s="132">
        <f t="shared" si="1765"/>
        <v>0</v>
      </c>
      <c r="P541" s="129"/>
      <c r="Q541" s="174"/>
      <c r="R541" s="273"/>
      <c r="S541" s="273"/>
      <c r="T541" s="132">
        <f t="shared" si="1766"/>
        <v>0</v>
      </c>
      <c r="U541" s="129"/>
      <c r="V541" s="129"/>
      <c r="W541" s="273"/>
      <c r="X541" s="273"/>
      <c r="Y541" s="132">
        <f t="shared" si="1774"/>
        <v>0</v>
      </c>
      <c r="Z541" s="129"/>
      <c r="AA541" s="273"/>
      <c r="AB541" s="369"/>
      <c r="AC541" s="272"/>
      <c r="AD541" s="371"/>
      <c r="AE541" s="293"/>
      <c r="AF541" s="293"/>
      <c r="AG541" s="129"/>
      <c r="AH541" s="129"/>
      <c r="AI541" s="86"/>
      <c r="AJ541" s="87"/>
      <c r="AK541" s="88"/>
      <c r="AL541" s="88"/>
      <c r="AM541" s="88"/>
      <c r="AN541" s="88"/>
      <c r="AO541" s="88"/>
      <c r="AP541" s="88"/>
      <c r="AQ541" s="88"/>
    </row>
    <row r="542" spans="1:43" s="90" customFormat="1" x14ac:dyDescent="0.2">
      <c r="A542" s="290">
        <v>178</v>
      </c>
      <c r="B542" s="280" t="str">
        <f>+'01-Mapa de Riesgos'!N542</f>
        <v xml:space="preserve">     </v>
      </c>
      <c r="C542" s="85"/>
      <c r="D542" s="84">
        <f t="shared" si="1763"/>
        <v>0</v>
      </c>
      <c r="E542" s="273" t="e">
        <f t="shared" si="1804"/>
        <v>#DIV/0!</v>
      </c>
      <c r="F542" s="273" t="e">
        <f t="shared" si="1805"/>
        <v>#DIV/0!</v>
      </c>
      <c r="G542" s="129"/>
      <c r="H542" s="274" t="e">
        <f t="shared" ref="H542" si="1821">IF(C542="No_existen",5*$H$10,I542*$H$10)</f>
        <v>#DIV/0!</v>
      </c>
      <c r="I542" s="274" t="e">
        <f t="shared" ref="I542" si="1822">ROUND(AVERAGEIF(J542:J544,"&gt;0"),0)</f>
        <v>#DIV/0!</v>
      </c>
      <c r="J542" s="132">
        <f t="shared" si="1764"/>
        <v>0</v>
      </c>
      <c r="K542" s="129"/>
      <c r="L542" s="129"/>
      <c r="M542" s="273" t="e">
        <f t="shared" ref="M542" si="1823">IF(C542="No_existen",5*$M$10,N542*$M$10)</f>
        <v>#DIV/0!</v>
      </c>
      <c r="N542" s="273" t="e">
        <f t="shared" si="1809"/>
        <v>#DIV/0!</v>
      </c>
      <c r="O542" s="132">
        <f t="shared" si="1765"/>
        <v>0</v>
      </c>
      <c r="P542" s="129"/>
      <c r="Q542" s="174"/>
      <c r="R542" s="273" t="e">
        <f t="shared" ref="R542" si="1824">IF(C542="No_existen",5*$R$10,S542*$R$10)</f>
        <v>#DIV/0!</v>
      </c>
      <c r="S542" s="273" t="e">
        <f t="shared" si="1811"/>
        <v>#DIV/0!</v>
      </c>
      <c r="T542" s="132">
        <f t="shared" si="1766"/>
        <v>0</v>
      </c>
      <c r="U542" s="129"/>
      <c r="V542" s="129"/>
      <c r="W542" s="273" t="e">
        <f t="shared" ref="W542" si="1825">IF(C542="No_existen",5*$W$10,X542*$W$10)</f>
        <v>#DIV/0!</v>
      </c>
      <c r="X542" s="273" t="e">
        <f t="shared" si="1813"/>
        <v>#DIV/0!</v>
      </c>
      <c r="Y542" s="132">
        <f t="shared" si="1774"/>
        <v>0</v>
      </c>
      <c r="Z542" s="129"/>
      <c r="AA542" s="273" t="e">
        <f t="shared" si="1802"/>
        <v>#DIV/0!</v>
      </c>
      <c r="AB542" s="369" t="e">
        <f t="shared" ref="AB542" si="1826">IF(AA542&lt;1.5,"FUERTE",IF(AND(AA542&gt;=1.5,AA542&lt;2.5),"ACEPTABLE",IF(AA542&gt;=5,"INEXISTENTE","DÉBIL")))</f>
        <v>#DIV/0!</v>
      </c>
      <c r="AC542" s="272">
        <f>IF('01-Mapa de Riesgos'!S542=0,0,ROUND(('01-Mapa de Riesgos'!S542*AA542),0))</f>
        <v>0</v>
      </c>
      <c r="AD542" s="371" t="str">
        <f t="shared" si="1717"/>
        <v>LEVE</v>
      </c>
      <c r="AE542" s="293"/>
      <c r="AF542" s="293"/>
      <c r="AG542" s="129"/>
      <c r="AH542" s="129"/>
      <c r="AI542" s="86"/>
      <c r="AJ542" s="87"/>
      <c r="AK542" s="88"/>
      <c r="AL542" s="88"/>
      <c r="AM542" s="88"/>
      <c r="AN542" s="88"/>
      <c r="AO542" s="88"/>
      <c r="AP542" s="88"/>
      <c r="AQ542" s="88"/>
    </row>
    <row r="543" spans="1:43" s="90" customFormat="1" x14ac:dyDescent="0.2">
      <c r="A543" s="290"/>
      <c r="B543" s="281"/>
      <c r="C543" s="85"/>
      <c r="D543" s="84">
        <f t="shared" si="1763"/>
        <v>0</v>
      </c>
      <c r="E543" s="273"/>
      <c r="F543" s="273"/>
      <c r="G543" s="129"/>
      <c r="H543" s="273"/>
      <c r="I543" s="273"/>
      <c r="J543" s="132">
        <f t="shared" si="1764"/>
        <v>0</v>
      </c>
      <c r="K543" s="129"/>
      <c r="L543" s="129"/>
      <c r="M543" s="273"/>
      <c r="N543" s="273"/>
      <c r="O543" s="132">
        <f t="shared" si="1765"/>
        <v>0</v>
      </c>
      <c r="P543" s="129"/>
      <c r="Q543" s="174"/>
      <c r="R543" s="273"/>
      <c r="S543" s="273"/>
      <c r="T543" s="132">
        <f t="shared" si="1766"/>
        <v>0</v>
      </c>
      <c r="U543" s="129"/>
      <c r="V543" s="129"/>
      <c r="W543" s="273"/>
      <c r="X543" s="273"/>
      <c r="Y543" s="132">
        <f t="shared" si="1774"/>
        <v>0</v>
      </c>
      <c r="Z543" s="129"/>
      <c r="AA543" s="273"/>
      <c r="AB543" s="369"/>
      <c r="AC543" s="272"/>
      <c r="AD543" s="371"/>
      <c r="AE543" s="293"/>
      <c r="AF543" s="293"/>
      <c r="AG543" s="129"/>
      <c r="AH543" s="129"/>
      <c r="AI543" s="86"/>
      <c r="AJ543" s="87"/>
      <c r="AK543" s="88"/>
      <c r="AL543" s="88"/>
      <c r="AM543" s="88"/>
      <c r="AN543" s="88"/>
      <c r="AO543" s="88"/>
      <c r="AP543" s="88"/>
      <c r="AQ543" s="88"/>
    </row>
    <row r="544" spans="1:43" s="90" customFormat="1" x14ac:dyDescent="0.2">
      <c r="A544" s="290"/>
      <c r="B544" s="282"/>
      <c r="C544" s="85"/>
      <c r="D544" s="84">
        <f t="shared" si="1763"/>
        <v>0</v>
      </c>
      <c r="E544" s="273"/>
      <c r="F544" s="273"/>
      <c r="G544" s="129"/>
      <c r="H544" s="273"/>
      <c r="I544" s="273"/>
      <c r="J544" s="132">
        <f t="shared" si="1764"/>
        <v>0</v>
      </c>
      <c r="K544" s="129"/>
      <c r="L544" s="129"/>
      <c r="M544" s="273"/>
      <c r="N544" s="273"/>
      <c r="O544" s="132">
        <f t="shared" si="1765"/>
        <v>0</v>
      </c>
      <c r="P544" s="129"/>
      <c r="Q544" s="174"/>
      <c r="R544" s="273"/>
      <c r="S544" s="273"/>
      <c r="T544" s="132">
        <f t="shared" si="1766"/>
        <v>0</v>
      </c>
      <c r="U544" s="129"/>
      <c r="V544" s="129"/>
      <c r="W544" s="273"/>
      <c r="X544" s="273"/>
      <c r="Y544" s="132">
        <f t="shared" si="1774"/>
        <v>0</v>
      </c>
      <c r="Z544" s="129"/>
      <c r="AA544" s="273"/>
      <c r="AB544" s="369"/>
      <c r="AC544" s="272"/>
      <c r="AD544" s="371"/>
      <c r="AE544" s="293"/>
      <c r="AF544" s="293"/>
      <c r="AG544" s="129"/>
      <c r="AH544" s="129"/>
      <c r="AI544" s="86"/>
      <c r="AJ544" s="87"/>
      <c r="AK544" s="88"/>
      <c r="AL544" s="88"/>
      <c r="AM544" s="88"/>
      <c r="AN544" s="88"/>
      <c r="AO544" s="88"/>
      <c r="AP544" s="88"/>
      <c r="AQ544" s="88"/>
    </row>
    <row r="545" spans="1:43" s="90" customFormat="1" x14ac:dyDescent="0.2">
      <c r="A545" s="290">
        <v>179</v>
      </c>
      <c r="B545" s="280" t="str">
        <f>+'01-Mapa de Riesgos'!N545</f>
        <v xml:space="preserve">     </v>
      </c>
      <c r="C545" s="85"/>
      <c r="D545" s="84">
        <f t="shared" si="1763"/>
        <v>0</v>
      </c>
      <c r="E545" s="273" t="e">
        <f t="shared" si="1804"/>
        <v>#DIV/0!</v>
      </c>
      <c r="F545" s="273" t="e">
        <f t="shared" si="1805"/>
        <v>#DIV/0!</v>
      </c>
      <c r="G545" s="129"/>
      <c r="H545" s="274" t="e">
        <f t="shared" ref="H545" si="1827">IF(C545="No_existen",5*$H$10,I545*$H$10)</f>
        <v>#DIV/0!</v>
      </c>
      <c r="I545" s="274" t="e">
        <f t="shared" ref="I545" si="1828">ROUND(AVERAGEIF(J545:J547,"&gt;0"),0)</f>
        <v>#DIV/0!</v>
      </c>
      <c r="J545" s="132">
        <f t="shared" si="1764"/>
        <v>0</v>
      </c>
      <c r="K545" s="129"/>
      <c r="L545" s="129"/>
      <c r="M545" s="273" t="e">
        <f t="shared" ref="M545" si="1829">IF(C545="No_existen",5*$M$10,N545*$M$10)</f>
        <v>#DIV/0!</v>
      </c>
      <c r="N545" s="273" t="e">
        <f t="shared" si="1809"/>
        <v>#DIV/0!</v>
      </c>
      <c r="O545" s="132">
        <f t="shared" si="1765"/>
        <v>0</v>
      </c>
      <c r="P545" s="129"/>
      <c r="Q545" s="174"/>
      <c r="R545" s="273" t="e">
        <f t="shared" ref="R545" si="1830">IF(C545="No_existen",5*$R$10,S545*$R$10)</f>
        <v>#DIV/0!</v>
      </c>
      <c r="S545" s="273" t="e">
        <f t="shared" si="1811"/>
        <v>#DIV/0!</v>
      </c>
      <c r="T545" s="132">
        <f t="shared" si="1766"/>
        <v>0</v>
      </c>
      <c r="U545" s="129"/>
      <c r="V545" s="129"/>
      <c r="W545" s="273" t="e">
        <f t="shared" ref="W545" si="1831">IF(C545="No_existen",5*$W$10,X545*$W$10)</f>
        <v>#DIV/0!</v>
      </c>
      <c r="X545" s="273" t="e">
        <f t="shared" si="1813"/>
        <v>#DIV/0!</v>
      </c>
      <c r="Y545" s="132">
        <f t="shared" si="1774"/>
        <v>0</v>
      </c>
      <c r="Z545" s="129"/>
      <c r="AA545" s="273" t="e">
        <f t="shared" si="1802"/>
        <v>#DIV/0!</v>
      </c>
      <c r="AB545" s="369" t="e">
        <f t="shared" ref="AB545" si="1832">IF(AA545&lt;1.5,"FUERTE",IF(AND(AA545&gt;=1.5,AA545&lt;2.5),"ACEPTABLE",IF(AA545&gt;=5,"INEXISTENTE","DÉBIL")))</f>
        <v>#DIV/0!</v>
      </c>
      <c r="AC545" s="272">
        <f>IF('01-Mapa de Riesgos'!S545=0,0,ROUND(('01-Mapa de Riesgos'!S545*AA545),0))</f>
        <v>0</v>
      </c>
      <c r="AD545" s="371" t="str">
        <f t="shared" si="1717"/>
        <v>LEVE</v>
      </c>
      <c r="AE545" s="293"/>
      <c r="AF545" s="293"/>
      <c r="AG545" s="129"/>
      <c r="AH545" s="129"/>
      <c r="AI545" s="86"/>
      <c r="AJ545" s="87"/>
      <c r="AK545" s="88"/>
      <c r="AL545" s="88"/>
      <c r="AM545" s="88"/>
      <c r="AN545" s="88"/>
      <c r="AO545" s="88"/>
      <c r="AP545" s="88"/>
      <c r="AQ545" s="88"/>
    </row>
    <row r="546" spans="1:43" s="90" customFormat="1" x14ac:dyDescent="0.2">
      <c r="A546" s="290"/>
      <c r="B546" s="281"/>
      <c r="C546" s="85"/>
      <c r="D546" s="84">
        <f t="shared" si="1763"/>
        <v>0</v>
      </c>
      <c r="E546" s="273"/>
      <c r="F546" s="273"/>
      <c r="G546" s="129"/>
      <c r="H546" s="273"/>
      <c r="I546" s="273"/>
      <c r="J546" s="132">
        <f t="shared" si="1764"/>
        <v>0</v>
      </c>
      <c r="K546" s="129"/>
      <c r="L546" s="129"/>
      <c r="M546" s="273"/>
      <c r="N546" s="273"/>
      <c r="O546" s="132">
        <f t="shared" si="1765"/>
        <v>0</v>
      </c>
      <c r="P546" s="129"/>
      <c r="Q546" s="174"/>
      <c r="R546" s="273"/>
      <c r="S546" s="273"/>
      <c r="T546" s="132">
        <f t="shared" si="1766"/>
        <v>0</v>
      </c>
      <c r="U546" s="129"/>
      <c r="V546" s="129"/>
      <c r="W546" s="273"/>
      <c r="X546" s="273"/>
      <c r="Y546" s="132">
        <f t="shared" si="1774"/>
        <v>0</v>
      </c>
      <c r="Z546" s="129"/>
      <c r="AA546" s="273"/>
      <c r="AB546" s="369"/>
      <c r="AC546" s="272"/>
      <c r="AD546" s="371"/>
      <c r="AE546" s="293"/>
      <c r="AF546" s="293"/>
      <c r="AG546" s="129"/>
      <c r="AH546" s="129"/>
      <c r="AI546" s="86"/>
      <c r="AJ546" s="87"/>
      <c r="AK546" s="88"/>
      <c r="AL546" s="88"/>
      <c r="AM546" s="88"/>
      <c r="AN546" s="88"/>
      <c r="AO546" s="88"/>
      <c r="AP546" s="88"/>
      <c r="AQ546" s="88"/>
    </row>
    <row r="547" spans="1:43" s="90" customFormat="1" x14ac:dyDescent="0.2">
      <c r="A547" s="290"/>
      <c r="B547" s="282"/>
      <c r="C547" s="85"/>
      <c r="D547" s="84">
        <f t="shared" si="1763"/>
        <v>0</v>
      </c>
      <c r="E547" s="273"/>
      <c r="F547" s="273"/>
      <c r="G547" s="129"/>
      <c r="H547" s="273"/>
      <c r="I547" s="273"/>
      <c r="J547" s="132">
        <f t="shared" si="1764"/>
        <v>0</v>
      </c>
      <c r="K547" s="129"/>
      <c r="L547" s="129"/>
      <c r="M547" s="273"/>
      <c r="N547" s="273"/>
      <c r="O547" s="132">
        <f t="shared" si="1765"/>
        <v>0</v>
      </c>
      <c r="P547" s="129"/>
      <c r="Q547" s="174"/>
      <c r="R547" s="273"/>
      <c r="S547" s="273"/>
      <c r="T547" s="132">
        <f t="shared" si="1766"/>
        <v>0</v>
      </c>
      <c r="U547" s="129"/>
      <c r="V547" s="129"/>
      <c r="W547" s="273"/>
      <c r="X547" s="273"/>
      <c r="Y547" s="132">
        <f t="shared" si="1774"/>
        <v>0</v>
      </c>
      <c r="Z547" s="129"/>
      <c r="AA547" s="273"/>
      <c r="AB547" s="369"/>
      <c r="AC547" s="272"/>
      <c r="AD547" s="371"/>
      <c r="AE547" s="293"/>
      <c r="AF547" s="293"/>
      <c r="AG547" s="129"/>
      <c r="AH547" s="129"/>
      <c r="AI547" s="86"/>
      <c r="AJ547" s="87"/>
      <c r="AK547" s="88"/>
      <c r="AL547" s="88"/>
      <c r="AM547" s="88"/>
      <c r="AN547" s="88"/>
      <c r="AO547" s="88"/>
      <c r="AP547" s="88"/>
      <c r="AQ547" s="88"/>
    </row>
    <row r="548" spans="1:43" s="90" customFormat="1" x14ac:dyDescent="0.2">
      <c r="A548" s="290">
        <v>180</v>
      </c>
      <c r="B548" s="280" t="str">
        <f>+'01-Mapa de Riesgos'!N548</f>
        <v xml:space="preserve">     </v>
      </c>
      <c r="C548" s="85"/>
      <c r="D548" s="84">
        <f t="shared" si="1763"/>
        <v>0</v>
      </c>
      <c r="E548" s="273" t="e">
        <f t="shared" si="1804"/>
        <v>#DIV/0!</v>
      </c>
      <c r="F548" s="273" t="e">
        <f t="shared" si="1805"/>
        <v>#DIV/0!</v>
      </c>
      <c r="G548" s="129"/>
      <c r="H548" s="274" t="e">
        <f t="shared" ref="H548" si="1833">IF(C548="No_existen",5*$H$10,I548*$H$10)</f>
        <v>#DIV/0!</v>
      </c>
      <c r="I548" s="274" t="e">
        <f t="shared" ref="I548" si="1834">ROUND(AVERAGEIF(J548:J550,"&gt;0"),0)</f>
        <v>#DIV/0!</v>
      </c>
      <c r="J548" s="132">
        <f t="shared" si="1764"/>
        <v>0</v>
      </c>
      <c r="K548" s="129"/>
      <c r="L548" s="129"/>
      <c r="M548" s="273" t="e">
        <f t="shared" ref="M548" si="1835">IF(C548="No_existen",5*$M$10,N548*$M$10)</f>
        <v>#DIV/0!</v>
      </c>
      <c r="N548" s="273" t="e">
        <f t="shared" si="1809"/>
        <v>#DIV/0!</v>
      </c>
      <c r="O548" s="132">
        <f t="shared" si="1765"/>
        <v>0</v>
      </c>
      <c r="P548" s="129"/>
      <c r="Q548" s="174"/>
      <c r="R548" s="273" t="e">
        <f t="shared" ref="R548" si="1836">IF(C548="No_existen",5*$R$10,S548*$R$10)</f>
        <v>#DIV/0!</v>
      </c>
      <c r="S548" s="273" t="e">
        <f t="shared" si="1811"/>
        <v>#DIV/0!</v>
      </c>
      <c r="T548" s="132">
        <f t="shared" si="1766"/>
        <v>0</v>
      </c>
      <c r="U548" s="129"/>
      <c r="V548" s="129"/>
      <c r="W548" s="273" t="e">
        <f t="shared" ref="W548" si="1837">IF(C548="No_existen",5*$W$10,X548*$W$10)</f>
        <v>#DIV/0!</v>
      </c>
      <c r="X548" s="273" t="e">
        <f t="shared" si="1813"/>
        <v>#DIV/0!</v>
      </c>
      <c r="Y548" s="132">
        <f t="shared" si="1774"/>
        <v>0</v>
      </c>
      <c r="Z548" s="129"/>
      <c r="AA548" s="273" t="e">
        <f t="shared" si="1802"/>
        <v>#DIV/0!</v>
      </c>
      <c r="AB548" s="369" t="e">
        <f t="shared" ref="AB548" si="1838">IF(AA548&lt;1.5,"FUERTE",IF(AND(AA548&gt;=1.5,AA548&lt;2.5),"ACEPTABLE",IF(AA548&gt;=5,"INEXISTENTE","DÉBIL")))</f>
        <v>#DIV/0!</v>
      </c>
      <c r="AC548" s="272">
        <f>IF('01-Mapa de Riesgos'!S548=0,0,ROUND(('01-Mapa de Riesgos'!S548*AA548),0))</f>
        <v>0</v>
      </c>
      <c r="AD548" s="371" t="str">
        <f t="shared" si="1717"/>
        <v>LEVE</v>
      </c>
      <c r="AE548" s="293"/>
      <c r="AF548" s="293"/>
      <c r="AG548" s="129"/>
      <c r="AH548" s="129"/>
      <c r="AI548" s="86"/>
      <c r="AJ548" s="87"/>
      <c r="AK548" s="88"/>
      <c r="AL548" s="88"/>
      <c r="AM548" s="88"/>
      <c r="AN548" s="88"/>
      <c r="AO548" s="88"/>
      <c r="AP548" s="88"/>
      <c r="AQ548" s="88"/>
    </row>
    <row r="549" spans="1:43" s="90" customFormat="1" x14ac:dyDescent="0.2">
      <c r="A549" s="290"/>
      <c r="B549" s="281"/>
      <c r="C549" s="85"/>
      <c r="D549" s="84">
        <f t="shared" si="1763"/>
        <v>0</v>
      </c>
      <c r="E549" s="273"/>
      <c r="F549" s="273"/>
      <c r="G549" s="129"/>
      <c r="H549" s="273"/>
      <c r="I549" s="273"/>
      <c r="J549" s="132">
        <f t="shared" si="1764"/>
        <v>0</v>
      </c>
      <c r="K549" s="129"/>
      <c r="L549" s="129"/>
      <c r="M549" s="273"/>
      <c r="N549" s="273"/>
      <c r="O549" s="132">
        <f t="shared" si="1765"/>
        <v>0</v>
      </c>
      <c r="P549" s="129"/>
      <c r="Q549" s="174"/>
      <c r="R549" s="273"/>
      <c r="S549" s="273"/>
      <c r="T549" s="132">
        <f t="shared" si="1766"/>
        <v>0</v>
      </c>
      <c r="U549" s="129"/>
      <c r="V549" s="129"/>
      <c r="W549" s="273"/>
      <c r="X549" s="273"/>
      <c r="Y549" s="132">
        <f t="shared" si="1774"/>
        <v>0</v>
      </c>
      <c r="Z549" s="129"/>
      <c r="AA549" s="273"/>
      <c r="AB549" s="369"/>
      <c r="AC549" s="272"/>
      <c r="AD549" s="371"/>
      <c r="AE549" s="293"/>
      <c r="AF549" s="293"/>
      <c r="AG549" s="129"/>
      <c r="AH549" s="129"/>
      <c r="AI549" s="86"/>
      <c r="AJ549" s="87"/>
      <c r="AK549" s="88"/>
      <c r="AL549" s="88"/>
      <c r="AM549" s="88"/>
      <c r="AN549" s="88"/>
      <c r="AO549" s="88"/>
      <c r="AP549" s="88"/>
      <c r="AQ549" s="88"/>
    </row>
    <row r="550" spans="1:43" s="90" customFormat="1" x14ac:dyDescent="0.2">
      <c r="A550" s="290"/>
      <c r="B550" s="282"/>
      <c r="C550" s="85"/>
      <c r="D550" s="84">
        <f t="shared" si="1763"/>
        <v>0</v>
      </c>
      <c r="E550" s="273"/>
      <c r="F550" s="273"/>
      <c r="G550" s="129"/>
      <c r="H550" s="273"/>
      <c r="I550" s="273"/>
      <c r="J550" s="132">
        <f t="shared" si="1764"/>
        <v>0</v>
      </c>
      <c r="K550" s="129"/>
      <c r="L550" s="129"/>
      <c r="M550" s="273"/>
      <c r="N550" s="273"/>
      <c r="O550" s="132">
        <f t="shared" si="1765"/>
        <v>0</v>
      </c>
      <c r="P550" s="129"/>
      <c r="Q550" s="174"/>
      <c r="R550" s="273"/>
      <c r="S550" s="273"/>
      <c r="T550" s="132">
        <f t="shared" si="1766"/>
        <v>0</v>
      </c>
      <c r="U550" s="129"/>
      <c r="V550" s="129"/>
      <c r="W550" s="273"/>
      <c r="X550" s="273"/>
      <c r="Y550" s="132">
        <f t="shared" si="1774"/>
        <v>0</v>
      </c>
      <c r="Z550" s="129"/>
      <c r="AA550" s="273"/>
      <c r="AB550" s="369"/>
      <c r="AC550" s="272"/>
      <c r="AD550" s="371"/>
      <c r="AE550" s="293"/>
      <c r="AF550" s="293"/>
      <c r="AG550" s="129"/>
      <c r="AH550" s="129"/>
      <c r="AI550" s="86"/>
      <c r="AJ550" s="87"/>
      <c r="AK550" s="88"/>
      <c r="AL550" s="88"/>
      <c r="AM550" s="88"/>
      <c r="AN550" s="88"/>
      <c r="AO550" s="88"/>
      <c r="AP550" s="88"/>
      <c r="AQ550" s="88"/>
    </row>
    <row r="551" spans="1:43" s="90" customFormat="1" x14ac:dyDescent="0.2">
      <c r="A551" s="290">
        <v>181</v>
      </c>
      <c r="B551" s="280" t="str">
        <f>+'01-Mapa de Riesgos'!N551</f>
        <v xml:space="preserve">     </v>
      </c>
      <c r="C551" s="85"/>
      <c r="D551" s="84">
        <f t="shared" si="1763"/>
        <v>0</v>
      </c>
      <c r="E551" s="273" t="e">
        <f t="shared" si="1804"/>
        <v>#DIV/0!</v>
      </c>
      <c r="F551" s="273" t="e">
        <f t="shared" si="1805"/>
        <v>#DIV/0!</v>
      </c>
      <c r="G551" s="129"/>
      <c r="H551" s="274" t="e">
        <f t="shared" ref="H551" si="1839">IF(C551="No_existen",5*$H$10,I551*$H$10)</f>
        <v>#DIV/0!</v>
      </c>
      <c r="I551" s="274" t="e">
        <f t="shared" ref="I551" si="1840">ROUND(AVERAGEIF(J551:J553,"&gt;0"),0)</f>
        <v>#DIV/0!</v>
      </c>
      <c r="J551" s="132">
        <f t="shared" si="1764"/>
        <v>0</v>
      </c>
      <c r="K551" s="129"/>
      <c r="L551" s="129"/>
      <c r="M551" s="273" t="e">
        <f t="shared" ref="M551" si="1841">IF(C551="No_existen",5*$M$10,N551*$M$10)</f>
        <v>#DIV/0!</v>
      </c>
      <c r="N551" s="273" t="e">
        <f t="shared" si="1809"/>
        <v>#DIV/0!</v>
      </c>
      <c r="O551" s="132">
        <f t="shared" si="1765"/>
        <v>0</v>
      </c>
      <c r="P551" s="129"/>
      <c r="Q551" s="174"/>
      <c r="R551" s="273" t="e">
        <f t="shared" ref="R551" si="1842">IF(C551="No_existen",5*$R$10,S551*$R$10)</f>
        <v>#DIV/0!</v>
      </c>
      <c r="S551" s="273" t="e">
        <f t="shared" si="1811"/>
        <v>#DIV/0!</v>
      </c>
      <c r="T551" s="132">
        <f t="shared" si="1766"/>
        <v>0</v>
      </c>
      <c r="U551" s="129"/>
      <c r="V551" s="129"/>
      <c r="W551" s="273" t="e">
        <f t="shared" ref="W551" si="1843">IF(C551="No_existen",5*$W$10,X551*$W$10)</f>
        <v>#DIV/0!</v>
      </c>
      <c r="X551" s="273" t="e">
        <f t="shared" si="1813"/>
        <v>#DIV/0!</v>
      </c>
      <c r="Y551" s="132">
        <f t="shared" si="1774"/>
        <v>0</v>
      </c>
      <c r="Z551" s="129"/>
      <c r="AA551" s="273" t="e">
        <f t="shared" si="1802"/>
        <v>#DIV/0!</v>
      </c>
      <c r="AB551" s="369" t="e">
        <f t="shared" ref="AB551" si="1844">IF(AA551&lt;1.5,"FUERTE",IF(AND(AA551&gt;=1.5,AA551&lt;2.5),"ACEPTABLE",IF(AA551&gt;=5,"INEXISTENTE","DÉBIL")))</f>
        <v>#DIV/0!</v>
      </c>
      <c r="AC551" s="272">
        <f>IF('01-Mapa de Riesgos'!S551=0,0,ROUND(('01-Mapa de Riesgos'!S551*AA551),0))</f>
        <v>0</v>
      </c>
      <c r="AD551" s="371" t="str">
        <f t="shared" si="1717"/>
        <v>LEVE</v>
      </c>
      <c r="AE551" s="293"/>
      <c r="AF551" s="293"/>
      <c r="AG551" s="129"/>
      <c r="AH551" s="129"/>
      <c r="AI551" s="86"/>
      <c r="AJ551" s="87"/>
      <c r="AK551" s="88"/>
      <c r="AL551" s="88"/>
      <c r="AM551" s="88"/>
      <c r="AN551" s="88"/>
      <c r="AO551" s="88"/>
      <c r="AP551" s="88"/>
      <c r="AQ551" s="88"/>
    </row>
    <row r="552" spans="1:43" s="90" customFormat="1" x14ac:dyDescent="0.2">
      <c r="A552" s="290"/>
      <c r="B552" s="281"/>
      <c r="C552" s="85"/>
      <c r="D552" s="84">
        <f t="shared" si="1763"/>
        <v>0</v>
      </c>
      <c r="E552" s="273"/>
      <c r="F552" s="273"/>
      <c r="G552" s="129"/>
      <c r="H552" s="273"/>
      <c r="I552" s="273"/>
      <c r="J552" s="132">
        <f t="shared" si="1764"/>
        <v>0</v>
      </c>
      <c r="K552" s="129"/>
      <c r="L552" s="129"/>
      <c r="M552" s="273"/>
      <c r="N552" s="273"/>
      <c r="O552" s="132">
        <f t="shared" si="1765"/>
        <v>0</v>
      </c>
      <c r="P552" s="129"/>
      <c r="Q552" s="174"/>
      <c r="R552" s="273"/>
      <c r="S552" s="273"/>
      <c r="T552" s="132">
        <f t="shared" si="1766"/>
        <v>0</v>
      </c>
      <c r="U552" s="129"/>
      <c r="V552" s="129"/>
      <c r="W552" s="273"/>
      <c r="X552" s="273"/>
      <c r="Y552" s="132">
        <f t="shared" si="1774"/>
        <v>0</v>
      </c>
      <c r="Z552" s="129"/>
      <c r="AA552" s="273"/>
      <c r="AB552" s="369"/>
      <c r="AC552" s="272"/>
      <c r="AD552" s="371"/>
      <c r="AE552" s="293"/>
      <c r="AF552" s="293"/>
      <c r="AG552" s="129"/>
      <c r="AH552" s="129"/>
      <c r="AI552" s="86"/>
      <c r="AJ552" s="87"/>
      <c r="AK552" s="88"/>
      <c r="AL552" s="88"/>
      <c r="AM552" s="88"/>
      <c r="AN552" s="88"/>
      <c r="AO552" s="88"/>
      <c r="AP552" s="88"/>
      <c r="AQ552" s="88"/>
    </row>
    <row r="553" spans="1:43" s="90" customFormat="1" x14ac:dyDescent="0.2">
      <c r="A553" s="290"/>
      <c r="B553" s="282"/>
      <c r="C553" s="85"/>
      <c r="D553" s="84">
        <f t="shared" si="1763"/>
        <v>0</v>
      </c>
      <c r="E553" s="273"/>
      <c r="F553" s="273"/>
      <c r="G553" s="129"/>
      <c r="H553" s="273"/>
      <c r="I553" s="273"/>
      <c r="J553" s="132">
        <f t="shared" si="1764"/>
        <v>0</v>
      </c>
      <c r="K553" s="129"/>
      <c r="L553" s="129"/>
      <c r="M553" s="273"/>
      <c r="N553" s="273"/>
      <c r="O553" s="132">
        <f t="shared" si="1765"/>
        <v>0</v>
      </c>
      <c r="P553" s="129"/>
      <c r="Q553" s="174"/>
      <c r="R553" s="273"/>
      <c r="S553" s="273"/>
      <c r="T553" s="132">
        <f t="shared" si="1766"/>
        <v>0</v>
      </c>
      <c r="U553" s="129"/>
      <c r="V553" s="129"/>
      <c r="W553" s="273"/>
      <c r="X553" s="273"/>
      <c r="Y553" s="132">
        <f t="shared" si="1774"/>
        <v>0</v>
      </c>
      <c r="Z553" s="129"/>
      <c r="AA553" s="273"/>
      <c r="AB553" s="369"/>
      <c r="AC553" s="272"/>
      <c r="AD553" s="371"/>
      <c r="AE553" s="293"/>
      <c r="AF553" s="293"/>
      <c r="AG553" s="129"/>
      <c r="AH553" s="129"/>
      <c r="AI553" s="86"/>
      <c r="AJ553" s="87"/>
      <c r="AK553" s="88"/>
      <c r="AL553" s="88"/>
      <c r="AM553" s="88"/>
      <c r="AN553" s="88"/>
      <c r="AO553" s="88"/>
      <c r="AP553" s="88"/>
      <c r="AQ553" s="88"/>
    </row>
    <row r="554" spans="1:43" s="90" customFormat="1" x14ac:dyDescent="0.2">
      <c r="A554" s="290">
        <v>182</v>
      </c>
      <c r="B554" s="280" t="str">
        <f>+'01-Mapa de Riesgos'!N554</f>
        <v xml:space="preserve">     </v>
      </c>
      <c r="C554" s="85"/>
      <c r="D554" s="84">
        <f t="shared" si="1763"/>
        <v>0</v>
      </c>
      <c r="E554" s="273" t="e">
        <f t="shared" si="1804"/>
        <v>#DIV/0!</v>
      </c>
      <c r="F554" s="273" t="e">
        <f t="shared" si="1805"/>
        <v>#DIV/0!</v>
      </c>
      <c r="G554" s="129"/>
      <c r="H554" s="274" t="e">
        <f t="shared" ref="H554" si="1845">IF(C554="No_existen",5*$H$10,I554*$H$10)</f>
        <v>#DIV/0!</v>
      </c>
      <c r="I554" s="274" t="e">
        <f t="shared" ref="I554" si="1846">ROUND(AVERAGEIF(J554:J556,"&gt;0"),0)</f>
        <v>#DIV/0!</v>
      </c>
      <c r="J554" s="132">
        <f t="shared" si="1764"/>
        <v>0</v>
      </c>
      <c r="K554" s="129"/>
      <c r="L554" s="129"/>
      <c r="M554" s="273" t="e">
        <f t="shared" ref="M554" si="1847">IF(C554="No_existen",5*$M$10,N554*$M$10)</f>
        <v>#DIV/0!</v>
      </c>
      <c r="N554" s="273" t="e">
        <f t="shared" si="1809"/>
        <v>#DIV/0!</v>
      </c>
      <c r="O554" s="132">
        <f t="shared" si="1765"/>
        <v>0</v>
      </c>
      <c r="P554" s="129"/>
      <c r="Q554" s="174"/>
      <c r="R554" s="273" t="e">
        <f t="shared" ref="R554" si="1848">IF(C554="No_existen",5*$R$10,S554*$R$10)</f>
        <v>#DIV/0!</v>
      </c>
      <c r="S554" s="273" t="e">
        <f t="shared" si="1811"/>
        <v>#DIV/0!</v>
      </c>
      <c r="T554" s="132">
        <f t="shared" si="1766"/>
        <v>0</v>
      </c>
      <c r="U554" s="129"/>
      <c r="V554" s="129"/>
      <c r="W554" s="273" t="e">
        <f t="shared" ref="W554" si="1849">IF(C554="No_existen",5*$W$10,X554*$W$10)</f>
        <v>#DIV/0!</v>
      </c>
      <c r="X554" s="273" t="e">
        <f t="shared" si="1813"/>
        <v>#DIV/0!</v>
      </c>
      <c r="Y554" s="132">
        <f t="shared" si="1774"/>
        <v>0</v>
      </c>
      <c r="Z554" s="129"/>
      <c r="AA554" s="273" t="e">
        <f t="shared" si="1802"/>
        <v>#DIV/0!</v>
      </c>
      <c r="AB554" s="369" t="e">
        <f t="shared" ref="AB554" si="1850">IF(AA554&lt;1.5,"FUERTE",IF(AND(AA554&gt;=1.5,AA554&lt;2.5),"ACEPTABLE",IF(AA554&gt;=5,"INEXISTENTE","DÉBIL")))</f>
        <v>#DIV/0!</v>
      </c>
      <c r="AC554" s="272">
        <f>IF('01-Mapa de Riesgos'!S554=0,0,ROUND(('01-Mapa de Riesgos'!S554*AA554),0))</f>
        <v>0</v>
      </c>
      <c r="AD554" s="371" t="str">
        <f t="shared" si="1717"/>
        <v>LEVE</v>
      </c>
      <c r="AE554" s="293"/>
      <c r="AF554" s="293"/>
      <c r="AG554" s="129"/>
      <c r="AH554" s="129"/>
      <c r="AI554" s="86"/>
      <c r="AJ554" s="87"/>
      <c r="AK554" s="88"/>
      <c r="AL554" s="88"/>
      <c r="AM554" s="88"/>
      <c r="AN554" s="88"/>
      <c r="AO554" s="88"/>
      <c r="AP554" s="88"/>
      <c r="AQ554" s="88"/>
    </row>
    <row r="555" spans="1:43" s="90" customFormat="1" x14ac:dyDescent="0.2">
      <c r="A555" s="290"/>
      <c r="B555" s="281"/>
      <c r="C555" s="85"/>
      <c r="D555" s="84">
        <f t="shared" si="1763"/>
        <v>0</v>
      </c>
      <c r="E555" s="273"/>
      <c r="F555" s="273"/>
      <c r="G555" s="129"/>
      <c r="H555" s="273"/>
      <c r="I555" s="273"/>
      <c r="J555" s="132">
        <f t="shared" si="1764"/>
        <v>0</v>
      </c>
      <c r="K555" s="129"/>
      <c r="L555" s="129"/>
      <c r="M555" s="273"/>
      <c r="N555" s="273"/>
      <c r="O555" s="132">
        <f t="shared" si="1765"/>
        <v>0</v>
      </c>
      <c r="P555" s="129"/>
      <c r="Q555" s="174"/>
      <c r="R555" s="273"/>
      <c r="S555" s="273"/>
      <c r="T555" s="132">
        <f t="shared" si="1766"/>
        <v>0</v>
      </c>
      <c r="U555" s="129"/>
      <c r="V555" s="129"/>
      <c r="W555" s="273"/>
      <c r="X555" s="273"/>
      <c r="Y555" s="132">
        <f t="shared" si="1774"/>
        <v>0</v>
      </c>
      <c r="Z555" s="129"/>
      <c r="AA555" s="273"/>
      <c r="AB555" s="369"/>
      <c r="AC555" s="272"/>
      <c r="AD555" s="371"/>
      <c r="AE555" s="293"/>
      <c r="AF555" s="293"/>
      <c r="AG555" s="129"/>
      <c r="AH555" s="129"/>
      <c r="AI555" s="86"/>
      <c r="AJ555" s="87"/>
      <c r="AK555" s="88"/>
      <c r="AL555" s="88"/>
      <c r="AM555" s="88"/>
      <c r="AN555" s="88"/>
      <c r="AO555" s="88"/>
      <c r="AP555" s="88"/>
      <c r="AQ555" s="88"/>
    </row>
    <row r="556" spans="1:43" s="90" customFormat="1" x14ac:dyDescent="0.2">
      <c r="A556" s="290"/>
      <c r="B556" s="282"/>
      <c r="C556" s="85"/>
      <c r="D556" s="84">
        <f t="shared" si="1763"/>
        <v>0</v>
      </c>
      <c r="E556" s="273"/>
      <c r="F556" s="273"/>
      <c r="G556" s="129"/>
      <c r="H556" s="273"/>
      <c r="I556" s="273"/>
      <c r="J556" s="132">
        <f t="shared" si="1764"/>
        <v>0</v>
      </c>
      <c r="K556" s="129"/>
      <c r="L556" s="129"/>
      <c r="M556" s="273"/>
      <c r="N556" s="273"/>
      <c r="O556" s="132">
        <f t="shared" si="1765"/>
        <v>0</v>
      </c>
      <c r="P556" s="129"/>
      <c r="Q556" s="174"/>
      <c r="R556" s="273"/>
      <c r="S556" s="273"/>
      <c r="T556" s="132">
        <f t="shared" si="1766"/>
        <v>0</v>
      </c>
      <c r="U556" s="129"/>
      <c r="V556" s="129"/>
      <c r="W556" s="273"/>
      <c r="X556" s="273"/>
      <c r="Y556" s="132">
        <f t="shared" si="1774"/>
        <v>0</v>
      </c>
      <c r="Z556" s="129"/>
      <c r="AA556" s="273"/>
      <c r="AB556" s="369"/>
      <c r="AC556" s="272"/>
      <c r="AD556" s="371"/>
      <c r="AE556" s="293"/>
      <c r="AF556" s="293"/>
      <c r="AG556" s="129"/>
      <c r="AH556" s="129"/>
      <c r="AI556" s="86"/>
      <c r="AJ556" s="87"/>
      <c r="AK556" s="88"/>
      <c r="AL556" s="88"/>
      <c r="AM556" s="88"/>
      <c r="AN556" s="88"/>
      <c r="AO556" s="88"/>
      <c r="AP556" s="88"/>
      <c r="AQ556" s="88"/>
    </row>
    <row r="557" spans="1:43" s="90" customFormat="1" x14ac:dyDescent="0.2">
      <c r="A557" s="290">
        <v>183</v>
      </c>
      <c r="B557" s="280" t="str">
        <f>+'01-Mapa de Riesgos'!N557</f>
        <v xml:space="preserve">     </v>
      </c>
      <c r="C557" s="85"/>
      <c r="D557" s="84">
        <f t="shared" si="1763"/>
        <v>0</v>
      </c>
      <c r="E557" s="273" t="e">
        <f t="shared" si="1804"/>
        <v>#DIV/0!</v>
      </c>
      <c r="F557" s="273" t="e">
        <f t="shared" si="1805"/>
        <v>#DIV/0!</v>
      </c>
      <c r="G557" s="129"/>
      <c r="H557" s="274" t="e">
        <f t="shared" ref="H557" si="1851">IF(C557="No_existen",5*$H$10,I557*$H$10)</f>
        <v>#DIV/0!</v>
      </c>
      <c r="I557" s="274" t="e">
        <f t="shared" ref="I557" si="1852">ROUND(AVERAGEIF(J557:J559,"&gt;0"),0)</f>
        <v>#DIV/0!</v>
      </c>
      <c r="J557" s="132">
        <f t="shared" si="1764"/>
        <v>0</v>
      </c>
      <c r="K557" s="129"/>
      <c r="L557" s="129"/>
      <c r="M557" s="273" t="e">
        <f t="shared" ref="M557" si="1853">IF(C557="No_existen",5*$M$10,N557*$M$10)</f>
        <v>#DIV/0!</v>
      </c>
      <c r="N557" s="273" t="e">
        <f t="shared" si="1809"/>
        <v>#DIV/0!</v>
      </c>
      <c r="O557" s="132">
        <f t="shared" si="1765"/>
        <v>0</v>
      </c>
      <c r="P557" s="129"/>
      <c r="Q557" s="174"/>
      <c r="R557" s="273" t="e">
        <f t="shared" ref="R557" si="1854">IF(C557="No_existen",5*$R$10,S557*$R$10)</f>
        <v>#DIV/0!</v>
      </c>
      <c r="S557" s="273" t="e">
        <f t="shared" si="1811"/>
        <v>#DIV/0!</v>
      </c>
      <c r="T557" s="132">
        <f t="shared" si="1766"/>
        <v>0</v>
      </c>
      <c r="U557" s="129"/>
      <c r="V557" s="129"/>
      <c r="W557" s="273" t="e">
        <f t="shared" ref="W557" si="1855">IF(C557="No_existen",5*$W$10,X557*$W$10)</f>
        <v>#DIV/0!</v>
      </c>
      <c r="X557" s="273" t="e">
        <f t="shared" si="1813"/>
        <v>#DIV/0!</v>
      </c>
      <c r="Y557" s="132">
        <f t="shared" si="1774"/>
        <v>0</v>
      </c>
      <c r="Z557" s="129"/>
      <c r="AA557" s="273" t="e">
        <f t="shared" si="1802"/>
        <v>#DIV/0!</v>
      </c>
      <c r="AB557" s="369" t="e">
        <f t="shared" ref="AB557" si="1856">IF(AA557&lt;1.5,"FUERTE",IF(AND(AA557&gt;=1.5,AA557&lt;2.5),"ACEPTABLE",IF(AA557&gt;=5,"INEXISTENTE","DÉBIL")))</f>
        <v>#DIV/0!</v>
      </c>
      <c r="AC557" s="272">
        <f>IF('01-Mapa de Riesgos'!S557=0,0,ROUND(('01-Mapa de Riesgos'!S557*AA557),0))</f>
        <v>0</v>
      </c>
      <c r="AD557" s="371" t="str">
        <f t="shared" si="1717"/>
        <v>LEVE</v>
      </c>
      <c r="AE557" s="293"/>
      <c r="AF557" s="293"/>
      <c r="AG557" s="129"/>
      <c r="AH557" s="129"/>
      <c r="AI557" s="86"/>
      <c r="AJ557" s="87"/>
      <c r="AK557" s="88"/>
      <c r="AL557" s="88"/>
      <c r="AM557" s="88"/>
      <c r="AN557" s="88"/>
      <c r="AO557" s="88"/>
      <c r="AP557" s="88"/>
      <c r="AQ557" s="88"/>
    </row>
    <row r="558" spans="1:43" s="90" customFormat="1" x14ac:dyDescent="0.2">
      <c r="A558" s="290"/>
      <c r="B558" s="281"/>
      <c r="C558" s="85"/>
      <c r="D558" s="84">
        <f t="shared" si="1763"/>
        <v>0</v>
      </c>
      <c r="E558" s="273"/>
      <c r="F558" s="273"/>
      <c r="G558" s="129"/>
      <c r="H558" s="273"/>
      <c r="I558" s="273"/>
      <c r="J558" s="132">
        <f t="shared" si="1764"/>
        <v>0</v>
      </c>
      <c r="K558" s="129"/>
      <c r="L558" s="129"/>
      <c r="M558" s="273"/>
      <c r="N558" s="273"/>
      <c r="O558" s="132">
        <f t="shared" si="1765"/>
        <v>0</v>
      </c>
      <c r="P558" s="129"/>
      <c r="Q558" s="174"/>
      <c r="R558" s="273"/>
      <c r="S558" s="273"/>
      <c r="T558" s="132">
        <f t="shared" si="1766"/>
        <v>0</v>
      </c>
      <c r="U558" s="129"/>
      <c r="V558" s="129"/>
      <c r="W558" s="273"/>
      <c r="X558" s="273"/>
      <c r="Y558" s="132">
        <f t="shared" si="1774"/>
        <v>0</v>
      </c>
      <c r="Z558" s="129"/>
      <c r="AA558" s="273"/>
      <c r="AB558" s="369"/>
      <c r="AC558" s="272"/>
      <c r="AD558" s="371"/>
      <c r="AE558" s="293"/>
      <c r="AF558" s="293"/>
      <c r="AG558" s="129"/>
      <c r="AH558" s="129"/>
      <c r="AI558" s="86"/>
      <c r="AJ558" s="87"/>
      <c r="AK558" s="88"/>
      <c r="AL558" s="88"/>
      <c r="AM558" s="88"/>
      <c r="AN558" s="88"/>
      <c r="AO558" s="88"/>
      <c r="AP558" s="88"/>
      <c r="AQ558" s="88"/>
    </row>
    <row r="559" spans="1:43" s="90" customFormat="1" x14ac:dyDescent="0.2">
      <c r="A559" s="290"/>
      <c r="B559" s="282"/>
      <c r="C559" s="85"/>
      <c r="D559" s="84">
        <f t="shared" si="1763"/>
        <v>0</v>
      </c>
      <c r="E559" s="273"/>
      <c r="F559" s="273"/>
      <c r="G559" s="129"/>
      <c r="H559" s="273"/>
      <c r="I559" s="273"/>
      <c r="J559" s="132">
        <f t="shared" si="1764"/>
        <v>0</v>
      </c>
      <c r="K559" s="129"/>
      <c r="L559" s="129"/>
      <c r="M559" s="273"/>
      <c r="N559" s="273"/>
      <c r="O559" s="132">
        <f t="shared" si="1765"/>
        <v>0</v>
      </c>
      <c r="P559" s="129"/>
      <c r="Q559" s="174"/>
      <c r="R559" s="273"/>
      <c r="S559" s="273"/>
      <c r="T559" s="132">
        <f t="shared" si="1766"/>
        <v>0</v>
      </c>
      <c r="U559" s="129"/>
      <c r="V559" s="129"/>
      <c r="W559" s="273"/>
      <c r="X559" s="273"/>
      <c r="Y559" s="132">
        <f t="shared" si="1774"/>
        <v>0</v>
      </c>
      <c r="Z559" s="129"/>
      <c r="AA559" s="273"/>
      <c r="AB559" s="369"/>
      <c r="AC559" s="272"/>
      <c r="AD559" s="371"/>
      <c r="AE559" s="293"/>
      <c r="AF559" s="293"/>
      <c r="AG559" s="129"/>
      <c r="AH559" s="129"/>
      <c r="AI559" s="86"/>
      <c r="AJ559" s="87"/>
      <c r="AK559" s="88"/>
      <c r="AL559" s="88"/>
      <c r="AM559" s="88"/>
      <c r="AN559" s="88"/>
      <c r="AO559" s="88"/>
      <c r="AP559" s="88"/>
      <c r="AQ559" s="88"/>
    </row>
    <row r="560" spans="1:43" s="90" customFormat="1" x14ac:dyDescent="0.2">
      <c r="A560" s="290">
        <v>184</v>
      </c>
      <c r="B560" s="280" t="str">
        <f>+'01-Mapa de Riesgos'!N560</f>
        <v xml:space="preserve">     </v>
      </c>
      <c r="C560" s="85"/>
      <c r="D560" s="84">
        <f t="shared" si="1763"/>
        <v>0</v>
      </c>
      <c r="E560" s="273" t="e">
        <f t="shared" si="1804"/>
        <v>#DIV/0!</v>
      </c>
      <c r="F560" s="273" t="e">
        <f t="shared" si="1805"/>
        <v>#DIV/0!</v>
      </c>
      <c r="G560" s="129"/>
      <c r="H560" s="274" t="e">
        <f t="shared" ref="H560" si="1857">IF(C560="No_existen",5*$H$10,I560*$H$10)</f>
        <v>#DIV/0!</v>
      </c>
      <c r="I560" s="274" t="e">
        <f t="shared" ref="I560" si="1858">ROUND(AVERAGEIF(J560:J562,"&gt;0"),0)</f>
        <v>#DIV/0!</v>
      </c>
      <c r="J560" s="132">
        <f t="shared" si="1764"/>
        <v>0</v>
      </c>
      <c r="K560" s="129"/>
      <c r="L560" s="129"/>
      <c r="M560" s="273" t="e">
        <f t="shared" ref="M560" si="1859">IF(C560="No_existen",5*$M$10,N560*$M$10)</f>
        <v>#DIV/0!</v>
      </c>
      <c r="N560" s="273" t="e">
        <f t="shared" si="1809"/>
        <v>#DIV/0!</v>
      </c>
      <c r="O560" s="132">
        <f t="shared" si="1765"/>
        <v>0</v>
      </c>
      <c r="P560" s="129"/>
      <c r="Q560" s="174"/>
      <c r="R560" s="273" t="e">
        <f t="shared" ref="R560" si="1860">IF(C560="No_existen",5*$R$10,S560*$R$10)</f>
        <v>#DIV/0!</v>
      </c>
      <c r="S560" s="273" t="e">
        <f t="shared" si="1811"/>
        <v>#DIV/0!</v>
      </c>
      <c r="T560" s="132">
        <f t="shared" si="1766"/>
        <v>0</v>
      </c>
      <c r="U560" s="129"/>
      <c r="V560" s="129"/>
      <c r="W560" s="273" t="e">
        <f t="shared" ref="W560" si="1861">IF(C560="No_existen",5*$W$10,X560*$W$10)</f>
        <v>#DIV/0!</v>
      </c>
      <c r="X560" s="273" t="e">
        <f t="shared" si="1813"/>
        <v>#DIV/0!</v>
      </c>
      <c r="Y560" s="132">
        <f t="shared" si="1774"/>
        <v>0</v>
      </c>
      <c r="Z560" s="129"/>
      <c r="AA560" s="273" t="e">
        <f t="shared" si="1802"/>
        <v>#DIV/0!</v>
      </c>
      <c r="AB560" s="369" t="e">
        <f t="shared" ref="AB560" si="1862">IF(AA560&lt;1.5,"FUERTE",IF(AND(AA560&gt;=1.5,AA560&lt;2.5),"ACEPTABLE",IF(AA560&gt;=5,"INEXISTENTE","DÉBIL")))</f>
        <v>#DIV/0!</v>
      </c>
      <c r="AC560" s="272">
        <f>IF('01-Mapa de Riesgos'!S560=0,0,ROUND(('01-Mapa de Riesgos'!S560*AA560),0))</f>
        <v>0</v>
      </c>
      <c r="AD560" s="371" t="str">
        <f t="shared" si="1717"/>
        <v>LEVE</v>
      </c>
      <c r="AE560" s="293"/>
      <c r="AF560" s="293"/>
      <c r="AG560" s="129"/>
      <c r="AH560" s="129"/>
      <c r="AI560" s="86"/>
      <c r="AJ560" s="87"/>
      <c r="AK560" s="88"/>
      <c r="AL560" s="88"/>
      <c r="AM560" s="88"/>
      <c r="AN560" s="88"/>
      <c r="AO560" s="88"/>
      <c r="AP560" s="88"/>
      <c r="AQ560" s="88"/>
    </row>
    <row r="561" spans="1:43" s="90" customFormat="1" x14ac:dyDescent="0.2">
      <c r="A561" s="290"/>
      <c r="B561" s="281"/>
      <c r="C561" s="85"/>
      <c r="D561" s="84">
        <f t="shared" si="1763"/>
        <v>0</v>
      </c>
      <c r="E561" s="273"/>
      <c r="F561" s="273"/>
      <c r="G561" s="129"/>
      <c r="H561" s="273"/>
      <c r="I561" s="273"/>
      <c r="J561" s="132">
        <f t="shared" si="1764"/>
        <v>0</v>
      </c>
      <c r="K561" s="129"/>
      <c r="L561" s="129"/>
      <c r="M561" s="273"/>
      <c r="N561" s="273"/>
      <c r="O561" s="132">
        <f t="shared" si="1765"/>
        <v>0</v>
      </c>
      <c r="P561" s="129"/>
      <c r="Q561" s="174"/>
      <c r="R561" s="273"/>
      <c r="S561" s="273"/>
      <c r="T561" s="132">
        <f t="shared" si="1766"/>
        <v>0</v>
      </c>
      <c r="U561" s="129"/>
      <c r="V561" s="129"/>
      <c r="W561" s="273"/>
      <c r="X561" s="273"/>
      <c r="Y561" s="132">
        <f t="shared" si="1774"/>
        <v>0</v>
      </c>
      <c r="Z561" s="129"/>
      <c r="AA561" s="273"/>
      <c r="AB561" s="369"/>
      <c r="AC561" s="272"/>
      <c r="AD561" s="371"/>
      <c r="AE561" s="293"/>
      <c r="AF561" s="293"/>
      <c r="AG561" s="129"/>
      <c r="AH561" s="129"/>
      <c r="AI561" s="86"/>
      <c r="AJ561" s="87"/>
      <c r="AK561" s="88"/>
      <c r="AL561" s="88"/>
      <c r="AM561" s="88"/>
      <c r="AN561" s="88"/>
      <c r="AO561" s="88"/>
      <c r="AP561" s="88"/>
      <c r="AQ561" s="88"/>
    </row>
    <row r="562" spans="1:43" s="90" customFormat="1" x14ac:dyDescent="0.2">
      <c r="A562" s="290"/>
      <c r="B562" s="282"/>
      <c r="C562" s="85"/>
      <c r="D562" s="84">
        <f t="shared" si="1763"/>
        <v>0</v>
      </c>
      <c r="E562" s="273"/>
      <c r="F562" s="273"/>
      <c r="G562" s="129"/>
      <c r="H562" s="273"/>
      <c r="I562" s="273"/>
      <c r="J562" s="132">
        <f t="shared" si="1764"/>
        <v>0</v>
      </c>
      <c r="K562" s="129"/>
      <c r="L562" s="129"/>
      <c r="M562" s="273"/>
      <c r="N562" s="273"/>
      <c r="O562" s="132">
        <f t="shared" si="1765"/>
        <v>0</v>
      </c>
      <c r="P562" s="129"/>
      <c r="Q562" s="174"/>
      <c r="R562" s="273"/>
      <c r="S562" s="273"/>
      <c r="T562" s="132">
        <f t="shared" si="1766"/>
        <v>0</v>
      </c>
      <c r="U562" s="129"/>
      <c r="V562" s="129"/>
      <c r="W562" s="273"/>
      <c r="X562" s="273"/>
      <c r="Y562" s="132">
        <f t="shared" si="1774"/>
        <v>0</v>
      </c>
      <c r="Z562" s="129"/>
      <c r="AA562" s="273"/>
      <c r="AB562" s="369"/>
      <c r="AC562" s="272"/>
      <c r="AD562" s="371"/>
      <c r="AE562" s="293"/>
      <c r="AF562" s="293"/>
      <c r="AG562" s="129"/>
      <c r="AH562" s="129"/>
      <c r="AI562" s="86"/>
      <c r="AJ562" s="87"/>
      <c r="AK562" s="88"/>
      <c r="AL562" s="88"/>
      <c r="AM562" s="88"/>
      <c r="AN562" s="88"/>
      <c r="AO562" s="88"/>
      <c r="AP562" s="88"/>
      <c r="AQ562" s="88"/>
    </row>
    <row r="563" spans="1:43" s="90" customFormat="1" x14ac:dyDescent="0.2">
      <c r="A563" s="290">
        <v>185</v>
      </c>
      <c r="B563" s="280" t="str">
        <f>+'01-Mapa de Riesgos'!N563</f>
        <v xml:space="preserve">     </v>
      </c>
      <c r="C563" s="85"/>
      <c r="D563" s="84">
        <f t="shared" si="1763"/>
        <v>0</v>
      </c>
      <c r="E563" s="273" t="e">
        <f t="shared" si="1804"/>
        <v>#DIV/0!</v>
      </c>
      <c r="F563" s="273" t="e">
        <f t="shared" si="1805"/>
        <v>#DIV/0!</v>
      </c>
      <c r="G563" s="129"/>
      <c r="H563" s="274" t="e">
        <f t="shared" ref="H563" si="1863">IF(C563="No_existen",5*$H$10,I563*$H$10)</f>
        <v>#DIV/0!</v>
      </c>
      <c r="I563" s="274" t="e">
        <f t="shared" ref="I563" si="1864">ROUND(AVERAGEIF(J563:J565,"&gt;0"),0)</f>
        <v>#DIV/0!</v>
      </c>
      <c r="J563" s="132">
        <f t="shared" si="1764"/>
        <v>0</v>
      </c>
      <c r="K563" s="129"/>
      <c r="L563" s="129"/>
      <c r="M563" s="273" t="e">
        <f t="shared" ref="M563" si="1865">IF(C563="No_existen",5*$M$10,N563*$M$10)</f>
        <v>#DIV/0!</v>
      </c>
      <c r="N563" s="273" t="e">
        <f t="shared" si="1809"/>
        <v>#DIV/0!</v>
      </c>
      <c r="O563" s="132">
        <f t="shared" si="1765"/>
        <v>0</v>
      </c>
      <c r="P563" s="129"/>
      <c r="Q563" s="174"/>
      <c r="R563" s="273" t="e">
        <f t="shared" ref="R563" si="1866">IF(C563="No_existen",5*$R$10,S563*$R$10)</f>
        <v>#DIV/0!</v>
      </c>
      <c r="S563" s="273" t="e">
        <f t="shared" si="1811"/>
        <v>#DIV/0!</v>
      </c>
      <c r="T563" s="132">
        <f t="shared" si="1766"/>
        <v>0</v>
      </c>
      <c r="U563" s="129"/>
      <c r="V563" s="129"/>
      <c r="W563" s="273" t="e">
        <f t="shared" ref="W563" si="1867">IF(C563="No_existen",5*$W$10,X563*$W$10)</f>
        <v>#DIV/0!</v>
      </c>
      <c r="X563" s="273" t="e">
        <f t="shared" si="1813"/>
        <v>#DIV/0!</v>
      </c>
      <c r="Y563" s="132">
        <f t="shared" si="1774"/>
        <v>0</v>
      </c>
      <c r="Z563" s="129"/>
      <c r="AA563" s="273" t="e">
        <f t="shared" si="1802"/>
        <v>#DIV/0!</v>
      </c>
      <c r="AB563" s="369" t="e">
        <f t="shared" ref="AB563" si="1868">IF(AA563&lt;1.5,"FUERTE",IF(AND(AA563&gt;=1.5,AA563&lt;2.5),"ACEPTABLE",IF(AA563&gt;=5,"INEXISTENTE","DÉBIL")))</f>
        <v>#DIV/0!</v>
      </c>
      <c r="AC563" s="272">
        <f>IF('01-Mapa de Riesgos'!S563=0,0,ROUND(('01-Mapa de Riesgos'!S563*AA563),0))</f>
        <v>0</v>
      </c>
      <c r="AD563" s="371" t="str">
        <f t="shared" si="1717"/>
        <v>LEVE</v>
      </c>
      <c r="AE563" s="293"/>
      <c r="AF563" s="293"/>
      <c r="AG563" s="129"/>
      <c r="AH563" s="129"/>
      <c r="AI563" s="86"/>
      <c r="AJ563" s="87"/>
      <c r="AK563" s="88"/>
      <c r="AL563" s="88"/>
      <c r="AM563" s="88"/>
      <c r="AN563" s="88"/>
      <c r="AO563" s="88"/>
      <c r="AP563" s="88"/>
      <c r="AQ563" s="88"/>
    </row>
    <row r="564" spans="1:43" s="90" customFormat="1" x14ac:dyDescent="0.2">
      <c r="A564" s="290"/>
      <c r="B564" s="281"/>
      <c r="C564" s="85"/>
      <c r="D564" s="84">
        <f t="shared" si="1763"/>
        <v>0</v>
      </c>
      <c r="E564" s="273"/>
      <c r="F564" s="273"/>
      <c r="G564" s="129"/>
      <c r="H564" s="273"/>
      <c r="I564" s="273"/>
      <c r="J564" s="132">
        <f t="shared" si="1764"/>
        <v>0</v>
      </c>
      <c r="K564" s="129"/>
      <c r="L564" s="129"/>
      <c r="M564" s="273"/>
      <c r="N564" s="273"/>
      <c r="O564" s="132">
        <f t="shared" si="1765"/>
        <v>0</v>
      </c>
      <c r="P564" s="129"/>
      <c r="Q564" s="174"/>
      <c r="R564" s="273"/>
      <c r="S564" s="273"/>
      <c r="T564" s="132">
        <f t="shared" si="1766"/>
        <v>0</v>
      </c>
      <c r="U564" s="129"/>
      <c r="V564" s="129"/>
      <c r="W564" s="273"/>
      <c r="X564" s="273"/>
      <c r="Y564" s="132">
        <f t="shared" si="1774"/>
        <v>0</v>
      </c>
      <c r="Z564" s="129"/>
      <c r="AA564" s="273"/>
      <c r="AB564" s="369"/>
      <c r="AC564" s="272"/>
      <c r="AD564" s="371"/>
      <c r="AE564" s="293"/>
      <c r="AF564" s="293"/>
      <c r="AG564" s="129"/>
      <c r="AH564" s="129"/>
      <c r="AI564" s="86"/>
      <c r="AJ564" s="87"/>
      <c r="AK564" s="88"/>
      <c r="AL564" s="88"/>
      <c r="AM564" s="88"/>
      <c r="AN564" s="88"/>
      <c r="AO564" s="88"/>
      <c r="AP564" s="88"/>
      <c r="AQ564" s="88"/>
    </row>
    <row r="565" spans="1:43" s="90" customFormat="1" x14ac:dyDescent="0.2">
      <c r="A565" s="290"/>
      <c r="B565" s="282"/>
      <c r="C565" s="85"/>
      <c r="D565" s="84">
        <f t="shared" si="1763"/>
        <v>0</v>
      </c>
      <c r="E565" s="273"/>
      <c r="F565" s="273"/>
      <c r="G565" s="129"/>
      <c r="H565" s="273"/>
      <c r="I565" s="273"/>
      <c r="J565" s="132">
        <f t="shared" si="1764"/>
        <v>0</v>
      </c>
      <c r="K565" s="129"/>
      <c r="L565" s="129"/>
      <c r="M565" s="273"/>
      <c r="N565" s="273"/>
      <c r="O565" s="132">
        <f t="shared" si="1765"/>
        <v>0</v>
      </c>
      <c r="P565" s="129"/>
      <c r="Q565" s="174"/>
      <c r="R565" s="273"/>
      <c r="S565" s="273"/>
      <c r="T565" s="132">
        <f t="shared" si="1766"/>
        <v>0</v>
      </c>
      <c r="U565" s="129"/>
      <c r="V565" s="129"/>
      <c r="W565" s="273"/>
      <c r="X565" s="273"/>
      <c r="Y565" s="132">
        <f t="shared" si="1774"/>
        <v>0</v>
      </c>
      <c r="Z565" s="129"/>
      <c r="AA565" s="273"/>
      <c r="AB565" s="369"/>
      <c r="AC565" s="272"/>
      <c r="AD565" s="371"/>
      <c r="AE565" s="293"/>
      <c r="AF565" s="293"/>
      <c r="AG565" s="129"/>
      <c r="AH565" s="129"/>
      <c r="AI565" s="86"/>
      <c r="AJ565" s="87"/>
      <c r="AK565" s="88"/>
      <c r="AL565" s="88"/>
      <c r="AM565" s="88"/>
      <c r="AN565" s="88"/>
      <c r="AO565" s="88"/>
      <c r="AP565" s="88"/>
      <c r="AQ565" s="88"/>
    </row>
    <row r="566" spans="1:43" s="90" customFormat="1" x14ac:dyDescent="0.2">
      <c r="A566" s="290">
        <v>186</v>
      </c>
      <c r="B566" s="280" t="str">
        <f>+'01-Mapa de Riesgos'!N566</f>
        <v xml:space="preserve">     </v>
      </c>
      <c r="C566" s="85"/>
      <c r="D566" s="84">
        <f t="shared" si="1763"/>
        <v>0</v>
      </c>
      <c r="E566" s="273" t="e">
        <f t="shared" si="1804"/>
        <v>#DIV/0!</v>
      </c>
      <c r="F566" s="273" t="e">
        <f t="shared" si="1805"/>
        <v>#DIV/0!</v>
      </c>
      <c r="G566" s="129"/>
      <c r="H566" s="274" t="e">
        <f t="shared" ref="H566" si="1869">IF(C566="No_existen",5*$H$10,I566*$H$10)</f>
        <v>#DIV/0!</v>
      </c>
      <c r="I566" s="274" t="e">
        <f t="shared" ref="I566" si="1870">ROUND(AVERAGEIF(J566:J568,"&gt;0"),0)</f>
        <v>#DIV/0!</v>
      </c>
      <c r="J566" s="132">
        <f t="shared" si="1764"/>
        <v>0</v>
      </c>
      <c r="K566" s="129"/>
      <c r="L566" s="129"/>
      <c r="M566" s="273" t="e">
        <f t="shared" ref="M566" si="1871">IF(C566="No_existen",5*$M$10,N566*$M$10)</f>
        <v>#DIV/0!</v>
      </c>
      <c r="N566" s="273" t="e">
        <f t="shared" si="1809"/>
        <v>#DIV/0!</v>
      </c>
      <c r="O566" s="132">
        <f t="shared" si="1765"/>
        <v>0</v>
      </c>
      <c r="P566" s="129"/>
      <c r="Q566" s="174"/>
      <c r="R566" s="273" t="e">
        <f t="shared" ref="R566" si="1872">IF(C566="No_existen",5*$R$10,S566*$R$10)</f>
        <v>#DIV/0!</v>
      </c>
      <c r="S566" s="273" t="e">
        <f t="shared" si="1811"/>
        <v>#DIV/0!</v>
      </c>
      <c r="T566" s="132">
        <f t="shared" si="1766"/>
        <v>0</v>
      </c>
      <c r="U566" s="129"/>
      <c r="V566" s="129"/>
      <c r="W566" s="273" t="e">
        <f t="shared" ref="W566" si="1873">IF(C566="No_existen",5*$W$10,X566*$W$10)</f>
        <v>#DIV/0!</v>
      </c>
      <c r="X566" s="273" t="e">
        <f t="shared" si="1813"/>
        <v>#DIV/0!</v>
      </c>
      <c r="Y566" s="132">
        <f t="shared" si="1774"/>
        <v>0</v>
      </c>
      <c r="Z566" s="129"/>
      <c r="AA566" s="273" t="e">
        <f t="shared" si="1802"/>
        <v>#DIV/0!</v>
      </c>
      <c r="AB566" s="369" t="e">
        <f t="shared" ref="AB566" si="1874">IF(AA566&lt;1.5,"FUERTE",IF(AND(AA566&gt;=1.5,AA566&lt;2.5),"ACEPTABLE",IF(AA566&gt;=5,"INEXISTENTE","DÉBIL")))</f>
        <v>#DIV/0!</v>
      </c>
      <c r="AC566" s="272">
        <f>IF('01-Mapa de Riesgos'!S566=0,0,ROUND(('01-Mapa de Riesgos'!S566*AA566),0))</f>
        <v>0</v>
      </c>
      <c r="AD566" s="371" t="str">
        <f t="shared" si="1717"/>
        <v>LEVE</v>
      </c>
      <c r="AE566" s="293"/>
      <c r="AF566" s="293"/>
      <c r="AG566" s="129"/>
      <c r="AH566" s="129"/>
      <c r="AI566" s="86"/>
      <c r="AJ566" s="87"/>
      <c r="AK566" s="88"/>
      <c r="AL566" s="88"/>
      <c r="AM566" s="88"/>
      <c r="AN566" s="88"/>
      <c r="AO566" s="88"/>
      <c r="AP566" s="88"/>
      <c r="AQ566" s="88"/>
    </row>
    <row r="567" spans="1:43" s="90" customFormat="1" x14ac:dyDescent="0.2">
      <c r="A567" s="290"/>
      <c r="B567" s="281"/>
      <c r="C567" s="85"/>
      <c r="D567" s="84">
        <f t="shared" si="1763"/>
        <v>0</v>
      </c>
      <c r="E567" s="273"/>
      <c r="F567" s="273"/>
      <c r="G567" s="129"/>
      <c r="H567" s="273"/>
      <c r="I567" s="273"/>
      <c r="J567" s="132">
        <f t="shared" si="1764"/>
        <v>0</v>
      </c>
      <c r="K567" s="129"/>
      <c r="L567" s="129"/>
      <c r="M567" s="273"/>
      <c r="N567" s="273"/>
      <c r="O567" s="132">
        <f t="shared" si="1765"/>
        <v>0</v>
      </c>
      <c r="P567" s="129"/>
      <c r="Q567" s="174"/>
      <c r="R567" s="273"/>
      <c r="S567" s="273"/>
      <c r="T567" s="132">
        <f t="shared" si="1766"/>
        <v>0</v>
      </c>
      <c r="U567" s="129"/>
      <c r="V567" s="129"/>
      <c r="W567" s="273"/>
      <c r="X567" s="273"/>
      <c r="Y567" s="132">
        <f t="shared" si="1774"/>
        <v>0</v>
      </c>
      <c r="Z567" s="129"/>
      <c r="AA567" s="273"/>
      <c r="AB567" s="369"/>
      <c r="AC567" s="272"/>
      <c r="AD567" s="371"/>
      <c r="AE567" s="293"/>
      <c r="AF567" s="293"/>
      <c r="AG567" s="129"/>
      <c r="AH567" s="129"/>
      <c r="AI567" s="86"/>
      <c r="AJ567" s="87"/>
      <c r="AK567" s="88"/>
      <c r="AL567" s="88"/>
      <c r="AM567" s="88"/>
      <c r="AN567" s="88"/>
      <c r="AO567" s="88"/>
      <c r="AP567" s="88"/>
      <c r="AQ567" s="88"/>
    </row>
    <row r="568" spans="1:43" s="90" customFormat="1" ht="13.5" thickBot="1" x14ac:dyDescent="0.25">
      <c r="A568" s="297"/>
      <c r="B568" s="282"/>
      <c r="C568" s="93"/>
      <c r="D568" s="92">
        <f t="shared" si="1763"/>
        <v>0</v>
      </c>
      <c r="E568" s="405"/>
      <c r="F568" s="405"/>
      <c r="G568" s="135"/>
      <c r="H568" s="273"/>
      <c r="I568" s="273"/>
      <c r="J568" s="132">
        <f t="shared" si="1764"/>
        <v>0</v>
      </c>
      <c r="K568" s="135"/>
      <c r="L568" s="135"/>
      <c r="M568" s="405"/>
      <c r="N568" s="405"/>
      <c r="O568" s="137">
        <f t="shared" si="1765"/>
        <v>0</v>
      </c>
      <c r="P568" s="135"/>
      <c r="Q568" s="174"/>
      <c r="R568" s="405"/>
      <c r="S568" s="405"/>
      <c r="T568" s="137">
        <f t="shared" si="1766"/>
        <v>0</v>
      </c>
      <c r="U568" s="135"/>
      <c r="V568" s="135"/>
      <c r="W568" s="405"/>
      <c r="X568" s="405"/>
      <c r="Y568" s="137">
        <f t="shared" si="1774"/>
        <v>0</v>
      </c>
      <c r="Z568" s="135"/>
      <c r="AA568" s="405"/>
      <c r="AB568" s="403"/>
      <c r="AC568" s="272"/>
      <c r="AD568" s="371"/>
      <c r="AE568" s="404"/>
      <c r="AF568" s="404"/>
      <c r="AG568" s="135"/>
      <c r="AH568" s="135"/>
      <c r="AI568" s="94"/>
      <c r="AJ568" s="95"/>
      <c r="AK568" s="88"/>
      <c r="AL568" s="88"/>
      <c r="AM568" s="88"/>
      <c r="AN568" s="88"/>
      <c r="AO568" s="88"/>
      <c r="AP568" s="88"/>
      <c r="AQ568" s="88"/>
    </row>
    <row r="569" spans="1:43" s="90" customFormat="1" x14ac:dyDescent="0.2">
      <c r="B569" s="98"/>
      <c r="C569" s="101"/>
      <c r="D569" s="101"/>
      <c r="E569" s="99"/>
      <c r="F569" s="99"/>
      <c r="G569" s="96"/>
      <c r="H569" s="99"/>
      <c r="I569" s="99"/>
      <c r="J569" s="99"/>
      <c r="K569" s="96"/>
      <c r="L569" s="96"/>
      <c r="M569" s="99"/>
      <c r="N569" s="99"/>
      <c r="O569" s="99"/>
      <c r="P569" s="96"/>
      <c r="Q569" s="96"/>
      <c r="R569" s="99"/>
      <c r="S569" s="99"/>
      <c r="T569" s="99"/>
      <c r="U569" s="96"/>
      <c r="V569" s="96"/>
      <c r="W569" s="99"/>
      <c r="X569" s="99"/>
      <c r="Y569" s="99"/>
      <c r="Z569" s="96"/>
      <c r="AA569" s="99"/>
      <c r="AB569" s="126"/>
      <c r="AC569" s="98"/>
      <c r="AD569" s="127"/>
      <c r="AE569" s="89"/>
      <c r="AF569" s="89"/>
      <c r="AG569" s="96"/>
      <c r="AH569" s="96"/>
      <c r="AI569" s="100"/>
      <c r="AJ569" s="88"/>
      <c r="AK569" s="88"/>
      <c r="AL569" s="88"/>
      <c r="AM569" s="88"/>
      <c r="AN569" s="88"/>
      <c r="AO569" s="88"/>
      <c r="AP569" s="88"/>
      <c r="AQ569" s="88"/>
    </row>
    <row r="570" spans="1:43" s="90" customFormat="1" x14ac:dyDescent="0.2">
      <c r="B570" s="98"/>
      <c r="C570" s="101"/>
      <c r="D570" s="101"/>
      <c r="E570" s="99"/>
      <c r="F570" s="99"/>
      <c r="G570" s="96"/>
      <c r="H570" s="99"/>
      <c r="I570" s="99"/>
      <c r="J570" s="99"/>
      <c r="K570" s="96"/>
      <c r="L570" s="96"/>
      <c r="M570" s="99"/>
      <c r="N570" s="99"/>
      <c r="O570" s="99"/>
      <c r="P570" s="96"/>
      <c r="Q570" s="96"/>
      <c r="R570" s="99"/>
      <c r="S570" s="99"/>
      <c r="T570" s="99"/>
      <c r="U570" s="96"/>
      <c r="V570" s="96"/>
      <c r="W570" s="99"/>
      <c r="X570" s="99"/>
      <c r="Y570" s="99"/>
      <c r="Z570" s="96"/>
      <c r="AA570" s="99"/>
      <c r="AB570" s="126"/>
      <c r="AC570" s="98"/>
      <c r="AD570" s="89"/>
      <c r="AE570" s="89"/>
      <c r="AF570" s="89"/>
      <c r="AG570" s="96"/>
      <c r="AH570" s="96"/>
      <c r="AI570" s="100"/>
      <c r="AJ570" s="88"/>
      <c r="AK570" s="88"/>
      <c r="AL570" s="88"/>
      <c r="AM570" s="88"/>
      <c r="AN570" s="88"/>
      <c r="AO570" s="88"/>
      <c r="AP570" s="88"/>
      <c r="AQ570" s="88"/>
    </row>
    <row r="571" spans="1:43" s="90" customFormat="1" x14ac:dyDescent="0.2">
      <c r="B571" s="98"/>
      <c r="C571" s="101"/>
      <c r="D571" s="101"/>
      <c r="E571" s="99"/>
      <c r="F571" s="99"/>
      <c r="G571" s="96"/>
      <c r="H571" s="99"/>
      <c r="I571" s="99"/>
      <c r="J571" s="99"/>
      <c r="K571" s="96"/>
      <c r="L571" s="96"/>
      <c r="M571" s="99"/>
      <c r="N571" s="99"/>
      <c r="O571" s="99"/>
      <c r="P571" s="96"/>
      <c r="Q571" s="96"/>
      <c r="R571" s="99"/>
      <c r="S571" s="99"/>
      <c r="T571" s="99"/>
      <c r="U571" s="96"/>
      <c r="V571" s="96"/>
      <c r="W571" s="99"/>
      <c r="X571" s="99"/>
      <c r="Y571" s="99"/>
      <c r="Z571" s="96"/>
      <c r="AA571" s="99"/>
      <c r="AB571" s="98"/>
      <c r="AC571" s="98"/>
      <c r="AD571" s="89"/>
      <c r="AE571" s="89"/>
      <c r="AF571" s="89"/>
      <c r="AG571" s="96"/>
      <c r="AH571" s="96"/>
      <c r="AI571" s="100"/>
      <c r="AJ571" s="88"/>
      <c r="AK571" s="88"/>
      <c r="AL571" s="88"/>
      <c r="AM571" s="88"/>
      <c r="AN571" s="88"/>
      <c r="AO571" s="88"/>
      <c r="AP571" s="88"/>
      <c r="AQ571" s="88"/>
    </row>
    <row r="572" spans="1:43" s="90" customFormat="1" x14ac:dyDescent="0.2">
      <c r="B572" s="98"/>
      <c r="C572" s="101"/>
      <c r="D572" s="101"/>
      <c r="E572" s="99"/>
      <c r="F572" s="99"/>
      <c r="G572" s="96"/>
      <c r="H572" s="99"/>
      <c r="I572" s="99"/>
      <c r="J572" s="99"/>
      <c r="K572" s="96"/>
      <c r="L572" s="96"/>
      <c r="M572" s="99"/>
      <c r="N572" s="99"/>
      <c r="O572" s="99"/>
      <c r="P572" s="96"/>
      <c r="Q572" s="96"/>
      <c r="R572" s="99"/>
      <c r="S572" s="99"/>
      <c r="T572" s="99"/>
      <c r="U572" s="96"/>
      <c r="V572" s="96"/>
      <c r="W572" s="99"/>
      <c r="X572" s="99"/>
      <c r="Y572" s="99"/>
      <c r="Z572" s="96"/>
      <c r="AA572" s="99"/>
      <c r="AB572" s="98"/>
      <c r="AC572" s="98"/>
      <c r="AD572" s="89"/>
      <c r="AE572" s="89"/>
      <c r="AF572" s="89"/>
      <c r="AG572" s="96"/>
      <c r="AH572" s="96"/>
      <c r="AI572" s="100"/>
      <c r="AJ572" s="88"/>
      <c r="AK572" s="88"/>
      <c r="AL572" s="88"/>
      <c r="AM572" s="88"/>
      <c r="AN572" s="88"/>
      <c r="AO572" s="88"/>
      <c r="AP572" s="88"/>
      <c r="AQ572" s="88"/>
    </row>
    <row r="573" spans="1:43" s="90" customFormat="1" x14ac:dyDescent="0.2">
      <c r="B573" s="98"/>
      <c r="C573" s="101"/>
      <c r="D573" s="101"/>
      <c r="E573" s="99"/>
      <c r="F573" s="99"/>
      <c r="G573" s="96"/>
      <c r="H573" s="99"/>
      <c r="I573" s="99"/>
      <c r="J573" s="99"/>
      <c r="K573" s="96"/>
      <c r="L573" s="96"/>
      <c r="M573" s="99"/>
      <c r="N573" s="99"/>
      <c r="O573" s="99"/>
      <c r="P573" s="96"/>
      <c r="Q573" s="96"/>
      <c r="R573" s="99"/>
      <c r="S573" s="99"/>
      <c r="T573" s="99"/>
      <c r="U573" s="96"/>
      <c r="V573" s="96"/>
      <c r="W573" s="99"/>
      <c r="X573" s="99"/>
      <c r="Y573" s="99"/>
      <c r="Z573" s="96"/>
      <c r="AA573" s="99"/>
      <c r="AB573" s="98"/>
      <c r="AC573" s="98"/>
      <c r="AD573" s="89"/>
      <c r="AE573" s="89"/>
      <c r="AF573" s="89"/>
      <c r="AG573" s="96"/>
      <c r="AH573" s="96"/>
      <c r="AI573" s="100"/>
      <c r="AJ573" s="88"/>
      <c r="AK573" s="88"/>
      <c r="AL573" s="88"/>
      <c r="AM573" s="88"/>
      <c r="AN573" s="88"/>
      <c r="AO573" s="88"/>
      <c r="AP573" s="88"/>
      <c r="AQ573" s="88"/>
    </row>
    <row r="574" spans="1:43" s="90" customFormat="1" x14ac:dyDescent="0.2">
      <c r="B574" s="98"/>
      <c r="C574" s="101"/>
      <c r="D574" s="101"/>
      <c r="E574" s="99"/>
      <c r="F574" s="99"/>
      <c r="G574" s="96"/>
      <c r="H574" s="99"/>
      <c r="I574" s="99"/>
      <c r="J574" s="99"/>
      <c r="K574" s="96"/>
      <c r="L574" s="96"/>
      <c r="M574" s="99"/>
      <c r="N574" s="99"/>
      <c r="O574" s="99"/>
      <c r="P574" s="96"/>
      <c r="Q574" s="96"/>
      <c r="R574" s="99"/>
      <c r="S574" s="99"/>
      <c r="T574" s="99"/>
      <c r="U574" s="96"/>
      <c r="V574" s="96"/>
      <c r="W574" s="99"/>
      <c r="X574" s="99"/>
      <c r="Y574" s="99"/>
      <c r="Z574" s="96"/>
      <c r="AA574" s="99"/>
      <c r="AB574" s="98"/>
      <c r="AC574" s="98"/>
      <c r="AD574" s="89"/>
      <c r="AE574" s="89"/>
      <c r="AF574" s="89"/>
      <c r="AG574" s="96"/>
      <c r="AH574" s="96"/>
      <c r="AI574" s="100"/>
      <c r="AJ574" s="88"/>
      <c r="AK574" s="88"/>
      <c r="AL574" s="88"/>
      <c r="AM574" s="88"/>
      <c r="AN574" s="88"/>
      <c r="AO574" s="88"/>
      <c r="AP574" s="88"/>
      <c r="AQ574" s="88"/>
    </row>
    <row r="575" spans="1:43" s="90" customFormat="1" x14ac:dyDescent="0.2">
      <c r="B575" s="98"/>
      <c r="C575" s="101"/>
      <c r="D575" s="101"/>
      <c r="E575" s="99"/>
      <c r="F575" s="99"/>
      <c r="G575" s="96"/>
      <c r="H575" s="99"/>
      <c r="I575" s="99"/>
      <c r="J575" s="99"/>
      <c r="K575" s="96"/>
      <c r="L575" s="96"/>
      <c r="M575" s="99"/>
      <c r="N575" s="99"/>
      <c r="O575" s="99"/>
      <c r="P575" s="96"/>
      <c r="Q575" s="96"/>
      <c r="R575" s="99"/>
      <c r="S575" s="99"/>
      <c r="T575" s="99"/>
      <c r="U575" s="96"/>
      <c r="V575" s="96"/>
      <c r="W575" s="99"/>
      <c r="X575" s="99"/>
      <c r="Y575" s="99"/>
      <c r="Z575" s="96"/>
      <c r="AA575" s="99"/>
      <c r="AB575" s="98"/>
      <c r="AC575" s="98"/>
      <c r="AD575" s="89"/>
      <c r="AE575" s="89"/>
      <c r="AF575" s="89"/>
      <c r="AG575" s="96"/>
      <c r="AH575" s="96"/>
      <c r="AI575" s="100"/>
      <c r="AJ575" s="88"/>
      <c r="AK575" s="88"/>
      <c r="AL575" s="88"/>
      <c r="AM575" s="88"/>
      <c r="AN575" s="88"/>
      <c r="AO575" s="88"/>
      <c r="AP575" s="88"/>
      <c r="AQ575" s="88"/>
    </row>
    <row r="576" spans="1:43" s="90" customFormat="1" x14ac:dyDescent="0.2">
      <c r="B576" s="98"/>
      <c r="C576" s="101"/>
      <c r="D576" s="101"/>
      <c r="E576" s="99"/>
      <c r="F576" s="99"/>
      <c r="G576" s="96"/>
      <c r="H576" s="99"/>
      <c r="I576" s="99"/>
      <c r="J576" s="99"/>
      <c r="K576" s="96"/>
      <c r="L576" s="96"/>
      <c r="M576" s="99"/>
      <c r="N576" s="99"/>
      <c r="O576" s="99"/>
      <c r="P576" s="96"/>
      <c r="Q576" s="96"/>
      <c r="R576" s="99"/>
      <c r="S576" s="99"/>
      <c r="T576" s="99"/>
      <c r="U576" s="96"/>
      <c r="V576" s="96"/>
      <c r="W576" s="99"/>
      <c r="X576" s="99"/>
      <c r="Y576" s="99"/>
      <c r="Z576" s="96"/>
      <c r="AA576" s="99"/>
      <c r="AB576" s="98"/>
      <c r="AC576" s="98"/>
      <c r="AD576" s="89"/>
      <c r="AE576" s="89"/>
      <c r="AF576" s="89"/>
      <c r="AG576" s="96"/>
      <c r="AH576" s="96"/>
      <c r="AI576" s="100"/>
      <c r="AJ576" s="88"/>
      <c r="AK576" s="88"/>
      <c r="AL576" s="88"/>
      <c r="AM576" s="88"/>
      <c r="AN576" s="88"/>
      <c r="AO576" s="88"/>
      <c r="AP576" s="88"/>
      <c r="AQ576" s="88"/>
    </row>
    <row r="577" spans="2:43" s="90" customFormat="1" x14ac:dyDescent="0.2">
      <c r="B577" s="98"/>
      <c r="C577" s="101"/>
      <c r="D577" s="101"/>
      <c r="E577" s="99"/>
      <c r="F577" s="99"/>
      <c r="G577" s="96"/>
      <c r="H577" s="99"/>
      <c r="I577" s="99"/>
      <c r="J577" s="99"/>
      <c r="K577" s="96"/>
      <c r="L577" s="96"/>
      <c r="M577" s="99"/>
      <c r="N577" s="99"/>
      <c r="O577" s="99"/>
      <c r="P577" s="96"/>
      <c r="Q577" s="96"/>
      <c r="R577" s="99"/>
      <c r="S577" s="99"/>
      <c r="T577" s="99"/>
      <c r="U577" s="96"/>
      <c r="V577" s="96"/>
      <c r="W577" s="99"/>
      <c r="X577" s="99"/>
      <c r="Y577" s="99"/>
      <c r="Z577" s="96"/>
      <c r="AA577" s="99"/>
      <c r="AB577" s="98"/>
      <c r="AC577" s="98"/>
      <c r="AD577" s="89"/>
      <c r="AE577" s="89"/>
      <c r="AF577" s="89"/>
      <c r="AG577" s="96"/>
      <c r="AH577" s="96"/>
      <c r="AI577" s="100"/>
      <c r="AJ577" s="88"/>
      <c r="AK577" s="88"/>
      <c r="AL577" s="88"/>
      <c r="AM577" s="88"/>
      <c r="AN577" s="88"/>
      <c r="AO577" s="88"/>
      <c r="AP577" s="88"/>
      <c r="AQ577" s="88"/>
    </row>
    <row r="578" spans="2:43" s="90" customFormat="1" x14ac:dyDescent="0.2">
      <c r="B578" s="98"/>
      <c r="C578" s="101"/>
      <c r="D578" s="101"/>
      <c r="E578" s="99"/>
      <c r="F578" s="99"/>
      <c r="G578" s="96"/>
      <c r="H578" s="99"/>
      <c r="I578" s="99"/>
      <c r="J578" s="99"/>
      <c r="K578" s="96"/>
      <c r="L578" s="96"/>
      <c r="M578" s="99"/>
      <c r="N578" s="99"/>
      <c r="O578" s="99"/>
      <c r="P578" s="96"/>
      <c r="Q578" s="96"/>
      <c r="R578" s="99"/>
      <c r="S578" s="99"/>
      <c r="T578" s="99"/>
      <c r="U578" s="96"/>
      <c r="V578" s="96"/>
      <c r="W578" s="99"/>
      <c r="X578" s="99"/>
      <c r="Y578" s="99"/>
      <c r="Z578" s="96"/>
      <c r="AA578" s="99"/>
      <c r="AB578" s="98"/>
      <c r="AC578" s="98"/>
      <c r="AD578" s="89"/>
      <c r="AE578" s="89"/>
      <c r="AF578" s="89"/>
      <c r="AG578" s="96"/>
      <c r="AH578" s="96"/>
      <c r="AI578" s="100"/>
      <c r="AJ578" s="88"/>
      <c r="AK578" s="88"/>
      <c r="AL578" s="88"/>
      <c r="AM578" s="88"/>
      <c r="AN578" s="88"/>
      <c r="AO578" s="88"/>
      <c r="AP578" s="88"/>
      <c r="AQ578" s="88"/>
    </row>
    <row r="579" spans="2:43" s="90" customFormat="1" x14ac:dyDescent="0.2">
      <c r="B579" s="98"/>
      <c r="C579" s="101"/>
      <c r="D579" s="101"/>
      <c r="E579" s="99"/>
      <c r="F579" s="99"/>
      <c r="G579" s="96"/>
      <c r="H579" s="99"/>
      <c r="I579" s="99"/>
      <c r="J579" s="99"/>
      <c r="K579" s="96"/>
      <c r="L579" s="96"/>
      <c r="M579" s="99"/>
      <c r="N579" s="99"/>
      <c r="O579" s="99"/>
      <c r="P579" s="96"/>
      <c r="Q579" s="96"/>
      <c r="R579" s="99"/>
      <c r="S579" s="99"/>
      <c r="T579" s="99"/>
      <c r="U579" s="96"/>
      <c r="V579" s="96"/>
      <c r="W579" s="99"/>
      <c r="X579" s="99"/>
      <c r="Y579" s="99"/>
      <c r="Z579" s="96"/>
      <c r="AA579" s="99"/>
      <c r="AB579" s="98"/>
      <c r="AC579" s="98"/>
      <c r="AD579" s="89"/>
      <c r="AE579" s="89"/>
      <c r="AF579" s="89"/>
      <c r="AG579" s="96"/>
      <c r="AH579" s="96"/>
      <c r="AI579" s="100"/>
      <c r="AJ579" s="88"/>
      <c r="AK579" s="88"/>
      <c r="AL579" s="88"/>
      <c r="AM579" s="88"/>
      <c r="AN579" s="88"/>
      <c r="AO579" s="88"/>
      <c r="AP579" s="88"/>
      <c r="AQ579" s="88"/>
    </row>
    <row r="580" spans="2:43" s="90" customFormat="1" x14ac:dyDescent="0.2">
      <c r="B580" s="98"/>
      <c r="C580" s="101"/>
      <c r="D580" s="101"/>
      <c r="E580" s="99"/>
      <c r="F580" s="99"/>
      <c r="G580" s="96"/>
      <c r="H580" s="99"/>
      <c r="I580" s="99"/>
      <c r="J580" s="99"/>
      <c r="K580" s="96"/>
      <c r="L580" s="96"/>
      <c r="M580" s="99"/>
      <c r="N580" s="99"/>
      <c r="O580" s="99"/>
      <c r="P580" s="96"/>
      <c r="Q580" s="96"/>
      <c r="R580" s="99"/>
      <c r="S580" s="99"/>
      <c r="T580" s="99"/>
      <c r="U580" s="96"/>
      <c r="V580" s="96"/>
      <c r="W580" s="99"/>
      <c r="X580" s="99"/>
      <c r="Y580" s="99"/>
      <c r="Z580" s="96"/>
      <c r="AA580" s="99"/>
      <c r="AB580" s="98"/>
      <c r="AC580" s="98"/>
      <c r="AD580" s="89"/>
      <c r="AE580" s="89"/>
      <c r="AF580" s="89"/>
      <c r="AG580" s="96"/>
      <c r="AH580" s="96"/>
      <c r="AI580" s="100"/>
      <c r="AJ580" s="88"/>
      <c r="AK580" s="88"/>
      <c r="AL580" s="88"/>
      <c r="AM580" s="88"/>
      <c r="AN580" s="88"/>
      <c r="AO580" s="88"/>
      <c r="AP580" s="88"/>
      <c r="AQ580" s="88"/>
    </row>
    <row r="581" spans="2:43" s="90" customFormat="1" x14ac:dyDescent="0.2">
      <c r="B581" s="98"/>
      <c r="C581" s="101"/>
      <c r="D581" s="101"/>
      <c r="E581" s="99"/>
      <c r="F581" s="99"/>
      <c r="G581" s="96"/>
      <c r="H581" s="99"/>
      <c r="I581" s="99"/>
      <c r="J581" s="99"/>
      <c r="K581" s="96"/>
      <c r="L581" s="96"/>
      <c r="M581" s="99"/>
      <c r="N581" s="99"/>
      <c r="O581" s="99"/>
      <c r="P581" s="96"/>
      <c r="Q581" s="96"/>
      <c r="R581" s="99"/>
      <c r="S581" s="99"/>
      <c r="T581" s="99"/>
      <c r="U581" s="96"/>
      <c r="V581" s="96"/>
      <c r="W581" s="99"/>
      <c r="X581" s="99"/>
      <c r="Y581" s="99"/>
      <c r="Z581" s="96"/>
      <c r="AA581" s="99"/>
      <c r="AB581" s="98"/>
      <c r="AC581" s="98"/>
      <c r="AD581" s="89"/>
      <c r="AE581" s="89"/>
      <c r="AF581" s="89"/>
      <c r="AG581" s="96"/>
      <c r="AH581" s="96"/>
      <c r="AI581" s="100"/>
      <c r="AJ581" s="88"/>
      <c r="AK581" s="88"/>
      <c r="AL581" s="88"/>
      <c r="AM581" s="88"/>
      <c r="AN581" s="88"/>
      <c r="AO581" s="88"/>
      <c r="AP581" s="88"/>
      <c r="AQ581" s="88"/>
    </row>
    <row r="582" spans="2:43" s="90" customFormat="1" x14ac:dyDescent="0.2">
      <c r="B582" s="98"/>
      <c r="C582" s="101"/>
      <c r="D582" s="101"/>
      <c r="E582" s="99"/>
      <c r="F582" s="99"/>
      <c r="G582" s="96"/>
      <c r="H582" s="99"/>
      <c r="I582" s="99"/>
      <c r="J582" s="99"/>
      <c r="K582" s="96"/>
      <c r="L582" s="96"/>
      <c r="M582" s="99"/>
      <c r="N582" s="99"/>
      <c r="O582" s="99"/>
      <c r="P582" s="96"/>
      <c r="Q582" s="96"/>
      <c r="R582" s="99"/>
      <c r="S582" s="99"/>
      <c r="T582" s="99"/>
      <c r="U582" s="96"/>
      <c r="V582" s="96"/>
      <c r="W582" s="99"/>
      <c r="X582" s="99"/>
      <c r="Y582" s="99"/>
      <c r="Z582" s="96"/>
      <c r="AA582" s="99"/>
      <c r="AB582" s="98"/>
      <c r="AC582" s="98"/>
      <c r="AD582" s="89"/>
      <c r="AE582" s="89"/>
      <c r="AF582" s="89"/>
      <c r="AG582" s="96"/>
      <c r="AH582" s="96"/>
      <c r="AI582" s="100"/>
      <c r="AJ582" s="88"/>
      <c r="AK582" s="88"/>
      <c r="AL582" s="88"/>
      <c r="AM582" s="88"/>
      <c r="AN582" s="88"/>
      <c r="AO582" s="88"/>
      <c r="AP582" s="88"/>
      <c r="AQ582" s="88"/>
    </row>
    <row r="583" spans="2:43" s="90" customFormat="1" x14ac:dyDescent="0.2">
      <c r="B583" s="98"/>
      <c r="C583" s="101"/>
      <c r="D583" s="101"/>
      <c r="E583" s="99"/>
      <c r="F583" s="99"/>
      <c r="G583" s="96"/>
      <c r="H583" s="99"/>
      <c r="I583" s="99"/>
      <c r="J583" s="99"/>
      <c r="K583" s="96"/>
      <c r="L583" s="96"/>
      <c r="M583" s="99"/>
      <c r="N583" s="99"/>
      <c r="O583" s="99"/>
      <c r="P583" s="96"/>
      <c r="Q583" s="96"/>
      <c r="R583" s="99"/>
      <c r="S583" s="99"/>
      <c r="T583" s="99"/>
      <c r="U583" s="96"/>
      <c r="V583" s="96"/>
      <c r="W583" s="99"/>
      <c r="X583" s="99"/>
      <c r="Y583" s="99"/>
      <c r="Z583" s="96"/>
      <c r="AA583" s="99"/>
      <c r="AB583" s="98"/>
      <c r="AC583" s="98"/>
      <c r="AD583" s="89"/>
      <c r="AE583" s="89"/>
      <c r="AF583" s="89"/>
      <c r="AG583" s="96"/>
      <c r="AH583" s="96"/>
      <c r="AI583" s="100"/>
      <c r="AJ583" s="88"/>
      <c r="AK583" s="88"/>
      <c r="AL583" s="88"/>
      <c r="AM583" s="88"/>
      <c r="AN583" s="88"/>
      <c r="AO583" s="88"/>
      <c r="AP583" s="88"/>
      <c r="AQ583" s="88"/>
    </row>
    <row r="584" spans="2:43" s="90" customFormat="1" x14ac:dyDescent="0.2">
      <c r="B584" s="98"/>
      <c r="C584" s="101"/>
      <c r="D584" s="101"/>
      <c r="E584" s="99"/>
      <c r="F584" s="99"/>
      <c r="G584" s="96"/>
      <c r="H584" s="99"/>
      <c r="I584" s="99"/>
      <c r="J584" s="99"/>
      <c r="K584" s="96"/>
      <c r="L584" s="96"/>
      <c r="M584" s="99"/>
      <c r="N584" s="99"/>
      <c r="O584" s="99"/>
      <c r="P584" s="96"/>
      <c r="Q584" s="96"/>
      <c r="R584" s="99"/>
      <c r="S584" s="99"/>
      <c r="T584" s="99"/>
      <c r="U584" s="96"/>
      <c r="V584" s="96"/>
      <c r="W584" s="99"/>
      <c r="X584" s="99"/>
      <c r="Y584" s="99"/>
      <c r="Z584" s="96"/>
      <c r="AA584" s="99"/>
      <c r="AB584" s="98"/>
      <c r="AC584" s="98"/>
      <c r="AD584" s="89"/>
      <c r="AE584" s="89"/>
      <c r="AF584" s="89"/>
      <c r="AG584" s="96"/>
      <c r="AH584" s="96"/>
      <c r="AI584" s="100"/>
      <c r="AJ584" s="88"/>
      <c r="AK584" s="88"/>
      <c r="AL584" s="88"/>
      <c r="AM584" s="88"/>
      <c r="AN584" s="88"/>
      <c r="AO584" s="88"/>
      <c r="AP584" s="88"/>
      <c r="AQ584" s="88"/>
    </row>
    <row r="585" spans="2:43" s="90" customFormat="1" x14ac:dyDescent="0.2">
      <c r="B585" s="98"/>
      <c r="C585" s="101"/>
      <c r="D585" s="101"/>
      <c r="E585" s="99"/>
      <c r="F585" s="99"/>
      <c r="G585" s="96"/>
      <c r="H585" s="99"/>
      <c r="I585" s="99"/>
      <c r="J585" s="99"/>
      <c r="K585" s="96"/>
      <c r="L585" s="96"/>
      <c r="M585" s="99"/>
      <c r="N585" s="99"/>
      <c r="O585" s="99"/>
      <c r="P585" s="96"/>
      <c r="Q585" s="96"/>
      <c r="R585" s="99"/>
      <c r="S585" s="99"/>
      <c r="T585" s="99"/>
      <c r="U585" s="96"/>
      <c r="V585" s="96"/>
      <c r="W585" s="99"/>
      <c r="X585" s="99"/>
      <c r="Y585" s="99"/>
      <c r="Z585" s="96"/>
      <c r="AA585" s="99"/>
      <c r="AB585" s="98"/>
      <c r="AC585" s="98"/>
      <c r="AD585" s="89"/>
      <c r="AE585" s="89"/>
      <c r="AF585" s="89"/>
      <c r="AG585" s="96"/>
      <c r="AH585" s="96"/>
      <c r="AI585" s="100"/>
      <c r="AJ585" s="88"/>
      <c r="AK585" s="88"/>
      <c r="AL585" s="88"/>
      <c r="AM585" s="88"/>
      <c r="AN585" s="88"/>
      <c r="AO585" s="88"/>
      <c r="AP585" s="88"/>
      <c r="AQ585" s="88"/>
    </row>
    <row r="586" spans="2:43" s="90" customFormat="1" x14ac:dyDescent="0.2">
      <c r="B586" s="98"/>
      <c r="C586" s="101"/>
      <c r="D586" s="101"/>
      <c r="E586" s="99"/>
      <c r="F586" s="99"/>
      <c r="G586" s="96"/>
      <c r="H586" s="99"/>
      <c r="I586" s="99"/>
      <c r="J586" s="99"/>
      <c r="K586" s="96"/>
      <c r="L586" s="96"/>
      <c r="M586" s="99"/>
      <c r="N586" s="99"/>
      <c r="O586" s="99"/>
      <c r="P586" s="96"/>
      <c r="Q586" s="96"/>
      <c r="R586" s="99"/>
      <c r="S586" s="99"/>
      <c r="T586" s="99"/>
      <c r="U586" s="96"/>
      <c r="V586" s="96"/>
      <c r="W586" s="99"/>
      <c r="X586" s="99"/>
      <c r="Y586" s="99"/>
      <c r="Z586" s="96"/>
      <c r="AA586" s="99"/>
      <c r="AB586" s="98"/>
      <c r="AC586" s="98"/>
      <c r="AD586" s="89"/>
      <c r="AE586" s="89"/>
      <c r="AF586" s="89"/>
      <c r="AG586" s="96"/>
      <c r="AH586" s="96"/>
      <c r="AI586" s="100"/>
      <c r="AJ586" s="88"/>
      <c r="AK586" s="88"/>
      <c r="AL586" s="88"/>
      <c r="AM586" s="88"/>
      <c r="AN586" s="88"/>
      <c r="AO586" s="88"/>
      <c r="AP586" s="88"/>
      <c r="AQ586" s="88"/>
    </row>
    <row r="587" spans="2:43" s="90" customFormat="1" x14ac:dyDescent="0.2">
      <c r="B587" s="98"/>
      <c r="C587" s="101"/>
      <c r="D587" s="101"/>
      <c r="E587" s="99"/>
      <c r="F587" s="99"/>
      <c r="G587" s="96"/>
      <c r="H587" s="99"/>
      <c r="I587" s="99"/>
      <c r="J587" s="99"/>
      <c r="K587" s="96"/>
      <c r="L587" s="96"/>
      <c r="M587" s="99"/>
      <c r="N587" s="99"/>
      <c r="O587" s="99"/>
      <c r="P587" s="96"/>
      <c r="Q587" s="96"/>
      <c r="R587" s="99"/>
      <c r="S587" s="99"/>
      <c r="T587" s="99"/>
      <c r="U587" s="96"/>
      <c r="V587" s="96"/>
      <c r="W587" s="99"/>
      <c r="X587" s="99"/>
      <c r="Y587" s="99"/>
      <c r="Z587" s="96"/>
      <c r="AA587" s="99"/>
      <c r="AB587" s="98"/>
      <c r="AC587" s="98"/>
      <c r="AD587" s="89"/>
      <c r="AE587" s="89"/>
      <c r="AF587" s="89"/>
      <c r="AG587" s="96"/>
      <c r="AH587" s="96"/>
      <c r="AI587" s="100"/>
      <c r="AJ587" s="88"/>
      <c r="AK587" s="88"/>
      <c r="AL587" s="88"/>
      <c r="AM587" s="88"/>
      <c r="AN587" s="88"/>
      <c r="AO587" s="88"/>
      <c r="AP587" s="88"/>
      <c r="AQ587" s="88"/>
    </row>
    <row r="588" spans="2:43" s="90" customFormat="1" x14ac:dyDescent="0.2">
      <c r="B588" s="98"/>
      <c r="C588" s="101"/>
      <c r="D588" s="101"/>
      <c r="E588" s="99"/>
      <c r="F588" s="99"/>
      <c r="G588" s="96"/>
      <c r="H588" s="99"/>
      <c r="I588" s="99"/>
      <c r="J588" s="99"/>
      <c r="K588" s="96"/>
      <c r="L588" s="96"/>
      <c r="M588" s="99"/>
      <c r="N588" s="99"/>
      <c r="O588" s="99"/>
      <c r="P588" s="96"/>
      <c r="Q588" s="96"/>
      <c r="R588" s="99"/>
      <c r="S588" s="99"/>
      <c r="T588" s="99"/>
      <c r="U588" s="96"/>
      <c r="V588" s="96"/>
      <c r="W588" s="99"/>
      <c r="X588" s="99"/>
      <c r="Y588" s="99"/>
      <c r="Z588" s="96"/>
      <c r="AA588" s="99"/>
      <c r="AB588" s="98"/>
      <c r="AC588" s="98"/>
      <c r="AD588" s="89"/>
      <c r="AE588" s="89"/>
      <c r="AF588" s="89"/>
      <c r="AG588" s="96"/>
      <c r="AH588" s="96"/>
      <c r="AI588" s="100"/>
      <c r="AJ588" s="88"/>
      <c r="AK588" s="88"/>
      <c r="AL588" s="88"/>
      <c r="AM588" s="88"/>
      <c r="AN588" s="88"/>
      <c r="AO588" s="88"/>
      <c r="AP588" s="88"/>
      <c r="AQ588" s="88"/>
    </row>
    <row r="589" spans="2:43" s="90" customFormat="1" x14ac:dyDescent="0.2">
      <c r="B589" s="98"/>
      <c r="C589" s="101"/>
      <c r="D589" s="101"/>
      <c r="E589" s="99"/>
      <c r="F589" s="99"/>
      <c r="G589" s="96"/>
      <c r="H589" s="99"/>
      <c r="I589" s="99"/>
      <c r="J589" s="99"/>
      <c r="K589" s="96"/>
      <c r="L589" s="96"/>
      <c r="M589" s="99"/>
      <c r="N589" s="99"/>
      <c r="O589" s="99"/>
      <c r="P589" s="96"/>
      <c r="Q589" s="96"/>
      <c r="R589" s="99"/>
      <c r="S589" s="99"/>
      <c r="T589" s="99"/>
      <c r="U589" s="96"/>
      <c r="V589" s="96"/>
      <c r="W589" s="99"/>
      <c r="X589" s="99"/>
      <c r="Y589" s="99"/>
      <c r="Z589" s="96"/>
      <c r="AA589" s="99"/>
      <c r="AB589" s="98"/>
      <c r="AC589" s="98"/>
      <c r="AD589" s="89"/>
      <c r="AE589" s="89"/>
      <c r="AF589" s="89"/>
      <c r="AG589" s="96"/>
      <c r="AH589" s="96"/>
      <c r="AI589" s="100"/>
      <c r="AJ589" s="88"/>
      <c r="AK589" s="88"/>
      <c r="AL589" s="88"/>
      <c r="AM589" s="88"/>
      <c r="AN589" s="88"/>
      <c r="AO589" s="88"/>
      <c r="AP589" s="88"/>
      <c r="AQ589" s="88"/>
    </row>
    <row r="590" spans="2:43" s="90" customFormat="1" x14ac:dyDescent="0.2">
      <c r="B590" s="98"/>
      <c r="C590" s="101"/>
      <c r="D590" s="101"/>
      <c r="E590" s="99"/>
      <c r="F590" s="99"/>
      <c r="G590" s="96"/>
      <c r="H590" s="99"/>
      <c r="I590" s="99"/>
      <c r="J590" s="99"/>
      <c r="K590" s="96"/>
      <c r="L590" s="96"/>
      <c r="M590" s="99"/>
      <c r="N590" s="99"/>
      <c r="O590" s="99"/>
      <c r="P590" s="96"/>
      <c r="Q590" s="96"/>
      <c r="R590" s="99"/>
      <c r="S590" s="99"/>
      <c r="T590" s="99"/>
      <c r="U590" s="96"/>
      <c r="V590" s="96"/>
      <c r="W590" s="99"/>
      <c r="X590" s="99"/>
      <c r="Y590" s="99"/>
      <c r="Z590" s="96"/>
      <c r="AA590" s="99"/>
      <c r="AB590" s="98"/>
      <c r="AC590" s="98"/>
      <c r="AD590" s="89"/>
      <c r="AE590" s="89"/>
      <c r="AF590" s="89"/>
      <c r="AG590" s="96"/>
      <c r="AH590" s="96"/>
      <c r="AI590" s="100"/>
      <c r="AJ590" s="88"/>
      <c r="AK590" s="88"/>
      <c r="AL590" s="88"/>
      <c r="AM590" s="88"/>
      <c r="AN590" s="88"/>
      <c r="AO590" s="88"/>
      <c r="AP590" s="88"/>
      <c r="AQ590" s="88"/>
    </row>
    <row r="591" spans="2:43" s="90" customFormat="1" x14ac:dyDescent="0.2">
      <c r="B591" s="98"/>
      <c r="C591" s="101"/>
      <c r="D591" s="101"/>
      <c r="E591" s="99"/>
      <c r="F591" s="99"/>
      <c r="G591" s="96"/>
      <c r="H591" s="99"/>
      <c r="I591" s="99"/>
      <c r="J591" s="99"/>
      <c r="K591" s="96"/>
      <c r="L591" s="96"/>
      <c r="M591" s="99"/>
      <c r="N591" s="99"/>
      <c r="O591" s="99"/>
      <c r="P591" s="96"/>
      <c r="Q591" s="96"/>
      <c r="R591" s="99"/>
      <c r="S591" s="99"/>
      <c r="T591" s="99"/>
      <c r="U591" s="96"/>
      <c r="V591" s="96"/>
      <c r="W591" s="99"/>
      <c r="X591" s="99"/>
      <c r="Y591" s="99"/>
      <c r="Z591" s="96"/>
      <c r="AA591" s="99"/>
      <c r="AB591" s="98"/>
      <c r="AC591" s="98"/>
      <c r="AD591" s="89"/>
      <c r="AE591" s="89"/>
      <c r="AF591" s="89"/>
      <c r="AG591" s="96"/>
      <c r="AH591" s="96"/>
      <c r="AI591" s="100"/>
      <c r="AJ591" s="88"/>
      <c r="AK591" s="88"/>
      <c r="AL591" s="88"/>
      <c r="AM591" s="88"/>
      <c r="AN591" s="88"/>
      <c r="AO591" s="88"/>
      <c r="AP591" s="88"/>
      <c r="AQ591" s="88"/>
    </row>
    <row r="592" spans="2:43" s="90" customFormat="1" x14ac:dyDescent="0.2">
      <c r="B592" s="98"/>
      <c r="C592" s="101"/>
      <c r="D592" s="101"/>
      <c r="E592" s="99"/>
      <c r="F592" s="99"/>
      <c r="G592" s="96"/>
      <c r="H592" s="99"/>
      <c r="I592" s="99"/>
      <c r="J592" s="99"/>
      <c r="K592" s="96"/>
      <c r="L592" s="96"/>
      <c r="M592" s="99"/>
      <c r="N592" s="99"/>
      <c r="O592" s="99"/>
      <c r="P592" s="96"/>
      <c r="Q592" s="96"/>
      <c r="R592" s="99"/>
      <c r="S592" s="99"/>
      <c r="T592" s="99"/>
      <c r="U592" s="96"/>
      <c r="V592" s="96"/>
      <c r="W592" s="99"/>
      <c r="X592" s="99"/>
      <c r="Y592" s="99"/>
      <c r="Z592" s="96"/>
      <c r="AA592" s="99"/>
      <c r="AB592" s="98"/>
      <c r="AC592" s="98"/>
      <c r="AD592" s="89"/>
      <c r="AE592" s="89"/>
      <c r="AF592" s="89"/>
      <c r="AG592" s="96"/>
      <c r="AH592" s="96"/>
      <c r="AI592" s="100"/>
      <c r="AJ592" s="88"/>
      <c r="AK592" s="88"/>
      <c r="AL592" s="88"/>
      <c r="AM592" s="88"/>
      <c r="AN592" s="88"/>
      <c r="AO592" s="88"/>
      <c r="AP592" s="88"/>
      <c r="AQ592" s="88"/>
    </row>
    <row r="593" spans="2:43" s="90" customFormat="1" x14ac:dyDescent="0.2">
      <c r="B593" s="98"/>
      <c r="C593" s="101"/>
      <c r="D593" s="101"/>
      <c r="E593" s="99"/>
      <c r="F593" s="99"/>
      <c r="G593" s="96"/>
      <c r="H593" s="99"/>
      <c r="I593" s="99"/>
      <c r="J593" s="99"/>
      <c r="K593" s="96"/>
      <c r="L593" s="96"/>
      <c r="M593" s="99"/>
      <c r="N593" s="99"/>
      <c r="O593" s="99"/>
      <c r="P593" s="96"/>
      <c r="Q593" s="96"/>
      <c r="R593" s="99"/>
      <c r="S593" s="99"/>
      <c r="T593" s="99"/>
      <c r="U593" s="96"/>
      <c r="V593" s="96"/>
      <c r="W593" s="99"/>
      <c r="X593" s="99"/>
      <c r="Y593" s="99"/>
      <c r="Z593" s="96"/>
      <c r="AA593" s="99"/>
      <c r="AB593" s="98"/>
      <c r="AC593" s="98"/>
      <c r="AD593" s="89"/>
      <c r="AE593" s="89"/>
      <c r="AF593" s="89"/>
      <c r="AG593" s="96"/>
      <c r="AH593" s="96"/>
      <c r="AI593" s="100"/>
      <c r="AJ593" s="88"/>
      <c r="AK593" s="88"/>
      <c r="AL593" s="88"/>
      <c r="AM593" s="88"/>
      <c r="AN593" s="88"/>
      <c r="AO593" s="88"/>
      <c r="AP593" s="88"/>
      <c r="AQ593" s="88"/>
    </row>
    <row r="594" spans="2:43" s="90" customFormat="1" x14ac:dyDescent="0.2">
      <c r="B594" s="98"/>
      <c r="C594" s="101"/>
      <c r="D594" s="101"/>
      <c r="E594" s="99"/>
      <c r="F594" s="99"/>
      <c r="G594" s="96"/>
      <c r="H594" s="99"/>
      <c r="I594" s="99"/>
      <c r="J594" s="99"/>
      <c r="K594" s="96"/>
      <c r="L594" s="96"/>
      <c r="M594" s="99"/>
      <c r="N594" s="99"/>
      <c r="O594" s="99"/>
      <c r="P594" s="96"/>
      <c r="Q594" s="96"/>
      <c r="R594" s="99"/>
      <c r="S594" s="99"/>
      <c r="T594" s="99"/>
      <c r="U594" s="96"/>
      <c r="V594" s="96"/>
      <c r="W594" s="99"/>
      <c r="X594" s="99"/>
      <c r="Y594" s="99"/>
      <c r="Z594" s="96"/>
      <c r="AA594" s="99"/>
      <c r="AB594" s="98"/>
      <c r="AC594" s="98"/>
      <c r="AD594" s="89"/>
      <c r="AE594" s="89"/>
      <c r="AF594" s="89"/>
      <c r="AG594" s="96"/>
      <c r="AH594" s="96"/>
      <c r="AI594" s="100"/>
      <c r="AJ594" s="88"/>
      <c r="AK594" s="88"/>
      <c r="AL594" s="88"/>
      <c r="AM594" s="88"/>
      <c r="AN594" s="88"/>
      <c r="AO594" s="88"/>
      <c r="AP594" s="88"/>
      <c r="AQ594" s="88"/>
    </row>
    <row r="595" spans="2:43" s="90" customFormat="1" x14ac:dyDescent="0.2">
      <c r="B595" s="98"/>
      <c r="C595" s="101"/>
      <c r="D595" s="101"/>
      <c r="E595" s="99"/>
      <c r="F595" s="99"/>
      <c r="G595" s="96"/>
      <c r="H595" s="99"/>
      <c r="I595" s="99"/>
      <c r="J595" s="99"/>
      <c r="K595" s="96"/>
      <c r="L595" s="96"/>
      <c r="M595" s="99"/>
      <c r="N595" s="99"/>
      <c r="O595" s="99"/>
      <c r="P595" s="96"/>
      <c r="Q595" s="96"/>
      <c r="R595" s="99"/>
      <c r="S595" s="99"/>
      <c r="T595" s="99"/>
      <c r="U595" s="96"/>
      <c r="V595" s="96"/>
      <c r="W595" s="99"/>
      <c r="X595" s="99"/>
      <c r="Y595" s="99"/>
      <c r="Z595" s="96"/>
      <c r="AA595" s="99"/>
      <c r="AB595" s="98"/>
      <c r="AC595" s="98"/>
      <c r="AD595" s="89"/>
      <c r="AE595" s="89"/>
      <c r="AF595" s="89"/>
      <c r="AG595" s="96"/>
      <c r="AH595" s="96"/>
      <c r="AI595" s="100"/>
      <c r="AJ595" s="88"/>
      <c r="AK595" s="88"/>
      <c r="AL595" s="88"/>
      <c r="AM595" s="88"/>
      <c r="AN595" s="88"/>
      <c r="AO595" s="88"/>
      <c r="AP595" s="88"/>
      <c r="AQ595" s="88"/>
    </row>
    <row r="596" spans="2:43" s="90" customFormat="1" x14ac:dyDescent="0.2">
      <c r="B596" s="98"/>
      <c r="C596" s="101"/>
      <c r="D596" s="101"/>
      <c r="E596" s="99"/>
      <c r="F596" s="99"/>
      <c r="G596" s="96"/>
      <c r="H596" s="99"/>
      <c r="I596" s="99"/>
      <c r="J596" s="99"/>
      <c r="K596" s="96"/>
      <c r="L596" s="96"/>
      <c r="M596" s="99"/>
      <c r="N596" s="99"/>
      <c r="O596" s="99"/>
      <c r="P596" s="96"/>
      <c r="Q596" s="96"/>
      <c r="R596" s="99"/>
      <c r="S596" s="99"/>
      <c r="T596" s="99"/>
      <c r="U596" s="96"/>
      <c r="V596" s="96"/>
      <c r="W596" s="99"/>
      <c r="X596" s="99"/>
      <c r="Y596" s="99"/>
      <c r="Z596" s="96"/>
      <c r="AA596" s="99"/>
      <c r="AB596" s="98"/>
      <c r="AC596" s="98"/>
      <c r="AD596" s="89"/>
      <c r="AE596" s="89"/>
      <c r="AF596" s="89"/>
      <c r="AG596" s="96"/>
      <c r="AH596" s="96"/>
      <c r="AI596" s="100"/>
      <c r="AJ596" s="88"/>
      <c r="AK596" s="88"/>
      <c r="AL596" s="88"/>
      <c r="AM596" s="88"/>
      <c r="AN596" s="88"/>
      <c r="AO596" s="88"/>
      <c r="AP596" s="88"/>
      <c r="AQ596" s="88"/>
    </row>
    <row r="597" spans="2:43" s="90" customFormat="1" x14ac:dyDescent="0.2">
      <c r="B597" s="98"/>
      <c r="C597" s="101"/>
      <c r="D597" s="101"/>
      <c r="E597" s="99"/>
      <c r="F597" s="99"/>
      <c r="G597" s="96"/>
      <c r="H597" s="99"/>
      <c r="I597" s="99"/>
      <c r="J597" s="99"/>
      <c r="K597" s="96"/>
      <c r="L597" s="96"/>
      <c r="M597" s="99"/>
      <c r="N597" s="99"/>
      <c r="O597" s="99"/>
      <c r="P597" s="96"/>
      <c r="Q597" s="96"/>
      <c r="R597" s="99"/>
      <c r="S597" s="99"/>
      <c r="T597" s="99"/>
      <c r="U597" s="96"/>
      <c r="V597" s="96"/>
      <c r="W597" s="99"/>
      <c r="X597" s="99"/>
      <c r="Y597" s="99"/>
      <c r="Z597" s="96"/>
      <c r="AA597" s="99"/>
      <c r="AB597" s="98"/>
      <c r="AC597" s="98"/>
      <c r="AD597" s="89"/>
      <c r="AE597" s="89"/>
      <c r="AF597" s="89"/>
      <c r="AG597" s="96"/>
      <c r="AH597" s="96"/>
      <c r="AI597" s="100"/>
      <c r="AJ597" s="88"/>
      <c r="AK597" s="88"/>
      <c r="AL597" s="88"/>
      <c r="AM597" s="88"/>
      <c r="AN597" s="88"/>
      <c r="AO597" s="88"/>
      <c r="AP597" s="88"/>
      <c r="AQ597" s="88"/>
    </row>
    <row r="598" spans="2:43" s="90" customFormat="1" x14ac:dyDescent="0.2">
      <c r="B598" s="98"/>
      <c r="C598" s="101"/>
      <c r="D598" s="101"/>
      <c r="E598" s="99"/>
      <c r="F598" s="99"/>
      <c r="G598" s="96"/>
      <c r="H598" s="99"/>
      <c r="I598" s="99"/>
      <c r="J598" s="99"/>
      <c r="K598" s="96"/>
      <c r="L598" s="96"/>
      <c r="M598" s="99"/>
      <c r="N598" s="99"/>
      <c r="O598" s="99"/>
      <c r="P598" s="96"/>
      <c r="Q598" s="96"/>
      <c r="R598" s="99"/>
      <c r="S598" s="99"/>
      <c r="T598" s="99"/>
      <c r="U598" s="96"/>
      <c r="V598" s="96"/>
      <c r="W598" s="99"/>
      <c r="X598" s="99"/>
      <c r="Y598" s="99"/>
      <c r="Z598" s="96"/>
      <c r="AA598" s="99"/>
      <c r="AB598" s="98"/>
      <c r="AC598" s="98"/>
      <c r="AD598" s="89"/>
      <c r="AE598" s="89"/>
      <c r="AF598" s="89"/>
      <c r="AG598" s="96"/>
      <c r="AH598" s="96"/>
      <c r="AI598" s="100"/>
      <c r="AJ598" s="88"/>
      <c r="AK598" s="88"/>
      <c r="AL598" s="88"/>
      <c r="AM598" s="88"/>
      <c r="AN598" s="88"/>
      <c r="AO598" s="88"/>
      <c r="AP598" s="88"/>
      <c r="AQ598" s="88"/>
    </row>
    <row r="599" spans="2:43" s="90" customFormat="1" x14ac:dyDescent="0.2">
      <c r="B599" s="98"/>
      <c r="C599" s="101"/>
      <c r="D599" s="101"/>
      <c r="E599" s="99"/>
      <c r="F599" s="99"/>
      <c r="G599" s="96"/>
      <c r="H599" s="99"/>
      <c r="I599" s="99"/>
      <c r="J599" s="99"/>
      <c r="K599" s="96"/>
      <c r="L599" s="96"/>
      <c r="M599" s="99"/>
      <c r="N599" s="99"/>
      <c r="O599" s="99"/>
      <c r="P599" s="96"/>
      <c r="Q599" s="96"/>
      <c r="R599" s="99"/>
      <c r="S599" s="99"/>
      <c r="T599" s="99"/>
      <c r="U599" s="96"/>
      <c r="V599" s="96"/>
      <c r="W599" s="99"/>
      <c r="X599" s="99"/>
      <c r="Y599" s="99"/>
      <c r="Z599" s="96"/>
      <c r="AA599" s="99"/>
      <c r="AB599" s="98"/>
      <c r="AC599" s="98"/>
      <c r="AD599" s="89"/>
      <c r="AE599" s="89"/>
      <c r="AF599" s="89"/>
      <c r="AG599" s="96"/>
      <c r="AH599" s="96"/>
      <c r="AI599" s="100"/>
      <c r="AJ599" s="88"/>
      <c r="AK599" s="88"/>
      <c r="AL599" s="88"/>
      <c r="AM599" s="88"/>
      <c r="AN599" s="88"/>
      <c r="AO599" s="88"/>
      <c r="AP599" s="88"/>
      <c r="AQ599" s="88"/>
    </row>
    <row r="600" spans="2:43" s="90" customFormat="1" x14ac:dyDescent="0.2">
      <c r="B600" s="98"/>
      <c r="C600" s="101"/>
      <c r="D600" s="101"/>
      <c r="E600" s="99"/>
      <c r="F600" s="99"/>
      <c r="G600" s="96"/>
      <c r="H600" s="99"/>
      <c r="I600" s="99"/>
      <c r="J600" s="99"/>
      <c r="K600" s="96"/>
      <c r="L600" s="96"/>
      <c r="M600" s="99"/>
      <c r="N600" s="99"/>
      <c r="O600" s="99"/>
      <c r="P600" s="96"/>
      <c r="Q600" s="96"/>
      <c r="R600" s="99"/>
      <c r="S600" s="99"/>
      <c r="T600" s="99"/>
      <c r="U600" s="96"/>
      <c r="V600" s="96"/>
      <c r="W600" s="99"/>
      <c r="X600" s="99"/>
      <c r="Y600" s="99"/>
      <c r="Z600" s="96"/>
      <c r="AA600" s="99"/>
      <c r="AB600" s="98"/>
      <c r="AC600" s="98"/>
      <c r="AD600" s="89"/>
      <c r="AE600" s="89"/>
      <c r="AF600" s="89"/>
      <c r="AG600" s="96"/>
      <c r="AH600" s="96"/>
      <c r="AI600" s="100"/>
      <c r="AJ600" s="88"/>
      <c r="AK600" s="88"/>
      <c r="AL600" s="88"/>
      <c r="AM600" s="88"/>
      <c r="AN600" s="88"/>
      <c r="AO600" s="88"/>
      <c r="AP600" s="88"/>
      <c r="AQ600" s="88"/>
    </row>
    <row r="601" spans="2:43" s="90" customFormat="1" x14ac:dyDescent="0.2">
      <c r="B601" s="98"/>
      <c r="C601" s="101"/>
      <c r="D601" s="101"/>
      <c r="E601" s="99"/>
      <c r="F601" s="99"/>
      <c r="G601" s="96"/>
      <c r="H601" s="99"/>
      <c r="I601" s="99"/>
      <c r="J601" s="99"/>
      <c r="K601" s="96"/>
      <c r="L601" s="96"/>
      <c r="M601" s="99"/>
      <c r="N601" s="99"/>
      <c r="O601" s="99"/>
      <c r="P601" s="96"/>
      <c r="Q601" s="96"/>
      <c r="R601" s="99"/>
      <c r="S601" s="99"/>
      <c r="T601" s="99"/>
      <c r="U601" s="96"/>
      <c r="V601" s="96"/>
      <c r="W601" s="99"/>
      <c r="X601" s="99"/>
      <c r="Y601" s="99"/>
      <c r="Z601" s="96"/>
      <c r="AA601" s="99"/>
      <c r="AB601" s="98"/>
      <c r="AC601" s="98"/>
      <c r="AD601" s="89"/>
      <c r="AE601" s="89"/>
      <c r="AF601" s="89"/>
      <c r="AG601" s="96"/>
      <c r="AH601" s="96"/>
      <c r="AI601" s="100"/>
      <c r="AJ601" s="88"/>
      <c r="AK601" s="88"/>
      <c r="AL601" s="88"/>
      <c r="AM601" s="88"/>
      <c r="AN601" s="88"/>
      <c r="AO601" s="88"/>
      <c r="AP601" s="88"/>
      <c r="AQ601" s="88"/>
    </row>
    <row r="602" spans="2:43" s="90" customFormat="1" x14ac:dyDescent="0.2">
      <c r="B602" s="98"/>
      <c r="C602" s="101"/>
      <c r="D602" s="101"/>
      <c r="E602" s="99"/>
      <c r="F602" s="99"/>
      <c r="G602" s="96"/>
      <c r="H602" s="99"/>
      <c r="I602" s="99"/>
      <c r="J602" s="99"/>
      <c r="K602" s="96"/>
      <c r="L602" s="96"/>
      <c r="M602" s="99"/>
      <c r="N602" s="99"/>
      <c r="O602" s="99"/>
      <c r="P602" s="96"/>
      <c r="Q602" s="96"/>
      <c r="R602" s="99"/>
      <c r="S602" s="99"/>
      <c r="T602" s="99"/>
      <c r="U602" s="96"/>
      <c r="V602" s="96"/>
      <c r="W602" s="99"/>
      <c r="X602" s="99"/>
      <c r="Y602" s="99"/>
      <c r="Z602" s="96"/>
      <c r="AA602" s="99"/>
      <c r="AB602" s="98"/>
      <c r="AC602" s="98"/>
      <c r="AD602" s="89"/>
      <c r="AE602" s="89"/>
      <c r="AF602" s="89"/>
      <c r="AG602" s="96"/>
      <c r="AH602" s="96"/>
      <c r="AI602" s="100"/>
      <c r="AJ602" s="88"/>
      <c r="AK602" s="88"/>
      <c r="AL602" s="88"/>
      <c r="AM602" s="88"/>
      <c r="AN602" s="88"/>
      <c r="AO602" s="88"/>
      <c r="AP602" s="88"/>
      <c r="AQ602" s="88"/>
    </row>
    <row r="603" spans="2:43" s="90" customFormat="1" x14ac:dyDescent="0.2">
      <c r="B603" s="98"/>
      <c r="C603" s="101"/>
      <c r="D603" s="101"/>
      <c r="E603" s="99"/>
      <c r="F603" s="99"/>
      <c r="G603" s="96"/>
      <c r="H603" s="99"/>
      <c r="I603" s="99"/>
      <c r="J603" s="99"/>
      <c r="K603" s="96"/>
      <c r="L603" s="96"/>
      <c r="M603" s="99"/>
      <c r="N603" s="99"/>
      <c r="O603" s="99"/>
      <c r="P603" s="96"/>
      <c r="Q603" s="96"/>
      <c r="R603" s="99"/>
      <c r="S603" s="99"/>
      <c r="T603" s="99"/>
      <c r="U603" s="96"/>
      <c r="V603" s="96"/>
      <c r="W603" s="99"/>
      <c r="X603" s="99"/>
      <c r="Y603" s="99"/>
      <c r="Z603" s="96"/>
      <c r="AA603" s="99"/>
      <c r="AB603" s="98"/>
      <c r="AC603" s="98"/>
      <c r="AD603" s="89"/>
      <c r="AE603" s="89"/>
      <c r="AF603" s="89"/>
      <c r="AG603" s="96"/>
      <c r="AH603" s="96"/>
      <c r="AI603" s="100"/>
      <c r="AJ603" s="88"/>
      <c r="AK603" s="88"/>
      <c r="AL603" s="88"/>
      <c r="AM603" s="88"/>
      <c r="AN603" s="88"/>
      <c r="AO603" s="88"/>
      <c r="AP603" s="88"/>
      <c r="AQ603" s="88"/>
    </row>
    <row r="604" spans="2:43" s="90" customFormat="1" x14ac:dyDescent="0.2">
      <c r="B604" s="98"/>
      <c r="C604" s="101"/>
      <c r="D604" s="101"/>
      <c r="E604" s="99"/>
      <c r="F604" s="99"/>
      <c r="G604" s="96"/>
      <c r="H604" s="99"/>
      <c r="I604" s="99"/>
      <c r="J604" s="99"/>
      <c r="K604" s="96"/>
      <c r="L604" s="96"/>
      <c r="M604" s="99"/>
      <c r="N604" s="99"/>
      <c r="O604" s="99"/>
      <c r="P604" s="96"/>
      <c r="Q604" s="96"/>
      <c r="R604" s="99"/>
      <c r="S604" s="99"/>
      <c r="T604" s="99"/>
      <c r="U604" s="96"/>
      <c r="V604" s="96"/>
      <c r="W604" s="99"/>
      <c r="X604" s="99"/>
      <c r="Y604" s="99"/>
      <c r="Z604" s="96"/>
      <c r="AA604" s="99"/>
      <c r="AB604" s="98"/>
      <c r="AC604" s="98"/>
      <c r="AD604" s="89"/>
      <c r="AE604" s="89"/>
      <c r="AF604" s="89"/>
      <c r="AG604" s="96"/>
      <c r="AH604" s="96"/>
      <c r="AI604" s="100"/>
      <c r="AJ604" s="88"/>
      <c r="AK604" s="88"/>
      <c r="AL604" s="88"/>
      <c r="AM604" s="88"/>
      <c r="AN604" s="88"/>
      <c r="AO604" s="88"/>
      <c r="AP604" s="88"/>
      <c r="AQ604" s="88"/>
    </row>
    <row r="605" spans="2:43" s="90" customFormat="1" x14ac:dyDescent="0.2">
      <c r="B605" s="98"/>
      <c r="C605" s="101"/>
      <c r="D605" s="101"/>
      <c r="E605" s="99"/>
      <c r="F605" s="99"/>
      <c r="G605" s="96"/>
      <c r="H605" s="99"/>
      <c r="I605" s="99"/>
      <c r="J605" s="99"/>
      <c r="K605" s="96"/>
      <c r="L605" s="96"/>
      <c r="M605" s="99"/>
      <c r="N605" s="99"/>
      <c r="O605" s="99"/>
      <c r="P605" s="96"/>
      <c r="Q605" s="96"/>
      <c r="R605" s="99"/>
      <c r="S605" s="99"/>
      <c r="T605" s="99"/>
      <c r="U605" s="96"/>
      <c r="V605" s="96"/>
      <c r="W605" s="99"/>
      <c r="X605" s="99"/>
      <c r="Y605" s="99"/>
      <c r="Z605" s="96"/>
      <c r="AA605" s="99"/>
      <c r="AB605" s="98"/>
      <c r="AC605" s="98"/>
      <c r="AD605" s="89"/>
      <c r="AE605" s="89"/>
      <c r="AF605" s="89"/>
      <c r="AG605" s="96"/>
      <c r="AH605" s="96"/>
      <c r="AI605" s="100"/>
      <c r="AJ605" s="88"/>
      <c r="AK605" s="88"/>
      <c r="AL605" s="88"/>
      <c r="AM605" s="88"/>
      <c r="AN605" s="88"/>
      <c r="AO605" s="88"/>
      <c r="AP605" s="88"/>
      <c r="AQ605" s="88"/>
    </row>
    <row r="606" spans="2:43" s="90" customFormat="1" x14ac:dyDescent="0.2">
      <c r="B606" s="98"/>
      <c r="C606" s="101"/>
      <c r="D606" s="101"/>
      <c r="E606" s="99"/>
      <c r="F606" s="99"/>
      <c r="G606" s="96"/>
      <c r="H606" s="99"/>
      <c r="I606" s="99"/>
      <c r="J606" s="99"/>
      <c r="K606" s="96"/>
      <c r="L606" s="96"/>
      <c r="M606" s="99"/>
      <c r="N606" s="99"/>
      <c r="O606" s="99"/>
      <c r="P606" s="96"/>
      <c r="Q606" s="96"/>
      <c r="R606" s="99"/>
      <c r="S606" s="99"/>
      <c r="T606" s="99"/>
      <c r="U606" s="96"/>
      <c r="V606" s="96"/>
      <c r="W606" s="99"/>
      <c r="X606" s="99"/>
      <c r="Y606" s="99"/>
      <c r="Z606" s="96"/>
      <c r="AA606" s="99"/>
      <c r="AB606" s="98"/>
      <c r="AC606" s="98"/>
      <c r="AD606" s="89"/>
      <c r="AE606" s="89"/>
      <c r="AF606" s="89"/>
      <c r="AG606" s="96"/>
      <c r="AH606" s="96"/>
      <c r="AI606" s="100"/>
      <c r="AJ606" s="88"/>
      <c r="AK606" s="88"/>
      <c r="AL606" s="88"/>
      <c r="AM606" s="88"/>
      <c r="AN606" s="88"/>
      <c r="AO606" s="88"/>
      <c r="AP606" s="88"/>
      <c r="AQ606" s="88"/>
    </row>
    <row r="607" spans="2:43" s="90" customFormat="1" x14ac:dyDescent="0.2">
      <c r="B607" s="98"/>
      <c r="C607" s="101"/>
      <c r="D607" s="101"/>
      <c r="E607" s="99"/>
      <c r="F607" s="99"/>
      <c r="G607" s="96"/>
      <c r="H607" s="99"/>
      <c r="I607" s="99"/>
      <c r="J607" s="99"/>
      <c r="K607" s="96"/>
      <c r="L607" s="96"/>
      <c r="M607" s="99"/>
      <c r="N607" s="99"/>
      <c r="O607" s="99"/>
      <c r="P607" s="96"/>
      <c r="Q607" s="96"/>
      <c r="R607" s="99"/>
      <c r="S607" s="99"/>
      <c r="T607" s="99"/>
      <c r="U607" s="96"/>
      <c r="V607" s="96"/>
      <c r="W607" s="99"/>
      <c r="X607" s="99"/>
      <c r="Y607" s="99"/>
      <c r="Z607" s="96"/>
      <c r="AA607" s="99"/>
      <c r="AB607" s="98"/>
      <c r="AC607" s="98"/>
      <c r="AD607" s="89"/>
      <c r="AE607" s="89"/>
      <c r="AF607" s="89"/>
      <c r="AG607" s="96"/>
      <c r="AH607" s="96"/>
      <c r="AI607" s="100"/>
      <c r="AJ607" s="88"/>
      <c r="AK607" s="88"/>
      <c r="AL607" s="88"/>
      <c r="AM607" s="88"/>
      <c r="AN607" s="88"/>
      <c r="AO607" s="88"/>
      <c r="AP607" s="88"/>
      <c r="AQ607" s="88"/>
    </row>
    <row r="608" spans="2:43" s="90" customFormat="1" x14ac:dyDescent="0.2">
      <c r="B608" s="98"/>
      <c r="C608" s="101"/>
      <c r="D608" s="101"/>
      <c r="E608" s="99"/>
      <c r="F608" s="99"/>
      <c r="G608" s="96"/>
      <c r="H608" s="99"/>
      <c r="I608" s="99"/>
      <c r="J608" s="99"/>
      <c r="K608" s="96"/>
      <c r="L608" s="96"/>
      <c r="M608" s="99"/>
      <c r="N608" s="99"/>
      <c r="O608" s="99"/>
      <c r="P608" s="96"/>
      <c r="Q608" s="96"/>
      <c r="R608" s="99"/>
      <c r="S608" s="99"/>
      <c r="T608" s="99"/>
      <c r="U608" s="96"/>
      <c r="V608" s="96"/>
      <c r="W608" s="99"/>
      <c r="X608" s="99"/>
      <c r="Y608" s="99"/>
      <c r="Z608" s="96"/>
      <c r="AA608" s="99"/>
      <c r="AB608" s="98"/>
      <c r="AC608" s="98"/>
      <c r="AD608" s="89"/>
      <c r="AE608" s="89"/>
      <c r="AF608" s="89"/>
      <c r="AG608" s="96"/>
      <c r="AH608" s="96"/>
      <c r="AI608" s="100"/>
      <c r="AJ608" s="88"/>
      <c r="AK608" s="88"/>
      <c r="AL608" s="88"/>
      <c r="AM608" s="88"/>
      <c r="AN608" s="88"/>
      <c r="AO608" s="88"/>
      <c r="AP608" s="88"/>
      <c r="AQ608" s="88"/>
    </row>
    <row r="609" spans="2:43" s="90" customFormat="1" x14ac:dyDescent="0.2">
      <c r="B609" s="98"/>
      <c r="C609" s="101"/>
      <c r="D609" s="101"/>
      <c r="E609" s="99"/>
      <c r="F609" s="99"/>
      <c r="G609" s="96"/>
      <c r="H609" s="99"/>
      <c r="I609" s="99"/>
      <c r="J609" s="99"/>
      <c r="K609" s="96"/>
      <c r="L609" s="96"/>
      <c r="M609" s="99"/>
      <c r="N609" s="99"/>
      <c r="O609" s="99"/>
      <c r="P609" s="96"/>
      <c r="Q609" s="96"/>
      <c r="R609" s="99"/>
      <c r="S609" s="99"/>
      <c r="T609" s="99"/>
      <c r="U609" s="96"/>
      <c r="V609" s="96"/>
      <c r="W609" s="99"/>
      <c r="X609" s="99"/>
      <c r="Y609" s="99"/>
      <c r="Z609" s="96"/>
      <c r="AA609" s="99"/>
      <c r="AB609" s="98"/>
      <c r="AC609" s="98"/>
      <c r="AD609" s="89"/>
      <c r="AE609" s="89"/>
      <c r="AF609" s="89"/>
      <c r="AG609" s="96"/>
      <c r="AH609" s="96"/>
      <c r="AI609" s="100"/>
      <c r="AJ609" s="88"/>
      <c r="AK609" s="88"/>
      <c r="AL609" s="88"/>
      <c r="AM609" s="88"/>
      <c r="AN609" s="88"/>
      <c r="AO609" s="88"/>
      <c r="AP609" s="88"/>
      <c r="AQ609" s="88"/>
    </row>
    <row r="610" spans="2:43" s="90" customFormat="1" x14ac:dyDescent="0.2">
      <c r="B610" s="98"/>
      <c r="C610" s="101"/>
      <c r="D610" s="101"/>
      <c r="E610" s="99"/>
      <c r="F610" s="99"/>
      <c r="G610" s="96"/>
      <c r="H610" s="99"/>
      <c r="I610" s="99"/>
      <c r="J610" s="99"/>
      <c r="K610" s="96"/>
      <c r="L610" s="96"/>
      <c r="M610" s="99"/>
      <c r="N610" s="99"/>
      <c r="O610" s="99"/>
      <c r="P610" s="96"/>
      <c r="Q610" s="96"/>
      <c r="R610" s="99"/>
      <c r="S610" s="99"/>
      <c r="T610" s="99"/>
      <c r="U610" s="96"/>
      <c r="V610" s="96"/>
      <c r="W610" s="99"/>
      <c r="X610" s="99"/>
      <c r="Y610" s="99"/>
      <c r="Z610" s="96"/>
      <c r="AA610" s="99"/>
      <c r="AB610" s="98"/>
      <c r="AC610" s="98"/>
      <c r="AD610" s="89"/>
      <c r="AE610" s="89"/>
      <c r="AF610" s="89"/>
      <c r="AG610" s="96"/>
      <c r="AH610" s="96"/>
      <c r="AI610" s="100"/>
      <c r="AJ610" s="88"/>
      <c r="AK610" s="88"/>
      <c r="AL610" s="88"/>
      <c r="AM610" s="88"/>
      <c r="AN610" s="88"/>
      <c r="AO610" s="88"/>
      <c r="AP610" s="88"/>
      <c r="AQ610" s="88"/>
    </row>
    <row r="611" spans="2:43" s="90" customFormat="1" x14ac:dyDescent="0.2">
      <c r="B611" s="98"/>
      <c r="C611" s="101"/>
      <c r="D611" s="101"/>
      <c r="E611" s="99"/>
      <c r="F611" s="99"/>
      <c r="G611" s="96"/>
      <c r="H611" s="99"/>
      <c r="I611" s="99"/>
      <c r="J611" s="99"/>
      <c r="K611" s="96"/>
      <c r="L611" s="96"/>
      <c r="M611" s="99"/>
      <c r="N611" s="99"/>
      <c r="O611" s="99"/>
      <c r="P611" s="96"/>
      <c r="Q611" s="96"/>
      <c r="R611" s="99"/>
      <c r="S611" s="99"/>
      <c r="T611" s="99"/>
      <c r="U611" s="96"/>
      <c r="V611" s="96"/>
      <c r="W611" s="99"/>
      <c r="X611" s="99"/>
      <c r="Y611" s="99"/>
      <c r="Z611" s="96"/>
      <c r="AA611" s="99"/>
      <c r="AB611" s="98"/>
      <c r="AC611" s="98"/>
      <c r="AD611" s="89"/>
      <c r="AE611" s="89"/>
      <c r="AF611" s="89"/>
      <c r="AG611" s="96"/>
      <c r="AH611" s="96"/>
      <c r="AI611" s="100"/>
      <c r="AJ611" s="88"/>
      <c r="AK611" s="88"/>
      <c r="AL611" s="88"/>
      <c r="AM611" s="88"/>
      <c r="AN611" s="88"/>
      <c r="AO611" s="88"/>
      <c r="AP611" s="88"/>
      <c r="AQ611" s="88"/>
    </row>
    <row r="612" spans="2:43" s="90" customFormat="1" x14ac:dyDescent="0.2">
      <c r="B612" s="98"/>
      <c r="C612" s="101"/>
      <c r="D612" s="101"/>
      <c r="E612" s="99"/>
      <c r="F612" s="99"/>
      <c r="G612" s="96"/>
      <c r="H612" s="99"/>
      <c r="I612" s="99"/>
      <c r="J612" s="99"/>
      <c r="K612" s="96"/>
      <c r="L612" s="96"/>
      <c r="M612" s="99"/>
      <c r="N612" s="99"/>
      <c r="O612" s="99"/>
      <c r="P612" s="96"/>
      <c r="Q612" s="96"/>
      <c r="R612" s="99"/>
      <c r="S612" s="99"/>
      <c r="T612" s="99"/>
      <c r="U612" s="96"/>
      <c r="V612" s="96"/>
      <c r="W612" s="99"/>
      <c r="X612" s="99"/>
      <c r="Y612" s="99"/>
      <c r="Z612" s="96"/>
      <c r="AA612" s="99"/>
      <c r="AB612" s="98"/>
      <c r="AC612" s="98"/>
      <c r="AD612" s="89"/>
      <c r="AE612" s="89"/>
      <c r="AF612" s="89"/>
      <c r="AG612" s="96"/>
      <c r="AH612" s="96"/>
      <c r="AI612" s="100"/>
      <c r="AJ612" s="88"/>
      <c r="AK612" s="88"/>
      <c r="AL612" s="88"/>
      <c r="AM612" s="88"/>
      <c r="AN612" s="88"/>
      <c r="AO612" s="88"/>
      <c r="AP612" s="88"/>
      <c r="AQ612" s="88"/>
    </row>
    <row r="613" spans="2:43" s="90" customFormat="1" x14ac:dyDescent="0.2">
      <c r="B613" s="98"/>
      <c r="C613" s="101"/>
      <c r="D613" s="101"/>
      <c r="E613" s="99"/>
      <c r="F613" s="99"/>
      <c r="G613" s="96"/>
      <c r="H613" s="99"/>
      <c r="I613" s="99"/>
      <c r="J613" s="99"/>
      <c r="K613" s="96"/>
      <c r="L613" s="96"/>
      <c r="M613" s="99"/>
      <c r="N613" s="99"/>
      <c r="O613" s="99"/>
      <c r="P613" s="96"/>
      <c r="Q613" s="96"/>
      <c r="R613" s="99"/>
      <c r="S613" s="99"/>
      <c r="T613" s="99"/>
      <c r="U613" s="96"/>
      <c r="V613" s="96"/>
      <c r="W613" s="99"/>
      <c r="X613" s="99"/>
      <c r="Y613" s="99"/>
      <c r="Z613" s="96"/>
      <c r="AA613" s="99"/>
      <c r="AB613" s="98"/>
      <c r="AC613" s="98"/>
      <c r="AD613" s="89"/>
      <c r="AE613" s="89"/>
      <c r="AF613" s="89"/>
      <c r="AG613" s="96"/>
      <c r="AH613" s="96"/>
      <c r="AI613" s="100"/>
      <c r="AJ613" s="88"/>
      <c r="AK613" s="88"/>
      <c r="AL613" s="88"/>
      <c r="AM613" s="88"/>
      <c r="AN613" s="88"/>
      <c r="AO613" s="88"/>
      <c r="AP613" s="88"/>
      <c r="AQ613" s="88"/>
    </row>
    <row r="614" spans="2:43" s="90" customFormat="1" x14ac:dyDescent="0.2">
      <c r="B614" s="98"/>
      <c r="C614" s="101"/>
      <c r="D614" s="101"/>
      <c r="E614" s="99"/>
      <c r="F614" s="99"/>
      <c r="G614" s="96"/>
      <c r="H614" s="99"/>
      <c r="I614" s="99"/>
      <c r="J614" s="99"/>
      <c r="K614" s="96"/>
      <c r="L614" s="96"/>
      <c r="M614" s="99"/>
      <c r="N614" s="99"/>
      <c r="O614" s="99"/>
      <c r="P614" s="96"/>
      <c r="Q614" s="96"/>
      <c r="R614" s="99"/>
      <c r="S614" s="99"/>
      <c r="T614" s="99"/>
      <c r="U614" s="96"/>
      <c r="V614" s="96"/>
      <c r="W614" s="99"/>
      <c r="X614" s="99"/>
      <c r="Y614" s="99"/>
      <c r="Z614" s="96"/>
      <c r="AA614" s="99"/>
      <c r="AB614" s="98"/>
      <c r="AC614" s="98"/>
      <c r="AD614" s="89"/>
      <c r="AE614" s="89"/>
      <c r="AF614" s="89"/>
      <c r="AG614" s="96"/>
      <c r="AH614" s="96"/>
      <c r="AI614" s="100"/>
      <c r="AJ614" s="88"/>
      <c r="AK614" s="88"/>
      <c r="AL614" s="88"/>
      <c r="AM614" s="88"/>
      <c r="AN614" s="88"/>
      <c r="AO614" s="88"/>
      <c r="AP614" s="88"/>
      <c r="AQ614" s="88"/>
    </row>
    <row r="615" spans="2:43" s="90" customFormat="1" x14ac:dyDescent="0.2">
      <c r="B615" s="98"/>
      <c r="C615" s="101"/>
      <c r="D615" s="101"/>
      <c r="E615" s="99"/>
      <c r="F615" s="99"/>
      <c r="G615" s="96"/>
      <c r="H615" s="99"/>
      <c r="I615" s="99"/>
      <c r="J615" s="99"/>
      <c r="K615" s="96"/>
      <c r="L615" s="96"/>
      <c r="M615" s="99"/>
      <c r="N615" s="99"/>
      <c r="O615" s="99"/>
      <c r="P615" s="96"/>
      <c r="Q615" s="96"/>
      <c r="R615" s="99"/>
      <c r="S615" s="99"/>
      <c r="T615" s="99"/>
      <c r="U615" s="96"/>
      <c r="V615" s="96"/>
      <c r="W615" s="99"/>
      <c r="X615" s="99"/>
      <c r="Y615" s="99"/>
      <c r="Z615" s="96"/>
      <c r="AA615" s="99"/>
      <c r="AB615" s="98"/>
      <c r="AC615" s="98"/>
      <c r="AD615" s="89"/>
      <c r="AE615" s="89"/>
      <c r="AF615" s="89"/>
      <c r="AG615" s="96"/>
      <c r="AH615" s="96"/>
      <c r="AI615" s="100"/>
      <c r="AJ615" s="88"/>
      <c r="AK615" s="88"/>
      <c r="AL615" s="88"/>
      <c r="AM615" s="88"/>
      <c r="AN615" s="88"/>
      <c r="AO615" s="88"/>
      <c r="AP615" s="88"/>
      <c r="AQ615" s="88"/>
    </row>
    <row r="616" spans="2:43" s="90" customFormat="1" x14ac:dyDescent="0.2">
      <c r="B616" s="98"/>
      <c r="C616" s="101"/>
      <c r="D616" s="101"/>
      <c r="E616" s="99"/>
      <c r="F616" s="99"/>
      <c r="G616" s="96"/>
      <c r="H616" s="99"/>
      <c r="I616" s="99"/>
      <c r="J616" s="99"/>
      <c r="K616" s="96"/>
      <c r="L616" s="96"/>
      <c r="M616" s="99"/>
      <c r="N616" s="99"/>
      <c r="O616" s="99"/>
      <c r="P616" s="96"/>
      <c r="Q616" s="96"/>
      <c r="R616" s="99"/>
      <c r="S616" s="99"/>
      <c r="T616" s="99"/>
      <c r="U616" s="96"/>
      <c r="V616" s="96"/>
      <c r="W616" s="99"/>
      <c r="X616" s="99"/>
      <c r="Y616" s="99"/>
      <c r="Z616" s="96"/>
      <c r="AA616" s="99"/>
      <c r="AB616" s="98"/>
      <c r="AC616" s="98"/>
      <c r="AD616" s="89"/>
      <c r="AE616" s="89"/>
      <c r="AF616" s="89"/>
      <c r="AG616" s="96"/>
      <c r="AH616" s="96"/>
      <c r="AI616" s="100"/>
      <c r="AJ616" s="88"/>
      <c r="AK616" s="88"/>
      <c r="AL616" s="88"/>
      <c r="AM616" s="88"/>
      <c r="AN616" s="88"/>
      <c r="AO616" s="88"/>
      <c r="AP616" s="88"/>
      <c r="AQ616" s="88"/>
    </row>
    <row r="617" spans="2:43" s="90" customFormat="1" x14ac:dyDescent="0.2">
      <c r="B617" s="98"/>
      <c r="C617" s="101"/>
      <c r="D617" s="101"/>
      <c r="E617" s="99"/>
      <c r="F617" s="99"/>
      <c r="G617" s="96"/>
      <c r="H617" s="99"/>
      <c r="I617" s="99"/>
      <c r="J617" s="99"/>
      <c r="K617" s="96"/>
      <c r="L617" s="96"/>
      <c r="M617" s="99"/>
      <c r="N617" s="99"/>
      <c r="O617" s="99"/>
      <c r="P617" s="96"/>
      <c r="Q617" s="96"/>
      <c r="R617" s="99"/>
      <c r="S617" s="99"/>
      <c r="T617" s="99"/>
      <c r="U617" s="96"/>
      <c r="V617" s="96"/>
      <c r="W617" s="99"/>
      <c r="X617" s="99"/>
      <c r="Y617" s="99"/>
      <c r="Z617" s="96"/>
      <c r="AA617" s="99"/>
      <c r="AB617" s="98"/>
      <c r="AC617" s="98"/>
      <c r="AD617" s="89"/>
      <c r="AE617" s="89"/>
      <c r="AF617" s="89"/>
      <c r="AG617" s="96"/>
      <c r="AH617" s="96"/>
      <c r="AI617" s="100"/>
      <c r="AJ617" s="88"/>
      <c r="AK617" s="88"/>
      <c r="AL617" s="88"/>
      <c r="AM617" s="88"/>
      <c r="AN617" s="88"/>
      <c r="AO617" s="88"/>
      <c r="AP617" s="88"/>
      <c r="AQ617" s="88"/>
    </row>
    <row r="618" spans="2:43" s="90" customFormat="1" x14ac:dyDescent="0.2">
      <c r="B618" s="98"/>
      <c r="C618" s="101"/>
      <c r="D618" s="101"/>
      <c r="E618" s="99"/>
      <c r="F618" s="99"/>
      <c r="G618" s="96"/>
      <c r="H618" s="99"/>
      <c r="I618" s="99"/>
      <c r="J618" s="99"/>
      <c r="K618" s="96"/>
      <c r="L618" s="96"/>
      <c r="M618" s="99"/>
      <c r="N618" s="99"/>
      <c r="O618" s="99"/>
      <c r="P618" s="96"/>
      <c r="Q618" s="96"/>
      <c r="R618" s="99"/>
      <c r="S618" s="99"/>
      <c r="T618" s="99"/>
      <c r="U618" s="96"/>
      <c r="V618" s="96"/>
      <c r="W618" s="99"/>
      <c r="X618" s="99"/>
      <c r="Y618" s="99"/>
      <c r="Z618" s="96"/>
      <c r="AA618" s="99"/>
      <c r="AB618" s="98"/>
      <c r="AC618" s="98"/>
      <c r="AD618" s="89"/>
      <c r="AE618" s="89"/>
      <c r="AF618" s="89"/>
      <c r="AG618" s="96"/>
      <c r="AH618" s="96"/>
      <c r="AI618" s="100"/>
      <c r="AJ618" s="88"/>
      <c r="AK618" s="88"/>
      <c r="AL618" s="88"/>
      <c r="AM618" s="88"/>
      <c r="AN618" s="88"/>
      <c r="AO618" s="88"/>
      <c r="AP618" s="88"/>
      <c r="AQ618" s="88"/>
    </row>
    <row r="619" spans="2:43" s="90" customFormat="1" x14ac:dyDescent="0.2">
      <c r="B619" s="98"/>
      <c r="C619" s="101"/>
      <c r="D619" s="101"/>
      <c r="E619" s="99"/>
      <c r="F619" s="99"/>
      <c r="G619" s="96"/>
      <c r="H619" s="99"/>
      <c r="I619" s="99"/>
      <c r="J619" s="99"/>
      <c r="K619" s="96"/>
      <c r="L619" s="96"/>
      <c r="M619" s="99"/>
      <c r="N619" s="99"/>
      <c r="O619" s="99"/>
      <c r="P619" s="96"/>
      <c r="Q619" s="96"/>
      <c r="R619" s="99"/>
      <c r="S619" s="99"/>
      <c r="T619" s="99"/>
      <c r="U619" s="96"/>
      <c r="V619" s="96"/>
      <c r="W619" s="99"/>
      <c r="X619" s="99"/>
      <c r="Y619" s="99"/>
      <c r="Z619" s="96"/>
      <c r="AA619" s="99"/>
      <c r="AB619" s="98"/>
      <c r="AC619" s="98"/>
      <c r="AD619" s="89"/>
      <c r="AE619" s="89"/>
      <c r="AF619" s="89"/>
      <c r="AG619" s="96"/>
      <c r="AH619" s="96"/>
      <c r="AI619" s="100"/>
      <c r="AJ619" s="88"/>
      <c r="AK619" s="88"/>
      <c r="AL619" s="88"/>
      <c r="AM619" s="88"/>
      <c r="AN619" s="88"/>
      <c r="AO619" s="88"/>
      <c r="AP619" s="88"/>
      <c r="AQ619" s="88"/>
    </row>
    <row r="620" spans="2:43" s="90" customFormat="1" x14ac:dyDescent="0.2">
      <c r="B620" s="98"/>
      <c r="C620" s="101"/>
      <c r="D620" s="101"/>
      <c r="E620" s="99"/>
      <c r="F620" s="99"/>
      <c r="G620" s="96"/>
      <c r="H620" s="99"/>
      <c r="I620" s="99"/>
      <c r="J620" s="99"/>
      <c r="K620" s="96"/>
      <c r="L620" s="96"/>
      <c r="M620" s="99"/>
      <c r="N620" s="99"/>
      <c r="O620" s="99"/>
      <c r="P620" s="96"/>
      <c r="Q620" s="96"/>
      <c r="R620" s="99"/>
      <c r="S620" s="99"/>
      <c r="T620" s="99"/>
      <c r="U620" s="96"/>
      <c r="V620" s="96"/>
      <c r="W620" s="99"/>
      <c r="X620" s="99"/>
      <c r="Y620" s="99"/>
      <c r="Z620" s="96"/>
      <c r="AA620" s="99"/>
      <c r="AB620" s="98"/>
      <c r="AC620" s="98"/>
      <c r="AD620" s="89"/>
      <c r="AE620" s="89"/>
      <c r="AF620" s="89"/>
      <c r="AG620" s="96"/>
      <c r="AH620" s="96"/>
      <c r="AI620" s="100"/>
      <c r="AJ620" s="88"/>
      <c r="AK620" s="88"/>
      <c r="AL620" s="88"/>
      <c r="AM620" s="88"/>
      <c r="AN620" s="88"/>
      <c r="AO620" s="88"/>
      <c r="AP620" s="88"/>
      <c r="AQ620" s="88"/>
    </row>
    <row r="621" spans="2:43" s="90" customFormat="1" x14ac:dyDescent="0.2">
      <c r="B621" s="98"/>
      <c r="C621" s="101"/>
      <c r="D621" s="101"/>
      <c r="E621" s="99"/>
      <c r="F621" s="99"/>
      <c r="G621" s="96"/>
      <c r="H621" s="99"/>
      <c r="I621" s="99"/>
      <c r="J621" s="99"/>
      <c r="K621" s="96"/>
      <c r="L621" s="96"/>
      <c r="M621" s="99"/>
      <c r="N621" s="99"/>
      <c r="O621" s="99"/>
      <c r="P621" s="96"/>
      <c r="Q621" s="96"/>
      <c r="R621" s="99"/>
      <c r="S621" s="99"/>
      <c r="T621" s="99"/>
      <c r="U621" s="96"/>
      <c r="V621" s="96"/>
      <c r="W621" s="99"/>
      <c r="X621" s="99"/>
      <c r="Y621" s="99"/>
      <c r="Z621" s="96"/>
      <c r="AA621" s="99"/>
      <c r="AB621" s="98"/>
      <c r="AC621" s="98"/>
      <c r="AD621" s="89"/>
      <c r="AE621" s="89"/>
      <c r="AF621" s="89"/>
      <c r="AG621" s="96"/>
      <c r="AH621" s="96"/>
      <c r="AI621" s="100"/>
      <c r="AJ621" s="88"/>
      <c r="AK621" s="88"/>
      <c r="AL621" s="88"/>
      <c r="AM621" s="88"/>
      <c r="AN621" s="88"/>
      <c r="AO621" s="88"/>
      <c r="AP621" s="88"/>
      <c r="AQ621" s="88"/>
    </row>
    <row r="622" spans="2:43" s="90" customFormat="1" x14ac:dyDescent="0.2">
      <c r="B622" s="98"/>
      <c r="C622" s="101"/>
      <c r="D622" s="101"/>
      <c r="E622" s="99"/>
      <c r="F622" s="99"/>
      <c r="G622" s="96"/>
      <c r="H622" s="99"/>
      <c r="I622" s="99"/>
      <c r="J622" s="99"/>
      <c r="K622" s="96"/>
      <c r="L622" s="96"/>
      <c r="M622" s="99"/>
      <c r="N622" s="99"/>
      <c r="O622" s="99"/>
      <c r="P622" s="96"/>
      <c r="Q622" s="96"/>
      <c r="R622" s="99"/>
      <c r="S622" s="99"/>
      <c r="T622" s="99"/>
      <c r="U622" s="96"/>
      <c r="V622" s="96"/>
      <c r="W622" s="99"/>
      <c r="X622" s="99"/>
      <c r="Y622" s="99"/>
      <c r="Z622" s="96"/>
      <c r="AA622" s="99"/>
      <c r="AB622" s="98"/>
      <c r="AC622" s="98"/>
      <c r="AD622" s="89"/>
      <c r="AE622" s="89"/>
      <c r="AF622" s="89"/>
      <c r="AG622" s="96"/>
      <c r="AH622" s="96"/>
      <c r="AI622" s="100"/>
      <c r="AJ622" s="88"/>
      <c r="AK622" s="88"/>
      <c r="AL622" s="88"/>
      <c r="AM622" s="88"/>
      <c r="AN622" s="88"/>
      <c r="AO622" s="88"/>
      <c r="AP622" s="88"/>
      <c r="AQ622" s="88"/>
    </row>
    <row r="623" spans="2:43" s="90" customFormat="1" x14ac:dyDescent="0.2">
      <c r="B623" s="98"/>
      <c r="C623" s="101"/>
      <c r="D623" s="101"/>
      <c r="E623" s="99"/>
      <c r="F623" s="99"/>
      <c r="G623" s="96"/>
      <c r="H623" s="99"/>
      <c r="I623" s="99"/>
      <c r="J623" s="99"/>
      <c r="K623" s="96"/>
      <c r="L623" s="96"/>
      <c r="M623" s="99"/>
      <c r="N623" s="99"/>
      <c r="O623" s="99"/>
      <c r="P623" s="96"/>
      <c r="Q623" s="96"/>
      <c r="R623" s="99"/>
      <c r="S623" s="99"/>
      <c r="T623" s="99"/>
      <c r="U623" s="96"/>
      <c r="V623" s="96"/>
      <c r="W623" s="99"/>
      <c r="X623" s="99"/>
      <c r="Y623" s="99"/>
      <c r="Z623" s="96"/>
      <c r="AA623" s="99"/>
      <c r="AB623" s="98"/>
      <c r="AC623" s="98"/>
      <c r="AD623" s="89"/>
      <c r="AE623" s="89"/>
      <c r="AF623" s="89"/>
      <c r="AG623" s="96"/>
      <c r="AH623" s="96"/>
      <c r="AI623" s="100"/>
      <c r="AJ623" s="88"/>
      <c r="AK623" s="88"/>
      <c r="AL623" s="88"/>
      <c r="AM623" s="88"/>
      <c r="AN623" s="88"/>
      <c r="AO623" s="88"/>
      <c r="AP623" s="88"/>
      <c r="AQ623" s="88"/>
    </row>
    <row r="624" spans="2:43" s="90" customFormat="1" x14ac:dyDescent="0.2">
      <c r="B624" s="98"/>
      <c r="C624" s="101"/>
      <c r="D624" s="101"/>
      <c r="E624" s="99"/>
      <c r="F624" s="99"/>
      <c r="G624" s="96"/>
      <c r="H624" s="99"/>
      <c r="I624" s="99"/>
      <c r="J624" s="99"/>
      <c r="K624" s="96"/>
      <c r="L624" s="96"/>
      <c r="M624" s="99"/>
      <c r="N624" s="99"/>
      <c r="O624" s="99"/>
      <c r="P624" s="96"/>
      <c r="Q624" s="96"/>
      <c r="R624" s="99"/>
      <c r="S624" s="99"/>
      <c r="T624" s="99"/>
      <c r="U624" s="96"/>
      <c r="V624" s="96"/>
      <c r="W624" s="99"/>
      <c r="X624" s="99"/>
      <c r="Y624" s="99"/>
      <c r="Z624" s="96"/>
      <c r="AA624" s="99"/>
      <c r="AB624" s="98"/>
      <c r="AC624" s="98"/>
      <c r="AD624" s="89"/>
      <c r="AE624" s="89"/>
      <c r="AF624" s="89"/>
      <c r="AG624" s="96"/>
      <c r="AH624" s="96"/>
      <c r="AI624" s="100"/>
      <c r="AJ624" s="88"/>
      <c r="AK624" s="88"/>
      <c r="AL624" s="88"/>
      <c r="AM624" s="88"/>
      <c r="AN624" s="88"/>
      <c r="AO624" s="88"/>
      <c r="AP624" s="88"/>
      <c r="AQ624" s="88"/>
    </row>
    <row r="625" spans="2:43" s="90" customFormat="1" x14ac:dyDescent="0.2">
      <c r="B625" s="98"/>
      <c r="C625" s="101"/>
      <c r="D625" s="101"/>
      <c r="E625" s="99"/>
      <c r="F625" s="99"/>
      <c r="G625" s="96"/>
      <c r="H625" s="99"/>
      <c r="I625" s="99"/>
      <c r="J625" s="99"/>
      <c r="K625" s="96"/>
      <c r="L625" s="96"/>
      <c r="M625" s="99"/>
      <c r="N625" s="99"/>
      <c r="O625" s="99"/>
      <c r="P625" s="96"/>
      <c r="Q625" s="96"/>
      <c r="R625" s="99"/>
      <c r="S625" s="99"/>
      <c r="T625" s="99"/>
      <c r="U625" s="96"/>
      <c r="V625" s="96"/>
      <c r="W625" s="99"/>
      <c r="X625" s="99"/>
      <c r="Y625" s="99"/>
      <c r="Z625" s="96"/>
      <c r="AA625" s="99"/>
      <c r="AB625" s="98"/>
      <c r="AC625" s="98"/>
      <c r="AD625" s="89"/>
      <c r="AE625" s="89"/>
      <c r="AF625" s="89"/>
      <c r="AG625" s="96"/>
      <c r="AH625" s="96"/>
      <c r="AI625" s="100"/>
      <c r="AJ625" s="88"/>
      <c r="AK625" s="88"/>
      <c r="AL625" s="88"/>
      <c r="AM625" s="88"/>
      <c r="AN625" s="88"/>
      <c r="AO625" s="88"/>
      <c r="AP625" s="88"/>
      <c r="AQ625" s="88"/>
    </row>
    <row r="626" spans="2:43" s="90" customFormat="1" x14ac:dyDescent="0.2">
      <c r="B626" s="98"/>
      <c r="C626" s="101"/>
      <c r="D626" s="101"/>
      <c r="E626" s="99"/>
      <c r="F626" s="99"/>
      <c r="G626" s="96"/>
      <c r="H626" s="99"/>
      <c r="I626" s="99"/>
      <c r="J626" s="99"/>
      <c r="K626" s="96"/>
      <c r="L626" s="96"/>
      <c r="M626" s="99"/>
      <c r="N626" s="99"/>
      <c r="O626" s="99"/>
      <c r="P626" s="96"/>
      <c r="Q626" s="96"/>
      <c r="R626" s="99"/>
      <c r="S626" s="99"/>
      <c r="T626" s="99"/>
      <c r="U626" s="96"/>
      <c r="V626" s="96"/>
      <c r="W626" s="99"/>
      <c r="X626" s="99"/>
      <c r="Y626" s="99"/>
      <c r="Z626" s="96"/>
      <c r="AA626" s="99"/>
      <c r="AB626" s="98"/>
      <c r="AC626" s="98"/>
      <c r="AD626" s="89"/>
      <c r="AE626" s="89"/>
      <c r="AF626" s="89"/>
      <c r="AG626" s="96"/>
      <c r="AH626" s="96"/>
      <c r="AI626" s="100"/>
      <c r="AJ626" s="88"/>
      <c r="AK626" s="88"/>
      <c r="AL626" s="88"/>
      <c r="AM626" s="88"/>
      <c r="AN626" s="88"/>
      <c r="AO626" s="88"/>
      <c r="AP626" s="88"/>
      <c r="AQ626" s="88"/>
    </row>
    <row r="627" spans="2:43" s="90" customFormat="1" x14ac:dyDescent="0.2">
      <c r="B627" s="98"/>
      <c r="C627" s="101"/>
      <c r="D627" s="101"/>
      <c r="E627" s="99"/>
      <c r="F627" s="99"/>
      <c r="G627" s="96"/>
      <c r="H627" s="99"/>
      <c r="I627" s="99"/>
      <c r="J627" s="99"/>
      <c r="K627" s="96"/>
      <c r="L627" s="96"/>
      <c r="M627" s="99"/>
      <c r="N627" s="99"/>
      <c r="O627" s="99"/>
      <c r="P627" s="96"/>
      <c r="Q627" s="96"/>
      <c r="R627" s="99"/>
      <c r="S627" s="99"/>
      <c r="T627" s="99"/>
      <c r="U627" s="96"/>
      <c r="V627" s="96"/>
      <c r="W627" s="99"/>
      <c r="X627" s="99"/>
      <c r="Y627" s="99"/>
      <c r="Z627" s="96"/>
      <c r="AA627" s="99"/>
      <c r="AB627" s="98"/>
      <c r="AC627" s="98"/>
      <c r="AD627" s="89"/>
      <c r="AE627" s="89"/>
      <c r="AF627" s="89"/>
      <c r="AG627" s="96"/>
      <c r="AH627" s="96"/>
      <c r="AI627" s="100"/>
      <c r="AJ627" s="88"/>
      <c r="AK627" s="88"/>
      <c r="AL627" s="88"/>
      <c r="AM627" s="88"/>
      <c r="AN627" s="88"/>
      <c r="AO627" s="88"/>
      <c r="AP627" s="88"/>
      <c r="AQ627" s="88"/>
    </row>
    <row r="628" spans="2:43" s="90" customFormat="1" x14ac:dyDescent="0.2">
      <c r="B628" s="98"/>
      <c r="C628" s="101"/>
      <c r="D628" s="101"/>
      <c r="E628" s="99"/>
      <c r="F628" s="99"/>
      <c r="G628" s="96"/>
      <c r="H628" s="99"/>
      <c r="I628" s="99"/>
      <c r="J628" s="99"/>
      <c r="K628" s="96"/>
      <c r="L628" s="96"/>
      <c r="M628" s="99"/>
      <c r="N628" s="99"/>
      <c r="O628" s="99"/>
      <c r="P628" s="96"/>
      <c r="Q628" s="96"/>
      <c r="R628" s="99"/>
      <c r="S628" s="99"/>
      <c r="T628" s="99"/>
      <c r="U628" s="96"/>
      <c r="V628" s="96"/>
      <c r="W628" s="99"/>
      <c r="X628" s="99"/>
      <c r="Y628" s="99"/>
      <c r="Z628" s="96"/>
      <c r="AA628" s="99"/>
      <c r="AB628" s="98"/>
      <c r="AC628" s="98"/>
      <c r="AD628" s="89"/>
      <c r="AE628" s="89"/>
      <c r="AF628" s="89"/>
      <c r="AG628" s="96"/>
      <c r="AH628" s="96"/>
      <c r="AI628" s="100"/>
      <c r="AJ628" s="88"/>
      <c r="AK628" s="88"/>
      <c r="AL628" s="88"/>
      <c r="AM628" s="88"/>
      <c r="AN628" s="88"/>
      <c r="AO628" s="88"/>
      <c r="AP628" s="88"/>
      <c r="AQ628" s="88"/>
    </row>
    <row r="629" spans="2:43" s="90" customFormat="1" x14ac:dyDescent="0.2">
      <c r="B629" s="98"/>
      <c r="C629" s="101"/>
      <c r="D629" s="101"/>
      <c r="E629" s="99"/>
      <c r="F629" s="99"/>
      <c r="G629" s="96"/>
      <c r="H629" s="99"/>
      <c r="I629" s="99"/>
      <c r="J629" s="99"/>
      <c r="K629" s="96"/>
      <c r="L629" s="96"/>
      <c r="M629" s="99"/>
      <c r="N629" s="99"/>
      <c r="O629" s="99"/>
      <c r="P629" s="96"/>
      <c r="Q629" s="96"/>
      <c r="R629" s="99"/>
      <c r="S629" s="99"/>
      <c r="T629" s="99"/>
      <c r="U629" s="96"/>
      <c r="V629" s="96"/>
      <c r="W629" s="99"/>
      <c r="X629" s="99"/>
      <c r="Y629" s="99"/>
      <c r="Z629" s="96"/>
      <c r="AA629" s="99"/>
      <c r="AB629" s="98"/>
      <c r="AC629" s="98"/>
      <c r="AD629" s="89"/>
      <c r="AE629" s="89"/>
      <c r="AF629" s="89"/>
      <c r="AG629" s="96"/>
      <c r="AH629" s="96"/>
      <c r="AI629" s="100"/>
      <c r="AJ629" s="88"/>
      <c r="AK629" s="88"/>
      <c r="AL629" s="88"/>
      <c r="AM629" s="88"/>
      <c r="AN629" s="88"/>
      <c r="AO629" s="88"/>
      <c r="AP629" s="88"/>
      <c r="AQ629" s="88"/>
    </row>
    <row r="630" spans="2:43" s="90" customFormat="1" x14ac:dyDescent="0.2">
      <c r="B630" s="98"/>
      <c r="C630" s="101"/>
      <c r="D630" s="101"/>
      <c r="E630" s="99"/>
      <c r="F630" s="99"/>
      <c r="G630" s="96"/>
      <c r="H630" s="99"/>
      <c r="I630" s="99"/>
      <c r="J630" s="99"/>
      <c r="K630" s="96"/>
      <c r="L630" s="96"/>
      <c r="M630" s="99"/>
      <c r="N630" s="99"/>
      <c r="O630" s="99"/>
      <c r="P630" s="96"/>
      <c r="Q630" s="96"/>
      <c r="R630" s="99"/>
      <c r="S630" s="99"/>
      <c r="T630" s="99"/>
      <c r="U630" s="96"/>
      <c r="V630" s="96"/>
      <c r="W630" s="99"/>
      <c r="X630" s="99"/>
      <c r="Y630" s="99"/>
      <c r="Z630" s="96"/>
      <c r="AA630" s="99"/>
      <c r="AB630" s="98"/>
      <c r="AC630" s="98"/>
      <c r="AD630" s="89"/>
      <c r="AE630" s="89"/>
      <c r="AF630" s="89"/>
      <c r="AG630" s="96"/>
      <c r="AH630" s="96"/>
      <c r="AI630" s="100"/>
      <c r="AJ630" s="88"/>
      <c r="AK630" s="88"/>
      <c r="AL630" s="88"/>
      <c r="AM630" s="88"/>
      <c r="AN630" s="88"/>
      <c r="AO630" s="88"/>
      <c r="AP630" s="88"/>
      <c r="AQ630" s="88"/>
    </row>
    <row r="631" spans="2:43" s="90" customFormat="1" x14ac:dyDescent="0.2">
      <c r="B631" s="98"/>
      <c r="C631" s="101"/>
      <c r="D631" s="101"/>
      <c r="E631" s="99"/>
      <c r="F631" s="99"/>
      <c r="G631" s="96"/>
      <c r="H631" s="99"/>
      <c r="I631" s="99"/>
      <c r="J631" s="99"/>
      <c r="K631" s="96"/>
      <c r="L631" s="96"/>
      <c r="M631" s="99"/>
      <c r="N631" s="99"/>
      <c r="O631" s="99"/>
      <c r="P631" s="96"/>
      <c r="Q631" s="96"/>
      <c r="R631" s="99"/>
      <c r="S631" s="99"/>
      <c r="T631" s="99"/>
      <c r="U631" s="96"/>
      <c r="V631" s="96"/>
      <c r="W631" s="99"/>
      <c r="X631" s="99"/>
      <c r="Y631" s="99"/>
      <c r="Z631" s="96"/>
      <c r="AA631" s="99"/>
      <c r="AB631" s="98"/>
      <c r="AC631" s="98"/>
      <c r="AD631" s="89"/>
      <c r="AE631" s="89"/>
      <c r="AF631" s="89"/>
      <c r="AG631" s="96"/>
      <c r="AH631" s="96"/>
      <c r="AI631" s="100"/>
      <c r="AJ631" s="88"/>
      <c r="AK631" s="88"/>
      <c r="AL631" s="88"/>
      <c r="AM631" s="88"/>
      <c r="AN631" s="88"/>
      <c r="AO631" s="88"/>
      <c r="AP631" s="88"/>
      <c r="AQ631" s="88"/>
    </row>
    <row r="632" spans="2:43" s="90" customFormat="1" x14ac:dyDescent="0.2">
      <c r="B632" s="98"/>
      <c r="C632" s="101"/>
      <c r="D632" s="101"/>
      <c r="E632" s="99"/>
      <c r="F632" s="99"/>
      <c r="G632" s="96"/>
      <c r="H632" s="99"/>
      <c r="I632" s="99"/>
      <c r="J632" s="99"/>
      <c r="K632" s="96"/>
      <c r="L632" s="96"/>
      <c r="M632" s="99"/>
      <c r="N632" s="99"/>
      <c r="O632" s="99"/>
      <c r="P632" s="96"/>
      <c r="Q632" s="96"/>
      <c r="R632" s="99"/>
      <c r="S632" s="99"/>
      <c r="T632" s="99"/>
      <c r="U632" s="96"/>
      <c r="V632" s="96"/>
      <c r="W632" s="99"/>
      <c r="X632" s="99"/>
      <c r="Y632" s="99"/>
      <c r="Z632" s="96"/>
      <c r="AA632" s="99"/>
      <c r="AB632" s="98"/>
      <c r="AC632" s="98"/>
      <c r="AD632" s="89"/>
      <c r="AE632" s="89"/>
      <c r="AF632" s="89"/>
      <c r="AG632" s="96"/>
      <c r="AH632" s="96"/>
      <c r="AI632" s="100"/>
      <c r="AJ632" s="88"/>
      <c r="AK632" s="88"/>
      <c r="AL632" s="88"/>
      <c r="AM632" s="88"/>
      <c r="AN632" s="88"/>
      <c r="AO632" s="88"/>
      <c r="AP632" s="88"/>
      <c r="AQ632" s="88"/>
    </row>
    <row r="633" spans="2:43" s="90" customFormat="1" x14ac:dyDescent="0.2">
      <c r="B633" s="98"/>
      <c r="C633" s="101"/>
      <c r="D633" s="101"/>
      <c r="E633" s="99"/>
      <c r="F633" s="99"/>
      <c r="G633" s="96"/>
      <c r="H633" s="99"/>
      <c r="I633" s="99"/>
      <c r="J633" s="99"/>
      <c r="K633" s="96"/>
      <c r="L633" s="96"/>
      <c r="M633" s="99"/>
      <c r="N633" s="99"/>
      <c r="O633" s="99"/>
      <c r="P633" s="96"/>
      <c r="Q633" s="96"/>
      <c r="R633" s="99"/>
      <c r="S633" s="99"/>
      <c r="T633" s="99"/>
      <c r="U633" s="96"/>
      <c r="V633" s="96"/>
      <c r="W633" s="99"/>
      <c r="X633" s="99"/>
      <c r="Y633" s="99"/>
      <c r="Z633" s="96"/>
      <c r="AA633" s="99"/>
      <c r="AB633" s="98"/>
      <c r="AC633" s="98"/>
      <c r="AD633" s="89"/>
      <c r="AE633" s="89"/>
      <c r="AF633" s="89"/>
      <c r="AG633" s="96"/>
      <c r="AH633" s="96"/>
      <c r="AI633" s="100"/>
      <c r="AJ633" s="88"/>
      <c r="AK633" s="88"/>
      <c r="AL633" s="88"/>
      <c r="AM633" s="88"/>
      <c r="AN633" s="88"/>
      <c r="AO633" s="88"/>
      <c r="AP633" s="88"/>
      <c r="AQ633" s="88"/>
    </row>
    <row r="634" spans="2:43" s="90" customFormat="1" x14ac:dyDescent="0.2">
      <c r="B634" s="98"/>
      <c r="C634" s="101"/>
      <c r="D634" s="101"/>
      <c r="E634" s="99"/>
      <c r="F634" s="99"/>
      <c r="G634" s="96"/>
      <c r="H634" s="99"/>
      <c r="I634" s="99"/>
      <c r="J634" s="99"/>
      <c r="K634" s="96"/>
      <c r="L634" s="96"/>
      <c r="M634" s="99"/>
      <c r="N634" s="99"/>
      <c r="O634" s="99"/>
      <c r="P634" s="96"/>
      <c r="Q634" s="96"/>
      <c r="R634" s="99"/>
      <c r="S634" s="99"/>
      <c r="T634" s="99"/>
      <c r="U634" s="96"/>
      <c r="V634" s="96"/>
      <c r="W634" s="99"/>
      <c r="X634" s="99"/>
      <c r="Y634" s="99"/>
      <c r="Z634" s="96"/>
      <c r="AA634" s="99"/>
      <c r="AB634" s="98"/>
      <c r="AC634" s="98"/>
      <c r="AD634" s="89"/>
      <c r="AE634" s="89"/>
      <c r="AF634" s="89"/>
      <c r="AG634" s="96"/>
      <c r="AH634" s="96"/>
      <c r="AI634" s="100"/>
      <c r="AJ634" s="88"/>
      <c r="AK634" s="88"/>
      <c r="AL634" s="88"/>
      <c r="AM634" s="88"/>
      <c r="AN634" s="88"/>
      <c r="AO634" s="88"/>
      <c r="AP634" s="88"/>
      <c r="AQ634" s="88"/>
    </row>
    <row r="635" spans="2:43" s="90" customFormat="1" x14ac:dyDescent="0.2">
      <c r="B635" s="98"/>
      <c r="C635" s="101"/>
      <c r="D635" s="101"/>
      <c r="E635" s="99"/>
      <c r="F635" s="99"/>
      <c r="G635" s="96"/>
      <c r="H635" s="99"/>
      <c r="I635" s="99"/>
      <c r="J635" s="99"/>
      <c r="K635" s="96"/>
      <c r="L635" s="96"/>
      <c r="M635" s="99"/>
      <c r="N635" s="99"/>
      <c r="O635" s="99"/>
      <c r="P635" s="96"/>
      <c r="Q635" s="96"/>
      <c r="R635" s="99"/>
      <c r="S635" s="99"/>
      <c r="T635" s="99"/>
      <c r="U635" s="96"/>
      <c r="V635" s="96"/>
      <c r="W635" s="99"/>
      <c r="X635" s="99"/>
      <c r="Y635" s="99"/>
      <c r="Z635" s="96"/>
      <c r="AA635" s="99"/>
      <c r="AB635" s="98"/>
      <c r="AC635" s="98"/>
      <c r="AD635" s="89"/>
      <c r="AE635" s="89"/>
      <c r="AF635" s="89"/>
      <c r="AG635" s="96"/>
      <c r="AH635" s="96"/>
      <c r="AI635" s="100"/>
      <c r="AJ635" s="88"/>
      <c r="AK635" s="88"/>
      <c r="AL635" s="88"/>
      <c r="AM635" s="88"/>
      <c r="AN635" s="88"/>
      <c r="AO635" s="88"/>
      <c r="AP635" s="88"/>
      <c r="AQ635" s="88"/>
    </row>
    <row r="636" spans="2:43" s="90" customFormat="1" x14ac:dyDescent="0.2">
      <c r="B636" s="98"/>
      <c r="C636" s="101"/>
      <c r="D636" s="101"/>
      <c r="E636" s="99"/>
      <c r="F636" s="99"/>
      <c r="G636" s="96"/>
      <c r="H636" s="99"/>
      <c r="I636" s="99"/>
      <c r="J636" s="99"/>
      <c r="K636" s="96"/>
      <c r="L636" s="96"/>
      <c r="M636" s="99"/>
      <c r="N636" s="99"/>
      <c r="O636" s="99"/>
      <c r="P636" s="96"/>
      <c r="Q636" s="96"/>
      <c r="R636" s="99"/>
      <c r="S636" s="99"/>
      <c r="T636" s="99"/>
      <c r="U636" s="96"/>
      <c r="V636" s="96"/>
      <c r="W636" s="99"/>
      <c r="X636" s="99"/>
      <c r="Y636" s="99"/>
      <c r="Z636" s="96"/>
      <c r="AA636" s="99"/>
      <c r="AB636" s="98"/>
      <c r="AC636" s="98"/>
      <c r="AD636" s="89"/>
      <c r="AE636" s="89"/>
      <c r="AF636" s="89"/>
      <c r="AG636" s="96"/>
      <c r="AH636" s="96"/>
      <c r="AI636" s="100"/>
      <c r="AJ636" s="88"/>
      <c r="AK636" s="88"/>
      <c r="AL636" s="88"/>
      <c r="AM636" s="88"/>
      <c r="AN636" s="88"/>
      <c r="AO636" s="88"/>
      <c r="AP636" s="88"/>
      <c r="AQ636" s="88"/>
    </row>
    <row r="637" spans="2:43" s="90" customFormat="1" x14ac:dyDescent="0.2">
      <c r="B637" s="98"/>
      <c r="C637" s="101"/>
      <c r="D637" s="101"/>
      <c r="E637" s="99"/>
      <c r="F637" s="99"/>
      <c r="G637" s="96"/>
      <c r="H637" s="99"/>
      <c r="I637" s="99"/>
      <c r="J637" s="99"/>
      <c r="K637" s="96"/>
      <c r="L637" s="96"/>
      <c r="M637" s="99"/>
      <c r="N637" s="99"/>
      <c r="O637" s="99"/>
      <c r="P637" s="96"/>
      <c r="Q637" s="96"/>
      <c r="R637" s="99"/>
      <c r="S637" s="99"/>
      <c r="T637" s="99"/>
      <c r="U637" s="96"/>
      <c r="V637" s="96"/>
      <c r="W637" s="99"/>
      <c r="X637" s="99"/>
      <c r="Y637" s="99"/>
      <c r="Z637" s="96"/>
      <c r="AA637" s="99"/>
      <c r="AB637" s="98"/>
      <c r="AC637" s="98"/>
      <c r="AD637" s="89"/>
      <c r="AE637" s="89"/>
      <c r="AF637" s="89"/>
      <c r="AG637" s="96"/>
      <c r="AH637" s="96"/>
      <c r="AI637" s="100"/>
      <c r="AJ637" s="88"/>
      <c r="AK637" s="88"/>
      <c r="AL637" s="88"/>
      <c r="AM637" s="88"/>
      <c r="AN637" s="88"/>
      <c r="AO637" s="88"/>
      <c r="AP637" s="88"/>
      <c r="AQ637" s="88"/>
    </row>
    <row r="638" spans="2:43" s="90" customFormat="1" x14ac:dyDescent="0.2">
      <c r="B638" s="98"/>
      <c r="C638" s="101"/>
      <c r="D638" s="101"/>
      <c r="E638" s="99"/>
      <c r="F638" s="99"/>
      <c r="G638" s="96"/>
      <c r="H638" s="99"/>
      <c r="I638" s="99"/>
      <c r="J638" s="99"/>
      <c r="K638" s="96"/>
      <c r="L638" s="96"/>
      <c r="M638" s="99"/>
      <c r="N638" s="99"/>
      <c r="O638" s="99"/>
      <c r="P638" s="96"/>
      <c r="Q638" s="96"/>
      <c r="R638" s="99"/>
      <c r="S638" s="99"/>
      <c r="T638" s="99"/>
      <c r="U638" s="96"/>
      <c r="V638" s="96"/>
      <c r="W638" s="99"/>
      <c r="X638" s="99"/>
      <c r="Y638" s="99"/>
      <c r="Z638" s="96"/>
      <c r="AA638" s="99"/>
      <c r="AB638" s="98"/>
      <c r="AC638" s="98"/>
      <c r="AD638" s="89"/>
      <c r="AE638" s="89"/>
      <c r="AF638" s="89"/>
      <c r="AG638" s="96"/>
      <c r="AH638" s="96"/>
      <c r="AI638" s="100"/>
      <c r="AJ638" s="88"/>
      <c r="AK638" s="88"/>
      <c r="AL638" s="88"/>
      <c r="AM638" s="88"/>
      <c r="AN638" s="88"/>
      <c r="AO638" s="88"/>
      <c r="AP638" s="88"/>
      <c r="AQ638" s="88"/>
    </row>
    <row r="639" spans="2:43" s="90" customFormat="1" x14ac:dyDescent="0.2">
      <c r="B639" s="98"/>
      <c r="C639" s="101"/>
      <c r="D639" s="101"/>
      <c r="E639" s="99"/>
      <c r="F639" s="99"/>
      <c r="G639" s="96"/>
      <c r="H639" s="99"/>
      <c r="I639" s="99"/>
      <c r="J639" s="99"/>
      <c r="K639" s="96"/>
      <c r="L639" s="96"/>
      <c r="M639" s="99"/>
      <c r="N639" s="99"/>
      <c r="O639" s="99"/>
      <c r="P639" s="96"/>
      <c r="Q639" s="96"/>
      <c r="R639" s="99"/>
      <c r="S639" s="99"/>
      <c r="T639" s="99"/>
      <c r="U639" s="96"/>
      <c r="V639" s="96"/>
      <c r="W639" s="99"/>
      <c r="X639" s="99"/>
      <c r="Y639" s="99"/>
      <c r="Z639" s="96"/>
      <c r="AA639" s="99"/>
      <c r="AB639" s="98"/>
      <c r="AC639" s="98"/>
      <c r="AD639" s="89"/>
      <c r="AE639" s="89"/>
      <c r="AF639" s="89"/>
      <c r="AG639" s="96"/>
      <c r="AH639" s="96"/>
      <c r="AI639" s="100"/>
      <c r="AJ639" s="88"/>
      <c r="AK639" s="88"/>
      <c r="AL639" s="88"/>
      <c r="AM639" s="88"/>
      <c r="AN639" s="88"/>
      <c r="AO639" s="88"/>
      <c r="AP639" s="88"/>
      <c r="AQ639" s="88"/>
    </row>
    <row r="640" spans="2:43" s="90" customFormat="1" x14ac:dyDescent="0.2">
      <c r="B640" s="98"/>
      <c r="C640" s="101"/>
      <c r="D640" s="101"/>
      <c r="E640" s="99"/>
      <c r="F640" s="99"/>
      <c r="G640" s="96"/>
      <c r="H640" s="99"/>
      <c r="I640" s="99"/>
      <c r="J640" s="99"/>
      <c r="K640" s="96"/>
      <c r="L640" s="96"/>
      <c r="M640" s="99"/>
      <c r="N640" s="99"/>
      <c r="O640" s="99"/>
      <c r="P640" s="96"/>
      <c r="Q640" s="96"/>
      <c r="R640" s="99"/>
      <c r="S640" s="99"/>
      <c r="T640" s="99"/>
      <c r="U640" s="96"/>
      <c r="V640" s="96"/>
      <c r="W640" s="99"/>
      <c r="X640" s="99"/>
      <c r="Y640" s="99"/>
      <c r="Z640" s="96"/>
      <c r="AA640" s="99"/>
      <c r="AB640" s="98"/>
      <c r="AC640" s="98"/>
      <c r="AD640" s="89"/>
      <c r="AE640" s="89"/>
      <c r="AF640" s="89"/>
      <c r="AG640" s="96"/>
      <c r="AH640" s="96"/>
      <c r="AI640" s="100"/>
      <c r="AJ640" s="88"/>
      <c r="AK640" s="88"/>
      <c r="AL640" s="88"/>
      <c r="AM640" s="88"/>
      <c r="AN640" s="88"/>
      <c r="AO640" s="88"/>
      <c r="AP640" s="88"/>
      <c r="AQ640" s="88"/>
    </row>
    <row r="641" spans="2:43" s="90" customFormat="1" x14ac:dyDescent="0.2">
      <c r="B641" s="98"/>
      <c r="C641" s="101"/>
      <c r="D641" s="101"/>
      <c r="E641" s="99"/>
      <c r="F641" s="99"/>
      <c r="G641" s="96"/>
      <c r="H641" s="99"/>
      <c r="I641" s="99"/>
      <c r="J641" s="99"/>
      <c r="K641" s="96"/>
      <c r="L641" s="96"/>
      <c r="M641" s="99"/>
      <c r="N641" s="99"/>
      <c r="O641" s="99"/>
      <c r="P641" s="96"/>
      <c r="Q641" s="96"/>
      <c r="R641" s="99"/>
      <c r="S641" s="99"/>
      <c r="T641" s="99"/>
      <c r="U641" s="96"/>
      <c r="V641" s="96"/>
      <c r="W641" s="99"/>
      <c r="X641" s="99"/>
      <c r="Y641" s="99"/>
      <c r="Z641" s="96"/>
      <c r="AA641" s="99"/>
      <c r="AB641" s="98"/>
      <c r="AC641" s="98"/>
      <c r="AD641" s="89"/>
      <c r="AE641" s="89"/>
      <c r="AF641" s="89"/>
      <c r="AG641" s="96"/>
      <c r="AH641" s="96"/>
      <c r="AI641" s="100"/>
      <c r="AJ641" s="88"/>
      <c r="AK641" s="88"/>
      <c r="AL641" s="88"/>
      <c r="AM641" s="88"/>
      <c r="AN641" s="88"/>
      <c r="AO641" s="88"/>
      <c r="AP641" s="88"/>
      <c r="AQ641" s="88"/>
    </row>
    <row r="642" spans="2:43" s="90" customFormat="1" x14ac:dyDescent="0.2">
      <c r="B642" s="98"/>
      <c r="C642" s="101"/>
      <c r="D642" s="101"/>
      <c r="E642" s="99"/>
      <c r="F642" s="99"/>
      <c r="G642" s="96"/>
      <c r="H642" s="99"/>
      <c r="I642" s="99"/>
      <c r="J642" s="99"/>
      <c r="K642" s="96"/>
      <c r="L642" s="96"/>
      <c r="M642" s="99"/>
      <c r="N642" s="99"/>
      <c r="O642" s="99"/>
      <c r="P642" s="96"/>
      <c r="Q642" s="96"/>
      <c r="R642" s="99"/>
      <c r="S642" s="99"/>
      <c r="T642" s="99"/>
      <c r="U642" s="96"/>
      <c r="V642" s="96"/>
      <c r="W642" s="99"/>
      <c r="X642" s="99"/>
      <c r="Y642" s="99"/>
      <c r="Z642" s="96"/>
      <c r="AA642" s="99"/>
      <c r="AB642" s="98"/>
      <c r="AC642" s="98"/>
      <c r="AD642" s="89"/>
      <c r="AE642" s="89"/>
      <c r="AF642" s="89"/>
      <c r="AG642" s="96"/>
      <c r="AH642" s="96"/>
      <c r="AI642" s="100"/>
      <c r="AJ642" s="88"/>
      <c r="AK642" s="88"/>
      <c r="AL642" s="88"/>
      <c r="AM642" s="88"/>
      <c r="AN642" s="88"/>
      <c r="AO642" s="88"/>
      <c r="AP642" s="88"/>
      <c r="AQ642" s="88"/>
    </row>
    <row r="643" spans="2:43" s="90" customFormat="1" x14ac:dyDescent="0.2">
      <c r="B643" s="98"/>
      <c r="C643" s="101"/>
      <c r="D643" s="101"/>
      <c r="E643" s="99"/>
      <c r="F643" s="99"/>
      <c r="G643" s="96"/>
      <c r="H643" s="99"/>
      <c r="I643" s="99"/>
      <c r="J643" s="99"/>
      <c r="K643" s="96"/>
      <c r="L643" s="96"/>
      <c r="M643" s="99"/>
      <c r="N643" s="99"/>
      <c r="O643" s="99"/>
      <c r="P643" s="96"/>
      <c r="Q643" s="96"/>
      <c r="R643" s="99"/>
      <c r="S643" s="99"/>
      <c r="T643" s="99"/>
      <c r="U643" s="96"/>
      <c r="V643" s="96"/>
      <c r="W643" s="99"/>
      <c r="X643" s="99"/>
      <c r="Y643" s="99"/>
      <c r="Z643" s="96"/>
      <c r="AA643" s="99"/>
      <c r="AB643" s="98"/>
      <c r="AC643" s="98"/>
      <c r="AD643" s="89"/>
      <c r="AE643" s="89"/>
      <c r="AF643" s="89"/>
      <c r="AG643" s="96"/>
      <c r="AH643" s="96"/>
      <c r="AI643" s="100"/>
      <c r="AJ643" s="88"/>
      <c r="AK643" s="88"/>
      <c r="AL643" s="88"/>
      <c r="AM643" s="88"/>
      <c r="AN643" s="88"/>
      <c r="AO643" s="88"/>
      <c r="AP643" s="88"/>
      <c r="AQ643" s="88"/>
    </row>
    <row r="644" spans="2:43" s="90" customFormat="1" x14ac:dyDescent="0.2">
      <c r="B644" s="98"/>
      <c r="C644" s="101"/>
      <c r="D644" s="101"/>
      <c r="E644" s="99"/>
      <c r="F644" s="99"/>
      <c r="G644" s="96"/>
      <c r="H644" s="99"/>
      <c r="I644" s="99"/>
      <c r="J644" s="99"/>
      <c r="K644" s="96"/>
      <c r="L644" s="96"/>
      <c r="M644" s="99"/>
      <c r="N644" s="99"/>
      <c r="O644" s="99"/>
      <c r="P644" s="96"/>
      <c r="Q644" s="96"/>
      <c r="R644" s="99"/>
      <c r="S644" s="99"/>
      <c r="T644" s="99"/>
      <c r="U644" s="96"/>
      <c r="V644" s="96"/>
      <c r="W644" s="99"/>
      <c r="X644" s="99"/>
      <c r="Y644" s="99"/>
      <c r="Z644" s="96"/>
      <c r="AA644" s="99"/>
      <c r="AB644" s="98"/>
      <c r="AC644" s="98"/>
      <c r="AD644" s="89"/>
      <c r="AE644" s="89"/>
      <c r="AF644" s="89"/>
      <c r="AG644" s="96"/>
      <c r="AH644" s="96"/>
      <c r="AI644" s="100"/>
      <c r="AJ644" s="88"/>
      <c r="AK644" s="88"/>
      <c r="AL644" s="88"/>
      <c r="AM644" s="88"/>
      <c r="AN644" s="88"/>
      <c r="AO644" s="88"/>
      <c r="AP644" s="88"/>
      <c r="AQ644" s="88"/>
    </row>
    <row r="645" spans="2:43" s="90" customFormat="1" x14ac:dyDescent="0.2">
      <c r="B645" s="98"/>
      <c r="C645" s="101"/>
      <c r="D645" s="101"/>
      <c r="E645" s="99"/>
      <c r="F645" s="99"/>
      <c r="G645" s="96"/>
      <c r="H645" s="99"/>
      <c r="I645" s="99"/>
      <c r="J645" s="99"/>
      <c r="K645" s="96"/>
      <c r="L645" s="96"/>
      <c r="M645" s="99"/>
      <c r="N645" s="99"/>
      <c r="O645" s="99"/>
      <c r="P645" s="96"/>
      <c r="Q645" s="96"/>
      <c r="R645" s="99"/>
      <c r="S645" s="99"/>
      <c r="T645" s="99"/>
      <c r="U645" s="96"/>
      <c r="V645" s="96"/>
      <c r="W645" s="99"/>
      <c r="X645" s="99"/>
      <c r="Y645" s="99"/>
      <c r="Z645" s="96"/>
      <c r="AA645" s="99"/>
      <c r="AB645" s="98"/>
      <c r="AC645" s="98"/>
      <c r="AD645" s="89"/>
      <c r="AE645" s="89"/>
      <c r="AF645" s="89"/>
      <c r="AG645" s="96"/>
      <c r="AH645" s="96"/>
      <c r="AI645" s="100"/>
      <c r="AJ645" s="88"/>
      <c r="AK645" s="88"/>
      <c r="AL645" s="88"/>
      <c r="AM645" s="88"/>
      <c r="AN645" s="88"/>
      <c r="AO645" s="88"/>
      <c r="AP645" s="88"/>
      <c r="AQ645" s="88"/>
    </row>
    <row r="646" spans="2:43" s="90" customFormat="1" x14ac:dyDescent="0.2">
      <c r="B646" s="98"/>
      <c r="C646" s="101"/>
      <c r="D646" s="101"/>
      <c r="E646" s="99"/>
      <c r="F646" s="99"/>
      <c r="G646" s="96"/>
      <c r="H646" s="99"/>
      <c r="I646" s="99"/>
      <c r="J646" s="99"/>
      <c r="K646" s="96"/>
      <c r="L646" s="96"/>
      <c r="M646" s="99"/>
      <c r="N646" s="99"/>
      <c r="O646" s="99"/>
      <c r="P646" s="96"/>
      <c r="Q646" s="96"/>
      <c r="R646" s="99"/>
      <c r="S646" s="99"/>
      <c r="T646" s="99"/>
      <c r="U646" s="96"/>
      <c r="V646" s="96"/>
      <c r="W646" s="99"/>
      <c r="X646" s="99"/>
      <c r="Y646" s="99"/>
      <c r="Z646" s="96"/>
      <c r="AA646" s="99"/>
      <c r="AB646" s="98"/>
      <c r="AC646" s="98"/>
      <c r="AD646" s="89"/>
      <c r="AE646" s="89"/>
      <c r="AF646" s="89"/>
      <c r="AG646" s="96"/>
      <c r="AH646" s="96"/>
      <c r="AI646" s="100"/>
      <c r="AJ646" s="88"/>
      <c r="AK646" s="88"/>
      <c r="AL646" s="88"/>
      <c r="AM646" s="88"/>
      <c r="AN646" s="88"/>
      <c r="AO646" s="88"/>
      <c r="AP646" s="88"/>
      <c r="AQ646" s="88"/>
    </row>
    <row r="647" spans="2:43" s="90" customFormat="1" x14ac:dyDescent="0.2">
      <c r="B647" s="98"/>
      <c r="C647" s="101"/>
      <c r="D647" s="101"/>
      <c r="E647" s="99"/>
      <c r="F647" s="99"/>
      <c r="G647" s="96"/>
      <c r="H647" s="99"/>
      <c r="I647" s="99"/>
      <c r="J647" s="99"/>
      <c r="K647" s="96"/>
      <c r="L647" s="96"/>
      <c r="M647" s="99"/>
      <c r="N647" s="99"/>
      <c r="O647" s="99"/>
      <c r="P647" s="96"/>
      <c r="Q647" s="96"/>
      <c r="R647" s="99"/>
      <c r="S647" s="99"/>
      <c r="T647" s="99"/>
      <c r="U647" s="96"/>
      <c r="V647" s="96"/>
      <c r="W647" s="99"/>
      <c r="X647" s="99"/>
      <c r="Y647" s="99"/>
      <c r="Z647" s="96"/>
      <c r="AA647" s="99"/>
      <c r="AB647" s="98"/>
      <c r="AC647" s="98"/>
      <c r="AD647" s="89"/>
      <c r="AE647" s="89"/>
      <c r="AF647" s="89"/>
      <c r="AG647" s="96"/>
      <c r="AH647" s="96"/>
      <c r="AI647" s="100"/>
      <c r="AJ647" s="88"/>
      <c r="AK647" s="88"/>
      <c r="AL647" s="88"/>
      <c r="AM647" s="88"/>
      <c r="AN647" s="88"/>
      <c r="AO647" s="88"/>
      <c r="AP647" s="88"/>
      <c r="AQ647" s="88"/>
    </row>
    <row r="648" spans="2:43" x14ac:dyDescent="0.2">
      <c r="C648" s="101"/>
      <c r="D648" s="101">
        <f>IF(C648=$C$665,1,IF(C648=$C$661,5,IF(C648=$C$662,4,IF(C648=$C$663,3,IF(C648=$C$664,2,0)))))</f>
        <v>0</v>
      </c>
    </row>
    <row r="649" spans="2:43" x14ac:dyDescent="0.2">
      <c r="C649" s="101"/>
      <c r="D649" s="101"/>
    </row>
    <row r="654" spans="2:43" s="119" customFormat="1" x14ac:dyDescent="0.2">
      <c r="B654" s="99"/>
      <c r="D654" s="99"/>
      <c r="E654" s="99"/>
      <c r="F654" s="99"/>
      <c r="H654" s="99"/>
      <c r="I654" s="99"/>
      <c r="J654" s="99"/>
      <c r="M654" s="99"/>
      <c r="N654" s="99"/>
      <c r="O654" s="99"/>
      <c r="R654" s="99"/>
      <c r="S654" s="99"/>
      <c r="T654" s="99"/>
      <c r="W654" s="99"/>
      <c r="X654" s="99"/>
      <c r="Y654" s="99"/>
      <c r="AA654" s="99"/>
      <c r="AB654" s="98"/>
      <c r="AC654" s="99"/>
    </row>
    <row r="655" spans="2:43" s="119" customFormat="1" x14ac:dyDescent="0.2">
      <c r="B655" s="99"/>
      <c r="D655" s="99"/>
      <c r="E655" s="99"/>
      <c r="F655" s="99"/>
      <c r="H655" s="99"/>
      <c r="I655" s="99"/>
      <c r="J655" s="99"/>
      <c r="M655" s="99"/>
      <c r="N655" s="99"/>
      <c r="O655" s="99"/>
      <c r="R655" s="99"/>
      <c r="S655" s="99"/>
      <c r="T655" s="99"/>
      <c r="W655" s="99"/>
      <c r="X655" s="99"/>
      <c r="Y655" s="99"/>
      <c r="AA655" s="99"/>
      <c r="AB655" s="120"/>
      <c r="AC655" s="99"/>
    </row>
    <row r="656" spans="2:43" s="119" customFormat="1" x14ac:dyDescent="0.2">
      <c r="B656" s="99"/>
      <c r="D656" s="99"/>
      <c r="E656" s="99"/>
      <c r="F656" s="99"/>
      <c r="H656" s="99"/>
      <c r="I656" s="99"/>
      <c r="J656" s="99"/>
      <c r="M656" s="99"/>
      <c r="N656" s="99"/>
      <c r="O656" s="99"/>
      <c r="R656" s="99"/>
      <c r="S656" s="99"/>
      <c r="T656" s="99"/>
      <c r="W656" s="99"/>
      <c r="X656" s="99"/>
      <c r="Y656" s="99"/>
      <c r="AA656" s="99"/>
      <c r="AB656" s="98"/>
      <c r="AC656" s="99"/>
    </row>
    <row r="657" spans="1:91" s="119" customFormat="1" x14ac:dyDescent="0.2">
      <c r="B657" s="99"/>
      <c r="D657" s="99"/>
      <c r="E657" s="99"/>
      <c r="F657" s="99"/>
      <c r="H657" s="99"/>
      <c r="I657" s="99"/>
      <c r="J657" s="99"/>
      <c r="M657" s="99"/>
      <c r="N657" s="99"/>
      <c r="O657" s="99"/>
      <c r="R657" s="99"/>
      <c r="S657" s="99"/>
      <c r="T657" s="99"/>
      <c r="W657" s="99"/>
      <c r="X657" s="99"/>
      <c r="Y657" s="99"/>
      <c r="AA657" s="99"/>
      <c r="AB657" s="98"/>
      <c r="AC657" s="99"/>
    </row>
    <row r="658" spans="1:91" s="119" customFormat="1" x14ac:dyDescent="0.2">
      <c r="B658" s="99"/>
      <c r="D658" s="99"/>
      <c r="E658" s="99"/>
      <c r="F658" s="99"/>
      <c r="H658" s="99"/>
      <c r="I658" s="99"/>
      <c r="J658" s="99"/>
      <c r="M658" s="99"/>
      <c r="N658" s="99"/>
      <c r="O658" s="99"/>
      <c r="R658" s="99"/>
      <c r="S658" s="99"/>
      <c r="T658" s="99"/>
      <c r="W658" s="99"/>
      <c r="X658" s="99"/>
      <c r="Y658" s="99"/>
      <c r="AA658" s="99"/>
      <c r="AB658" s="98"/>
      <c r="AC658" s="99"/>
    </row>
    <row r="659" spans="1:91" s="119" customFormat="1" x14ac:dyDescent="0.2">
      <c r="B659" s="99"/>
      <c r="D659" s="99"/>
      <c r="E659" s="99"/>
      <c r="F659" s="99"/>
      <c r="H659" s="99"/>
      <c r="I659" s="99"/>
      <c r="J659" s="99"/>
      <c r="M659" s="99"/>
      <c r="N659" s="99"/>
      <c r="O659" s="99"/>
      <c r="R659" s="99"/>
      <c r="S659" s="99"/>
      <c r="T659" s="99"/>
      <c r="W659" s="99"/>
      <c r="X659" s="99"/>
      <c r="Y659" s="99"/>
      <c r="AA659" s="99"/>
      <c r="AB659" s="98"/>
      <c r="AC659" s="99"/>
    </row>
    <row r="660" spans="1:91" s="99" customFormat="1" ht="25.5" x14ac:dyDescent="0.2">
      <c r="A660" s="98" t="s">
        <v>111</v>
      </c>
      <c r="C660" s="98" t="s">
        <v>44</v>
      </c>
      <c r="K660" s="98" t="s">
        <v>242</v>
      </c>
      <c r="U660" s="98" t="s">
        <v>218</v>
      </c>
      <c r="V660" s="98"/>
      <c r="Z660" s="98" t="s">
        <v>223</v>
      </c>
      <c r="AF660" s="98" t="s">
        <v>222</v>
      </c>
      <c r="AG660" s="98" t="s">
        <v>210</v>
      </c>
      <c r="AI660" s="98" t="s">
        <v>209</v>
      </c>
      <c r="AJ660" s="98"/>
      <c r="AK660" s="98"/>
      <c r="AL660" s="98" t="s">
        <v>115</v>
      </c>
      <c r="AM660" s="98" t="s">
        <v>212</v>
      </c>
      <c r="AN660" s="120" t="s">
        <v>211</v>
      </c>
      <c r="AO660" s="98" t="s">
        <v>295</v>
      </c>
      <c r="AP660" s="98" t="s">
        <v>307</v>
      </c>
      <c r="AQ660" s="98" t="s">
        <v>115</v>
      </c>
      <c r="AR660" s="98" t="s">
        <v>213</v>
      </c>
      <c r="AS660" s="313" t="s">
        <v>214</v>
      </c>
      <c r="AT660" s="313"/>
      <c r="AU660" s="313"/>
      <c r="AV660" s="313"/>
      <c r="AW660" s="313"/>
      <c r="AX660" s="313"/>
      <c r="AY660" s="313"/>
      <c r="AZ660" s="313"/>
      <c r="BA660" s="313"/>
      <c r="BB660" s="313"/>
      <c r="BC660" s="313"/>
      <c r="BD660" s="313"/>
      <c r="BE660" s="313"/>
      <c r="BF660" s="313"/>
      <c r="BG660" s="313"/>
      <c r="BH660" s="313"/>
      <c r="BI660" s="313"/>
      <c r="BJ660" s="313"/>
      <c r="BK660" s="313"/>
      <c r="BM660" s="313" t="s">
        <v>215</v>
      </c>
      <c r="BN660" s="313"/>
      <c r="BO660" s="313"/>
      <c r="BP660" s="313"/>
      <c r="BQ660" s="313"/>
      <c r="BR660" s="313"/>
      <c r="BS660" s="313"/>
      <c r="BT660" s="313"/>
      <c r="BU660" s="313"/>
      <c r="BV660" s="313"/>
      <c r="BX660" s="313" t="s">
        <v>216</v>
      </c>
      <c r="BY660" s="313"/>
      <c r="BZ660" s="313"/>
      <c r="CA660" s="313"/>
      <c r="CB660" s="313"/>
      <c r="CC660" s="313"/>
      <c r="CD660" s="313"/>
      <c r="CE660" s="313"/>
      <c r="CF660" s="313"/>
      <c r="CG660" s="120"/>
      <c r="CI660" s="348" t="s">
        <v>349</v>
      </c>
      <c r="CJ660" s="348"/>
      <c r="CK660" s="348"/>
      <c r="CL660" s="348"/>
      <c r="CM660" s="348"/>
    </row>
    <row r="661" spans="1:91" s="99" customFormat="1" ht="127.5" x14ac:dyDescent="0.2">
      <c r="A661" s="99" t="s">
        <v>107</v>
      </c>
      <c r="C661" s="99" t="s">
        <v>204</v>
      </c>
      <c r="K661" s="99" t="s">
        <v>243</v>
      </c>
      <c r="U661" s="99" t="s">
        <v>219</v>
      </c>
      <c r="Z661" s="99" t="s">
        <v>217</v>
      </c>
      <c r="AF661" s="99" t="s">
        <v>224</v>
      </c>
      <c r="AG661" s="99" t="s">
        <v>106</v>
      </c>
      <c r="AI661" s="98" t="s">
        <v>68</v>
      </c>
      <c r="AJ661" s="98" t="s">
        <v>69</v>
      </c>
      <c r="AK661" s="98" t="s">
        <v>70</v>
      </c>
      <c r="AL661" s="99" t="s">
        <v>309</v>
      </c>
      <c r="AM661" s="99" t="s">
        <v>345</v>
      </c>
      <c r="AN661" s="99" t="s">
        <v>131</v>
      </c>
      <c r="AO661" s="99" t="s">
        <v>296</v>
      </c>
      <c r="AP661" s="121" t="s">
        <v>302</v>
      </c>
      <c r="AQ661" s="99" t="s">
        <v>309</v>
      </c>
      <c r="AR661" s="99" t="s">
        <v>375</v>
      </c>
      <c r="AS661" s="98" t="str">
        <f>AQ682</f>
        <v>RECTORÍA</v>
      </c>
      <c r="AT661" s="98" t="str">
        <f>AQ680</f>
        <v>JURIDICA</v>
      </c>
      <c r="AU661" s="98" t="str">
        <f>+AQ687</f>
        <v>VICERRECTORIA_ADMINISTRATIVA_FINANCIERA</v>
      </c>
      <c r="AV661" s="98" t="str">
        <f>+AQ689</f>
        <v>VICERRECTORÍA_INVESTIGACIONES_INNOVACIÓN_Y_EXTENSIÓN</v>
      </c>
      <c r="AW661" s="98" t="str">
        <f>AQ686</f>
        <v>VICERRECTORÍA_ACADÉMICA</v>
      </c>
      <c r="AX661" s="98" t="str">
        <f>+AQ688</f>
        <v>VICERRECTORÍA_RESPONSABILIDAD_SOCIAL_Y_BIENESTAR_UNIVERSITARIO</v>
      </c>
      <c r="AY661" s="98" t="str">
        <f>AQ681</f>
        <v>PLANEACIÓN</v>
      </c>
      <c r="AZ661" s="98" t="str">
        <f>AQ684</f>
        <v>RELACIONES_INTERNACIONALES</v>
      </c>
      <c r="BA661" s="98" t="str">
        <f>AQ663</f>
        <v>CONTROL_INTERNO</v>
      </c>
      <c r="BB661" s="98" t="str">
        <f>AQ664</f>
        <v>CONTROL_DISCIPLINARIO_INTERNO</v>
      </c>
      <c r="BC661" s="98" t="str">
        <f>AQ685</f>
        <v>SECRETARIA_GENERAL</v>
      </c>
      <c r="BD661" s="98" t="str">
        <f>AQ679</f>
        <v>GESTIÓN_FINANCIERA</v>
      </c>
      <c r="BE661" s="98" t="str">
        <f>AQ677</f>
        <v>GESTIÓN_DE_TECNOLOGÍAS_INFORMÁTICAS_Y_SISTEMAS_DE_INFORMACIÓN</v>
      </c>
      <c r="BF661" s="98" t="str">
        <f>AQ676</f>
        <v>GESTIÓN_DEL_TALENTO_HUMANO</v>
      </c>
      <c r="BG661" s="98" t="str">
        <f>AQ675</f>
        <v>GESTIÓN_DE_SERVICIOS_INSTITUCIONALES</v>
      </c>
      <c r="BH661" s="98" t="str">
        <f>AQ683</f>
        <v>RECURSOS_INFORMÁTICOS_Y_EDUCATIVOS_CRIE</v>
      </c>
      <c r="BI661" s="98" t="str">
        <f>AQ661</f>
        <v>ADMISIONES_REGISTRO_Y_CONTROL_ACADÉMICO</v>
      </c>
      <c r="BJ661" s="98" t="str">
        <f>AQ662</f>
        <v>BIBLIOTECA_E_INFORMACIÓN_CIENTIFICA</v>
      </c>
      <c r="BK661" s="98" t="s">
        <v>271</v>
      </c>
      <c r="BM661" s="98" t="s">
        <v>146</v>
      </c>
      <c r="BN661" s="98" t="s">
        <v>145</v>
      </c>
      <c r="BO661" s="98" t="s">
        <v>142</v>
      </c>
      <c r="BP661" s="98" t="s">
        <v>143</v>
      </c>
      <c r="BQ661" s="98" t="s">
        <v>144</v>
      </c>
      <c r="BR661" s="98" t="s">
        <v>139</v>
      </c>
      <c r="BS661" s="98" t="s">
        <v>291</v>
      </c>
      <c r="BT661" s="98" t="s">
        <v>353</v>
      </c>
      <c r="BU661" s="98" t="s">
        <v>140</v>
      </c>
      <c r="BV661" s="98" t="s">
        <v>141</v>
      </c>
      <c r="BX661" s="98" t="s">
        <v>205</v>
      </c>
      <c r="BY661" s="98" t="s">
        <v>178</v>
      </c>
      <c r="BZ661" s="98" t="s">
        <v>181</v>
      </c>
      <c r="CA661" s="98" t="s">
        <v>179</v>
      </c>
      <c r="CB661" s="98" t="s">
        <v>177</v>
      </c>
      <c r="CC661" s="98" t="s">
        <v>186</v>
      </c>
      <c r="CD661" s="98"/>
      <c r="CF661" s="98"/>
      <c r="CI661" s="99" t="s">
        <v>345</v>
      </c>
      <c r="CJ661" s="99" t="s">
        <v>346</v>
      </c>
      <c r="CK661" s="99" t="s">
        <v>347</v>
      </c>
      <c r="CL661" s="99" t="s">
        <v>350</v>
      </c>
      <c r="CM661" s="99" t="s">
        <v>348</v>
      </c>
    </row>
    <row r="662" spans="1:91" s="99" customFormat="1" ht="76.5" x14ac:dyDescent="0.2">
      <c r="A662" s="99" t="s">
        <v>112</v>
      </c>
      <c r="C662" s="99" t="s">
        <v>263</v>
      </c>
      <c r="K662" s="99" t="s">
        <v>245</v>
      </c>
      <c r="U662" s="99" t="s">
        <v>220</v>
      </c>
      <c r="Z662" s="99" t="s">
        <v>221</v>
      </c>
      <c r="AF662" s="99" t="s">
        <v>225</v>
      </c>
      <c r="AG662" s="99" t="s">
        <v>69</v>
      </c>
      <c r="AI662" s="99" t="s">
        <v>71</v>
      </c>
      <c r="AJ662" s="99" t="s">
        <v>72</v>
      </c>
      <c r="AK662" s="99" t="s">
        <v>73</v>
      </c>
      <c r="AL662" s="99" t="s">
        <v>138</v>
      </c>
      <c r="AM662" s="99" t="s">
        <v>346</v>
      </c>
      <c r="AN662" s="99" t="s">
        <v>379</v>
      </c>
      <c r="AO662" s="99" t="s">
        <v>297</v>
      </c>
      <c r="AP662" s="121" t="s">
        <v>303</v>
      </c>
      <c r="AQ662" s="99" t="s">
        <v>138</v>
      </c>
      <c r="AR662" s="99" t="s">
        <v>130</v>
      </c>
      <c r="AS662" s="99" t="s">
        <v>120</v>
      </c>
      <c r="AT662" s="99" t="s">
        <v>120</v>
      </c>
      <c r="AU662" s="99" t="s">
        <v>121</v>
      </c>
      <c r="AV662" s="99" t="s">
        <v>122</v>
      </c>
      <c r="AW662" s="99" t="s">
        <v>121</v>
      </c>
      <c r="AX662" s="99" t="s">
        <v>108</v>
      </c>
      <c r="AY662" s="99" t="s">
        <v>121</v>
      </c>
      <c r="AZ662" s="99" t="s">
        <v>109</v>
      </c>
      <c r="BA662" s="99" t="s">
        <v>123</v>
      </c>
      <c r="BB662" s="99" t="s">
        <v>123</v>
      </c>
      <c r="BC662" s="99" t="s">
        <v>120</v>
      </c>
      <c r="BD662" s="99" t="s">
        <v>120</v>
      </c>
      <c r="BE662" s="99" t="s">
        <v>120</v>
      </c>
      <c r="BF662" s="99" t="s">
        <v>120</v>
      </c>
      <c r="BG662" s="99" t="s">
        <v>120</v>
      </c>
      <c r="BH662" s="99" t="s">
        <v>120</v>
      </c>
      <c r="BI662" s="99" t="s">
        <v>108</v>
      </c>
      <c r="BJ662" s="99" t="s">
        <v>108</v>
      </c>
      <c r="BK662" s="99" t="s">
        <v>124</v>
      </c>
      <c r="BM662" s="99" t="s">
        <v>108</v>
      </c>
      <c r="BN662" s="99" t="s">
        <v>108</v>
      </c>
      <c r="BO662" s="99" t="s">
        <v>108</v>
      </c>
      <c r="BP662" s="99" t="s">
        <v>108</v>
      </c>
      <c r="BQ662" s="99" t="s">
        <v>108</v>
      </c>
      <c r="BR662" s="99" t="s">
        <v>108</v>
      </c>
      <c r="BS662" s="99" t="s">
        <v>108</v>
      </c>
      <c r="BT662" s="99" t="s">
        <v>108</v>
      </c>
      <c r="BU662" s="99" t="s">
        <v>108</v>
      </c>
      <c r="BV662" s="99" t="s">
        <v>108</v>
      </c>
      <c r="BX662" s="99" t="s">
        <v>125</v>
      </c>
      <c r="BY662" s="99" t="s">
        <v>125</v>
      </c>
      <c r="BZ662" s="99" t="s">
        <v>125</v>
      </c>
      <c r="CA662" s="99" t="s">
        <v>125</v>
      </c>
      <c r="CB662" s="99" t="s">
        <v>125</v>
      </c>
      <c r="CC662" s="99" t="s">
        <v>125</v>
      </c>
      <c r="CI662" s="99" t="s">
        <v>296</v>
      </c>
      <c r="CJ662" s="99" t="s">
        <v>297</v>
      </c>
      <c r="CK662" s="99" t="s">
        <v>298</v>
      </c>
      <c r="CL662" s="99" t="s">
        <v>300</v>
      </c>
      <c r="CM662" s="99" t="s">
        <v>301</v>
      </c>
    </row>
    <row r="663" spans="1:91" s="99" customFormat="1" ht="102" x14ac:dyDescent="0.2">
      <c r="A663" s="99" t="s">
        <v>247</v>
      </c>
      <c r="C663" s="99" t="s">
        <v>246</v>
      </c>
      <c r="AF663" s="99" t="s">
        <v>226</v>
      </c>
      <c r="AG663" s="99" t="s">
        <v>70</v>
      </c>
      <c r="AJ663" s="99" t="s">
        <v>74</v>
      </c>
      <c r="AK663" s="99" t="s">
        <v>72</v>
      </c>
      <c r="AL663" s="99" t="s">
        <v>137</v>
      </c>
      <c r="AM663" s="99" t="s">
        <v>347</v>
      </c>
      <c r="AN663" s="99" t="s">
        <v>299</v>
      </c>
      <c r="AO663" s="99" t="s">
        <v>298</v>
      </c>
      <c r="AP663" s="122" t="s">
        <v>304</v>
      </c>
      <c r="AQ663" s="99" t="s">
        <v>137</v>
      </c>
      <c r="AR663" s="99" t="s">
        <v>128</v>
      </c>
      <c r="AS663" s="99" t="s">
        <v>121</v>
      </c>
      <c r="AU663" s="99" t="s">
        <v>120</v>
      </c>
      <c r="AV663" s="99" t="s">
        <v>125</v>
      </c>
      <c r="AW663" s="99" t="s">
        <v>108</v>
      </c>
      <c r="AX663" s="99" t="s">
        <v>119</v>
      </c>
      <c r="AY663" s="99" t="s">
        <v>120</v>
      </c>
      <c r="BF663" s="99" t="s">
        <v>119</v>
      </c>
      <c r="BG663" s="99" t="s">
        <v>123</v>
      </c>
      <c r="BM663" s="99" t="s">
        <v>122</v>
      </c>
      <c r="BN663" s="99" t="s">
        <v>122</v>
      </c>
      <c r="BO663" s="99" t="s">
        <v>122</v>
      </c>
      <c r="BP663" s="99" t="s">
        <v>122</v>
      </c>
      <c r="BQ663" s="99" t="s">
        <v>122</v>
      </c>
      <c r="BR663" s="99" t="s">
        <v>122</v>
      </c>
      <c r="BS663" s="99" t="s">
        <v>122</v>
      </c>
      <c r="BT663" s="99" t="s">
        <v>122</v>
      </c>
      <c r="BU663" s="99" t="s">
        <v>122</v>
      </c>
      <c r="BV663" s="99" t="s">
        <v>122</v>
      </c>
      <c r="CI663" s="123"/>
      <c r="CJ663" s="123"/>
      <c r="CK663" s="123"/>
      <c r="CL663" s="123"/>
      <c r="CM663" s="123"/>
    </row>
    <row r="664" spans="1:91" s="99" customFormat="1" ht="140.25" x14ac:dyDescent="0.2">
      <c r="C664" s="99" t="s">
        <v>239</v>
      </c>
      <c r="AF664" s="99" t="s">
        <v>308</v>
      </c>
      <c r="AJ664" s="99" t="s">
        <v>75</v>
      </c>
      <c r="AK664" s="99" t="s">
        <v>74</v>
      </c>
      <c r="AL664" s="99" t="s">
        <v>381</v>
      </c>
      <c r="AM664" s="99" t="s">
        <v>350</v>
      </c>
      <c r="AN664" s="99" t="s">
        <v>114</v>
      </c>
      <c r="AO664" s="99" t="s">
        <v>300</v>
      </c>
      <c r="AP664" s="121" t="s">
        <v>305</v>
      </c>
      <c r="AQ664" s="99" t="s">
        <v>381</v>
      </c>
      <c r="AR664" s="99" t="s">
        <v>126</v>
      </c>
      <c r="AU664" s="99" t="s">
        <v>125</v>
      </c>
      <c r="AV664" s="99" t="s">
        <v>108</v>
      </c>
      <c r="AW664" s="99" t="s">
        <v>110</v>
      </c>
      <c r="AY664" s="99" t="s">
        <v>124</v>
      </c>
      <c r="BM664" s="99" t="s">
        <v>125</v>
      </c>
      <c r="BN664" s="99" t="s">
        <v>125</v>
      </c>
      <c r="BO664" s="99" t="s">
        <v>125</v>
      </c>
      <c r="BP664" s="99" t="s">
        <v>125</v>
      </c>
      <c r="BQ664" s="99" t="s">
        <v>125</v>
      </c>
      <c r="BR664" s="99" t="s">
        <v>125</v>
      </c>
      <c r="BS664" s="99" t="s">
        <v>125</v>
      </c>
      <c r="BT664" s="99" t="s">
        <v>125</v>
      </c>
      <c r="BU664" s="99" t="s">
        <v>125</v>
      </c>
      <c r="BV664" s="99" t="s">
        <v>125</v>
      </c>
      <c r="CI664" s="123"/>
      <c r="CJ664" s="123"/>
      <c r="CK664" s="123"/>
      <c r="CL664" s="123"/>
      <c r="CM664" s="123"/>
    </row>
    <row r="665" spans="1:91" s="99" customFormat="1" ht="216.75" x14ac:dyDescent="0.2">
      <c r="C665" s="99" t="s">
        <v>240</v>
      </c>
      <c r="AF665" s="99" t="s">
        <v>227</v>
      </c>
      <c r="AK665" s="99" t="s">
        <v>75</v>
      </c>
      <c r="AL665" s="99" t="s">
        <v>146</v>
      </c>
      <c r="AM665" s="99" t="s">
        <v>348</v>
      </c>
      <c r="AN665" s="99" t="s">
        <v>175</v>
      </c>
      <c r="AO665" s="99" t="s">
        <v>301</v>
      </c>
      <c r="AP665" s="121" t="s">
        <v>306</v>
      </c>
      <c r="AQ665" s="99" t="s">
        <v>146</v>
      </c>
      <c r="AR665" s="99" t="s">
        <v>206</v>
      </c>
      <c r="AU665" s="99" t="s">
        <v>119</v>
      </c>
      <c r="AV665" s="99" t="s">
        <v>124</v>
      </c>
      <c r="AW665" s="99" t="s">
        <v>124</v>
      </c>
      <c r="BM665" s="99" t="s">
        <v>120</v>
      </c>
      <c r="BN665" s="99" t="s">
        <v>120</v>
      </c>
      <c r="BO665" s="99" t="s">
        <v>120</v>
      </c>
      <c r="BP665" s="99" t="s">
        <v>120</v>
      </c>
      <c r="BQ665" s="99" t="s">
        <v>120</v>
      </c>
      <c r="BR665" s="99" t="s">
        <v>120</v>
      </c>
      <c r="BS665" s="99" t="s">
        <v>120</v>
      </c>
      <c r="BT665" s="99" t="s">
        <v>120</v>
      </c>
      <c r="BU665" s="99" t="s">
        <v>120</v>
      </c>
      <c r="BV665" s="99" t="s">
        <v>120</v>
      </c>
      <c r="CI665" s="123"/>
      <c r="CJ665" s="123"/>
      <c r="CK665" s="123"/>
      <c r="CL665" s="123"/>
      <c r="CM665" s="123"/>
    </row>
    <row r="666" spans="1:91" s="99" customFormat="1" ht="38.25" x14ac:dyDescent="0.2">
      <c r="AF666" s="99" t="s">
        <v>228</v>
      </c>
      <c r="AL666" s="99" t="s">
        <v>145</v>
      </c>
      <c r="AQ666" s="99" t="s">
        <v>145</v>
      </c>
      <c r="AR666" s="99" t="s">
        <v>356</v>
      </c>
      <c r="AU666" s="99" t="s">
        <v>123</v>
      </c>
      <c r="AW666" s="99" t="s">
        <v>119</v>
      </c>
      <c r="CI666" s="123"/>
      <c r="CJ666" s="123"/>
      <c r="CK666" s="123"/>
      <c r="CL666" s="123"/>
      <c r="CM666" s="123"/>
    </row>
    <row r="667" spans="1:91" s="99" customFormat="1" ht="38.25" x14ac:dyDescent="0.2">
      <c r="B667" s="283"/>
      <c r="C667" s="283"/>
      <c r="D667" s="283"/>
      <c r="E667" s="283"/>
      <c r="F667" s="283"/>
      <c r="G667" s="283"/>
      <c r="H667" s="283"/>
      <c r="I667" s="283"/>
      <c r="J667" s="283"/>
      <c r="K667" s="283"/>
      <c r="L667" s="283"/>
      <c r="M667" s="283"/>
      <c r="N667" s="283"/>
      <c r="O667" s="283"/>
      <c r="P667" s="283"/>
      <c r="Q667" s="283"/>
      <c r="R667" s="283"/>
      <c r="S667" s="283"/>
      <c r="T667" s="283"/>
      <c r="U667" s="283"/>
      <c r="V667" s="283"/>
      <c r="W667" s="283"/>
      <c r="X667" s="283"/>
      <c r="Y667" s="283"/>
      <c r="Z667" s="283"/>
      <c r="AA667" s="283"/>
      <c r="AB667" s="283"/>
      <c r="AC667" s="283"/>
      <c r="AD667" s="283"/>
      <c r="AE667" s="283"/>
      <c r="AF667" s="99" t="s">
        <v>229</v>
      </c>
      <c r="AG667" s="120"/>
      <c r="AL667" s="99" t="s">
        <v>142</v>
      </c>
      <c r="AQ667" s="99" t="s">
        <v>142</v>
      </c>
      <c r="AR667" s="99" t="s">
        <v>357</v>
      </c>
      <c r="AU667" s="99" t="s">
        <v>124</v>
      </c>
    </row>
    <row r="668" spans="1:91" s="99" customFormat="1" ht="25.5" x14ac:dyDescent="0.2">
      <c r="B668" s="98"/>
      <c r="C668" s="124" t="s">
        <v>91</v>
      </c>
      <c r="D668" s="98"/>
      <c r="G668" s="124" t="s">
        <v>92</v>
      </c>
      <c r="K668" s="124" t="s">
        <v>93</v>
      </c>
      <c r="L668" s="124" t="s">
        <v>101</v>
      </c>
      <c r="M668" s="98"/>
      <c r="N668" s="98"/>
      <c r="O668" s="98"/>
      <c r="P668" s="124" t="s">
        <v>365</v>
      </c>
      <c r="Q668" s="124" t="s">
        <v>94</v>
      </c>
      <c r="T668" s="98"/>
      <c r="U668" s="124" t="s">
        <v>102</v>
      </c>
      <c r="V668" s="124" t="s">
        <v>369</v>
      </c>
      <c r="Z668" s="124" t="s">
        <v>370</v>
      </c>
      <c r="AC668" s="98" t="s">
        <v>371</v>
      </c>
      <c r="AD668" s="124" t="s">
        <v>374</v>
      </c>
      <c r="AE668" s="124" t="s">
        <v>373</v>
      </c>
      <c r="AF668" s="99" t="s">
        <v>230</v>
      </c>
      <c r="AI668" s="98"/>
      <c r="AJ668" s="98"/>
      <c r="AL668" s="99" t="s">
        <v>143</v>
      </c>
      <c r="AM668" s="98"/>
      <c r="AN668" s="98"/>
      <c r="AO668" s="98"/>
      <c r="AP668" s="98"/>
      <c r="AQ668" s="99" t="s">
        <v>143</v>
      </c>
      <c r="AR668" s="99" t="s">
        <v>315</v>
      </c>
    </row>
    <row r="669" spans="1:91" s="99" customFormat="1" ht="38.25" x14ac:dyDescent="0.2">
      <c r="C669" s="99" t="s">
        <v>98</v>
      </c>
      <c r="G669" s="99" t="s">
        <v>98</v>
      </c>
      <c r="K669" s="99" t="s">
        <v>98</v>
      </c>
      <c r="L669" s="99" t="s">
        <v>98</v>
      </c>
      <c r="P669" s="99" t="s">
        <v>98</v>
      </c>
      <c r="Q669" s="99" t="s">
        <v>98</v>
      </c>
      <c r="U669" s="99" t="s">
        <v>98</v>
      </c>
      <c r="V669" s="99" t="s">
        <v>98</v>
      </c>
      <c r="Z669" s="99" t="s">
        <v>98</v>
      </c>
      <c r="AC669" s="99" t="s">
        <v>98</v>
      </c>
      <c r="AD669" s="99" t="s">
        <v>98</v>
      </c>
      <c r="AE669" s="99" t="s">
        <v>98</v>
      </c>
      <c r="AF669" s="99" t="s">
        <v>231</v>
      </c>
      <c r="AI669" s="98"/>
      <c r="AL669" s="99" t="s">
        <v>144</v>
      </c>
      <c r="AM669" s="98" t="s">
        <v>247</v>
      </c>
      <c r="AN669" s="98"/>
      <c r="AQ669" s="99" t="s">
        <v>144</v>
      </c>
      <c r="AR669" s="99" t="s">
        <v>316</v>
      </c>
    </row>
    <row r="670" spans="1:91" s="99" customFormat="1" ht="38.25" x14ac:dyDescent="0.2">
      <c r="C670" s="99" t="s">
        <v>165</v>
      </c>
      <c r="G670" s="99" t="s">
        <v>165</v>
      </c>
      <c r="K670" s="99" t="s">
        <v>99</v>
      </c>
      <c r="L670" s="99" t="s">
        <v>165</v>
      </c>
      <c r="P670" s="99" t="s">
        <v>165</v>
      </c>
      <c r="Q670" s="99" t="s">
        <v>165</v>
      </c>
      <c r="U670" s="99" t="s">
        <v>165</v>
      </c>
      <c r="V670" s="99" t="s">
        <v>165</v>
      </c>
      <c r="Z670" s="99" t="s">
        <v>165</v>
      </c>
      <c r="AC670" s="99" t="s">
        <v>165</v>
      </c>
      <c r="AD670" s="99" t="s">
        <v>165</v>
      </c>
      <c r="AE670" s="99" t="s">
        <v>165</v>
      </c>
      <c r="AF670" s="99" t="s">
        <v>232</v>
      </c>
      <c r="AL670" s="99" t="s">
        <v>139</v>
      </c>
      <c r="AM670" s="99" t="s">
        <v>186</v>
      </c>
      <c r="AN670" s="99" t="s">
        <v>185</v>
      </c>
      <c r="AQ670" s="99" t="s">
        <v>139</v>
      </c>
      <c r="AR670" s="99" t="s">
        <v>317</v>
      </c>
    </row>
    <row r="671" spans="1:91" s="99" customFormat="1" ht="51" x14ac:dyDescent="0.2">
      <c r="C671" s="99" t="s">
        <v>99</v>
      </c>
      <c r="G671" s="99" t="s">
        <v>99</v>
      </c>
      <c r="K671" s="99" t="s">
        <v>100</v>
      </c>
      <c r="L671" s="99" t="s">
        <v>99</v>
      </c>
      <c r="P671" s="99" t="s">
        <v>99</v>
      </c>
      <c r="Q671" s="99" t="s">
        <v>99</v>
      </c>
      <c r="U671" s="99" t="s">
        <v>99</v>
      </c>
      <c r="V671" s="99" t="s">
        <v>99</v>
      </c>
      <c r="Z671" s="99" t="s">
        <v>99</v>
      </c>
      <c r="AB671" s="98"/>
      <c r="AC671" s="99" t="s">
        <v>99</v>
      </c>
      <c r="AD671" s="99" t="s">
        <v>99</v>
      </c>
      <c r="AE671" s="99" t="s">
        <v>99</v>
      </c>
      <c r="AL671" s="99" t="s">
        <v>291</v>
      </c>
      <c r="AM671" s="99" t="s">
        <v>178</v>
      </c>
      <c r="AN671" s="99" t="s">
        <v>176</v>
      </c>
      <c r="AQ671" s="99" t="s">
        <v>291</v>
      </c>
      <c r="AR671" s="99" t="s">
        <v>352</v>
      </c>
    </row>
    <row r="672" spans="1:91" s="99" customFormat="1" ht="51" x14ac:dyDescent="0.2">
      <c r="C672" s="99" t="s">
        <v>164</v>
      </c>
      <c r="G672" s="99" t="s">
        <v>164</v>
      </c>
      <c r="P672" s="99" t="s">
        <v>164</v>
      </c>
      <c r="Q672" s="99" t="s">
        <v>164</v>
      </c>
      <c r="V672" s="99" t="s">
        <v>164</v>
      </c>
      <c r="Z672" s="99" t="s">
        <v>164</v>
      </c>
      <c r="AB672" s="98"/>
      <c r="AL672" s="99" t="s">
        <v>353</v>
      </c>
      <c r="AM672" s="99" t="s">
        <v>181</v>
      </c>
      <c r="AN672" s="99" t="s">
        <v>182</v>
      </c>
      <c r="AQ672" s="99" t="s">
        <v>353</v>
      </c>
      <c r="AR672" s="99" t="s">
        <v>318</v>
      </c>
    </row>
    <row r="673" spans="3:44" s="99" customFormat="1" ht="51" x14ac:dyDescent="0.2">
      <c r="C673" s="99" t="s">
        <v>100</v>
      </c>
      <c r="G673" s="99" t="s">
        <v>100</v>
      </c>
      <c r="P673" s="99" t="s">
        <v>100</v>
      </c>
      <c r="Q673" s="99" t="s">
        <v>100</v>
      </c>
      <c r="V673" s="99" t="s">
        <v>100</v>
      </c>
      <c r="Z673" s="99" t="s">
        <v>100</v>
      </c>
      <c r="AB673" s="98"/>
      <c r="AI673" s="98"/>
      <c r="AL673" s="99" t="s">
        <v>140</v>
      </c>
      <c r="AM673" s="99" t="s">
        <v>179</v>
      </c>
      <c r="AN673" s="99" t="s">
        <v>183</v>
      </c>
      <c r="AQ673" s="99" t="s">
        <v>140</v>
      </c>
      <c r="AR673" s="99" t="s">
        <v>207</v>
      </c>
    </row>
    <row r="674" spans="3:44" s="99" customFormat="1" ht="51" x14ac:dyDescent="0.2">
      <c r="AB674" s="98"/>
      <c r="AL674" s="99" t="s">
        <v>141</v>
      </c>
      <c r="AM674" s="99" t="s">
        <v>205</v>
      </c>
      <c r="AN674" s="99" t="s">
        <v>184</v>
      </c>
      <c r="AQ674" s="99" t="s">
        <v>141</v>
      </c>
      <c r="AR674" s="99" t="s">
        <v>355</v>
      </c>
    </row>
    <row r="675" spans="3:44" s="99" customFormat="1" ht="38.25" x14ac:dyDescent="0.2">
      <c r="AB675" s="98"/>
      <c r="AL675" s="99" t="s">
        <v>136</v>
      </c>
      <c r="AM675" s="99" t="s">
        <v>177</v>
      </c>
      <c r="AN675" s="99" t="s">
        <v>313</v>
      </c>
      <c r="AQ675" s="99" t="s">
        <v>136</v>
      </c>
      <c r="AR675" s="99" t="s">
        <v>173</v>
      </c>
    </row>
    <row r="676" spans="3:44" s="99" customFormat="1" ht="25.5" x14ac:dyDescent="0.2">
      <c r="AB676" s="98"/>
      <c r="AL676" s="99" t="s">
        <v>310</v>
      </c>
      <c r="AQ676" s="99" t="s">
        <v>310</v>
      </c>
      <c r="AR676" s="99" t="s">
        <v>174</v>
      </c>
    </row>
    <row r="677" spans="3:44" s="99" customFormat="1" ht="63.75" x14ac:dyDescent="0.2">
      <c r="AB677" s="98"/>
      <c r="AL677" s="99" t="s">
        <v>311</v>
      </c>
      <c r="AQ677" s="99" t="s">
        <v>311</v>
      </c>
      <c r="AR677" s="99" t="s">
        <v>127</v>
      </c>
    </row>
    <row r="678" spans="3:44" s="99" customFormat="1" ht="25.5" x14ac:dyDescent="0.2">
      <c r="AB678" s="98"/>
      <c r="AL678" s="99" t="s">
        <v>382</v>
      </c>
      <c r="AQ678" s="99" t="s">
        <v>382</v>
      </c>
      <c r="AR678" s="99" t="s">
        <v>380</v>
      </c>
    </row>
    <row r="679" spans="3:44" s="99" customFormat="1" ht="51" x14ac:dyDescent="0.2">
      <c r="AB679" s="98"/>
      <c r="AL679" s="99" t="s">
        <v>135</v>
      </c>
      <c r="AQ679" s="99" t="s">
        <v>135</v>
      </c>
      <c r="AR679" s="99" t="s">
        <v>275</v>
      </c>
    </row>
    <row r="680" spans="3:44" s="99" customFormat="1" ht="38.25" x14ac:dyDescent="0.2">
      <c r="AB680" s="98"/>
      <c r="AL680" s="99" t="s">
        <v>186</v>
      </c>
      <c r="AQ680" s="99" t="s">
        <v>117</v>
      </c>
      <c r="AR680" s="99" t="s">
        <v>376</v>
      </c>
    </row>
    <row r="681" spans="3:44" s="99" customFormat="1" ht="38.25" x14ac:dyDescent="0.2">
      <c r="AB681" s="98"/>
      <c r="AQ681" s="99" t="s">
        <v>118</v>
      </c>
      <c r="AR681" s="99" t="s">
        <v>172</v>
      </c>
    </row>
    <row r="682" spans="3:44" s="99" customFormat="1" ht="25.5" x14ac:dyDescent="0.2">
      <c r="AB682" s="98"/>
      <c r="AL682" s="99" t="s">
        <v>117</v>
      </c>
      <c r="AQ682" s="99" t="s">
        <v>116</v>
      </c>
      <c r="AR682" s="99" t="s">
        <v>377</v>
      </c>
    </row>
    <row r="683" spans="3:44" s="99" customFormat="1" ht="38.25" x14ac:dyDescent="0.2">
      <c r="AB683" s="98"/>
      <c r="AL683" s="99" t="s">
        <v>178</v>
      </c>
      <c r="AQ683" s="99" t="s">
        <v>312</v>
      </c>
      <c r="AR683" s="99" t="s">
        <v>129</v>
      </c>
    </row>
    <row r="684" spans="3:44" s="99" customFormat="1" ht="51" x14ac:dyDescent="0.2">
      <c r="AB684" s="98"/>
      <c r="AL684" s="99" t="s">
        <v>314</v>
      </c>
      <c r="AQ684" s="99" t="s">
        <v>132</v>
      </c>
      <c r="AR684" s="99" t="s">
        <v>319</v>
      </c>
    </row>
    <row r="685" spans="3:44" s="99" customFormat="1" ht="51" x14ac:dyDescent="0.2">
      <c r="AB685" s="98"/>
      <c r="AL685" s="99" t="s">
        <v>179</v>
      </c>
      <c r="AQ685" s="99" t="s">
        <v>133</v>
      </c>
      <c r="AR685" s="99" t="s">
        <v>378</v>
      </c>
    </row>
    <row r="686" spans="3:44" s="99" customFormat="1" ht="51" x14ac:dyDescent="0.2">
      <c r="AB686" s="98"/>
      <c r="AL686" s="99" t="s">
        <v>180</v>
      </c>
      <c r="AQ686" s="99" t="s">
        <v>134</v>
      </c>
      <c r="AR686" s="99" t="s">
        <v>131</v>
      </c>
    </row>
    <row r="687" spans="3:44" s="99" customFormat="1" ht="38.25" x14ac:dyDescent="0.2">
      <c r="AB687" s="98"/>
      <c r="AL687" s="99" t="s">
        <v>177</v>
      </c>
      <c r="AQ687" s="99" t="s">
        <v>335</v>
      </c>
      <c r="AR687" s="99" t="s">
        <v>114</v>
      </c>
    </row>
    <row r="688" spans="3:44" s="99" customFormat="1" ht="63.75" x14ac:dyDescent="0.2">
      <c r="AB688" s="98"/>
      <c r="AL688" s="99" t="s">
        <v>118</v>
      </c>
      <c r="AQ688" s="99" t="s">
        <v>338</v>
      </c>
      <c r="AR688" s="99" t="s">
        <v>175</v>
      </c>
    </row>
    <row r="689" spans="1:44" s="99" customFormat="1" ht="51" x14ac:dyDescent="0.2">
      <c r="AB689" s="98"/>
      <c r="AL689" s="99" t="s">
        <v>116</v>
      </c>
      <c r="AQ689" s="99" t="s">
        <v>339</v>
      </c>
      <c r="AR689" s="99" t="s">
        <v>379</v>
      </c>
    </row>
    <row r="690" spans="1:44" s="99" customFormat="1" ht="38.25" x14ac:dyDescent="0.2">
      <c r="A690" s="98" t="s">
        <v>115</v>
      </c>
      <c r="AB690" s="98"/>
      <c r="AL690" s="99" t="s">
        <v>334</v>
      </c>
    </row>
    <row r="691" spans="1:44" s="99" customFormat="1" ht="38.25" x14ac:dyDescent="0.2">
      <c r="A691" s="99" t="s">
        <v>309</v>
      </c>
      <c r="AB691" s="98"/>
      <c r="AL691" s="99" t="s">
        <v>132</v>
      </c>
    </row>
    <row r="692" spans="1:44" s="99" customFormat="1" ht="38.25" x14ac:dyDescent="0.2">
      <c r="A692" s="99" t="s">
        <v>138</v>
      </c>
      <c r="AB692" s="98"/>
      <c r="AL692" s="99" t="s">
        <v>133</v>
      </c>
    </row>
    <row r="693" spans="1:44" s="99" customFormat="1" ht="25.5" x14ac:dyDescent="0.2">
      <c r="A693" s="99" t="s">
        <v>137</v>
      </c>
      <c r="AB693" s="98"/>
      <c r="AL693" s="99" t="s">
        <v>134</v>
      </c>
    </row>
    <row r="694" spans="1:44" s="99" customFormat="1" ht="38.25" x14ac:dyDescent="0.2">
      <c r="A694" s="99" t="s">
        <v>381</v>
      </c>
      <c r="AB694" s="98"/>
      <c r="AL694" s="99" t="s">
        <v>335</v>
      </c>
    </row>
    <row r="695" spans="1:44" s="99" customFormat="1" ht="63.75" x14ac:dyDescent="0.2">
      <c r="A695" s="99" t="s">
        <v>146</v>
      </c>
      <c r="AB695" s="98"/>
      <c r="AL695" s="99" t="s">
        <v>336</v>
      </c>
    </row>
    <row r="696" spans="1:44" s="99" customFormat="1" ht="51" x14ac:dyDescent="0.2">
      <c r="A696" s="99" t="s">
        <v>145</v>
      </c>
      <c r="AB696" s="98"/>
      <c r="AL696" s="99" t="s">
        <v>337</v>
      </c>
    </row>
    <row r="697" spans="1:44" s="99" customFormat="1" ht="25.5" x14ac:dyDescent="0.2">
      <c r="A697" s="99" t="s">
        <v>142</v>
      </c>
      <c r="AB697" s="98"/>
    </row>
    <row r="698" spans="1:44" s="99" customFormat="1" ht="25.5" x14ac:dyDescent="0.2">
      <c r="A698" s="99" t="s">
        <v>143</v>
      </c>
      <c r="AB698" s="98"/>
    </row>
    <row r="699" spans="1:44" s="99" customFormat="1" ht="38.25" x14ac:dyDescent="0.2">
      <c r="A699" s="99" t="s">
        <v>144</v>
      </c>
      <c r="AB699" s="98"/>
    </row>
    <row r="700" spans="1:44" s="99" customFormat="1" ht="25.5" x14ac:dyDescent="0.2">
      <c r="A700" s="99" t="s">
        <v>139</v>
      </c>
      <c r="AB700" s="98"/>
    </row>
    <row r="701" spans="1:44" s="99" customFormat="1" ht="38.25" x14ac:dyDescent="0.2">
      <c r="A701" s="99" t="s">
        <v>291</v>
      </c>
      <c r="AB701" s="98"/>
    </row>
    <row r="702" spans="1:44" s="99" customFormat="1" ht="25.5" x14ac:dyDescent="0.2">
      <c r="A702" s="99" t="s">
        <v>353</v>
      </c>
      <c r="AB702" s="98"/>
    </row>
    <row r="703" spans="1:44" s="99" customFormat="1" ht="25.5" x14ac:dyDescent="0.2">
      <c r="A703" s="99" t="s">
        <v>140</v>
      </c>
      <c r="AB703" s="98"/>
    </row>
    <row r="704" spans="1:44" s="99" customFormat="1" ht="25.5" x14ac:dyDescent="0.2">
      <c r="A704" s="99" t="s">
        <v>141</v>
      </c>
      <c r="AB704" s="98"/>
    </row>
    <row r="705" spans="1:28" s="99" customFormat="1" ht="38.25" x14ac:dyDescent="0.2">
      <c r="A705" s="99" t="s">
        <v>136</v>
      </c>
      <c r="AB705" s="98"/>
    </row>
    <row r="706" spans="1:28" s="99" customFormat="1" ht="25.5" x14ac:dyDescent="0.2">
      <c r="A706" s="99" t="s">
        <v>310</v>
      </c>
      <c r="AB706" s="98"/>
    </row>
    <row r="707" spans="1:28" s="99" customFormat="1" ht="63.75" x14ac:dyDescent="0.2">
      <c r="A707" s="99" t="s">
        <v>311</v>
      </c>
      <c r="AB707" s="98"/>
    </row>
    <row r="708" spans="1:28" s="99" customFormat="1" ht="25.5" x14ac:dyDescent="0.2">
      <c r="A708" s="99" t="s">
        <v>382</v>
      </c>
      <c r="AB708" s="98"/>
    </row>
    <row r="709" spans="1:28" s="99" customFormat="1" ht="25.5" x14ac:dyDescent="0.2">
      <c r="A709" s="99" t="s">
        <v>135</v>
      </c>
      <c r="AB709" s="98"/>
    </row>
    <row r="710" spans="1:28" s="99" customFormat="1" x14ac:dyDescent="0.2">
      <c r="A710" s="99" t="s">
        <v>117</v>
      </c>
      <c r="AB710" s="98"/>
    </row>
    <row r="711" spans="1:28" s="99" customFormat="1" x14ac:dyDescent="0.2">
      <c r="A711" s="99" t="s">
        <v>118</v>
      </c>
      <c r="AB711" s="98"/>
    </row>
    <row r="712" spans="1:28" s="99" customFormat="1" x14ac:dyDescent="0.2">
      <c r="A712" s="99" t="s">
        <v>116</v>
      </c>
      <c r="AB712" s="98"/>
    </row>
    <row r="713" spans="1:28" s="99" customFormat="1" ht="38.25" x14ac:dyDescent="0.2">
      <c r="A713" s="99" t="s">
        <v>312</v>
      </c>
      <c r="AB713" s="98"/>
    </row>
    <row r="714" spans="1:28" s="99" customFormat="1" ht="25.5" x14ac:dyDescent="0.2">
      <c r="A714" s="99" t="s">
        <v>132</v>
      </c>
      <c r="AB714" s="98"/>
    </row>
    <row r="715" spans="1:28" s="99" customFormat="1" ht="25.5" x14ac:dyDescent="0.2">
      <c r="A715" s="99" t="s">
        <v>133</v>
      </c>
      <c r="AB715" s="98"/>
    </row>
    <row r="716" spans="1:28" s="99" customFormat="1" ht="25.5" x14ac:dyDescent="0.2">
      <c r="A716" s="99" t="s">
        <v>134</v>
      </c>
      <c r="AB716" s="98"/>
    </row>
    <row r="717" spans="1:28" s="99" customFormat="1" ht="38.25" x14ac:dyDescent="0.2">
      <c r="A717" s="99" t="s">
        <v>335</v>
      </c>
      <c r="AB717" s="98"/>
    </row>
    <row r="718" spans="1:28" s="99" customFormat="1" ht="63.75" x14ac:dyDescent="0.2">
      <c r="A718" s="99" t="s">
        <v>338</v>
      </c>
      <c r="AB718" s="98"/>
    </row>
    <row r="719" spans="1:28" s="99" customFormat="1" ht="51" x14ac:dyDescent="0.2">
      <c r="A719" s="99" t="s">
        <v>339</v>
      </c>
      <c r="AB719" s="98"/>
    </row>
    <row r="720" spans="1:28" s="99" customFormat="1" ht="38.25" x14ac:dyDescent="0.2">
      <c r="A720" s="99" t="s">
        <v>186</v>
      </c>
      <c r="AB720" s="98"/>
    </row>
    <row r="721" spans="1:28" s="99" customFormat="1" ht="25.5" x14ac:dyDescent="0.2">
      <c r="A721" s="99" t="s">
        <v>178</v>
      </c>
      <c r="AB721" s="98"/>
    </row>
    <row r="722" spans="1:28" s="99" customFormat="1" ht="51" x14ac:dyDescent="0.2">
      <c r="A722" s="99" t="s">
        <v>181</v>
      </c>
      <c r="AB722" s="98"/>
    </row>
    <row r="723" spans="1:28" s="99" customFormat="1" ht="51" x14ac:dyDescent="0.2">
      <c r="A723" s="99" t="s">
        <v>179</v>
      </c>
      <c r="AB723" s="98"/>
    </row>
    <row r="724" spans="1:28" s="99" customFormat="1" ht="51" x14ac:dyDescent="0.2">
      <c r="A724" s="99" t="s">
        <v>205</v>
      </c>
      <c r="AB724" s="98"/>
    </row>
    <row r="725" spans="1:28" s="99" customFormat="1" ht="25.5" x14ac:dyDescent="0.2">
      <c r="A725" s="99" t="s">
        <v>177</v>
      </c>
      <c r="AB725" s="98"/>
    </row>
    <row r="726" spans="1:28" s="99" customFormat="1" ht="25.5" x14ac:dyDescent="0.2">
      <c r="A726" s="99" t="s">
        <v>345</v>
      </c>
      <c r="AB726" s="98"/>
    </row>
    <row r="727" spans="1:28" s="99" customFormat="1" ht="51" x14ac:dyDescent="0.2">
      <c r="A727" s="99" t="s">
        <v>346</v>
      </c>
      <c r="AB727" s="98"/>
    </row>
    <row r="728" spans="1:28" s="99" customFormat="1" x14ac:dyDescent="0.2">
      <c r="A728" s="99" t="s">
        <v>347</v>
      </c>
      <c r="AB728" s="98"/>
    </row>
    <row r="729" spans="1:28" s="99" customFormat="1" ht="38.25" x14ac:dyDescent="0.2">
      <c r="A729" s="99" t="s">
        <v>350</v>
      </c>
      <c r="AB729" s="98"/>
    </row>
    <row r="730" spans="1:28" s="99" customFormat="1" ht="63.75" x14ac:dyDescent="0.2">
      <c r="A730" s="99" t="s">
        <v>348</v>
      </c>
      <c r="AB730" s="98"/>
    </row>
    <row r="731" spans="1:28" s="99" customFormat="1" x14ac:dyDescent="0.2">
      <c r="AB731" s="98"/>
    </row>
    <row r="732" spans="1:28" s="99" customFormat="1" x14ac:dyDescent="0.2">
      <c r="AB732" s="98"/>
    </row>
    <row r="733" spans="1:28" s="99" customFormat="1" x14ac:dyDescent="0.2">
      <c r="AB733" s="98"/>
    </row>
    <row r="734" spans="1:28" s="99" customFormat="1" x14ac:dyDescent="0.2">
      <c r="AB734" s="98"/>
    </row>
    <row r="735" spans="1:28" s="99" customFormat="1" x14ac:dyDescent="0.2">
      <c r="AB735" s="98"/>
    </row>
    <row r="736" spans="1:28" s="99" customFormat="1" x14ac:dyDescent="0.2">
      <c r="AB736" s="98"/>
    </row>
    <row r="737" spans="28:28" s="99" customFormat="1" x14ac:dyDescent="0.2">
      <c r="AB737" s="98"/>
    </row>
    <row r="738" spans="28:28" s="99" customFormat="1" x14ac:dyDescent="0.2">
      <c r="AB738" s="98"/>
    </row>
    <row r="739" spans="28:28" s="99" customFormat="1" x14ac:dyDescent="0.2">
      <c r="AB739" s="98"/>
    </row>
    <row r="740" spans="28:28" s="99" customFormat="1" x14ac:dyDescent="0.2">
      <c r="AB740" s="98"/>
    </row>
    <row r="741" spans="28:28" s="99" customFormat="1" x14ac:dyDescent="0.2">
      <c r="AB741" s="98"/>
    </row>
    <row r="742" spans="28:28" s="99" customFormat="1" x14ac:dyDescent="0.2">
      <c r="AB742" s="98"/>
    </row>
    <row r="743" spans="28:28" s="99" customFormat="1" x14ac:dyDescent="0.2">
      <c r="AB743" s="98"/>
    </row>
    <row r="744" spans="28:28" s="99" customFormat="1" x14ac:dyDescent="0.2">
      <c r="AB744" s="98"/>
    </row>
    <row r="745" spans="28:28" s="99" customFormat="1" x14ac:dyDescent="0.2">
      <c r="AB745" s="98"/>
    </row>
    <row r="746" spans="28:28" s="99" customFormat="1" x14ac:dyDescent="0.2">
      <c r="AB746" s="98"/>
    </row>
    <row r="747" spans="28:28" s="99" customFormat="1" x14ac:dyDescent="0.2">
      <c r="AB747" s="98"/>
    </row>
    <row r="748" spans="28:28" s="99" customFormat="1" x14ac:dyDescent="0.2">
      <c r="AB748" s="98"/>
    </row>
    <row r="749" spans="28:28" s="99" customFormat="1" x14ac:dyDescent="0.2">
      <c r="AB749" s="98"/>
    </row>
    <row r="750" spans="28:28" s="99" customFormat="1" x14ac:dyDescent="0.2">
      <c r="AB750" s="98"/>
    </row>
    <row r="751" spans="28:28" s="99" customFormat="1" x14ac:dyDescent="0.2">
      <c r="AB751" s="98"/>
    </row>
    <row r="752" spans="28:28" s="99" customFormat="1" x14ac:dyDescent="0.2">
      <c r="AB752" s="98"/>
    </row>
    <row r="753" spans="28:28" s="99" customFormat="1" x14ac:dyDescent="0.2">
      <c r="AB753" s="98"/>
    </row>
    <row r="754" spans="28:28" s="99" customFormat="1" x14ac:dyDescent="0.2">
      <c r="AB754" s="98"/>
    </row>
    <row r="755" spans="28:28" s="99" customFormat="1" x14ac:dyDescent="0.2">
      <c r="AB755" s="98"/>
    </row>
    <row r="756" spans="28:28" s="99" customFormat="1" x14ac:dyDescent="0.2">
      <c r="AB756" s="98"/>
    </row>
    <row r="757" spans="28:28" s="99" customFormat="1" x14ac:dyDescent="0.2">
      <c r="AB757" s="98"/>
    </row>
    <row r="758" spans="28:28" s="99" customFormat="1" x14ac:dyDescent="0.2">
      <c r="AB758" s="98"/>
    </row>
    <row r="759" spans="28:28" s="99" customFormat="1" x14ac:dyDescent="0.2">
      <c r="AB759" s="98"/>
    </row>
    <row r="760" spans="28:28" s="99" customFormat="1" x14ac:dyDescent="0.2">
      <c r="AB760" s="98"/>
    </row>
    <row r="761" spans="28:28" s="99" customFormat="1" x14ac:dyDescent="0.2">
      <c r="AB761" s="98"/>
    </row>
    <row r="762" spans="28:28" s="99" customFormat="1" x14ac:dyDescent="0.2">
      <c r="AB762" s="98"/>
    </row>
    <row r="763" spans="28:28" s="99" customFormat="1" x14ac:dyDescent="0.2">
      <c r="AB763" s="98"/>
    </row>
    <row r="764" spans="28:28" s="99" customFormat="1" x14ac:dyDescent="0.2">
      <c r="AB764" s="98"/>
    </row>
    <row r="765" spans="28:28" s="99" customFormat="1" x14ac:dyDescent="0.2">
      <c r="AB765" s="98"/>
    </row>
    <row r="766" spans="28:28" s="99" customFormat="1" x14ac:dyDescent="0.2">
      <c r="AB766" s="98"/>
    </row>
    <row r="767" spans="28:28" s="99" customFormat="1" x14ac:dyDescent="0.2">
      <c r="AB767" s="98"/>
    </row>
    <row r="768" spans="28:28" s="99" customFormat="1" x14ac:dyDescent="0.2">
      <c r="AB768" s="98"/>
    </row>
    <row r="769" spans="28:28" s="99" customFormat="1" x14ac:dyDescent="0.2">
      <c r="AB769" s="98"/>
    </row>
    <row r="770" spans="28:28" s="99" customFormat="1" x14ac:dyDescent="0.2">
      <c r="AB770" s="98"/>
    </row>
    <row r="771" spans="28:28" s="99" customFormat="1" x14ac:dyDescent="0.2">
      <c r="AB771" s="98"/>
    </row>
    <row r="772" spans="28:28" s="99" customFormat="1" x14ac:dyDescent="0.2">
      <c r="AB772" s="98"/>
    </row>
    <row r="773" spans="28:28" s="99" customFormat="1" x14ac:dyDescent="0.2">
      <c r="AB773" s="98"/>
    </row>
    <row r="774" spans="28:28" s="99" customFormat="1" x14ac:dyDescent="0.2">
      <c r="AB774" s="98"/>
    </row>
    <row r="775" spans="28:28" s="99" customFormat="1" x14ac:dyDescent="0.2">
      <c r="AB775" s="98"/>
    </row>
    <row r="776" spans="28:28" s="99" customFormat="1" x14ac:dyDescent="0.2">
      <c r="AB776" s="98"/>
    </row>
    <row r="777" spans="28:28" s="99" customFormat="1" x14ac:dyDescent="0.2">
      <c r="AB777" s="98"/>
    </row>
    <row r="778" spans="28:28" s="99" customFormat="1" x14ac:dyDescent="0.2">
      <c r="AB778" s="98"/>
    </row>
    <row r="779" spans="28:28" s="99" customFormat="1" x14ac:dyDescent="0.2">
      <c r="AB779" s="98"/>
    </row>
    <row r="780" spans="28:28" s="99" customFormat="1" x14ac:dyDescent="0.2">
      <c r="AB780" s="98"/>
    </row>
    <row r="781" spans="28:28" s="99" customFormat="1" x14ac:dyDescent="0.2">
      <c r="AB781" s="98"/>
    </row>
    <row r="782" spans="28:28" s="99" customFormat="1" x14ac:dyDescent="0.2">
      <c r="AB782" s="98"/>
    </row>
    <row r="783" spans="28:28" s="99" customFormat="1" x14ac:dyDescent="0.2">
      <c r="AB783" s="98"/>
    </row>
    <row r="784" spans="28:28" s="99" customFormat="1" x14ac:dyDescent="0.2">
      <c r="AB784" s="98"/>
    </row>
    <row r="785" spans="28:28" s="99" customFormat="1" x14ac:dyDescent="0.2">
      <c r="AB785" s="98"/>
    </row>
    <row r="786" spans="28:28" s="99" customFormat="1" x14ac:dyDescent="0.2">
      <c r="AB786" s="98"/>
    </row>
    <row r="787" spans="28:28" s="99" customFormat="1" x14ac:dyDescent="0.2">
      <c r="AB787" s="98"/>
    </row>
    <row r="788" spans="28:28" s="99" customFormat="1" x14ac:dyDescent="0.2">
      <c r="AB788" s="98"/>
    </row>
    <row r="789" spans="28:28" s="99" customFormat="1" x14ac:dyDescent="0.2">
      <c r="AB789" s="98"/>
    </row>
    <row r="790" spans="28:28" s="99" customFormat="1" x14ac:dyDescent="0.2">
      <c r="AB790" s="98"/>
    </row>
    <row r="791" spans="28:28" s="99" customFormat="1" x14ac:dyDescent="0.2">
      <c r="AB791" s="98"/>
    </row>
    <row r="792" spans="28:28" s="99" customFormat="1" x14ac:dyDescent="0.2">
      <c r="AB792" s="98"/>
    </row>
    <row r="793" spans="28:28" s="99" customFormat="1" x14ac:dyDescent="0.2">
      <c r="AB793" s="98"/>
    </row>
    <row r="794" spans="28:28" s="99" customFormat="1" x14ac:dyDescent="0.2">
      <c r="AB794" s="98"/>
    </row>
    <row r="795" spans="28:28" s="99" customFormat="1" x14ac:dyDescent="0.2">
      <c r="AB795" s="98"/>
    </row>
    <row r="796" spans="28:28" s="99" customFormat="1" x14ac:dyDescent="0.2">
      <c r="AB796" s="98"/>
    </row>
    <row r="797" spans="28:28" s="99" customFormat="1" x14ac:dyDescent="0.2">
      <c r="AB797" s="98"/>
    </row>
    <row r="798" spans="28:28" s="99" customFormat="1" x14ac:dyDescent="0.2">
      <c r="AB798" s="98"/>
    </row>
    <row r="799" spans="28:28" s="99" customFormat="1" x14ac:dyDescent="0.2">
      <c r="AB799" s="98"/>
    </row>
    <row r="800" spans="28:28" s="99" customFormat="1" x14ac:dyDescent="0.2">
      <c r="AB800" s="98"/>
    </row>
    <row r="801" spans="28:28" s="99" customFormat="1" x14ac:dyDescent="0.2">
      <c r="AB801" s="98"/>
    </row>
  </sheetData>
  <sheetProtection algorithmName="SHA-512" hashValue="yVgGJZ9f2kh4C63zFjhA3kcL9cAdnAoKH3Bhwz8MoENqFLlA7h7L+1aIA0TgNNDgFtNmXBQ8OQcBWKJZUGNyuA==" saltValue="TnevbanYgpM8T+fXUb6gnA==" spinCount="100000" sheet="1" formatColumns="0" formatRows="0" selectLockedCells="1" autoFilter="0"/>
  <autoFilter ref="A10:CM10" xr:uid="{5D224B86-EC35-43F0-99BF-F549816C2992}">
    <filterColumn colId="2" showButton="0"/>
    <filterColumn colId="3" showButton="0"/>
  </autoFilter>
  <dataConsolidate/>
  <mergeCells count="3370">
    <mergeCell ref="AF554:AF556"/>
    <mergeCell ref="AE557:AE559"/>
    <mergeCell ref="AF557:AF559"/>
    <mergeCell ref="AE548:AE550"/>
    <mergeCell ref="B560:B562"/>
    <mergeCell ref="B563:B565"/>
    <mergeCell ref="B566:B568"/>
    <mergeCell ref="B667:AE667"/>
    <mergeCell ref="AB566:AB568"/>
    <mergeCell ref="AC566:AC568"/>
    <mergeCell ref="AD566:AD568"/>
    <mergeCell ref="AE566:AE568"/>
    <mergeCell ref="AF566:AF568"/>
    <mergeCell ref="AS660:BK660"/>
    <mergeCell ref="N566:N568"/>
    <mergeCell ref="R566:R568"/>
    <mergeCell ref="S566:S568"/>
    <mergeCell ref="W566:W568"/>
    <mergeCell ref="X566:X568"/>
    <mergeCell ref="AA566:AA568"/>
    <mergeCell ref="E566:E568"/>
    <mergeCell ref="F566:F568"/>
    <mergeCell ref="H566:H568"/>
    <mergeCell ref="I566:I568"/>
    <mergeCell ref="M566:M568"/>
    <mergeCell ref="X551:X553"/>
    <mergeCell ref="AA551:AA553"/>
    <mergeCell ref="AB551:AB553"/>
    <mergeCell ref="AC551:AC553"/>
    <mergeCell ref="AD551:AD553"/>
    <mergeCell ref="AE551:AE553"/>
    <mergeCell ref="I551:I553"/>
    <mergeCell ref="A566:A568"/>
    <mergeCell ref="S563:S565"/>
    <mergeCell ref="W563:W565"/>
    <mergeCell ref="X563:X565"/>
    <mergeCell ref="AA563:AA565"/>
    <mergeCell ref="AB563:AB565"/>
    <mergeCell ref="AC563:AC565"/>
    <mergeCell ref="F563:F565"/>
    <mergeCell ref="H563:H565"/>
    <mergeCell ref="I563:I565"/>
    <mergeCell ref="M563:M565"/>
    <mergeCell ref="N563:N565"/>
    <mergeCell ref="R563:R565"/>
    <mergeCell ref="E563:E565"/>
    <mergeCell ref="BM660:BV660"/>
    <mergeCell ref="BX660:CF660"/>
    <mergeCell ref="CI660:CM660"/>
    <mergeCell ref="A560:A562"/>
    <mergeCell ref="N557:N559"/>
    <mergeCell ref="R557:R559"/>
    <mergeCell ref="S557:S559"/>
    <mergeCell ref="W557:W559"/>
    <mergeCell ref="X557:X559"/>
    <mergeCell ref="AA557:AA559"/>
    <mergeCell ref="E557:E559"/>
    <mergeCell ref="F557:F559"/>
    <mergeCell ref="H557:H559"/>
    <mergeCell ref="I557:I559"/>
    <mergeCell ref="M557:M559"/>
    <mergeCell ref="AF560:AF562"/>
    <mergeCell ref="A563:A565"/>
    <mergeCell ref="X560:X562"/>
    <mergeCell ref="AA560:AA562"/>
    <mergeCell ref="AB560:AB562"/>
    <mergeCell ref="AC560:AC562"/>
    <mergeCell ref="AD560:AD562"/>
    <mergeCell ref="AE560:AE562"/>
    <mergeCell ref="I560:I562"/>
    <mergeCell ref="M560:M562"/>
    <mergeCell ref="N560:N562"/>
    <mergeCell ref="R560:R562"/>
    <mergeCell ref="S560:S562"/>
    <mergeCell ref="W560:W562"/>
    <mergeCell ref="E560:E562"/>
    <mergeCell ref="F560:F562"/>
    <mergeCell ref="H560:H562"/>
    <mergeCell ref="AD563:AD565"/>
    <mergeCell ref="AE563:AE565"/>
    <mergeCell ref="AF563:AF565"/>
    <mergeCell ref="AD554:AD556"/>
    <mergeCell ref="B551:B553"/>
    <mergeCell ref="AE554:AE556"/>
    <mergeCell ref="I545:I547"/>
    <mergeCell ref="M545:M547"/>
    <mergeCell ref="N545:N547"/>
    <mergeCell ref="R545:R547"/>
    <mergeCell ref="E545:E547"/>
    <mergeCell ref="AB548:AB550"/>
    <mergeCell ref="AC548:AC550"/>
    <mergeCell ref="AD548:AD550"/>
    <mergeCell ref="A557:A559"/>
    <mergeCell ref="S554:S556"/>
    <mergeCell ref="W554:W556"/>
    <mergeCell ref="X554:X556"/>
    <mergeCell ref="AA554:AA556"/>
    <mergeCell ref="AB554:AB556"/>
    <mergeCell ref="AC554:AC556"/>
    <mergeCell ref="F554:F556"/>
    <mergeCell ref="H554:H556"/>
    <mergeCell ref="I554:I556"/>
    <mergeCell ref="M554:M556"/>
    <mergeCell ref="N554:N556"/>
    <mergeCell ref="R554:R556"/>
    <mergeCell ref="E554:E556"/>
    <mergeCell ref="AB557:AB559"/>
    <mergeCell ref="AC557:AC559"/>
    <mergeCell ref="AD557:AD559"/>
    <mergeCell ref="B554:B556"/>
    <mergeCell ref="B557:B559"/>
    <mergeCell ref="A554:A556"/>
    <mergeCell ref="A542:A544"/>
    <mergeCell ref="AF548:AF550"/>
    <mergeCell ref="A551:A553"/>
    <mergeCell ref="N548:N550"/>
    <mergeCell ref="R548:R550"/>
    <mergeCell ref="S548:S550"/>
    <mergeCell ref="W548:W550"/>
    <mergeCell ref="X548:X550"/>
    <mergeCell ref="AA548:AA550"/>
    <mergeCell ref="E548:E550"/>
    <mergeCell ref="F548:F550"/>
    <mergeCell ref="H548:H550"/>
    <mergeCell ref="I548:I550"/>
    <mergeCell ref="M548:M550"/>
    <mergeCell ref="AF551:AF553"/>
    <mergeCell ref="A548:A550"/>
    <mergeCell ref="B542:B544"/>
    <mergeCell ref="B545:B547"/>
    <mergeCell ref="B548:B550"/>
    <mergeCell ref="M551:M553"/>
    <mergeCell ref="N551:N553"/>
    <mergeCell ref="R551:R553"/>
    <mergeCell ref="S551:S553"/>
    <mergeCell ref="W551:W553"/>
    <mergeCell ref="E551:E553"/>
    <mergeCell ref="F551:F553"/>
    <mergeCell ref="H551:H553"/>
    <mergeCell ref="F539:F541"/>
    <mergeCell ref="H539:H541"/>
    <mergeCell ref="I539:I541"/>
    <mergeCell ref="M539:M541"/>
    <mergeCell ref="AF542:AF544"/>
    <mergeCell ref="A545:A547"/>
    <mergeCell ref="X542:X544"/>
    <mergeCell ref="AA542:AA544"/>
    <mergeCell ref="AB542:AB544"/>
    <mergeCell ref="AC542:AC544"/>
    <mergeCell ref="AD542:AD544"/>
    <mergeCell ref="AE542:AE544"/>
    <mergeCell ref="I542:I544"/>
    <mergeCell ref="M542:M544"/>
    <mergeCell ref="N542:N544"/>
    <mergeCell ref="R542:R544"/>
    <mergeCell ref="S542:S544"/>
    <mergeCell ref="W542:W544"/>
    <mergeCell ref="E542:E544"/>
    <mergeCell ref="F542:F544"/>
    <mergeCell ref="H542:H544"/>
    <mergeCell ref="AD545:AD547"/>
    <mergeCell ref="AE545:AE547"/>
    <mergeCell ref="AF545:AF547"/>
    <mergeCell ref="S545:S547"/>
    <mergeCell ref="W545:W547"/>
    <mergeCell ref="X545:X547"/>
    <mergeCell ref="AA545:AA547"/>
    <mergeCell ref="AB545:AB547"/>
    <mergeCell ref="AC545:AC547"/>
    <mergeCell ref="F545:F547"/>
    <mergeCell ref="H545:H547"/>
    <mergeCell ref="H533:H535"/>
    <mergeCell ref="AD536:AD538"/>
    <mergeCell ref="AE536:AE538"/>
    <mergeCell ref="AF536:AF538"/>
    <mergeCell ref="A539:A541"/>
    <mergeCell ref="S536:S538"/>
    <mergeCell ref="W536:W538"/>
    <mergeCell ref="X536:X538"/>
    <mergeCell ref="AA536:AA538"/>
    <mergeCell ref="AB536:AB538"/>
    <mergeCell ref="AC536:AC538"/>
    <mergeCell ref="F536:F538"/>
    <mergeCell ref="H536:H538"/>
    <mergeCell ref="I536:I538"/>
    <mergeCell ref="M536:M538"/>
    <mergeCell ref="N536:N538"/>
    <mergeCell ref="R536:R538"/>
    <mergeCell ref="E536:E538"/>
    <mergeCell ref="AB539:AB541"/>
    <mergeCell ref="AC539:AC541"/>
    <mergeCell ref="AD539:AD541"/>
    <mergeCell ref="AE539:AE541"/>
    <mergeCell ref="AF539:AF541"/>
    <mergeCell ref="B536:B538"/>
    <mergeCell ref="B539:B541"/>
    <mergeCell ref="N539:N541"/>
    <mergeCell ref="R539:R541"/>
    <mergeCell ref="S539:S541"/>
    <mergeCell ref="W539:W541"/>
    <mergeCell ref="X539:X541"/>
    <mergeCell ref="AA539:AA541"/>
    <mergeCell ref="E539:E541"/>
    <mergeCell ref="AF530:AF532"/>
    <mergeCell ref="A533:A535"/>
    <mergeCell ref="R530:R532"/>
    <mergeCell ref="S530:S532"/>
    <mergeCell ref="W530:W532"/>
    <mergeCell ref="X530:X532"/>
    <mergeCell ref="AA530:AA532"/>
    <mergeCell ref="AB530:AB532"/>
    <mergeCell ref="E530:E532"/>
    <mergeCell ref="F530:F532"/>
    <mergeCell ref="H530:H532"/>
    <mergeCell ref="I530:I532"/>
    <mergeCell ref="M530:M532"/>
    <mergeCell ref="N530:N532"/>
    <mergeCell ref="B530:B532"/>
    <mergeCell ref="AF533:AF535"/>
    <mergeCell ref="A536:A538"/>
    <mergeCell ref="X533:X535"/>
    <mergeCell ref="AA533:AA535"/>
    <mergeCell ref="AB533:AB535"/>
    <mergeCell ref="AC533:AC535"/>
    <mergeCell ref="AD533:AD535"/>
    <mergeCell ref="AE533:AE535"/>
    <mergeCell ref="I533:I535"/>
    <mergeCell ref="M533:M535"/>
    <mergeCell ref="N533:N535"/>
    <mergeCell ref="R533:R535"/>
    <mergeCell ref="S533:S535"/>
    <mergeCell ref="W533:W535"/>
    <mergeCell ref="B533:B535"/>
    <mergeCell ref="E533:E535"/>
    <mergeCell ref="F533:F535"/>
    <mergeCell ref="A530:A532"/>
    <mergeCell ref="X527:X529"/>
    <mergeCell ref="AA527:AA529"/>
    <mergeCell ref="AB527:AB529"/>
    <mergeCell ref="AC527:AC529"/>
    <mergeCell ref="AD527:AD529"/>
    <mergeCell ref="AE527:AE529"/>
    <mergeCell ref="I527:I529"/>
    <mergeCell ref="M527:M529"/>
    <mergeCell ref="N527:N529"/>
    <mergeCell ref="R527:R529"/>
    <mergeCell ref="S527:S529"/>
    <mergeCell ref="W527:W529"/>
    <mergeCell ref="B527:B529"/>
    <mergeCell ref="E527:E529"/>
    <mergeCell ref="F527:F529"/>
    <mergeCell ref="H527:H529"/>
    <mergeCell ref="AC530:AC532"/>
    <mergeCell ref="AD530:AD532"/>
    <mergeCell ref="AE530:AE532"/>
    <mergeCell ref="H521:H523"/>
    <mergeCell ref="AC524:AC526"/>
    <mergeCell ref="AD524:AD526"/>
    <mergeCell ref="AE524:AE526"/>
    <mergeCell ref="AF524:AF526"/>
    <mergeCell ref="A527:A529"/>
    <mergeCell ref="R524:R526"/>
    <mergeCell ref="S524:S526"/>
    <mergeCell ref="W524:W526"/>
    <mergeCell ref="X524:X526"/>
    <mergeCell ref="AA524:AA526"/>
    <mergeCell ref="AB524:AB526"/>
    <mergeCell ref="E524:E526"/>
    <mergeCell ref="F524:F526"/>
    <mergeCell ref="H524:H526"/>
    <mergeCell ref="I524:I526"/>
    <mergeCell ref="M524:M526"/>
    <mergeCell ref="N524:N526"/>
    <mergeCell ref="B524:B526"/>
    <mergeCell ref="AF527:AF529"/>
    <mergeCell ref="AF518:AF520"/>
    <mergeCell ref="A521:A523"/>
    <mergeCell ref="R518:R520"/>
    <mergeCell ref="S518:S520"/>
    <mergeCell ref="W518:W520"/>
    <mergeCell ref="X518:X520"/>
    <mergeCell ref="AA518:AA520"/>
    <mergeCell ref="AB518:AB520"/>
    <mergeCell ref="E518:E520"/>
    <mergeCell ref="F518:F520"/>
    <mergeCell ref="H518:H520"/>
    <mergeCell ref="I518:I520"/>
    <mergeCell ref="M518:M520"/>
    <mergeCell ref="N518:N520"/>
    <mergeCell ref="B518:B520"/>
    <mergeCell ref="AF521:AF523"/>
    <mergeCell ref="A524:A526"/>
    <mergeCell ref="X521:X523"/>
    <mergeCell ref="AA521:AA523"/>
    <mergeCell ref="AB521:AB523"/>
    <mergeCell ref="AC521:AC523"/>
    <mergeCell ref="AD521:AD523"/>
    <mergeCell ref="AE521:AE523"/>
    <mergeCell ref="I521:I523"/>
    <mergeCell ref="M521:M523"/>
    <mergeCell ref="N521:N523"/>
    <mergeCell ref="R521:R523"/>
    <mergeCell ref="S521:S523"/>
    <mergeCell ref="W521:W523"/>
    <mergeCell ref="B521:B523"/>
    <mergeCell ref="E521:E523"/>
    <mergeCell ref="F521:F523"/>
    <mergeCell ref="A518:A520"/>
    <mergeCell ref="X515:X517"/>
    <mergeCell ref="AA515:AA517"/>
    <mergeCell ref="AB515:AB517"/>
    <mergeCell ref="AC515:AC517"/>
    <mergeCell ref="AD515:AD517"/>
    <mergeCell ref="AE515:AE517"/>
    <mergeCell ref="I515:I517"/>
    <mergeCell ref="M515:M517"/>
    <mergeCell ref="N515:N517"/>
    <mergeCell ref="R515:R517"/>
    <mergeCell ref="S515:S517"/>
    <mergeCell ref="W515:W517"/>
    <mergeCell ref="B515:B517"/>
    <mergeCell ref="E515:E517"/>
    <mergeCell ref="F515:F517"/>
    <mergeCell ref="H515:H517"/>
    <mergeCell ref="AC518:AC520"/>
    <mergeCell ref="AD518:AD520"/>
    <mergeCell ref="AE518:AE520"/>
    <mergeCell ref="H509:H511"/>
    <mergeCell ref="AC512:AC514"/>
    <mergeCell ref="AD512:AD514"/>
    <mergeCell ref="AE512:AE514"/>
    <mergeCell ref="AF512:AF514"/>
    <mergeCell ref="A515:A517"/>
    <mergeCell ref="R512:R514"/>
    <mergeCell ref="S512:S514"/>
    <mergeCell ref="W512:W514"/>
    <mergeCell ref="X512:X514"/>
    <mergeCell ref="AA512:AA514"/>
    <mergeCell ref="AB512:AB514"/>
    <mergeCell ref="E512:E514"/>
    <mergeCell ref="F512:F514"/>
    <mergeCell ref="H512:H514"/>
    <mergeCell ref="I512:I514"/>
    <mergeCell ref="M512:M514"/>
    <mergeCell ref="N512:N514"/>
    <mergeCell ref="B512:B514"/>
    <mergeCell ref="AF515:AF517"/>
    <mergeCell ref="AF506:AF508"/>
    <mergeCell ref="A509:A511"/>
    <mergeCell ref="R506:R508"/>
    <mergeCell ref="S506:S508"/>
    <mergeCell ref="W506:W508"/>
    <mergeCell ref="X506:X508"/>
    <mergeCell ref="AA506:AA508"/>
    <mergeCell ref="AB506:AB508"/>
    <mergeCell ref="E506:E508"/>
    <mergeCell ref="F506:F508"/>
    <mergeCell ref="H506:H508"/>
    <mergeCell ref="I506:I508"/>
    <mergeCell ref="M506:M508"/>
    <mergeCell ref="N506:N508"/>
    <mergeCell ref="B506:B508"/>
    <mergeCell ref="AF509:AF511"/>
    <mergeCell ref="A512:A514"/>
    <mergeCell ref="X509:X511"/>
    <mergeCell ref="AA509:AA511"/>
    <mergeCell ref="AB509:AB511"/>
    <mergeCell ref="AC509:AC511"/>
    <mergeCell ref="AD509:AD511"/>
    <mergeCell ref="AE509:AE511"/>
    <mergeCell ref="I509:I511"/>
    <mergeCell ref="M509:M511"/>
    <mergeCell ref="N509:N511"/>
    <mergeCell ref="R509:R511"/>
    <mergeCell ref="S509:S511"/>
    <mergeCell ref="W509:W511"/>
    <mergeCell ref="B509:B511"/>
    <mergeCell ref="E509:E511"/>
    <mergeCell ref="F509:F511"/>
    <mergeCell ref="A506:A508"/>
    <mergeCell ref="X503:X505"/>
    <mergeCell ref="AA503:AA505"/>
    <mergeCell ref="AB503:AB505"/>
    <mergeCell ref="AC503:AC505"/>
    <mergeCell ref="AD503:AD505"/>
    <mergeCell ref="AE503:AE505"/>
    <mergeCell ref="I503:I505"/>
    <mergeCell ref="M503:M505"/>
    <mergeCell ref="N503:N505"/>
    <mergeCell ref="R503:R505"/>
    <mergeCell ref="S503:S505"/>
    <mergeCell ref="W503:W505"/>
    <mergeCell ref="B503:B505"/>
    <mergeCell ref="E503:E505"/>
    <mergeCell ref="F503:F505"/>
    <mergeCell ref="H503:H505"/>
    <mergeCell ref="AC506:AC508"/>
    <mergeCell ref="AD506:AD508"/>
    <mergeCell ref="AE506:AE508"/>
    <mergeCell ref="H497:H499"/>
    <mergeCell ref="AC500:AC502"/>
    <mergeCell ref="AD500:AD502"/>
    <mergeCell ref="AE500:AE502"/>
    <mergeCell ref="AF500:AF502"/>
    <mergeCell ref="A503:A505"/>
    <mergeCell ref="R500:R502"/>
    <mergeCell ref="S500:S502"/>
    <mergeCell ref="W500:W502"/>
    <mergeCell ref="X500:X502"/>
    <mergeCell ref="AA500:AA502"/>
    <mergeCell ref="AB500:AB502"/>
    <mergeCell ref="E500:E502"/>
    <mergeCell ref="F500:F502"/>
    <mergeCell ref="H500:H502"/>
    <mergeCell ref="I500:I502"/>
    <mergeCell ref="M500:M502"/>
    <mergeCell ref="N500:N502"/>
    <mergeCell ref="B500:B502"/>
    <mergeCell ref="AF503:AF505"/>
    <mergeCell ref="AF494:AF496"/>
    <mergeCell ref="A497:A499"/>
    <mergeCell ref="R494:R496"/>
    <mergeCell ref="S494:S496"/>
    <mergeCell ref="W494:W496"/>
    <mergeCell ref="X494:X496"/>
    <mergeCell ref="AA494:AA496"/>
    <mergeCell ref="AB494:AB496"/>
    <mergeCell ref="E494:E496"/>
    <mergeCell ref="F494:F496"/>
    <mergeCell ref="H494:H496"/>
    <mergeCell ref="I494:I496"/>
    <mergeCell ref="M494:M496"/>
    <mergeCell ref="N494:N496"/>
    <mergeCell ref="B494:B496"/>
    <mergeCell ref="AF497:AF499"/>
    <mergeCell ref="A500:A502"/>
    <mergeCell ref="X497:X499"/>
    <mergeCell ref="AA497:AA499"/>
    <mergeCell ref="AB497:AB499"/>
    <mergeCell ref="AC497:AC499"/>
    <mergeCell ref="AD497:AD499"/>
    <mergeCell ref="AE497:AE499"/>
    <mergeCell ref="I497:I499"/>
    <mergeCell ref="M497:M499"/>
    <mergeCell ref="N497:N499"/>
    <mergeCell ref="R497:R499"/>
    <mergeCell ref="S497:S499"/>
    <mergeCell ref="W497:W499"/>
    <mergeCell ref="B497:B499"/>
    <mergeCell ref="E497:E499"/>
    <mergeCell ref="F497:F499"/>
    <mergeCell ref="A494:A496"/>
    <mergeCell ref="X491:X493"/>
    <mergeCell ref="AA491:AA493"/>
    <mergeCell ref="AB491:AB493"/>
    <mergeCell ref="AC491:AC493"/>
    <mergeCell ref="AD491:AD493"/>
    <mergeCell ref="AE491:AE493"/>
    <mergeCell ref="I491:I493"/>
    <mergeCell ref="M491:M493"/>
    <mergeCell ref="N491:N493"/>
    <mergeCell ref="R491:R493"/>
    <mergeCell ref="S491:S493"/>
    <mergeCell ref="W491:W493"/>
    <mergeCell ref="B491:B493"/>
    <mergeCell ref="E491:E493"/>
    <mergeCell ref="F491:F493"/>
    <mergeCell ref="H491:H493"/>
    <mergeCell ref="AC494:AC496"/>
    <mergeCell ref="AD494:AD496"/>
    <mergeCell ref="AE494:AE496"/>
    <mergeCell ref="H485:H487"/>
    <mergeCell ref="AC488:AC490"/>
    <mergeCell ref="AD488:AD490"/>
    <mergeCell ref="AE488:AE490"/>
    <mergeCell ref="AF488:AF490"/>
    <mergeCell ref="A491:A493"/>
    <mergeCell ref="R488:R490"/>
    <mergeCell ref="S488:S490"/>
    <mergeCell ref="W488:W490"/>
    <mergeCell ref="X488:X490"/>
    <mergeCell ref="AA488:AA490"/>
    <mergeCell ref="AB488:AB490"/>
    <mergeCell ref="E488:E490"/>
    <mergeCell ref="F488:F490"/>
    <mergeCell ref="H488:H490"/>
    <mergeCell ref="I488:I490"/>
    <mergeCell ref="M488:M490"/>
    <mergeCell ref="N488:N490"/>
    <mergeCell ref="B488:B490"/>
    <mergeCell ref="AF491:AF493"/>
    <mergeCell ref="AF482:AF484"/>
    <mergeCell ref="A485:A487"/>
    <mergeCell ref="R482:R484"/>
    <mergeCell ref="S482:S484"/>
    <mergeCell ref="W482:W484"/>
    <mergeCell ref="X482:X484"/>
    <mergeCell ref="AA482:AA484"/>
    <mergeCell ref="AB482:AB484"/>
    <mergeCell ref="E482:E484"/>
    <mergeCell ref="F482:F484"/>
    <mergeCell ref="H482:H484"/>
    <mergeCell ref="I482:I484"/>
    <mergeCell ref="M482:M484"/>
    <mergeCell ref="N482:N484"/>
    <mergeCell ref="B482:B484"/>
    <mergeCell ref="AF485:AF487"/>
    <mergeCell ref="A488:A490"/>
    <mergeCell ref="X485:X487"/>
    <mergeCell ref="AA485:AA487"/>
    <mergeCell ref="AB485:AB487"/>
    <mergeCell ref="AC485:AC487"/>
    <mergeCell ref="AD485:AD487"/>
    <mergeCell ref="AE485:AE487"/>
    <mergeCell ref="I485:I487"/>
    <mergeCell ref="M485:M487"/>
    <mergeCell ref="N485:N487"/>
    <mergeCell ref="R485:R487"/>
    <mergeCell ref="S485:S487"/>
    <mergeCell ref="W485:W487"/>
    <mergeCell ref="B485:B487"/>
    <mergeCell ref="E485:E487"/>
    <mergeCell ref="F485:F487"/>
    <mergeCell ref="A482:A484"/>
    <mergeCell ref="X479:X481"/>
    <mergeCell ref="AA479:AA481"/>
    <mergeCell ref="AB479:AB481"/>
    <mergeCell ref="AC479:AC481"/>
    <mergeCell ref="AD479:AD481"/>
    <mergeCell ref="AE479:AE481"/>
    <mergeCell ref="I479:I481"/>
    <mergeCell ref="M479:M481"/>
    <mergeCell ref="N479:N481"/>
    <mergeCell ref="R479:R481"/>
    <mergeCell ref="S479:S481"/>
    <mergeCell ref="W479:W481"/>
    <mergeCell ref="B479:B481"/>
    <mergeCell ref="E479:E481"/>
    <mergeCell ref="F479:F481"/>
    <mergeCell ref="H479:H481"/>
    <mergeCell ref="AC482:AC484"/>
    <mergeCell ref="AD482:AD484"/>
    <mergeCell ref="AE482:AE484"/>
    <mergeCell ref="H473:H475"/>
    <mergeCell ref="AC476:AC478"/>
    <mergeCell ref="AD476:AD478"/>
    <mergeCell ref="AE476:AE478"/>
    <mergeCell ref="AF476:AF478"/>
    <mergeCell ref="A479:A481"/>
    <mergeCell ref="R476:R478"/>
    <mergeCell ref="S476:S478"/>
    <mergeCell ref="W476:W478"/>
    <mergeCell ref="X476:X478"/>
    <mergeCell ref="AA476:AA478"/>
    <mergeCell ref="AB476:AB478"/>
    <mergeCell ref="E476:E478"/>
    <mergeCell ref="F476:F478"/>
    <mergeCell ref="H476:H478"/>
    <mergeCell ref="I476:I478"/>
    <mergeCell ref="M476:M478"/>
    <mergeCell ref="N476:N478"/>
    <mergeCell ref="B476:B478"/>
    <mergeCell ref="AF479:AF481"/>
    <mergeCell ref="AF470:AF472"/>
    <mergeCell ref="A473:A475"/>
    <mergeCell ref="R470:R472"/>
    <mergeCell ref="S470:S472"/>
    <mergeCell ref="W470:W472"/>
    <mergeCell ref="X470:X472"/>
    <mergeCell ref="AA470:AA472"/>
    <mergeCell ref="AB470:AB472"/>
    <mergeCell ref="E470:E472"/>
    <mergeCell ref="F470:F472"/>
    <mergeCell ref="H470:H472"/>
    <mergeCell ref="I470:I472"/>
    <mergeCell ref="M470:M472"/>
    <mergeCell ref="N470:N472"/>
    <mergeCell ref="B470:B472"/>
    <mergeCell ref="AF473:AF475"/>
    <mergeCell ref="A476:A478"/>
    <mergeCell ref="X473:X475"/>
    <mergeCell ref="AA473:AA475"/>
    <mergeCell ref="AB473:AB475"/>
    <mergeCell ref="AC473:AC475"/>
    <mergeCell ref="AD473:AD475"/>
    <mergeCell ref="AE473:AE475"/>
    <mergeCell ref="I473:I475"/>
    <mergeCell ref="M473:M475"/>
    <mergeCell ref="N473:N475"/>
    <mergeCell ref="R473:R475"/>
    <mergeCell ref="S473:S475"/>
    <mergeCell ref="W473:W475"/>
    <mergeCell ref="B473:B475"/>
    <mergeCell ref="E473:E475"/>
    <mergeCell ref="F473:F475"/>
    <mergeCell ref="A470:A472"/>
    <mergeCell ref="X467:X469"/>
    <mergeCell ref="AA467:AA469"/>
    <mergeCell ref="AB467:AB469"/>
    <mergeCell ref="AC467:AC469"/>
    <mergeCell ref="AD467:AD469"/>
    <mergeCell ref="AE467:AE469"/>
    <mergeCell ref="I467:I469"/>
    <mergeCell ref="M467:M469"/>
    <mergeCell ref="N467:N469"/>
    <mergeCell ref="R467:R469"/>
    <mergeCell ref="S467:S469"/>
    <mergeCell ref="W467:W469"/>
    <mergeCell ref="B467:B469"/>
    <mergeCell ref="E467:E469"/>
    <mergeCell ref="F467:F469"/>
    <mergeCell ref="H467:H469"/>
    <mergeCell ref="AC470:AC472"/>
    <mergeCell ref="AD470:AD472"/>
    <mergeCell ref="AE470:AE472"/>
    <mergeCell ref="H461:H463"/>
    <mergeCell ref="AC464:AC466"/>
    <mergeCell ref="AD464:AD466"/>
    <mergeCell ref="AE464:AE466"/>
    <mergeCell ref="AF464:AF466"/>
    <mergeCell ref="A467:A469"/>
    <mergeCell ref="R464:R466"/>
    <mergeCell ref="S464:S466"/>
    <mergeCell ref="W464:W466"/>
    <mergeCell ref="X464:X466"/>
    <mergeCell ref="AA464:AA466"/>
    <mergeCell ref="AB464:AB466"/>
    <mergeCell ref="E464:E466"/>
    <mergeCell ref="F464:F466"/>
    <mergeCell ref="H464:H466"/>
    <mergeCell ref="I464:I466"/>
    <mergeCell ref="M464:M466"/>
    <mergeCell ref="N464:N466"/>
    <mergeCell ref="B464:B466"/>
    <mergeCell ref="AF467:AF469"/>
    <mergeCell ref="AF458:AF460"/>
    <mergeCell ref="A461:A463"/>
    <mergeCell ref="R458:R460"/>
    <mergeCell ref="S458:S460"/>
    <mergeCell ref="W458:W460"/>
    <mergeCell ref="X458:X460"/>
    <mergeCell ref="AA458:AA460"/>
    <mergeCell ref="AB458:AB460"/>
    <mergeCell ref="E458:E460"/>
    <mergeCell ref="F458:F460"/>
    <mergeCell ref="H458:H460"/>
    <mergeCell ref="I458:I460"/>
    <mergeCell ref="M458:M460"/>
    <mergeCell ref="N458:N460"/>
    <mergeCell ref="B458:B460"/>
    <mergeCell ref="AF461:AF463"/>
    <mergeCell ref="A464:A466"/>
    <mergeCell ref="X461:X463"/>
    <mergeCell ref="AA461:AA463"/>
    <mergeCell ref="AB461:AB463"/>
    <mergeCell ref="AC461:AC463"/>
    <mergeCell ref="AD461:AD463"/>
    <mergeCell ref="AE461:AE463"/>
    <mergeCell ref="I461:I463"/>
    <mergeCell ref="M461:M463"/>
    <mergeCell ref="N461:N463"/>
    <mergeCell ref="R461:R463"/>
    <mergeCell ref="S461:S463"/>
    <mergeCell ref="W461:W463"/>
    <mergeCell ref="B461:B463"/>
    <mergeCell ref="E461:E463"/>
    <mergeCell ref="F461:F463"/>
    <mergeCell ref="A458:A460"/>
    <mergeCell ref="X455:X457"/>
    <mergeCell ref="AA455:AA457"/>
    <mergeCell ref="AB455:AB457"/>
    <mergeCell ref="AC455:AC457"/>
    <mergeCell ref="AD455:AD457"/>
    <mergeCell ref="AE455:AE457"/>
    <mergeCell ref="I455:I457"/>
    <mergeCell ref="M455:M457"/>
    <mergeCell ref="N455:N457"/>
    <mergeCell ref="R455:R457"/>
    <mergeCell ref="S455:S457"/>
    <mergeCell ref="W455:W457"/>
    <mergeCell ref="B455:B457"/>
    <mergeCell ref="E455:E457"/>
    <mergeCell ref="F455:F457"/>
    <mergeCell ref="H455:H457"/>
    <mergeCell ref="AC458:AC460"/>
    <mergeCell ref="AD458:AD460"/>
    <mergeCell ref="AE458:AE460"/>
    <mergeCell ref="H449:H451"/>
    <mergeCell ref="AC452:AC454"/>
    <mergeCell ref="AD452:AD454"/>
    <mergeCell ref="AE452:AE454"/>
    <mergeCell ref="AF452:AF454"/>
    <mergeCell ref="A455:A457"/>
    <mergeCell ref="R452:R454"/>
    <mergeCell ref="S452:S454"/>
    <mergeCell ref="W452:W454"/>
    <mergeCell ref="X452:X454"/>
    <mergeCell ref="AA452:AA454"/>
    <mergeCell ref="AB452:AB454"/>
    <mergeCell ref="E452:E454"/>
    <mergeCell ref="F452:F454"/>
    <mergeCell ref="H452:H454"/>
    <mergeCell ref="I452:I454"/>
    <mergeCell ref="M452:M454"/>
    <mergeCell ref="N452:N454"/>
    <mergeCell ref="B452:B454"/>
    <mergeCell ref="AF455:AF457"/>
    <mergeCell ref="AF446:AF448"/>
    <mergeCell ref="A449:A451"/>
    <mergeCell ref="R446:R448"/>
    <mergeCell ref="S446:S448"/>
    <mergeCell ref="W446:W448"/>
    <mergeCell ref="X446:X448"/>
    <mergeCell ref="AA446:AA448"/>
    <mergeCell ref="AB446:AB448"/>
    <mergeCell ref="E446:E448"/>
    <mergeCell ref="F446:F448"/>
    <mergeCell ref="H446:H448"/>
    <mergeCell ref="I446:I448"/>
    <mergeCell ref="M446:M448"/>
    <mergeCell ref="N446:N448"/>
    <mergeCell ref="B446:B448"/>
    <mergeCell ref="AF449:AF451"/>
    <mergeCell ref="A452:A454"/>
    <mergeCell ref="X449:X451"/>
    <mergeCell ref="AA449:AA451"/>
    <mergeCell ref="AB449:AB451"/>
    <mergeCell ref="AC449:AC451"/>
    <mergeCell ref="AD449:AD451"/>
    <mergeCell ref="AE449:AE451"/>
    <mergeCell ref="I449:I451"/>
    <mergeCell ref="M449:M451"/>
    <mergeCell ref="N449:N451"/>
    <mergeCell ref="R449:R451"/>
    <mergeCell ref="S449:S451"/>
    <mergeCell ref="W449:W451"/>
    <mergeCell ref="B449:B451"/>
    <mergeCell ref="E449:E451"/>
    <mergeCell ref="F449:F451"/>
    <mergeCell ref="A446:A448"/>
    <mergeCell ref="X443:X445"/>
    <mergeCell ref="AA443:AA445"/>
    <mergeCell ref="AB443:AB445"/>
    <mergeCell ref="AC443:AC445"/>
    <mergeCell ref="AD443:AD445"/>
    <mergeCell ref="AE443:AE445"/>
    <mergeCell ref="I443:I445"/>
    <mergeCell ref="M443:M445"/>
    <mergeCell ref="N443:N445"/>
    <mergeCell ref="R443:R445"/>
    <mergeCell ref="S443:S445"/>
    <mergeCell ref="W443:W445"/>
    <mergeCell ref="B443:B445"/>
    <mergeCell ref="E443:E445"/>
    <mergeCell ref="F443:F445"/>
    <mergeCell ref="H443:H445"/>
    <mergeCell ref="AC446:AC448"/>
    <mergeCell ref="AD446:AD448"/>
    <mergeCell ref="AE446:AE448"/>
    <mergeCell ref="H437:H439"/>
    <mergeCell ref="AC440:AC442"/>
    <mergeCell ref="AD440:AD442"/>
    <mergeCell ref="AE440:AE442"/>
    <mergeCell ref="AF440:AF442"/>
    <mergeCell ref="A443:A445"/>
    <mergeCell ref="R440:R442"/>
    <mergeCell ref="S440:S442"/>
    <mergeCell ref="W440:W442"/>
    <mergeCell ref="X440:X442"/>
    <mergeCell ref="AA440:AA442"/>
    <mergeCell ref="AB440:AB442"/>
    <mergeCell ref="E440:E442"/>
    <mergeCell ref="F440:F442"/>
    <mergeCell ref="H440:H442"/>
    <mergeCell ref="I440:I442"/>
    <mergeCell ref="M440:M442"/>
    <mergeCell ref="N440:N442"/>
    <mergeCell ref="B440:B442"/>
    <mergeCell ref="AF443:AF445"/>
    <mergeCell ref="AF434:AF436"/>
    <mergeCell ref="A437:A439"/>
    <mergeCell ref="R434:R436"/>
    <mergeCell ref="S434:S436"/>
    <mergeCell ref="W434:W436"/>
    <mergeCell ref="X434:X436"/>
    <mergeCell ref="AA434:AA436"/>
    <mergeCell ref="AB434:AB436"/>
    <mergeCell ref="E434:E436"/>
    <mergeCell ref="F434:F436"/>
    <mergeCell ref="H434:H436"/>
    <mergeCell ref="I434:I436"/>
    <mergeCell ref="M434:M436"/>
    <mergeCell ref="N434:N436"/>
    <mergeCell ref="B434:B436"/>
    <mergeCell ref="AF437:AF439"/>
    <mergeCell ref="A440:A442"/>
    <mergeCell ref="X437:X439"/>
    <mergeCell ref="AA437:AA439"/>
    <mergeCell ref="AB437:AB439"/>
    <mergeCell ref="AC437:AC439"/>
    <mergeCell ref="AD437:AD439"/>
    <mergeCell ref="AE437:AE439"/>
    <mergeCell ref="I437:I439"/>
    <mergeCell ref="M437:M439"/>
    <mergeCell ref="N437:N439"/>
    <mergeCell ref="R437:R439"/>
    <mergeCell ref="S437:S439"/>
    <mergeCell ref="W437:W439"/>
    <mergeCell ref="B437:B439"/>
    <mergeCell ref="E437:E439"/>
    <mergeCell ref="F437:F439"/>
    <mergeCell ref="A434:A436"/>
    <mergeCell ref="X431:X433"/>
    <mergeCell ref="AA431:AA433"/>
    <mergeCell ref="AB431:AB433"/>
    <mergeCell ref="AC431:AC433"/>
    <mergeCell ref="AD431:AD433"/>
    <mergeCell ref="AE431:AE433"/>
    <mergeCell ref="I431:I433"/>
    <mergeCell ref="M431:M433"/>
    <mergeCell ref="N431:N433"/>
    <mergeCell ref="R431:R433"/>
    <mergeCell ref="S431:S433"/>
    <mergeCell ref="W431:W433"/>
    <mergeCell ref="B431:B433"/>
    <mergeCell ref="E431:E433"/>
    <mergeCell ref="F431:F433"/>
    <mergeCell ref="H431:H433"/>
    <mergeCell ref="AC434:AC436"/>
    <mergeCell ref="AD434:AD436"/>
    <mergeCell ref="AE434:AE436"/>
    <mergeCell ref="H425:H427"/>
    <mergeCell ref="AC428:AC430"/>
    <mergeCell ref="AD428:AD430"/>
    <mergeCell ref="AE428:AE430"/>
    <mergeCell ref="AF428:AF430"/>
    <mergeCell ref="A431:A433"/>
    <mergeCell ref="R428:R430"/>
    <mergeCell ref="S428:S430"/>
    <mergeCell ref="W428:W430"/>
    <mergeCell ref="X428:X430"/>
    <mergeCell ref="AA428:AA430"/>
    <mergeCell ref="AB428:AB430"/>
    <mergeCell ref="E428:E430"/>
    <mergeCell ref="F428:F430"/>
    <mergeCell ref="H428:H430"/>
    <mergeCell ref="I428:I430"/>
    <mergeCell ref="M428:M430"/>
    <mergeCell ref="N428:N430"/>
    <mergeCell ref="B428:B430"/>
    <mergeCell ref="AF431:AF433"/>
    <mergeCell ref="AF422:AF424"/>
    <mergeCell ref="A425:A427"/>
    <mergeCell ref="R422:R424"/>
    <mergeCell ref="S422:S424"/>
    <mergeCell ref="W422:W424"/>
    <mergeCell ref="X422:X424"/>
    <mergeCell ref="AA422:AA424"/>
    <mergeCell ref="AB422:AB424"/>
    <mergeCell ref="E422:E424"/>
    <mergeCell ref="F422:F424"/>
    <mergeCell ref="H422:H424"/>
    <mergeCell ref="I422:I424"/>
    <mergeCell ref="M422:M424"/>
    <mergeCell ref="N422:N424"/>
    <mergeCell ref="B422:B424"/>
    <mergeCell ref="AF425:AF427"/>
    <mergeCell ref="A428:A430"/>
    <mergeCell ref="X425:X427"/>
    <mergeCell ref="AA425:AA427"/>
    <mergeCell ref="AB425:AB427"/>
    <mergeCell ref="AC425:AC427"/>
    <mergeCell ref="AD425:AD427"/>
    <mergeCell ref="AE425:AE427"/>
    <mergeCell ref="I425:I427"/>
    <mergeCell ref="M425:M427"/>
    <mergeCell ref="N425:N427"/>
    <mergeCell ref="R425:R427"/>
    <mergeCell ref="S425:S427"/>
    <mergeCell ref="W425:W427"/>
    <mergeCell ref="B425:B427"/>
    <mergeCell ref="E425:E427"/>
    <mergeCell ref="F425:F427"/>
    <mergeCell ref="A422:A424"/>
    <mergeCell ref="X419:X421"/>
    <mergeCell ref="AA419:AA421"/>
    <mergeCell ref="AB419:AB421"/>
    <mergeCell ref="AC419:AC421"/>
    <mergeCell ref="AD419:AD421"/>
    <mergeCell ref="AE419:AE421"/>
    <mergeCell ref="I419:I421"/>
    <mergeCell ref="M419:M421"/>
    <mergeCell ref="N419:N421"/>
    <mergeCell ref="R419:R421"/>
    <mergeCell ref="S419:S421"/>
    <mergeCell ref="W419:W421"/>
    <mergeCell ref="B419:B421"/>
    <mergeCell ref="E419:E421"/>
    <mergeCell ref="F419:F421"/>
    <mergeCell ref="H419:H421"/>
    <mergeCell ref="AC422:AC424"/>
    <mergeCell ref="AD422:AD424"/>
    <mergeCell ref="AE422:AE424"/>
    <mergeCell ref="H413:H415"/>
    <mergeCell ref="AC416:AC418"/>
    <mergeCell ref="AD416:AD418"/>
    <mergeCell ref="AE416:AE418"/>
    <mergeCell ref="AF416:AF418"/>
    <mergeCell ref="A419:A421"/>
    <mergeCell ref="R416:R418"/>
    <mergeCell ref="S416:S418"/>
    <mergeCell ref="W416:W418"/>
    <mergeCell ref="X416:X418"/>
    <mergeCell ref="AA416:AA418"/>
    <mergeCell ref="AB416:AB418"/>
    <mergeCell ref="E416:E418"/>
    <mergeCell ref="F416:F418"/>
    <mergeCell ref="H416:H418"/>
    <mergeCell ref="I416:I418"/>
    <mergeCell ref="M416:M418"/>
    <mergeCell ref="N416:N418"/>
    <mergeCell ref="B416:B418"/>
    <mergeCell ref="AF419:AF421"/>
    <mergeCell ref="AF410:AF412"/>
    <mergeCell ref="A413:A415"/>
    <mergeCell ref="R410:R412"/>
    <mergeCell ref="S410:S412"/>
    <mergeCell ref="W410:W412"/>
    <mergeCell ref="X410:X412"/>
    <mergeCell ref="AA410:AA412"/>
    <mergeCell ref="AB410:AB412"/>
    <mergeCell ref="E410:E412"/>
    <mergeCell ref="F410:F412"/>
    <mergeCell ref="H410:H412"/>
    <mergeCell ref="I410:I412"/>
    <mergeCell ref="M410:M412"/>
    <mergeCell ref="N410:N412"/>
    <mergeCell ref="B410:B412"/>
    <mergeCell ref="AF413:AF415"/>
    <mergeCell ref="A416:A418"/>
    <mergeCell ref="X413:X415"/>
    <mergeCell ref="AA413:AA415"/>
    <mergeCell ref="AB413:AB415"/>
    <mergeCell ref="AC413:AC415"/>
    <mergeCell ref="AD413:AD415"/>
    <mergeCell ref="AE413:AE415"/>
    <mergeCell ref="I413:I415"/>
    <mergeCell ref="M413:M415"/>
    <mergeCell ref="N413:N415"/>
    <mergeCell ref="R413:R415"/>
    <mergeCell ref="S413:S415"/>
    <mergeCell ref="W413:W415"/>
    <mergeCell ref="B413:B415"/>
    <mergeCell ref="E413:E415"/>
    <mergeCell ref="F413:F415"/>
    <mergeCell ref="A410:A412"/>
    <mergeCell ref="X407:X409"/>
    <mergeCell ref="AA407:AA409"/>
    <mergeCell ref="AB407:AB409"/>
    <mergeCell ref="AC407:AC409"/>
    <mergeCell ref="AD407:AD409"/>
    <mergeCell ref="AE407:AE409"/>
    <mergeCell ref="I407:I409"/>
    <mergeCell ref="M407:M409"/>
    <mergeCell ref="N407:N409"/>
    <mergeCell ref="R407:R409"/>
    <mergeCell ref="S407:S409"/>
    <mergeCell ref="W407:W409"/>
    <mergeCell ref="B407:B409"/>
    <mergeCell ref="E407:E409"/>
    <mergeCell ref="F407:F409"/>
    <mergeCell ref="H407:H409"/>
    <mergeCell ref="AC410:AC412"/>
    <mergeCell ref="AD410:AD412"/>
    <mergeCell ref="AE410:AE412"/>
    <mergeCell ref="H401:H403"/>
    <mergeCell ref="AC404:AC406"/>
    <mergeCell ref="AD404:AD406"/>
    <mergeCell ref="AE404:AE406"/>
    <mergeCell ref="AF404:AF406"/>
    <mergeCell ref="A407:A409"/>
    <mergeCell ref="R404:R406"/>
    <mergeCell ref="S404:S406"/>
    <mergeCell ref="W404:W406"/>
    <mergeCell ref="X404:X406"/>
    <mergeCell ref="AA404:AA406"/>
    <mergeCell ref="AB404:AB406"/>
    <mergeCell ref="E404:E406"/>
    <mergeCell ref="F404:F406"/>
    <mergeCell ref="H404:H406"/>
    <mergeCell ref="I404:I406"/>
    <mergeCell ref="M404:M406"/>
    <mergeCell ref="N404:N406"/>
    <mergeCell ref="B404:B406"/>
    <mergeCell ref="AF407:AF409"/>
    <mergeCell ref="AF398:AF400"/>
    <mergeCell ref="A401:A403"/>
    <mergeCell ref="R398:R400"/>
    <mergeCell ref="S398:S400"/>
    <mergeCell ref="W398:W400"/>
    <mergeCell ref="X398:X400"/>
    <mergeCell ref="AA398:AA400"/>
    <mergeCell ref="AB398:AB400"/>
    <mergeCell ref="E398:E400"/>
    <mergeCell ref="F398:F400"/>
    <mergeCell ref="H398:H400"/>
    <mergeCell ref="I398:I400"/>
    <mergeCell ref="M398:M400"/>
    <mergeCell ref="N398:N400"/>
    <mergeCell ref="B398:B400"/>
    <mergeCell ref="AF401:AF403"/>
    <mergeCell ref="A404:A406"/>
    <mergeCell ref="X401:X403"/>
    <mergeCell ref="AA401:AA403"/>
    <mergeCell ref="AB401:AB403"/>
    <mergeCell ref="AC401:AC403"/>
    <mergeCell ref="AD401:AD403"/>
    <mergeCell ref="AE401:AE403"/>
    <mergeCell ref="I401:I403"/>
    <mergeCell ref="M401:M403"/>
    <mergeCell ref="N401:N403"/>
    <mergeCell ref="R401:R403"/>
    <mergeCell ref="S401:S403"/>
    <mergeCell ref="W401:W403"/>
    <mergeCell ref="B401:B403"/>
    <mergeCell ref="E401:E403"/>
    <mergeCell ref="F401:F403"/>
    <mergeCell ref="A398:A400"/>
    <mergeCell ref="X395:X397"/>
    <mergeCell ref="AA395:AA397"/>
    <mergeCell ref="AB395:AB397"/>
    <mergeCell ref="AC395:AC397"/>
    <mergeCell ref="AD395:AD397"/>
    <mergeCell ref="AE395:AE397"/>
    <mergeCell ref="I395:I397"/>
    <mergeCell ref="M395:M397"/>
    <mergeCell ref="N395:N397"/>
    <mergeCell ref="R395:R397"/>
    <mergeCell ref="S395:S397"/>
    <mergeCell ref="W395:W397"/>
    <mergeCell ref="B395:B397"/>
    <mergeCell ref="E395:E397"/>
    <mergeCell ref="F395:F397"/>
    <mergeCell ref="H395:H397"/>
    <mergeCell ref="AC398:AC400"/>
    <mergeCell ref="AD398:AD400"/>
    <mergeCell ref="AE398:AE400"/>
    <mergeCell ref="H389:H391"/>
    <mergeCell ref="AC392:AC394"/>
    <mergeCell ref="AD392:AD394"/>
    <mergeCell ref="AE392:AE394"/>
    <mergeCell ref="AF392:AF394"/>
    <mergeCell ref="A395:A397"/>
    <mergeCell ref="R392:R394"/>
    <mergeCell ref="S392:S394"/>
    <mergeCell ref="W392:W394"/>
    <mergeCell ref="X392:X394"/>
    <mergeCell ref="AA392:AA394"/>
    <mergeCell ref="AB392:AB394"/>
    <mergeCell ref="E392:E394"/>
    <mergeCell ref="F392:F394"/>
    <mergeCell ref="H392:H394"/>
    <mergeCell ref="I392:I394"/>
    <mergeCell ref="M392:M394"/>
    <mergeCell ref="N392:N394"/>
    <mergeCell ref="B392:B394"/>
    <mergeCell ref="AF395:AF397"/>
    <mergeCell ref="AF386:AF388"/>
    <mergeCell ref="A389:A391"/>
    <mergeCell ref="R386:R388"/>
    <mergeCell ref="S386:S388"/>
    <mergeCell ref="W386:W388"/>
    <mergeCell ref="X386:X388"/>
    <mergeCell ref="AA386:AA388"/>
    <mergeCell ref="AB386:AB388"/>
    <mergeCell ref="E386:E388"/>
    <mergeCell ref="F386:F388"/>
    <mergeCell ref="H386:H388"/>
    <mergeCell ref="I386:I388"/>
    <mergeCell ref="M386:M388"/>
    <mergeCell ref="N386:N388"/>
    <mergeCell ref="B386:B388"/>
    <mergeCell ref="AF389:AF391"/>
    <mergeCell ref="A392:A394"/>
    <mergeCell ref="X389:X391"/>
    <mergeCell ref="AA389:AA391"/>
    <mergeCell ref="AB389:AB391"/>
    <mergeCell ref="AC389:AC391"/>
    <mergeCell ref="AD389:AD391"/>
    <mergeCell ref="AE389:AE391"/>
    <mergeCell ref="I389:I391"/>
    <mergeCell ref="M389:M391"/>
    <mergeCell ref="N389:N391"/>
    <mergeCell ref="R389:R391"/>
    <mergeCell ref="S389:S391"/>
    <mergeCell ref="W389:W391"/>
    <mergeCell ref="B389:B391"/>
    <mergeCell ref="E389:E391"/>
    <mergeCell ref="F389:F391"/>
    <mergeCell ref="A386:A388"/>
    <mergeCell ref="X383:X385"/>
    <mergeCell ref="AA383:AA385"/>
    <mergeCell ref="AB383:AB385"/>
    <mergeCell ref="AC383:AC385"/>
    <mergeCell ref="AD383:AD385"/>
    <mergeCell ref="AE383:AE385"/>
    <mergeCell ref="I383:I385"/>
    <mergeCell ref="M383:M385"/>
    <mergeCell ref="N383:N385"/>
    <mergeCell ref="R383:R385"/>
    <mergeCell ref="S383:S385"/>
    <mergeCell ref="W383:W385"/>
    <mergeCell ref="B383:B385"/>
    <mergeCell ref="E383:E385"/>
    <mergeCell ref="F383:F385"/>
    <mergeCell ref="H383:H385"/>
    <mergeCell ref="AC386:AC388"/>
    <mergeCell ref="AD386:AD388"/>
    <mergeCell ref="AE386:AE388"/>
    <mergeCell ref="H377:H379"/>
    <mergeCell ref="AC380:AC382"/>
    <mergeCell ref="AD380:AD382"/>
    <mergeCell ref="AE380:AE382"/>
    <mergeCell ref="AF380:AF382"/>
    <mergeCell ref="A383:A385"/>
    <mergeCell ref="R380:R382"/>
    <mergeCell ref="S380:S382"/>
    <mergeCell ref="W380:W382"/>
    <mergeCell ref="X380:X382"/>
    <mergeCell ref="AA380:AA382"/>
    <mergeCell ref="AB380:AB382"/>
    <mergeCell ref="E380:E382"/>
    <mergeCell ref="F380:F382"/>
    <mergeCell ref="H380:H382"/>
    <mergeCell ref="I380:I382"/>
    <mergeCell ref="M380:M382"/>
    <mergeCell ref="N380:N382"/>
    <mergeCell ref="B380:B382"/>
    <mergeCell ref="AF383:AF385"/>
    <mergeCell ref="AF374:AF376"/>
    <mergeCell ref="A377:A379"/>
    <mergeCell ref="R374:R376"/>
    <mergeCell ref="S374:S376"/>
    <mergeCell ref="W374:W376"/>
    <mergeCell ref="X374:X376"/>
    <mergeCell ref="AA374:AA376"/>
    <mergeCell ref="AB374:AB376"/>
    <mergeCell ref="E374:E376"/>
    <mergeCell ref="F374:F376"/>
    <mergeCell ref="H374:H376"/>
    <mergeCell ref="I374:I376"/>
    <mergeCell ref="M374:M376"/>
    <mergeCell ref="N374:N376"/>
    <mergeCell ref="B374:B376"/>
    <mergeCell ref="AF377:AF379"/>
    <mergeCell ref="A380:A382"/>
    <mergeCell ref="X377:X379"/>
    <mergeCell ref="AA377:AA379"/>
    <mergeCell ref="AB377:AB379"/>
    <mergeCell ref="AC377:AC379"/>
    <mergeCell ref="AD377:AD379"/>
    <mergeCell ref="AE377:AE379"/>
    <mergeCell ref="I377:I379"/>
    <mergeCell ref="M377:M379"/>
    <mergeCell ref="N377:N379"/>
    <mergeCell ref="R377:R379"/>
    <mergeCell ref="S377:S379"/>
    <mergeCell ref="W377:W379"/>
    <mergeCell ref="B377:B379"/>
    <mergeCell ref="E377:E379"/>
    <mergeCell ref="F377:F379"/>
    <mergeCell ref="A374:A376"/>
    <mergeCell ref="X371:X373"/>
    <mergeCell ref="AA371:AA373"/>
    <mergeCell ref="AB371:AB373"/>
    <mergeCell ref="AC371:AC373"/>
    <mergeCell ref="AD371:AD373"/>
    <mergeCell ref="AE371:AE373"/>
    <mergeCell ref="I371:I373"/>
    <mergeCell ref="M371:M373"/>
    <mergeCell ref="N371:N373"/>
    <mergeCell ref="R371:R373"/>
    <mergeCell ref="S371:S373"/>
    <mergeCell ref="W371:W373"/>
    <mergeCell ref="B371:B373"/>
    <mergeCell ref="E371:E373"/>
    <mergeCell ref="F371:F373"/>
    <mergeCell ref="H371:H373"/>
    <mergeCell ref="AC374:AC376"/>
    <mergeCell ref="AD374:AD376"/>
    <mergeCell ref="AE374:AE376"/>
    <mergeCell ref="H365:H367"/>
    <mergeCell ref="AC368:AC370"/>
    <mergeCell ref="AD368:AD370"/>
    <mergeCell ref="AE368:AE370"/>
    <mergeCell ref="AF368:AF370"/>
    <mergeCell ref="A371:A373"/>
    <mergeCell ref="R368:R370"/>
    <mergeCell ref="S368:S370"/>
    <mergeCell ref="W368:W370"/>
    <mergeCell ref="X368:X370"/>
    <mergeCell ref="AA368:AA370"/>
    <mergeCell ref="AB368:AB370"/>
    <mergeCell ref="E368:E370"/>
    <mergeCell ref="F368:F370"/>
    <mergeCell ref="H368:H370"/>
    <mergeCell ref="I368:I370"/>
    <mergeCell ref="M368:M370"/>
    <mergeCell ref="N368:N370"/>
    <mergeCell ref="B368:B370"/>
    <mergeCell ref="AF371:AF373"/>
    <mergeCell ref="AF362:AF364"/>
    <mergeCell ref="A365:A367"/>
    <mergeCell ref="R362:R364"/>
    <mergeCell ref="S362:S364"/>
    <mergeCell ref="W362:W364"/>
    <mergeCell ref="X362:X364"/>
    <mergeCell ref="AA362:AA364"/>
    <mergeCell ref="AB362:AB364"/>
    <mergeCell ref="E362:E364"/>
    <mergeCell ref="F362:F364"/>
    <mergeCell ref="H362:H364"/>
    <mergeCell ref="I362:I364"/>
    <mergeCell ref="M362:M364"/>
    <mergeCell ref="N362:N364"/>
    <mergeCell ref="B362:B364"/>
    <mergeCell ref="AF365:AF367"/>
    <mergeCell ref="A368:A370"/>
    <mergeCell ref="X365:X367"/>
    <mergeCell ref="AA365:AA367"/>
    <mergeCell ref="AB365:AB367"/>
    <mergeCell ref="AC365:AC367"/>
    <mergeCell ref="AD365:AD367"/>
    <mergeCell ref="AE365:AE367"/>
    <mergeCell ref="I365:I367"/>
    <mergeCell ref="M365:M367"/>
    <mergeCell ref="N365:N367"/>
    <mergeCell ref="R365:R367"/>
    <mergeCell ref="S365:S367"/>
    <mergeCell ref="W365:W367"/>
    <mergeCell ref="B365:B367"/>
    <mergeCell ref="E365:E367"/>
    <mergeCell ref="F365:F367"/>
    <mergeCell ref="A362:A364"/>
    <mergeCell ref="X359:X361"/>
    <mergeCell ref="AA359:AA361"/>
    <mergeCell ref="AB359:AB361"/>
    <mergeCell ref="AC359:AC361"/>
    <mergeCell ref="AD359:AD361"/>
    <mergeCell ref="AE359:AE361"/>
    <mergeCell ref="I359:I361"/>
    <mergeCell ref="M359:M361"/>
    <mergeCell ref="N359:N361"/>
    <mergeCell ref="R359:R361"/>
    <mergeCell ref="S359:S361"/>
    <mergeCell ref="W359:W361"/>
    <mergeCell ref="B359:B361"/>
    <mergeCell ref="E359:E361"/>
    <mergeCell ref="F359:F361"/>
    <mergeCell ref="H359:H361"/>
    <mergeCell ref="AC362:AC364"/>
    <mergeCell ref="AD362:AD364"/>
    <mergeCell ref="AE362:AE364"/>
    <mergeCell ref="H353:H355"/>
    <mergeCell ref="AC356:AC358"/>
    <mergeCell ref="AD356:AD358"/>
    <mergeCell ref="AE356:AE358"/>
    <mergeCell ref="AF356:AF358"/>
    <mergeCell ref="A359:A361"/>
    <mergeCell ref="R356:R358"/>
    <mergeCell ref="S356:S358"/>
    <mergeCell ref="W356:W358"/>
    <mergeCell ref="X356:X358"/>
    <mergeCell ref="AA356:AA358"/>
    <mergeCell ref="AB356:AB358"/>
    <mergeCell ref="E356:E358"/>
    <mergeCell ref="F356:F358"/>
    <mergeCell ref="H356:H358"/>
    <mergeCell ref="I356:I358"/>
    <mergeCell ref="M356:M358"/>
    <mergeCell ref="N356:N358"/>
    <mergeCell ref="B356:B358"/>
    <mergeCell ref="AF359:AF361"/>
    <mergeCell ref="AF350:AF352"/>
    <mergeCell ref="A353:A355"/>
    <mergeCell ref="R350:R352"/>
    <mergeCell ref="S350:S352"/>
    <mergeCell ref="W350:W352"/>
    <mergeCell ref="X350:X352"/>
    <mergeCell ref="AA350:AA352"/>
    <mergeCell ref="AB350:AB352"/>
    <mergeCell ref="E350:E352"/>
    <mergeCell ref="F350:F352"/>
    <mergeCell ref="H350:H352"/>
    <mergeCell ref="I350:I352"/>
    <mergeCell ref="M350:M352"/>
    <mergeCell ref="N350:N352"/>
    <mergeCell ref="B350:B352"/>
    <mergeCell ref="AF353:AF355"/>
    <mergeCell ref="A356:A358"/>
    <mergeCell ref="X353:X355"/>
    <mergeCell ref="AA353:AA355"/>
    <mergeCell ref="AB353:AB355"/>
    <mergeCell ref="AC353:AC355"/>
    <mergeCell ref="AD353:AD355"/>
    <mergeCell ref="AE353:AE355"/>
    <mergeCell ref="I353:I355"/>
    <mergeCell ref="M353:M355"/>
    <mergeCell ref="N353:N355"/>
    <mergeCell ref="R353:R355"/>
    <mergeCell ref="S353:S355"/>
    <mergeCell ref="W353:W355"/>
    <mergeCell ref="B353:B355"/>
    <mergeCell ref="E353:E355"/>
    <mergeCell ref="F353:F355"/>
    <mergeCell ref="A350:A352"/>
    <mergeCell ref="X347:X349"/>
    <mergeCell ref="AA347:AA349"/>
    <mergeCell ref="AB347:AB349"/>
    <mergeCell ref="AC347:AC349"/>
    <mergeCell ref="AD347:AD349"/>
    <mergeCell ref="AE347:AE349"/>
    <mergeCell ref="I347:I349"/>
    <mergeCell ref="M347:M349"/>
    <mergeCell ref="N347:N349"/>
    <mergeCell ref="R347:R349"/>
    <mergeCell ref="S347:S349"/>
    <mergeCell ref="W347:W349"/>
    <mergeCell ref="B347:B349"/>
    <mergeCell ref="E347:E349"/>
    <mergeCell ref="F347:F349"/>
    <mergeCell ref="H347:H349"/>
    <mergeCell ref="AC350:AC352"/>
    <mergeCell ref="AD350:AD352"/>
    <mergeCell ref="AE350:AE352"/>
    <mergeCell ref="H341:H343"/>
    <mergeCell ref="AC344:AC346"/>
    <mergeCell ref="AD344:AD346"/>
    <mergeCell ref="AE344:AE346"/>
    <mergeCell ref="AF344:AF346"/>
    <mergeCell ref="A347:A349"/>
    <mergeCell ref="R344:R346"/>
    <mergeCell ref="S344:S346"/>
    <mergeCell ref="W344:W346"/>
    <mergeCell ref="X344:X346"/>
    <mergeCell ref="AA344:AA346"/>
    <mergeCell ref="AB344:AB346"/>
    <mergeCell ref="E344:E346"/>
    <mergeCell ref="F344:F346"/>
    <mergeCell ref="H344:H346"/>
    <mergeCell ref="I344:I346"/>
    <mergeCell ref="M344:M346"/>
    <mergeCell ref="N344:N346"/>
    <mergeCell ref="B344:B346"/>
    <mergeCell ref="AF347:AF349"/>
    <mergeCell ref="AF338:AF340"/>
    <mergeCell ref="A341:A343"/>
    <mergeCell ref="R338:R340"/>
    <mergeCell ref="S338:S340"/>
    <mergeCell ref="W338:W340"/>
    <mergeCell ref="X338:X340"/>
    <mergeCell ref="AA338:AA340"/>
    <mergeCell ref="AB338:AB340"/>
    <mergeCell ref="E338:E340"/>
    <mergeCell ref="F338:F340"/>
    <mergeCell ref="H338:H340"/>
    <mergeCell ref="I338:I340"/>
    <mergeCell ref="M338:M340"/>
    <mergeCell ref="N338:N340"/>
    <mergeCell ref="B338:B340"/>
    <mergeCell ref="AF341:AF343"/>
    <mergeCell ref="A344:A346"/>
    <mergeCell ref="X341:X343"/>
    <mergeCell ref="AA341:AA343"/>
    <mergeCell ref="AB341:AB343"/>
    <mergeCell ref="AC341:AC343"/>
    <mergeCell ref="AD341:AD343"/>
    <mergeCell ref="AE341:AE343"/>
    <mergeCell ref="I341:I343"/>
    <mergeCell ref="M341:M343"/>
    <mergeCell ref="N341:N343"/>
    <mergeCell ref="R341:R343"/>
    <mergeCell ref="S341:S343"/>
    <mergeCell ref="W341:W343"/>
    <mergeCell ref="B341:B343"/>
    <mergeCell ref="E341:E343"/>
    <mergeCell ref="F341:F343"/>
    <mergeCell ref="A338:A340"/>
    <mergeCell ref="X335:X337"/>
    <mergeCell ref="AA335:AA337"/>
    <mergeCell ref="AB335:AB337"/>
    <mergeCell ref="AC335:AC337"/>
    <mergeCell ref="AD335:AD337"/>
    <mergeCell ref="AE335:AE337"/>
    <mergeCell ref="I335:I337"/>
    <mergeCell ref="M335:M337"/>
    <mergeCell ref="N335:N337"/>
    <mergeCell ref="R335:R337"/>
    <mergeCell ref="S335:S337"/>
    <mergeCell ref="W335:W337"/>
    <mergeCell ref="B335:B337"/>
    <mergeCell ref="E335:E337"/>
    <mergeCell ref="F335:F337"/>
    <mergeCell ref="H335:H337"/>
    <mergeCell ref="AC338:AC340"/>
    <mergeCell ref="AD338:AD340"/>
    <mergeCell ref="AE338:AE340"/>
    <mergeCell ref="H329:H331"/>
    <mergeCell ref="AC332:AC334"/>
    <mergeCell ref="AD332:AD334"/>
    <mergeCell ref="AE332:AE334"/>
    <mergeCell ref="AF332:AF334"/>
    <mergeCell ref="A335:A337"/>
    <mergeCell ref="R332:R334"/>
    <mergeCell ref="S332:S334"/>
    <mergeCell ref="W332:W334"/>
    <mergeCell ref="X332:X334"/>
    <mergeCell ref="AA332:AA334"/>
    <mergeCell ref="AB332:AB334"/>
    <mergeCell ref="E332:E334"/>
    <mergeCell ref="F332:F334"/>
    <mergeCell ref="H332:H334"/>
    <mergeCell ref="I332:I334"/>
    <mergeCell ref="M332:M334"/>
    <mergeCell ref="N332:N334"/>
    <mergeCell ref="B332:B334"/>
    <mergeCell ref="AF335:AF337"/>
    <mergeCell ref="AF326:AF328"/>
    <mergeCell ref="A329:A331"/>
    <mergeCell ref="R326:R328"/>
    <mergeCell ref="S326:S328"/>
    <mergeCell ref="W326:W328"/>
    <mergeCell ref="X326:X328"/>
    <mergeCell ref="AA326:AA328"/>
    <mergeCell ref="AB326:AB328"/>
    <mergeCell ref="E326:E328"/>
    <mergeCell ref="F326:F328"/>
    <mergeCell ref="H326:H328"/>
    <mergeCell ref="I326:I328"/>
    <mergeCell ref="M326:M328"/>
    <mergeCell ref="N326:N328"/>
    <mergeCell ref="B326:B328"/>
    <mergeCell ref="AF329:AF331"/>
    <mergeCell ref="A332:A334"/>
    <mergeCell ref="X329:X331"/>
    <mergeCell ref="AA329:AA331"/>
    <mergeCell ref="AB329:AB331"/>
    <mergeCell ref="AC329:AC331"/>
    <mergeCell ref="AD329:AD331"/>
    <mergeCell ref="AE329:AE331"/>
    <mergeCell ref="I329:I331"/>
    <mergeCell ref="M329:M331"/>
    <mergeCell ref="N329:N331"/>
    <mergeCell ref="R329:R331"/>
    <mergeCell ref="S329:S331"/>
    <mergeCell ref="W329:W331"/>
    <mergeCell ref="B329:B331"/>
    <mergeCell ref="E329:E331"/>
    <mergeCell ref="F329:F331"/>
    <mergeCell ref="A326:A328"/>
    <mergeCell ref="X323:X325"/>
    <mergeCell ref="AA323:AA325"/>
    <mergeCell ref="AB323:AB325"/>
    <mergeCell ref="AC323:AC325"/>
    <mergeCell ref="AD323:AD325"/>
    <mergeCell ref="AE323:AE325"/>
    <mergeCell ref="I323:I325"/>
    <mergeCell ref="M323:M325"/>
    <mergeCell ref="N323:N325"/>
    <mergeCell ref="R323:R325"/>
    <mergeCell ref="S323:S325"/>
    <mergeCell ref="W323:W325"/>
    <mergeCell ref="B323:B325"/>
    <mergeCell ref="E323:E325"/>
    <mergeCell ref="F323:F325"/>
    <mergeCell ref="H323:H325"/>
    <mergeCell ref="AC326:AC328"/>
    <mergeCell ref="AD326:AD328"/>
    <mergeCell ref="AE326:AE328"/>
    <mergeCell ref="H317:H319"/>
    <mergeCell ref="AC320:AC322"/>
    <mergeCell ref="AD320:AD322"/>
    <mergeCell ref="AE320:AE322"/>
    <mergeCell ref="AF320:AF322"/>
    <mergeCell ref="A323:A325"/>
    <mergeCell ref="R320:R322"/>
    <mergeCell ref="S320:S322"/>
    <mergeCell ref="W320:W322"/>
    <mergeCell ref="X320:X322"/>
    <mergeCell ref="AA320:AA322"/>
    <mergeCell ref="AB320:AB322"/>
    <mergeCell ref="E320:E322"/>
    <mergeCell ref="F320:F322"/>
    <mergeCell ref="H320:H322"/>
    <mergeCell ref="I320:I322"/>
    <mergeCell ref="M320:M322"/>
    <mergeCell ref="N320:N322"/>
    <mergeCell ref="B320:B322"/>
    <mergeCell ref="AF323:AF325"/>
    <mergeCell ref="AF314:AF316"/>
    <mergeCell ref="A317:A319"/>
    <mergeCell ref="R314:R316"/>
    <mergeCell ref="S314:S316"/>
    <mergeCell ref="W314:W316"/>
    <mergeCell ref="X314:X316"/>
    <mergeCell ref="AA314:AA316"/>
    <mergeCell ref="AB314:AB316"/>
    <mergeCell ref="E314:E316"/>
    <mergeCell ref="F314:F316"/>
    <mergeCell ref="H314:H316"/>
    <mergeCell ref="I314:I316"/>
    <mergeCell ref="M314:M316"/>
    <mergeCell ref="N314:N316"/>
    <mergeCell ref="B314:B316"/>
    <mergeCell ref="AF317:AF319"/>
    <mergeCell ref="A320:A322"/>
    <mergeCell ref="X317:X319"/>
    <mergeCell ref="AA317:AA319"/>
    <mergeCell ref="AB317:AB319"/>
    <mergeCell ref="AC317:AC319"/>
    <mergeCell ref="AD317:AD319"/>
    <mergeCell ref="AE317:AE319"/>
    <mergeCell ref="I317:I319"/>
    <mergeCell ref="M317:M319"/>
    <mergeCell ref="N317:N319"/>
    <mergeCell ref="R317:R319"/>
    <mergeCell ref="S317:S319"/>
    <mergeCell ref="W317:W319"/>
    <mergeCell ref="B317:B319"/>
    <mergeCell ref="E317:E319"/>
    <mergeCell ref="F317:F319"/>
    <mergeCell ref="A314:A316"/>
    <mergeCell ref="X311:X313"/>
    <mergeCell ref="AA311:AA313"/>
    <mergeCell ref="AB311:AB313"/>
    <mergeCell ref="AC311:AC313"/>
    <mergeCell ref="AD311:AD313"/>
    <mergeCell ref="AE311:AE313"/>
    <mergeCell ref="I311:I313"/>
    <mergeCell ref="M311:M313"/>
    <mergeCell ref="N311:N313"/>
    <mergeCell ref="R311:R313"/>
    <mergeCell ref="S311:S313"/>
    <mergeCell ref="W311:W313"/>
    <mergeCell ref="B311:B313"/>
    <mergeCell ref="E311:E313"/>
    <mergeCell ref="F311:F313"/>
    <mergeCell ref="H311:H313"/>
    <mergeCell ref="AC314:AC316"/>
    <mergeCell ref="AD314:AD316"/>
    <mergeCell ref="AE314:AE316"/>
    <mergeCell ref="H305:H307"/>
    <mergeCell ref="AC308:AC310"/>
    <mergeCell ref="AD308:AD310"/>
    <mergeCell ref="AE308:AE310"/>
    <mergeCell ref="AF308:AF310"/>
    <mergeCell ref="A311:A313"/>
    <mergeCell ref="R308:R310"/>
    <mergeCell ref="S308:S310"/>
    <mergeCell ref="W308:W310"/>
    <mergeCell ref="X308:X310"/>
    <mergeCell ref="AA308:AA310"/>
    <mergeCell ref="AB308:AB310"/>
    <mergeCell ref="E308:E310"/>
    <mergeCell ref="F308:F310"/>
    <mergeCell ref="H308:H310"/>
    <mergeCell ref="I308:I310"/>
    <mergeCell ref="M308:M310"/>
    <mergeCell ref="N308:N310"/>
    <mergeCell ref="B308:B310"/>
    <mergeCell ref="AF311:AF313"/>
    <mergeCell ref="AF302:AF304"/>
    <mergeCell ref="A305:A307"/>
    <mergeCell ref="R302:R304"/>
    <mergeCell ref="S302:S304"/>
    <mergeCell ref="W302:W304"/>
    <mergeCell ref="X302:X304"/>
    <mergeCell ref="AA302:AA304"/>
    <mergeCell ref="AB302:AB304"/>
    <mergeCell ref="E302:E304"/>
    <mergeCell ref="F302:F304"/>
    <mergeCell ref="H302:H304"/>
    <mergeCell ref="I302:I304"/>
    <mergeCell ref="M302:M304"/>
    <mergeCell ref="N302:N304"/>
    <mergeCell ref="B302:B304"/>
    <mergeCell ref="AF305:AF307"/>
    <mergeCell ref="A308:A310"/>
    <mergeCell ref="X305:X307"/>
    <mergeCell ref="AA305:AA307"/>
    <mergeCell ref="AB305:AB307"/>
    <mergeCell ref="AC305:AC307"/>
    <mergeCell ref="AD305:AD307"/>
    <mergeCell ref="AE305:AE307"/>
    <mergeCell ref="I305:I307"/>
    <mergeCell ref="M305:M307"/>
    <mergeCell ref="N305:N307"/>
    <mergeCell ref="R305:R307"/>
    <mergeCell ref="S305:S307"/>
    <mergeCell ref="W305:W307"/>
    <mergeCell ref="B305:B307"/>
    <mergeCell ref="E305:E307"/>
    <mergeCell ref="F305:F307"/>
    <mergeCell ref="A302:A304"/>
    <mergeCell ref="X299:X301"/>
    <mergeCell ref="AA299:AA301"/>
    <mergeCell ref="AB299:AB301"/>
    <mergeCell ref="AC299:AC301"/>
    <mergeCell ref="AD299:AD301"/>
    <mergeCell ref="AE299:AE301"/>
    <mergeCell ref="I299:I301"/>
    <mergeCell ref="M299:M301"/>
    <mergeCell ref="N299:N301"/>
    <mergeCell ref="R299:R301"/>
    <mergeCell ref="S299:S301"/>
    <mergeCell ref="W299:W301"/>
    <mergeCell ref="B299:B301"/>
    <mergeCell ref="E299:E301"/>
    <mergeCell ref="F299:F301"/>
    <mergeCell ref="H299:H301"/>
    <mergeCell ref="AC302:AC304"/>
    <mergeCell ref="AD302:AD304"/>
    <mergeCell ref="AE302:AE304"/>
    <mergeCell ref="H293:H295"/>
    <mergeCell ref="AC296:AC298"/>
    <mergeCell ref="AD296:AD298"/>
    <mergeCell ref="AE296:AE298"/>
    <mergeCell ref="AF296:AF298"/>
    <mergeCell ref="A299:A301"/>
    <mergeCell ref="R296:R298"/>
    <mergeCell ref="S296:S298"/>
    <mergeCell ref="W296:W298"/>
    <mergeCell ref="X296:X298"/>
    <mergeCell ref="AA296:AA298"/>
    <mergeCell ref="AB296:AB298"/>
    <mergeCell ref="E296:E298"/>
    <mergeCell ref="F296:F298"/>
    <mergeCell ref="H296:H298"/>
    <mergeCell ref="I296:I298"/>
    <mergeCell ref="M296:M298"/>
    <mergeCell ref="N296:N298"/>
    <mergeCell ref="B296:B298"/>
    <mergeCell ref="AF299:AF301"/>
    <mergeCell ref="AF290:AF292"/>
    <mergeCell ref="A293:A295"/>
    <mergeCell ref="R290:R292"/>
    <mergeCell ref="S290:S292"/>
    <mergeCell ref="W290:W292"/>
    <mergeCell ref="X290:X292"/>
    <mergeCell ref="AA290:AA292"/>
    <mergeCell ref="AB290:AB292"/>
    <mergeCell ref="E290:E292"/>
    <mergeCell ref="F290:F292"/>
    <mergeCell ref="H290:H292"/>
    <mergeCell ref="I290:I292"/>
    <mergeCell ref="M290:M292"/>
    <mergeCell ref="N290:N292"/>
    <mergeCell ref="B290:B292"/>
    <mergeCell ref="AF293:AF295"/>
    <mergeCell ref="A296:A298"/>
    <mergeCell ref="X293:X295"/>
    <mergeCell ref="AA293:AA295"/>
    <mergeCell ref="AB293:AB295"/>
    <mergeCell ref="AC293:AC295"/>
    <mergeCell ref="AD293:AD295"/>
    <mergeCell ref="AE293:AE295"/>
    <mergeCell ref="I293:I295"/>
    <mergeCell ref="M293:M295"/>
    <mergeCell ref="N293:N295"/>
    <mergeCell ref="R293:R295"/>
    <mergeCell ref="S293:S295"/>
    <mergeCell ref="W293:W295"/>
    <mergeCell ref="B293:B295"/>
    <mergeCell ref="E293:E295"/>
    <mergeCell ref="F293:F295"/>
    <mergeCell ref="A290:A292"/>
    <mergeCell ref="X287:X289"/>
    <mergeCell ref="AA287:AA289"/>
    <mergeCell ref="AB287:AB289"/>
    <mergeCell ref="AC287:AC289"/>
    <mergeCell ref="AD287:AD289"/>
    <mergeCell ref="AE287:AE289"/>
    <mergeCell ref="I287:I289"/>
    <mergeCell ref="M287:M289"/>
    <mergeCell ref="N287:N289"/>
    <mergeCell ref="R287:R289"/>
    <mergeCell ref="S287:S289"/>
    <mergeCell ref="W287:W289"/>
    <mergeCell ref="B287:B289"/>
    <mergeCell ref="E287:E289"/>
    <mergeCell ref="F287:F289"/>
    <mergeCell ref="H287:H289"/>
    <mergeCell ref="AC290:AC292"/>
    <mergeCell ref="AD290:AD292"/>
    <mergeCell ref="AE290:AE292"/>
    <mergeCell ref="H281:H283"/>
    <mergeCell ref="AC284:AC286"/>
    <mergeCell ref="AD284:AD286"/>
    <mergeCell ref="AE284:AE286"/>
    <mergeCell ref="AF284:AF286"/>
    <mergeCell ref="A287:A289"/>
    <mergeCell ref="R284:R286"/>
    <mergeCell ref="S284:S286"/>
    <mergeCell ref="W284:W286"/>
    <mergeCell ref="X284:X286"/>
    <mergeCell ref="AA284:AA286"/>
    <mergeCell ref="AB284:AB286"/>
    <mergeCell ref="E284:E286"/>
    <mergeCell ref="F284:F286"/>
    <mergeCell ref="H284:H286"/>
    <mergeCell ref="I284:I286"/>
    <mergeCell ref="M284:M286"/>
    <mergeCell ref="N284:N286"/>
    <mergeCell ref="B284:B286"/>
    <mergeCell ref="AF287:AF289"/>
    <mergeCell ref="AF278:AF280"/>
    <mergeCell ref="A281:A283"/>
    <mergeCell ref="R278:R280"/>
    <mergeCell ref="S278:S280"/>
    <mergeCell ref="W278:W280"/>
    <mergeCell ref="X278:X280"/>
    <mergeCell ref="AA278:AA280"/>
    <mergeCell ref="AB278:AB280"/>
    <mergeCell ref="E278:E280"/>
    <mergeCell ref="F278:F280"/>
    <mergeCell ref="H278:H280"/>
    <mergeCell ref="I278:I280"/>
    <mergeCell ref="M278:M280"/>
    <mergeCell ref="N278:N280"/>
    <mergeCell ref="B278:B280"/>
    <mergeCell ref="AF281:AF283"/>
    <mergeCell ref="A284:A286"/>
    <mergeCell ref="X281:X283"/>
    <mergeCell ref="AA281:AA283"/>
    <mergeCell ref="AB281:AB283"/>
    <mergeCell ref="AC281:AC283"/>
    <mergeCell ref="AD281:AD283"/>
    <mergeCell ref="AE281:AE283"/>
    <mergeCell ref="I281:I283"/>
    <mergeCell ref="M281:M283"/>
    <mergeCell ref="N281:N283"/>
    <mergeCell ref="R281:R283"/>
    <mergeCell ref="S281:S283"/>
    <mergeCell ref="W281:W283"/>
    <mergeCell ref="B281:B283"/>
    <mergeCell ref="E281:E283"/>
    <mergeCell ref="F281:F283"/>
    <mergeCell ref="A278:A280"/>
    <mergeCell ref="X275:X277"/>
    <mergeCell ref="AA275:AA277"/>
    <mergeCell ref="AB275:AB277"/>
    <mergeCell ref="AC275:AC277"/>
    <mergeCell ref="AD275:AD277"/>
    <mergeCell ref="AE275:AE277"/>
    <mergeCell ref="I275:I277"/>
    <mergeCell ref="M275:M277"/>
    <mergeCell ref="N275:N277"/>
    <mergeCell ref="R275:R277"/>
    <mergeCell ref="S275:S277"/>
    <mergeCell ref="W275:W277"/>
    <mergeCell ref="B275:B277"/>
    <mergeCell ref="E275:E277"/>
    <mergeCell ref="F275:F277"/>
    <mergeCell ref="H275:H277"/>
    <mergeCell ref="AC278:AC280"/>
    <mergeCell ref="AD278:AD280"/>
    <mergeCell ref="AE278:AE280"/>
    <mergeCell ref="H269:H271"/>
    <mergeCell ref="AC272:AC274"/>
    <mergeCell ref="AD272:AD274"/>
    <mergeCell ref="AE272:AE274"/>
    <mergeCell ref="AF272:AF274"/>
    <mergeCell ref="A275:A277"/>
    <mergeCell ref="R272:R274"/>
    <mergeCell ref="S272:S274"/>
    <mergeCell ref="W272:W274"/>
    <mergeCell ref="X272:X274"/>
    <mergeCell ref="AA272:AA274"/>
    <mergeCell ref="AB272:AB274"/>
    <mergeCell ref="E272:E274"/>
    <mergeCell ref="F272:F274"/>
    <mergeCell ref="H272:H274"/>
    <mergeCell ref="I272:I274"/>
    <mergeCell ref="M272:M274"/>
    <mergeCell ref="N272:N274"/>
    <mergeCell ref="B272:B274"/>
    <mergeCell ref="AF275:AF277"/>
    <mergeCell ref="AF266:AF268"/>
    <mergeCell ref="A269:A271"/>
    <mergeCell ref="R266:R268"/>
    <mergeCell ref="S266:S268"/>
    <mergeCell ref="W266:W268"/>
    <mergeCell ref="X266:X268"/>
    <mergeCell ref="AA266:AA268"/>
    <mergeCell ref="AB266:AB268"/>
    <mergeCell ref="E266:E268"/>
    <mergeCell ref="F266:F268"/>
    <mergeCell ref="H266:H268"/>
    <mergeCell ref="I266:I268"/>
    <mergeCell ref="M266:M268"/>
    <mergeCell ref="N266:N268"/>
    <mergeCell ref="B266:B268"/>
    <mergeCell ref="AF269:AF271"/>
    <mergeCell ref="A272:A274"/>
    <mergeCell ref="X269:X271"/>
    <mergeCell ref="AA269:AA271"/>
    <mergeCell ref="AB269:AB271"/>
    <mergeCell ref="AC269:AC271"/>
    <mergeCell ref="AD269:AD271"/>
    <mergeCell ref="AE269:AE271"/>
    <mergeCell ref="I269:I271"/>
    <mergeCell ref="M269:M271"/>
    <mergeCell ref="N269:N271"/>
    <mergeCell ref="R269:R271"/>
    <mergeCell ref="S269:S271"/>
    <mergeCell ref="W269:W271"/>
    <mergeCell ref="B269:B271"/>
    <mergeCell ref="E269:E271"/>
    <mergeCell ref="F269:F271"/>
    <mergeCell ref="A266:A268"/>
    <mergeCell ref="X263:X265"/>
    <mergeCell ref="AA263:AA265"/>
    <mergeCell ref="AB263:AB265"/>
    <mergeCell ref="AC263:AC265"/>
    <mergeCell ref="AD263:AD265"/>
    <mergeCell ref="AE263:AE265"/>
    <mergeCell ref="I263:I265"/>
    <mergeCell ref="M263:M265"/>
    <mergeCell ref="N263:N265"/>
    <mergeCell ref="R263:R265"/>
    <mergeCell ref="S263:S265"/>
    <mergeCell ref="W263:W265"/>
    <mergeCell ref="B263:B265"/>
    <mergeCell ref="E263:E265"/>
    <mergeCell ref="F263:F265"/>
    <mergeCell ref="H263:H265"/>
    <mergeCell ref="AC266:AC268"/>
    <mergeCell ref="AD266:AD268"/>
    <mergeCell ref="AE266:AE268"/>
    <mergeCell ref="H257:H259"/>
    <mergeCell ref="AC260:AC262"/>
    <mergeCell ref="AD260:AD262"/>
    <mergeCell ref="AE260:AE262"/>
    <mergeCell ref="AF260:AF262"/>
    <mergeCell ref="A263:A265"/>
    <mergeCell ref="R260:R262"/>
    <mergeCell ref="S260:S262"/>
    <mergeCell ref="W260:W262"/>
    <mergeCell ref="X260:X262"/>
    <mergeCell ref="AA260:AA262"/>
    <mergeCell ref="AB260:AB262"/>
    <mergeCell ref="E260:E262"/>
    <mergeCell ref="F260:F262"/>
    <mergeCell ref="H260:H262"/>
    <mergeCell ref="I260:I262"/>
    <mergeCell ref="M260:M262"/>
    <mergeCell ref="N260:N262"/>
    <mergeCell ref="B260:B262"/>
    <mergeCell ref="AF263:AF265"/>
    <mergeCell ref="AF254:AF256"/>
    <mergeCell ref="A257:A259"/>
    <mergeCell ref="R254:R256"/>
    <mergeCell ref="S254:S256"/>
    <mergeCell ref="W254:W256"/>
    <mergeCell ref="X254:X256"/>
    <mergeCell ref="AA254:AA256"/>
    <mergeCell ref="AB254:AB256"/>
    <mergeCell ref="E254:E256"/>
    <mergeCell ref="F254:F256"/>
    <mergeCell ref="H254:H256"/>
    <mergeCell ref="I254:I256"/>
    <mergeCell ref="M254:M256"/>
    <mergeCell ref="N254:N256"/>
    <mergeCell ref="B254:B256"/>
    <mergeCell ref="AF257:AF259"/>
    <mergeCell ref="A260:A262"/>
    <mergeCell ref="X257:X259"/>
    <mergeCell ref="AA257:AA259"/>
    <mergeCell ref="AB257:AB259"/>
    <mergeCell ref="AC257:AC259"/>
    <mergeCell ref="AD257:AD259"/>
    <mergeCell ref="AE257:AE259"/>
    <mergeCell ref="I257:I259"/>
    <mergeCell ref="M257:M259"/>
    <mergeCell ref="N257:N259"/>
    <mergeCell ref="R257:R259"/>
    <mergeCell ref="S257:S259"/>
    <mergeCell ref="W257:W259"/>
    <mergeCell ref="B257:B259"/>
    <mergeCell ref="E257:E259"/>
    <mergeCell ref="F257:F259"/>
    <mergeCell ref="A254:A256"/>
    <mergeCell ref="X251:X253"/>
    <mergeCell ref="AA251:AA253"/>
    <mergeCell ref="AB251:AB253"/>
    <mergeCell ref="AC251:AC253"/>
    <mergeCell ref="AD251:AD253"/>
    <mergeCell ref="AE251:AE253"/>
    <mergeCell ref="I251:I253"/>
    <mergeCell ref="M251:M253"/>
    <mergeCell ref="N251:N253"/>
    <mergeCell ref="R251:R253"/>
    <mergeCell ref="S251:S253"/>
    <mergeCell ref="W251:W253"/>
    <mergeCell ref="B251:B253"/>
    <mergeCell ref="E251:E253"/>
    <mergeCell ref="F251:F253"/>
    <mergeCell ref="H251:H253"/>
    <mergeCell ref="AC254:AC256"/>
    <mergeCell ref="AD254:AD256"/>
    <mergeCell ref="AE254:AE256"/>
    <mergeCell ref="H245:H247"/>
    <mergeCell ref="AC248:AC250"/>
    <mergeCell ref="AD248:AD250"/>
    <mergeCell ref="AE248:AE250"/>
    <mergeCell ref="AF248:AF250"/>
    <mergeCell ref="A251:A253"/>
    <mergeCell ref="R248:R250"/>
    <mergeCell ref="S248:S250"/>
    <mergeCell ref="W248:W250"/>
    <mergeCell ref="X248:X250"/>
    <mergeCell ref="AA248:AA250"/>
    <mergeCell ref="AB248:AB250"/>
    <mergeCell ref="E248:E250"/>
    <mergeCell ref="F248:F250"/>
    <mergeCell ref="H248:H250"/>
    <mergeCell ref="I248:I250"/>
    <mergeCell ref="M248:M250"/>
    <mergeCell ref="N248:N250"/>
    <mergeCell ref="B248:B250"/>
    <mergeCell ref="AF251:AF253"/>
    <mergeCell ref="AF242:AF244"/>
    <mergeCell ref="A245:A247"/>
    <mergeCell ref="R242:R244"/>
    <mergeCell ref="S242:S244"/>
    <mergeCell ref="W242:W244"/>
    <mergeCell ref="X242:X244"/>
    <mergeCell ref="AA242:AA244"/>
    <mergeCell ref="AB242:AB244"/>
    <mergeCell ref="E242:E244"/>
    <mergeCell ref="F242:F244"/>
    <mergeCell ref="H242:H244"/>
    <mergeCell ref="I242:I244"/>
    <mergeCell ref="M242:M244"/>
    <mergeCell ref="N242:N244"/>
    <mergeCell ref="B242:B244"/>
    <mergeCell ref="AF245:AF247"/>
    <mergeCell ref="A248:A250"/>
    <mergeCell ref="X245:X247"/>
    <mergeCell ref="AA245:AA247"/>
    <mergeCell ref="AB245:AB247"/>
    <mergeCell ref="AC245:AC247"/>
    <mergeCell ref="AD245:AD247"/>
    <mergeCell ref="AE245:AE247"/>
    <mergeCell ref="I245:I247"/>
    <mergeCell ref="M245:M247"/>
    <mergeCell ref="N245:N247"/>
    <mergeCell ref="R245:R247"/>
    <mergeCell ref="S245:S247"/>
    <mergeCell ref="W245:W247"/>
    <mergeCell ref="B245:B247"/>
    <mergeCell ref="E245:E247"/>
    <mergeCell ref="F245:F247"/>
    <mergeCell ref="A242:A244"/>
    <mergeCell ref="X239:X241"/>
    <mergeCell ref="AA239:AA241"/>
    <mergeCell ref="AB239:AB241"/>
    <mergeCell ref="AC239:AC241"/>
    <mergeCell ref="AD239:AD241"/>
    <mergeCell ref="AE239:AE241"/>
    <mergeCell ref="I239:I241"/>
    <mergeCell ref="M239:M241"/>
    <mergeCell ref="N239:N241"/>
    <mergeCell ref="R239:R241"/>
    <mergeCell ref="S239:S241"/>
    <mergeCell ref="W239:W241"/>
    <mergeCell ref="B239:B241"/>
    <mergeCell ref="E239:E241"/>
    <mergeCell ref="F239:F241"/>
    <mergeCell ref="H239:H241"/>
    <mergeCell ref="AC242:AC244"/>
    <mergeCell ref="AD242:AD244"/>
    <mergeCell ref="AE242:AE244"/>
    <mergeCell ref="H233:H235"/>
    <mergeCell ref="AC236:AC238"/>
    <mergeCell ref="AD236:AD238"/>
    <mergeCell ref="AE236:AE238"/>
    <mergeCell ref="AF236:AF238"/>
    <mergeCell ref="A239:A241"/>
    <mergeCell ref="R236:R238"/>
    <mergeCell ref="S236:S238"/>
    <mergeCell ref="W236:W238"/>
    <mergeCell ref="X236:X238"/>
    <mergeCell ref="AA236:AA238"/>
    <mergeCell ref="AB236:AB238"/>
    <mergeCell ref="E236:E238"/>
    <mergeCell ref="F236:F238"/>
    <mergeCell ref="H236:H238"/>
    <mergeCell ref="I236:I238"/>
    <mergeCell ref="M236:M238"/>
    <mergeCell ref="N236:N238"/>
    <mergeCell ref="B236:B238"/>
    <mergeCell ref="AF239:AF241"/>
    <mergeCell ref="AF230:AF232"/>
    <mergeCell ref="A233:A235"/>
    <mergeCell ref="R230:R232"/>
    <mergeCell ref="S230:S232"/>
    <mergeCell ref="W230:W232"/>
    <mergeCell ref="X230:X232"/>
    <mergeCell ref="AA230:AA232"/>
    <mergeCell ref="AB230:AB232"/>
    <mergeCell ref="E230:E232"/>
    <mergeCell ref="F230:F232"/>
    <mergeCell ref="H230:H232"/>
    <mergeCell ref="I230:I232"/>
    <mergeCell ref="M230:M232"/>
    <mergeCell ref="N230:N232"/>
    <mergeCell ref="B230:B232"/>
    <mergeCell ref="AF233:AF235"/>
    <mergeCell ref="A236:A238"/>
    <mergeCell ref="X233:X235"/>
    <mergeCell ref="AA233:AA235"/>
    <mergeCell ref="AB233:AB235"/>
    <mergeCell ref="AC233:AC235"/>
    <mergeCell ref="AD233:AD235"/>
    <mergeCell ref="AE233:AE235"/>
    <mergeCell ref="I233:I235"/>
    <mergeCell ref="M233:M235"/>
    <mergeCell ref="N233:N235"/>
    <mergeCell ref="R233:R235"/>
    <mergeCell ref="S233:S235"/>
    <mergeCell ref="W233:W235"/>
    <mergeCell ref="B233:B235"/>
    <mergeCell ref="E233:E235"/>
    <mergeCell ref="F233:F235"/>
    <mergeCell ref="A230:A232"/>
    <mergeCell ref="X227:X229"/>
    <mergeCell ref="AA227:AA229"/>
    <mergeCell ref="AB227:AB229"/>
    <mergeCell ref="AC227:AC229"/>
    <mergeCell ref="AD227:AD229"/>
    <mergeCell ref="AE227:AE229"/>
    <mergeCell ref="I227:I229"/>
    <mergeCell ref="M227:M229"/>
    <mergeCell ref="N227:N229"/>
    <mergeCell ref="R227:R229"/>
    <mergeCell ref="S227:S229"/>
    <mergeCell ref="W227:W229"/>
    <mergeCell ref="B227:B229"/>
    <mergeCell ref="E227:E229"/>
    <mergeCell ref="F227:F229"/>
    <mergeCell ref="H227:H229"/>
    <mergeCell ref="AC230:AC232"/>
    <mergeCell ref="AD230:AD232"/>
    <mergeCell ref="AE230:AE232"/>
    <mergeCell ref="H221:H223"/>
    <mergeCell ref="AC224:AC226"/>
    <mergeCell ref="AD224:AD226"/>
    <mergeCell ref="AE224:AE226"/>
    <mergeCell ref="AF224:AF226"/>
    <mergeCell ref="A227:A229"/>
    <mergeCell ref="R224:R226"/>
    <mergeCell ref="S224:S226"/>
    <mergeCell ref="W224:W226"/>
    <mergeCell ref="X224:X226"/>
    <mergeCell ref="AA224:AA226"/>
    <mergeCell ref="AB224:AB226"/>
    <mergeCell ref="E224:E226"/>
    <mergeCell ref="F224:F226"/>
    <mergeCell ref="H224:H226"/>
    <mergeCell ref="I224:I226"/>
    <mergeCell ref="M224:M226"/>
    <mergeCell ref="N224:N226"/>
    <mergeCell ref="B224:B226"/>
    <mergeCell ref="AF227:AF229"/>
    <mergeCell ref="AF218:AF220"/>
    <mergeCell ref="A221:A223"/>
    <mergeCell ref="R218:R220"/>
    <mergeCell ref="S218:S220"/>
    <mergeCell ref="W218:W220"/>
    <mergeCell ref="X218:X220"/>
    <mergeCell ref="AA218:AA220"/>
    <mergeCell ref="AB218:AB220"/>
    <mergeCell ref="E218:E220"/>
    <mergeCell ref="F218:F220"/>
    <mergeCell ref="H218:H220"/>
    <mergeCell ref="I218:I220"/>
    <mergeCell ref="M218:M220"/>
    <mergeCell ref="N218:N220"/>
    <mergeCell ref="B218:B220"/>
    <mergeCell ref="AF221:AF223"/>
    <mergeCell ref="A224:A226"/>
    <mergeCell ref="X221:X223"/>
    <mergeCell ref="AA221:AA223"/>
    <mergeCell ref="AB221:AB223"/>
    <mergeCell ref="AC221:AC223"/>
    <mergeCell ref="AD221:AD223"/>
    <mergeCell ref="AE221:AE223"/>
    <mergeCell ref="I221:I223"/>
    <mergeCell ref="M221:M223"/>
    <mergeCell ref="N221:N223"/>
    <mergeCell ref="R221:R223"/>
    <mergeCell ref="S221:S223"/>
    <mergeCell ref="W221:W223"/>
    <mergeCell ref="B221:B223"/>
    <mergeCell ref="E221:E223"/>
    <mergeCell ref="F221:F223"/>
    <mergeCell ref="A218:A220"/>
    <mergeCell ref="X215:X217"/>
    <mergeCell ref="AA215:AA217"/>
    <mergeCell ref="AB215:AB217"/>
    <mergeCell ref="AC215:AC217"/>
    <mergeCell ref="AD215:AD217"/>
    <mergeCell ref="AE215:AE217"/>
    <mergeCell ref="I215:I217"/>
    <mergeCell ref="M215:M217"/>
    <mergeCell ref="N215:N217"/>
    <mergeCell ref="R215:R217"/>
    <mergeCell ref="S215:S217"/>
    <mergeCell ref="W215:W217"/>
    <mergeCell ref="B215:B217"/>
    <mergeCell ref="E215:E217"/>
    <mergeCell ref="F215:F217"/>
    <mergeCell ref="H215:H217"/>
    <mergeCell ref="AC218:AC220"/>
    <mergeCell ref="AD218:AD220"/>
    <mergeCell ref="AE218:AE220"/>
    <mergeCell ref="H209:H211"/>
    <mergeCell ref="AC212:AC214"/>
    <mergeCell ref="AD212:AD214"/>
    <mergeCell ref="AE212:AE214"/>
    <mergeCell ref="AF212:AF214"/>
    <mergeCell ref="A215:A217"/>
    <mergeCell ref="R212:R214"/>
    <mergeCell ref="S212:S214"/>
    <mergeCell ref="W212:W214"/>
    <mergeCell ref="X212:X214"/>
    <mergeCell ref="AA212:AA214"/>
    <mergeCell ref="AB212:AB214"/>
    <mergeCell ref="E212:E214"/>
    <mergeCell ref="F212:F214"/>
    <mergeCell ref="H212:H214"/>
    <mergeCell ref="I212:I214"/>
    <mergeCell ref="M212:M214"/>
    <mergeCell ref="N212:N214"/>
    <mergeCell ref="B212:B214"/>
    <mergeCell ref="AF215:AF217"/>
    <mergeCell ref="AF206:AF208"/>
    <mergeCell ref="A209:A211"/>
    <mergeCell ref="R206:R208"/>
    <mergeCell ref="S206:S208"/>
    <mergeCell ref="W206:W208"/>
    <mergeCell ref="X206:X208"/>
    <mergeCell ref="AA206:AA208"/>
    <mergeCell ref="AB206:AB208"/>
    <mergeCell ref="E206:E208"/>
    <mergeCell ref="F206:F208"/>
    <mergeCell ref="H206:H208"/>
    <mergeCell ref="I206:I208"/>
    <mergeCell ref="M206:M208"/>
    <mergeCell ref="N206:N208"/>
    <mergeCell ref="B206:B208"/>
    <mergeCell ref="AF209:AF211"/>
    <mergeCell ref="A212:A214"/>
    <mergeCell ref="X209:X211"/>
    <mergeCell ref="AA209:AA211"/>
    <mergeCell ref="AB209:AB211"/>
    <mergeCell ref="AC209:AC211"/>
    <mergeCell ref="AD209:AD211"/>
    <mergeCell ref="AE209:AE211"/>
    <mergeCell ref="I209:I211"/>
    <mergeCell ref="M209:M211"/>
    <mergeCell ref="N209:N211"/>
    <mergeCell ref="R209:R211"/>
    <mergeCell ref="S209:S211"/>
    <mergeCell ref="W209:W211"/>
    <mergeCell ref="B209:B211"/>
    <mergeCell ref="E209:E211"/>
    <mergeCell ref="F209:F211"/>
    <mergeCell ref="A206:A208"/>
    <mergeCell ref="X203:X205"/>
    <mergeCell ref="AA203:AA205"/>
    <mergeCell ref="AB203:AB205"/>
    <mergeCell ref="AC203:AC205"/>
    <mergeCell ref="AD203:AD205"/>
    <mergeCell ref="AE203:AE205"/>
    <mergeCell ref="I203:I205"/>
    <mergeCell ref="M203:M205"/>
    <mergeCell ref="N203:N205"/>
    <mergeCell ref="R203:R205"/>
    <mergeCell ref="S203:S205"/>
    <mergeCell ref="W203:W205"/>
    <mergeCell ref="B203:B205"/>
    <mergeCell ref="E203:E205"/>
    <mergeCell ref="F203:F205"/>
    <mergeCell ref="H203:H205"/>
    <mergeCell ref="AC206:AC208"/>
    <mergeCell ref="AD206:AD208"/>
    <mergeCell ref="AE206:AE208"/>
    <mergeCell ref="H197:H199"/>
    <mergeCell ref="AC200:AC202"/>
    <mergeCell ref="AD200:AD202"/>
    <mergeCell ref="AE200:AE202"/>
    <mergeCell ref="AF200:AF202"/>
    <mergeCell ref="A203:A205"/>
    <mergeCell ref="R200:R202"/>
    <mergeCell ref="S200:S202"/>
    <mergeCell ref="W200:W202"/>
    <mergeCell ref="X200:X202"/>
    <mergeCell ref="AA200:AA202"/>
    <mergeCell ref="AB200:AB202"/>
    <mergeCell ref="E200:E202"/>
    <mergeCell ref="F200:F202"/>
    <mergeCell ref="H200:H202"/>
    <mergeCell ref="I200:I202"/>
    <mergeCell ref="M200:M202"/>
    <mergeCell ref="N200:N202"/>
    <mergeCell ref="B200:B202"/>
    <mergeCell ref="AF203:AF205"/>
    <mergeCell ref="AF194:AF196"/>
    <mergeCell ref="A197:A199"/>
    <mergeCell ref="R194:R196"/>
    <mergeCell ref="S194:S196"/>
    <mergeCell ref="W194:W196"/>
    <mergeCell ref="X194:X196"/>
    <mergeCell ref="AA194:AA196"/>
    <mergeCell ref="AB194:AB196"/>
    <mergeCell ref="E194:E196"/>
    <mergeCell ref="F194:F196"/>
    <mergeCell ref="H194:H196"/>
    <mergeCell ref="I194:I196"/>
    <mergeCell ref="M194:M196"/>
    <mergeCell ref="N194:N196"/>
    <mergeCell ref="B194:B196"/>
    <mergeCell ref="AF197:AF199"/>
    <mergeCell ref="A200:A202"/>
    <mergeCell ref="X197:X199"/>
    <mergeCell ref="AA197:AA199"/>
    <mergeCell ref="AB197:AB199"/>
    <mergeCell ref="AC197:AC199"/>
    <mergeCell ref="AD197:AD199"/>
    <mergeCell ref="AE197:AE199"/>
    <mergeCell ref="I197:I199"/>
    <mergeCell ref="M197:M199"/>
    <mergeCell ref="N197:N199"/>
    <mergeCell ref="R197:R199"/>
    <mergeCell ref="S197:S199"/>
    <mergeCell ref="W197:W199"/>
    <mergeCell ref="B197:B199"/>
    <mergeCell ref="E197:E199"/>
    <mergeCell ref="F197:F199"/>
    <mergeCell ref="A194:A196"/>
    <mergeCell ref="X191:X193"/>
    <mergeCell ref="AA191:AA193"/>
    <mergeCell ref="AB191:AB193"/>
    <mergeCell ref="AC191:AC193"/>
    <mergeCell ref="AD191:AD193"/>
    <mergeCell ref="AE191:AE193"/>
    <mergeCell ref="I191:I193"/>
    <mergeCell ref="M191:M193"/>
    <mergeCell ref="N191:N193"/>
    <mergeCell ref="R191:R193"/>
    <mergeCell ref="S191:S193"/>
    <mergeCell ref="W191:W193"/>
    <mergeCell ref="B191:B193"/>
    <mergeCell ref="E191:E193"/>
    <mergeCell ref="F191:F193"/>
    <mergeCell ref="H191:H193"/>
    <mergeCell ref="AC194:AC196"/>
    <mergeCell ref="AD194:AD196"/>
    <mergeCell ref="AE194:AE196"/>
    <mergeCell ref="H185:H187"/>
    <mergeCell ref="AC188:AC190"/>
    <mergeCell ref="AD188:AD190"/>
    <mergeCell ref="AE188:AE190"/>
    <mergeCell ref="AF188:AF190"/>
    <mergeCell ref="A191:A193"/>
    <mergeCell ref="R188:R190"/>
    <mergeCell ref="S188:S190"/>
    <mergeCell ref="W188:W190"/>
    <mergeCell ref="X188:X190"/>
    <mergeCell ref="AA188:AA190"/>
    <mergeCell ref="AB188:AB190"/>
    <mergeCell ref="E188:E190"/>
    <mergeCell ref="F188:F190"/>
    <mergeCell ref="H188:H190"/>
    <mergeCell ref="I188:I190"/>
    <mergeCell ref="M188:M190"/>
    <mergeCell ref="N188:N190"/>
    <mergeCell ref="B188:B190"/>
    <mergeCell ref="AF191:AF193"/>
    <mergeCell ref="AF182:AF184"/>
    <mergeCell ref="A185:A187"/>
    <mergeCell ref="R182:R184"/>
    <mergeCell ref="S182:S184"/>
    <mergeCell ref="W182:W184"/>
    <mergeCell ref="X182:X184"/>
    <mergeCell ref="AA182:AA184"/>
    <mergeCell ref="AB182:AB184"/>
    <mergeCell ref="E182:E184"/>
    <mergeCell ref="F182:F184"/>
    <mergeCell ref="H182:H184"/>
    <mergeCell ref="I182:I184"/>
    <mergeCell ref="M182:M184"/>
    <mergeCell ref="N182:N184"/>
    <mergeCell ref="B182:B184"/>
    <mergeCell ref="AF185:AF187"/>
    <mergeCell ref="A188:A190"/>
    <mergeCell ref="X185:X187"/>
    <mergeCell ref="AA185:AA187"/>
    <mergeCell ref="AB185:AB187"/>
    <mergeCell ref="AC185:AC187"/>
    <mergeCell ref="AD185:AD187"/>
    <mergeCell ref="AE185:AE187"/>
    <mergeCell ref="I185:I187"/>
    <mergeCell ref="M185:M187"/>
    <mergeCell ref="N185:N187"/>
    <mergeCell ref="R185:R187"/>
    <mergeCell ref="S185:S187"/>
    <mergeCell ref="W185:W187"/>
    <mergeCell ref="B185:B187"/>
    <mergeCell ref="E185:E187"/>
    <mergeCell ref="F185:F187"/>
    <mergeCell ref="A182:A184"/>
    <mergeCell ref="X179:X181"/>
    <mergeCell ref="AA179:AA181"/>
    <mergeCell ref="AB179:AB181"/>
    <mergeCell ref="AC179:AC181"/>
    <mergeCell ref="AD179:AD181"/>
    <mergeCell ref="AE179:AE181"/>
    <mergeCell ref="I179:I181"/>
    <mergeCell ref="M179:M181"/>
    <mergeCell ref="N179:N181"/>
    <mergeCell ref="R179:R181"/>
    <mergeCell ref="S179:S181"/>
    <mergeCell ref="W179:W181"/>
    <mergeCell ref="B179:B181"/>
    <mergeCell ref="E179:E181"/>
    <mergeCell ref="F179:F181"/>
    <mergeCell ref="H179:H181"/>
    <mergeCell ref="AC182:AC184"/>
    <mergeCell ref="AD182:AD184"/>
    <mergeCell ref="AE182:AE184"/>
    <mergeCell ref="H173:H175"/>
    <mergeCell ref="AC176:AC178"/>
    <mergeCell ref="AD176:AD178"/>
    <mergeCell ref="AE176:AE178"/>
    <mergeCell ref="AF176:AF178"/>
    <mergeCell ref="A179:A181"/>
    <mergeCell ref="R176:R178"/>
    <mergeCell ref="S176:S178"/>
    <mergeCell ref="W176:W178"/>
    <mergeCell ref="X176:X178"/>
    <mergeCell ref="AA176:AA178"/>
    <mergeCell ref="AB176:AB178"/>
    <mergeCell ref="E176:E178"/>
    <mergeCell ref="F176:F178"/>
    <mergeCell ref="H176:H178"/>
    <mergeCell ref="I176:I178"/>
    <mergeCell ref="M176:M178"/>
    <mergeCell ref="N176:N178"/>
    <mergeCell ref="B176:B178"/>
    <mergeCell ref="AF179:AF181"/>
    <mergeCell ref="AF170:AF172"/>
    <mergeCell ref="A173:A175"/>
    <mergeCell ref="R170:R172"/>
    <mergeCell ref="S170:S172"/>
    <mergeCell ref="W170:W172"/>
    <mergeCell ref="X170:X172"/>
    <mergeCell ref="AA170:AA172"/>
    <mergeCell ref="AB170:AB172"/>
    <mergeCell ref="E170:E172"/>
    <mergeCell ref="F170:F172"/>
    <mergeCell ref="H170:H172"/>
    <mergeCell ref="I170:I172"/>
    <mergeCell ref="M170:M172"/>
    <mergeCell ref="N170:N172"/>
    <mergeCell ref="B170:B172"/>
    <mergeCell ref="AF173:AF175"/>
    <mergeCell ref="A176:A178"/>
    <mergeCell ref="X173:X175"/>
    <mergeCell ref="AA173:AA175"/>
    <mergeCell ref="AB173:AB175"/>
    <mergeCell ref="AC173:AC175"/>
    <mergeCell ref="AD173:AD175"/>
    <mergeCell ref="AE173:AE175"/>
    <mergeCell ref="I173:I175"/>
    <mergeCell ref="M173:M175"/>
    <mergeCell ref="N173:N175"/>
    <mergeCell ref="R173:R175"/>
    <mergeCell ref="S173:S175"/>
    <mergeCell ref="W173:W175"/>
    <mergeCell ref="B173:B175"/>
    <mergeCell ref="E173:E175"/>
    <mergeCell ref="F173:F175"/>
    <mergeCell ref="A170:A172"/>
    <mergeCell ref="X167:X169"/>
    <mergeCell ref="AA167:AA169"/>
    <mergeCell ref="AB167:AB169"/>
    <mergeCell ref="AC167:AC169"/>
    <mergeCell ref="AD167:AD169"/>
    <mergeCell ref="AE167:AE169"/>
    <mergeCell ref="I167:I169"/>
    <mergeCell ref="M167:M169"/>
    <mergeCell ref="N167:N169"/>
    <mergeCell ref="R167:R169"/>
    <mergeCell ref="S167:S169"/>
    <mergeCell ref="W167:W169"/>
    <mergeCell ref="B167:B169"/>
    <mergeCell ref="E167:E169"/>
    <mergeCell ref="F167:F169"/>
    <mergeCell ref="H167:H169"/>
    <mergeCell ref="AC170:AC172"/>
    <mergeCell ref="AD170:AD172"/>
    <mergeCell ref="AE170:AE172"/>
    <mergeCell ref="H161:H163"/>
    <mergeCell ref="AC164:AC166"/>
    <mergeCell ref="AD164:AD166"/>
    <mergeCell ref="AE164:AE166"/>
    <mergeCell ref="AF164:AF166"/>
    <mergeCell ref="A167:A169"/>
    <mergeCell ref="R164:R166"/>
    <mergeCell ref="S164:S166"/>
    <mergeCell ref="W164:W166"/>
    <mergeCell ref="X164:X166"/>
    <mergeCell ref="AA164:AA166"/>
    <mergeCell ref="AB164:AB166"/>
    <mergeCell ref="E164:E166"/>
    <mergeCell ref="F164:F166"/>
    <mergeCell ref="H164:H166"/>
    <mergeCell ref="I164:I166"/>
    <mergeCell ref="M164:M166"/>
    <mergeCell ref="N164:N166"/>
    <mergeCell ref="B164:B166"/>
    <mergeCell ref="AF167:AF169"/>
    <mergeCell ref="AF158:AF160"/>
    <mergeCell ref="A161:A163"/>
    <mergeCell ref="R158:R160"/>
    <mergeCell ref="S158:S160"/>
    <mergeCell ref="W158:W160"/>
    <mergeCell ref="X158:X160"/>
    <mergeCell ref="AA158:AA160"/>
    <mergeCell ref="AB158:AB160"/>
    <mergeCell ref="E158:E160"/>
    <mergeCell ref="F158:F160"/>
    <mergeCell ref="H158:H160"/>
    <mergeCell ref="I158:I160"/>
    <mergeCell ref="M158:M160"/>
    <mergeCell ref="N158:N160"/>
    <mergeCell ref="B158:B160"/>
    <mergeCell ref="AF161:AF163"/>
    <mergeCell ref="A164:A166"/>
    <mergeCell ref="X161:X163"/>
    <mergeCell ref="AA161:AA163"/>
    <mergeCell ref="AB161:AB163"/>
    <mergeCell ref="AC161:AC163"/>
    <mergeCell ref="AD161:AD163"/>
    <mergeCell ref="AE161:AE163"/>
    <mergeCell ref="I161:I163"/>
    <mergeCell ref="M161:M163"/>
    <mergeCell ref="N161:N163"/>
    <mergeCell ref="R161:R163"/>
    <mergeCell ref="S161:S163"/>
    <mergeCell ref="W161:W163"/>
    <mergeCell ref="B161:B163"/>
    <mergeCell ref="E161:E163"/>
    <mergeCell ref="F161:F163"/>
    <mergeCell ref="A158:A160"/>
    <mergeCell ref="X155:X157"/>
    <mergeCell ref="AA155:AA157"/>
    <mergeCell ref="AB155:AB157"/>
    <mergeCell ref="AC155:AC157"/>
    <mergeCell ref="AD155:AD157"/>
    <mergeCell ref="AE155:AE157"/>
    <mergeCell ref="I155:I157"/>
    <mergeCell ref="M155:M157"/>
    <mergeCell ref="N155:N157"/>
    <mergeCell ref="R155:R157"/>
    <mergeCell ref="S155:S157"/>
    <mergeCell ref="W155:W157"/>
    <mergeCell ref="B155:B157"/>
    <mergeCell ref="E155:E157"/>
    <mergeCell ref="F155:F157"/>
    <mergeCell ref="H155:H157"/>
    <mergeCell ref="AC158:AC160"/>
    <mergeCell ref="AD158:AD160"/>
    <mergeCell ref="AE158:AE160"/>
    <mergeCell ref="H149:H151"/>
    <mergeCell ref="AC152:AC154"/>
    <mergeCell ref="AD152:AD154"/>
    <mergeCell ref="AE152:AE154"/>
    <mergeCell ref="AF152:AF154"/>
    <mergeCell ref="A155:A157"/>
    <mergeCell ref="R152:R154"/>
    <mergeCell ref="S152:S154"/>
    <mergeCell ref="W152:W154"/>
    <mergeCell ref="X152:X154"/>
    <mergeCell ref="AA152:AA154"/>
    <mergeCell ref="AB152:AB154"/>
    <mergeCell ref="E152:E154"/>
    <mergeCell ref="F152:F154"/>
    <mergeCell ref="H152:H154"/>
    <mergeCell ref="I152:I154"/>
    <mergeCell ref="M152:M154"/>
    <mergeCell ref="N152:N154"/>
    <mergeCell ref="B152:B154"/>
    <mergeCell ref="AF155:AF157"/>
    <mergeCell ref="AF146:AF148"/>
    <mergeCell ref="A149:A151"/>
    <mergeCell ref="R146:R148"/>
    <mergeCell ref="S146:S148"/>
    <mergeCell ref="W146:W148"/>
    <mergeCell ref="X146:X148"/>
    <mergeCell ref="AA146:AA148"/>
    <mergeCell ref="AB146:AB148"/>
    <mergeCell ref="E146:E148"/>
    <mergeCell ref="F146:F148"/>
    <mergeCell ref="H146:H148"/>
    <mergeCell ref="I146:I148"/>
    <mergeCell ref="M146:M148"/>
    <mergeCell ref="N146:N148"/>
    <mergeCell ref="B146:B148"/>
    <mergeCell ref="AF149:AF151"/>
    <mergeCell ref="A152:A154"/>
    <mergeCell ref="X149:X151"/>
    <mergeCell ref="AA149:AA151"/>
    <mergeCell ref="AB149:AB151"/>
    <mergeCell ref="AC149:AC151"/>
    <mergeCell ref="AD149:AD151"/>
    <mergeCell ref="AE149:AE151"/>
    <mergeCell ref="I149:I151"/>
    <mergeCell ref="M149:M151"/>
    <mergeCell ref="N149:N151"/>
    <mergeCell ref="R149:R151"/>
    <mergeCell ref="S149:S151"/>
    <mergeCell ref="W149:W151"/>
    <mergeCell ref="B149:B151"/>
    <mergeCell ref="E149:E151"/>
    <mergeCell ref="F149:F151"/>
    <mergeCell ref="A146:A148"/>
    <mergeCell ref="X143:X145"/>
    <mergeCell ref="AA143:AA145"/>
    <mergeCell ref="AB143:AB145"/>
    <mergeCell ref="AC143:AC145"/>
    <mergeCell ref="AD143:AD145"/>
    <mergeCell ref="AE143:AE145"/>
    <mergeCell ref="I143:I145"/>
    <mergeCell ref="M143:M145"/>
    <mergeCell ref="N143:N145"/>
    <mergeCell ref="R143:R145"/>
    <mergeCell ref="S143:S145"/>
    <mergeCell ref="W143:W145"/>
    <mergeCell ref="B143:B145"/>
    <mergeCell ref="E143:E145"/>
    <mergeCell ref="F143:F145"/>
    <mergeCell ref="H143:H145"/>
    <mergeCell ref="AC146:AC148"/>
    <mergeCell ref="AD146:AD148"/>
    <mergeCell ref="AE146:AE148"/>
    <mergeCell ref="H137:H139"/>
    <mergeCell ref="AC140:AC142"/>
    <mergeCell ref="AD140:AD142"/>
    <mergeCell ref="AE140:AE142"/>
    <mergeCell ref="AF140:AF142"/>
    <mergeCell ref="A143:A145"/>
    <mergeCell ref="R140:R142"/>
    <mergeCell ref="S140:S142"/>
    <mergeCell ref="W140:W142"/>
    <mergeCell ref="X140:X142"/>
    <mergeCell ref="AA140:AA142"/>
    <mergeCell ref="AB140:AB142"/>
    <mergeCell ref="E140:E142"/>
    <mergeCell ref="F140:F142"/>
    <mergeCell ref="H140:H142"/>
    <mergeCell ref="I140:I142"/>
    <mergeCell ref="M140:M142"/>
    <mergeCell ref="N140:N142"/>
    <mergeCell ref="B140:B142"/>
    <mergeCell ref="AF143:AF145"/>
    <mergeCell ref="AF134:AF136"/>
    <mergeCell ref="A137:A139"/>
    <mergeCell ref="R134:R136"/>
    <mergeCell ref="S134:S136"/>
    <mergeCell ref="W134:W136"/>
    <mergeCell ref="X134:X136"/>
    <mergeCell ref="AA134:AA136"/>
    <mergeCell ref="AB134:AB136"/>
    <mergeCell ref="E134:E136"/>
    <mergeCell ref="F134:F136"/>
    <mergeCell ref="H134:H136"/>
    <mergeCell ref="I134:I136"/>
    <mergeCell ref="M134:M136"/>
    <mergeCell ref="N134:N136"/>
    <mergeCell ref="B134:B136"/>
    <mergeCell ref="AF137:AF139"/>
    <mergeCell ref="A140:A142"/>
    <mergeCell ref="X137:X139"/>
    <mergeCell ref="AA137:AA139"/>
    <mergeCell ref="AB137:AB139"/>
    <mergeCell ref="AC137:AC139"/>
    <mergeCell ref="AD137:AD139"/>
    <mergeCell ref="AE137:AE139"/>
    <mergeCell ref="I137:I139"/>
    <mergeCell ref="M137:M139"/>
    <mergeCell ref="N137:N139"/>
    <mergeCell ref="R137:R139"/>
    <mergeCell ref="S137:S139"/>
    <mergeCell ref="W137:W139"/>
    <mergeCell ref="B137:B139"/>
    <mergeCell ref="E137:E139"/>
    <mergeCell ref="F137:F139"/>
    <mergeCell ref="A134:A136"/>
    <mergeCell ref="X131:X133"/>
    <mergeCell ref="AA131:AA133"/>
    <mergeCell ref="AB131:AB133"/>
    <mergeCell ref="AC131:AC133"/>
    <mergeCell ref="AD131:AD133"/>
    <mergeCell ref="AE131:AE133"/>
    <mergeCell ref="I131:I133"/>
    <mergeCell ref="M131:M133"/>
    <mergeCell ref="N131:N133"/>
    <mergeCell ref="R131:R133"/>
    <mergeCell ref="S131:S133"/>
    <mergeCell ref="W131:W133"/>
    <mergeCell ref="B131:B133"/>
    <mergeCell ref="E131:E133"/>
    <mergeCell ref="F131:F133"/>
    <mergeCell ref="H131:H133"/>
    <mergeCell ref="AC134:AC136"/>
    <mergeCell ref="AD134:AD136"/>
    <mergeCell ref="AE134:AE136"/>
    <mergeCell ref="H125:H127"/>
    <mergeCell ref="AC128:AC130"/>
    <mergeCell ref="AD128:AD130"/>
    <mergeCell ref="AE128:AE130"/>
    <mergeCell ref="AF128:AF130"/>
    <mergeCell ref="A131:A133"/>
    <mergeCell ref="R128:R130"/>
    <mergeCell ref="S128:S130"/>
    <mergeCell ref="W128:W130"/>
    <mergeCell ref="X128:X130"/>
    <mergeCell ref="AA128:AA130"/>
    <mergeCell ref="AB128:AB130"/>
    <mergeCell ref="E128:E130"/>
    <mergeCell ref="F128:F130"/>
    <mergeCell ref="H128:H130"/>
    <mergeCell ref="I128:I130"/>
    <mergeCell ref="M128:M130"/>
    <mergeCell ref="N128:N130"/>
    <mergeCell ref="B128:B130"/>
    <mergeCell ref="AF131:AF133"/>
    <mergeCell ref="AF122:AF124"/>
    <mergeCell ref="A125:A127"/>
    <mergeCell ref="R122:R124"/>
    <mergeCell ref="S122:S124"/>
    <mergeCell ref="W122:W124"/>
    <mergeCell ref="X122:X124"/>
    <mergeCell ref="AA122:AA124"/>
    <mergeCell ref="AB122:AB124"/>
    <mergeCell ref="E122:E124"/>
    <mergeCell ref="F122:F124"/>
    <mergeCell ref="H122:H124"/>
    <mergeCell ref="I122:I124"/>
    <mergeCell ref="M122:M124"/>
    <mergeCell ref="N122:N124"/>
    <mergeCell ref="B122:B124"/>
    <mergeCell ref="AF125:AF127"/>
    <mergeCell ref="A128:A130"/>
    <mergeCell ref="X125:X127"/>
    <mergeCell ref="AA125:AA127"/>
    <mergeCell ref="AB125:AB127"/>
    <mergeCell ref="AC125:AC127"/>
    <mergeCell ref="AD125:AD127"/>
    <mergeCell ref="AE125:AE127"/>
    <mergeCell ref="I125:I127"/>
    <mergeCell ref="M125:M127"/>
    <mergeCell ref="N125:N127"/>
    <mergeCell ref="R125:R127"/>
    <mergeCell ref="S125:S127"/>
    <mergeCell ref="W125:W127"/>
    <mergeCell ref="B125:B127"/>
    <mergeCell ref="E125:E127"/>
    <mergeCell ref="F125:F127"/>
    <mergeCell ref="A122:A124"/>
    <mergeCell ref="X119:X121"/>
    <mergeCell ref="AA119:AA121"/>
    <mergeCell ref="AB119:AB121"/>
    <mergeCell ref="AC119:AC121"/>
    <mergeCell ref="AD119:AD121"/>
    <mergeCell ref="AE119:AE121"/>
    <mergeCell ref="I119:I121"/>
    <mergeCell ref="M119:M121"/>
    <mergeCell ref="N119:N121"/>
    <mergeCell ref="R119:R121"/>
    <mergeCell ref="S119:S121"/>
    <mergeCell ref="W119:W121"/>
    <mergeCell ref="B119:B121"/>
    <mergeCell ref="E119:E121"/>
    <mergeCell ref="F119:F121"/>
    <mergeCell ref="H119:H121"/>
    <mergeCell ref="AC122:AC124"/>
    <mergeCell ref="AD122:AD124"/>
    <mergeCell ref="AE122:AE124"/>
    <mergeCell ref="H113:H115"/>
    <mergeCell ref="AC116:AC118"/>
    <mergeCell ref="AD116:AD118"/>
    <mergeCell ref="AE116:AE118"/>
    <mergeCell ref="AF116:AF118"/>
    <mergeCell ref="A119:A121"/>
    <mergeCell ref="R116:R118"/>
    <mergeCell ref="S116:S118"/>
    <mergeCell ref="W116:W118"/>
    <mergeCell ref="X116:X118"/>
    <mergeCell ref="AA116:AA118"/>
    <mergeCell ref="AB116:AB118"/>
    <mergeCell ref="E116:E118"/>
    <mergeCell ref="F116:F118"/>
    <mergeCell ref="H116:H118"/>
    <mergeCell ref="I116:I118"/>
    <mergeCell ref="M116:M118"/>
    <mergeCell ref="N116:N118"/>
    <mergeCell ref="B116:B118"/>
    <mergeCell ref="AF119:AF121"/>
    <mergeCell ref="AF110:AF112"/>
    <mergeCell ref="A113:A115"/>
    <mergeCell ref="R110:R112"/>
    <mergeCell ref="S110:S112"/>
    <mergeCell ref="W110:W112"/>
    <mergeCell ref="X110:X112"/>
    <mergeCell ref="AA110:AA112"/>
    <mergeCell ref="AB110:AB112"/>
    <mergeCell ref="E110:E112"/>
    <mergeCell ref="F110:F112"/>
    <mergeCell ref="H110:H112"/>
    <mergeCell ref="I110:I112"/>
    <mergeCell ref="M110:M112"/>
    <mergeCell ref="N110:N112"/>
    <mergeCell ref="B110:B112"/>
    <mergeCell ref="AF113:AF115"/>
    <mergeCell ref="A116:A118"/>
    <mergeCell ref="X113:X115"/>
    <mergeCell ref="AA113:AA115"/>
    <mergeCell ref="AB113:AB115"/>
    <mergeCell ref="AC113:AC115"/>
    <mergeCell ref="AD113:AD115"/>
    <mergeCell ref="AE113:AE115"/>
    <mergeCell ref="I113:I115"/>
    <mergeCell ref="M113:M115"/>
    <mergeCell ref="N113:N115"/>
    <mergeCell ref="R113:R115"/>
    <mergeCell ref="S113:S115"/>
    <mergeCell ref="W113:W115"/>
    <mergeCell ref="B113:B115"/>
    <mergeCell ref="E113:E115"/>
    <mergeCell ref="F113:F115"/>
    <mergeCell ref="A110:A112"/>
    <mergeCell ref="X107:X109"/>
    <mergeCell ref="AA107:AA109"/>
    <mergeCell ref="AB107:AB109"/>
    <mergeCell ref="AC107:AC109"/>
    <mergeCell ref="AD107:AD109"/>
    <mergeCell ref="AE107:AE109"/>
    <mergeCell ref="I107:I109"/>
    <mergeCell ref="M107:M109"/>
    <mergeCell ref="N107:N109"/>
    <mergeCell ref="R107:R109"/>
    <mergeCell ref="S107:S109"/>
    <mergeCell ref="W107:W109"/>
    <mergeCell ref="B107:B109"/>
    <mergeCell ref="E107:E109"/>
    <mergeCell ref="F107:F109"/>
    <mergeCell ref="H107:H109"/>
    <mergeCell ref="AC110:AC112"/>
    <mergeCell ref="AD110:AD112"/>
    <mergeCell ref="AE110:AE112"/>
    <mergeCell ref="H101:H103"/>
    <mergeCell ref="AC104:AC106"/>
    <mergeCell ref="AD104:AD106"/>
    <mergeCell ref="AE104:AE106"/>
    <mergeCell ref="AF104:AF106"/>
    <mergeCell ref="A107:A109"/>
    <mergeCell ref="R104:R106"/>
    <mergeCell ref="S104:S106"/>
    <mergeCell ref="W104:W106"/>
    <mergeCell ref="X104:X106"/>
    <mergeCell ref="AA104:AA106"/>
    <mergeCell ref="AB104:AB106"/>
    <mergeCell ref="E104:E106"/>
    <mergeCell ref="F104:F106"/>
    <mergeCell ref="H104:H106"/>
    <mergeCell ref="I104:I106"/>
    <mergeCell ref="M104:M106"/>
    <mergeCell ref="N104:N106"/>
    <mergeCell ref="B104:B106"/>
    <mergeCell ref="AF107:AF109"/>
    <mergeCell ref="AF98:AF100"/>
    <mergeCell ref="A101:A103"/>
    <mergeCell ref="R98:R100"/>
    <mergeCell ref="S98:S100"/>
    <mergeCell ref="W98:W100"/>
    <mergeCell ref="X98:X100"/>
    <mergeCell ref="AA98:AA100"/>
    <mergeCell ref="AB98:AB100"/>
    <mergeCell ref="E98:E100"/>
    <mergeCell ref="F98:F100"/>
    <mergeCell ref="H98:H100"/>
    <mergeCell ref="I98:I100"/>
    <mergeCell ref="M98:M100"/>
    <mergeCell ref="N98:N100"/>
    <mergeCell ref="B98:B100"/>
    <mergeCell ref="AF101:AF103"/>
    <mergeCell ref="A104:A106"/>
    <mergeCell ref="X101:X103"/>
    <mergeCell ref="AA101:AA103"/>
    <mergeCell ref="AB101:AB103"/>
    <mergeCell ref="AC101:AC103"/>
    <mergeCell ref="AD101:AD103"/>
    <mergeCell ref="AE101:AE103"/>
    <mergeCell ref="I101:I103"/>
    <mergeCell ref="M101:M103"/>
    <mergeCell ref="N101:N103"/>
    <mergeCell ref="R101:R103"/>
    <mergeCell ref="S101:S103"/>
    <mergeCell ref="W101:W103"/>
    <mergeCell ref="B101:B103"/>
    <mergeCell ref="E101:E103"/>
    <mergeCell ref="F101:F103"/>
    <mergeCell ref="A98:A100"/>
    <mergeCell ref="X95:X97"/>
    <mergeCell ref="AA95:AA97"/>
    <mergeCell ref="AB95:AB97"/>
    <mergeCell ref="AC95:AC97"/>
    <mergeCell ref="AD95:AD97"/>
    <mergeCell ref="AE95:AE97"/>
    <mergeCell ref="I95:I97"/>
    <mergeCell ref="M95:M97"/>
    <mergeCell ref="N95:N97"/>
    <mergeCell ref="R95:R97"/>
    <mergeCell ref="S95:S97"/>
    <mergeCell ref="W95:W97"/>
    <mergeCell ref="B95:B97"/>
    <mergeCell ref="E95:E97"/>
    <mergeCell ref="F95:F97"/>
    <mergeCell ref="H95:H97"/>
    <mergeCell ref="AC98:AC100"/>
    <mergeCell ref="AD98:AD100"/>
    <mergeCell ref="AE98:AE100"/>
    <mergeCell ref="AD92:AD94"/>
    <mergeCell ref="AE92:AE94"/>
    <mergeCell ref="AF92:AF94"/>
    <mergeCell ref="A95:A97"/>
    <mergeCell ref="R92:R94"/>
    <mergeCell ref="S92:S94"/>
    <mergeCell ref="W92:W94"/>
    <mergeCell ref="X92:X94"/>
    <mergeCell ref="AA92:AA94"/>
    <mergeCell ref="AB92:AB94"/>
    <mergeCell ref="E92:E94"/>
    <mergeCell ref="F92:F94"/>
    <mergeCell ref="H92:H94"/>
    <mergeCell ref="I92:I94"/>
    <mergeCell ref="M92:M94"/>
    <mergeCell ref="N92:N94"/>
    <mergeCell ref="B92:B94"/>
    <mergeCell ref="AF95:AF97"/>
    <mergeCell ref="AF86:AF88"/>
    <mergeCell ref="A89:A91"/>
    <mergeCell ref="R86:R88"/>
    <mergeCell ref="S86:S88"/>
    <mergeCell ref="AA86:AA88"/>
    <mergeCell ref="AB86:AB88"/>
    <mergeCell ref="E86:E88"/>
    <mergeCell ref="F86:F88"/>
    <mergeCell ref="H86:H88"/>
    <mergeCell ref="I86:I88"/>
    <mergeCell ref="M86:M88"/>
    <mergeCell ref="N86:N88"/>
    <mergeCell ref="B86:B88"/>
    <mergeCell ref="AF89:AF91"/>
    <mergeCell ref="A92:A94"/>
    <mergeCell ref="X89:X91"/>
    <mergeCell ref="AA89:AA91"/>
    <mergeCell ref="AB89:AB91"/>
    <mergeCell ref="AC89:AC91"/>
    <mergeCell ref="AD89:AD91"/>
    <mergeCell ref="AE89:AE91"/>
    <mergeCell ref="I89:I91"/>
    <mergeCell ref="M89:M91"/>
    <mergeCell ref="N89:N91"/>
    <mergeCell ref="R89:R91"/>
    <mergeCell ref="S89:S91"/>
    <mergeCell ref="W89:W91"/>
    <mergeCell ref="B89:B91"/>
    <mergeCell ref="E89:E91"/>
    <mergeCell ref="F89:F91"/>
    <mergeCell ref="H89:H91"/>
    <mergeCell ref="AC92:AC94"/>
    <mergeCell ref="A86:A88"/>
    <mergeCell ref="X83:X85"/>
    <mergeCell ref="AA83:AA85"/>
    <mergeCell ref="AB83:AB85"/>
    <mergeCell ref="AC83:AC85"/>
    <mergeCell ref="AD83:AD85"/>
    <mergeCell ref="AE83:AE85"/>
    <mergeCell ref="I83:I85"/>
    <mergeCell ref="M83:M85"/>
    <mergeCell ref="N83:N85"/>
    <mergeCell ref="R83:R85"/>
    <mergeCell ref="S83:S85"/>
    <mergeCell ref="W83:W85"/>
    <mergeCell ref="B83:B85"/>
    <mergeCell ref="E83:E85"/>
    <mergeCell ref="F83:F85"/>
    <mergeCell ref="H83:H85"/>
    <mergeCell ref="AC86:AC88"/>
    <mergeCell ref="AD86:AD88"/>
    <mergeCell ref="AE86:AE88"/>
    <mergeCell ref="H77:H79"/>
    <mergeCell ref="AC80:AC82"/>
    <mergeCell ref="AD80:AD82"/>
    <mergeCell ref="AE80:AE82"/>
    <mergeCell ref="AF80:AF82"/>
    <mergeCell ref="A83:A85"/>
    <mergeCell ref="R80:R82"/>
    <mergeCell ref="S80:S82"/>
    <mergeCell ref="W80:W82"/>
    <mergeCell ref="X80:X82"/>
    <mergeCell ref="AA80:AA82"/>
    <mergeCell ref="AB80:AB82"/>
    <mergeCell ref="E80:E82"/>
    <mergeCell ref="F80:F82"/>
    <mergeCell ref="H80:H82"/>
    <mergeCell ref="I80:I82"/>
    <mergeCell ref="M80:M82"/>
    <mergeCell ref="N80:N82"/>
    <mergeCell ref="B80:B82"/>
    <mergeCell ref="AF83:AF85"/>
    <mergeCell ref="AF74:AF76"/>
    <mergeCell ref="A77:A79"/>
    <mergeCell ref="R74:R76"/>
    <mergeCell ref="S74:S76"/>
    <mergeCell ref="W74:W76"/>
    <mergeCell ref="X74:X76"/>
    <mergeCell ref="AA74:AA76"/>
    <mergeCell ref="AB74:AB76"/>
    <mergeCell ref="E74:E76"/>
    <mergeCell ref="F74:F76"/>
    <mergeCell ref="H74:H76"/>
    <mergeCell ref="I74:I76"/>
    <mergeCell ref="M74:M76"/>
    <mergeCell ref="N74:N76"/>
    <mergeCell ref="B74:B76"/>
    <mergeCell ref="AF77:AF79"/>
    <mergeCell ref="A80:A82"/>
    <mergeCell ref="X77:X79"/>
    <mergeCell ref="AA77:AA79"/>
    <mergeCell ref="AB77:AB79"/>
    <mergeCell ref="AC77:AC79"/>
    <mergeCell ref="AD77:AD79"/>
    <mergeCell ref="AE77:AE79"/>
    <mergeCell ref="I77:I79"/>
    <mergeCell ref="M77:M79"/>
    <mergeCell ref="N77:N79"/>
    <mergeCell ref="R77:R79"/>
    <mergeCell ref="S77:S79"/>
    <mergeCell ref="W77:W79"/>
    <mergeCell ref="B77:B79"/>
    <mergeCell ref="E77:E79"/>
    <mergeCell ref="F77:F79"/>
    <mergeCell ref="A74:A76"/>
    <mergeCell ref="X71:X73"/>
    <mergeCell ref="AA71:AA73"/>
    <mergeCell ref="AB71:AB73"/>
    <mergeCell ref="AC71:AC73"/>
    <mergeCell ref="AD71:AD73"/>
    <mergeCell ref="AE71:AE73"/>
    <mergeCell ref="I71:I73"/>
    <mergeCell ref="M71:M73"/>
    <mergeCell ref="N71:N73"/>
    <mergeCell ref="R71:R73"/>
    <mergeCell ref="S71:S73"/>
    <mergeCell ref="W71:W73"/>
    <mergeCell ref="B71:B73"/>
    <mergeCell ref="E71:E73"/>
    <mergeCell ref="F71:F73"/>
    <mergeCell ref="H71:H73"/>
    <mergeCell ref="AC74:AC76"/>
    <mergeCell ref="AD74:AD76"/>
    <mergeCell ref="AE74:AE76"/>
    <mergeCell ref="H65:H67"/>
    <mergeCell ref="AC68:AC70"/>
    <mergeCell ref="AD68:AD70"/>
    <mergeCell ref="AE68:AE70"/>
    <mergeCell ref="AF68:AF70"/>
    <mergeCell ref="A71:A73"/>
    <mergeCell ref="R68:R70"/>
    <mergeCell ref="S68:S70"/>
    <mergeCell ref="W68:W70"/>
    <mergeCell ref="X68:X70"/>
    <mergeCell ref="AA68:AA70"/>
    <mergeCell ref="AB68:AB70"/>
    <mergeCell ref="E68:E70"/>
    <mergeCell ref="F68:F70"/>
    <mergeCell ref="H68:H70"/>
    <mergeCell ref="I68:I70"/>
    <mergeCell ref="M68:M70"/>
    <mergeCell ref="N68:N70"/>
    <mergeCell ref="B68:B70"/>
    <mergeCell ref="AF71:AF73"/>
    <mergeCell ref="AF62:AF64"/>
    <mergeCell ref="A65:A67"/>
    <mergeCell ref="R62:R64"/>
    <mergeCell ref="S62:S64"/>
    <mergeCell ref="W62:W64"/>
    <mergeCell ref="X62:X64"/>
    <mergeCell ref="AA62:AA64"/>
    <mergeCell ref="AB62:AB64"/>
    <mergeCell ref="E62:E64"/>
    <mergeCell ref="F62:F64"/>
    <mergeCell ref="H62:H64"/>
    <mergeCell ref="I62:I64"/>
    <mergeCell ref="M62:M64"/>
    <mergeCell ref="N62:N64"/>
    <mergeCell ref="B62:B64"/>
    <mergeCell ref="AF65:AF67"/>
    <mergeCell ref="A68:A70"/>
    <mergeCell ref="X65:X67"/>
    <mergeCell ref="AA65:AA67"/>
    <mergeCell ref="AB65:AB67"/>
    <mergeCell ref="AC65:AC67"/>
    <mergeCell ref="AD65:AD67"/>
    <mergeCell ref="AE65:AE67"/>
    <mergeCell ref="I65:I67"/>
    <mergeCell ref="M65:M67"/>
    <mergeCell ref="N65:N67"/>
    <mergeCell ref="R65:R67"/>
    <mergeCell ref="S65:S67"/>
    <mergeCell ref="W65:W67"/>
    <mergeCell ref="B65:B67"/>
    <mergeCell ref="E65:E67"/>
    <mergeCell ref="F65:F67"/>
    <mergeCell ref="A62:A64"/>
    <mergeCell ref="X59:X61"/>
    <mergeCell ref="AA59:AA61"/>
    <mergeCell ref="AB59:AB61"/>
    <mergeCell ref="AC59:AC61"/>
    <mergeCell ref="AD59:AD61"/>
    <mergeCell ref="AE59:AE61"/>
    <mergeCell ref="I59:I61"/>
    <mergeCell ref="M59:M61"/>
    <mergeCell ref="N59:N61"/>
    <mergeCell ref="R59:R61"/>
    <mergeCell ref="S59:S61"/>
    <mergeCell ref="W59:W61"/>
    <mergeCell ref="B59:B61"/>
    <mergeCell ref="E59:E61"/>
    <mergeCell ref="F59:F61"/>
    <mergeCell ref="H59:H61"/>
    <mergeCell ref="AC62:AC64"/>
    <mergeCell ref="AD62:AD64"/>
    <mergeCell ref="AE62:AE64"/>
    <mergeCell ref="H53:H55"/>
    <mergeCell ref="AC56:AC58"/>
    <mergeCell ref="AD56:AD58"/>
    <mergeCell ref="AE56:AE58"/>
    <mergeCell ref="AF56:AF58"/>
    <mergeCell ref="A59:A61"/>
    <mergeCell ref="R56:R58"/>
    <mergeCell ref="S56:S58"/>
    <mergeCell ref="W56:W58"/>
    <mergeCell ref="X56:X58"/>
    <mergeCell ref="AA56:AA58"/>
    <mergeCell ref="AB56:AB58"/>
    <mergeCell ref="E56:E58"/>
    <mergeCell ref="F56:F58"/>
    <mergeCell ref="H56:H58"/>
    <mergeCell ref="I56:I58"/>
    <mergeCell ref="M56:M58"/>
    <mergeCell ref="N56:N58"/>
    <mergeCell ref="B56:B58"/>
    <mergeCell ref="AF59:AF61"/>
    <mergeCell ref="AF50:AF52"/>
    <mergeCell ref="A53:A55"/>
    <mergeCell ref="R50:R52"/>
    <mergeCell ref="S50:S52"/>
    <mergeCell ref="W50:W52"/>
    <mergeCell ref="X50:X52"/>
    <mergeCell ref="AA50:AA52"/>
    <mergeCell ref="AB50:AB52"/>
    <mergeCell ref="E50:E52"/>
    <mergeCell ref="F50:F52"/>
    <mergeCell ref="H50:H52"/>
    <mergeCell ref="I50:I52"/>
    <mergeCell ref="M50:M52"/>
    <mergeCell ref="N50:N52"/>
    <mergeCell ref="B50:B52"/>
    <mergeCell ref="AF53:AF55"/>
    <mergeCell ref="A56:A58"/>
    <mergeCell ref="X53:X55"/>
    <mergeCell ref="AA53:AA55"/>
    <mergeCell ref="AB53:AB55"/>
    <mergeCell ref="AC53:AC55"/>
    <mergeCell ref="AD53:AD55"/>
    <mergeCell ref="AE53:AE55"/>
    <mergeCell ref="I53:I55"/>
    <mergeCell ref="M53:M55"/>
    <mergeCell ref="N53:N55"/>
    <mergeCell ref="R53:R55"/>
    <mergeCell ref="S53:S55"/>
    <mergeCell ref="W53:W55"/>
    <mergeCell ref="B53:B55"/>
    <mergeCell ref="E53:E55"/>
    <mergeCell ref="F53:F55"/>
    <mergeCell ref="A50:A52"/>
    <mergeCell ref="X47:X49"/>
    <mergeCell ref="AA47:AA49"/>
    <mergeCell ref="AB47:AB49"/>
    <mergeCell ref="AC47:AC49"/>
    <mergeCell ref="AD47:AD49"/>
    <mergeCell ref="AE47:AE49"/>
    <mergeCell ref="I47:I49"/>
    <mergeCell ref="M47:M49"/>
    <mergeCell ref="N47:N49"/>
    <mergeCell ref="R47:R49"/>
    <mergeCell ref="S47:S49"/>
    <mergeCell ref="W47:W49"/>
    <mergeCell ref="B47:B49"/>
    <mergeCell ref="E47:E49"/>
    <mergeCell ref="F47:F49"/>
    <mergeCell ref="H47:H49"/>
    <mergeCell ref="AC50:AC52"/>
    <mergeCell ref="AD50:AD52"/>
    <mergeCell ref="AE50:AE52"/>
    <mergeCell ref="H41:H43"/>
    <mergeCell ref="AC44:AC46"/>
    <mergeCell ref="AD44:AD46"/>
    <mergeCell ref="AE44:AE46"/>
    <mergeCell ref="AF44:AF46"/>
    <mergeCell ref="A47:A49"/>
    <mergeCell ref="R44:R46"/>
    <mergeCell ref="S44:S46"/>
    <mergeCell ref="W44:W46"/>
    <mergeCell ref="X44:X46"/>
    <mergeCell ref="AA44:AA46"/>
    <mergeCell ref="AB44:AB46"/>
    <mergeCell ref="E44:E46"/>
    <mergeCell ref="F44:F46"/>
    <mergeCell ref="H44:H46"/>
    <mergeCell ref="I44:I46"/>
    <mergeCell ref="M44:M46"/>
    <mergeCell ref="N44:N46"/>
    <mergeCell ref="B44:B46"/>
    <mergeCell ref="AF47:AF49"/>
    <mergeCell ref="AF38:AF40"/>
    <mergeCell ref="A41:A43"/>
    <mergeCell ref="R38:R40"/>
    <mergeCell ref="S38:S40"/>
    <mergeCell ref="W38:W40"/>
    <mergeCell ref="X38:X40"/>
    <mergeCell ref="AA38:AA40"/>
    <mergeCell ref="AB38:AB40"/>
    <mergeCell ref="E38:E40"/>
    <mergeCell ref="F38:F40"/>
    <mergeCell ref="H38:H40"/>
    <mergeCell ref="I38:I40"/>
    <mergeCell ref="M38:M40"/>
    <mergeCell ref="N38:N40"/>
    <mergeCell ref="B38:B40"/>
    <mergeCell ref="AF41:AF43"/>
    <mergeCell ref="A44:A46"/>
    <mergeCell ref="X41:X43"/>
    <mergeCell ref="AA41:AA43"/>
    <mergeCell ref="AB41:AB43"/>
    <mergeCell ref="AC41:AC43"/>
    <mergeCell ref="AD41:AD43"/>
    <mergeCell ref="AE41:AE43"/>
    <mergeCell ref="I41:I43"/>
    <mergeCell ref="M41:M43"/>
    <mergeCell ref="N41:N43"/>
    <mergeCell ref="R41:R43"/>
    <mergeCell ref="S41:S43"/>
    <mergeCell ref="W41:W43"/>
    <mergeCell ref="B41:B43"/>
    <mergeCell ref="E41:E43"/>
    <mergeCell ref="F41:F43"/>
    <mergeCell ref="A38:A40"/>
    <mergeCell ref="X35:X37"/>
    <mergeCell ref="AA35:AA37"/>
    <mergeCell ref="AB35:AB37"/>
    <mergeCell ref="AC35:AC37"/>
    <mergeCell ref="AD35:AD37"/>
    <mergeCell ref="AE35:AE37"/>
    <mergeCell ref="I35:I37"/>
    <mergeCell ref="M35:M37"/>
    <mergeCell ref="N35:N37"/>
    <mergeCell ref="R35:R37"/>
    <mergeCell ref="S35:S37"/>
    <mergeCell ref="W35:W37"/>
    <mergeCell ref="B35:B37"/>
    <mergeCell ref="E35:E37"/>
    <mergeCell ref="F35:F37"/>
    <mergeCell ref="H35:H37"/>
    <mergeCell ref="AC38:AC40"/>
    <mergeCell ref="AD38:AD40"/>
    <mergeCell ref="AE38:AE40"/>
    <mergeCell ref="H29:H31"/>
    <mergeCell ref="AC32:AC34"/>
    <mergeCell ref="AD32:AD34"/>
    <mergeCell ref="AE32:AE34"/>
    <mergeCell ref="AF32:AF34"/>
    <mergeCell ref="A35:A37"/>
    <mergeCell ref="R32:R34"/>
    <mergeCell ref="S32:S34"/>
    <mergeCell ref="W32:W34"/>
    <mergeCell ref="X32:X34"/>
    <mergeCell ref="AA32:AA34"/>
    <mergeCell ref="AB32:AB34"/>
    <mergeCell ref="E32:E34"/>
    <mergeCell ref="F32:F34"/>
    <mergeCell ref="H32:H34"/>
    <mergeCell ref="I32:I34"/>
    <mergeCell ref="M32:M34"/>
    <mergeCell ref="N32:N34"/>
    <mergeCell ref="B32:B34"/>
    <mergeCell ref="AF35:AF37"/>
    <mergeCell ref="AF26:AF28"/>
    <mergeCell ref="A29:A31"/>
    <mergeCell ref="R26:R28"/>
    <mergeCell ref="S26:S28"/>
    <mergeCell ref="W26:W28"/>
    <mergeCell ref="X26:X28"/>
    <mergeCell ref="AA26:AA28"/>
    <mergeCell ref="AB26:AB28"/>
    <mergeCell ref="E26:E28"/>
    <mergeCell ref="F26:F28"/>
    <mergeCell ref="H26:H28"/>
    <mergeCell ref="I26:I28"/>
    <mergeCell ref="M26:M28"/>
    <mergeCell ref="N26:N28"/>
    <mergeCell ref="B26:B28"/>
    <mergeCell ref="AF29:AF31"/>
    <mergeCell ref="A32:A34"/>
    <mergeCell ref="X29:X31"/>
    <mergeCell ref="AA29:AA31"/>
    <mergeCell ref="AB29:AB31"/>
    <mergeCell ref="AC29:AC31"/>
    <mergeCell ref="AD29:AD31"/>
    <mergeCell ref="AE29:AE31"/>
    <mergeCell ref="I29:I31"/>
    <mergeCell ref="M29:M31"/>
    <mergeCell ref="N29:N31"/>
    <mergeCell ref="R29:R31"/>
    <mergeCell ref="S29:S31"/>
    <mergeCell ref="W29:W31"/>
    <mergeCell ref="B29:B31"/>
    <mergeCell ref="E29:E31"/>
    <mergeCell ref="F29:F31"/>
    <mergeCell ref="A26:A28"/>
    <mergeCell ref="X23:X25"/>
    <mergeCell ref="AA23:AA25"/>
    <mergeCell ref="AB23:AB25"/>
    <mergeCell ref="AC23:AC25"/>
    <mergeCell ref="AD23:AD25"/>
    <mergeCell ref="AE23:AE25"/>
    <mergeCell ref="I23:I25"/>
    <mergeCell ref="M23:M25"/>
    <mergeCell ref="N23:N25"/>
    <mergeCell ref="R23:R25"/>
    <mergeCell ref="S23:S25"/>
    <mergeCell ref="W23:W25"/>
    <mergeCell ref="B23:B25"/>
    <mergeCell ref="E23:E25"/>
    <mergeCell ref="F23:F25"/>
    <mergeCell ref="H23:H25"/>
    <mergeCell ref="AC26:AC28"/>
    <mergeCell ref="AD26:AD28"/>
    <mergeCell ref="AE26:AE28"/>
    <mergeCell ref="H17:H19"/>
    <mergeCell ref="AC20:AC22"/>
    <mergeCell ref="AD20:AD22"/>
    <mergeCell ref="AE20:AE22"/>
    <mergeCell ref="AF20:AF22"/>
    <mergeCell ref="A23:A25"/>
    <mergeCell ref="R20:R22"/>
    <mergeCell ref="S20:S22"/>
    <mergeCell ref="W20:W22"/>
    <mergeCell ref="X20:X22"/>
    <mergeCell ref="AA20:AA22"/>
    <mergeCell ref="AB20:AB22"/>
    <mergeCell ref="E20:E22"/>
    <mergeCell ref="F20:F22"/>
    <mergeCell ref="H20:H22"/>
    <mergeCell ref="I20:I22"/>
    <mergeCell ref="M20:M22"/>
    <mergeCell ref="N20:N22"/>
    <mergeCell ref="B20:B22"/>
    <mergeCell ref="AF23:AF25"/>
    <mergeCell ref="AF14:AF16"/>
    <mergeCell ref="A17:A19"/>
    <mergeCell ref="R14:R16"/>
    <mergeCell ref="S14:S16"/>
    <mergeCell ref="W14:W16"/>
    <mergeCell ref="X14:X16"/>
    <mergeCell ref="AA14:AA16"/>
    <mergeCell ref="AB14:AB16"/>
    <mergeCell ref="E14:E16"/>
    <mergeCell ref="F14:F16"/>
    <mergeCell ref="H14:H16"/>
    <mergeCell ref="I14:I16"/>
    <mergeCell ref="M14:M16"/>
    <mergeCell ref="N14:N16"/>
    <mergeCell ref="B14:B16"/>
    <mergeCell ref="AF17:AF19"/>
    <mergeCell ref="A20:A22"/>
    <mergeCell ref="X17:X19"/>
    <mergeCell ref="AA17:AA19"/>
    <mergeCell ref="AB17:AB19"/>
    <mergeCell ref="AC17:AC19"/>
    <mergeCell ref="AD17:AD19"/>
    <mergeCell ref="AE17:AE19"/>
    <mergeCell ref="I17:I19"/>
    <mergeCell ref="M17:M19"/>
    <mergeCell ref="N17:N19"/>
    <mergeCell ref="R17:R19"/>
    <mergeCell ref="S17:S19"/>
    <mergeCell ref="W17:W19"/>
    <mergeCell ref="B17:B19"/>
    <mergeCell ref="E17:E19"/>
    <mergeCell ref="F17:F19"/>
    <mergeCell ref="A14:A16"/>
    <mergeCell ref="X11:X13"/>
    <mergeCell ref="AA11:AA13"/>
    <mergeCell ref="AB11:AB13"/>
    <mergeCell ref="AC11:AC13"/>
    <mergeCell ref="AD11:AD13"/>
    <mergeCell ref="AE11:AE13"/>
    <mergeCell ref="I11:I13"/>
    <mergeCell ref="M11:M13"/>
    <mergeCell ref="N11:N13"/>
    <mergeCell ref="R11:R13"/>
    <mergeCell ref="S11:S13"/>
    <mergeCell ref="W11:W13"/>
    <mergeCell ref="B11:B13"/>
    <mergeCell ref="E11:E13"/>
    <mergeCell ref="F11:F13"/>
    <mergeCell ref="H11:H13"/>
    <mergeCell ref="AC14:AC16"/>
    <mergeCell ref="AD14:AD16"/>
    <mergeCell ref="AE14:AE16"/>
    <mergeCell ref="B3:AH3"/>
    <mergeCell ref="B4:AH4"/>
    <mergeCell ref="AG6:AJ6"/>
    <mergeCell ref="B2:AH2"/>
    <mergeCell ref="C9:G9"/>
    <mergeCell ref="H9:Z9"/>
    <mergeCell ref="AA9:AB9"/>
    <mergeCell ref="C10:E10"/>
    <mergeCell ref="A11:A13"/>
    <mergeCell ref="C8:AB8"/>
    <mergeCell ref="AC8:AD9"/>
    <mergeCell ref="AE8:AF9"/>
    <mergeCell ref="AG8:AJ9"/>
    <mergeCell ref="BK6:BN6"/>
    <mergeCell ref="BO6:BS6"/>
    <mergeCell ref="A7:AJ7"/>
    <mergeCell ref="A8:A10"/>
    <mergeCell ref="A5:AJ5"/>
    <mergeCell ref="AF11:AF13"/>
    <mergeCell ref="B8:B10"/>
    <mergeCell ref="AE6:AF6"/>
  </mergeCells>
  <conditionalFormatting sqref="C12:C13">
    <cfRule type="expression" dxfId="934" priority="915">
      <formula>$C$11="No_existen"</formula>
    </cfRule>
  </conditionalFormatting>
  <conditionalFormatting sqref="C15:C16">
    <cfRule type="expression" dxfId="933" priority="905">
      <formula>$C$14="No_existen"</formula>
    </cfRule>
  </conditionalFormatting>
  <conditionalFormatting sqref="G17:G19">
    <cfRule type="expression" dxfId="932" priority="888">
      <formula>$C$11="No_existen"</formula>
    </cfRule>
  </conditionalFormatting>
  <conditionalFormatting sqref="G23">
    <cfRule type="expression" dxfId="931" priority="877">
      <formula>$C$11="No_existen"</formula>
    </cfRule>
  </conditionalFormatting>
  <conditionalFormatting sqref="G26:G28 J26:Z28 C27:C28">
    <cfRule type="expression" dxfId="930" priority="925">
      <formula>$C$26="No_existen"</formula>
    </cfRule>
  </conditionalFormatting>
  <conditionalFormatting sqref="G29:G31 J29:Z31 C30:C31">
    <cfRule type="expression" dxfId="929" priority="924">
      <formula>$C$29="No_existen"</formula>
    </cfRule>
  </conditionalFormatting>
  <conditionalFormatting sqref="G32:G34 J32:Z34 C33:C34">
    <cfRule type="expression" dxfId="928" priority="923">
      <formula>$C$32="No_existen"</formula>
    </cfRule>
  </conditionalFormatting>
  <conditionalFormatting sqref="G35:G37 J35:Z37 C36:C37">
    <cfRule type="expression" dxfId="927" priority="922">
      <formula>$C$35="No_existen"</formula>
    </cfRule>
  </conditionalFormatting>
  <conditionalFormatting sqref="G38:G40 J38:Z40 C39:C40">
    <cfRule type="expression" dxfId="926" priority="921">
      <formula>$C$38="No_existen"</formula>
    </cfRule>
  </conditionalFormatting>
  <conditionalFormatting sqref="G41:G43 J41:Z43 C42:C43">
    <cfRule type="expression" dxfId="925" priority="920">
      <formula>$C$41="No_existen"</formula>
    </cfRule>
  </conditionalFormatting>
  <conditionalFormatting sqref="G44:G46 J45:Z46 C45:C46 J44:K44 M44:Z44">
    <cfRule type="expression" dxfId="924" priority="919">
      <formula>$C$44="No_existen"</formula>
    </cfRule>
  </conditionalFormatting>
  <conditionalFormatting sqref="G47:G49 J47:Z49 C48:C49">
    <cfRule type="expression" dxfId="923" priority="918">
      <formula>$C$47="No_existen"</formula>
    </cfRule>
  </conditionalFormatting>
  <conditionalFormatting sqref="G50:G52 J50:Z51 C51:C52 J52:K52 M52:Z52">
    <cfRule type="expression" dxfId="922" priority="917">
      <formula>$C$50="No_existen"</formula>
    </cfRule>
  </conditionalFormatting>
  <conditionalFormatting sqref="G53:G55 J53:Z55 C54:C55 J56:J64 J131:J133 J182:J187 J269:J277 J407:J568">
    <cfRule type="expression" dxfId="921" priority="916">
      <formula>$C$53="No_existen"</formula>
    </cfRule>
  </conditionalFormatting>
  <conditionalFormatting sqref="G11:Z19 G45:Z51 G44:K44 M44:Z44 G23:Z43 M22:P22 R22:Z22 L20:Z21 G53:Z70 G52:K52 M52:Z52 G74:Z76 G71:T73 G182:Z187 L77:O79 L81:O87 M80:O80 M88:O88 L89:O94 L96:O96 M95:O95 L98:O103 M97:O97 L106:O110 M104:O105 L113:O124 M111:O112 L129:Z130 M125:O127 L128:O128 R104:T128 W104:Y128 H131:O133 L137:O142 M134:O136 R134:T142 W134:Y142 L152:O163 M164:O165 L166:O181 G407:Z568 L188:O202 L239:O247 L249:O256 M248:O248 M257:O257 L258:O268 L270:L271 L273:L274 L276:L277 Q269:T269 R270:T277 J269:J277 M269:O277 L278:O322 L335:O406">
    <cfRule type="expression" dxfId="920" priority="909">
      <formula>$C11="No_existen"</formula>
    </cfRule>
  </conditionalFormatting>
  <conditionalFormatting sqref="G14:Z16">
    <cfRule type="expression" dxfId="919" priority="902">
      <formula>$C$14="No_existen"</formula>
    </cfRule>
  </conditionalFormatting>
  <conditionalFormatting sqref="H26:I64 H131:I133 H182:I187 H407:I568">
    <cfRule type="expression" dxfId="918" priority="930">
      <formula>$C$11="No_existen"</formula>
    </cfRule>
  </conditionalFormatting>
  <conditionalFormatting sqref="H17:K19 C18:C19">
    <cfRule type="expression" dxfId="917" priority="901">
      <formula>$C$17="No_existen"</formula>
    </cfRule>
  </conditionalFormatting>
  <conditionalFormatting sqref="H23:K23 C24:C25 G24:K25">
    <cfRule type="expression" dxfId="916" priority="878">
      <formula>$C$23="No_existen"</formula>
    </cfRule>
  </conditionalFormatting>
  <conditionalFormatting sqref="L11:L21 L45:L51 L23:L43 L53:L79 L81:L87 L89:L94 L96 L98:L103 L106:L110 L113:L124 L128:L133 L137:L142 L152:L163 L166:L202 L239:L247 L249:L256 L258:L268 L270:L271 L273:L274 L276:L322 L335:L568">
    <cfRule type="expression" dxfId="915" priority="899">
      <formula>K11="Manual"</formula>
    </cfRule>
  </conditionalFormatting>
  <conditionalFormatting sqref="L17">
    <cfRule type="expression" dxfId="914" priority="898">
      <formula>$C$11="No_existen"</formula>
    </cfRule>
  </conditionalFormatting>
  <conditionalFormatting sqref="L20:O21 M22:O22">
    <cfRule type="expression" dxfId="913" priority="927">
      <formula>$C$20="No_existen"</formula>
    </cfRule>
  </conditionalFormatting>
  <conditionalFormatting sqref="L23:O25">
    <cfRule type="expression" dxfId="912" priority="926">
      <formula>$C$23="No_existen"</formula>
    </cfRule>
  </conditionalFormatting>
  <conditionalFormatting sqref="M17:O17 L18:O19">
    <cfRule type="expression" dxfId="911" priority="928">
      <formula>$C$17="No_existen"</formula>
    </cfRule>
  </conditionalFormatting>
  <conditionalFormatting sqref="P17:P19">
    <cfRule type="expression" dxfId="910" priority="897">
      <formula>$C$17="No_existen"</formula>
    </cfRule>
  </conditionalFormatting>
  <conditionalFormatting sqref="P20:P22 R20:U22">
    <cfRule type="expression" dxfId="909" priority="886">
      <formula>$C$20="No_existen"</formula>
    </cfRule>
  </conditionalFormatting>
  <conditionalFormatting sqref="P23 R23:U23 P24:U25">
    <cfRule type="expression" dxfId="908" priority="875">
      <formula>$C$23="No_existen"</formula>
    </cfRule>
  </conditionalFormatting>
  <conditionalFormatting sqref="Q11:Q21 Q129:Q130 Q23:Q64 Q182:Q187 Q269 Q407:Q568">
    <cfRule type="expression" dxfId="907" priority="874">
      <formula>$P11="No asignado"</formula>
    </cfRule>
  </conditionalFormatting>
  <conditionalFormatting sqref="Q17:Q21">
    <cfRule type="expression" dxfId="906" priority="884">
      <formula>$C$11="No_existen"</formula>
    </cfRule>
  </conditionalFormatting>
  <conditionalFormatting sqref="Q23">
    <cfRule type="expression" dxfId="905" priority="873">
      <formula>$C$11="No_existen"</formula>
    </cfRule>
  </conditionalFormatting>
  <conditionalFormatting sqref="R17:Z19">
    <cfRule type="expression" dxfId="904" priority="893">
      <formula>$C$17="No_existen"</formula>
    </cfRule>
  </conditionalFormatting>
  <conditionalFormatting sqref="V20:Z22">
    <cfRule type="expression" dxfId="903" priority="883">
      <formula>$C$20="No_existen"</formula>
    </cfRule>
  </conditionalFormatting>
  <conditionalFormatting sqref="V23:Z25">
    <cfRule type="expression" dxfId="902" priority="872">
      <formula>$C$23="No_existen"</formula>
    </cfRule>
  </conditionalFormatting>
  <conditionalFormatting sqref="AD11 AD14 AD17 AD20 AD23 AD26 AD29 AD32 AD35 AD38 AD41 AD44 AD47 AD50 AD53 AD56 AD59 AD62 AD65 AD68 AD71 AD74 AD77 AD80 AD83 AD86 AD89 AD92 AD95 AD98 AD101 AD104 AD107 AD110 AD113 AD116 AD119 AD122 AD125 AD128 AD131 AD134 AD137 AD140 AD143 AD146 AD149 AD152 AD155 AD158 AD161 AD164 AD167 AD170 AD173 AD176 AD179 AD182 AD185 AD188 AD191 AD194 AD197 AD200 AD203 AD206 AD209 AD212 AD215 AD218 AD221 AD224 AD227 AD230 AD233 AD236 AD239 AD242 AD245 AD248 AD251 AD254 AD257 AD260 AD263 AD266 AD269 AD272 AD275 AD278 AD281 AD284 AD287 AD290 AD293 AD296 AD299 AD302 AD305 AD308 AD311 AD314 AD317 AD320 AD323 AD326 AD329 AD332 AD335 AD338 AD341 AD344 AD347 AD350 AD353 AD356 AD359 AD362 AD365 AD368 AD371 AD374 AD377 AD380 AD383 AD386 AD389 AD392 AD395 AD398 AD401 AD404 AD407 AD410 AD413 AD416 AD419 AD422 AD425 AD428 AD431 AD434 AD437 AD440 AD443 AD446 AD449 AD452 AD455 AD458 AD461 AD464 AD467 AD470 AD473 AD476 AD479 AD482 AD485 AD488 AD491 AD494 AD497 AD500 AD503 AD506 AD509 AD512 AD515 AD518 AD521 AD524 AD527 AD530 AD533 AD536 AD539 AD542 AD545 AD548 AD551 AD554 AD557 AD560 AD563 AD566">
    <cfRule type="cellIs" dxfId="901" priority="936" operator="equal">
      <formula>"GRAVE"</formula>
    </cfRule>
    <cfRule type="cellIs" dxfId="900" priority="937" operator="equal">
      <formula>"MODERADO"</formula>
    </cfRule>
    <cfRule type="cellIs" dxfId="899" priority="938" operator="equal">
      <formula>"LEVE"</formula>
    </cfRule>
  </conditionalFormatting>
  <conditionalFormatting sqref="AH11:AH64 AH68:AH73 AH80:AH82 AH89:AH91 AH95:AH97 AH104:AH106 AH116:AH118 AH125:AH130 AH146:AH148 AH158:AH160 AH176 AH185:AH190 AH203:AH211 AH215:AH217 AH221:AH223 AH233:AH238 AH248:AH253 AH257:AH259 AH269:AH292 AH318:AH325 AH329:AH355 AH359:AH361 AH365:AH367 AH370 AH374:AH376 AH380:AH382 AH386:AH394 AH407:AH568">
    <cfRule type="expression" dxfId="898" priority="869">
      <formula>AG11="ASUMIR"</formula>
    </cfRule>
  </conditionalFormatting>
  <conditionalFormatting sqref="AI11:AI64 AI68:AI73 AI80:AI82 AI89:AI91 AI95:AI97 AI104:AI106 AI116:AI118 AI125:AI130 AI146:AI148 AI158:AI160 AI176 AI185:AI190 AI203:AI211 AI215:AI217 AI221:AI223 AI227 AI229:AI238 AI248:AI253 AI257:AI259 AI269:AI292 AI318:AI325 AI329:AI355 AI359:AI361 AI365:AI367 AI370 AI374:AI376 AI380:AI382 AI386:AI394 AI407:AI568">
    <cfRule type="expression" dxfId="897" priority="868">
      <formula>AG11="ASUMIR"</formula>
    </cfRule>
  </conditionalFormatting>
  <conditionalFormatting sqref="G65:K67 C66:C67">
    <cfRule type="expression" dxfId="896" priority="867">
      <formula>$C$11="No_existen"</formula>
    </cfRule>
  </conditionalFormatting>
  <conditionalFormatting sqref="G68:K70 C69:C70">
    <cfRule type="expression" dxfId="895" priority="866">
      <formula>$C$14="No_existen"</formula>
    </cfRule>
  </conditionalFormatting>
  <conditionalFormatting sqref="H71:J73 C72:C73">
    <cfRule type="expression" dxfId="894" priority="865">
      <formula>$C$17="No_existen"</formula>
    </cfRule>
  </conditionalFormatting>
  <conditionalFormatting sqref="C75:C76 H74:K76">
    <cfRule type="expression" dxfId="893" priority="864">
      <formula>$C$20="No_existen"</formula>
    </cfRule>
  </conditionalFormatting>
  <conditionalFormatting sqref="G71:G73">
    <cfRule type="expression" dxfId="892" priority="863">
      <formula>C71="No_existen"</formula>
    </cfRule>
  </conditionalFormatting>
  <conditionalFormatting sqref="K71:K73">
    <cfRule type="expression" dxfId="891" priority="862">
      <formula>$C$14="No_existen"</formula>
    </cfRule>
  </conditionalFormatting>
  <conditionalFormatting sqref="G74:G76">
    <cfRule type="expression" dxfId="890" priority="861">
      <formula>C74="No_existen"</formula>
    </cfRule>
  </conditionalFormatting>
  <conditionalFormatting sqref="P65:Z67">
    <cfRule type="expression" dxfId="889" priority="859">
      <formula>$C$11="No_existen"</formula>
    </cfRule>
  </conditionalFormatting>
  <conditionalFormatting sqref="P68:Z70">
    <cfRule type="expression" dxfId="888" priority="858">
      <formula>$C$14="No_existen"</formula>
    </cfRule>
  </conditionalFormatting>
  <conditionalFormatting sqref="P71:P73 R71:T73">
    <cfRule type="expression" dxfId="887" priority="857">
      <formula>$C$17="No_existen"</formula>
    </cfRule>
  </conditionalFormatting>
  <conditionalFormatting sqref="P74:Z76">
    <cfRule type="expression" dxfId="886" priority="856">
      <formula>$C$20="No_existen"</formula>
    </cfRule>
  </conditionalFormatting>
  <conditionalFormatting sqref="Q65:Q70 Q74:Q76">
    <cfRule type="expression" dxfId="885" priority="860">
      <formula>$P65="No asignado"</formula>
    </cfRule>
  </conditionalFormatting>
  <conditionalFormatting sqref="Q71:Q73">
    <cfRule type="expression" dxfId="884" priority="853">
      <formula>P71="No asignado"</formula>
    </cfRule>
  </conditionalFormatting>
  <conditionalFormatting sqref="Q71:Q73">
    <cfRule type="expression" dxfId="883" priority="854">
      <formula>C71="No_existen"</formula>
    </cfRule>
  </conditionalFormatting>
  <conditionalFormatting sqref="Q71:Q73">
    <cfRule type="expression" dxfId="882" priority="855">
      <formula>$S$11="No_existen"</formula>
    </cfRule>
  </conditionalFormatting>
  <conditionalFormatting sqref="AH56:AH58">
    <cfRule type="expression" dxfId="881" priority="852">
      <formula>AG56="ASUMIR"</formula>
    </cfRule>
  </conditionalFormatting>
  <conditionalFormatting sqref="AI56:AI58">
    <cfRule type="expression" dxfId="880" priority="851">
      <formula>AG56="ASUMIR"</formula>
    </cfRule>
  </conditionalFormatting>
  <conditionalFormatting sqref="L44">
    <cfRule type="expression" dxfId="879" priority="850">
      <formula>K44="Manual"</formula>
    </cfRule>
  </conditionalFormatting>
  <conditionalFormatting sqref="L44">
    <cfRule type="expression" dxfId="878" priority="849">
      <formula>$C$14="No_existen"</formula>
    </cfRule>
  </conditionalFormatting>
  <conditionalFormatting sqref="Q22">
    <cfRule type="expression" dxfId="877" priority="848">
      <formula>P22="Manual"</formula>
    </cfRule>
  </conditionalFormatting>
  <conditionalFormatting sqref="Q22">
    <cfRule type="expression" dxfId="876" priority="847">
      <formula>$C$20="No_existen"</formula>
    </cfRule>
  </conditionalFormatting>
  <conditionalFormatting sqref="H20:K22 C21:C22">
    <cfRule type="expression" dxfId="875" priority="846">
      <formula>$C$20="No_existen"</formula>
    </cfRule>
  </conditionalFormatting>
  <conditionalFormatting sqref="G20:G22">
    <cfRule type="expression" dxfId="874" priority="845">
      <formula>$C$11="No_existen"</formula>
    </cfRule>
  </conditionalFormatting>
  <conditionalFormatting sqref="L22">
    <cfRule type="expression" dxfId="873" priority="844">
      <formula>K22="Manual"</formula>
    </cfRule>
  </conditionalFormatting>
  <conditionalFormatting sqref="L22">
    <cfRule type="expression" dxfId="872" priority="843">
      <formula>$C$20="No_existen"</formula>
    </cfRule>
  </conditionalFormatting>
  <conditionalFormatting sqref="L52">
    <cfRule type="expression" dxfId="871" priority="842">
      <formula>K52="Manual"</formula>
    </cfRule>
  </conditionalFormatting>
  <conditionalFormatting sqref="L52">
    <cfRule type="expression" dxfId="870" priority="841">
      <formula>$C$20="No_existen"</formula>
    </cfRule>
  </conditionalFormatting>
  <conditionalFormatting sqref="AH65:AH67">
    <cfRule type="expression" dxfId="869" priority="840">
      <formula>AG65="ASUMIR"</formula>
    </cfRule>
  </conditionalFormatting>
  <conditionalFormatting sqref="AI65:AI67">
    <cfRule type="expression" dxfId="868" priority="839">
      <formula>AG65="ASUMIR"</formula>
    </cfRule>
  </conditionalFormatting>
  <conditionalFormatting sqref="U71:Z73">
    <cfRule type="expression" dxfId="867" priority="838">
      <formula>$C$17="No_existen"</formula>
    </cfRule>
  </conditionalFormatting>
  <conditionalFormatting sqref="AH74:AH76">
    <cfRule type="expression" dxfId="866" priority="837">
      <formula>AG74="ASUMIR"</formula>
    </cfRule>
  </conditionalFormatting>
  <conditionalFormatting sqref="AI74:AI76">
    <cfRule type="expression" dxfId="865" priority="836">
      <formula>AG74="ASUMIR"</formula>
    </cfRule>
  </conditionalFormatting>
  <conditionalFormatting sqref="G77:K79 C78:C79">
    <cfRule type="expression" dxfId="864" priority="835">
      <formula>$C$11="No_existen"</formula>
    </cfRule>
  </conditionalFormatting>
  <conditionalFormatting sqref="G80:K82 C81:C82">
    <cfRule type="expression" dxfId="863" priority="834">
      <formula>$C$14="No_existen"</formula>
    </cfRule>
  </conditionalFormatting>
  <conditionalFormatting sqref="G83:K85 C84:C85">
    <cfRule type="expression" dxfId="862" priority="833">
      <formula>$C$17="No_existen"</formula>
    </cfRule>
  </conditionalFormatting>
  <conditionalFormatting sqref="H86:K88 C87:C88">
    <cfRule type="expression" dxfId="861" priority="832">
      <formula>$C$20="No_existen"</formula>
    </cfRule>
  </conditionalFormatting>
  <conditionalFormatting sqref="C90:C91">
    <cfRule type="expression" dxfId="860" priority="831">
      <formula>$C$23="No_existen"</formula>
    </cfRule>
  </conditionalFormatting>
  <conditionalFormatting sqref="G86:G88">
    <cfRule type="expression" dxfId="859" priority="830">
      <formula>$C$11="No_existen"</formula>
    </cfRule>
  </conditionalFormatting>
  <conditionalFormatting sqref="G89:K91">
    <cfRule type="expression" dxfId="858" priority="829">
      <formula>$C$11="No_existen"</formula>
    </cfRule>
  </conditionalFormatting>
  <conditionalFormatting sqref="L80">
    <cfRule type="expression" dxfId="857" priority="828">
      <formula>K80="Manual"</formula>
    </cfRule>
  </conditionalFormatting>
  <conditionalFormatting sqref="L80">
    <cfRule type="expression" dxfId="856" priority="827">
      <formula>$C$14="No_existen"</formula>
    </cfRule>
  </conditionalFormatting>
  <conditionalFormatting sqref="L88">
    <cfRule type="expression" dxfId="855" priority="826">
      <formula>K88="Manual"</formula>
    </cfRule>
  </conditionalFormatting>
  <conditionalFormatting sqref="L88">
    <cfRule type="expression" dxfId="854" priority="825">
      <formula>$C$20="No_existen"</formula>
    </cfRule>
  </conditionalFormatting>
  <conditionalFormatting sqref="Q77:Q85">
    <cfRule type="expression" dxfId="853" priority="824">
      <formula>$P77="No asignado"</formula>
    </cfRule>
  </conditionalFormatting>
  <conditionalFormatting sqref="P77:Z79">
    <cfRule type="expression" dxfId="852" priority="823">
      <formula>$C$11="No_existen"</formula>
    </cfRule>
  </conditionalFormatting>
  <conditionalFormatting sqref="P80:Z82">
    <cfRule type="expression" dxfId="851" priority="822">
      <formula>$C$14="No_existen"</formula>
    </cfRule>
  </conditionalFormatting>
  <conditionalFormatting sqref="P83:Z85">
    <cfRule type="expression" dxfId="850" priority="821">
      <formula>$C$17="No_existen"</formula>
    </cfRule>
  </conditionalFormatting>
  <conditionalFormatting sqref="P86:P88 R86:T88">
    <cfRule type="expression" dxfId="849" priority="820">
      <formula>$C$20="No_existen"</formula>
    </cfRule>
  </conditionalFormatting>
  <conditionalFormatting sqref="Q86:Q88">
    <cfRule type="expression" dxfId="848" priority="819">
      <formula>$P86="No asignado"</formula>
    </cfRule>
  </conditionalFormatting>
  <conditionalFormatting sqref="Q86:Q88">
    <cfRule type="expression" dxfId="847" priority="818">
      <formula>$C$11="No_existen"</formula>
    </cfRule>
  </conditionalFormatting>
  <conditionalFormatting sqref="U87:U88">
    <cfRule type="expression" dxfId="846" priority="817">
      <formula>$C$17="No_existen"</formula>
    </cfRule>
  </conditionalFormatting>
  <conditionalFormatting sqref="U86">
    <cfRule type="expression" dxfId="845" priority="816">
      <formula>$C$17="No_existen"</formula>
    </cfRule>
  </conditionalFormatting>
  <conditionalFormatting sqref="V86:Z88">
    <cfRule type="expression" dxfId="844" priority="815">
      <formula>$C$11="No_existen"</formula>
    </cfRule>
  </conditionalFormatting>
  <conditionalFormatting sqref="P89:P91">
    <cfRule type="expression" dxfId="843" priority="814">
      <formula>$C$20="No_existen"</formula>
    </cfRule>
  </conditionalFormatting>
  <conditionalFormatting sqref="Q89:Z91">
    <cfRule type="expression" dxfId="842" priority="812">
      <formula>$C$11="No_existen"</formula>
    </cfRule>
  </conditionalFormatting>
  <conditionalFormatting sqref="Q89:Q91">
    <cfRule type="expression" dxfId="841" priority="813">
      <formula>$P89="No asignado"</formula>
    </cfRule>
  </conditionalFormatting>
  <conditionalFormatting sqref="AH77:AH79">
    <cfRule type="expression" dxfId="840" priority="811">
      <formula>AG77="ASUMIR"</formula>
    </cfRule>
  </conditionalFormatting>
  <conditionalFormatting sqref="AI77:AI79">
    <cfRule type="expression" dxfId="839" priority="810">
      <formula>AG77="ASUMIR"</formula>
    </cfRule>
  </conditionalFormatting>
  <conditionalFormatting sqref="AH83:AH85">
    <cfRule type="expression" dxfId="838" priority="809">
      <formula>AG83="ASUMIR"</formula>
    </cfRule>
  </conditionalFormatting>
  <conditionalFormatting sqref="AI83:AI85">
    <cfRule type="expression" dxfId="837" priority="808">
      <formula>AG83="ASUMIR"</formula>
    </cfRule>
  </conditionalFormatting>
  <conditionalFormatting sqref="AH86:AH88">
    <cfRule type="expression" dxfId="836" priority="807">
      <formula>AG86="ASUMIR"</formula>
    </cfRule>
  </conditionalFormatting>
  <conditionalFormatting sqref="AI86:AI88">
    <cfRule type="expression" dxfId="835" priority="806">
      <formula>AG86="ASUMIR"</formula>
    </cfRule>
  </conditionalFormatting>
  <conditionalFormatting sqref="AJ88">
    <cfRule type="expression" dxfId="834" priority="805">
      <formula>AG88&lt;&gt;"COMPARTIR"</formula>
    </cfRule>
  </conditionalFormatting>
  <conditionalFormatting sqref="G92:K94 C93:C94">
    <cfRule type="expression" dxfId="833" priority="804">
      <formula>$C$11="No_existen"</formula>
    </cfRule>
  </conditionalFormatting>
  <conditionalFormatting sqref="Q92:Q94">
    <cfRule type="expression" dxfId="832" priority="803">
      <formula>$P92="No asignado"</formula>
    </cfRule>
  </conditionalFormatting>
  <conditionalFormatting sqref="P92:U94">
    <cfRule type="expression" dxfId="831" priority="802">
      <formula>$C$11="No_existen"</formula>
    </cfRule>
  </conditionalFormatting>
  <conditionalFormatting sqref="V92:Z94">
    <cfRule type="expression" dxfId="830" priority="801">
      <formula>$C$11="No_existen"</formula>
    </cfRule>
  </conditionalFormatting>
  <conditionalFormatting sqref="AH92:AH94">
    <cfRule type="expression" dxfId="829" priority="800">
      <formula>AG92="ASUMIR"</formula>
    </cfRule>
  </conditionalFormatting>
  <conditionalFormatting sqref="AI92:AI94">
    <cfRule type="expression" dxfId="828" priority="799">
      <formula>AG92="ASUMIR"</formula>
    </cfRule>
  </conditionalFormatting>
  <conditionalFormatting sqref="C96:C97">
    <cfRule type="expression" dxfId="827" priority="798">
      <formula>$C$11="No_existen"</formula>
    </cfRule>
  </conditionalFormatting>
  <conditionalFormatting sqref="C99:C100">
    <cfRule type="expression" dxfId="826" priority="797">
      <formula>$C$14="No_existen"</formula>
    </cfRule>
  </conditionalFormatting>
  <conditionalFormatting sqref="C102:C103">
    <cfRule type="expression" dxfId="825" priority="796">
      <formula>$C$17="No_existen"</formula>
    </cfRule>
  </conditionalFormatting>
  <conditionalFormatting sqref="G95:K95 G97:K97 H96:K96">
    <cfRule type="expression" dxfId="824" priority="795">
      <formula>$C$11="No_existen"</formula>
    </cfRule>
  </conditionalFormatting>
  <conditionalFormatting sqref="G98:J98 G99:K100">
    <cfRule type="expression" dxfId="823" priority="794">
      <formula>$C$14="No_existen"</formula>
    </cfRule>
  </conditionalFormatting>
  <conditionalFormatting sqref="H101:K103">
    <cfRule type="expression" dxfId="822" priority="793">
      <formula>$C$17="No_existen"</formula>
    </cfRule>
  </conditionalFormatting>
  <conditionalFormatting sqref="G96">
    <cfRule type="expression" dxfId="821" priority="792">
      <formula>C96="No_existen"</formula>
    </cfRule>
  </conditionalFormatting>
  <conditionalFormatting sqref="K98">
    <cfRule type="expression" dxfId="820" priority="791">
      <formula>$C$11="No_existen"</formula>
    </cfRule>
  </conditionalFormatting>
  <conditionalFormatting sqref="G101:G103">
    <cfRule type="expression" dxfId="819" priority="790">
      <formula>C101="No_existen"</formula>
    </cfRule>
  </conditionalFormatting>
  <conditionalFormatting sqref="L95">
    <cfRule type="expression" dxfId="818" priority="789">
      <formula>K95="Manual"</formula>
    </cfRule>
  </conditionalFormatting>
  <conditionalFormatting sqref="L95">
    <cfRule type="expression" dxfId="817" priority="788">
      <formula>$C$11="No_existen"</formula>
    </cfRule>
  </conditionalFormatting>
  <conditionalFormatting sqref="L97">
    <cfRule type="expression" dxfId="816" priority="787">
      <formula>K97="Manual"</formula>
    </cfRule>
  </conditionalFormatting>
  <conditionalFormatting sqref="L97">
    <cfRule type="expression" dxfId="815" priority="786">
      <formula>$C$11="No_existen"</formula>
    </cfRule>
  </conditionalFormatting>
  <conditionalFormatting sqref="Q95:Q97">
    <cfRule type="expression" dxfId="814" priority="785">
      <formula>$P95="No asignado"</formula>
    </cfRule>
  </conditionalFormatting>
  <conditionalFormatting sqref="P95:Z97">
    <cfRule type="expression" dxfId="813" priority="784">
      <formula>$C$11="No_existen"</formula>
    </cfRule>
  </conditionalFormatting>
  <conditionalFormatting sqref="P98:P100 R98:Z100">
    <cfRule type="expression" dxfId="812" priority="783">
      <formula>$C$14="No_existen"</formula>
    </cfRule>
  </conditionalFormatting>
  <conditionalFormatting sqref="P101:P103 R101:Z103">
    <cfRule type="expression" dxfId="811" priority="782">
      <formula>$C$17="No_existen"</formula>
    </cfRule>
  </conditionalFormatting>
  <conditionalFormatting sqref="Q98">
    <cfRule type="expression" dxfId="810" priority="780">
      <formula>P98="No asignado"</formula>
    </cfRule>
  </conditionalFormatting>
  <conditionalFormatting sqref="Q98">
    <cfRule type="expression" dxfId="809" priority="781">
      <formula>C98="No_existen"</formula>
    </cfRule>
  </conditionalFormatting>
  <conditionalFormatting sqref="Q99">
    <cfRule type="expression" dxfId="808" priority="778">
      <formula>P99="No asignado"</formula>
    </cfRule>
  </conditionalFormatting>
  <conditionalFormatting sqref="Q99">
    <cfRule type="expression" dxfId="807" priority="779">
      <formula>C99="No_existen"</formula>
    </cfRule>
  </conditionalFormatting>
  <conditionalFormatting sqref="Q100">
    <cfRule type="expression" dxfId="806" priority="776">
      <formula>P100="No asignado"</formula>
    </cfRule>
  </conditionalFormatting>
  <conditionalFormatting sqref="Q100">
    <cfRule type="expression" dxfId="805" priority="777">
      <formula>C100="No_existen"</formula>
    </cfRule>
  </conditionalFormatting>
  <conditionalFormatting sqref="Q101:Q103">
    <cfRule type="expression" dxfId="804" priority="774">
      <formula>P101="No asignado"</formula>
    </cfRule>
  </conditionalFormatting>
  <conditionalFormatting sqref="Q101:Q103">
    <cfRule type="expression" dxfId="803" priority="775">
      <formula>C101="No_existen"</formula>
    </cfRule>
  </conditionalFormatting>
  <conditionalFormatting sqref="AH98">
    <cfRule type="expression" dxfId="802" priority="773">
      <formula>AG98="ASUMIR"</formula>
    </cfRule>
  </conditionalFormatting>
  <conditionalFormatting sqref="AI98">
    <cfRule type="expression" dxfId="801" priority="772">
      <formula>AG98="ASUMIR"</formula>
    </cfRule>
  </conditionalFormatting>
  <conditionalFormatting sqref="AH99:AH100">
    <cfRule type="expression" dxfId="800" priority="771">
      <formula>AG99="ASUMIR"</formula>
    </cfRule>
  </conditionalFormatting>
  <conditionalFormatting sqref="AI99:AI100">
    <cfRule type="expression" dxfId="799" priority="770">
      <formula>AG99="ASUMIR"</formula>
    </cfRule>
  </conditionalFormatting>
  <conditionalFormatting sqref="AH101:AH102">
    <cfRule type="expression" dxfId="798" priority="769">
      <formula>AG101="ASUMIR"</formula>
    </cfRule>
  </conditionalFormatting>
  <conditionalFormatting sqref="AI101:AI102">
    <cfRule type="expression" dxfId="797" priority="768">
      <formula>AG101="ASUMIR"</formula>
    </cfRule>
  </conditionalFormatting>
  <conditionalFormatting sqref="AH103">
    <cfRule type="expression" dxfId="796" priority="767">
      <formula>AG103="ASUMIR"</formula>
    </cfRule>
  </conditionalFormatting>
  <conditionalFormatting sqref="AI103">
    <cfRule type="expression" dxfId="795" priority="766">
      <formula>AG103="ASUMIR"</formula>
    </cfRule>
  </conditionalFormatting>
  <conditionalFormatting sqref="AJ101">
    <cfRule type="expression" dxfId="794" priority="765">
      <formula>AG101&lt;&gt;"COMPARTIR"</formula>
    </cfRule>
  </conditionalFormatting>
  <conditionalFormatting sqref="C105:C106 H104:K106">
    <cfRule type="expression" dxfId="793" priority="763">
      <formula>$C$11="No_existen"</formula>
    </cfRule>
  </conditionalFormatting>
  <conditionalFormatting sqref="G104:G106">
    <cfRule type="expression" dxfId="792" priority="762">
      <formula>$C$11="No_existen"</formula>
    </cfRule>
  </conditionalFormatting>
  <conditionalFormatting sqref="H107:K109 C108:C109">
    <cfRule type="expression" dxfId="791" priority="761">
      <formula>$C$14="No_existen"</formula>
    </cfRule>
  </conditionalFormatting>
  <conditionalFormatting sqref="C111:C112 H110:K112">
    <cfRule type="expression" dxfId="790" priority="760">
      <formula>$C$17="No_existen"</formula>
    </cfRule>
  </conditionalFormatting>
  <conditionalFormatting sqref="G115:K115 C114:C115 H113:K114">
    <cfRule type="expression" dxfId="789" priority="759">
      <formula>$C$20="No_existen"</formula>
    </cfRule>
  </conditionalFormatting>
  <conditionalFormatting sqref="G117:K118 C117:C118 H116:K116">
    <cfRule type="expression" dxfId="788" priority="758">
      <formula>$C$23="No_existen"</formula>
    </cfRule>
  </conditionalFormatting>
  <conditionalFormatting sqref="C120:C121 G122:G123 H119:K121">
    <cfRule type="expression" dxfId="787" priority="757">
      <formula>$C$26="No_existen"</formula>
    </cfRule>
  </conditionalFormatting>
  <conditionalFormatting sqref="C123:C124 H122:K122 G123:K123 H124:K124">
    <cfRule type="expression" dxfId="786" priority="756">
      <formula>$C$29="No_existen"</formula>
    </cfRule>
  </conditionalFormatting>
  <conditionalFormatting sqref="G126:K127 C126:C127 H125:K125">
    <cfRule type="expression" dxfId="785" priority="755">
      <formula>$C$32="No_existen"</formula>
    </cfRule>
  </conditionalFormatting>
  <conditionalFormatting sqref="G129:K130 C129:C130 H128:K128">
    <cfRule type="expression" dxfId="784" priority="754">
      <formula>$C$35="No_existen"</formula>
    </cfRule>
  </conditionalFormatting>
  <conditionalFormatting sqref="G107:G108">
    <cfRule type="expression" dxfId="783" priority="753">
      <formula>$C$14="No_existen"</formula>
    </cfRule>
  </conditionalFormatting>
  <conditionalFormatting sqref="G109">
    <cfRule type="expression" dxfId="782" priority="752">
      <formula>C109="No_existen"</formula>
    </cfRule>
  </conditionalFormatting>
  <conditionalFormatting sqref="G110:G112">
    <cfRule type="expression" dxfId="781" priority="751">
      <formula>$C$11="No_existen"</formula>
    </cfRule>
  </conditionalFormatting>
  <conditionalFormatting sqref="G113:G114">
    <cfRule type="expression" dxfId="780" priority="750">
      <formula>$C$14="No_existen"</formula>
    </cfRule>
  </conditionalFormatting>
  <conditionalFormatting sqref="G116">
    <cfRule type="expression" dxfId="779" priority="749">
      <formula>$C$11="No_existen"</formula>
    </cfRule>
  </conditionalFormatting>
  <conditionalFormatting sqref="G125">
    <cfRule type="expression" dxfId="778" priority="748">
      <formula>$C$11="No_existen"</formula>
    </cfRule>
  </conditionalFormatting>
  <conditionalFormatting sqref="G128">
    <cfRule type="expression" dxfId="777" priority="747">
      <formula>$C$14="No_existen"</formula>
    </cfRule>
  </conditionalFormatting>
  <conditionalFormatting sqref="G119">
    <cfRule type="expression" dxfId="776" priority="746">
      <formula>C119="No_existen"</formula>
    </cfRule>
  </conditionalFormatting>
  <conditionalFormatting sqref="G120">
    <cfRule type="expression" dxfId="775" priority="745">
      <formula>C120="No_existen"</formula>
    </cfRule>
  </conditionalFormatting>
  <conditionalFormatting sqref="G124">
    <cfRule type="expression" dxfId="774" priority="744">
      <formula>C124="No_existen"</formula>
    </cfRule>
  </conditionalFormatting>
  <conditionalFormatting sqref="L104:L105">
    <cfRule type="expression" dxfId="773" priority="743">
      <formula>K104="Manual"</formula>
    </cfRule>
  </conditionalFormatting>
  <conditionalFormatting sqref="L104:L105">
    <cfRule type="expression" dxfId="772" priority="742">
      <formula>$C$11="No_existen"</formula>
    </cfRule>
  </conditionalFormatting>
  <conditionalFormatting sqref="L112">
    <cfRule type="expression" dxfId="771" priority="741">
      <formula>K112="Manual"</formula>
    </cfRule>
  </conditionalFormatting>
  <conditionalFormatting sqref="L112">
    <cfRule type="expression" dxfId="770" priority="740">
      <formula>$C$17="No_existen"</formula>
    </cfRule>
  </conditionalFormatting>
  <conditionalFormatting sqref="L111">
    <cfRule type="expression" dxfId="769" priority="739">
      <formula>K111="Manual"</formula>
    </cfRule>
  </conditionalFormatting>
  <conditionalFormatting sqref="L111">
    <cfRule type="expression" dxfId="768" priority="738">
      <formula>$C$11="No_existen"</formula>
    </cfRule>
  </conditionalFormatting>
  <conditionalFormatting sqref="L126:L127">
    <cfRule type="expression" dxfId="767" priority="737">
      <formula>K126="Manual"</formula>
    </cfRule>
  </conditionalFormatting>
  <conditionalFormatting sqref="L126:L127">
    <cfRule type="expression" dxfId="766" priority="736">
      <formula>$C$32="No_existen"</formula>
    </cfRule>
  </conditionalFormatting>
  <conditionalFormatting sqref="L125">
    <cfRule type="expression" dxfId="765" priority="734">
      <formula>$C$11="No_existen"</formula>
    </cfRule>
  </conditionalFormatting>
  <conditionalFormatting sqref="L125">
    <cfRule type="expression" dxfId="764" priority="735">
      <formula>K125="Manual"</formula>
    </cfRule>
  </conditionalFormatting>
  <conditionalFormatting sqref="P104:P106">
    <cfRule type="expression" dxfId="763" priority="733">
      <formula>$C$11="No_existen"</formula>
    </cfRule>
  </conditionalFormatting>
  <conditionalFormatting sqref="P107:P109">
    <cfRule type="expression" dxfId="762" priority="732">
      <formula>$C$14="No_existen"</formula>
    </cfRule>
  </conditionalFormatting>
  <conditionalFormatting sqref="P110:P112">
    <cfRule type="expression" dxfId="761" priority="731">
      <formula>$C$17="No_existen"</formula>
    </cfRule>
  </conditionalFormatting>
  <conditionalFormatting sqref="P113:P115">
    <cfRule type="expression" dxfId="760" priority="730">
      <formula>$C$20="No_existen"</formula>
    </cfRule>
  </conditionalFormatting>
  <conditionalFormatting sqref="P116:P118">
    <cfRule type="expression" dxfId="759" priority="729">
      <formula>$C$23="No_existen"</formula>
    </cfRule>
  </conditionalFormatting>
  <conditionalFormatting sqref="P119:P121">
    <cfRule type="expression" dxfId="758" priority="728">
      <formula>$C$26="No_existen"</formula>
    </cfRule>
  </conditionalFormatting>
  <conditionalFormatting sqref="P122:P124">
    <cfRule type="expression" dxfId="757" priority="727">
      <formula>$C$29="No_existen"</formula>
    </cfRule>
  </conditionalFormatting>
  <conditionalFormatting sqref="P125:P127">
    <cfRule type="expression" dxfId="756" priority="725">
      <formula>$C$11="No_existen"</formula>
    </cfRule>
  </conditionalFormatting>
  <conditionalFormatting sqref="P128">
    <cfRule type="expression" dxfId="755" priority="724">
      <formula>$C$14="No_existen"</formula>
    </cfRule>
  </conditionalFormatting>
  <conditionalFormatting sqref="P125:P128">
    <cfRule type="expression" dxfId="754" priority="726">
      <formula>$P125="No asignado"</formula>
    </cfRule>
  </conditionalFormatting>
  <conditionalFormatting sqref="Q115 Q117:Q118 Q121 Q126:Q128">
    <cfRule type="expression" dxfId="753" priority="723">
      <formula>$P115="No asignado"</formula>
    </cfRule>
  </conditionalFormatting>
  <conditionalFormatting sqref="Q115">
    <cfRule type="expression" dxfId="752" priority="722">
      <formula>$C$20="No_existen"</formula>
    </cfRule>
  </conditionalFormatting>
  <conditionalFormatting sqref="Q117:Q118">
    <cfRule type="expression" dxfId="751" priority="721">
      <formula>$C$23="No_existen"</formula>
    </cfRule>
  </conditionalFormatting>
  <conditionalFormatting sqref="Q121">
    <cfRule type="expression" dxfId="750" priority="720">
      <formula>$C$26="No_existen"</formula>
    </cfRule>
  </conditionalFormatting>
  <conditionalFormatting sqref="Q126:Q127">
    <cfRule type="expression" dxfId="749" priority="719">
      <formula>$C$32="No_existen"</formula>
    </cfRule>
  </conditionalFormatting>
  <conditionalFormatting sqref="Q128">
    <cfRule type="expression" dxfId="748" priority="718">
      <formula>$C$35="No_existen"</formula>
    </cfRule>
  </conditionalFormatting>
  <conditionalFormatting sqref="Q104:Q109">
    <cfRule type="expression" dxfId="747" priority="717">
      <formula>$P104="No asignado"</formula>
    </cfRule>
  </conditionalFormatting>
  <conditionalFormatting sqref="Q104:Q106">
    <cfRule type="expression" dxfId="746" priority="716">
      <formula>$C$11="No_existen"</formula>
    </cfRule>
  </conditionalFormatting>
  <conditionalFormatting sqref="Q107:Q109">
    <cfRule type="expression" dxfId="745" priority="715">
      <formula>$C$14="No_existen"</formula>
    </cfRule>
  </conditionalFormatting>
  <conditionalFormatting sqref="Q108">
    <cfRule type="expression" dxfId="744" priority="714">
      <formula>$C$11="No_existen"</formula>
    </cfRule>
  </conditionalFormatting>
  <conditionalFormatting sqref="Q109">
    <cfRule type="expression" dxfId="743" priority="713">
      <formula>$C$11="No_existen"</formula>
    </cfRule>
  </conditionalFormatting>
  <conditionalFormatting sqref="Q110:Q114">
    <cfRule type="expression" dxfId="742" priority="712">
      <formula>$P110="No asignado"</formula>
    </cfRule>
  </conditionalFormatting>
  <conditionalFormatting sqref="Q110:Q112">
    <cfRule type="expression" dxfId="741" priority="711">
      <formula>$C$11="No_existen"</formula>
    </cfRule>
  </conditionalFormatting>
  <conditionalFormatting sqref="Q113:Q114">
    <cfRule type="expression" dxfId="740" priority="710">
      <formula>$C$14="No_existen"</formula>
    </cfRule>
  </conditionalFormatting>
  <conditionalFormatting sqref="Q113">
    <cfRule type="expression" dxfId="739" priority="709">
      <formula>$C$11="No_existen"</formula>
    </cfRule>
  </conditionalFormatting>
  <conditionalFormatting sqref="Q114">
    <cfRule type="expression" dxfId="738" priority="708">
      <formula>$C$11="No_existen"</formula>
    </cfRule>
  </conditionalFormatting>
  <conditionalFormatting sqref="Q116">
    <cfRule type="expression" dxfId="737" priority="707">
      <formula>$P116="No asignado"</formula>
    </cfRule>
  </conditionalFormatting>
  <conditionalFormatting sqref="Q116">
    <cfRule type="expression" dxfId="736" priority="706">
      <formula>$C$11="No_existen"</formula>
    </cfRule>
  </conditionalFormatting>
  <conditionalFormatting sqref="Q119">
    <cfRule type="expression" dxfId="735" priority="704">
      <formula>P119="No asignado"</formula>
    </cfRule>
  </conditionalFormatting>
  <conditionalFormatting sqref="Q119">
    <cfRule type="expression" dxfId="734" priority="705">
      <formula>C119="No_existen"</formula>
    </cfRule>
  </conditionalFormatting>
  <conditionalFormatting sqref="Q119">
    <cfRule type="expression" dxfId="733" priority="703">
      <formula>$S$12="No_existen"</formula>
    </cfRule>
  </conditionalFormatting>
  <conditionalFormatting sqref="Q120">
    <cfRule type="expression" dxfId="732" priority="701">
      <formula>P120="No asignado"</formula>
    </cfRule>
  </conditionalFormatting>
  <conditionalFormatting sqref="Q120">
    <cfRule type="expression" dxfId="731" priority="702">
      <formula>C120="No_existen"</formula>
    </cfRule>
  </conditionalFormatting>
  <conditionalFormatting sqref="Q120">
    <cfRule type="expression" dxfId="730" priority="700">
      <formula>$S$12="No_existen"</formula>
    </cfRule>
  </conditionalFormatting>
  <conditionalFormatting sqref="Q125">
    <cfRule type="expression" dxfId="729" priority="698">
      <formula>P125="No asignado"</formula>
    </cfRule>
  </conditionalFormatting>
  <conditionalFormatting sqref="Q125">
    <cfRule type="expression" dxfId="728" priority="699">
      <formula>C125="No_existen"</formula>
    </cfRule>
  </conditionalFormatting>
  <conditionalFormatting sqref="Q122">
    <cfRule type="expression" dxfId="727" priority="696">
      <formula>P122="No asignado"</formula>
    </cfRule>
  </conditionalFormatting>
  <conditionalFormatting sqref="Q122">
    <cfRule type="expression" dxfId="726" priority="697">
      <formula>C122="No_existen"</formula>
    </cfRule>
  </conditionalFormatting>
  <conditionalFormatting sqref="Q122">
    <cfRule type="expression" dxfId="725" priority="695">
      <formula>$S$12="No_existen"</formula>
    </cfRule>
  </conditionalFormatting>
  <conditionalFormatting sqref="Q123:Q124">
    <cfRule type="expression" dxfId="724" priority="693">
      <formula>P123="No asignado"</formula>
    </cfRule>
  </conditionalFormatting>
  <conditionalFormatting sqref="Q123:Q124">
    <cfRule type="expression" dxfId="723" priority="694">
      <formula>C123="No_existen"</formula>
    </cfRule>
  </conditionalFormatting>
  <conditionalFormatting sqref="Q123:Q124">
    <cfRule type="expression" dxfId="722" priority="692">
      <formula>$S$12="No_existen"</formula>
    </cfRule>
  </conditionalFormatting>
  <conditionalFormatting sqref="U104:U106">
    <cfRule type="expression" dxfId="721" priority="691">
      <formula>$C$11="No_existen"</formula>
    </cfRule>
  </conditionalFormatting>
  <conditionalFormatting sqref="U107:U109">
    <cfRule type="expression" dxfId="720" priority="690">
      <formula>$C$14="No_existen"</formula>
    </cfRule>
  </conditionalFormatting>
  <conditionalFormatting sqref="U110:U112">
    <cfRule type="expression" dxfId="719" priority="689">
      <formula>$C$17="No_existen"</formula>
    </cfRule>
  </conditionalFormatting>
  <conditionalFormatting sqref="U113:U115">
    <cfRule type="expression" dxfId="718" priority="688">
      <formula>$C$20="No_existen"</formula>
    </cfRule>
  </conditionalFormatting>
  <conditionalFormatting sqref="U116:U118">
    <cfRule type="expression" dxfId="717" priority="687">
      <formula>$C$23="No_existen"</formula>
    </cfRule>
  </conditionalFormatting>
  <conditionalFormatting sqref="U119:U121">
    <cfRule type="expression" dxfId="716" priority="686">
      <formula>$C$26="No_existen"</formula>
    </cfRule>
  </conditionalFormatting>
  <conditionalFormatting sqref="U122:U124">
    <cfRule type="expression" dxfId="715" priority="685">
      <formula>$C$29="No_existen"</formula>
    </cfRule>
  </conditionalFormatting>
  <conditionalFormatting sqref="U125:U127">
    <cfRule type="expression" dxfId="714" priority="684">
      <formula>$C$32="No_existen"</formula>
    </cfRule>
  </conditionalFormatting>
  <conditionalFormatting sqref="U128">
    <cfRule type="expression" dxfId="713" priority="683">
      <formula>$C$35="No_existen"</formula>
    </cfRule>
  </conditionalFormatting>
  <conditionalFormatting sqref="V104:V106">
    <cfRule type="expression" dxfId="712" priority="682">
      <formula>$C$11="No_existen"</formula>
    </cfRule>
  </conditionalFormatting>
  <conditionalFormatting sqref="V107:V109">
    <cfRule type="expression" dxfId="711" priority="681">
      <formula>$C$14="No_existen"</formula>
    </cfRule>
  </conditionalFormatting>
  <conditionalFormatting sqref="V110:V112">
    <cfRule type="expression" dxfId="710" priority="680">
      <formula>$C$17="No_existen"</formula>
    </cfRule>
  </conditionalFormatting>
  <conditionalFormatting sqref="V113:V115">
    <cfRule type="expression" dxfId="709" priority="679">
      <formula>$C$20="No_existen"</formula>
    </cfRule>
  </conditionalFormatting>
  <conditionalFormatting sqref="V116:V118">
    <cfRule type="expression" dxfId="708" priority="678">
      <formula>$C$23="No_existen"</formula>
    </cfRule>
  </conditionalFormatting>
  <conditionalFormatting sqref="V119:V121">
    <cfRule type="expression" dxfId="707" priority="677">
      <formula>$C$26="No_existen"</formula>
    </cfRule>
  </conditionalFormatting>
  <conditionalFormatting sqref="V122:V124">
    <cfRule type="expression" dxfId="706" priority="676">
      <formula>$C$29="No_existen"</formula>
    </cfRule>
  </conditionalFormatting>
  <conditionalFormatting sqref="V125:V127">
    <cfRule type="expression" dxfId="705" priority="675">
      <formula>$C$32="No_existen"</formula>
    </cfRule>
  </conditionalFormatting>
  <conditionalFormatting sqref="V128">
    <cfRule type="expression" dxfId="704" priority="674">
      <formula>$C$35="No_existen"</formula>
    </cfRule>
  </conditionalFormatting>
  <conditionalFormatting sqref="Z104:Z106">
    <cfRule type="expression" dxfId="703" priority="673">
      <formula>$C$11="No_existen"</formula>
    </cfRule>
  </conditionalFormatting>
  <conditionalFormatting sqref="Z107:Z109">
    <cfRule type="expression" dxfId="702" priority="672">
      <formula>$C$14="No_existen"</formula>
    </cfRule>
  </conditionalFormatting>
  <conditionalFormatting sqref="Z110:Z112">
    <cfRule type="expression" dxfId="701" priority="671">
      <formula>$C$17="No_existen"</formula>
    </cfRule>
  </conditionalFormatting>
  <conditionalFormatting sqref="Z113:Z115">
    <cfRule type="expression" dxfId="700" priority="670">
      <formula>$C$20="No_existen"</formula>
    </cfRule>
  </conditionalFormatting>
  <conditionalFormatting sqref="Z116:Z118">
    <cfRule type="expression" dxfId="699" priority="669">
      <formula>$C$23="No_existen"</formula>
    </cfRule>
  </conditionalFormatting>
  <conditionalFormatting sqref="Z119:Z121">
    <cfRule type="expression" dxfId="698" priority="668">
      <formula>$C$26="No_existen"</formula>
    </cfRule>
  </conditionalFormatting>
  <conditionalFormatting sqref="Z122:Z124">
    <cfRule type="expression" dxfId="697" priority="667">
      <formula>$C$29="No_existen"</formula>
    </cfRule>
  </conditionalFormatting>
  <conditionalFormatting sqref="Z125:Z127">
    <cfRule type="expression" dxfId="696" priority="666">
      <formula>$C$32="No_existen"</formula>
    </cfRule>
  </conditionalFormatting>
  <conditionalFormatting sqref="Z128">
    <cfRule type="expression" dxfId="695" priority="665">
      <formula>$C$35="No_existen"</formula>
    </cfRule>
  </conditionalFormatting>
  <conditionalFormatting sqref="AF107">
    <cfRule type="cellIs" dxfId="694" priority="662" operator="equal">
      <formula>"LEVE"</formula>
    </cfRule>
    <cfRule type="cellIs" dxfId="693" priority="663" operator="equal">
      <formula>"MODERADO"</formula>
    </cfRule>
    <cfRule type="cellIs" dxfId="692" priority="664" operator="equal">
      <formula>"GRAVE"</formula>
    </cfRule>
  </conditionalFormatting>
  <conditionalFormatting sqref="AE107">
    <cfRule type="cellIs" dxfId="691" priority="659" operator="equal">
      <formula>"LEVE"</formula>
    </cfRule>
    <cfRule type="cellIs" dxfId="690" priority="660" operator="equal">
      <formula>"MODERADO"</formula>
    </cfRule>
    <cfRule type="cellIs" dxfId="689" priority="661" operator="equal">
      <formula>"GRAVE"</formula>
    </cfRule>
  </conditionalFormatting>
  <conditionalFormatting sqref="AH108:AH109">
    <cfRule type="expression" dxfId="688" priority="658">
      <formula>AG108="ASUMIR"</formula>
    </cfRule>
  </conditionalFormatting>
  <conditionalFormatting sqref="AI108">
    <cfRule type="expression" dxfId="687" priority="657">
      <formula>AG108="ASUMIR"</formula>
    </cfRule>
  </conditionalFormatting>
  <conditionalFormatting sqref="AI107">
    <cfRule type="expression" dxfId="686" priority="655">
      <formula>$S107="No_existen"</formula>
    </cfRule>
  </conditionalFormatting>
  <conditionalFormatting sqref="AI107">
    <cfRule type="expression" dxfId="685" priority="656">
      <formula>AG107="ASUMIR"</formula>
    </cfRule>
  </conditionalFormatting>
  <conditionalFormatting sqref="AH107">
    <cfRule type="expression" dxfId="684" priority="654">
      <formula>AG107="ASUMIR"</formula>
    </cfRule>
  </conditionalFormatting>
  <conditionalFormatting sqref="AI109">
    <cfRule type="expression" dxfId="683" priority="652">
      <formula>$S109="No_existen"</formula>
    </cfRule>
  </conditionalFormatting>
  <conditionalFormatting sqref="AI109">
    <cfRule type="expression" dxfId="682" priority="653">
      <formula>AG109="ASUMIR"</formula>
    </cfRule>
  </conditionalFormatting>
  <conditionalFormatting sqref="AH111:AH112">
    <cfRule type="expression" dxfId="681" priority="651">
      <formula>AG111="ASUMIR"</formula>
    </cfRule>
  </conditionalFormatting>
  <conditionalFormatting sqref="AI111:AI112">
    <cfRule type="expression" dxfId="680" priority="650">
      <formula>AG111="ASUMIR"</formula>
    </cfRule>
  </conditionalFormatting>
  <conditionalFormatting sqref="AH110">
    <cfRule type="expression" dxfId="679" priority="649">
      <formula>AG110="ASUMIR"</formula>
    </cfRule>
  </conditionalFormatting>
  <conditionalFormatting sqref="AI110">
    <cfRule type="expression" dxfId="678" priority="648">
      <formula>AG110="ASUMIR"</formula>
    </cfRule>
  </conditionalFormatting>
  <conditionalFormatting sqref="AJ110">
    <cfRule type="expression" dxfId="677" priority="647">
      <formula>AG110&lt;&gt;"COMPARTIR"</formula>
    </cfRule>
  </conditionalFormatting>
  <conditionalFormatting sqref="AH114:AH115">
    <cfRule type="expression" dxfId="676" priority="646">
      <formula>AG114="ASUMIR"</formula>
    </cfRule>
  </conditionalFormatting>
  <conditionalFormatting sqref="AI114:AI115">
    <cfRule type="expression" dxfId="675" priority="645">
      <formula>AG114="ASUMIR"</formula>
    </cfRule>
  </conditionalFormatting>
  <conditionalFormatting sqref="AH113">
    <cfRule type="expression" dxfId="674" priority="644">
      <formula>AG113="ASUMIR"</formula>
    </cfRule>
  </conditionalFormatting>
  <conditionalFormatting sqref="AI113">
    <cfRule type="expression" dxfId="673" priority="643">
      <formula>AG113="ASUMIR"</formula>
    </cfRule>
  </conditionalFormatting>
  <conditionalFormatting sqref="AJ113">
    <cfRule type="expression" dxfId="672" priority="642">
      <formula>AG113&lt;&gt;"COMPARTIR"</formula>
    </cfRule>
  </conditionalFormatting>
  <conditionalFormatting sqref="AH121">
    <cfRule type="expression" dxfId="671" priority="641">
      <formula>AG121="ASUMIR"</formula>
    </cfRule>
  </conditionalFormatting>
  <conditionalFormatting sqref="AI121">
    <cfRule type="expression" dxfId="670" priority="640">
      <formula>AG121="ASUMIR"</formula>
    </cfRule>
  </conditionalFormatting>
  <conditionalFormatting sqref="AE119:AF119">
    <cfRule type="cellIs" dxfId="669" priority="637" operator="equal">
      <formula>"LEVE"</formula>
    </cfRule>
    <cfRule type="cellIs" dxfId="668" priority="638" operator="equal">
      <formula>"MODERADO"</formula>
    </cfRule>
    <cfRule type="cellIs" dxfId="667" priority="639" operator="equal">
      <formula>"GRAVE"</formula>
    </cfRule>
  </conditionalFormatting>
  <conditionalFormatting sqref="AH119">
    <cfRule type="expression" dxfId="666" priority="636">
      <formula>AG119="ASUMIR"</formula>
    </cfRule>
  </conditionalFormatting>
  <conditionalFormatting sqref="AI119">
    <cfRule type="expression" dxfId="665" priority="635">
      <formula>AG119="ASUMIR"</formula>
    </cfRule>
  </conditionalFormatting>
  <conditionalFormatting sqref="AH120">
    <cfRule type="expression" dxfId="664" priority="633">
      <formula>$S121="No_existen"</formula>
    </cfRule>
  </conditionalFormatting>
  <conditionalFormatting sqref="AH120">
    <cfRule type="expression" dxfId="663" priority="634">
      <formula>AH121="ASUMIR"</formula>
    </cfRule>
  </conditionalFormatting>
  <conditionalFormatting sqref="AI120">
    <cfRule type="expression" dxfId="662" priority="632">
      <formula>AG120="ASUMIR"</formula>
    </cfRule>
  </conditionalFormatting>
  <conditionalFormatting sqref="AH122:AH124">
    <cfRule type="expression" dxfId="661" priority="631">
      <formula>AG122="ASUMIR"</formula>
    </cfRule>
  </conditionalFormatting>
  <conditionalFormatting sqref="AI122:AI124">
    <cfRule type="expression" dxfId="660" priority="630">
      <formula>AG122="ASUMIR"</formula>
    </cfRule>
  </conditionalFormatting>
  <conditionalFormatting sqref="AE122:AF122">
    <cfRule type="cellIs" dxfId="659" priority="627" operator="equal">
      <formula>"LEVE"</formula>
    </cfRule>
    <cfRule type="cellIs" dxfId="658" priority="628" operator="equal">
      <formula>"MODERADO"</formula>
    </cfRule>
    <cfRule type="cellIs" dxfId="657" priority="629" operator="equal">
      <formula>"GRAVE"</formula>
    </cfRule>
  </conditionalFormatting>
  <conditionalFormatting sqref="G131:G133 C132:C133">
    <cfRule type="expression" dxfId="656" priority="626">
      <formula>$C$11="No_existen"</formula>
    </cfRule>
  </conditionalFormatting>
  <conditionalFormatting sqref="P131:Z133">
    <cfRule type="expression" dxfId="655" priority="624">
      <formula>$C$11="No_existen"</formula>
    </cfRule>
  </conditionalFormatting>
  <conditionalFormatting sqref="Q131:Q133">
    <cfRule type="expression" dxfId="654" priority="625">
      <formula>$P131="No asignado"</formula>
    </cfRule>
  </conditionalFormatting>
  <conditionalFormatting sqref="AH131:AH133">
    <cfRule type="expression" dxfId="653" priority="623">
      <formula>AG131="ASUMIR"</formula>
    </cfRule>
  </conditionalFormatting>
  <conditionalFormatting sqref="AI131:AI133">
    <cfRule type="expression" dxfId="652" priority="622">
      <formula>AG131="ASUMIR"</formula>
    </cfRule>
  </conditionalFormatting>
  <conditionalFormatting sqref="AJ131">
    <cfRule type="expression" dxfId="651" priority="621">
      <formula>AG131&lt;&gt;"COMPARTIR"</formula>
    </cfRule>
  </conditionalFormatting>
  <conditionalFormatting sqref="C135:C136">
    <cfRule type="expression" dxfId="650" priority="620">
      <formula>$C$11="No_existen"</formula>
    </cfRule>
  </conditionalFormatting>
  <conditionalFormatting sqref="C138:C139">
    <cfRule type="expression" dxfId="649" priority="619">
      <formula>$C$14="No_existen"</formula>
    </cfRule>
  </conditionalFormatting>
  <conditionalFormatting sqref="C141:C142">
    <cfRule type="expression" dxfId="648" priority="618">
      <formula>$C$17="No_existen"</formula>
    </cfRule>
  </conditionalFormatting>
  <conditionalFormatting sqref="G134:K136">
    <cfRule type="expression" dxfId="647" priority="617">
      <formula>$C$11="No_existen"</formula>
    </cfRule>
  </conditionalFormatting>
  <conditionalFormatting sqref="G137:K139">
    <cfRule type="expression" dxfId="646" priority="616">
      <formula>$C$14="No_existen"</formula>
    </cfRule>
  </conditionalFormatting>
  <conditionalFormatting sqref="G140:K140 H141:K141 G142:K142">
    <cfRule type="expression" dxfId="645" priority="615">
      <formula>$C$17="No_existen"</formula>
    </cfRule>
  </conditionalFormatting>
  <conditionalFormatting sqref="V134:V136">
    <cfRule type="expression" dxfId="644" priority="599">
      <formula>$C$11="No_existen"</formula>
    </cfRule>
  </conditionalFormatting>
  <conditionalFormatting sqref="V137:V139">
    <cfRule type="expression" dxfId="643" priority="598">
      <formula>$C$14="No_existen"</formula>
    </cfRule>
  </conditionalFormatting>
  <conditionalFormatting sqref="V140:V142">
    <cfRule type="expression" dxfId="642" priority="597">
      <formula>$C$17="No_existen"</formula>
    </cfRule>
  </conditionalFormatting>
  <conditionalFormatting sqref="Z134:Z136">
    <cfRule type="expression" dxfId="641" priority="596">
      <formula>$C$11="No_existen"</formula>
    </cfRule>
  </conditionalFormatting>
  <conditionalFormatting sqref="Z137:Z139">
    <cfRule type="expression" dxfId="640" priority="595">
      <formula>$C$14="No_existen"</formula>
    </cfRule>
  </conditionalFormatting>
  <conditionalFormatting sqref="Z140:Z142">
    <cfRule type="expression" dxfId="639" priority="594">
      <formula>$C$17="No_existen"</formula>
    </cfRule>
  </conditionalFormatting>
  <conditionalFormatting sqref="L134:L136">
    <cfRule type="expression" dxfId="638" priority="592">
      <formula>$C$11="No_existen"</formula>
    </cfRule>
  </conditionalFormatting>
  <conditionalFormatting sqref="L134:L136">
    <cfRule type="expression" dxfId="637" priority="593">
      <formula>K134="Manual"</formula>
    </cfRule>
  </conditionalFormatting>
  <conditionalFormatting sqref="P134:P136">
    <cfRule type="expression" dxfId="636" priority="591">
      <formula>$C$11="No_existen"</formula>
    </cfRule>
  </conditionalFormatting>
  <conditionalFormatting sqref="P137:P139">
    <cfRule type="expression" dxfId="635" priority="590">
      <formula>$C$14="No_existen"</formula>
    </cfRule>
  </conditionalFormatting>
  <conditionalFormatting sqref="P140:P142">
    <cfRule type="expression" dxfId="634" priority="589">
      <formula>$C$17="No_existen"</formula>
    </cfRule>
  </conditionalFormatting>
  <conditionalFormatting sqref="Q134:Q136">
    <cfRule type="expression" dxfId="633" priority="587">
      <formula>$C$11="No_existen"</formula>
    </cfRule>
  </conditionalFormatting>
  <conditionalFormatting sqref="Q137:Q139">
    <cfRule type="expression" dxfId="632" priority="586">
      <formula>$C$14="No_existen"</formula>
    </cfRule>
  </conditionalFormatting>
  <conditionalFormatting sqref="Q140:Q142">
    <cfRule type="expression" dxfId="631" priority="585">
      <formula>$C$17="No_existen"</formula>
    </cfRule>
  </conditionalFormatting>
  <conditionalFormatting sqref="Q134:Q142">
    <cfRule type="expression" dxfId="630" priority="588">
      <formula>$P134="No asignado"</formula>
    </cfRule>
  </conditionalFormatting>
  <conditionalFormatting sqref="U134:U136">
    <cfRule type="expression" dxfId="629" priority="584">
      <formula>$C$11="No_existen"</formula>
    </cfRule>
  </conditionalFormatting>
  <conditionalFormatting sqref="U137:U139">
    <cfRule type="expression" dxfId="628" priority="583">
      <formula>$C$14="No_existen"</formula>
    </cfRule>
  </conditionalFormatting>
  <conditionalFormatting sqref="U140:U142">
    <cfRule type="expression" dxfId="627" priority="582">
      <formula>$C$17="No_existen"</formula>
    </cfRule>
  </conditionalFormatting>
  <conditionalFormatting sqref="AH134:AH142">
    <cfRule type="expression" dxfId="626" priority="581">
      <formula>AG134="ASUMIR"</formula>
    </cfRule>
  </conditionalFormatting>
  <conditionalFormatting sqref="AI134:AI142">
    <cfRule type="expression" dxfId="625" priority="580">
      <formula>AG134="ASUMIR"</formula>
    </cfRule>
  </conditionalFormatting>
  <conditionalFormatting sqref="L143:L151">
    <cfRule type="expression" dxfId="624" priority="577">
      <formula>K143="Manual"</formula>
    </cfRule>
  </conditionalFormatting>
  <conditionalFormatting sqref="Q143:Q145 Q149:Q151">
    <cfRule type="expression" dxfId="623" priority="576">
      <formula>$P143="No asignado"</formula>
    </cfRule>
  </conditionalFormatting>
  <conditionalFormatting sqref="H143:Z145">
    <cfRule type="expression" dxfId="622" priority="575">
      <formula>$C$11="No_existen"</formula>
    </cfRule>
  </conditionalFormatting>
  <conditionalFormatting sqref="H146:O146 H148:O148 G147:O147 R146:T148 W146:Z148">
    <cfRule type="expression" dxfId="621" priority="574">
      <formula>$C$14="No_existen"</formula>
    </cfRule>
  </conditionalFormatting>
  <conditionalFormatting sqref="G149:Z151 C150:C151">
    <cfRule type="expression" dxfId="620" priority="573">
      <formula>$C$17="No_existen"</formula>
    </cfRule>
  </conditionalFormatting>
  <conditionalFormatting sqref="G143:G145 G148">
    <cfRule type="expression" dxfId="619" priority="572">
      <formula>C143="No_existen"</formula>
    </cfRule>
  </conditionalFormatting>
  <conditionalFormatting sqref="G147">
    <cfRule type="expression" dxfId="618" priority="578">
      <formula>C146="No_existen"</formula>
    </cfRule>
  </conditionalFormatting>
  <conditionalFormatting sqref="G146">
    <cfRule type="expression" dxfId="617" priority="579">
      <formula>C147="No_existen"</formula>
    </cfRule>
  </conditionalFormatting>
  <conditionalFormatting sqref="P146:P148">
    <cfRule type="expression" dxfId="616" priority="571">
      <formula>C146="No_existen"</formula>
    </cfRule>
  </conditionalFormatting>
  <conditionalFormatting sqref="Q148">
    <cfRule type="expression" dxfId="615" priority="569">
      <formula>P148="No asignado"</formula>
    </cfRule>
  </conditionalFormatting>
  <conditionalFormatting sqref="Q148">
    <cfRule type="expression" dxfId="614" priority="570">
      <formula>C148="No_existen"</formula>
    </cfRule>
  </conditionalFormatting>
  <conditionalFormatting sqref="Q146">
    <cfRule type="expression" dxfId="613" priority="567">
      <formula>P146="No asignado"</formula>
    </cfRule>
  </conditionalFormatting>
  <conditionalFormatting sqref="Q146">
    <cfRule type="expression" dxfId="612" priority="568">
      <formula>C146="No_existen"</formula>
    </cfRule>
  </conditionalFormatting>
  <conditionalFormatting sqref="Q147">
    <cfRule type="expression" dxfId="611" priority="565">
      <formula>P147="No asignado"</formula>
    </cfRule>
  </conditionalFormatting>
  <conditionalFormatting sqref="Q147">
    <cfRule type="expression" dxfId="610" priority="566">
      <formula>C147="No_existen"</formula>
    </cfRule>
  </conditionalFormatting>
  <conditionalFormatting sqref="U146:U148">
    <cfRule type="expression" dxfId="609" priority="564">
      <formula>C146="No_existen"</formula>
    </cfRule>
  </conditionalFormatting>
  <conditionalFormatting sqref="V146:V148">
    <cfRule type="expression" dxfId="608" priority="563">
      <formula>C146="No_existen"</formula>
    </cfRule>
  </conditionalFormatting>
  <conditionalFormatting sqref="AI143:AI145">
    <cfRule type="expression" dxfId="607" priority="562">
      <formula>AG143="ASUMIR"</formula>
    </cfRule>
  </conditionalFormatting>
  <conditionalFormatting sqref="AH145 AH143">
    <cfRule type="expression" dxfId="606" priority="560">
      <formula>AG143="ASUMIR"</formula>
    </cfRule>
  </conditionalFormatting>
  <conditionalFormatting sqref="AH144">
    <cfRule type="expression" dxfId="605" priority="561">
      <formula>#REF!="ASUMIR"</formula>
    </cfRule>
  </conditionalFormatting>
  <conditionalFormatting sqref="AH149:AH151">
    <cfRule type="expression" dxfId="604" priority="559">
      <formula>AG149="ASUMIR"</formula>
    </cfRule>
  </conditionalFormatting>
  <conditionalFormatting sqref="AI149:AI151">
    <cfRule type="expression" dxfId="603" priority="558">
      <formula>AG149="ASUMIR"</formula>
    </cfRule>
  </conditionalFormatting>
  <conditionalFormatting sqref="C159:C160">
    <cfRule type="expression" dxfId="602" priority="507">
      <formula>$C$17="No_existen"</formula>
    </cfRule>
  </conditionalFormatting>
  <conditionalFormatting sqref="G152:K154 C153:C154">
    <cfRule type="expression" dxfId="601" priority="509">
      <formula>$C$11="No_existen"</formula>
    </cfRule>
  </conditionalFormatting>
  <conditionalFormatting sqref="G155:K157 C156:C157">
    <cfRule type="expression" dxfId="600" priority="508">
      <formula>$C$14="No_existen"</formula>
    </cfRule>
  </conditionalFormatting>
  <conditionalFormatting sqref="G158:K160">
    <cfRule type="expression" dxfId="599" priority="503">
      <formula>$C$17="No_existen"</formula>
    </cfRule>
  </conditionalFormatting>
  <conditionalFormatting sqref="G161:K163 C162:C163">
    <cfRule type="expression" dxfId="598" priority="506">
      <formula>$C$20="No_existen"</formula>
    </cfRule>
  </conditionalFormatting>
  <conditionalFormatting sqref="C165:C166 H164:K166">
    <cfRule type="expression" dxfId="597" priority="505">
      <formula>$C$23="No_existen"</formula>
    </cfRule>
  </conditionalFormatting>
  <conditionalFormatting sqref="G179:K181 C180:C181">
    <cfRule type="expression" dxfId="596" priority="504">
      <formula>$C$38="No_existen"</formula>
    </cfRule>
  </conditionalFormatting>
  <conditionalFormatting sqref="G164:G166">
    <cfRule type="expression" dxfId="595" priority="502">
      <formula>$C$11="No_existen"</formula>
    </cfRule>
  </conditionalFormatting>
  <conditionalFormatting sqref="C168:C169 G167:K169">
    <cfRule type="expression" dxfId="594" priority="501">
      <formula>$C$11="No_existen"</formula>
    </cfRule>
  </conditionalFormatting>
  <conditionalFormatting sqref="C171:C172 G170:K172">
    <cfRule type="expression" dxfId="593" priority="500">
      <formula>$C$14="No_existen"</formula>
    </cfRule>
  </conditionalFormatting>
  <conditionalFormatting sqref="C174:C175 G173:K175">
    <cfRule type="expression" dxfId="592" priority="499">
      <formula>$C$17="No_existen"</formula>
    </cfRule>
  </conditionalFormatting>
  <conditionalFormatting sqref="C177:C178 G176:K178">
    <cfRule type="expression" dxfId="591" priority="498">
      <formula>$C$20="No_existen"</formula>
    </cfRule>
  </conditionalFormatting>
  <conditionalFormatting sqref="L164:L165">
    <cfRule type="expression" dxfId="590" priority="496">
      <formula>$C$11="No_existen"</formula>
    </cfRule>
  </conditionalFormatting>
  <conditionalFormatting sqref="L164:L165">
    <cfRule type="expression" dxfId="589" priority="497">
      <formula>K164="Manual"</formula>
    </cfRule>
  </conditionalFormatting>
  <conditionalFormatting sqref="P152:U154">
    <cfRule type="expression" dxfId="588" priority="494">
      <formula>$C$11="No_existen"</formula>
    </cfRule>
  </conditionalFormatting>
  <conditionalFormatting sqref="P155:U157">
    <cfRule type="expression" dxfId="587" priority="493">
      <formula>$C$14="No_existen"</formula>
    </cfRule>
  </conditionalFormatting>
  <conditionalFormatting sqref="P158:U160">
    <cfRule type="expression" dxfId="586" priority="489">
      <formula>$C$17="No_existen"</formula>
    </cfRule>
  </conditionalFormatting>
  <conditionalFormatting sqref="P161:U163">
    <cfRule type="expression" dxfId="585" priority="492">
      <formula>$C$20="No_existen"</formula>
    </cfRule>
  </conditionalFormatting>
  <conditionalFormatting sqref="P164:P166 R164:T166">
    <cfRule type="expression" dxfId="584" priority="491">
      <formula>$C$23="No_existen"</formula>
    </cfRule>
  </conditionalFormatting>
  <conditionalFormatting sqref="P179:U181">
    <cfRule type="expression" dxfId="583" priority="490">
      <formula>$C$38="No_existen"</formula>
    </cfRule>
  </conditionalFormatting>
  <conditionalFormatting sqref="Q152:Q163 Q179:Q181">
    <cfRule type="expression" dxfId="582" priority="495">
      <formula>$P152="No asignado"</formula>
    </cfRule>
  </conditionalFormatting>
  <conditionalFormatting sqref="Q164:Q165">
    <cfRule type="expression" dxfId="581" priority="487">
      <formula>$C$11="No_existen"</formula>
    </cfRule>
  </conditionalFormatting>
  <conditionalFormatting sqref="Q164:Q165">
    <cfRule type="expression" dxfId="580" priority="488">
      <formula>$P164="No asignado"</formula>
    </cfRule>
  </conditionalFormatting>
  <conditionalFormatting sqref="U164:U166">
    <cfRule type="expression" dxfId="579" priority="486">
      <formula>$C$11="No_existen"</formula>
    </cfRule>
  </conditionalFormatting>
  <conditionalFormatting sqref="Q166">
    <cfRule type="expression" dxfId="578" priority="484">
      <formula>$C$11="No_existen"</formula>
    </cfRule>
  </conditionalFormatting>
  <conditionalFormatting sqref="Q166">
    <cfRule type="expression" dxfId="577" priority="485">
      <formula>$P166="No asignado"</formula>
    </cfRule>
  </conditionalFormatting>
  <conditionalFormatting sqref="Q167:Q169">
    <cfRule type="expression" dxfId="576" priority="483">
      <formula>$P167="No asignado"</formula>
    </cfRule>
  </conditionalFormatting>
  <conditionalFormatting sqref="P167:U169">
    <cfRule type="expression" dxfId="575" priority="482">
      <formula>$C$11="No_existen"</formula>
    </cfRule>
  </conditionalFormatting>
  <conditionalFormatting sqref="Q170:Q172">
    <cfRule type="expression" dxfId="574" priority="481">
      <formula>$P170="No asignado"</formula>
    </cfRule>
  </conditionalFormatting>
  <conditionalFormatting sqref="P170:U172">
    <cfRule type="expression" dxfId="573" priority="480">
      <formula>$C$14="No_existen"</formula>
    </cfRule>
  </conditionalFormatting>
  <conditionalFormatting sqref="Q173:Q175">
    <cfRule type="expression" dxfId="572" priority="479">
      <formula>$P173="No asignado"</formula>
    </cfRule>
  </conditionalFormatting>
  <conditionalFormatting sqref="P173:U175">
    <cfRule type="expression" dxfId="571" priority="478">
      <formula>$C$17="No_existen"</formula>
    </cfRule>
  </conditionalFormatting>
  <conditionalFormatting sqref="Q176:Q178">
    <cfRule type="expression" dxfId="570" priority="477">
      <formula>$P176="No asignado"</formula>
    </cfRule>
  </conditionalFormatting>
  <conditionalFormatting sqref="P176:U178">
    <cfRule type="expression" dxfId="569" priority="476">
      <formula>$C$20="No_existen"</formula>
    </cfRule>
  </conditionalFormatting>
  <conditionalFormatting sqref="V152:Z154">
    <cfRule type="expression" dxfId="568" priority="475">
      <formula>$C$11="No_existen"</formula>
    </cfRule>
  </conditionalFormatting>
  <conditionalFormatting sqref="V155:Z157">
    <cfRule type="expression" dxfId="567" priority="474">
      <formula>$C$14="No_existen"</formula>
    </cfRule>
  </conditionalFormatting>
  <conditionalFormatting sqref="V158:Z160">
    <cfRule type="expression" dxfId="566" priority="471">
      <formula>$C$17="No_existen"</formula>
    </cfRule>
  </conditionalFormatting>
  <conditionalFormatting sqref="V161:Z163">
    <cfRule type="expression" dxfId="565" priority="473">
      <formula>$C$20="No_existen"</formula>
    </cfRule>
  </conditionalFormatting>
  <conditionalFormatting sqref="V179:Z181">
    <cfRule type="expression" dxfId="564" priority="472">
      <formula>$C$38="No_existen"</formula>
    </cfRule>
  </conditionalFormatting>
  <conditionalFormatting sqref="V164:Z166">
    <cfRule type="expression" dxfId="563" priority="470">
      <formula>$C$11="No_existen"</formula>
    </cfRule>
  </conditionalFormatting>
  <conditionalFormatting sqref="V167:Z169">
    <cfRule type="expression" dxfId="562" priority="469">
      <formula>$C$11="No_existen"</formula>
    </cfRule>
  </conditionalFormatting>
  <conditionalFormatting sqref="V170:Z172">
    <cfRule type="expression" dxfId="561" priority="468">
      <formula>$C$14="No_existen"</formula>
    </cfRule>
  </conditionalFormatting>
  <conditionalFormatting sqref="V173:Z175">
    <cfRule type="expression" dxfId="560" priority="467">
      <formula>$C$17="No_existen"</formula>
    </cfRule>
  </conditionalFormatting>
  <conditionalFormatting sqref="V176:Z178">
    <cfRule type="expression" dxfId="559" priority="466">
      <formula>$C$20="No_existen"</formula>
    </cfRule>
  </conditionalFormatting>
  <conditionalFormatting sqref="AH152:AH157">
    <cfRule type="expression" dxfId="558" priority="465">
      <formula>AG152="ASUMIR"</formula>
    </cfRule>
  </conditionalFormatting>
  <conditionalFormatting sqref="AI152:AI157">
    <cfRule type="expression" dxfId="557" priority="464">
      <formula>AG152="ASUMIR"</formula>
    </cfRule>
  </conditionalFormatting>
  <conditionalFormatting sqref="AH161:AH163">
    <cfRule type="expression" dxfId="556" priority="463">
      <formula>AG161="ASUMIR"</formula>
    </cfRule>
  </conditionalFormatting>
  <conditionalFormatting sqref="AI161:AI163">
    <cfRule type="expression" dxfId="555" priority="462">
      <formula>AG161="ASUMIR"</formula>
    </cfRule>
  </conditionalFormatting>
  <conditionalFormatting sqref="AH164:AH166">
    <cfRule type="expression" dxfId="554" priority="461">
      <formula>AG164="ASUMIR"</formula>
    </cfRule>
  </conditionalFormatting>
  <conditionalFormatting sqref="AI164:AI166">
    <cfRule type="expression" dxfId="553" priority="460">
      <formula>AG164="ASUMIR"</formula>
    </cfRule>
  </conditionalFormatting>
  <conditionalFormatting sqref="AH167:AH169">
    <cfRule type="expression" dxfId="552" priority="459">
      <formula>AG167="ASUMIR"</formula>
    </cfRule>
  </conditionalFormatting>
  <conditionalFormatting sqref="AI167:AI169">
    <cfRule type="expression" dxfId="551" priority="458">
      <formula>AG167="ASUMIR"</formula>
    </cfRule>
  </conditionalFormatting>
  <conditionalFormatting sqref="AH170:AH172">
    <cfRule type="expression" dxfId="550" priority="457">
      <formula>AG170="ASUMIR"</formula>
    </cfRule>
  </conditionalFormatting>
  <conditionalFormatting sqref="AI170:AI172">
    <cfRule type="expression" dxfId="549" priority="456">
      <formula>AG170="ASUMIR"</formula>
    </cfRule>
  </conditionalFormatting>
  <conditionalFormatting sqref="AH173 AH175">
    <cfRule type="expression" dxfId="548" priority="455">
      <formula>AG173="ASUMIR"</formula>
    </cfRule>
  </conditionalFormatting>
  <conditionalFormatting sqref="AI173 AI175">
    <cfRule type="expression" dxfId="547" priority="454">
      <formula>AG173="ASUMIR"</formula>
    </cfRule>
  </conditionalFormatting>
  <conditionalFormatting sqref="AH174">
    <cfRule type="expression" dxfId="546" priority="453">
      <formula>AG174="ASUMIR"</formula>
    </cfRule>
  </conditionalFormatting>
  <conditionalFormatting sqref="AI174">
    <cfRule type="expression" dxfId="545" priority="452">
      <formula>AG174="ASUMIR"</formula>
    </cfRule>
  </conditionalFormatting>
  <conditionalFormatting sqref="AH177:AH181">
    <cfRule type="expression" dxfId="544" priority="451">
      <formula>AG177="ASUMIR"</formula>
    </cfRule>
  </conditionalFormatting>
  <conditionalFormatting sqref="AI177:AI181">
    <cfRule type="expression" dxfId="543" priority="450">
      <formula>AG177="ASUMIR"</formula>
    </cfRule>
  </conditionalFormatting>
  <conditionalFormatting sqref="AJ164:AJ166">
    <cfRule type="expression" dxfId="542" priority="449">
      <formula>AG164&lt;&gt;"COMPARTIR"</formula>
    </cfRule>
  </conditionalFormatting>
  <conditionalFormatting sqref="AJ173:AJ174">
    <cfRule type="expression" dxfId="541" priority="448">
      <formula>AG173&lt;&gt;"COMPARTIR"</formula>
    </cfRule>
  </conditionalFormatting>
  <conditionalFormatting sqref="AJ179">
    <cfRule type="expression" dxfId="540" priority="447">
      <formula>AG179&lt;&gt;"COMPARTIR"</formula>
    </cfRule>
  </conditionalFormatting>
  <conditionalFormatting sqref="AH182:AH184">
    <cfRule type="expression" dxfId="539" priority="446">
      <formula>AG182="ASUMIR"</formula>
    </cfRule>
  </conditionalFormatting>
  <conditionalFormatting sqref="AI182:AI184">
    <cfRule type="expression" dxfId="538" priority="445">
      <formula>AG182="ASUMIR"</formula>
    </cfRule>
  </conditionalFormatting>
  <conditionalFormatting sqref="H188:J190">
    <cfRule type="expression" dxfId="537" priority="444">
      <formula>$C$11="No_existen"</formula>
    </cfRule>
  </conditionalFormatting>
  <conditionalFormatting sqref="H191:J193 C192:C193">
    <cfRule type="expression" dxfId="536" priority="443">
      <formula>$C$14="No_existen"</formula>
    </cfRule>
  </conditionalFormatting>
  <conditionalFormatting sqref="C198:C199 G197:K199">
    <cfRule type="expression" dxfId="535" priority="442">
      <formula>$C$20="No_existen"</formula>
    </cfRule>
  </conditionalFormatting>
  <conditionalFormatting sqref="G188">
    <cfRule type="expression" dxfId="534" priority="441">
      <formula>C188="No_existen"</formula>
    </cfRule>
  </conditionalFormatting>
  <conditionalFormatting sqref="G190">
    <cfRule type="expression" dxfId="533" priority="440">
      <formula>C190="No_existen"</formula>
    </cfRule>
  </conditionalFormatting>
  <conditionalFormatting sqref="G189">
    <cfRule type="expression" dxfId="532" priority="439">
      <formula>C189="No_existen"</formula>
    </cfRule>
  </conditionalFormatting>
  <conditionalFormatting sqref="K189">
    <cfRule type="expression" dxfId="531" priority="438">
      <formula>$S$12="No_existen"</formula>
    </cfRule>
  </conditionalFormatting>
  <conditionalFormatting sqref="K188">
    <cfRule type="expression" dxfId="530" priority="437">
      <formula>C188="No_Existen"</formula>
    </cfRule>
  </conditionalFormatting>
  <conditionalFormatting sqref="K190">
    <cfRule type="expression" dxfId="529" priority="436">
      <formula>C190="No_existen"</formula>
    </cfRule>
  </conditionalFormatting>
  <conditionalFormatting sqref="G191">
    <cfRule type="expression" dxfId="528" priority="435">
      <formula>C191="No_existen"</formula>
    </cfRule>
  </conditionalFormatting>
  <conditionalFormatting sqref="G192">
    <cfRule type="expression" dxfId="527" priority="434">
      <formula>C192="No_existen"</formula>
    </cfRule>
  </conditionalFormatting>
  <conditionalFormatting sqref="G193">
    <cfRule type="expression" dxfId="526" priority="433">
      <formula>C193="No_existen"</formula>
    </cfRule>
  </conditionalFormatting>
  <conditionalFormatting sqref="K191:K193">
    <cfRule type="expression" dxfId="525" priority="432">
      <formula>C191="No_existen"</formula>
    </cfRule>
  </conditionalFormatting>
  <conditionalFormatting sqref="K194">
    <cfRule type="expression" dxfId="524" priority="431">
      <formula>$S$17="No_existen"</formula>
    </cfRule>
  </conditionalFormatting>
  <conditionalFormatting sqref="K195">
    <cfRule type="expression" dxfId="523" priority="430">
      <formula>$S$18="No_existen"</formula>
    </cfRule>
  </conditionalFormatting>
  <conditionalFormatting sqref="K196">
    <cfRule type="expression" dxfId="522" priority="429">
      <formula>$S$19="No_existen"</formula>
    </cfRule>
  </conditionalFormatting>
  <conditionalFormatting sqref="G194">
    <cfRule type="expression" dxfId="521" priority="428">
      <formula>C194="No_existen"</formula>
    </cfRule>
  </conditionalFormatting>
  <conditionalFormatting sqref="G195">
    <cfRule type="expression" dxfId="520" priority="427">
      <formula>C195="No_existen"</formula>
    </cfRule>
  </conditionalFormatting>
  <conditionalFormatting sqref="G196">
    <cfRule type="expression" dxfId="519" priority="426">
      <formula>C196="No_existen"</formula>
    </cfRule>
  </conditionalFormatting>
  <conditionalFormatting sqref="P197:P199">
    <cfRule type="expression" dxfId="518" priority="425">
      <formula>$C$20="No_existen"</formula>
    </cfRule>
  </conditionalFormatting>
  <conditionalFormatting sqref="P188:P190">
    <cfRule type="expression" dxfId="517" priority="424">
      <formula>C188="No_existen"</formula>
    </cfRule>
  </conditionalFormatting>
  <conditionalFormatting sqref="P191:P193">
    <cfRule type="expression" dxfId="516" priority="423">
      <formula>C191="No_existen"</formula>
    </cfRule>
  </conditionalFormatting>
  <conditionalFormatting sqref="P194:P196">
    <cfRule type="expression" dxfId="515" priority="422">
      <formula>C194="No_existen"</formula>
    </cfRule>
  </conditionalFormatting>
  <conditionalFormatting sqref="Q197:Q199">
    <cfRule type="expression" dxfId="514" priority="421">
      <formula>$P197="No asignado"</formula>
    </cfRule>
  </conditionalFormatting>
  <conditionalFormatting sqref="R188:T190 W188:Z190">
    <cfRule type="expression" dxfId="513" priority="420">
      <formula>$C$11="No_existen"</formula>
    </cfRule>
  </conditionalFormatting>
  <conditionalFormatting sqref="R191:T193 W191:Z193">
    <cfRule type="expression" dxfId="512" priority="419">
      <formula>$C$14="No_existen"</formula>
    </cfRule>
  </conditionalFormatting>
  <conditionalFormatting sqref="R194:T196 W194:Z196">
    <cfRule type="expression" dxfId="511" priority="418">
      <formula>$C$17="No_existen"</formula>
    </cfRule>
  </conditionalFormatting>
  <conditionalFormatting sqref="Q197:Z199">
    <cfRule type="expression" dxfId="510" priority="417">
      <formula>$C$20="No_existen"</formula>
    </cfRule>
  </conditionalFormatting>
  <conditionalFormatting sqref="Q188">
    <cfRule type="expression" dxfId="509" priority="416">
      <formula>$P$11="No_existen"</formula>
    </cfRule>
  </conditionalFormatting>
  <conditionalFormatting sqref="Q188:Q190">
    <cfRule type="expression" dxfId="508" priority="415">
      <formula>P188="No asignado"</formula>
    </cfRule>
  </conditionalFormatting>
  <conditionalFormatting sqref="Q189">
    <cfRule type="expression" dxfId="507" priority="414">
      <formula>$P$12="No_existen"</formula>
    </cfRule>
  </conditionalFormatting>
  <conditionalFormatting sqref="Q190">
    <cfRule type="expression" dxfId="506" priority="413">
      <formula>$P$13="No_existen"</formula>
    </cfRule>
  </conditionalFormatting>
  <conditionalFormatting sqref="Q190">
    <cfRule type="expression" dxfId="505" priority="412">
      <formula>$P$12="No_existen"</formula>
    </cfRule>
  </conditionalFormatting>
  <conditionalFormatting sqref="U188:U190">
    <cfRule type="expression" dxfId="504" priority="411">
      <formula>C188="No_existen"</formula>
    </cfRule>
  </conditionalFormatting>
  <conditionalFormatting sqref="V188:V190">
    <cfRule type="expression" dxfId="503" priority="410">
      <formula>C188="No_existen"</formula>
    </cfRule>
  </conditionalFormatting>
  <conditionalFormatting sqref="Q191">
    <cfRule type="expression" dxfId="502" priority="409">
      <formula>C191="No_existen"</formula>
    </cfRule>
  </conditionalFormatting>
  <conditionalFormatting sqref="Q192">
    <cfRule type="expression" dxfId="501" priority="408">
      <formula>C192="No_existen"</formula>
    </cfRule>
  </conditionalFormatting>
  <conditionalFormatting sqref="Q193">
    <cfRule type="expression" dxfId="500" priority="407">
      <formula>C193="No_existen"</formula>
    </cfRule>
  </conditionalFormatting>
  <conditionalFormatting sqref="Q191:Q193">
    <cfRule type="expression" dxfId="499" priority="405">
      <formula>P191="No asignado"</formula>
    </cfRule>
  </conditionalFormatting>
  <conditionalFormatting sqref="Q191:Q193">
    <cfRule type="expression" dxfId="498" priority="406">
      <formula>P191="No asignado"</formula>
    </cfRule>
  </conditionalFormatting>
  <conditionalFormatting sqref="Q193">
    <cfRule type="expression" dxfId="497" priority="404">
      <formula>C193="No_existen"</formula>
    </cfRule>
  </conditionalFormatting>
  <conditionalFormatting sqref="U191:U193">
    <cfRule type="expression" dxfId="496" priority="403">
      <formula>C191="No_existen"</formula>
    </cfRule>
  </conditionalFormatting>
  <conditionalFormatting sqref="V191:V193">
    <cfRule type="expression" dxfId="495" priority="402">
      <formula>C191="No_existen"</formula>
    </cfRule>
  </conditionalFormatting>
  <conditionalFormatting sqref="Q194:Q196">
    <cfRule type="expression" dxfId="494" priority="401">
      <formula>C194="No_existen"</formula>
    </cfRule>
  </conditionalFormatting>
  <conditionalFormatting sqref="Q195">
    <cfRule type="expression" dxfId="493" priority="400">
      <formula>C195="No_existen"</formula>
    </cfRule>
  </conditionalFormatting>
  <conditionalFormatting sqref="Q196">
    <cfRule type="expression" dxfId="492" priority="399">
      <formula>C196="No_existen"</formula>
    </cfRule>
  </conditionalFormatting>
  <conditionalFormatting sqref="Q194:Q196">
    <cfRule type="expression" dxfId="491" priority="397">
      <formula>P194="No asignado"</formula>
    </cfRule>
  </conditionalFormatting>
  <conditionalFormatting sqref="Q194:Q196">
    <cfRule type="expression" dxfId="490" priority="398">
      <formula>P194="No asignado"</formula>
    </cfRule>
  </conditionalFormatting>
  <conditionalFormatting sqref="U194:U196">
    <cfRule type="expression" dxfId="489" priority="396">
      <formula>C194="No_existen"</formula>
    </cfRule>
  </conditionalFormatting>
  <conditionalFormatting sqref="V194:V196">
    <cfRule type="expression" dxfId="488" priority="395">
      <formula>C194="No_existen"</formula>
    </cfRule>
  </conditionalFormatting>
  <conditionalFormatting sqref="AF188">
    <cfRule type="cellIs" dxfId="487" priority="392" operator="equal">
      <formula>"LEVE"</formula>
    </cfRule>
    <cfRule type="cellIs" dxfId="486" priority="393" operator="equal">
      <formula>"MODERADO"</formula>
    </cfRule>
    <cfRule type="cellIs" dxfId="485" priority="394" operator="equal">
      <formula>"GRAVE"</formula>
    </cfRule>
  </conditionalFormatting>
  <conditionalFormatting sqref="AE188">
    <cfRule type="cellIs" dxfId="484" priority="389" operator="equal">
      <formula>"LEVE"</formula>
    </cfRule>
    <cfRule type="cellIs" dxfId="483" priority="390" operator="equal">
      <formula>"MODERADO"</formula>
    </cfRule>
    <cfRule type="cellIs" dxfId="482" priority="391" operator="equal">
      <formula>"GRAVE"</formula>
    </cfRule>
  </conditionalFormatting>
  <conditionalFormatting sqref="AE191">
    <cfRule type="cellIs" dxfId="481" priority="386" operator="equal">
      <formula>"LEVE"</formula>
    </cfRule>
    <cfRule type="cellIs" dxfId="480" priority="387" operator="equal">
      <formula>"MODERADO"</formula>
    </cfRule>
    <cfRule type="cellIs" dxfId="479" priority="388" operator="equal">
      <formula>"GRAVE"</formula>
    </cfRule>
  </conditionalFormatting>
  <conditionalFormatting sqref="AF191">
    <cfRule type="cellIs" dxfId="478" priority="383" operator="equal">
      <formula>"LEVE"</formula>
    </cfRule>
    <cfRule type="cellIs" dxfId="477" priority="384" operator="equal">
      <formula>"MODERADO"</formula>
    </cfRule>
    <cfRule type="cellIs" dxfId="476" priority="385" operator="equal">
      <formula>"GRAVE"</formula>
    </cfRule>
  </conditionalFormatting>
  <conditionalFormatting sqref="AE194:AF194">
    <cfRule type="cellIs" dxfId="475" priority="380" operator="equal">
      <formula>"LEVE"</formula>
    </cfRule>
    <cfRule type="cellIs" dxfId="474" priority="381" operator="equal">
      <formula>"MODERADO"</formula>
    </cfRule>
    <cfRule type="cellIs" dxfId="473" priority="382" operator="equal">
      <formula>"GRAVE"</formula>
    </cfRule>
  </conditionalFormatting>
  <conditionalFormatting sqref="AG188:AG190">
    <cfRule type="expression" dxfId="472" priority="379">
      <formula>$S188="No_existen"</formula>
    </cfRule>
  </conditionalFormatting>
  <conditionalFormatting sqref="AH191:AH199">
    <cfRule type="expression" dxfId="471" priority="378">
      <formula>AG191="ASUMIR"</formula>
    </cfRule>
  </conditionalFormatting>
  <conditionalFormatting sqref="AI199">
    <cfRule type="expression" dxfId="470" priority="377">
      <formula>AG199="ASUMIR"</formula>
    </cfRule>
  </conditionalFormatting>
  <conditionalFormatting sqref="AI191">
    <cfRule type="expression" dxfId="469" priority="375">
      <formula>$S191="No_existen"</formula>
    </cfRule>
  </conditionalFormatting>
  <conditionalFormatting sqref="AI191">
    <cfRule type="expression" dxfId="468" priority="376">
      <formula>AG191="ASUMIR"</formula>
    </cfRule>
  </conditionalFormatting>
  <conditionalFormatting sqref="AI192">
    <cfRule type="expression" dxfId="467" priority="373">
      <formula>$S192="No_existen"</formula>
    </cfRule>
  </conditionalFormatting>
  <conditionalFormatting sqref="AI192">
    <cfRule type="expression" dxfId="466" priority="374">
      <formula>AG192="ASUMIR"</formula>
    </cfRule>
  </conditionalFormatting>
  <conditionalFormatting sqref="AI193">
    <cfRule type="expression" dxfId="465" priority="371">
      <formula>$S193="No_existen"</formula>
    </cfRule>
  </conditionalFormatting>
  <conditionalFormatting sqref="AI193">
    <cfRule type="expression" dxfId="464" priority="372">
      <formula>AG193="ASUMIR"</formula>
    </cfRule>
  </conditionalFormatting>
  <conditionalFormatting sqref="AI194:AI196">
    <cfRule type="expression" dxfId="463" priority="369">
      <formula>$S194="No_existen"</formula>
    </cfRule>
  </conditionalFormatting>
  <conditionalFormatting sqref="AI194:AI196">
    <cfRule type="expression" dxfId="462" priority="370">
      <formula>AG194="ASUMIR"</formula>
    </cfRule>
  </conditionalFormatting>
  <conditionalFormatting sqref="AI197">
    <cfRule type="expression" dxfId="461" priority="367">
      <formula>$S197="No_existen"</formula>
    </cfRule>
  </conditionalFormatting>
  <conditionalFormatting sqref="AI197">
    <cfRule type="expression" dxfId="460" priority="368">
      <formula>AG197="ASUMIR"</formula>
    </cfRule>
  </conditionalFormatting>
  <conditionalFormatting sqref="AI198">
    <cfRule type="expression" dxfId="459" priority="365">
      <formula>$S198="No_existen"</formula>
    </cfRule>
  </conditionalFormatting>
  <conditionalFormatting sqref="AI198">
    <cfRule type="expression" dxfId="458" priority="366">
      <formula>AG198="ASUMIR"</formula>
    </cfRule>
  </conditionalFormatting>
  <conditionalFormatting sqref="AJ197:AJ198">
    <cfRule type="expression" dxfId="457" priority="364">
      <formula>AG197&lt;&gt;"COMPARTIR"</formula>
    </cfRule>
  </conditionalFormatting>
  <conditionalFormatting sqref="G200:K202 C201:C202">
    <cfRule type="expression" dxfId="456" priority="363">
      <formula>$C$11="No_existen"</formula>
    </cfRule>
  </conditionalFormatting>
  <conditionalFormatting sqref="P200:Z202">
    <cfRule type="expression" dxfId="455" priority="361">
      <formula>$C$11="No_existen"</formula>
    </cfRule>
  </conditionalFormatting>
  <conditionalFormatting sqref="Q200:Q202">
    <cfRule type="expression" dxfId="454" priority="362">
      <formula>$P200="No asignado"</formula>
    </cfRule>
  </conditionalFormatting>
  <conditionalFormatting sqref="AH200:AH202">
    <cfRule type="expression" dxfId="453" priority="360">
      <formula>AG200="ASUMIR"</formula>
    </cfRule>
  </conditionalFormatting>
  <conditionalFormatting sqref="AI200:AI202">
    <cfRule type="expression" dxfId="452" priority="359">
      <formula>AG200="ASUMIR"</formula>
    </cfRule>
  </conditionalFormatting>
  <conditionalFormatting sqref="L203:L211">
    <cfRule type="expression" dxfId="451" priority="358">
      <formula>K203="Manual"</formula>
    </cfRule>
  </conditionalFormatting>
  <conditionalFormatting sqref="Q203:Q211">
    <cfRule type="expression" dxfId="450" priority="357">
      <formula>$P203="No asignado"</formula>
    </cfRule>
  </conditionalFormatting>
  <conditionalFormatting sqref="G203:Z205">
    <cfRule type="expression" dxfId="449" priority="356">
      <formula>$C$11="No_existen"</formula>
    </cfRule>
  </conditionalFormatting>
  <conditionalFormatting sqref="C207:C208 G206:Z208 Q209">
    <cfRule type="expression" dxfId="448" priority="355">
      <formula>$C$14="No_existen"</formula>
    </cfRule>
  </conditionalFormatting>
  <conditionalFormatting sqref="G209:Z211 C210:C211">
    <cfRule type="expression" dxfId="447" priority="354">
      <formula>$C$17="No_existen"</formula>
    </cfRule>
  </conditionalFormatting>
  <conditionalFormatting sqref="L212:L214">
    <cfRule type="expression" dxfId="446" priority="353">
      <formula>K212="Manual"</formula>
    </cfRule>
  </conditionalFormatting>
  <conditionalFormatting sqref="Q212:Q214">
    <cfRule type="expression" dxfId="445" priority="352">
      <formula>$P212="No asignado"</formula>
    </cfRule>
  </conditionalFormatting>
  <conditionalFormatting sqref="C213:C214 G212:Z214">
    <cfRule type="expression" dxfId="444" priority="351">
      <formula>$C$11="No_existen"</formula>
    </cfRule>
  </conditionalFormatting>
  <conditionalFormatting sqref="AH212:AH214">
    <cfRule type="expression" dxfId="443" priority="350">
      <formula>AG212="ASUMIR"</formula>
    </cfRule>
  </conditionalFormatting>
  <conditionalFormatting sqref="AI212:AI214">
    <cfRule type="expression" dxfId="442" priority="349">
      <formula>AG212="ASUMIR"</formula>
    </cfRule>
  </conditionalFormatting>
  <conditionalFormatting sqref="G215:Z217 C216:C217">
    <cfRule type="expression" dxfId="441" priority="346">
      <formula>$C$11="No_existen"</formula>
    </cfRule>
  </conditionalFormatting>
  <conditionalFormatting sqref="L215:L217">
    <cfRule type="expression" dxfId="440" priority="348">
      <formula>K215="Manual"</formula>
    </cfRule>
  </conditionalFormatting>
  <conditionalFormatting sqref="Q215:Q217">
    <cfRule type="expression" dxfId="439" priority="347">
      <formula>$P215="No asignado"</formula>
    </cfRule>
  </conditionalFormatting>
  <conditionalFormatting sqref="C219:C220">
    <cfRule type="expression" dxfId="438" priority="345">
      <formula>$C$11="No_existen"</formula>
    </cfRule>
  </conditionalFormatting>
  <conditionalFormatting sqref="C222:C223">
    <cfRule type="expression" dxfId="437" priority="344">
      <formula>$C$14="No_existen"</formula>
    </cfRule>
  </conditionalFormatting>
  <conditionalFormatting sqref="C225:C226">
    <cfRule type="expression" dxfId="436" priority="343">
      <formula>$C$17="No_existen"</formula>
    </cfRule>
  </conditionalFormatting>
  <conditionalFormatting sqref="L218:L226">
    <cfRule type="expression" dxfId="435" priority="342">
      <formula>K218="Manual"</formula>
    </cfRule>
  </conditionalFormatting>
  <conditionalFormatting sqref="Q218:Q226">
    <cfRule type="expression" dxfId="434" priority="341">
      <formula>$P218="No asignado"</formula>
    </cfRule>
  </conditionalFormatting>
  <conditionalFormatting sqref="G218:Z220">
    <cfRule type="expression" dxfId="433" priority="340">
      <formula>$C$11="No_existen"</formula>
    </cfRule>
  </conditionalFormatting>
  <conditionalFormatting sqref="G221:Z223">
    <cfRule type="expression" dxfId="432" priority="339">
      <formula>$C$14="No_existen"</formula>
    </cfRule>
  </conditionalFormatting>
  <conditionalFormatting sqref="G224:Z226">
    <cfRule type="expression" dxfId="431" priority="338">
      <formula>$C$17="No_existen"</formula>
    </cfRule>
  </conditionalFormatting>
  <conditionalFormatting sqref="Q221">
    <cfRule type="expression" dxfId="430" priority="337">
      <formula>$C$11="No_existen"</formula>
    </cfRule>
  </conditionalFormatting>
  <conditionalFormatting sqref="Q222">
    <cfRule type="expression" dxfId="429" priority="336">
      <formula>$C$11="No_existen"</formula>
    </cfRule>
  </conditionalFormatting>
  <conditionalFormatting sqref="Q223">
    <cfRule type="expression" dxfId="428" priority="335">
      <formula>$C$11="No_existen"</formula>
    </cfRule>
  </conditionalFormatting>
  <conditionalFormatting sqref="AH218:AH220">
    <cfRule type="expression" dxfId="427" priority="334">
      <formula>AG218="ASUMIR"</formula>
    </cfRule>
  </conditionalFormatting>
  <conditionalFormatting sqref="AI218:AI220">
    <cfRule type="expression" dxfId="426" priority="333">
      <formula>AG218="ASUMIR"</formula>
    </cfRule>
  </conditionalFormatting>
  <conditionalFormatting sqref="AH224:AH226">
    <cfRule type="expression" dxfId="425" priority="332">
      <formula>AG224="ASUMIR"</formula>
    </cfRule>
  </conditionalFormatting>
  <conditionalFormatting sqref="AI224:AI226">
    <cfRule type="expression" dxfId="424" priority="331">
      <formula>AG224="ASUMIR"</formula>
    </cfRule>
  </conditionalFormatting>
  <conditionalFormatting sqref="C228:C229">
    <cfRule type="expression" dxfId="423" priority="327">
      <formula>$C$11="No_existen"</formula>
    </cfRule>
  </conditionalFormatting>
  <conditionalFormatting sqref="C231:C232">
    <cfRule type="expression" dxfId="422" priority="328">
      <formula>$C$14="No_existen"</formula>
    </cfRule>
  </conditionalFormatting>
  <conditionalFormatting sqref="C234:C235">
    <cfRule type="expression" dxfId="421" priority="329">
      <formula>$C$17="No_existen"</formula>
    </cfRule>
  </conditionalFormatting>
  <conditionalFormatting sqref="C237:C238">
    <cfRule type="expression" dxfId="420" priority="330">
      <formula>$C$20="No_existen"</formula>
    </cfRule>
  </conditionalFormatting>
  <conditionalFormatting sqref="G227:Z229">
    <cfRule type="expression" dxfId="419" priority="320">
      <formula>$C$11="No_existen"</formula>
    </cfRule>
  </conditionalFormatting>
  <conditionalFormatting sqref="G231:Z232 H230:Z230">
    <cfRule type="expression" dxfId="418" priority="321">
      <formula>$C$14="No_existen"</formula>
    </cfRule>
  </conditionalFormatting>
  <conditionalFormatting sqref="G233:Z235">
    <cfRule type="expression" dxfId="417" priority="322">
      <formula>$C$17="No_existen"</formula>
    </cfRule>
  </conditionalFormatting>
  <conditionalFormatting sqref="G236:Z238">
    <cfRule type="expression" dxfId="416" priority="323">
      <formula>$C$20="No_existen"</formula>
    </cfRule>
  </conditionalFormatting>
  <conditionalFormatting sqref="L227:L238">
    <cfRule type="expression" dxfId="415" priority="324">
      <formula>K227="Manual"</formula>
    </cfRule>
  </conditionalFormatting>
  <conditionalFormatting sqref="Q227:Q238">
    <cfRule type="expression" dxfId="414" priority="325">
      <formula>$P227="No asignado"</formula>
    </cfRule>
  </conditionalFormatting>
  <conditionalFormatting sqref="G230">
    <cfRule type="expression" dxfId="413" priority="326">
      <formula>$C$17="No_existen"</formula>
    </cfRule>
  </conditionalFormatting>
  <conditionalFormatting sqref="AH227:AH232">
    <cfRule type="expression" dxfId="412" priority="319">
      <formula>AG227="ASUMIR"</formula>
    </cfRule>
  </conditionalFormatting>
  <conditionalFormatting sqref="AI228">
    <cfRule type="expression" dxfId="411" priority="318">
      <formula>AG228="ASUMIR"</formula>
    </cfRule>
  </conditionalFormatting>
  <conditionalFormatting sqref="AJ228">
    <cfRule type="expression" dxfId="410" priority="317">
      <formula>AG228&lt;&gt;"COMPARTIR"</formula>
    </cfRule>
  </conditionalFormatting>
  <conditionalFormatting sqref="G239:K241 C240:C241">
    <cfRule type="expression" dxfId="409" priority="316">
      <formula>$C$11="No_existen"</formula>
    </cfRule>
  </conditionalFormatting>
  <conditionalFormatting sqref="G242:K244 C243:C244">
    <cfRule type="expression" dxfId="408" priority="315">
      <formula>$C$14="No_existen"</formula>
    </cfRule>
  </conditionalFormatting>
  <conditionalFormatting sqref="G245:K247 C246:C247">
    <cfRule type="expression" dxfId="407" priority="314">
      <formula>$C$17="No_existen"</formula>
    </cfRule>
  </conditionalFormatting>
  <conditionalFormatting sqref="P239:Z241">
    <cfRule type="expression" dxfId="406" priority="312">
      <formula>$C$11="No_existen"</formula>
    </cfRule>
  </conditionalFormatting>
  <conditionalFormatting sqref="P242:Z244">
    <cfRule type="expression" dxfId="405" priority="311">
      <formula>$C$14="No_existen"</formula>
    </cfRule>
  </conditionalFormatting>
  <conditionalFormatting sqref="P245:Z247">
    <cfRule type="expression" dxfId="404" priority="310">
      <formula>$C$17="No_existen"</formula>
    </cfRule>
  </conditionalFormatting>
  <conditionalFormatting sqref="Q239:Q247">
    <cfRule type="expression" dxfId="403" priority="313">
      <formula>$P239="No asignado"</formula>
    </cfRule>
  </conditionalFormatting>
  <conditionalFormatting sqref="AH239:AH247">
    <cfRule type="expression" dxfId="402" priority="309">
      <formula>AG239="ASUMIR"</formula>
    </cfRule>
  </conditionalFormatting>
  <conditionalFormatting sqref="AI239:AI247">
    <cfRule type="expression" dxfId="401" priority="308">
      <formula>AG239="ASUMIR"</formula>
    </cfRule>
  </conditionalFormatting>
  <conditionalFormatting sqref="AJ242">
    <cfRule type="expression" dxfId="400" priority="307">
      <formula>AND(AG242&lt;&gt;"COMPARTIR",AG242&lt;&gt;"TRANSFERIR")</formula>
    </cfRule>
  </conditionalFormatting>
  <conditionalFormatting sqref="C249:C250 G248:K250">
    <cfRule type="expression" dxfId="399" priority="306">
      <formula>$C$11="No_existen"</formula>
    </cfRule>
  </conditionalFormatting>
  <conditionalFormatting sqref="G251:K253 C252:C253">
    <cfRule type="expression" dxfId="398" priority="305">
      <formula>$C$14="No_existen"</formula>
    </cfRule>
  </conditionalFormatting>
  <conditionalFormatting sqref="G254:K256 C255:C256">
    <cfRule type="expression" dxfId="397" priority="304">
      <formula>$C$17="No_existen"</formula>
    </cfRule>
  </conditionalFormatting>
  <conditionalFormatting sqref="G257:K259 C258:C259">
    <cfRule type="expression" dxfId="396" priority="303">
      <formula>$C$20="No_existen"</formula>
    </cfRule>
  </conditionalFormatting>
  <conditionalFormatting sqref="L248">
    <cfRule type="expression" dxfId="395" priority="302">
      <formula>K248="Manual"</formula>
    </cfRule>
  </conditionalFormatting>
  <conditionalFormatting sqref="L248">
    <cfRule type="expression" dxfId="394" priority="301">
      <formula>$C$11="No_existen"</formula>
    </cfRule>
  </conditionalFormatting>
  <conditionalFormatting sqref="L257">
    <cfRule type="expression" dxfId="393" priority="300">
      <formula>K257="Manual"</formula>
    </cfRule>
  </conditionalFormatting>
  <conditionalFormatting sqref="L257">
    <cfRule type="expression" dxfId="392" priority="299">
      <formula>$C$20="No_existen"</formula>
    </cfRule>
  </conditionalFormatting>
  <conditionalFormatting sqref="Q248:Q259">
    <cfRule type="expression" dxfId="391" priority="298">
      <formula>$P248="No asignado"</formula>
    </cfRule>
  </conditionalFormatting>
  <conditionalFormatting sqref="P248:Z250">
    <cfRule type="expression" dxfId="390" priority="297">
      <formula>$C$11="No_existen"</formula>
    </cfRule>
  </conditionalFormatting>
  <conditionalFormatting sqref="P251:Z253">
    <cfRule type="expression" dxfId="389" priority="296">
      <formula>$C$14="No_existen"</formula>
    </cfRule>
  </conditionalFormatting>
  <conditionalFormatting sqref="P254:Z256">
    <cfRule type="expression" dxfId="388" priority="295">
      <formula>$C$17="No_existen"</formula>
    </cfRule>
  </conditionalFormatting>
  <conditionalFormatting sqref="P257:Z259">
    <cfRule type="expression" dxfId="387" priority="294">
      <formula>$C$20="No_existen"</formula>
    </cfRule>
  </conditionalFormatting>
  <conditionalFormatting sqref="Q252">
    <cfRule type="expression" dxfId="386" priority="293">
      <formula>$C$11="No_existen"</formula>
    </cfRule>
  </conditionalFormatting>
  <conditionalFormatting sqref="Q259">
    <cfRule type="expression" dxfId="385" priority="292">
      <formula>$C$11="No_existen"</formula>
    </cfRule>
  </conditionalFormatting>
  <conditionalFormatting sqref="AH254:AH256">
    <cfRule type="expression" dxfId="384" priority="291">
      <formula>AG254="ASUMIR"</formula>
    </cfRule>
  </conditionalFormatting>
  <conditionalFormatting sqref="AI254:AI256">
    <cfRule type="expression" dxfId="383" priority="290">
      <formula>AG254="ASUMIR"</formula>
    </cfRule>
  </conditionalFormatting>
  <conditionalFormatting sqref="AJ11:AJ244 AJ247:AJ259 AJ261:AJ262 AJ264:AJ265 AJ267:AJ292 AJ301 AJ303:AJ307 AJ310 AJ312:AJ368 AJ370:AJ568">
    <cfRule type="expression" dxfId="382" priority="283">
      <formula>AG11="ASUMIR"</formula>
    </cfRule>
    <cfRule type="expression" dxfId="381" priority="284">
      <formula>AG11="REDUCIR"</formula>
    </cfRule>
  </conditionalFormatting>
  <conditionalFormatting sqref="AJ245:AJ246">
    <cfRule type="expression" dxfId="380" priority="282">
      <formula>AND(AG245&lt;&gt;"COMPARTIR",AG245&lt;&gt;"TRANSFERIR")</formula>
    </cfRule>
  </conditionalFormatting>
  <conditionalFormatting sqref="G260:K262 C261:C262">
    <cfRule type="expression" dxfId="379" priority="281">
      <formula>$C$11="No_existen"</formula>
    </cfRule>
  </conditionalFormatting>
  <conditionalFormatting sqref="G263:K265 C264:C265">
    <cfRule type="expression" dxfId="378" priority="280">
      <formula>$C$14="No_existen"</formula>
    </cfRule>
  </conditionalFormatting>
  <conditionalFormatting sqref="G266:K268 C267:C268">
    <cfRule type="expression" dxfId="377" priority="279">
      <formula>$C$17="No_existen"</formula>
    </cfRule>
  </conditionalFormatting>
  <conditionalFormatting sqref="P260:Z262">
    <cfRule type="expression" dxfId="376" priority="277">
      <formula>$C$11="No_existen"</formula>
    </cfRule>
  </conditionalFormatting>
  <conditionalFormatting sqref="P263:Z265">
    <cfRule type="expression" dxfId="375" priority="276">
      <formula>$C$14="No_existen"</formula>
    </cfRule>
  </conditionalFormatting>
  <conditionalFormatting sqref="P266:Z268">
    <cfRule type="expression" dxfId="374" priority="275">
      <formula>$C$17="No_existen"</formula>
    </cfRule>
  </conditionalFormatting>
  <conditionalFormatting sqref="Q260:Q268">
    <cfRule type="expression" dxfId="373" priority="278">
      <formula>$P260="No asignado"</formula>
    </cfRule>
  </conditionalFormatting>
  <conditionalFormatting sqref="AH260:AH268">
    <cfRule type="expression" dxfId="372" priority="274">
      <formula>AG260="ASUMIR"</formula>
    </cfRule>
  </conditionalFormatting>
  <conditionalFormatting sqref="AI260:AI268">
    <cfRule type="expression" dxfId="371" priority="273">
      <formula>AG260="ASUMIR"</formula>
    </cfRule>
  </conditionalFormatting>
  <conditionalFormatting sqref="AJ260">
    <cfRule type="expression" dxfId="370" priority="272">
      <formula>AG260&lt;&gt;"COMPARTIR"</formula>
    </cfRule>
  </conditionalFormatting>
  <conditionalFormatting sqref="AJ263">
    <cfRule type="expression" dxfId="369" priority="271">
      <formula>AG263&lt;&gt;"COMPARTIR"</formula>
    </cfRule>
  </conditionalFormatting>
  <conditionalFormatting sqref="AJ266">
    <cfRule type="expression" dxfId="368" priority="270">
      <formula>AG266&lt;&gt;"COMPARTIR"</formula>
    </cfRule>
  </conditionalFormatting>
  <conditionalFormatting sqref="G269:I271 C270:C271 K269:K271">
    <cfRule type="expression" dxfId="367" priority="205">
      <formula>$C$11="No_existen"</formula>
    </cfRule>
  </conditionalFormatting>
  <conditionalFormatting sqref="G272:I274 K272:K274">
    <cfRule type="expression" dxfId="366" priority="204">
      <formula>$C$14="No_existen"</formula>
    </cfRule>
  </conditionalFormatting>
  <conditionalFormatting sqref="C273:C274">
    <cfRule type="expression" dxfId="365" priority="203">
      <formula>$C$14="No_existen"</formula>
    </cfRule>
  </conditionalFormatting>
  <conditionalFormatting sqref="C276:C277 G275:I277 K275:K277">
    <cfRule type="expression" dxfId="364" priority="202">
      <formula>$C$17="No_existen"</formula>
    </cfRule>
  </conditionalFormatting>
  <conditionalFormatting sqref="L275">
    <cfRule type="expression" dxfId="363" priority="201">
      <formula>K275="Manual"</formula>
    </cfRule>
  </conditionalFormatting>
  <conditionalFormatting sqref="L275">
    <cfRule type="expression" dxfId="362" priority="200">
      <formula>$C$17="No_existen"</formula>
    </cfRule>
  </conditionalFormatting>
  <conditionalFormatting sqref="L272">
    <cfRule type="expression" dxfId="361" priority="199">
      <formula>K272="Manual"</formula>
    </cfRule>
  </conditionalFormatting>
  <conditionalFormatting sqref="L272">
    <cfRule type="expression" dxfId="360" priority="198">
      <formula>$C$14="No_existen"</formula>
    </cfRule>
  </conditionalFormatting>
  <conditionalFormatting sqref="L269">
    <cfRule type="expression" dxfId="359" priority="197">
      <formula>K269="Manual"</formula>
    </cfRule>
  </conditionalFormatting>
  <conditionalFormatting sqref="L269">
    <cfRule type="expression" dxfId="358" priority="196">
      <formula>$C$11="No_existen"</formula>
    </cfRule>
  </conditionalFormatting>
  <conditionalFormatting sqref="P269:P271">
    <cfRule type="expression" dxfId="357" priority="195">
      <formula>$C$11="No_existen"</formula>
    </cfRule>
  </conditionalFormatting>
  <conditionalFormatting sqref="P272:P274">
    <cfRule type="expression" dxfId="356" priority="194">
      <formula>$C$14="No_existen"</formula>
    </cfRule>
  </conditionalFormatting>
  <conditionalFormatting sqref="P275:P277">
    <cfRule type="expression" dxfId="355" priority="193">
      <formula>$C$17="No_existen"</formula>
    </cfRule>
  </conditionalFormatting>
  <conditionalFormatting sqref="Q270:Q277">
    <cfRule type="expression" dxfId="354" priority="192">
      <formula>$P270="No asignado"</formula>
    </cfRule>
  </conditionalFormatting>
  <conditionalFormatting sqref="Q270:Q271">
    <cfRule type="expression" dxfId="353" priority="191">
      <formula>$C$11="No_existen"</formula>
    </cfRule>
  </conditionalFormatting>
  <conditionalFormatting sqref="Q272:Q274">
    <cfRule type="expression" dxfId="352" priority="190">
      <formula>$C$14="No_existen"</formula>
    </cfRule>
  </conditionalFormatting>
  <conditionalFormatting sqref="Q275:Q277">
    <cfRule type="expression" dxfId="351" priority="189">
      <formula>$C$17="No_existen"</formula>
    </cfRule>
  </conditionalFormatting>
  <conditionalFormatting sqref="U269:U271">
    <cfRule type="expression" dxfId="350" priority="188">
      <formula>$C$11="No_existen"</formula>
    </cfRule>
  </conditionalFormatting>
  <conditionalFormatting sqref="U272:U274">
    <cfRule type="expression" dxfId="349" priority="187">
      <formula>$C$14="No_existen"</formula>
    </cfRule>
  </conditionalFormatting>
  <conditionalFormatting sqref="U275:U277">
    <cfRule type="expression" dxfId="348" priority="186">
      <formula>$C$17="No_existen"</formula>
    </cfRule>
  </conditionalFormatting>
  <conditionalFormatting sqref="V269:Z271">
    <cfRule type="expression" dxfId="347" priority="185">
      <formula>$C$11="No_existen"</formula>
    </cfRule>
  </conditionalFormatting>
  <conditionalFormatting sqref="V272:Z274">
    <cfRule type="expression" dxfId="346" priority="184">
      <formula>$C$14="No_existen"</formula>
    </cfRule>
  </conditionalFormatting>
  <conditionalFormatting sqref="V275:Z277">
    <cfRule type="expression" dxfId="345" priority="183">
      <formula>$C$17="No_existen"</formula>
    </cfRule>
  </conditionalFormatting>
  <conditionalFormatting sqref="C279:C280 G278:K280">
    <cfRule type="expression" dxfId="344" priority="182">
      <formula>$C$11="No_existen"</formula>
    </cfRule>
  </conditionalFormatting>
  <conditionalFormatting sqref="H281:K283 C283">
    <cfRule type="expression" dxfId="343" priority="181">
      <formula>$C$14="No_existen"</formula>
    </cfRule>
  </conditionalFormatting>
  <conditionalFormatting sqref="C286 H284:J286">
    <cfRule type="expression" dxfId="342" priority="180">
      <formula>$C$17="No_existen"</formula>
    </cfRule>
  </conditionalFormatting>
  <conditionalFormatting sqref="G288:K289 C288:C289 H287:K287">
    <cfRule type="expression" dxfId="341" priority="179">
      <formula>$C$20="No_existen"</formula>
    </cfRule>
  </conditionalFormatting>
  <conditionalFormatting sqref="G290:K292 C291:C292">
    <cfRule type="expression" dxfId="340" priority="178">
      <formula>$C$23="No_existen"</formula>
    </cfRule>
  </conditionalFormatting>
  <conditionalFormatting sqref="G281">
    <cfRule type="expression" dxfId="339" priority="177">
      <formula>C281="No_existen"</formula>
    </cfRule>
  </conditionalFormatting>
  <conditionalFormatting sqref="G282">
    <cfRule type="expression" dxfId="338" priority="176">
      <formula>C282="No_existen"</formula>
    </cfRule>
  </conditionalFormatting>
  <conditionalFormatting sqref="G283">
    <cfRule type="expression" dxfId="337" priority="175">
      <formula>C283="No_existen"</formula>
    </cfRule>
  </conditionalFormatting>
  <conditionalFormatting sqref="G284">
    <cfRule type="expression" dxfId="336" priority="174">
      <formula>C284="No_existen"</formula>
    </cfRule>
  </conditionalFormatting>
  <conditionalFormatting sqref="G285">
    <cfRule type="expression" dxfId="335" priority="173">
      <formula>C285="No_existen"</formula>
    </cfRule>
  </conditionalFormatting>
  <conditionalFormatting sqref="G286">
    <cfRule type="expression" dxfId="334" priority="172">
      <formula>C286="No_existen"</formula>
    </cfRule>
  </conditionalFormatting>
  <conditionalFormatting sqref="C285">
    <cfRule type="expression" dxfId="333" priority="171">
      <formula>$C$14="No_existen"</formula>
    </cfRule>
  </conditionalFormatting>
  <conditionalFormatting sqref="K284">
    <cfRule type="expression" dxfId="332" priority="170">
      <formula>$C$14="No_existen"</formula>
    </cfRule>
  </conditionalFormatting>
  <conditionalFormatting sqref="K285">
    <cfRule type="expression" dxfId="331" priority="169">
      <formula>$C$14="No_existen"</formula>
    </cfRule>
  </conditionalFormatting>
  <conditionalFormatting sqref="K286">
    <cfRule type="expression" dxfId="330" priority="168">
      <formula>$C$14="No_existen"</formula>
    </cfRule>
  </conditionalFormatting>
  <conditionalFormatting sqref="G287">
    <cfRule type="expression" dxfId="329" priority="167">
      <formula>C287="No_existen"</formula>
    </cfRule>
  </conditionalFormatting>
  <conditionalFormatting sqref="Q278:Q283 Q287:Q292">
    <cfRule type="expression" dxfId="328" priority="166">
      <formula>$P278="No asignado"</formula>
    </cfRule>
  </conditionalFormatting>
  <conditionalFormatting sqref="P278:Z280">
    <cfRule type="expression" dxfId="327" priority="165">
      <formula>$C$11="No_existen"</formula>
    </cfRule>
  </conditionalFormatting>
  <conditionalFormatting sqref="Q281:Z283">
    <cfRule type="expression" dxfId="326" priority="164">
      <formula>$C$14="No_existen"</formula>
    </cfRule>
  </conditionalFormatting>
  <conditionalFormatting sqref="R284:T286 W284:Z286">
    <cfRule type="expression" dxfId="325" priority="163">
      <formula>$C$17="No_existen"</formula>
    </cfRule>
  </conditionalFormatting>
  <conditionalFormatting sqref="P287:Z289">
    <cfRule type="expression" dxfId="324" priority="162">
      <formula>$C$20="No_existen"</formula>
    </cfRule>
  </conditionalFormatting>
  <conditionalFormatting sqref="P290:Z292">
    <cfRule type="expression" dxfId="323" priority="161">
      <formula>$C$23="No_existen"</formula>
    </cfRule>
  </conditionalFormatting>
  <conditionalFormatting sqref="P281:P283">
    <cfRule type="expression" dxfId="322" priority="160">
      <formula>$C$11="No_existen"</formula>
    </cfRule>
  </conditionalFormatting>
  <conditionalFormatting sqref="P284:P286">
    <cfRule type="expression" dxfId="321" priority="159">
      <formula>$C$11="No_existen"</formula>
    </cfRule>
  </conditionalFormatting>
  <conditionalFormatting sqref="Q284:Q286">
    <cfRule type="expression" dxfId="320" priority="156">
      <formula>P284="No asignado"</formula>
    </cfRule>
    <cfRule type="expression" dxfId="319" priority="158">
      <formula>C284="No_existen"</formula>
    </cfRule>
  </conditionalFormatting>
  <conditionalFormatting sqref="Q284:Q286">
    <cfRule type="expression" dxfId="318" priority="157">
      <formula>P284="No asignado"</formula>
    </cfRule>
  </conditionalFormatting>
  <conditionalFormatting sqref="U284:U286">
    <cfRule type="expression" dxfId="317" priority="155">
      <formula>$C$14="No_existen"</formula>
    </cfRule>
  </conditionalFormatting>
  <conditionalFormatting sqref="V284:V286">
    <cfRule type="expression" dxfId="316" priority="154">
      <formula>$C$14="No_existen"</formula>
    </cfRule>
  </conditionalFormatting>
  <conditionalFormatting sqref="AG279">
    <cfRule type="expression" dxfId="315" priority="153">
      <formula>$S279="No_existen"</formula>
    </cfRule>
  </conditionalFormatting>
  <conditionalFormatting sqref="AG280">
    <cfRule type="expression" dxfId="314" priority="152">
      <formula>$S280="No_existen"</formula>
    </cfRule>
  </conditionalFormatting>
  <conditionalFormatting sqref="AG278">
    <cfRule type="expression" dxfId="313" priority="151">
      <formula>$S278="No_existen"</formula>
    </cfRule>
  </conditionalFormatting>
  <conditionalFormatting sqref="AG283">
    <cfRule type="expression" dxfId="312" priority="150">
      <formula>$S283="No_existen"</formula>
    </cfRule>
  </conditionalFormatting>
  <conditionalFormatting sqref="AG284">
    <cfRule type="expression" dxfId="311" priority="149">
      <formula>$S284="No_existen"</formula>
    </cfRule>
  </conditionalFormatting>
  <conditionalFormatting sqref="AG285">
    <cfRule type="expression" dxfId="310" priority="148">
      <formula>$S285="No_existen"</formula>
    </cfRule>
  </conditionalFormatting>
  <conditionalFormatting sqref="AG287">
    <cfRule type="expression" dxfId="309" priority="147">
      <formula>$S287="No_existen"</formula>
    </cfRule>
  </conditionalFormatting>
  <conditionalFormatting sqref="AG290">
    <cfRule type="expression" dxfId="308" priority="146">
      <formula>$S290="No_existen"</formula>
    </cfRule>
  </conditionalFormatting>
  <conditionalFormatting sqref="C294:C295 G293:K295">
    <cfRule type="expression" dxfId="307" priority="145">
      <formula>$C$11="No_existen"</formula>
    </cfRule>
  </conditionalFormatting>
  <conditionalFormatting sqref="G296:K298 C297:C298">
    <cfRule type="expression" dxfId="306" priority="144">
      <formula>$C$14="No_existen"</formula>
    </cfRule>
  </conditionalFormatting>
  <conditionalFormatting sqref="G299:K301 C300:C301">
    <cfRule type="expression" dxfId="305" priority="143">
      <formula>$C$17="No_existen"</formula>
    </cfRule>
  </conditionalFormatting>
  <conditionalFormatting sqref="P293:Z295 Q296:Q298">
    <cfRule type="expression" dxfId="304" priority="141">
      <formula>$C$11="No_existen"</formula>
    </cfRule>
  </conditionalFormatting>
  <conditionalFormatting sqref="P296:P298 R296:Z298">
    <cfRule type="expression" dxfId="303" priority="140">
      <formula>$C$14="No_existen"</formula>
    </cfRule>
  </conditionalFormatting>
  <conditionalFormatting sqref="P299:Z301">
    <cfRule type="expression" dxfId="302" priority="139">
      <formula>$C$17="No_existen"</formula>
    </cfRule>
  </conditionalFormatting>
  <conditionalFormatting sqref="Q293:Q301">
    <cfRule type="expression" dxfId="301" priority="142">
      <formula>$P293="No asignado"</formula>
    </cfRule>
  </conditionalFormatting>
  <conditionalFormatting sqref="AH293:AH298 AH301">
    <cfRule type="expression" dxfId="300" priority="138">
      <formula>AG293="ASUMIR"</formula>
    </cfRule>
  </conditionalFormatting>
  <conditionalFormatting sqref="AI293:AI298 AI301">
    <cfRule type="expression" dxfId="299" priority="137">
      <formula>AG293="ASUMIR"</formula>
    </cfRule>
  </conditionalFormatting>
  <conditionalFormatting sqref="AH299:AH300">
    <cfRule type="expression" dxfId="298" priority="136">
      <formula>AG299="ASUMIR"</formula>
    </cfRule>
  </conditionalFormatting>
  <conditionalFormatting sqref="AI299:AI300">
    <cfRule type="expression" dxfId="297" priority="135">
      <formula>AG299="ASUMIR"</formula>
    </cfRule>
  </conditionalFormatting>
  <conditionalFormatting sqref="AJ293:AJ298">
    <cfRule type="expression" dxfId="296" priority="134">
      <formula>AG293&lt;&gt;"COMPARTIR"</formula>
    </cfRule>
  </conditionalFormatting>
  <conditionalFormatting sqref="AJ299:AJ300">
    <cfRule type="expression" dxfId="295" priority="133">
      <formula>AG299&lt;&gt;"COMPARTIR"</formula>
    </cfRule>
  </conditionalFormatting>
  <conditionalFormatting sqref="G302:K304 C303:C304">
    <cfRule type="expression" dxfId="294" priority="132">
      <formula>$C$11="No_existen"</formula>
    </cfRule>
  </conditionalFormatting>
  <conditionalFormatting sqref="G305:K307 C306:C307">
    <cfRule type="expression" dxfId="293" priority="131">
      <formula>$C$14="No_existen"</formula>
    </cfRule>
  </conditionalFormatting>
  <conditionalFormatting sqref="G308:K310 C309:C310">
    <cfRule type="expression" dxfId="292" priority="130">
      <formula>$C$17="No_existen"</formula>
    </cfRule>
  </conditionalFormatting>
  <conditionalFormatting sqref="Q302:Q310">
    <cfRule type="expression" dxfId="291" priority="129">
      <formula>$P302="No asignado"</formula>
    </cfRule>
  </conditionalFormatting>
  <conditionalFormatting sqref="P302:Z304">
    <cfRule type="expression" dxfId="290" priority="128">
      <formula>$C$11="No_existen"</formula>
    </cfRule>
  </conditionalFormatting>
  <conditionalFormatting sqref="P305:Z307">
    <cfRule type="expression" dxfId="289" priority="127">
      <formula>$C$14="No_existen"</formula>
    </cfRule>
  </conditionalFormatting>
  <conditionalFormatting sqref="P308:Z310">
    <cfRule type="expression" dxfId="288" priority="126">
      <formula>$C$17="No_existen"</formula>
    </cfRule>
  </conditionalFormatting>
  <conditionalFormatting sqref="AH302:AH310">
    <cfRule type="expression" dxfId="287" priority="125">
      <formula>AG302="ASUMIR"</formula>
    </cfRule>
  </conditionalFormatting>
  <conditionalFormatting sqref="AI302:AI310">
    <cfRule type="expression" dxfId="286" priority="124">
      <formula>AG302="ASUMIR"</formula>
    </cfRule>
  </conditionalFormatting>
  <conditionalFormatting sqref="AJ302">
    <cfRule type="expression" dxfId="285" priority="123">
      <formula>AG302&lt;&gt;"COMPARTIR"</formula>
    </cfRule>
  </conditionalFormatting>
  <conditionalFormatting sqref="AJ308:AJ309">
    <cfRule type="expression" dxfId="284" priority="122">
      <formula>AG308&lt;&gt;"COMPARTIR"</formula>
    </cfRule>
  </conditionalFormatting>
  <conditionalFormatting sqref="G311:K313 C312:C313">
    <cfRule type="expression" dxfId="283" priority="121">
      <formula>$C$11="No_existen"</formula>
    </cfRule>
  </conditionalFormatting>
  <conditionalFormatting sqref="G314:K316 C315:C316">
    <cfRule type="expression" dxfId="282" priority="120">
      <formula>$C$14="No_existen"</formula>
    </cfRule>
  </conditionalFormatting>
  <conditionalFormatting sqref="G317:K319 C318:C319">
    <cfRule type="expression" dxfId="281" priority="119">
      <formula>$C$17="No_existen"</formula>
    </cfRule>
  </conditionalFormatting>
  <conditionalFormatting sqref="C321:C322 G320:K322">
    <cfRule type="expression" dxfId="280" priority="118">
      <formula>$C$20="No_existen"</formula>
    </cfRule>
  </conditionalFormatting>
  <conditionalFormatting sqref="Q311:Q322">
    <cfRule type="expression" dxfId="279" priority="117">
      <formula>$P311="No asignado"</formula>
    </cfRule>
  </conditionalFormatting>
  <conditionalFormatting sqref="P311:Z313">
    <cfRule type="expression" dxfId="278" priority="116">
      <formula>$C$11="No_existen"</formula>
    </cfRule>
  </conditionalFormatting>
  <conditionalFormatting sqref="P314:Z316">
    <cfRule type="expression" dxfId="277" priority="115">
      <formula>$C$14="No_existen"</formula>
    </cfRule>
  </conditionalFormatting>
  <conditionalFormatting sqref="P317:Z319">
    <cfRule type="expression" dxfId="276" priority="114">
      <formula>$C$17="No_existen"</formula>
    </cfRule>
  </conditionalFormatting>
  <conditionalFormatting sqref="P320:Z322">
    <cfRule type="expression" dxfId="275" priority="113">
      <formula>$C$20="No_existen"</formula>
    </cfRule>
  </conditionalFormatting>
  <conditionalFormatting sqref="Q314">
    <cfRule type="expression" dxfId="274" priority="112">
      <formula>$C$11="No_existen"</formula>
    </cfRule>
  </conditionalFormatting>
  <conditionalFormatting sqref="Q320">
    <cfRule type="expression" dxfId="273" priority="111">
      <formula>$C$17="No_existen"</formula>
    </cfRule>
  </conditionalFormatting>
  <conditionalFormatting sqref="Q321">
    <cfRule type="expression" dxfId="272" priority="110">
      <formula>$C$17="No_existen"</formula>
    </cfRule>
  </conditionalFormatting>
  <conditionalFormatting sqref="AH311:AH317">
    <cfRule type="expression" dxfId="271" priority="109">
      <formula>AG311="ASUMIR"</formula>
    </cfRule>
  </conditionalFormatting>
  <conditionalFormatting sqref="AI311:AI317">
    <cfRule type="expression" dxfId="270" priority="108">
      <formula>AG311="ASUMIR"</formula>
    </cfRule>
  </conditionalFormatting>
  <conditionalFormatting sqref="AJ311">
    <cfRule type="expression" dxfId="269" priority="107">
      <formula>AG311&lt;&gt;"COMPARTIR"</formula>
    </cfRule>
  </conditionalFormatting>
  <conditionalFormatting sqref="L323:L334">
    <cfRule type="expression" dxfId="268" priority="106">
      <formula>K323="Manual"</formula>
    </cfRule>
  </conditionalFormatting>
  <conditionalFormatting sqref="Q323:Q325 Q327:Q334">
    <cfRule type="expression" dxfId="267" priority="105">
      <formula>$P323="No asignado"</formula>
    </cfRule>
  </conditionalFormatting>
  <conditionalFormatting sqref="G323:Z325 C324:C325">
    <cfRule type="expression" dxfId="266" priority="104">
      <formula>$C$11="No_existen"</formula>
    </cfRule>
  </conditionalFormatting>
  <conditionalFormatting sqref="G327:Z328 C327:C328 G326:O326 R326:Z326">
    <cfRule type="expression" dxfId="265" priority="103">
      <formula>$C$14="No_existen"</formula>
    </cfRule>
  </conditionalFormatting>
  <conditionalFormatting sqref="C330:C331 G329:Z331">
    <cfRule type="expression" dxfId="264" priority="102">
      <formula>$C$17="No_existen"</formula>
    </cfRule>
  </conditionalFormatting>
  <conditionalFormatting sqref="G332:Z334 C333:C334">
    <cfRule type="expression" dxfId="263" priority="101">
      <formula>$C$20="No_existen"</formula>
    </cfRule>
  </conditionalFormatting>
  <conditionalFormatting sqref="Q326">
    <cfRule type="expression" dxfId="262" priority="100">
      <formula>$P326="No asignado"</formula>
    </cfRule>
  </conditionalFormatting>
  <conditionalFormatting sqref="P326:Q326">
    <cfRule type="expression" dxfId="261" priority="99">
      <formula>$C$11="No_existen"</formula>
    </cfRule>
  </conditionalFormatting>
  <conditionalFormatting sqref="AH326:AH328">
    <cfRule type="expression" dxfId="260" priority="98">
      <formula>AG326="ASUMIR"</formula>
    </cfRule>
  </conditionalFormatting>
  <conditionalFormatting sqref="AI326:AI328">
    <cfRule type="expression" dxfId="259" priority="97">
      <formula>AG326="ASUMIR"</formula>
    </cfRule>
  </conditionalFormatting>
  <conditionalFormatting sqref="G335:K337 C336:C337">
    <cfRule type="expression" dxfId="258" priority="96">
      <formula>$C$11="No_existen"</formula>
    </cfRule>
  </conditionalFormatting>
  <conditionalFormatting sqref="G338:K340 C339:C340">
    <cfRule type="expression" dxfId="257" priority="95">
      <formula>$C$14="No_existen"</formula>
    </cfRule>
  </conditionalFormatting>
  <conditionalFormatting sqref="G341:K343 C342:C343">
    <cfRule type="expression" dxfId="256" priority="94">
      <formula>$C$17="No_existen"</formula>
    </cfRule>
  </conditionalFormatting>
  <conditionalFormatting sqref="C345:C346 G344:K346">
    <cfRule type="expression" dxfId="255" priority="93">
      <formula>$C$20="No_existen"</formula>
    </cfRule>
  </conditionalFormatting>
  <conditionalFormatting sqref="Q335:Q346">
    <cfRule type="expression" dxfId="254" priority="92">
      <formula>$P335="No asignado"</formula>
    </cfRule>
  </conditionalFormatting>
  <conditionalFormatting sqref="P335:Z337">
    <cfRule type="expression" dxfId="253" priority="91">
      <formula>$C$11="No_existen"</formula>
    </cfRule>
  </conditionalFormatting>
  <conditionalFormatting sqref="P338:Z340">
    <cfRule type="expression" dxfId="252" priority="90">
      <formula>$C$14="No_existen"</formula>
    </cfRule>
  </conditionalFormatting>
  <conditionalFormatting sqref="P341:Z343">
    <cfRule type="expression" dxfId="251" priority="89">
      <formula>$C$17="No_existen"</formula>
    </cfRule>
  </conditionalFormatting>
  <conditionalFormatting sqref="P344:Z346">
    <cfRule type="expression" dxfId="250" priority="88">
      <formula>$C$20="No_existen"</formula>
    </cfRule>
  </conditionalFormatting>
  <conditionalFormatting sqref="G347:K349 C348:C349">
    <cfRule type="expression" dxfId="249" priority="87">
      <formula>$C$11="No_existen"</formula>
    </cfRule>
  </conditionalFormatting>
  <conditionalFormatting sqref="G350:K352 C351:C352">
    <cfRule type="expression" dxfId="248" priority="86">
      <formula>$C$14="No_existen"</formula>
    </cfRule>
  </conditionalFormatting>
  <conditionalFormatting sqref="G353:K355 C354:C355">
    <cfRule type="expression" dxfId="247" priority="85">
      <formula>$C$17="No_existen"</formula>
    </cfRule>
  </conditionalFormatting>
  <conditionalFormatting sqref="P347:Z349">
    <cfRule type="expression" dxfId="246" priority="83">
      <formula>$C$11="No_existen"</formula>
    </cfRule>
  </conditionalFormatting>
  <conditionalFormatting sqref="P350:Z352">
    <cfRule type="expression" dxfId="245" priority="82">
      <formula>$C$14="No_existen"</formula>
    </cfRule>
  </conditionalFormatting>
  <conditionalFormatting sqref="P353:Z355">
    <cfRule type="expression" dxfId="244" priority="81">
      <formula>$C$17="No_existen"</formula>
    </cfRule>
  </conditionalFormatting>
  <conditionalFormatting sqref="Q347:Q355">
    <cfRule type="expression" dxfId="243" priority="84">
      <formula>$P347="No asignado"</formula>
    </cfRule>
  </conditionalFormatting>
  <conditionalFormatting sqref="G356:K358 C357:C358">
    <cfRule type="expression" dxfId="242" priority="80">
      <formula>$C$11="No_existen"</formula>
    </cfRule>
  </conditionalFormatting>
  <conditionalFormatting sqref="G359:K361 C360:C361">
    <cfRule type="expression" dxfId="241" priority="79">
      <formula>$C$14="No_existen"</formula>
    </cfRule>
  </conditionalFormatting>
  <conditionalFormatting sqref="G362:K364 C363:C364">
    <cfRule type="expression" dxfId="240" priority="78">
      <formula>$C$17="No_existen"</formula>
    </cfRule>
  </conditionalFormatting>
  <conditionalFormatting sqref="G365:K367 C366:C367">
    <cfRule type="expression" dxfId="239" priority="77">
      <formula>$C$20="No_existen"</formula>
    </cfRule>
  </conditionalFormatting>
  <conditionalFormatting sqref="G368:K370 C369:C370">
    <cfRule type="expression" dxfId="238" priority="76">
      <formula>$C$23="No_existen"</formula>
    </cfRule>
  </conditionalFormatting>
  <conditionalFormatting sqref="P356:Z358">
    <cfRule type="expression" dxfId="237" priority="74">
      <formula>$C$11="No_existen"</formula>
    </cfRule>
  </conditionalFormatting>
  <conditionalFormatting sqref="P359:Z361">
    <cfRule type="expression" dxfId="236" priority="73">
      <formula>$C$14="No_existen"</formula>
    </cfRule>
  </conditionalFormatting>
  <conditionalFormatting sqref="P362:Z364">
    <cfRule type="expression" dxfId="235" priority="72">
      <formula>$C$17="No_existen"</formula>
    </cfRule>
  </conditionalFormatting>
  <conditionalFormatting sqref="P365:Z367">
    <cfRule type="expression" dxfId="234" priority="71">
      <formula>$C$20="No_existen"</formula>
    </cfRule>
  </conditionalFormatting>
  <conditionalFormatting sqref="P368:Z370">
    <cfRule type="expression" dxfId="233" priority="70">
      <formula>$C$23="No_existen"</formula>
    </cfRule>
  </conditionalFormatting>
  <conditionalFormatting sqref="Q356:Q370">
    <cfRule type="expression" dxfId="232" priority="75">
      <formula>$P356="No asignado"</formula>
    </cfRule>
  </conditionalFormatting>
  <conditionalFormatting sqref="AH356:AH358">
    <cfRule type="expression" dxfId="231" priority="69">
      <formula>AG356="ASUMIR"</formula>
    </cfRule>
  </conditionalFormatting>
  <conditionalFormatting sqref="AI356:AI358">
    <cfRule type="expression" dxfId="230" priority="68">
      <formula>AG356="ASUMIR"</formula>
    </cfRule>
  </conditionalFormatting>
  <conditionalFormatting sqref="AH362">
    <cfRule type="expression" dxfId="229" priority="67">
      <formula>AG362="ASUMIR"</formula>
    </cfRule>
  </conditionalFormatting>
  <conditionalFormatting sqref="AI362">
    <cfRule type="expression" dxfId="228" priority="66">
      <formula>AG362="ASUMIR"</formula>
    </cfRule>
  </conditionalFormatting>
  <conditionalFormatting sqref="AH363:AH364">
    <cfRule type="expression" dxfId="227" priority="65">
      <formula>AG363="ASUMIR"</formula>
    </cfRule>
  </conditionalFormatting>
  <conditionalFormatting sqref="AI363:AI364">
    <cfRule type="expression" dxfId="226" priority="64">
      <formula>AG363="ASUMIR"</formula>
    </cfRule>
  </conditionalFormatting>
  <conditionalFormatting sqref="AH368:AH369">
    <cfRule type="expression" dxfId="225" priority="63">
      <formula>AG368="ASUMIR"</formula>
    </cfRule>
  </conditionalFormatting>
  <conditionalFormatting sqref="AI368:AI369">
    <cfRule type="expression" dxfId="224" priority="62">
      <formula>AG368="ASUMIR"</formula>
    </cfRule>
  </conditionalFormatting>
  <conditionalFormatting sqref="AJ369">
    <cfRule type="expression" dxfId="223" priority="61">
      <formula>AG369&lt;&gt;"COMPARTIR"</formula>
    </cfRule>
  </conditionalFormatting>
  <conditionalFormatting sqref="H371:K373 C372:C373">
    <cfRule type="expression" dxfId="222" priority="60">
      <formula>$C$11="No_existen"</formula>
    </cfRule>
  </conditionalFormatting>
  <conditionalFormatting sqref="G374:K376 C375:C376">
    <cfRule type="expression" dxfId="221" priority="59">
      <formula>$C$14="No_existen"</formula>
    </cfRule>
  </conditionalFormatting>
  <conditionalFormatting sqref="G377:K379 C378:C380">
    <cfRule type="expression" dxfId="220" priority="58">
      <formula>$C$17="No_existen"</formula>
    </cfRule>
  </conditionalFormatting>
  <conditionalFormatting sqref="G380:K382 C381:C382">
    <cfRule type="expression" dxfId="219" priority="57">
      <formula>$C$20="No_existen"</formula>
    </cfRule>
  </conditionalFormatting>
  <conditionalFormatting sqref="G371:G373">
    <cfRule type="expression" dxfId="218" priority="56">
      <formula>C371="No_existen"</formula>
    </cfRule>
  </conditionalFormatting>
  <conditionalFormatting sqref="Q371:Q382">
    <cfRule type="expression" dxfId="217" priority="55">
      <formula>$P371="No asignado"</formula>
    </cfRule>
  </conditionalFormatting>
  <conditionalFormatting sqref="P371:Z373">
    <cfRule type="expression" dxfId="216" priority="54">
      <formula>$C$11="No_existen"</formula>
    </cfRule>
  </conditionalFormatting>
  <conditionalFormatting sqref="P374:Z376">
    <cfRule type="expression" dxfId="215" priority="53">
      <formula>$C$14="No_existen"</formula>
    </cfRule>
  </conditionalFormatting>
  <conditionalFormatting sqref="P377:Z379">
    <cfRule type="expression" dxfId="214" priority="52">
      <formula>$C$17="No_existen"</formula>
    </cfRule>
  </conditionalFormatting>
  <conditionalFormatting sqref="P380:Z382">
    <cfRule type="expression" dxfId="213" priority="51">
      <formula>$C$20="No_existen"</formula>
    </cfRule>
  </conditionalFormatting>
  <conditionalFormatting sqref="Q374">
    <cfRule type="expression" dxfId="212" priority="50">
      <formula>$C$11="No_existen"</formula>
    </cfRule>
  </conditionalFormatting>
  <conditionalFormatting sqref="AH371:AH373">
    <cfRule type="expression" dxfId="211" priority="49">
      <formula>AG371="ASUMIR"</formula>
    </cfRule>
  </conditionalFormatting>
  <conditionalFormatting sqref="AI371:AI373">
    <cfRule type="expression" dxfId="210" priority="48">
      <formula>AG371="ASUMIR"</formula>
    </cfRule>
  </conditionalFormatting>
  <conditionalFormatting sqref="AH377:AH379">
    <cfRule type="expression" dxfId="209" priority="47">
      <formula>AG377="ASUMIR"</formula>
    </cfRule>
  </conditionalFormatting>
  <conditionalFormatting sqref="AI377:AI379">
    <cfRule type="expression" dxfId="208" priority="46">
      <formula>AG377="ASUMIR"</formula>
    </cfRule>
  </conditionalFormatting>
  <conditionalFormatting sqref="C384:C385 G383:K385">
    <cfRule type="expression" dxfId="207" priority="45">
      <formula>$C$11="No_existen"</formula>
    </cfRule>
  </conditionalFormatting>
  <conditionalFormatting sqref="C387:C388 G386:K388">
    <cfRule type="expression" dxfId="206" priority="44">
      <formula>$C$14="No_existen"</formula>
    </cfRule>
  </conditionalFormatting>
  <conditionalFormatting sqref="G389:K391 C390:C391">
    <cfRule type="expression" dxfId="205" priority="43">
      <formula>$C$17="No_existen"</formula>
    </cfRule>
  </conditionalFormatting>
  <conditionalFormatting sqref="C393:C394 H394:K394 G392:K393">
    <cfRule type="expression" dxfId="204" priority="42">
      <formula>$C$20="No_existen"</formula>
    </cfRule>
  </conditionalFormatting>
  <conditionalFormatting sqref="G394">
    <cfRule type="expression" dxfId="203" priority="41">
      <formula>$C$20="No_existen"</formula>
    </cfRule>
  </conditionalFormatting>
  <conditionalFormatting sqref="P383:Z385">
    <cfRule type="expression" dxfId="202" priority="39">
      <formula>$C$11="No_existen"</formula>
    </cfRule>
  </conditionalFormatting>
  <conditionalFormatting sqref="P387:Z388 R386:T386 V386:Z386">
    <cfRule type="expression" dxfId="201" priority="38">
      <formula>$C$14="No_existen"</formula>
    </cfRule>
  </conditionalFormatting>
  <conditionalFormatting sqref="P389:Z391">
    <cfRule type="expression" dxfId="200" priority="37">
      <formula>$C$17="No_existen"</formula>
    </cfRule>
  </conditionalFormatting>
  <conditionalFormatting sqref="P392 R392:Z394">
    <cfRule type="expression" dxfId="199" priority="36">
      <formula>$C$20="No_existen"</formula>
    </cfRule>
  </conditionalFormatting>
  <conditionalFormatting sqref="Q383:Q385 Q387:Q391">
    <cfRule type="expression" dxfId="198" priority="40">
      <formula>$P383="No asignado"</formula>
    </cfRule>
  </conditionalFormatting>
  <conditionalFormatting sqref="P386:Q386">
    <cfRule type="expression" dxfId="197" priority="34">
      <formula>$C$11="No_existen"</formula>
    </cfRule>
  </conditionalFormatting>
  <conditionalFormatting sqref="Q386">
    <cfRule type="expression" dxfId="196" priority="35">
      <formula>$P386="No asignado"</formula>
    </cfRule>
  </conditionalFormatting>
  <conditionalFormatting sqref="U386">
    <cfRule type="expression" dxfId="195" priority="33">
      <formula>$C$11="No_existen"</formula>
    </cfRule>
  </conditionalFormatting>
  <conditionalFormatting sqref="Q393">
    <cfRule type="expression" dxfId="194" priority="31">
      <formula>$C$11="No_existen"</formula>
    </cfRule>
  </conditionalFormatting>
  <conditionalFormatting sqref="Q393">
    <cfRule type="expression" dxfId="193" priority="32">
      <formula>$P393="No asignado"</formula>
    </cfRule>
  </conditionalFormatting>
  <conditionalFormatting sqref="P393:P394">
    <cfRule type="expression" dxfId="192" priority="30">
      <formula>$C$20="No_existen"</formula>
    </cfRule>
  </conditionalFormatting>
  <conditionalFormatting sqref="Q394">
    <cfRule type="expression" dxfId="191" priority="28">
      <formula>$C$11="No_existen"</formula>
    </cfRule>
  </conditionalFormatting>
  <conditionalFormatting sqref="Q394">
    <cfRule type="expression" dxfId="190" priority="29">
      <formula>$P394="No asignado"</formula>
    </cfRule>
  </conditionalFormatting>
  <conditionalFormatting sqref="Q392">
    <cfRule type="expression" dxfId="189" priority="26">
      <formula>$C$11="No_existen"</formula>
    </cfRule>
  </conditionalFormatting>
  <conditionalFormatting sqref="Q392">
    <cfRule type="expression" dxfId="188" priority="27">
      <formula>$P392="No asignado"</formula>
    </cfRule>
  </conditionalFormatting>
  <conditionalFormatting sqref="AH383:AH385">
    <cfRule type="expression" dxfId="187" priority="25">
      <formula>AG383="ASUMIR"</formula>
    </cfRule>
  </conditionalFormatting>
  <conditionalFormatting sqref="AI383:AI385">
    <cfRule type="expression" dxfId="186" priority="24">
      <formula>AG383="ASUMIR"</formula>
    </cfRule>
  </conditionalFormatting>
  <conditionalFormatting sqref="AF383">
    <cfRule type="cellIs" dxfId="185" priority="21" operator="equal">
      <formula>"LEVE"</formula>
    </cfRule>
    <cfRule type="cellIs" dxfId="184" priority="22" operator="equal">
      <formula>"MODERADO"</formula>
    </cfRule>
    <cfRule type="cellIs" dxfId="183" priority="23" operator="equal">
      <formula>"GRAVE"</formula>
    </cfRule>
  </conditionalFormatting>
  <conditionalFormatting sqref="AF386">
    <cfRule type="cellIs" dxfId="182" priority="18" operator="equal">
      <formula>"LEVE"</formula>
    </cfRule>
    <cfRule type="cellIs" dxfId="181" priority="19" operator="equal">
      <formula>"MODERADO"</formula>
    </cfRule>
    <cfRule type="cellIs" dxfId="180" priority="20" operator="equal">
      <formula>"GRAVE"</formula>
    </cfRule>
  </conditionalFormatting>
  <conditionalFormatting sqref="AF389">
    <cfRule type="cellIs" dxfId="179" priority="15" operator="equal">
      <formula>"LEVE"</formula>
    </cfRule>
    <cfRule type="cellIs" dxfId="178" priority="16" operator="equal">
      <formula>"MODERADO"</formula>
    </cfRule>
    <cfRule type="cellIs" dxfId="177" priority="17" operator="equal">
      <formula>"GRAVE"</formula>
    </cfRule>
  </conditionalFormatting>
  <conditionalFormatting sqref="AF392">
    <cfRule type="cellIs" dxfId="176" priority="12" operator="equal">
      <formula>"LEVE"</formula>
    </cfRule>
    <cfRule type="cellIs" dxfId="175" priority="13" operator="equal">
      <formula>"MODERADO"</formula>
    </cfRule>
    <cfRule type="cellIs" dxfId="174" priority="14" operator="equal">
      <formula>"GRAVE"</formula>
    </cfRule>
  </conditionalFormatting>
  <conditionalFormatting sqref="C396:C397 G395:K397">
    <cfRule type="expression" dxfId="173" priority="11">
      <formula>$C$11="No_existen"</formula>
    </cfRule>
  </conditionalFormatting>
  <conditionalFormatting sqref="C399:C400 G398:K400">
    <cfRule type="expression" dxfId="172" priority="10">
      <formula>$C$14="No_existen"</formula>
    </cfRule>
  </conditionalFormatting>
  <conditionalFormatting sqref="G401:K403 C402:C403">
    <cfRule type="expression" dxfId="171" priority="9">
      <formula>$C$17="No_existen"</formula>
    </cfRule>
  </conditionalFormatting>
  <conditionalFormatting sqref="G404:K406 C405:C406">
    <cfRule type="expression" dxfId="170" priority="8">
      <formula>$C$20="No_existen"</formula>
    </cfRule>
  </conditionalFormatting>
  <conditionalFormatting sqref="Q395:Q406">
    <cfRule type="expression" dxfId="169" priority="7">
      <formula>$P395="No asignado"</formula>
    </cfRule>
  </conditionalFormatting>
  <conditionalFormatting sqref="P395:Z397">
    <cfRule type="expression" dxfId="168" priority="6">
      <formula>$C$11="No_existen"</formula>
    </cfRule>
  </conditionalFormatting>
  <conditionalFormatting sqref="P398:Z400">
    <cfRule type="expression" dxfId="167" priority="5">
      <formula>$C$14="No_existen"</formula>
    </cfRule>
  </conditionalFormatting>
  <conditionalFormatting sqref="P401:Z403">
    <cfRule type="expression" dxfId="166" priority="4">
      <formula>$C$17="No_existen"</formula>
    </cfRule>
  </conditionalFormatting>
  <conditionalFormatting sqref="P404:Z406">
    <cfRule type="expression" dxfId="165" priority="3">
      <formula>$C$20="No_existen"</formula>
    </cfRule>
  </conditionalFormatting>
  <conditionalFormatting sqref="AH395:AH406">
    <cfRule type="expression" dxfId="164" priority="2">
      <formula>AG395="ASUMIR"</formula>
    </cfRule>
  </conditionalFormatting>
  <conditionalFormatting sqref="AI395:AI406">
    <cfRule type="expression" dxfId="163" priority="1">
      <formula>AG395="ASUMIR"</formula>
    </cfRule>
  </conditionalFormatting>
  <dataValidations xWindow="830" yWindow="526" count="40">
    <dataValidation allowBlank="1" showInputMessage="1" showErrorMessage="1" promptTitle="CONTROL" prompt="Defina el estado del control asociado al riesgo" sqref="D281:F281 D284:F284 D287:F287 D290:F290 D14:F14 D26:F26 D293:F293 D29:F29 D32:F32 D35:F35 D38:F38 D41:F41 D44:F44 D50:F50 D20:F20 D269:F269 D17:F17 D23:F23 E485:F485 D51:D268 D11:F11 E68:F68 D12:D13 D15:D16 D18:D19 D21:D22 D24:D25 D27:D28 D30:D31 D33:D34 D36:D37 D39:D40 D42:D43 D45:D46 D48:D49 D275:F275 D279:D280 D282:D283 D285:D286 D288:D289 D291:D292 D47:F47 E53:F53 E56:F56 E59:F59 E62:F62 E65:F65 D278:F278 E74:F74 E134:F134 E194:F194 E254:F254 E314:F314 E374:F374 E434:F434 E494:F494 E86:F86 E146:F146 E206:F206 E266:F266 E326:F326 E386:F386 E446:F446 E506:F506 E89:F89 E149:F149 E209:F209 E566:F566 E329:F329 E389:F389 E449:F449 E509:F509 E92:F92 E152:F152 E212:F212 E332:F332 E392:F392 E452:F452 E512:F512 E95:F95 E155:F155 E215:F215 E335:F335 E395:F395 E455:F455 E515:F515 E98:F98 E158:F158 E218:F218 E338:F338 E398:F398 E458:F458 E518:F518 E101:F101 E161:F161 E221:F221 E341:F341 E401:F401 E461:F461 E521:F521 E104:F104 E164:F164 E224:F224 E344:F344 E404:F404 E464:F464 E524:F524 E110:F110 E170:F170 E230:F230 E350:F350 E410:F410 E470:F470 E530:F530 E80:F80 E140:F140 E200:F200 E260:F260 E320:F320 E380:F380 E440:F440 E500:F500 E77:F77 E137:F137 E197:F197 E257:F257 E317:F317 E377:F377 E437:F437 E497:F497 E83:F83 E143:F143 E203:F203 E263:F263 E323:F323 E383:F383 E443:F443 E503:F503 E71:F71 E131:F131 E191:F191 E251:F251 E311:F311 E371:F371 E431:F431 E491:F491 E128:F128 E188:F188 E248:F248 E308:F308 E368:F368 E428:F428 E488:F488 E107:F107 E167:F167 E227:F227 E347:F347 E407:F407 E467:F467 E527:F527 E113:F113 E173:F173 E233:F233 E353:F353 E413:F413 E473:F473 E533:F533 E116:F116 E176:F176 E236:F236 E296:F296 E356:F356 E416:F416 E476:F476 E119:F119 E179:F179 E239:F239 E299:F299 E359:F359 E419:F419 E479:F479 E122:F122 E182:F182 E242:F242 E302:F302 E362:F362 E422:F422 E482:F482 E125:F125 E185:F185 E245:F245 E305:F305 E365:F365 E425:F425 D294:D648 E536:F536 E539:F539 E542:F542 E545:F545 E548:F548 E551:F551 E554:F554 E557:F557 E560:F560 E563:F563 D272:F272 D270:D271 D273:D274 D276:D277" xr:uid="{0323BE24-5717-4F79-A313-73F88521DCB3}"/>
    <dataValidation allowBlank="1" showInputMessage="1" showErrorMessage="1" promptTitle="INDICADOR  DEL RIESGO" prompt="Establezca un indicador que permita monitorear el riesgo" sqref="AQ11 AQ14:AQ295" xr:uid="{A577A5B1-C19C-4749-92B5-1E0B9D1C3CE8}"/>
    <dataValidation allowBlank="1" showInputMessage="1" showErrorMessage="1" prompt="Defina la acción (oportunidad de mejora) que será implementada para prevenir o mitigar el riesgo, de acuerdo al nivel de exposición del mismo._x000a__x000a_Para ello tenga en cuenta la mejora o implementación de nuevos controles." sqref="AH56:AH295" xr:uid="{FA74A5D3-5E69-4284-BCCB-791CCA7FC8E6}"/>
    <dataValidation allowBlank="1" showInputMessage="1" showErrorMessage="1" promptTitle="INDICADOR DE RIESGO" prompt="Digite el nombre y la formula del indicador que permita monitorear el riesgo" sqref="AE56:AE295" xr:uid="{347FE5A6-9C44-4621-952C-B34FCA63149A}"/>
    <dataValidation allowBlank="1" showInputMessage="1" showErrorMessage="1" promptTitle="META" prompt="Establezca la meta para el indicador, definiendo si la meta a cumplir es creciente o decreciente." sqref="AF56:AF295" xr:uid="{3F3648D1-91F0-49FC-9B6F-1BA6097B357E}"/>
    <dataValidation type="custom"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S11 S566 S563 S560 S557 S554 S551 S548 S545 S542 S539 S536 S533 S530 S527 S524 S521 S518 S515 S512 S509 S506 S503 S500 S497 S494 S491 S488 S485 S482 S479 S476 S473 S470 S467 S464 S461 S458 S455 S452 S449 S446 S443 S440 S437 S434 S431 S428 S425 S422 S419 S416 S413 S410 S407 S404 S401 S398 S395 S392 S389 S386 S383 S380 S377 S374 S371 S368 S365 S362 S359 S356 S353 S350 S347 S344 S341 S338 S335 S332 S329 S326 S323 S320 S317 S314 S311 S308 S305 S302 S299 S296 S293 S290 S287 S284 S281 S278 S275 S272 S269 S266 S263 S260 S257 S254 S251 S248 S245 S242 S239 S236 S233 S230 S227 S224 S221 S218 S215 S212 S209 S206 S203 S200 S197 S194 S191 S188 S185 S182 S179 S176 S173 S170 S167 S164 S161 S158 S155 S152 S149 S146 S143 S140 S137 S134 S131 S128 S125 S122 S119 S116 S113 S110 S107 S104 S101 S98 S95 S92 S89 S86 S83 S80 S77 S74 S71 S68 S65 S62 S59 S56 S53 S50 S47 S44 S41 S38 S35 S32 S29 S26 S23 S20 S17 S14" xr:uid="{8AD11A6E-8F67-42F0-A92E-7E25CD514EA3}">
      <formula1>$C$11&lt;&gt;"No_existen"</formula1>
    </dataValidation>
    <dataValidation type="list" allowBlank="1" showInputMessage="1" showErrorMessage="1" errorTitle="DATO NO VÁLIDO" error="CELDA DE SELECCIÓN - NO CAMBIAR CONFIGURACIÓN" promptTitle="CONTROL" prompt="Defina el estado del control asociado al riesgo" sqref="C55:C568" xr:uid="{11BA2A7B-FEB2-4913-B515-3908FDB09A61}">
      <formula1>CONTROLES</formula1>
    </dataValidation>
    <dataValidation type="list" allowBlank="1" showInputMessage="1" showErrorMessage="1" errorTitle="DATO NO VÁLIDO" error="CELDA DE SELECCIÓN - NO CAMBIAR CONFIGURACIÓN" promptTitle="Estado del Control" prompt="Determine el estado del control" sqref="C11:C568" xr:uid="{22E11B4D-323A-4AA8-9A83-48BB5700DE86}">
      <formula1>CONTROLES</formula1>
    </dataValidation>
    <dataValidation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I566 I11 H11:H568 I14 I17 I20 I23 I26 I29 I32 I35 I38 I41 I44 I47 I50 I53 I56 I59 I62 I65 I68 I71 I74 I77 I80 I83 I86 I89 I92 I95 I98 I101 I104 I107 I110 I113 I116 I119 I122 I125 I128 I131 I134 I137 I140 I143 I146 I149 I152 I155 I158 I161 I164 I167 I170 I173 I176 I179 I182 I185 I188 I191 I194 I197 I200 I203 I206 I209 I212 I215 I218 I221 I224 I227 I230 I233 I236 I239 I242 I245 I248 I251 I254 I257 I260 I263 I266 I269 I272 I275 I278 I281 I284 I287 I290 I293 I296 I299 I302 I305 I308 I311 I314 I317 I320 I323 I326 I329 I332 I335 I338 I341 I344 I347 I350 I353 I356 I359 I362 I365 I368 I371 I374 I377 I380 I383 I386 I389 I392 I395 I398 I401 I404 I407 I410 I413 I416 I419 I422 I425 I428 I431 I434 I437 I440 I443 I446 I449 I452 I455 I458 I461 I464 I467 I470 I473 I476 I479 I482 I485 I488 I491 I494 I497 I500 I503 I506 I509 I512 I515 I518 I521 I524 I527 I530 I533 I536 I539 I542 I545 I548 I551 I554 I557 I560 I563 M11:N568" xr:uid="{282ABF8F-0D6E-42BB-9EC4-075AD96FEB71}"/>
    <dataValidation allowBlank="1" showInputMessage="1" showErrorMessage="1" promptTitle="Tipo de control" prompt="Defina que tipo de control es el que se aplica._x000a__x000a_Si definio NO EXISTE EL CONTROL dejeesta celda en blanco" sqref="AA11:AA568" xr:uid="{D916FAA9-549B-4454-B82E-2A0A9651B880}"/>
    <dataValidation type="list" allowBlank="1" showInputMessage="1" showErrorMessage="1" errorTitle=" " promptTitle="VALORACION DE LA RESPONSABILIDAD" prompt="Seleccione de la lista de desplegable la valoración dada frente a la responsabilidad del control descrito, para ello tenga en cuenta las siguientes tres caracteristicas:_x000a__x000a_-Responsable_x000a_-Segregación de funciones_x000a_-Autoridad" sqref="P534:P535 P537:P538 P540:P541 P543:P544 P546:P547 P549:P550 P552:P553 P555:P556 P558:P559 P561:P562 P564:P565 P567:P568" xr:uid="{BEB1DAC4-F726-4C39-8F8D-FE49B43CDF9D}">
      <formula1>RESPONSABILIDAD</formula1>
    </dataValidation>
    <dataValidation type="list"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K56:K568" xr:uid="{85E29C8B-ED05-4089-A4A6-0B3E1A0B61CD}">
      <formula1>NIVEL_AUTOMAT</formula1>
    </dataValidation>
    <dataValidation type="custom" allowBlank="1" showInputMessage="1" showErrorMessage="1" sqref="AQ10" xr:uid="{D227E370-EF04-4790-B47A-3B4C56660599}">
      <formula1>"SI(P11=""No_existe"",5,EVAL_PERIODICIDAD)"</formula1>
    </dataValidation>
    <dataValidation allowBlank="1" showInputMessage="1" showErrorMessage="1" errorTitle=" NO EXISTE CONTROL" error="Si requiere registrar información cambie el estado del control." prompt="Si el control es manual identifique el cargo responsable que ejecuta el control._x000a__x000a_SI el control es automatizado, identifique el aplicativo o software empleado en el control_x000a_" sqref="R11:R568" xr:uid="{4C8D97E1-5055-4466-9DC1-637AD509759A}"/>
    <dataValidation allowBlank="1" showInputMessage="1" sqref="L674:L1048576 Q8 Q10 G1 L1 P678 L8 P668 Q569:Q659 U668 Q674:Q1048576 K668:K672 G8:G666 G674:G676 G683:G1048576 U660:U666 Q1 P680 L10:L666" xr:uid="{8460A6FA-046D-43D3-9502-4A71180C9D47}"/>
    <dataValidation allowBlank="1" showErrorMessage="1" promptTitle="Tipo de control" prompt="Defina que tipo de control es el que se aplica._x000a__x000a_Si definio NO EXISTE EL CONTROL dejeesta celda en blanco" sqref="AB11:AB568" xr:uid="{B9F6B950-C308-430B-A3B6-70B30E6919A6}"/>
    <dataValidation type="custom" allowBlank="1" showInputMessage="1" showErrorMessage="1" errorTitle="COMPARTIR" error="Si requiere involucrar otra dependencia elija como Tipo de manejo &quot;COMPARTIR&quot;" sqref="AO11:AP295" xr:uid="{30082DC1-103C-4C9A-8B83-278341767DFA}">
      <formula1>AH11="COMPARTIR"</formula1>
    </dataValidation>
    <dataValidation type="custom" allowBlank="1" showInputMessage="1" showErrorMessage="1" errorTitle="COMPARTIR" error="Si requiere involucrar otra dependencia elija como Tipo de manejo &quot;COMPARTIR&quot;" sqref="AN11:AN295" xr:uid="{FB9F75CC-9F6A-4356-80CF-A782DC5DC97C}">
      <formula1>AH11="COMPARTIR"</formula1>
    </dataValidation>
    <dataValidation type="custom" allowBlank="1" showInputMessage="1" showErrorMessage="1" errorTitle="COMPARTIR" error="Si requiere involucrar otra dependencia elija como Tipo de manejo &quot;COMPARTIR&quot;" sqref="AM11:AM295" xr:uid="{25847725-020B-409E-B31F-9E028E08DFFD}">
      <formula1>AH11="COMPARTIR"</formula1>
    </dataValidation>
    <dataValidation type="custom" allowBlank="1" showInputMessage="1" showErrorMessage="1" errorTitle="COMPARTIR" error="Si requiere involucrar otra dependencia elija como Tipo de manejo &quot;COMPARTIR&quot;" sqref="AL11:AL295" xr:uid="{AF6AC7B3-8AC5-48D7-8924-9FDA124C3269}">
      <formula1>AH11="COMPARTIR"</formula1>
    </dataValidation>
    <dataValidation type="custom" allowBlank="1" showInputMessage="1" showErrorMessage="1" errorTitle="COMPARTIR" error="Si requiere involucrar otra dependencia elija como Tipo de manejo &quot;COMPARTIR&quot;" sqref="AJ11:AK295" xr:uid="{B9422DE2-3607-449E-BC37-A71AE400F4D7}">
      <formula1>AG11="COMPARTIR"</formula1>
    </dataValidation>
    <dataValidation allowBlank="1" showErrorMessage="1" errorTitle=" NO EXISTE CONTROL" error="Si requiere registrar información cambie el estado del control." prompt="Describa el control que ACTUALMENTE tiene para mitigar o prevenir el riesgo._x000a__x000a_Si definio NO EXISTE CONTROL, deje esta celda en blanco" sqref="T11:T568 O11:O568 J11:J568" xr:uid="{6E24FA50-04DF-4931-80E9-56FCC29FF06B}"/>
    <dataValidation allowBlank="1" showErrorMessage="1" promptTitle="Periodicidad" prompt="Determine los intervalos en los cuales aplica el control._x000a__x000a_Si definio NO EXISTE EL CONTROL deje esta celda en blanco" sqref="W11:W568" xr:uid="{AF427E0E-7038-4E76-910E-DBDC61151ABC}"/>
    <dataValidation allowBlank="1" showErrorMessage="1" promptTitle="Periodicidad" prompt="Determine los intervalos en los cuales aplica el control._x000a__x000a_Si definio NO EXISTE EL CONTROL dejeesta celda en blanco" sqref="X11:Y568" xr:uid="{69E236A1-5C8B-4F49-8600-7561B6B055E4}"/>
    <dataValidation type="list" allowBlank="1" showErrorMessage="1" promptTitle="Tipo de control" prompt="Defina que tipo de control es el que se aplica._x000a__x000a_Si definio NO EXISTE EL CONTROL deje esta celda en blanco" sqref="Z11:Z568" xr:uid="{9A98E7EA-B075-415D-9E33-41B20CE1B0A3}">
      <formula1>"Detectivo, Preventivo"</formula1>
    </dataValidation>
    <dataValidation type="list" allowBlank="1" showErrorMessage="1" errorTitle=" " promptTitle="VALORACION DE LA RESPONSABILIDAD" prompt="Seleccione de la lista de desplegable la valoración dada frente a la responsabilidad del control descrito, para ello tenga en cuenta las siguientes tres caracteristicas:_x000a__x000a_-Responsable_x000a_-Segregación de funciones_x000a_-Autoridad" sqref="P11:P533 P536 P539 P542 P545 P548 P551 P554 P557 P560 P563 P566" xr:uid="{59F370E8-F9AF-49D5-9FAE-C61DBE190486}">
      <formula1>RESPONSABILIDAD</formula1>
    </dataValidation>
    <dataValidation type="list" allowBlank="1" showErrorMessage="1" errorTitle=" NO EXISTE CONTROL" error="Si requiere registrar información cambie el estado del control." prompt="Defina si la periodicidad empleada en el control es oportuna o no._x000a__x000a_Seleccione de la lista de desplegable" sqref="U11:U647" xr:uid="{07DF2225-D9BA-4E28-8153-E1CD4BB05075}">
      <formula1>EVAL_PERIODICIDAD</formula1>
    </dataValidation>
    <dataValidation type="list" allowBlank="1" showErrorMessage="1" promptTitle="Periodicidad" prompt="Determine los intervalos en los cuales aplica el control._x000a__x000a_Si definio NO EXISTE EL CONTROL deje esta celda en blanco" sqref="V11:V647" xr:uid="{37E27405-6DE6-4697-8B2C-F18D9F30F16D}">
      <formula1>PERIODICIDAD</formula1>
    </dataValidation>
    <dataValidation type="list" allowBlank="1" showInputMessage="1" showErrorMessage="1" sqref="AG11 AG566 AG563 AG560 AG557 AG554 AG551 AG548 AG545 AG542 AG539 AG536 AG533 AG530 AG527 AG524 AG521 AG518 AG515 AG512 AG509 AG506 AG503 AG500 AG497 AG494 AG491 AG488 AG485 AG482 AG479 AG476 AG473 AG470 AG467 AG464 AG461 AG458 AG455 AG452 AG449 AG446 AG443 AG440 AG437 AG434 AG431 AG428 AG425 AG422 AG419 AG416 AG413 AG410 AG407 AG404 AG401 AG398 AG395 AG392 AG389 AG386 AG383 AG380 AG377 AG374 AG371 AG368 AG365 AG362 AG359 AG356 AG353 AG350 AG347 AG344 AG341 AG338 AG335 AG332 AG329 AG326 AG323 AG320 AG317 AG314 AG311 AG308 AG305 AG302 AG299 AG296 AG293 AG290 AG287 AG284 AG281 AG278 AG275 AG272 AG269 AG266 AG263 AG260 AG257 AG254 AG251 AG248 AG245 AG242 AG239 AG236 AG233 AG230 AG227 AG224 AG221 AG218 AG215 AG212 AG209 AG206 AG203 AG200 AG197 AG194 AG191 AG188 AG185 AG182 AG179 AG176 AG173 AG170 AG167 AG164 AG161 AG158 AG155 AG152 AG149 AG146 AG143 AG140 AG137 AG134 AG131 AG128 AG125 AG122 AG119 AG116 AG113 AG110 AG107 AG104 AG101 AG98 AG95 AG92 AG89 AG86 AG83 AG80 AG77 AG74 AG71 AG68 AG65 AG62 AG59 AG56 AG53 AG50 AG47 AG44 AG41 AG38 AG35 AG32 AG29 AG26 AG23 AG20 AG17 AG14" xr:uid="{DA99863A-A917-471E-9859-6B323409A369}">
      <formula1>INDIRECT($AD11)</formula1>
    </dataValidation>
    <dataValidation type="list" allowBlank="1" showInputMessage="1" showErrorMessage="1" sqref="AG12 AG567 AG564 AG561 AG558 AG555 AG552 AG549 AG546 AG543 AG540 AG537 AG534 AG531 AG528 AG525 AG522 AG519 AG516 AG513 AG510 AG507 AG504 AG501 AG498 AG495 AG492 AG489 AG486 AG483 AG480 AG477 AG474 AG471 AG468 AG465 AG462 AG459 AG456 AG453 AG450 AG447 AG444 AG441 AG438 AG435 AG432 AG429 AG426 AG423 AG420 AG417 AG414 AG411 AG408 AG405 AG402 AG399 AG396 AG393 AG390 AG387 AG384 AG381 AG378 AG375 AG372 AG369 AG366 AG363 AG360 AG357 AG354 AG351 AG348 AG345 AG342 AG339 AG336 AG333 AG330 AG327 AG324 AG321 AG318 AG315 AG312 AG309 AG306 AG303 AG300 AG297 AG294 AG291 AG288 AG285 AG282 AG279 AG276 AG273 AG270 AG267 AG264 AG261 AG258 AG255 AG252 AG249 AG246 AG243 AG240 AG237 AG234 AG231 AG228 AG225 AG222 AG219 AG216 AG213 AG210 AG207 AG204 AG201 AG198 AG195 AG192 AG189 AG186 AG183 AG180 AG177 AG174 AG171 AG168 AG165 AG162 AG159 AG156 AG153 AG150 AG147 AG144 AG141 AG138 AG135 AG132 AG129 AG126 AG123 AG120 AG117 AG114 AG111 AG108 AG105 AG102 AG99 AG96 AG93 AG90 AG87 AG84 AG81 AG78 AG75 AG72 AG69 AG66 AG63 AG60 AG57 AG54 AG51 AG48 AG45 AG42 AG39 AG36 AG33 AG30 AG27 AG24 AG21 AG18 AG15" xr:uid="{69264A31-9DAA-4020-875A-A582F29E7226}">
      <formula1>INDIRECT($AD11)</formula1>
    </dataValidation>
    <dataValidation type="list" allowBlank="1" showInputMessage="1" showErrorMessage="1" sqref="AG13 AG568 AG565 AG562 AG559 AG556 AG553 AG550 AG547 AG544 AG541 AG538 AG535 AG532 AG529 AG526 AG523 AG520 AG517 AG514 AG511 AG508 AG505 AG502 AG499 AG496 AG493 AG490 AG487 AG484 AG481 AG478 AG475 AG472 AG469 AG466 AG463 AG460 AG457 AG454 AG451 AG448 AG445 AG442 AG439 AG436 AG433 AG430 AG427 AG424 AG421 AG418 AG415 AG412 AG409 AG406 AG403 AG400 AG397 AG394 AG391 AG388 AG385 AG382 AG379 AG376 AG373 AG370 AG367 AG364 AG361 AG358 AG355 AG352 AG349 AG346 AG343 AG340 AG337 AG334 AG331 AG328 AG325 AG322 AG319 AG316 AG313 AG310 AG307 AG304 AG301 AG298 AG295 AG292 AG289 AG286 AG283 AG280 AG277 AG274 AG271 AG268 AG265 AG262 AG259 AG256 AG253 AG250 AG247 AG244 AG241 AG238 AG235 AG232 AG229 AG226 AG223 AG220 AG217 AG214 AG211 AG208 AG205 AG202 AG199 AG196 AG193 AG190 AG187 AG184 AG181 AG178 AG175 AG172 AG169 AG166 AG163 AG160 AG157 AG154 AG151 AG148 AG145 AG142 AG139 AG136 AG133 AG130 AG127 AG124 AG121 AG118 AG115 AG112 AG109 AG106 AG103 AG100 AG97 AG94 AG91 AG88 AG85 AG82 AG79 AG76 AG73 AG70 AG67 AG64 AG61 AG58 AG55 AG52 AG49 AG46 AG43 AG40 AG37 AG34 AG31 AG28 AG25 AG22 AG19 AG16" xr:uid="{81069F4F-727C-44D9-B410-96C68FAEDCF5}">
      <formula1>INDIRECT($AD11)</formula1>
    </dataValidation>
    <dataValidation type="date" operator="greaterThan" allowBlank="1" showInputMessage="1" showErrorMessage="1" errorTitle="ERROR EN FECHA" error="Diligencie una fecha superior a 01-ene-2025_x000a_" promptTitle="FECHA: DD/MM/AAAA" prompt="Digite fecha en la cual se finalizará la acción preventiva para el manejo del riesgo._x000a__x000a_DD/MM/AAAA" sqref="AI56:AI568" xr:uid="{79B53F8B-576E-438C-BCA9-DD1E51327FB2}">
      <formula1>45658</formula1>
    </dataValidation>
    <dataValidation allowBlank="1" showErrorMessage="1" errorTitle="DATO NO VALIDO" error="CELDA DE SELECCIÓN - NO CAMBIAR CONFIGURACIÓN" promptTitle="IMPACTO" prompt="Seleccione el nivel de impacto del riesgo" sqref="B11:B568" xr:uid="{6152F98A-C16B-4239-A26E-C376B9D06262}"/>
    <dataValidation type="list" allowBlank="1" showErrorMessage="1" errorTitle="DATO NO VÁLIDO" error="CELDA DE SELECCIÓN - NO CAMBIAR CONFIGURACIÓN" promptTitle="CONTROL" prompt="Defina el estado del control asociado al riesgo" sqref="C11:C54" xr:uid="{24A36F7E-FDCC-4882-B16B-060B01496034}">
      <formula1>CONTROLES</formula1>
    </dataValidation>
    <dataValidation type="list" allowBlank="1" showErrorMessage="1" errorTitle=" NO EXISTE CONTROL" error="Si requiere registrar información cambie el estado del control." prompt="Describa el control que ACTUALMENTE tiene para mitigar o prevenir el riesgo._x000a__x000a_Si definio NO EXISTE CONTROL, deje esta celda en blanco" sqref="K11:K55" xr:uid="{10472C8B-8D41-4BB6-8B25-E40015A4F598}">
      <formula1>NIVEL_AUTOMAT</formula1>
    </dataValidation>
    <dataValidation allowBlank="1" promptTitle="Digitar su cargo" prompt="Digite:_x000a_Planta:  Nombre del cargo_x000a_Transitorio: Nombre de denominación_x000a_Contratista: Contrato - Orden de servicio_x000a__x000a_Si definió NO ASIGNADO, deje esta celda en blanco" sqref="Q11:Q568" xr:uid="{60806BC7-FEB4-43A4-8028-9BC4E3A0091F}"/>
    <dataValidation allowBlank="1" showErrorMessage="1" promptTitle="INDICADOR DE RIESGO" prompt="Digite el nombre y la formula del indicador que permita monitorear el riesgo" sqref="AE11:AE55" xr:uid="{DF86AABA-3BEE-4466-AD6A-E8219D658339}"/>
    <dataValidation allowBlank="1" showErrorMessage="1" promptTitle="META" prompt="Establezca la meta para el indicador, definiendo si la meta a cumplir es creciente o decreciente." sqref="AF11:AF55" xr:uid="{AA945447-B7A3-4874-BCBB-542E277C3048}"/>
    <dataValidation allowBlank="1" showErrorMessage="1" prompt="Defina la acción (oportunidad de mejora) que será implementada para prevenir o mitigar el riesgo, de acuerdo al nivel de exposición del mismo._x000a__x000a_Para ello tenga en cuenta la mejora o implementación de nuevos controles." sqref="AH11:AH55" xr:uid="{DDA5E216-F6F3-440A-8E0A-1EDD5B1020D6}"/>
    <dataValidation type="date" operator="greaterThan" allowBlank="1" showErrorMessage="1" errorTitle="ERROR EN FECHA" error="Diligencie una fecha superior a 01-ene-2025_x000a_" promptTitle="FECHA: DD/MM/AAAA" prompt="Digite fecha en la cual se finalizará la acción preventiva para el manejo del riesgo._x000a__x000a_DD/MM/AAAA" sqref="AI11:AI55" xr:uid="{CD5DB897-3A30-484D-9CAB-D15FFBB1B9FC}">
      <formula1>45658</formula1>
    </dataValidation>
  </dataValidations>
  <pageMargins left="1.3779527559055118" right="0.15748031496062992" top="0.59055118110236227" bottom="0.39370078740157483" header="0" footer="0"/>
  <pageSetup paperSize="120" scale="10" fitToHeight="10" orientation="landscape" horizontalDpi="1200" verticalDpi="1200" r:id="rId1"/>
  <headerFooter alignWithMargins="0"/>
  <colBreaks count="1" manualBreakCount="1">
    <brk id="36"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F04B66-4E81-43F8-9FBE-253908D8DCF8}">
  <dimension ref="A1:DC801"/>
  <sheetViews>
    <sheetView showGridLines="0" zoomScaleNormal="100" zoomScaleSheetLayoutView="100" workbookViewId="0">
      <pane xSplit="1" ySplit="10" topLeftCell="AF11" activePane="bottomRight" state="frozen"/>
      <selection pane="topRight" activeCell="B1" sqref="B1"/>
      <selection pane="bottomLeft" activeCell="A11" sqref="A11"/>
      <selection pane="bottomRight" activeCell="AR11" sqref="AR11:AR13"/>
    </sheetView>
  </sheetViews>
  <sheetFormatPr baseColWidth="10" defaultColWidth="15.42578125" defaultRowHeight="12.75" x14ac:dyDescent="0.2"/>
  <cols>
    <col min="1" max="14" width="15.42578125" style="96"/>
    <col min="15" max="15" width="15.42578125" style="99" customWidth="1"/>
    <col min="16" max="16" width="15.42578125" style="96"/>
    <col min="17" max="18" width="15.42578125" style="99" customWidth="1"/>
    <col min="19" max="19" width="15.42578125" style="96"/>
    <col min="20" max="22" width="0" style="99" hidden="1" customWidth="1"/>
    <col min="23" max="23" width="15.42578125" style="96"/>
    <col min="24" max="26" width="0" style="99" hidden="1" customWidth="1"/>
    <col min="27" max="28" width="15.42578125" style="96"/>
    <col min="29" max="31" width="0" style="99" hidden="1" customWidth="1"/>
    <col min="32" max="33" width="15.42578125" style="96"/>
    <col min="34" max="36" width="0" style="99" hidden="1" customWidth="1"/>
    <col min="37" max="38" width="15.42578125" style="96"/>
    <col min="39" max="41" width="0" style="99" hidden="1" customWidth="1"/>
    <col min="42" max="42" width="15.42578125" style="96"/>
    <col min="43" max="43" width="15.42578125" style="99" customWidth="1"/>
    <col min="44" max="44" width="15.42578125" style="98"/>
    <col min="45" max="45" width="15.42578125" style="99" customWidth="1"/>
    <col min="46" max="16384" width="15.42578125" style="96"/>
  </cols>
  <sheetData>
    <row r="1" spans="1:88" s="69" customFormat="1" ht="17.25" x14ac:dyDescent="0.2">
      <c r="A1" s="65"/>
      <c r="B1" s="66"/>
      <c r="C1" s="66"/>
      <c r="D1" s="66"/>
      <c r="E1" s="66"/>
      <c r="F1" s="66"/>
      <c r="G1" s="66"/>
      <c r="H1" s="66"/>
      <c r="I1" s="66"/>
      <c r="J1" s="66"/>
      <c r="K1" s="66"/>
      <c r="L1" s="133"/>
      <c r="M1" s="133"/>
      <c r="N1" s="133"/>
      <c r="O1" s="67"/>
      <c r="P1" s="133"/>
      <c r="Q1" s="67"/>
      <c r="R1" s="67"/>
      <c r="S1" s="133"/>
      <c r="T1" s="67"/>
      <c r="U1" s="67"/>
      <c r="V1" s="67"/>
      <c r="W1" s="133"/>
      <c r="X1" s="67"/>
      <c r="Y1" s="67"/>
      <c r="Z1" s="67"/>
      <c r="AA1" s="133"/>
      <c r="AB1" s="133"/>
      <c r="AC1" s="67"/>
      <c r="AD1" s="67"/>
      <c r="AE1" s="67"/>
      <c r="AF1" s="133"/>
      <c r="AG1" s="133"/>
      <c r="AH1" s="67"/>
      <c r="AI1" s="67"/>
      <c r="AJ1" s="67"/>
      <c r="AK1" s="133"/>
      <c r="AL1" s="133"/>
      <c r="AM1" s="67"/>
      <c r="AN1" s="67"/>
      <c r="AO1" s="67"/>
      <c r="AP1" s="133"/>
      <c r="AQ1" s="67"/>
      <c r="AR1" s="68"/>
      <c r="AS1" s="67"/>
      <c r="AW1" s="133"/>
      <c r="AX1" s="133"/>
      <c r="AY1" s="112" t="s">
        <v>49</v>
      </c>
      <c r="AZ1" s="113" t="s">
        <v>386</v>
      </c>
      <c r="BA1" s="70"/>
      <c r="BB1" s="70"/>
      <c r="BC1" s="70"/>
      <c r="BD1" s="70"/>
      <c r="BE1" s="70"/>
      <c r="BF1" s="70"/>
    </row>
    <row r="2" spans="1:88" s="69" customFormat="1" ht="17.25" x14ac:dyDescent="0.2">
      <c r="A2" s="71"/>
      <c r="B2" s="72"/>
      <c r="C2" s="72"/>
      <c r="D2" s="72"/>
      <c r="E2" s="72"/>
      <c r="F2" s="72"/>
      <c r="G2" s="72"/>
      <c r="H2" s="72"/>
      <c r="I2" s="72"/>
      <c r="J2" s="72"/>
      <c r="K2" s="72"/>
      <c r="L2" s="333" t="s">
        <v>51</v>
      </c>
      <c r="M2" s="333"/>
      <c r="N2" s="333"/>
      <c r="O2" s="333"/>
      <c r="P2" s="333"/>
      <c r="Q2" s="333"/>
      <c r="R2" s="333"/>
      <c r="S2" s="333"/>
      <c r="T2" s="333"/>
      <c r="U2" s="333"/>
      <c r="V2" s="333"/>
      <c r="W2" s="333"/>
      <c r="X2" s="333"/>
      <c r="Y2" s="333"/>
      <c r="Z2" s="333"/>
      <c r="AA2" s="333"/>
      <c r="AB2" s="333"/>
      <c r="AC2" s="333"/>
      <c r="AD2" s="333"/>
      <c r="AE2" s="333"/>
      <c r="AF2" s="333"/>
      <c r="AG2" s="333"/>
      <c r="AH2" s="333"/>
      <c r="AI2" s="333"/>
      <c r="AJ2" s="333"/>
      <c r="AK2" s="333"/>
      <c r="AL2" s="333"/>
      <c r="AM2" s="333"/>
      <c r="AN2" s="333"/>
      <c r="AO2" s="333"/>
      <c r="AP2" s="333"/>
      <c r="AQ2" s="333"/>
      <c r="AR2" s="333"/>
      <c r="AS2" s="333"/>
      <c r="AY2" s="114" t="s">
        <v>292</v>
      </c>
      <c r="AZ2" s="115">
        <v>1</v>
      </c>
      <c r="BA2" s="70"/>
      <c r="BB2" s="70"/>
      <c r="BC2" s="70"/>
      <c r="BD2" s="70"/>
      <c r="BE2" s="70"/>
      <c r="BF2" s="70"/>
    </row>
    <row r="3" spans="1:88" s="69" customFormat="1" ht="17.25" x14ac:dyDescent="0.2">
      <c r="A3" s="71"/>
      <c r="B3" s="72"/>
      <c r="C3" s="72"/>
      <c r="D3" s="72"/>
      <c r="E3" s="72"/>
      <c r="F3" s="72"/>
      <c r="G3" s="72"/>
      <c r="H3" s="72"/>
      <c r="I3" s="72"/>
      <c r="J3" s="72"/>
      <c r="K3" s="72"/>
      <c r="L3" s="333" t="s">
        <v>40</v>
      </c>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3"/>
      <c r="AN3" s="333"/>
      <c r="AO3" s="333"/>
      <c r="AP3" s="333"/>
      <c r="AQ3" s="333"/>
      <c r="AR3" s="333"/>
      <c r="AS3" s="333"/>
      <c r="AY3" s="114" t="s">
        <v>293</v>
      </c>
      <c r="AZ3" s="116">
        <v>45828</v>
      </c>
      <c r="BA3" s="73"/>
      <c r="BB3" s="73"/>
      <c r="BC3" s="73"/>
      <c r="BD3" s="73"/>
      <c r="BE3" s="73"/>
      <c r="BF3" s="73"/>
    </row>
    <row r="4" spans="1:88" s="69" customFormat="1" ht="18" thickBot="1" x14ac:dyDescent="0.25">
      <c r="A4" s="71"/>
      <c r="B4" s="72"/>
      <c r="C4" s="72"/>
      <c r="D4" s="72"/>
      <c r="E4" s="72"/>
      <c r="F4" s="72"/>
      <c r="G4" s="72"/>
      <c r="H4" s="72"/>
      <c r="I4" s="72"/>
      <c r="J4" s="72"/>
      <c r="K4" s="72"/>
      <c r="L4" s="333"/>
      <c r="M4" s="333"/>
      <c r="N4" s="333"/>
      <c r="O4" s="333"/>
      <c r="P4" s="333"/>
      <c r="Q4" s="333"/>
      <c r="R4" s="333"/>
      <c r="S4" s="333"/>
      <c r="T4" s="333"/>
      <c r="U4" s="333"/>
      <c r="V4" s="333"/>
      <c r="W4" s="333"/>
      <c r="X4" s="333"/>
      <c r="Y4" s="333"/>
      <c r="Z4" s="333"/>
      <c r="AA4" s="333"/>
      <c r="AB4" s="333"/>
      <c r="AC4" s="333"/>
      <c r="AD4" s="333"/>
      <c r="AE4" s="333"/>
      <c r="AF4" s="333"/>
      <c r="AG4" s="333"/>
      <c r="AH4" s="333"/>
      <c r="AI4" s="333"/>
      <c r="AJ4" s="333"/>
      <c r="AK4" s="333"/>
      <c r="AL4" s="333"/>
      <c r="AM4" s="333"/>
      <c r="AN4" s="333"/>
      <c r="AO4" s="333"/>
      <c r="AP4" s="333"/>
      <c r="AQ4" s="333"/>
      <c r="AR4" s="333"/>
      <c r="AS4" s="333"/>
      <c r="AY4" s="117" t="s">
        <v>294</v>
      </c>
      <c r="AZ4" s="118" t="s">
        <v>385</v>
      </c>
      <c r="BA4" s="70"/>
      <c r="BB4" s="74"/>
      <c r="BC4" s="74"/>
      <c r="BD4" s="74"/>
      <c r="BE4" s="74"/>
      <c r="BF4" s="74"/>
      <c r="BG4" s="74"/>
      <c r="BH4" s="74"/>
      <c r="BI4" s="74"/>
      <c r="BJ4" s="74"/>
      <c r="BK4" s="74"/>
      <c r="BL4" s="74"/>
      <c r="BM4" s="74"/>
      <c r="BN4" s="74"/>
      <c r="BO4" s="74"/>
      <c r="BP4" s="74"/>
      <c r="BQ4" s="74"/>
      <c r="BR4" s="74"/>
      <c r="BS4" s="74"/>
      <c r="BT4" s="74"/>
      <c r="BU4" s="74"/>
      <c r="BV4" s="74"/>
      <c r="BW4" s="74"/>
      <c r="BX4" s="74"/>
      <c r="BY4" s="74"/>
      <c r="BZ4" s="74"/>
      <c r="CA4" s="74"/>
      <c r="CB4" s="74"/>
      <c r="CC4" s="74"/>
      <c r="CD4" s="74"/>
      <c r="CE4" s="74"/>
      <c r="CF4" s="74"/>
      <c r="CG4" s="74"/>
      <c r="CH4" s="74"/>
      <c r="CI4" s="74"/>
      <c r="CJ4" s="74"/>
    </row>
    <row r="5" spans="1:88" s="69" customFormat="1" ht="18" thickBot="1" x14ac:dyDescent="0.25">
      <c r="A5" s="406"/>
      <c r="B5" s="407"/>
      <c r="C5" s="407"/>
      <c r="D5" s="407"/>
      <c r="E5" s="407"/>
      <c r="F5" s="407"/>
      <c r="G5" s="407"/>
      <c r="H5" s="407"/>
      <c r="I5" s="407"/>
      <c r="J5" s="407"/>
      <c r="K5" s="407"/>
      <c r="L5" s="407"/>
      <c r="M5" s="407"/>
      <c r="N5" s="407"/>
      <c r="O5" s="407"/>
      <c r="P5" s="407"/>
      <c r="Q5" s="407"/>
      <c r="R5" s="407"/>
      <c r="S5" s="407"/>
      <c r="T5" s="407"/>
      <c r="U5" s="407"/>
      <c r="V5" s="407"/>
      <c r="W5" s="407"/>
      <c r="X5" s="407"/>
      <c r="Y5" s="407"/>
      <c r="Z5" s="407"/>
      <c r="AA5" s="407"/>
      <c r="AB5" s="407"/>
      <c r="AC5" s="407"/>
      <c r="AD5" s="407"/>
      <c r="AE5" s="407"/>
      <c r="AF5" s="407"/>
      <c r="AG5" s="407"/>
      <c r="AH5" s="407"/>
      <c r="AI5" s="407"/>
      <c r="AJ5" s="407"/>
      <c r="AK5" s="407"/>
      <c r="AL5" s="407"/>
      <c r="AM5" s="407"/>
      <c r="AN5" s="407"/>
      <c r="AO5" s="407"/>
      <c r="AP5" s="407"/>
      <c r="AQ5" s="407"/>
      <c r="AR5" s="407"/>
      <c r="AS5" s="407"/>
      <c r="AT5" s="407"/>
      <c r="AU5" s="407"/>
      <c r="AV5" s="407"/>
      <c r="AW5" s="407"/>
      <c r="AX5" s="407"/>
      <c r="AY5" s="407"/>
      <c r="AZ5" s="408"/>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F5" s="74"/>
      <c r="CG5" s="74"/>
      <c r="CH5" s="74"/>
      <c r="CI5" s="74"/>
      <c r="CJ5" s="74"/>
    </row>
    <row r="6" spans="1:88" s="75" customFormat="1" ht="18" thickBot="1" x14ac:dyDescent="0.25">
      <c r="A6" s="409" t="s">
        <v>113</v>
      </c>
      <c r="B6" s="410"/>
      <c r="C6" s="410"/>
      <c r="D6" s="411"/>
      <c r="E6" s="412" t="s">
        <v>107</v>
      </c>
      <c r="F6" s="320"/>
      <c r="G6" s="321"/>
      <c r="K6" s="367" t="s">
        <v>41</v>
      </c>
      <c r="L6" s="368"/>
      <c r="M6" s="76"/>
      <c r="N6" s="77"/>
      <c r="O6" s="78"/>
      <c r="P6" s="77"/>
      <c r="Q6" s="78"/>
      <c r="R6" s="78"/>
      <c r="S6" s="77"/>
      <c r="T6" s="78"/>
      <c r="U6" s="78"/>
      <c r="V6" s="78"/>
      <c r="X6" s="79"/>
      <c r="Y6" s="79"/>
      <c r="Z6" s="79"/>
      <c r="AB6" s="80"/>
      <c r="AC6" s="81"/>
      <c r="AD6" s="81"/>
      <c r="AE6" s="81"/>
      <c r="AF6" s="80"/>
      <c r="AH6" s="79"/>
      <c r="AI6" s="79"/>
      <c r="AJ6" s="79"/>
      <c r="AM6" s="79"/>
      <c r="AN6" s="79"/>
      <c r="AO6" s="79"/>
      <c r="AQ6" s="79"/>
      <c r="AR6" s="79"/>
      <c r="AS6" s="79"/>
      <c r="AZ6" s="82"/>
      <c r="BA6" s="83"/>
      <c r="BB6" s="327"/>
      <c r="BC6" s="327"/>
      <c r="BD6" s="327"/>
      <c r="BE6" s="327"/>
      <c r="BF6" s="327"/>
      <c r="BG6" s="327"/>
      <c r="BH6" s="327"/>
      <c r="BI6" s="327"/>
      <c r="BJ6" s="327"/>
      <c r="BK6" s="327"/>
      <c r="BL6" s="327"/>
      <c r="BM6" s="327"/>
      <c r="BN6" s="327"/>
      <c r="BO6" s="327"/>
      <c r="BP6" s="327"/>
      <c r="BQ6" s="327"/>
      <c r="BR6" s="327"/>
      <c r="BS6" s="327"/>
      <c r="BT6" s="327"/>
      <c r="BU6" s="327"/>
      <c r="BV6" s="327"/>
      <c r="BW6" s="327"/>
      <c r="BX6" s="327"/>
      <c r="BY6" s="327"/>
      <c r="BZ6" s="327"/>
      <c r="CA6" s="327"/>
      <c r="CB6" s="327"/>
      <c r="CC6" s="327"/>
      <c r="CD6" s="327"/>
      <c r="CE6" s="327"/>
      <c r="CF6" s="327"/>
      <c r="CG6" s="327"/>
      <c r="CH6" s="327"/>
      <c r="CI6" s="327"/>
      <c r="CJ6" s="130"/>
    </row>
    <row r="7" spans="1:88" s="75" customFormat="1" ht="18" thickBot="1" x14ac:dyDescent="0.25">
      <c r="A7" s="414"/>
      <c r="B7" s="415"/>
      <c r="C7" s="415"/>
      <c r="D7" s="416"/>
      <c r="E7" s="416"/>
      <c r="F7" s="416"/>
      <c r="G7" s="416"/>
      <c r="H7" s="416"/>
      <c r="I7" s="416"/>
      <c r="J7" s="416"/>
      <c r="K7" s="416"/>
      <c r="L7" s="416"/>
      <c r="M7" s="416"/>
      <c r="N7" s="416"/>
      <c r="O7" s="416"/>
      <c r="P7" s="416"/>
      <c r="Q7" s="416"/>
      <c r="R7" s="416"/>
      <c r="S7" s="416"/>
      <c r="T7" s="416"/>
      <c r="U7" s="416"/>
      <c r="V7" s="416"/>
      <c r="W7" s="416"/>
      <c r="X7" s="416"/>
      <c r="Y7" s="416"/>
      <c r="Z7" s="416"/>
      <c r="AA7" s="416"/>
      <c r="AB7" s="416"/>
      <c r="AC7" s="416"/>
      <c r="AD7" s="416"/>
      <c r="AE7" s="416"/>
      <c r="AF7" s="416"/>
      <c r="AG7" s="416"/>
      <c r="AH7" s="416"/>
      <c r="AI7" s="416"/>
      <c r="AJ7" s="416"/>
      <c r="AK7" s="416"/>
      <c r="AL7" s="416"/>
      <c r="AM7" s="416"/>
      <c r="AN7" s="416"/>
      <c r="AO7" s="416"/>
      <c r="AP7" s="416"/>
      <c r="AQ7" s="416"/>
      <c r="AR7" s="416"/>
      <c r="AS7" s="416"/>
      <c r="AT7" s="416"/>
      <c r="AU7" s="416"/>
      <c r="AV7" s="416"/>
      <c r="AW7" s="416"/>
      <c r="AX7" s="416"/>
      <c r="AY7" s="416"/>
      <c r="AZ7" s="417"/>
      <c r="BA7" s="83"/>
      <c r="BB7" s="130"/>
      <c r="BC7" s="130"/>
      <c r="BD7" s="130"/>
      <c r="BE7" s="130"/>
      <c r="BF7" s="130"/>
      <c r="BG7" s="130"/>
      <c r="BH7" s="130"/>
      <c r="BI7" s="130"/>
      <c r="BJ7" s="130"/>
      <c r="BK7" s="130"/>
      <c r="BL7" s="130"/>
      <c r="BM7" s="130"/>
      <c r="BN7" s="130"/>
      <c r="BO7" s="130"/>
      <c r="BP7" s="130"/>
      <c r="BQ7" s="130"/>
      <c r="BR7" s="130"/>
      <c r="BS7" s="130"/>
      <c r="BT7" s="130"/>
      <c r="BU7" s="130"/>
      <c r="BV7" s="130"/>
      <c r="BW7" s="130"/>
      <c r="BX7" s="130"/>
      <c r="BY7" s="130"/>
      <c r="BZ7" s="130"/>
      <c r="CA7" s="130"/>
      <c r="CB7" s="130"/>
      <c r="CC7" s="130"/>
      <c r="CD7" s="130"/>
      <c r="CE7" s="130"/>
      <c r="CF7" s="130"/>
      <c r="CG7" s="130"/>
      <c r="CH7" s="130"/>
      <c r="CI7" s="130"/>
      <c r="CJ7" s="130"/>
    </row>
    <row r="8" spans="1:88" s="107" customFormat="1" ht="29.25" customHeight="1" x14ac:dyDescent="0.2">
      <c r="A8" s="317" t="s">
        <v>42</v>
      </c>
      <c r="B8" s="322" t="s">
        <v>340</v>
      </c>
      <c r="C8" s="322" t="s">
        <v>344</v>
      </c>
      <c r="D8" s="322" t="s">
        <v>341</v>
      </c>
      <c r="E8" s="322" t="s">
        <v>307</v>
      </c>
      <c r="F8" s="322" t="s">
        <v>342</v>
      </c>
      <c r="G8" s="322" t="s">
        <v>59</v>
      </c>
      <c r="H8" s="322"/>
      <c r="I8" s="322"/>
      <c r="J8" s="322"/>
      <c r="K8" s="322"/>
      <c r="L8" s="322"/>
      <c r="M8" s="322"/>
      <c r="N8" s="322" t="s">
        <v>60</v>
      </c>
      <c r="O8" s="322"/>
      <c r="P8" s="322"/>
      <c r="Q8" s="322"/>
      <c r="R8" s="322"/>
      <c r="S8" s="322" t="s">
        <v>55</v>
      </c>
      <c r="T8" s="322"/>
      <c r="U8" s="322"/>
      <c r="V8" s="322"/>
      <c r="W8" s="322"/>
      <c r="X8" s="322"/>
      <c r="Y8" s="322"/>
      <c r="Z8" s="322"/>
      <c r="AA8" s="322"/>
      <c r="AB8" s="322"/>
      <c r="AC8" s="322"/>
      <c r="AD8" s="322"/>
      <c r="AE8" s="322"/>
      <c r="AF8" s="322"/>
      <c r="AG8" s="322"/>
      <c r="AH8" s="322"/>
      <c r="AI8" s="322"/>
      <c r="AJ8" s="322"/>
      <c r="AK8" s="322"/>
      <c r="AL8" s="322"/>
      <c r="AM8" s="322"/>
      <c r="AN8" s="322"/>
      <c r="AO8" s="322"/>
      <c r="AP8" s="322"/>
      <c r="AQ8" s="322"/>
      <c r="AR8" s="322"/>
      <c r="AS8" s="322" t="s">
        <v>56</v>
      </c>
      <c r="AT8" s="322"/>
      <c r="AU8" s="322" t="s">
        <v>22</v>
      </c>
      <c r="AV8" s="322"/>
      <c r="AW8" s="322" t="s">
        <v>61</v>
      </c>
      <c r="AX8" s="322"/>
      <c r="AY8" s="322"/>
      <c r="AZ8" s="363"/>
      <c r="BA8" s="105"/>
      <c r="BB8" s="106"/>
      <c r="BC8" s="106"/>
      <c r="BD8" s="106"/>
      <c r="BE8" s="106"/>
      <c r="BF8" s="106"/>
      <c r="BG8" s="106"/>
      <c r="BH8" s="106"/>
      <c r="BI8" s="106"/>
      <c r="BJ8" s="106"/>
      <c r="BK8" s="106"/>
      <c r="BL8" s="106"/>
      <c r="BM8" s="106"/>
      <c r="BN8" s="106"/>
      <c r="BO8" s="106"/>
      <c r="BP8" s="106"/>
      <c r="BQ8" s="106"/>
      <c r="BR8" s="106"/>
      <c r="BS8" s="106"/>
      <c r="BT8" s="106"/>
      <c r="BU8" s="106"/>
      <c r="BV8" s="106"/>
      <c r="BW8" s="106"/>
      <c r="BX8" s="106"/>
      <c r="BY8" s="106"/>
      <c r="BZ8" s="106"/>
      <c r="CA8" s="106"/>
      <c r="CB8" s="106"/>
      <c r="CC8" s="106"/>
      <c r="CD8" s="106"/>
      <c r="CE8" s="106"/>
      <c r="CF8" s="106"/>
      <c r="CG8" s="106"/>
      <c r="CH8" s="106"/>
      <c r="CI8" s="106"/>
      <c r="CJ8" s="106"/>
    </row>
    <row r="9" spans="1:88" s="109" customFormat="1" ht="29.25" customHeight="1" x14ac:dyDescent="0.2">
      <c r="A9" s="318"/>
      <c r="B9" s="323"/>
      <c r="C9" s="323"/>
      <c r="D9" s="323"/>
      <c r="E9" s="323"/>
      <c r="F9" s="323"/>
      <c r="G9" s="413" t="s">
        <v>387</v>
      </c>
      <c r="H9" s="413" t="s">
        <v>388</v>
      </c>
      <c r="I9" s="413" t="s">
        <v>389</v>
      </c>
      <c r="J9" s="413" t="s">
        <v>390</v>
      </c>
      <c r="K9" s="323" t="s">
        <v>391</v>
      </c>
      <c r="L9" s="323" t="s">
        <v>392</v>
      </c>
      <c r="M9" s="323" t="s">
        <v>393</v>
      </c>
      <c r="N9" s="323" t="s">
        <v>2</v>
      </c>
      <c r="O9" s="131"/>
      <c r="P9" s="323" t="s">
        <v>3</v>
      </c>
      <c r="Q9" s="131"/>
      <c r="R9" s="323" t="s">
        <v>363</v>
      </c>
      <c r="S9" s="323" t="s">
        <v>280</v>
      </c>
      <c r="T9" s="323"/>
      <c r="U9" s="323"/>
      <c r="V9" s="323"/>
      <c r="W9" s="323"/>
      <c r="X9" s="323" t="s">
        <v>279</v>
      </c>
      <c r="Y9" s="323"/>
      <c r="Z9" s="323"/>
      <c r="AA9" s="323"/>
      <c r="AB9" s="323"/>
      <c r="AC9" s="323"/>
      <c r="AD9" s="323"/>
      <c r="AE9" s="323"/>
      <c r="AF9" s="323"/>
      <c r="AG9" s="323"/>
      <c r="AH9" s="323"/>
      <c r="AI9" s="323"/>
      <c r="AJ9" s="323"/>
      <c r="AK9" s="323"/>
      <c r="AL9" s="323"/>
      <c r="AM9" s="323"/>
      <c r="AN9" s="323"/>
      <c r="AO9" s="323"/>
      <c r="AP9" s="323"/>
      <c r="AQ9" s="323" t="s">
        <v>269</v>
      </c>
      <c r="AR9" s="323"/>
      <c r="AS9" s="323"/>
      <c r="AT9" s="323"/>
      <c r="AU9" s="323"/>
      <c r="AV9" s="323"/>
      <c r="AW9" s="323"/>
      <c r="AX9" s="323"/>
      <c r="AY9" s="323"/>
      <c r="AZ9" s="364"/>
      <c r="BA9" s="108"/>
      <c r="BB9" s="108"/>
      <c r="BC9" s="108"/>
      <c r="BD9" s="108"/>
      <c r="BE9" s="108"/>
      <c r="BF9" s="108"/>
      <c r="BG9" s="108"/>
      <c r="CE9" s="106"/>
      <c r="CF9" s="106"/>
      <c r="CG9" s="106"/>
      <c r="CH9" s="106"/>
    </row>
    <row r="10" spans="1:88" s="109" customFormat="1" ht="75" x14ac:dyDescent="0.2">
      <c r="A10" s="318"/>
      <c r="B10" s="323"/>
      <c r="C10" s="323"/>
      <c r="D10" s="323"/>
      <c r="E10" s="323"/>
      <c r="F10" s="323"/>
      <c r="G10" s="323"/>
      <c r="H10" s="413"/>
      <c r="I10" s="413"/>
      <c r="J10" s="323"/>
      <c r="K10" s="323"/>
      <c r="L10" s="323"/>
      <c r="M10" s="323"/>
      <c r="N10" s="323"/>
      <c r="O10" s="131"/>
      <c r="P10" s="323"/>
      <c r="Q10" s="131"/>
      <c r="R10" s="323"/>
      <c r="S10" s="323" t="s">
        <v>274</v>
      </c>
      <c r="T10" s="323"/>
      <c r="U10" s="323"/>
      <c r="V10" s="110">
        <v>0.6</v>
      </c>
      <c r="W10" s="131" t="s">
        <v>235</v>
      </c>
      <c r="X10" s="110">
        <v>0.05</v>
      </c>
      <c r="Y10" s="131"/>
      <c r="Z10" s="131"/>
      <c r="AA10" s="131" t="s">
        <v>277</v>
      </c>
      <c r="AB10" s="131" t="s">
        <v>241</v>
      </c>
      <c r="AC10" s="110">
        <v>0.15</v>
      </c>
      <c r="AD10" s="131"/>
      <c r="AE10" s="131"/>
      <c r="AF10" s="131" t="s">
        <v>278</v>
      </c>
      <c r="AG10" s="131" t="s">
        <v>273</v>
      </c>
      <c r="AH10" s="110">
        <v>0.1</v>
      </c>
      <c r="AI10" s="131"/>
      <c r="AJ10" s="131"/>
      <c r="AK10" s="131" t="s">
        <v>281</v>
      </c>
      <c r="AL10" s="131" t="s">
        <v>236</v>
      </c>
      <c r="AM10" s="110">
        <v>0.1</v>
      </c>
      <c r="AN10" s="111"/>
      <c r="AO10" s="111"/>
      <c r="AP10" s="131" t="s">
        <v>268</v>
      </c>
      <c r="AQ10" s="131" t="s">
        <v>234</v>
      </c>
      <c r="AR10" s="131" t="s">
        <v>238</v>
      </c>
      <c r="AS10" s="131" t="s">
        <v>202</v>
      </c>
      <c r="AT10" s="131" t="s">
        <v>233</v>
      </c>
      <c r="AU10" s="131" t="s">
        <v>270</v>
      </c>
      <c r="AV10" s="131" t="s">
        <v>203</v>
      </c>
      <c r="AW10" s="131" t="s">
        <v>52</v>
      </c>
      <c r="AX10" s="131" t="s">
        <v>53</v>
      </c>
      <c r="AY10" s="131" t="s">
        <v>201</v>
      </c>
      <c r="AZ10" s="134" t="s">
        <v>191</v>
      </c>
      <c r="BA10" s="108"/>
      <c r="BB10" s="108"/>
      <c r="BC10" s="108"/>
      <c r="BD10" s="108"/>
      <c r="BE10" s="108"/>
      <c r="BF10" s="108"/>
      <c r="BG10" s="108"/>
    </row>
    <row r="11" spans="1:88" s="90" customFormat="1" ht="25.5" x14ac:dyDescent="0.2">
      <c r="A11" s="290">
        <v>1</v>
      </c>
      <c r="B11" s="291"/>
      <c r="C11" s="418" t="e">
        <f>+VLOOKUP(B11,$A$691:$B$730,2,0)</f>
        <v>#N/A</v>
      </c>
      <c r="D11" s="293"/>
      <c r="E11" s="295" t="e">
        <f>IF(D11=$D$661,$E$661,IF(D11=$D$662,$E$662,IF(D11=$D$663,$E$663,IF(D11=$D$664,$E$664,IF(D11=$D$665,$E$665,IF(D11=$D$666,$E$666,IF(D11=$D$667,$E$667,IF(D11=$D$668,$E$668,IF(D11=$D$669,$E$669,IF(D11=$D$670,$E$670,IF(D11=VICERRECTORÍA_ACADÉMICA_,BF661,IF(D11=PLANEACIÓN_,BF663, IF(D11=IMPACTO,BF662,IF(D11=VICERRECTORÍA_ADMINISTRATIVA_FINANCIERA_,BF664,IF(D11=_VICERRECTORÍA_RESPONSABILIDAD_SOCIAL_Y_BIENESTAR_UNIVERSITARIO_,BF665," ")))))))))))))))</f>
        <v>#VALUE!</v>
      </c>
      <c r="F11" s="271"/>
      <c r="G11" s="129"/>
      <c r="H11" s="129"/>
      <c r="I11" s="84"/>
      <c r="J11" s="271" t="s">
        <v>87</v>
      </c>
      <c r="K11" s="272"/>
      <c r="L11" s="273"/>
      <c r="M11" s="273"/>
      <c r="N11" s="291" t="s">
        <v>104</v>
      </c>
      <c r="O11" s="272">
        <f t="shared" ref="O11:O20" si="0">IF(N11="ALTA",5,IF(N11="MEDIO ALTA",4,IF(N11="MEDIA",3,IF(N11="MEDIO BAJA",2,IF(N11="BAJA",1,0)))))</f>
        <v>4</v>
      </c>
      <c r="P11" s="291" t="s">
        <v>99</v>
      </c>
      <c r="Q11" s="272">
        <f>IF(P11="ALTO",5,IF(P11="MEDIO-ALTO",4,IF(P11="MEDIO",3,IF(P11="MEDIO-BAJO",2,IF(P11="BAJO",1,0)))))</f>
        <v>3</v>
      </c>
      <c r="R11" s="272">
        <f>Q11*O11</f>
        <v>12</v>
      </c>
      <c r="S11" s="85" t="s">
        <v>263</v>
      </c>
      <c r="T11" s="84">
        <f t="shared" ref="T11:T74" si="1">IF(S11=$S$665,1,IF(S11=$S$661,5,IF(S11=$S$662,4,IF(S11=$S$663,3,IF(S11=$S$664,2,0)))))</f>
        <v>4</v>
      </c>
      <c r="U11" s="273">
        <f>ROUND(AVERAGEIF(T11:T13,"&gt;0"),0)</f>
        <v>4</v>
      </c>
      <c r="V11" s="273">
        <f>U11*0.6</f>
        <v>2.4</v>
      </c>
      <c r="W11" s="129"/>
      <c r="X11" s="273">
        <f>IF(S11="No_existen",5*$X$10,Y11*$X$10)</f>
        <v>0.2</v>
      </c>
      <c r="Y11" s="273">
        <f>ROUND(AVERAGEIF(Z11:Z13,"&gt;0"),0)</f>
        <v>4</v>
      </c>
      <c r="Z11" s="132">
        <f t="shared" ref="Z11:Z74" si="2">IF(AA11=$AA$663,1,IF(AA11=$AA$662,2,IF(AA11=$AA$661,4,IF(S11="No_existen",5,0))))</f>
        <v>4</v>
      </c>
      <c r="AA11" s="129" t="s">
        <v>243</v>
      </c>
      <c r="AB11" s="129"/>
      <c r="AC11" s="273">
        <f>IF(S11="No_existen",5*$AC$10,AD11*$AC$10)</f>
        <v>0.6</v>
      </c>
      <c r="AD11" s="273">
        <f>ROUND(AVERAGEIF(AE11:AE13,"&gt;0"),0)</f>
        <v>4</v>
      </c>
      <c r="AE11" s="132">
        <f t="shared" ref="AE11:AE74" si="3">IF(AF11=$AK$662,1,IF(AF11=$AK$661,4,IF(S11="No_existen",5,0)))</f>
        <v>4</v>
      </c>
      <c r="AF11" s="129" t="s">
        <v>219</v>
      </c>
      <c r="AG11" s="129"/>
      <c r="AH11" s="273">
        <f>IF(S11="No_existen",5*$AH$10,AI11*$AH$10)</f>
        <v>0.1</v>
      </c>
      <c r="AI11" s="273">
        <f>ROUND(AVERAGEIF(AJ11:AJ13,"&gt;0"),0)</f>
        <v>1</v>
      </c>
      <c r="AJ11" s="132">
        <f t="shared" ref="AJ11:AJ74" si="4">IF(AK11=$AP$661,1,IF(AK11=$AP$662,4,IF(S11="No_existen",5,0)))</f>
        <v>1</v>
      </c>
      <c r="AK11" s="129" t="s">
        <v>217</v>
      </c>
      <c r="AL11" s="129" t="s">
        <v>226</v>
      </c>
      <c r="AM11" s="273">
        <f t="shared" ref="AM11" si="5">IF(S11="No_existen",5*$AM$10,AN11*$AM$10)</f>
        <v>0.1</v>
      </c>
      <c r="AN11" s="273">
        <f>ROUND(AVERAGEIF(AO11:AO13,"&gt;0"),0)</f>
        <v>1</v>
      </c>
      <c r="AO11" s="132">
        <f t="shared" ref="AO11:AO203" si="6">IF(AP11="Preventivo",1,IF(AP11="Detectivo",4, IF(S11="No_existen",5,0)))</f>
        <v>1</v>
      </c>
      <c r="AP11" s="129" t="s">
        <v>395</v>
      </c>
      <c r="AQ11" s="273">
        <f>ROUND(AVERAGE(U11,Y11,AD11,AI11,AN11),0)</f>
        <v>3</v>
      </c>
      <c r="AR11" s="272" t="str">
        <f>IF(AQ11&lt;1.5,"FUERTE",IF(AND(AQ11&gt;=1.5,AQ11&lt;2.5),"ACEPTABLE",IF(AQ11&gt;=5,"INEXISTENTE","DÉBIL")))</f>
        <v>DÉBIL</v>
      </c>
      <c r="AS11" s="272">
        <f>IF(R11=0,0,ROUND((R11*AQ11),0))</f>
        <v>36</v>
      </c>
      <c r="AT11" s="371" t="str">
        <f>IF(AS11&gt;=36,"GRAVE", IF(AS11&lt;=10, "LEVE", "MODERADO"))</f>
        <v>GRAVE</v>
      </c>
      <c r="AU11" s="420"/>
      <c r="AV11" s="419"/>
      <c r="AW11" s="129"/>
      <c r="AX11" s="129"/>
      <c r="AY11" s="86"/>
      <c r="AZ11" s="87"/>
      <c r="BA11" s="88"/>
      <c r="BB11" s="88"/>
      <c r="BC11" s="88"/>
      <c r="BD11" s="88"/>
      <c r="BE11" s="88"/>
      <c r="BF11" s="88"/>
      <c r="BG11" s="88"/>
      <c r="BH11" s="89"/>
    </row>
    <row r="12" spans="1:88" s="90" customFormat="1" x14ac:dyDescent="0.2">
      <c r="A12" s="290"/>
      <c r="B12" s="291"/>
      <c r="C12" s="418"/>
      <c r="D12" s="293"/>
      <c r="E12" s="295"/>
      <c r="F12" s="271"/>
      <c r="G12" s="129"/>
      <c r="H12" s="129"/>
      <c r="I12" s="84"/>
      <c r="J12" s="271"/>
      <c r="K12" s="273"/>
      <c r="L12" s="273"/>
      <c r="M12" s="273"/>
      <c r="N12" s="291"/>
      <c r="O12" s="272"/>
      <c r="P12" s="291"/>
      <c r="Q12" s="272"/>
      <c r="R12" s="272"/>
      <c r="S12" s="85"/>
      <c r="T12" s="84">
        <f t="shared" si="1"/>
        <v>0</v>
      </c>
      <c r="U12" s="273"/>
      <c r="V12" s="273"/>
      <c r="W12" s="129"/>
      <c r="X12" s="273"/>
      <c r="Y12" s="273"/>
      <c r="Z12" s="132">
        <f t="shared" si="2"/>
        <v>0</v>
      </c>
      <c r="AA12" s="129"/>
      <c r="AB12" s="129"/>
      <c r="AC12" s="273"/>
      <c r="AD12" s="273"/>
      <c r="AE12" s="132">
        <f t="shared" si="3"/>
        <v>0</v>
      </c>
      <c r="AF12" s="129"/>
      <c r="AG12" s="129"/>
      <c r="AH12" s="273"/>
      <c r="AI12" s="273"/>
      <c r="AJ12" s="132">
        <f t="shared" si="4"/>
        <v>0</v>
      </c>
      <c r="AK12" s="129"/>
      <c r="AL12" s="129"/>
      <c r="AM12" s="273"/>
      <c r="AN12" s="273"/>
      <c r="AO12" s="132">
        <f t="shared" si="6"/>
        <v>0</v>
      </c>
      <c r="AP12" s="129"/>
      <c r="AQ12" s="273"/>
      <c r="AR12" s="272"/>
      <c r="AS12" s="272"/>
      <c r="AT12" s="371"/>
      <c r="AU12" s="272"/>
      <c r="AV12" s="272"/>
      <c r="AW12" s="129"/>
      <c r="AX12" s="129"/>
      <c r="AY12" s="86"/>
      <c r="AZ12" s="87"/>
      <c r="BA12" s="91"/>
      <c r="BB12" s="91"/>
      <c r="BC12" s="91"/>
      <c r="BD12" s="91"/>
      <c r="BE12" s="91"/>
      <c r="BF12" s="91"/>
      <c r="BG12" s="91"/>
      <c r="BH12" s="89"/>
    </row>
    <row r="13" spans="1:88" s="90" customFormat="1" x14ac:dyDescent="0.2">
      <c r="A13" s="290"/>
      <c r="B13" s="291"/>
      <c r="C13" s="418"/>
      <c r="D13" s="293"/>
      <c r="E13" s="295"/>
      <c r="F13" s="271"/>
      <c r="G13" s="129"/>
      <c r="H13" s="129"/>
      <c r="I13" s="84"/>
      <c r="J13" s="271"/>
      <c r="K13" s="273"/>
      <c r="L13" s="273"/>
      <c r="M13" s="273"/>
      <c r="N13" s="291"/>
      <c r="O13" s="272"/>
      <c r="P13" s="291"/>
      <c r="Q13" s="272"/>
      <c r="R13" s="272"/>
      <c r="S13" s="85"/>
      <c r="T13" s="84">
        <f t="shared" si="1"/>
        <v>0</v>
      </c>
      <c r="U13" s="273"/>
      <c r="V13" s="273"/>
      <c r="W13" s="129"/>
      <c r="X13" s="273"/>
      <c r="Y13" s="273"/>
      <c r="Z13" s="132">
        <f t="shared" si="2"/>
        <v>0</v>
      </c>
      <c r="AA13" s="129"/>
      <c r="AB13" s="129"/>
      <c r="AC13" s="273"/>
      <c r="AD13" s="273"/>
      <c r="AE13" s="132">
        <f t="shared" si="3"/>
        <v>0</v>
      </c>
      <c r="AF13" s="129"/>
      <c r="AG13" s="129"/>
      <c r="AH13" s="273"/>
      <c r="AI13" s="273"/>
      <c r="AJ13" s="132">
        <f t="shared" si="4"/>
        <v>0</v>
      </c>
      <c r="AK13" s="129"/>
      <c r="AL13" s="129"/>
      <c r="AM13" s="273"/>
      <c r="AN13" s="273"/>
      <c r="AO13" s="132">
        <f t="shared" si="6"/>
        <v>0</v>
      </c>
      <c r="AP13" s="129"/>
      <c r="AQ13" s="273"/>
      <c r="AR13" s="272"/>
      <c r="AS13" s="272"/>
      <c r="AT13" s="371"/>
      <c r="AU13" s="272"/>
      <c r="AV13" s="272"/>
      <c r="AW13" s="129"/>
      <c r="AX13" s="129"/>
      <c r="AY13" s="86"/>
      <c r="AZ13" s="87"/>
      <c r="BA13" s="88"/>
      <c r="BB13" s="88"/>
      <c r="BC13" s="88"/>
      <c r="BD13" s="88"/>
      <c r="BE13" s="88"/>
      <c r="BF13" s="91"/>
      <c r="BG13" s="91"/>
    </row>
    <row r="14" spans="1:88" s="90" customFormat="1" x14ac:dyDescent="0.2">
      <c r="A14" s="290">
        <v>2</v>
      </c>
      <c r="B14" s="291"/>
      <c r="C14" s="418" t="e">
        <f>+VLOOKUP(B14,$A$691:$B$730,2,0)</f>
        <v>#N/A</v>
      </c>
      <c r="D14" s="293"/>
      <c r="E14" s="295" t="e">
        <f>IF(D14=$D$661,$E$661,IF(D14=$D$662,$E$662,IF(D14=$D$663,$E$663,IF(D14=$D$664,$E$664,IF(D14=$D$665,$E$665,IF(D14=$D$666,$E$666,IF(D14=$D$667,$E$667,IF(D14=$D$668,$E$668,IF(D14=$D$669,$E$669,IF(D14=$D$670,$E$670,IF(D14=VICERRECTORÍA_ACADÉMICA_,BF661,IF(D14=PLANEACIÓN_,BF663, IF(D14=IMPACTO,BF662,IF(D14=VICERRECTORÍA_ADMINISTRATIVA_FINANCIERA_,BF664,IF(D14=_VICERRECTORÍA_RESPONSABILIDAD_SOCIAL_Y_BIENESTAR_UNIVERSITARIO_,BF665," ")))))))))))))))</f>
        <v>#VALUE!</v>
      </c>
      <c r="F14" s="271"/>
      <c r="G14" s="129"/>
      <c r="H14" s="129"/>
      <c r="I14" s="84"/>
      <c r="J14" s="271"/>
      <c r="K14" s="291"/>
      <c r="L14" s="271"/>
      <c r="M14" s="271"/>
      <c r="N14" s="291"/>
      <c r="O14" s="272">
        <f t="shared" si="0"/>
        <v>0</v>
      </c>
      <c r="P14" s="291"/>
      <c r="Q14" s="272">
        <f t="shared" ref="Q14" si="7">IF(P14="ALTO",5,IF(P14="MEDIO-ALTO",4,IF(P14="MEDIO",3,IF(P14="MEDIO-BAJO",2,IF(P14="BAJO",1,0)))))</f>
        <v>0</v>
      </c>
      <c r="R14" s="272">
        <f>Q14*O14</f>
        <v>0</v>
      </c>
      <c r="S14" s="85"/>
      <c r="T14" s="84">
        <f t="shared" si="1"/>
        <v>0</v>
      </c>
      <c r="U14" s="273" t="e">
        <f t="shared" ref="U14" si="8">ROUND(AVERAGEIF(T14:T16,"&gt;0"),0)</f>
        <v>#DIV/0!</v>
      </c>
      <c r="V14" s="273" t="e">
        <f t="shared" ref="V14" si="9">U14*0.6</f>
        <v>#DIV/0!</v>
      </c>
      <c r="W14" s="129"/>
      <c r="X14" s="273" t="e">
        <f t="shared" ref="X14" si="10">IF(S14="No_existen",5*$X$10,Y14*$X$10)</f>
        <v>#DIV/0!</v>
      </c>
      <c r="Y14" s="273" t="e">
        <f t="shared" ref="Y14" si="11">ROUND(AVERAGEIF(Z14:Z16,"&gt;0"),0)</f>
        <v>#DIV/0!</v>
      </c>
      <c r="Z14" s="132">
        <f t="shared" si="2"/>
        <v>0</v>
      </c>
      <c r="AA14" s="129"/>
      <c r="AB14" s="129"/>
      <c r="AC14" s="273" t="e">
        <f t="shared" ref="AC14" si="12">IF(S14="No_existen",5*$AC$10,AD14*$AC$10)</f>
        <v>#DIV/0!</v>
      </c>
      <c r="AD14" s="273" t="e">
        <f t="shared" ref="AD14" si="13">ROUND(AVERAGEIF(AE14:AE16,"&gt;0"),0)</f>
        <v>#DIV/0!</v>
      </c>
      <c r="AE14" s="132">
        <f t="shared" si="3"/>
        <v>0</v>
      </c>
      <c r="AF14" s="129"/>
      <c r="AG14" s="129"/>
      <c r="AH14" s="273" t="e">
        <f t="shared" ref="AH14" si="14">IF(S14="No_existen",5*$AH$10,AI14*$AH$10)</f>
        <v>#DIV/0!</v>
      </c>
      <c r="AI14" s="273" t="e">
        <f t="shared" ref="AI14" si="15">ROUND(AVERAGEIF(AJ14:AJ16,"&gt;0"),0)</f>
        <v>#DIV/0!</v>
      </c>
      <c r="AJ14" s="132">
        <f t="shared" si="4"/>
        <v>0</v>
      </c>
      <c r="AK14" s="129"/>
      <c r="AL14" s="129"/>
      <c r="AM14" s="273" t="e">
        <f t="shared" ref="AM14" si="16">IF(S14="No_existen",5*$AM$10,AN14*$AM$10)</f>
        <v>#DIV/0!</v>
      </c>
      <c r="AN14" s="273" t="e">
        <f t="shared" ref="AN14" si="17">ROUND(AVERAGEIF(AO14:AO16,"&gt;0"),0)</f>
        <v>#DIV/0!</v>
      </c>
      <c r="AO14" s="132">
        <f t="shared" si="6"/>
        <v>0</v>
      </c>
      <c r="AP14" s="129"/>
      <c r="AQ14" s="273" t="e">
        <f t="shared" ref="AQ14" si="18">ROUND(AVERAGE(U14,Y14,AD14,AI14,AN14),0)</f>
        <v>#DIV/0!</v>
      </c>
      <c r="AR14" s="272" t="e">
        <f t="shared" ref="AR14" si="19">IF(AQ14&lt;1.5,"FUERTE",IF(AND(AQ14&gt;=1.5,AQ14&lt;2.5),"ACEPTABLE",IF(AQ14&gt;=5,"INEXISTENTE","DÉBIL")))</f>
        <v>#DIV/0!</v>
      </c>
      <c r="AS14" s="272">
        <f t="shared" ref="AS14" si="20">IF(R14=0,0,ROUND((R14*AQ14),0))</f>
        <v>0</v>
      </c>
      <c r="AT14" s="371" t="str">
        <f t="shared" ref="AT14" si="21">IF(AS14&gt;=36,"GRAVE", IF(AS14&lt;=10, "LEVE", "MODERADO"))</f>
        <v>LEVE</v>
      </c>
      <c r="AU14" s="375"/>
      <c r="AV14" s="376"/>
      <c r="AW14" s="129"/>
      <c r="AX14" s="129"/>
      <c r="AY14" s="86"/>
      <c r="AZ14" s="87"/>
      <c r="BA14" s="91"/>
      <c r="BB14" s="91"/>
      <c r="BC14" s="91"/>
      <c r="BD14" s="91"/>
      <c r="BE14" s="91"/>
      <c r="BF14" s="88"/>
      <c r="BG14" s="88"/>
    </row>
    <row r="15" spans="1:88" s="90" customFormat="1" x14ac:dyDescent="0.2">
      <c r="A15" s="290"/>
      <c r="B15" s="291"/>
      <c r="C15" s="418"/>
      <c r="D15" s="293"/>
      <c r="E15" s="295"/>
      <c r="F15" s="271"/>
      <c r="G15" s="129"/>
      <c r="H15" s="129"/>
      <c r="I15" s="84"/>
      <c r="J15" s="271"/>
      <c r="K15" s="271"/>
      <c r="L15" s="271"/>
      <c r="M15" s="271"/>
      <c r="N15" s="291"/>
      <c r="O15" s="272"/>
      <c r="P15" s="291"/>
      <c r="Q15" s="272"/>
      <c r="R15" s="272"/>
      <c r="S15" s="85"/>
      <c r="T15" s="84">
        <f t="shared" si="1"/>
        <v>0</v>
      </c>
      <c r="U15" s="273"/>
      <c r="V15" s="273"/>
      <c r="W15" s="129"/>
      <c r="X15" s="273"/>
      <c r="Y15" s="273"/>
      <c r="Z15" s="132">
        <f t="shared" si="2"/>
        <v>0</v>
      </c>
      <c r="AA15" s="129"/>
      <c r="AB15" s="129"/>
      <c r="AC15" s="273"/>
      <c r="AD15" s="273"/>
      <c r="AE15" s="132">
        <f t="shared" si="3"/>
        <v>0</v>
      </c>
      <c r="AF15" s="129"/>
      <c r="AG15" s="129"/>
      <c r="AH15" s="273"/>
      <c r="AI15" s="273"/>
      <c r="AJ15" s="132">
        <f t="shared" si="4"/>
        <v>0</v>
      </c>
      <c r="AK15" s="129"/>
      <c r="AL15" s="129"/>
      <c r="AM15" s="273"/>
      <c r="AN15" s="273"/>
      <c r="AO15" s="132">
        <f t="shared" si="6"/>
        <v>0</v>
      </c>
      <c r="AP15" s="129"/>
      <c r="AQ15" s="273"/>
      <c r="AR15" s="272"/>
      <c r="AS15" s="272"/>
      <c r="AT15" s="371"/>
      <c r="AU15" s="293"/>
      <c r="AV15" s="293"/>
      <c r="AW15" s="129"/>
      <c r="AX15" s="129"/>
      <c r="AY15" s="86"/>
      <c r="AZ15" s="87"/>
      <c r="BA15" s="88"/>
      <c r="BB15" s="88"/>
      <c r="BC15" s="88"/>
      <c r="BD15" s="88"/>
      <c r="BE15" s="88"/>
      <c r="BF15" s="88"/>
      <c r="BG15" s="88"/>
    </row>
    <row r="16" spans="1:88" s="90" customFormat="1" x14ac:dyDescent="0.2">
      <c r="A16" s="290"/>
      <c r="B16" s="291"/>
      <c r="C16" s="418"/>
      <c r="D16" s="293"/>
      <c r="E16" s="295"/>
      <c r="F16" s="271"/>
      <c r="G16" s="129"/>
      <c r="H16" s="129"/>
      <c r="I16" s="84"/>
      <c r="J16" s="271"/>
      <c r="K16" s="271"/>
      <c r="L16" s="271"/>
      <c r="M16" s="271"/>
      <c r="N16" s="291"/>
      <c r="O16" s="272"/>
      <c r="P16" s="291"/>
      <c r="Q16" s="272"/>
      <c r="R16" s="272"/>
      <c r="S16" s="85"/>
      <c r="T16" s="84">
        <f t="shared" si="1"/>
        <v>0</v>
      </c>
      <c r="U16" s="273"/>
      <c r="V16" s="273"/>
      <c r="W16" s="129"/>
      <c r="X16" s="273"/>
      <c r="Y16" s="273"/>
      <c r="Z16" s="132">
        <f t="shared" si="2"/>
        <v>0</v>
      </c>
      <c r="AA16" s="129"/>
      <c r="AB16" s="129"/>
      <c r="AC16" s="273"/>
      <c r="AD16" s="273"/>
      <c r="AE16" s="132">
        <f t="shared" si="3"/>
        <v>0</v>
      </c>
      <c r="AF16" s="129"/>
      <c r="AG16" s="129"/>
      <c r="AH16" s="273"/>
      <c r="AI16" s="273"/>
      <c r="AJ16" s="132">
        <f t="shared" si="4"/>
        <v>0</v>
      </c>
      <c r="AK16" s="129"/>
      <c r="AL16" s="129"/>
      <c r="AM16" s="273"/>
      <c r="AN16" s="273"/>
      <c r="AO16" s="132">
        <f t="shared" si="6"/>
        <v>0</v>
      </c>
      <c r="AP16" s="129"/>
      <c r="AQ16" s="273"/>
      <c r="AR16" s="272"/>
      <c r="AS16" s="272"/>
      <c r="AT16" s="371"/>
      <c r="AU16" s="293"/>
      <c r="AV16" s="293"/>
      <c r="AW16" s="129"/>
      <c r="AX16" s="129"/>
      <c r="AY16" s="86"/>
      <c r="AZ16" s="87"/>
      <c r="BA16" s="88"/>
      <c r="BB16" s="88"/>
      <c r="BC16" s="88"/>
      <c r="BD16" s="88"/>
      <c r="BE16" s="88"/>
      <c r="BF16" s="88"/>
      <c r="BG16" s="88"/>
    </row>
    <row r="17" spans="1:59" s="90" customFormat="1" x14ac:dyDescent="0.2">
      <c r="A17" s="290">
        <v>3</v>
      </c>
      <c r="B17" s="291"/>
      <c r="C17" s="418" t="e">
        <f>+VLOOKUP(B17,$A$691:$B$730,2,0)</f>
        <v>#N/A</v>
      </c>
      <c r="D17" s="293"/>
      <c r="E17" s="295" t="e">
        <f>IF(D17=$D$661,$E$661,IF(D17=$D$662,$E$662,IF(D17=$D$663,$E$663,IF(D17=$D$664,$E$664,IF(D17=$D$665,$E$665,IF(D17=$D$666,$E$666,IF(D17=$D$667,$E$667,IF(D17=$D$668,$E$668,IF(D17=$D$669,$E$669,IF(D17=$D$670,$E$670,IF(D17=VICERRECTORÍA_ACADÉMICA_,BF661,IF(D17=PLANEACIÓN_,BF663, IF(D17=IMPACTO,BF662,IF(D17=VICERRECTORÍA_ADMINISTRATIVA_FINANCIERA_,BF664,IF(D17=_VICERRECTORÍA_RESPONSABILIDAD_SOCIAL_Y_BIENESTAR_UNIVERSITARIO_,BF665," ")))))))))))))))</f>
        <v>#VALUE!</v>
      </c>
      <c r="F17" s="271"/>
      <c r="G17" s="129"/>
      <c r="H17" s="129"/>
      <c r="I17" s="84"/>
      <c r="J17" s="271"/>
      <c r="K17" s="291"/>
      <c r="L17" s="271"/>
      <c r="M17" s="271"/>
      <c r="N17" s="291"/>
      <c r="O17" s="272">
        <f t="shared" si="0"/>
        <v>0</v>
      </c>
      <c r="P17" s="291"/>
      <c r="Q17" s="272">
        <f t="shared" ref="Q17" si="22">IF(P17="ALTO",5,IF(P17="MEDIO-ALTO",4,IF(P17="MEDIO",3,IF(P17="MEDIO-BAJO",2,IF(P17="BAJO",1,0)))))</f>
        <v>0</v>
      </c>
      <c r="R17" s="272">
        <f>Q17*O17</f>
        <v>0</v>
      </c>
      <c r="S17" s="85"/>
      <c r="T17" s="84">
        <f t="shared" si="1"/>
        <v>0</v>
      </c>
      <c r="U17" s="273" t="e">
        <f t="shared" ref="U17" si="23">ROUND(AVERAGEIF(T17:T19,"&gt;0"),0)</f>
        <v>#DIV/0!</v>
      </c>
      <c r="V17" s="273" t="e">
        <f t="shared" ref="V17" si="24">U17*0.6</f>
        <v>#DIV/0!</v>
      </c>
      <c r="W17" s="129"/>
      <c r="X17" s="273" t="e">
        <f t="shared" ref="X17" si="25">IF(S17="No_existen",5*$X$10,Y17*$X$10)</f>
        <v>#DIV/0!</v>
      </c>
      <c r="Y17" s="273" t="e">
        <f t="shared" ref="Y17" si="26">ROUND(AVERAGEIF(Z17:Z19,"&gt;0"),0)</f>
        <v>#DIV/0!</v>
      </c>
      <c r="Z17" s="132">
        <f t="shared" si="2"/>
        <v>0</v>
      </c>
      <c r="AA17" s="129"/>
      <c r="AB17" s="129"/>
      <c r="AC17" s="273" t="e">
        <f t="shared" ref="AC17" si="27">IF(S17="No_existen",5*$AC$10,AD17*$AC$10)</f>
        <v>#DIV/0!</v>
      </c>
      <c r="AD17" s="273" t="e">
        <f t="shared" ref="AD17" si="28">ROUND(AVERAGEIF(AE17:AE19,"&gt;0"),0)</f>
        <v>#DIV/0!</v>
      </c>
      <c r="AE17" s="132">
        <f t="shared" si="3"/>
        <v>0</v>
      </c>
      <c r="AF17" s="129"/>
      <c r="AG17" s="129"/>
      <c r="AH17" s="273" t="e">
        <f t="shared" ref="AH17" si="29">IF(S17="No_existen",5*$AH$10,AI17*$AH$10)</f>
        <v>#DIV/0!</v>
      </c>
      <c r="AI17" s="273" t="e">
        <f t="shared" ref="AI17" si="30">ROUND(AVERAGEIF(AJ17:AJ19,"&gt;0"),0)</f>
        <v>#DIV/0!</v>
      </c>
      <c r="AJ17" s="132">
        <f t="shared" si="4"/>
        <v>0</v>
      </c>
      <c r="AK17" s="129"/>
      <c r="AL17" s="129"/>
      <c r="AM17" s="273" t="e">
        <f t="shared" ref="AM17" si="31">IF(S17="No_existen",5*$AM$10,AN17*$AM$10)</f>
        <v>#DIV/0!</v>
      </c>
      <c r="AN17" s="273" t="e">
        <f t="shared" ref="AN17" si="32">ROUND(AVERAGEIF(AO17:AO19,"&gt;0"),0)</f>
        <v>#DIV/0!</v>
      </c>
      <c r="AO17" s="132">
        <f t="shared" si="6"/>
        <v>0</v>
      </c>
      <c r="AP17" s="129"/>
      <c r="AQ17" s="273" t="e">
        <f t="shared" ref="AQ17" si="33">ROUND(AVERAGE(U17,Y17,AD17,AI17,AN17),0)</f>
        <v>#DIV/0!</v>
      </c>
      <c r="AR17" s="272" t="e">
        <f t="shared" ref="AR17" si="34">IF(AQ17&lt;1.5,"FUERTE",IF(AND(AQ17&gt;=1.5,AQ17&lt;2.5),"ACEPTABLE",IF(AQ17&gt;=5,"INEXISTENTE","DÉBIL")))</f>
        <v>#DIV/0!</v>
      </c>
      <c r="AS17" s="272">
        <f t="shared" ref="AS17" si="35">IF(R17=0,0,ROUND((R17*AQ17),0))</f>
        <v>0</v>
      </c>
      <c r="AT17" s="371" t="str">
        <f t="shared" ref="AT17" si="36">IF(AS17&gt;=36,"GRAVE", IF(AS17&lt;=10, "LEVE", "MODERADO"))</f>
        <v>LEVE</v>
      </c>
      <c r="AU17" s="293"/>
      <c r="AV17" s="293"/>
      <c r="AW17" s="129"/>
      <c r="AX17" s="129"/>
      <c r="AY17" s="86"/>
      <c r="AZ17" s="87"/>
      <c r="BA17" s="88"/>
      <c r="BB17" s="88"/>
      <c r="BC17" s="88"/>
      <c r="BD17" s="88"/>
      <c r="BE17" s="88"/>
      <c r="BF17" s="91"/>
      <c r="BG17" s="91"/>
    </row>
    <row r="18" spans="1:59" s="90" customFormat="1" x14ac:dyDescent="0.2">
      <c r="A18" s="290"/>
      <c r="B18" s="291"/>
      <c r="C18" s="418"/>
      <c r="D18" s="293"/>
      <c r="E18" s="295"/>
      <c r="F18" s="271"/>
      <c r="G18" s="129"/>
      <c r="H18" s="129"/>
      <c r="I18" s="84"/>
      <c r="J18" s="271"/>
      <c r="K18" s="271"/>
      <c r="L18" s="271"/>
      <c r="M18" s="271"/>
      <c r="N18" s="291"/>
      <c r="O18" s="272"/>
      <c r="P18" s="291"/>
      <c r="Q18" s="272"/>
      <c r="R18" s="272"/>
      <c r="S18" s="85"/>
      <c r="T18" s="84">
        <f t="shared" si="1"/>
        <v>0</v>
      </c>
      <c r="U18" s="273"/>
      <c r="V18" s="273"/>
      <c r="W18" s="129"/>
      <c r="X18" s="273"/>
      <c r="Y18" s="273"/>
      <c r="Z18" s="132">
        <f t="shared" si="2"/>
        <v>0</v>
      </c>
      <c r="AA18" s="129"/>
      <c r="AB18" s="129"/>
      <c r="AC18" s="273"/>
      <c r="AD18" s="273"/>
      <c r="AE18" s="132">
        <f t="shared" si="3"/>
        <v>0</v>
      </c>
      <c r="AF18" s="129"/>
      <c r="AG18" s="129"/>
      <c r="AH18" s="273"/>
      <c r="AI18" s="273"/>
      <c r="AJ18" s="132">
        <f t="shared" si="4"/>
        <v>0</v>
      </c>
      <c r="AK18" s="129"/>
      <c r="AL18" s="129"/>
      <c r="AM18" s="273"/>
      <c r="AN18" s="273"/>
      <c r="AO18" s="132">
        <f t="shared" si="6"/>
        <v>0</v>
      </c>
      <c r="AP18" s="129"/>
      <c r="AQ18" s="273"/>
      <c r="AR18" s="272"/>
      <c r="AS18" s="272"/>
      <c r="AT18" s="371"/>
      <c r="AU18" s="293"/>
      <c r="AV18" s="293"/>
      <c r="AW18" s="129"/>
      <c r="AX18" s="129"/>
      <c r="AY18" s="86"/>
      <c r="AZ18" s="87"/>
      <c r="BA18" s="91"/>
      <c r="BB18" s="91"/>
      <c r="BC18" s="91"/>
      <c r="BD18" s="91"/>
      <c r="BE18" s="91"/>
      <c r="BF18" s="88"/>
      <c r="BG18" s="88"/>
    </row>
    <row r="19" spans="1:59" s="90" customFormat="1" x14ac:dyDescent="0.2">
      <c r="A19" s="290"/>
      <c r="B19" s="291"/>
      <c r="C19" s="418"/>
      <c r="D19" s="293"/>
      <c r="E19" s="295"/>
      <c r="F19" s="271"/>
      <c r="G19" s="129"/>
      <c r="H19" s="129"/>
      <c r="I19" s="84"/>
      <c r="J19" s="271"/>
      <c r="K19" s="271"/>
      <c r="L19" s="271"/>
      <c r="M19" s="271"/>
      <c r="N19" s="291"/>
      <c r="O19" s="272"/>
      <c r="P19" s="291"/>
      <c r="Q19" s="272"/>
      <c r="R19" s="272"/>
      <c r="S19" s="85"/>
      <c r="T19" s="84">
        <f t="shared" si="1"/>
        <v>0</v>
      </c>
      <c r="U19" s="273"/>
      <c r="V19" s="273"/>
      <c r="W19" s="129"/>
      <c r="X19" s="273"/>
      <c r="Y19" s="273"/>
      <c r="Z19" s="132">
        <f t="shared" si="2"/>
        <v>0</v>
      </c>
      <c r="AA19" s="129"/>
      <c r="AB19" s="129"/>
      <c r="AC19" s="273"/>
      <c r="AD19" s="273"/>
      <c r="AE19" s="132">
        <f t="shared" si="3"/>
        <v>0</v>
      </c>
      <c r="AF19" s="129"/>
      <c r="AG19" s="129"/>
      <c r="AH19" s="273"/>
      <c r="AI19" s="273"/>
      <c r="AJ19" s="132">
        <f t="shared" si="4"/>
        <v>0</v>
      </c>
      <c r="AK19" s="129"/>
      <c r="AL19" s="129"/>
      <c r="AM19" s="273"/>
      <c r="AN19" s="273"/>
      <c r="AO19" s="132">
        <f t="shared" si="6"/>
        <v>0</v>
      </c>
      <c r="AP19" s="129"/>
      <c r="AQ19" s="273"/>
      <c r="AR19" s="272"/>
      <c r="AS19" s="272"/>
      <c r="AT19" s="371"/>
      <c r="AU19" s="293"/>
      <c r="AV19" s="293"/>
      <c r="AW19" s="129"/>
      <c r="AX19" s="129"/>
      <c r="AY19" s="86"/>
      <c r="AZ19" s="87"/>
      <c r="BA19" s="88"/>
      <c r="BB19" s="88"/>
      <c r="BC19" s="88"/>
      <c r="BD19" s="88"/>
      <c r="BE19" s="88"/>
      <c r="BF19" s="91"/>
      <c r="BG19" s="91"/>
    </row>
    <row r="20" spans="1:59" s="90" customFormat="1" x14ac:dyDescent="0.2">
      <c r="A20" s="290">
        <v>4</v>
      </c>
      <c r="B20" s="291"/>
      <c r="C20" s="418" t="e">
        <f>+VLOOKUP(B20,$A$691:$B$730,2,0)</f>
        <v>#N/A</v>
      </c>
      <c r="D20" s="293"/>
      <c r="E20" s="295" t="e">
        <f>IF(D20=$D$661,$E$661,IF(D20=$D$662,$E$662,IF(D20=$D$663,$E$663,IF(D20=$D$664,$E$664,IF(D20=$D$665,$E$665,IF(D20=$D$666,$E$666,IF(D20=$D$667,$E$667,IF(D20=$D$668,$E$668,IF(D20=$D$669,$E$669,IF(D20=$D$670,$E$670,IF(D20=VICERRECTORÍA_ACADÉMICA_,BF661,IF(D20=PLANEACIÓN_,BF663, IF(D20=IMPACTO,BF662,IF(D20=VICERRECTORÍA_ADMINISTRATIVA_FINANCIERA_,BF664,IF(D20=_VICERRECTORÍA_RESPONSABILIDAD_SOCIAL_Y_BIENESTAR_UNIVERSITARIO_,BF665," ")))))))))))))))</f>
        <v>#VALUE!</v>
      </c>
      <c r="F20" s="271"/>
      <c r="G20" s="129"/>
      <c r="H20" s="129"/>
      <c r="I20" s="84"/>
      <c r="J20" s="271"/>
      <c r="K20" s="272"/>
      <c r="L20" s="273"/>
      <c r="M20" s="273"/>
      <c r="N20" s="291"/>
      <c r="O20" s="272">
        <f t="shared" si="0"/>
        <v>0</v>
      </c>
      <c r="P20" s="291"/>
      <c r="Q20" s="272">
        <f t="shared" ref="Q20" si="37">IF(P20="ALTO",5,IF(P20="MEDIO-ALTO",4,IF(P20="MEDIO",3,IF(P20="MEDIO-BAJO",2,IF(P20="BAJO",1,0)))))</f>
        <v>0</v>
      </c>
      <c r="R20" s="272">
        <f t="shared" ref="R20" si="38">Q20*O20</f>
        <v>0</v>
      </c>
      <c r="S20" s="85"/>
      <c r="T20" s="84">
        <f t="shared" si="1"/>
        <v>0</v>
      </c>
      <c r="U20" s="273" t="e">
        <f t="shared" ref="U20" si="39">ROUND(AVERAGEIF(T20:T22,"&gt;0"),0)</f>
        <v>#DIV/0!</v>
      </c>
      <c r="V20" s="273" t="e">
        <f t="shared" ref="V20" si="40">U20*0.6</f>
        <v>#DIV/0!</v>
      </c>
      <c r="W20" s="129"/>
      <c r="X20" s="273" t="e">
        <f t="shared" ref="X20" si="41">IF(S20="No_existen",5*$X$10,Y20*$X$10)</f>
        <v>#DIV/0!</v>
      </c>
      <c r="Y20" s="273" t="e">
        <f t="shared" ref="Y20" si="42">ROUND(AVERAGEIF(Z20:Z22,"&gt;0"),0)</f>
        <v>#DIV/0!</v>
      </c>
      <c r="Z20" s="132">
        <f t="shared" si="2"/>
        <v>0</v>
      </c>
      <c r="AA20" s="129"/>
      <c r="AB20" s="129"/>
      <c r="AC20" s="273" t="e">
        <f t="shared" ref="AC20" si="43">IF(S20="No_existen",5*$AC$10,AD20*$AC$10)</f>
        <v>#DIV/0!</v>
      </c>
      <c r="AD20" s="273" t="e">
        <f t="shared" ref="AD20" si="44">ROUND(AVERAGEIF(AE20:AE22,"&gt;0"),0)</f>
        <v>#DIV/0!</v>
      </c>
      <c r="AE20" s="132">
        <f t="shared" si="3"/>
        <v>0</v>
      </c>
      <c r="AF20" s="129"/>
      <c r="AG20" s="129"/>
      <c r="AH20" s="273" t="e">
        <f t="shared" ref="AH20" si="45">IF(S20="No_existen",5*$AH$10,AI20*$AH$10)</f>
        <v>#DIV/0!</v>
      </c>
      <c r="AI20" s="273" t="e">
        <f t="shared" ref="AI20" si="46">ROUND(AVERAGEIF(AJ20:AJ22,"&gt;0"),0)</f>
        <v>#DIV/0!</v>
      </c>
      <c r="AJ20" s="132">
        <f t="shared" si="4"/>
        <v>0</v>
      </c>
      <c r="AK20" s="129"/>
      <c r="AL20" s="129"/>
      <c r="AM20" s="273" t="e">
        <f t="shared" ref="AM20" si="47">IF(S20="No_existen",5*$AM$10,AN20*$AM$10)</f>
        <v>#DIV/0!</v>
      </c>
      <c r="AN20" s="273" t="e">
        <f t="shared" ref="AN20" si="48">ROUND(AVERAGEIF(AO20:AO22,"&gt;0"),0)</f>
        <v>#DIV/0!</v>
      </c>
      <c r="AO20" s="132">
        <f t="shared" si="6"/>
        <v>0</v>
      </c>
      <c r="AP20" s="129"/>
      <c r="AQ20" s="273" t="e">
        <f t="shared" ref="AQ20" si="49">ROUND(AVERAGE(U20,Y20,AD20,AI20,AN20),0)</f>
        <v>#DIV/0!</v>
      </c>
      <c r="AR20" s="272" t="e">
        <f t="shared" ref="AR20" si="50">IF(AQ20&lt;1.5,"FUERTE",IF(AND(AQ20&gt;=1.5,AQ20&lt;2.5),"ACEPTABLE",IF(AQ20&gt;=5,"INEXISTENTE","DÉBIL")))</f>
        <v>#DIV/0!</v>
      </c>
      <c r="AS20" s="272">
        <f t="shared" ref="AS20" si="51">IF(R20=0,0,ROUND((R20*AQ20),0))</f>
        <v>0</v>
      </c>
      <c r="AT20" s="371" t="str">
        <f t="shared" ref="AT20" si="52">IF(AS20&gt;=36,"GRAVE", IF(AS20&lt;=10, "LEVE", "MODERADO"))</f>
        <v>LEVE</v>
      </c>
      <c r="AU20" s="293"/>
      <c r="AV20" s="293"/>
      <c r="AW20" s="129"/>
      <c r="AX20" s="129"/>
      <c r="AY20" s="86"/>
      <c r="AZ20" s="87"/>
      <c r="BA20" s="91"/>
      <c r="BB20" s="91"/>
      <c r="BC20" s="91"/>
      <c r="BD20" s="91"/>
      <c r="BE20" s="91"/>
      <c r="BF20" s="88"/>
      <c r="BG20" s="88"/>
    </row>
    <row r="21" spans="1:59" s="90" customFormat="1" x14ac:dyDescent="0.2">
      <c r="A21" s="290"/>
      <c r="B21" s="291"/>
      <c r="C21" s="418"/>
      <c r="D21" s="293"/>
      <c r="E21" s="295"/>
      <c r="F21" s="271"/>
      <c r="G21" s="129"/>
      <c r="H21" s="129"/>
      <c r="I21" s="84"/>
      <c r="J21" s="271"/>
      <c r="K21" s="273"/>
      <c r="L21" s="273"/>
      <c r="M21" s="273"/>
      <c r="N21" s="291"/>
      <c r="O21" s="272"/>
      <c r="P21" s="291"/>
      <c r="Q21" s="272"/>
      <c r="R21" s="272"/>
      <c r="S21" s="85"/>
      <c r="T21" s="84">
        <f t="shared" si="1"/>
        <v>0</v>
      </c>
      <c r="U21" s="273"/>
      <c r="V21" s="273"/>
      <c r="W21" s="129"/>
      <c r="X21" s="273"/>
      <c r="Y21" s="273"/>
      <c r="Z21" s="132">
        <f t="shared" si="2"/>
        <v>0</v>
      </c>
      <c r="AA21" s="129"/>
      <c r="AB21" s="129"/>
      <c r="AC21" s="273"/>
      <c r="AD21" s="273"/>
      <c r="AE21" s="132">
        <f t="shared" si="3"/>
        <v>0</v>
      </c>
      <c r="AF21" s="129"/>
      <c r="AG21" s="129"/>
      <c r="AH21" s="273"/>
      <c r="AI21" s="273"/>
      <c r="AJ21" s="132">
        <f t="shared" si="4"/>
        <v>0</v>
      </c>
      <c r="AK21" s="129"/>
      <c r="AL21" s="129"/>
      <c r="AM21" s="273"/>
      <c r="AN21" s="273"/>
      <c r="AO21" s="132">
        <f t="shared" si="6"/>
        <v>0</v>
      </c>
      <c r="AP21" s="129"/>
      <c r="AQ21" s="273"/>
      <c r="AR21" s="272"/>
      <c r="AS21" s="272"/>
      <c r="AT21" s="371"/>
      <c r="AU21" s="293"/>
      <c r="AV21" s="293"/>
      <c r="AW21" s="129"/>
      <c r="AX21" s="129"/>
      <c r="AY21" s="86"/>
      <c r="AZ21" s="87"/>
      <c r="BA21" s="88"/>
      <c r="BB21" s="88"/>
      <c r="BC21" s="88"/>
      <c r="BD21" s="88"/>
      <c r="BE21" s="88"/>
      <c r="BF21" s="88"/>
      <c r="BG21" s="88"/>
    </row>
    <row r="22" spans="1:59" s="90" customFormat="1" x14ac:dyDescent="0.2">
      <c r="A22" s="290"/>
      <c r="B22" s="291"/>
      <c r="C22" s="418"/>
      <c r="D22" s="293"/>
      <c r="E22" s="295"/>
      <c r="F22" s="271"/>
      <c r="G22" s="129"/>
      <c r="H22" s="129"/>
      <c r="I22" s="84"/>
      <c r="J22" s="271"/>
      <c r="K22" s="273"/>
      <c r="L22" s="273"/>
      <c r="M22" s="273"/>
      <c r="N22" s="291"/>
      <c r="O22" s="272"/>
      <c r="P22" s="291"/>
      <c r="Q22" s="272"/>
      <c r="R22" s="272"/>
      <c r="S22" s="85"/>
      <c r="T22" s="84">
        <f t="shared" si="1"/>
        <v>0</v>
      </c>
      <c r="U22" s="273"/>
      <c r="V22" s="273"/>
      <c r="W22" s="129"/>
      <c r="X22" s="273"/>
      <c r="Y22" s="273"/>
      <c r="Z22" s="132">
        <f t="shared" si="2"/>
        <v>0</v>
      </c>
      <c r="AA22" s="129"/>
      <c r="AB22" s="129"/>
      <c r="AC22" s="273"/>
      <c r="AD22" s="273"/>
      <c r="AE22" s="132">
        <f t="shared" si="3"/>
        <v>0</v>
      </c>
      <c r="AF22" s="129"/>
      <c r="AG22" s="129"/>
      <c r="AH22" s="273"/>
      <c r="AI22" s="273"/>
      <c r="AJ22" s="132">
        <f t="shared" si="4"/>
        <v>0</v>
      </c>
      <c r="AK22" s="129"/>
      <c r="AL22" s="129"/>
      <c r="AM22" s="273"/>
      <c r="AN22" s="273"/>
      <c r="AO22" s="132">
        <f t="shared" si="6"/>
        <v>0</v>
      </c>
      <c r="AP22" s="129"/>
      <c r="AQ22" s="273"/>
      <c r="AR22" s="272"/>
      <c r="AS22" s="272"/>
      <c r="AT22" s="371"/>
      <c r="AU22" s="293"/>
      <c r="AV22" s="293"/>
      <c r="AW22" s="129"/>
      <c r="AX22" s="129"/>
      <c r="AY22" s="86"/>
      <c r="AZ22" s="87"/>
      <c r="BA22" s="88"/>
      <c r="BB22" s="88"/>
      <c r="BC22" s="88"/>
      <c r="BD22" s="88"/>
      <c r="BE22" s="88"/>
      <c r="BF22" s="91"/>
      <c r="BG22" s="91"/>
    </row>
    <row r="23" spans="1:59" s="90" customFormat="1" x14ac:dyDescent="0.2">
      <c r="A23" s="290">
        <v>5</v>
      </c>
      <c r="B23" s="291"/>
      <c r="C23" s="418" t="e">
        <f>+VLOOKUP(B23,$A$691:$B$730,2,0)</f>
        <v>#N/A</v>
      </c>
      <c r="D23" s="293"/>
      <c r="E23" s="295" t="e">
        <f>IF(D23=$D$661,$E$661,IF(D23=$D$662,$E$662,IF(D23=$D$663,$E$663,IF(D23=$D$664,$E$664,IF(D23=$D$665,$E$665,IF(D23=$D$666,$E$666,IF(D23=$D$667,$E$667,IF(D23=$D$668,$E$668,IF(D23=$D$669,$E$669,IF(D23=$D$670,$E$670,IF(D23=VICERRECTORÍA_ACADÉMICA_,BF661,IF(D23=PLANEACIÓN_,BF663, IF(D23=IMPACTO,BF662,IF(D23=VICERRECTORÍA_ADMINISTRATIVA_FINANCIERA_,BF664,IF(D23=_VICERRECTORÍA_RESPONSABILIDAD_SOCIAL_Y_BIENESTAR_UNIVERSITARIO_,BF665," ")))))))))))))))</f>
        <v>#VALUE!</v>
      </c>
      <c r="F23" s="271"/>
      <c r="G23" s="129"/>
      <c r="H23" s="129"/>
      <c r="I23" s="84"/>
      <c r="J23" s="271"/>
      <c r="K23" s="291"/>
      <c r="L23" s="271"/>
      <c r="M23" s="271"/>
      <c r="N23" s="291"/>
      <c r="O23" s="272">
        <f t="shared" ref="O23" si="53">IF(N23="ALTA",5,IF(N23="MEDIO ALTA",4,IF(N23="MEDIA",3,IF(N23="MEDIO BAJA",2,IF(N23="BAJA",1,0)))))</f>
        <v>0</v>
      </c>
      <c r="P23" s="291"/>
      <c r="Q23" s="272">
        <f t="shared" ref="Q23" si="54">IF(P23="ALTO",5,IF(P23="MEDIO-ALTO",4,IF(P23="MEDIO",3,IF(P23="MEDIO-BAJO",2,IF(P23="BAJO",1,0)))))</f>
        <v>0</v>
      </c>
      <c r="R23" s="272">
        <f t="shared" ref="R23" si="55">Q23*O23</f>
        <v>0</v>
      </c>
      <c r="S23" s="85"/>
      <c r="T23" s="84">
        <f t="shared" si="1"/>
        <v>0</v>
      </c>
      <c r="U23" s="273" t="e">
        <f t="shared" ref="U23" si="56">ROUND(AVERAGEIF(T23:T25,"&gt;0"),0)</f>
        <v>#DIV/0!</v>
      </c>
      <c r="V23" s="273" t="e">
        <f t="shared" ref="V23" si="57">U23*0.6</f>
        <v>#DIV/0!</v>
      </c>
      <c r="W23" s="129"/>
      <c r="X23" s="273" t="e">
        <f t="shared" ref="X23" si="58">IF(S23="No_existen",5*$X$10,Y23*$X$10)</f>
        <v>#DIV/0!</v>
      </c>
      <c r="Y23" s="273" t="e">
        <f t="shared" ref="Y23" si="59">ROUND(AVERAGEIF(Z23:Z25,"&gt;0"),0)</f>
        <v>#DIV/0!</v>
      </c>
      <c r="Z23" s="132">
        <f t="shared" si="2"/>
        <v>0</v>
      </c>
      <c r="AA23" s="129"/>
      <c r="AB23" s="129"/>
      <c r="AC23" s="273" t="e">
        <f t="shared" ref="AC23" si="60">IF(S23="No_existen",5*$AC$10,AD23*$AC$10)</f>
        <v>#DIV/0!</v>
      </c>
      <c r="AD23" s="273" t="e">
        <f t="shared" ref="AD23" si="61">ROUND(AVERAGEIF(AE23:AE25,"&gt;0"),0)</f>
        <v>#DIV/0!</v>
      </c>
      <c r="AE23" s="132">
        <f t="shared" si="3"/>
        <v>0</v>
      </c>
      <c r="AF23" s="129"/>
      <c r="AG23" s="129"/>
      <c r="AH23" s="273" t="e">
        <f t="shared" ref="AH23" si="62">IF(S23="No_existen",5*$AH$10,AI23*$AH$10)</f>
        <v>#DIV/0!</v>
      </c>
      <c r="AI23" s="273" t="e">
        <f t="shared" ref="AI23" si="63">ROUND(AVERAGEIF(AJ23:AJ25,"&gt;0"),0)</f>
        <v>#DIV/0!</v>
      </c>
      <c r="AJ23" s="132">
        <f t="shared" si="4"/>
        <v>0</v>
      </c>
      <c r="AK23" s="129"/>
      <c r="AL23" s="129"/>
      <c r="AM23" s="273" t="e">
        <f t="shared" ref="AM23" si="64">IF(S23="No_existen",5*$AM$10,AN23*$AM$10)</f>
        <v>#DIV/0!</v>
      </c>
      <c r="AN23" s="273" t="e">
        <f t="shared" ref="AN23" si="65">ROUND(AVERAGEIF(AO23:AO25,"&gt;0"),0)</f>
        <v>#DIV/0!</v>
      </c>
      <c r="AO23" s="132">
        <f t="shared" si="6"/>
        <v>0</v>
      </c>
      <c r="AP23" s="129"/>
      <c r="AQ23" s="273" t="e">
        <f t="shared" ref="AQ23" si="66">ROUND(AVERAGE(U23,Y23,AD23,AI23,AN23),0)</f>
        <v>#DIV/0!</v>
      </c>
      <c r="AR23" s="272" t="e">
        <f t="shared" ref="AR23" si="67">IF(AQ23&lt;1.5,"FUERTE",IF(AND(AQ23&gt;=1.5,AQ23&lt;2.5),"ACEPTABLE",IF(AQ23&gt;=5,"INEXISTENTE","DÉBIL")))</f>
        <v>#DIV/0!</v>
      </c>
      <c r="AS23" s="272">
        <f t="shared" ref="AS23" si="68">IF(R23=0,0,ROUND((R23*AQ23),0))</f>
        <v>0</v>
      </c>
      <c r="AT23" s="371" t="str">
        <f t="shared" ref="AT23" si="69">IF(AS23&gt;=36,"GRAVE", IF(AS23&lt;=10, "LEVE", "MODERADO"))</f>
        <v>LEVE</v>
      </c>
      <c r="AU23" s="293"/>
      <c r="AV23" s="293"/>
      <c r="AW23" s="129"/>
      <c r="AX23" s="129"/>
      <c r="AY23" s="86"/>
      <c r="AZ23" s="87"/>
      <c r="BA23" s="88"/>
      <c r="BB23" s="88"/>
      <c r="BC23" s="88"/>
      <c r="BD23" s="88"/>
      <c r="BE23" s="88"/>
      <c r="BF23" s="88"/>
      <c r="BG23" s="88"/>
    </row>
    <row r="24" spans="1:59" s="90" customFormat="1" x14ac:dyDescent="0.2">
      <c r="A24" s="290"/>
      <c r="B24" s="291"/>
      <c r="C24" s="418"/>
      <c r="D24" s="293"/>
      <c r="E24" s="295"/>
      <c r="F24" s="271"/>
      <c r="G24" s="129"/>
      <c r="H24" s="129"/>
      <c r="I24" s="84"/>
      <c r="J24" s="271"/>
      <c r="K24" s="271"/>
      <c r="L24" s="271"/>
      <c r="M24" s="271"/>
      <c r="N24" s="291"/>
      <c r="O24" s="272"/>
      <c r="P24" s="291"/>
      <c r="Q24" s="272"/>
      <c r="R24" s="272"/>
      <c r="S24" s="85"/>
      <c r="T24" s="84">
        <f t="shared" si="1"/>
        <v>0</v>
      </c>
      <c r="U24" s="273"/>
      <c r="V24" s="273"/>
      <c r="W24" s="129"/>
      <c r="X24" s="273"/>
      <c r="Y24" s="273"/>
      <c r="Z24" s="132">
        <f t="shared" si="2"/>
        <v>0</v>
      </c>
      <c r="AA24" s="129"/>
      <c r="AB24" s="129"/>
      <c r="AC24" s="273"/>
      <c r="AD24" s="273"/>
      <c r="AE24" s="132">
        <f t="shared" si="3"/>
        <v>0</v>
      </c>
      <c r="AF24" s="129"/>
      <c r="AG24" s="129"/>
      <c r="AH24" s="273"/>
      <c r="AI24" s="273"/>
      <c r="AJ24" s="132">
        <f t="shared" si="4"/>
        <v>0</v>
      </c>
      <c r="AK24" s="129"/>
      <c r="AL24" s="129"/>
      <c r="AM24" s="273"/>
      <c r="AN24" s="273"/>
      <c r="AO24" s="132">
        <f t="shared" si="6"/>
        <v>0</v>
      </c>
      <c r="AP24" s="129"/>
      <c r="AQ24" s="273"/>
      <c r="AR24" s="272"/>
      <c r="AS24" s="272"/>
      <c r="AT24" s="371"/>
      <c r="AU24" s="293"/>
      <c r="AV24" s="293"/>
      <c r="AW24" s="129"/>
      <c r="AX24" s="129"/>
      <c r="AY24" s="86"/>
      <c r="AZ24" s="87"/>
      <c r="BA24" s="91"/>
      <c r="BB24" s="91"/>
      <c r="BC24" s="91"/>
      <c r="BD24" s="91"/>
      <c r="BE24" s="91"/>
      <c r="BF24" s="88"/>
      <c r="BG24" s="88"/>
    </row>
    <row r="25" spans="1:59" s="90" customFormat="1" x14ac:dyDescent="0.2">
      <c r="A25" s="290"/>
      <c r="B25" s="291"/>
      <c r="C25" s="418"/>
      <c r="D25" s="293"/>
      <c r="E25" s="295"/>
      <c r="F25" s="271"/>
      <c r="G25" s="129"/>
      <c r="H25" s="129"/>
      <c r="I25" s="84"/>
      <c r="J25" s="271"/>
      <c r="K25" s="271"/>
      <c r="L25" s="271"/>
      <c r="M25" s="271"/>
      <c r="N25" s="291"/>
      <c r="O25" s="272"/>
      <c r="P25" s="291"/>
      <c r="Q25" s="272"/>
      <c r="R25" s="272"/>
      <c r="S25" s="85"/>
      <c r="T25" s="84">
        <f t="shared" si="1"/>
        <v>0</v>
      </c>
      <c r="U25" s="273"/>
      <c r="V25" s="273"/>
      <c r="W25" s="129"/>
      <c r="X25" s="273"/>
      <c r="Y25" s="273"/>
      <c r="Z25" s="132">
        <f t="shared" si="2"/>
        <v>0</v>
      </c>
      <c r="AA25" s="129"/>
      <c r="AB25" s="129"/>
      <c r="AC25" s="273"/>
      <c r="AD25" s="273"/>
      <c r="AE25" s="132">
        <f t="shared" si="3"/>
        <v>0</v>
      </c>
      <c r="AF25" s="129"/>
      <c r="AG25" s="129"/>
      <c r="AH25" s="273"/>
      <c r="AI25" s="273"/>
      <c r="AJ25" s="132">
        <f t="shared" si="4"/>
        <v>0</v>
      </c>
      <c r="AK25" s="129"/>
      <c r="AL25" s="129"/>
      <c r="AM25" s="273"/>
      <c r="AN25" s="273"/>
      <c r="AO25" s="132">
        <f t="shared" si="6"/>
        <v>0</v>
      </c>
      <c r="AP25" s="129"/>
      <c r="AQ25" s="273"/>
      <c r="AR25" s="272"/>
      <c r="AS25" s="272"/>
      <c r="AT25" s="371"/>
      <c r="AU25" s="293"/>
      <c r="AV25" s="293"/>
      <c r="AW25" s="129"/>
      <c r="AX25" s="129"/>
      <c r="AY25" s="86"/>
      <c r="AZ25" s="87"/>
      <c r="BA25" s="88"/>
      <c r="BB25" s="88"/>
      <c r="BC25" s="88"/>
      <c r="BD25" s="88"/>
      <c r="BE25" s="88"/>
      <c r="BF25" s="88"/>
      <c r="BG25" s="88"/>
    </row>
    <row r="26" spans="1:59" s="90" customFormat="1" x14ac:dyDescent="0.2">
      <c r="A26" s="290">
        <v>6</v>
      </c>
      <c r="B26" s="291"/>
      <c r="C26" s="418" t="e">
        <f>+VLOOKUP(B26,$A$691:$B$730,2,0)</f>
        <v>#N/A</v>
      </c>
      <c r="D26" s="293"/>
      <c r="E26" s="295" t="e">
        <f>IF(D26=$D$661,$E$661,IF(D26=$D$662,$E$662,IF(D26=$D$663,$E$663,IF(D26=$D$664,$E$664,IF(D26=$D$665,$E$665,IF(D26=$D$666,$E$666,IF(D26=$D$667,$E$667,IF(D26=$D$668,$E$668,IF(D26=$D$669,$E$669,IF(D26=$D$670,$E$670,IF(D26=VICERRECTORÍA_ACADÉMICA_,BF661,IF(D26=PLANEACIÓN_,BF663, IF(D26=IMPACTO,BF662,IF(D26=VICERRECTORÍA_ADMINISTRATIVA_FINANCIERA_,BF664,IF(D26=_VICERRECTORÍA_RESPONSABILIDAD_SOCIAL_Y_BIENESTAR_UNIVERSITARIO_,BF665," ")))))))))))))))</f>
        <v>#VALUE!</v>
      </c>
      <c r="F26" s="271"/>
      <c r="G26" s="129"/>
      <c r="H26" s="129"/>
      <c r="I26" s="84"/>
      <c r="J26" s="271"/>
      <c r="K26" s="291"/>
      <c r="L26" s="271"/>
      <c r="M26" s="271"/>
      <c r="N26" s="291"/>
      <c r="O26" s="272">
        <f t="shared" ref="O26" si="70">IF(N26="ALTA",5,IF(N26="MEDIO ALTA",4,IF(N26="MEDIA",3,IF(N26="MEDIO BAJA",2,IF(N26="BAJA",1,0)))))</f>
        <v>0</v>
      </c>
      <c r="P26" s="291"/>
      <c r="Q26" s="272">
        <f t="shared" ref="Q26" si="71">IF(P26="ALTO",5,IF(P26="MEDIO-ALTO",4,IF(P26="MEDIO",3,IF(P26="MEDIO-BAJO",2,IF(P26="BAJO",1,0)))))</f>
        <v>0</v>
      </c>
      <c r="R26" s="272">
        <f t="shared" ref="R26" si="72">Q26*O26</f>
        <v>0</v>
      </c>
      <c r="S26" s="85"/>
      <c r="T26" s="84">
        <f t="shared" si="1"/>
        <v>0</v>
      </c>
      <c r="U26" s="273" t="e">
        <f t="shared" ref="U26" si="73">ROUND(AVERAGEIF(T26:T28,"&gt;0"),0)</f>
        <v>#DIV/0!</v>
      </c>
      <c r="V26" s="273" t="e">
        <f t="shared" ref="V26" si="74">U26*0.6</f>
        <v>#DIV/0!</v>
      </c>
      <c r="W26" s="129"/>
      <c r="X26" s="273" t="e">
        <f t="shared" ref="X26" si="75">IF(S26="No_existen",5*$X$10,Y26*$X$10)</f>
        <v>#DIV/0!</v>
      </c>
      <c r="Y26" s="273" t="e">
        <f t="shared" ref="Y26" si="76">ROUND(AVERAGEIF(Z26:Z28,"&gt;0"),0)</f>
        <v>#DIV/0!</v>
      </c>
      <c r="Z26" s="132">
        <f t="shared" si="2"/>
        <v>0</v>
      </c>
      <c r="AA26" s="129"/>
      <c r="AB26" s="129"/>
      <c r="AC26" s="273" t="e">
        <f t="shared" ref="AC26" si="77">IF(S26="No_existen",5*$AC$10,AD26*$AC$10)</f>
        <v>#DIV/0!</v>
      </c>
      <c r="AD26" s="273" t="e">
        <f t="shared" ref="AD26" si="78">ROUND(AVERAGEIF(AE26:AE28,"&gt;0"),0)</f>
        <v>#DIV/0!</v>
      </c>
      <c r="AE26" s="132">
        <f t="shared" si="3"/>
        <v>0</v>
      </c>
      <c r="AF26" s="129"/>
      <c r="AG26" s="129"/>
      <c r="AH26" s="273" t="e">
        <f t="shared" ref="AH26" si="79">IF(S26="No_existen",5*$AH$10,AI26*$AH$10)</f>
        <v>#DIV/0!</v>
      </c>
      <c r="AI26" s="273" t="e">
        <f t="shared" ref="AI26" si="80">ROUND(AVERAGEIF(AJ26:AJ28,"&gt;0"),0)</f>
        <v>#DIV/0!</v>
      </c>
      <c r="AJ26" s="132">
        <f t="shared" si="4"/>
        <v>0</v>
      </c>
      <c r="AK26" s="129"/>
      <c r="AL26" s="129"/>
      <c r="AM26" s="273" t="e">
        <f t="shared" ref="AM26" si="81">IF(S26="No_existen",5*$AM$10,AN26*$AM$10)</f>
        <v>#DIV/0!</v>
      </c>
      <c r="AN26" s="273" t="e">
        <f t="shared" ref="AN26" si="82">ROUND(AVERAGEIF(AO26:AO28,"&gt;0"),0)</f>
        <v>#DIV/0!</v>
      </c>
      <c r="AO26" s="132">
        <f t="shared" si="6"/>
        <v>0</v>
      </c>
      <c r="AP26" s="129"/>
      <c r="AQ26" s="273" t="e">
        <f t="shared" ref="AQ26" si="83">ROUND(AVERAGE(U26,Y26,AD26,AI26,AN26),0)</f>
        <v>#DIV/0!</v>
      </c>
      <c r="AR26" s="272" t="e">
        <f t="shared" ref="AR26" si="84">IF(AQ26&lt;1.5,"FUERTE",IF(AND(AQ26&gt;=1.5,AQ26&lt;2.5),"ACEPTABLE",IF(AQ26&gt;=5,"INEXISTENTE","DÉBIL")))</f>
        <v>#DIV/0!</v>
      </c>
      <c r="AS26" s="272">
        <f t="shared" ref="AS26" si="85">IF(R26=0,0,ROUND((R26*AQ26),0))</f>
        <v>0</v>
      </c>
      <c r="AT26" s="371" t="str">
        <f t="shared" ref="AT26" si="86">IF(AS26&gt;=36,"GRAVE", IF(AS26&lt;=10, "LEVE", "MODERADO"))</f>
        <v>LEVE</v>
      </c>
      <c r="AU26" s="293"/>
      <c r="AV26" s="293"/>
      <c r="AW26" s="129"/>
      <c r="AX26" s="129"/>
      <c r="AY26" s="86"/>
      <c r="AZ26" s="87"/>
      <c r="BA26" s="91"/>
      <c r="BB26" s="91"/>
      <c r="BC26" s="91"/>
      <c r="BD26" s="91"/>
      <c r="BE26" s="91"/>
      <c r="BF26" s="91"/>
      <c r="BG26" s="91"/>
    </row>
    <row r="27" spans="1:59" s="90" customFormat="1" x14ac:dyDescent="0.2">
      <c r="A27" s="290"/>
      <c r="B27" s="291"/>
      <c r="C27" s="418"/>
      <c r="D27" s="293"/>
      <c r="E27" s="295"/>
      <c r="F27" s="271"/>
      <c r="G27" s="129"/>
      <c r="H27" s="129"/>
      <c r="I27" s="84"/>
      <c r="J27" s="271"/>
      <c r="K27" s="271"/>
      <c r="L27" s="271"/>
      <c r="M27" s="271"/>
      <c r="N27" s="291"/>
      <c r="O27" s="272"/>
      <c r="P27" s="291"/>
      <c r="Q27" s="272"/>
      <c r="R27" s="272"/>
      <c r="S27" s="85"/>
      <c r="T27" s="84">
        <f t="shared" si="1"/>
        <v>0</v>
      </c>
      <c r="U27" s="273"/>
      <c r="V27" s="273"/>
      <c r="W27" s="129"/>
      <c r="X27" s="273"/>
      <c r="Y27" s="273"/>
      <c r="Z27" s="132">
        <f t="shared" si="2"/>
        <v>0</v>
      </c>
      <c r="AA27" s="129"/>
      <c r="AB27" s="129"/>
      <c r="AC27" s="273"/>
      <c r="AD27" s="273"/>
      <c r="AE27" s="132">
        <f t="shared" si="3"/>
        <v>0</v>
      </c>
      <c r="AF27" s="129"/>
      <c r="AG27" s="129"/>
      <c r="AH27" s="273"/>
      <c r="AI27" s="273"/>
      <c r="AJ27" s="132">
        <f t="shared" si="4"/>
        <v>0</v>
      </c>
      <c r="AK27" s="129"/>
      <c r="AL27" s="129"/>
      <c r="AM27" s="273"/>
      <c r="AN27" s="273"/>
      <c r="AO27" s="132">
        <f t="shared" si="6"/>
        <v>0</v>
      </c>
      <c r="AP27" s="129"/>
      <c r="AQ27" s="273"/>
      <c r="AR27" s="272"/>
      <c r="AS27" s="272"/>
      <c r="AT27" s="371"/>
      <c r="AU27" s="293"/>
      <c r="AV27" s="293"/>
      <c r="AW27" s="129"/>
      <c r="AX27" s="129"/>
      <c r="AY27" s="86"/>
      <c r="AZ27" s="87"/>
      <c r="BA27" s="88"/>
      <c r="BB27" s="88"/>
      <c r="BC27" s="88"/>
      <c r="BD27" s="88"/>
      <c r="BE27" s="88"/>
      <c r="BF27" s="88"/>
      <c r="BG27" s="88"/>
    </row>
    <row r="28" spans="1:59" s="90" customFormat="1" x14ac:dyDescent="0.2">
      <c r="A28" s="290"/>
      <c r="B28" s="291"/>
      <c r="C28" s="418"/>
      <c r="D28" s="293"/>
      <c r="E28" s="295"/>
      <c r="F28" s="271"/>
      <c r="G28" s="129"/>
      <c r="H28" s="129"/>
      <c r="I28" s="84"/>
      <c r="J28" s="271"/>
      <c r="K28" s="271"/>
      <c r="L28" s="271"/>
      <c r="M28" s="271"/>
      <c r="N28" s="291"/>
      <c r="O28" s="272"/>
      <c r="P28" s="291"/>
      <c r="Q28" s="272"/>
      <c r="R28" s="272"/>
      <c r="S28" s="85"/>
      <c r="T28" s="84">
        <f t="shared" si="1"/>
        <v>0</v>
      </c>
      <c r="U28" s="273"/>
      <c r="V28" s="273"/>
      <c r="W28" s="129"/>
      <c r="X28" s="273"/>
      <c r="Y28" s="273"/>
      <c r="Z28" s="132">
        <f t="shared" si="2"/>
        <v>0</v>
      </c>
      <c r="AA28" s="129"/>
      <c r="AB28" s="129"/>
      <c r="AC28" s="273"/>
      <c r="AD28" s="273"/>
      <c r="AE28" s="132">
        <f t="shared" si="3"/>
        <v>0</v>
      </c>
      <c r="AF28" s="129"/>
      <c r="AG28" s="129"/>
      <c r="AH28" s="273"/>
      <c r="AI28" s="273"/>
      <c r="AJ28" s="132">
        <f t="shared" si="4"/>
        <v>0</v>
      </c>
      <c r="AK28" s="129"/>
      <c r="AL28" s="129"/>
      <c r="AM28" s="273"/>
      <c r="AN28" s="273"/>
      <c r="AO28" s="132">
        <f t="shared" si="6"/>
        <v>0</v>
      </c>
      <c r="AP28" s="129"/>
      <c r="AQ28" s="273"/>
      <c r="AR28" s="272"/>
      <c r="AS28" s="272"/>
      <c r="AT28" s="371"/>
      <c r="AU28" s="293"/>
      <c r="AV28" s="293"/>
      <c r="AW28" s="129"/>
      <c r="AX28" s="129"/>
      <c r="AY28" s="86"/>
      <c r="AZ28" s="87"/>
      <c r="BA28" s="88"/>
      <c r="BB28" s="88"/>
      <c r="BC28" s="88"/>
      <c r="BD28" s="88"/>
      <c r="BE28" s="88"/>
      <c r="BF28" s="88"/>
      <c r="BG28" s="88"/>
    </row>
    <row r="29" spans="1:59" s="90" customFormat="1" x14ac:dyDescent="0.2">
      <c r="A29" s="290">
        <v>7</v>
      </c>
      <c r="B29" s="291"/>
      <c r="C29" s="418" t="e">
        <f>+VLOOKUP(B29,$A$691:$B$730,2,0)</f>
        <v>#N/A</v>
      </c>
      <c r="D29" s="293"/>
      <c r="E29" s="295" t="e">
        <f>IF(D29=$D$661,$E$661,IF(D29=$D$662,$E$662,IF(D29=$D$663,$E$663,IF(D29=$D$664,$E$664,IF(D29=$D$665,$E$665,IF(D29=$D$666,$E$666,IF(D29=$D$667,$E$667,IF(D29=$D$668,$E$668,IF(D29=$D$669,$E$669,IF(D29=$D$670,$E$670,IF(D29=VICERRECTORÍA_ACADÉMICA_,BF661,IF(D29=PLANEACIÓN_,BF663, IF(D29=IMPACTO,BF662,IF(D29=VICERRECTORÍA_ADMINISTRATIVA_FINANCIERA_,BF664,IF(D29=_VICERRECTORÍA_RESPONSABILIDAD_SOCIAL_Y_BIENESTAR_UNIVERSITARIO_,BF665," ")))))))))))))))</f>
        <v>#VALUE!</v>
      </c>
      <c r="F29" s="271"/>
      <c r="G29" s="129"/>
      <c r="H29" s="129"/>
      <c r="I29" s="84"/>
      <c r="J29" s="271"/>
      <c r="K29" s="291"/>
      <c r="L29" s="271"/>
      <c r="M29" s="271"/>
      <c r="N29" s="291"/>
      <c r="O29" s="272">
        <f t="shared" ref="O29" si="87">IF(N29="ALTA",5,IF(N29="MEDIO ALTA",4,IF(N29="MEDIA",3,IF(N29="MEDIO BAJA",2,IF(N29="BAJA",1,0)))))</f>
        <v>0</v>
      </c>
      <c r="P29" s="291"/>
      <c r="Q29" s="272">
        <f t="shared" ref="Q29" si="88">IF(P29="ALTO",5,IF(P29="MEDIO-ALTO",4,IF(P29="MEDIO",3,IF(P29="MEDIO-BAJO",2,IF(P29="BAJO",1,0)))))</f>
        <v>0</v>
      </c>
      <c r="R29" s="272">
        <f t="shared" ref="R29" si="89">Q29*O29</f>
        <v>0</v>
      </c>
      <c r="S29" s="85"/>
      <c r="T29" s="84">
        <f t="shared" si="1"/>
        <v>0</v>
      </c>
      <c r="U29" s="273" t="e">
        <f t="shared" ref="U29" si="90">ROUND(AVERAGEIF(T29:T31,"&gt;0"),0)</f>
        <v>#DIV/0!</v>
      </c>
      <c r="V29" s="273" t="e">
        <f t="shared" ref="V29" si="91">U29*0.6</f>
        <v>#DIV/0!</v>
      </c>
      <c r="W29" s="129"/>
      <c r="X29" s="273" t="e">
        <f t="shared" ref="X29" si="92">IF(S29="No_existen",5*$X$10,Y29*$X$10)</f>
        <v>#DIV/0!</v>
      </c>
      <c r="Y29" s="273" t="e">
        <f t="shared" ref="Y29" si="93">ROUND(AVERAGEIF(Z29:Z31,"&gt;0"),0)</f>
        <v>#DIV/0!</v>
      </c>
      <c r="Z29" s="132">
        <f t="shared" si="2"/>
        <v>0</v>
      </c>
      <c r="AA29" s="129"/>
      <c r="AB29" s="129"/>
      <c r="AC29" s="273" t="e">
        <f t="shared" ref="AC29" si="94">IF(S29="No_existen",5*$AC$10,AD29*$AC$10)</f>
        <v>#DIV/0!</v>
      </c>
      <c r="AD29" s="273" t="e">
        <f t="shared" ref="AD29" si="95">ROUND(AVERAGEIF(AE29:AE31,"&gt;0"),0)</f>
        <v>#DIV/0!</v>
      </c>
      <c r="AE29" s="132">
        <f t="shared" si="3"/>
        <v>0</v>
      </c>
      <c r="AF29" s="129"/>
      <c r="AG29" s="129"/>
      <c r="AH29" s="273" t="e">
        <f t="shared" ref="AH29" si="96">IF(S29="No_existen",5*$AH$10,AI29*$AH$10)</f>
        <v>#DIV/0!</v>
      </c>
      <c r="AI29" s="273" t="e">
        <f t="shared" ref="AI29" si="97">ROUND(AVERAGEIF(AJ29:AJ31,"&gt;0"),0)</f>
        <v>#DIV/0!</v>
      </c>
      <c r="AJ29" s="132">
        <f t="shared" si="4"/>
        <v>0</v>
      </c>
      <c r="AK29" s="129"/>
      <c r="AL29" s="129"/>
      <c r="AM29" s="273" t="e">
        <f t="shared" ref="AM29" si="98">IF(S29="No_existen",5*$AM$10,AN29*$AM$10)</f>
        <v>#DIV/0!</v>
      </c>
      <c r="AN29" s="273" t="e">
        <f t="shared" ref="AN29" si="99">ROUND(AVERAGEIF(AO29:AO31,"&gt;0"),0)</f>
        <v>#DIV/0!</v>
      </c>
      <c r="AO29" s="132">
        <f t="shared" si="6"/>
        <v>0</v>
      </c>
      <c r="AP29" s="129"/>
      <c r="AQ29" s="273" t="e">
        <f t="shared" ref="AQ29" si="100">ROUND(AVERAGE(U29,Y29,AD29,AI29,AN29),0)</f>
        <v>#DIV/0!</v>
      </c>
      <c r="AR29" s="272" t="e">
        <f t="shared" ref="AR29" si="101">IF(AQ29&lt;1.5,"FUERTE",IF(AND(AQ29&gt;=1.5,AQ29&lt;2.5),"ACEPTABLE",IF(AQ29&gt;=5,"INEXISTENTE","DÉBIL")))</f>
        <v>#DIV/0!</v>
      </c>
      <c r="AS29" s="272">
        <f t="shared" ref="AS29" si="102">IF(R29=0,0,ROUND((R29*AQ29),0))</f>
        <v>0</v>
      </c>
      <c r="AT29" s="371" t="str">
        <f t="shared" ref="AT29" si="103">IF(AS29&gt;=36,"GRAVE", IF(AS29&lt;=10, "LEVE", "MODERADO"))</f>
        <v>LEVE</v>
      </c>
      <c r="AU29" s="293"/>
      <c r="AV29" s="293"/>
      <c r="AW29" s="129"/>
      <c r="AX29" s="129"/>
      <c r="AY29" s="86"/>
      <c r="AZ29" s="87"/>
      <c r="BA29" s="91"/>
      <c r="BB29" s="91"/>
      <c r="BC29" s="91"/>
      <c r="BD29" s="91"/>
      <c r="BE29" s="91"/>
      <c r="BF29" s="91"/>
      <c r="BG29" s="91"/>
    </row>
    <row r="30" spans="1:59" s="90" customFormat="1" x14ac:dyDescent="0.2">
      <c r="A30" s="290"/>
      <c r="B30" s="291"/>
      <c r="C30" s="418"/>
      <c r="D30" s="293"/>
      <c r="E30" s="295"/>
      <c r="F30" s="271"/>
      <c r="G30" s="129"/>
      <c r="H30" s="129"/>
      <c r="I30" s="84"/>
      <c r="J30" s="271"/>
      <c r="K30" s="271"/>
      <c r="L30" s="271"/>
      <c r="M30" s="271"/>
      <c r="N30" s="291"/>
      <c r="O30" s="272"/>
      <c r="P30" s="291"/>
      <c r="Q30" s="272"/>
      <c r="R30" s="272"/>
      <c r="S30" s="85"/>
      <c r="T30" s="84">
        <f t="shared" si="1"/>
        <v>0</v>
      </c>
      <c r="U30" s="273"/>
      <c r="V30" s="273"/>
      <c r="W30" s="129"/>
      <c r="X30" s="273"/>
      <c r="Y30" s="273"/>
      <c r="Z30" s="132">
        <f t="shared" si="2"/>
        <v>0</v>
      </c>
      <c r="AA30" s="129"/>
      <c r="AB30" s="129"/>
      <c r="AC30" s="273"/>
      <c r="AD30" s="273"/>
      <c r="AE30" s="132">
        <f t="shared" si="3"/>
        <v>0</v>
      </c>
      <c r="AF30" s="129"/>
      <c r="AG30" s="129"/>
      <c r="AH30" s="273"/>
      <c r="AI30" s="273"/>
      <c r="AJ30" s="132">
        <f t="shared" si="4"/>
        <v>0</v>
      </c>
      <c r="AK30" s="129"/>
      <c r="AL30" s="129"/>
      <c r="AM30" s="273"/>
      <c r="AN30" s="273"/>
      <c r="AO30" s="132">
        <f t="shared" si="6"/>
        <v>0</v>
      </c>
      <c r="AP30" s="129"/>
      <c r="AQ30" s="273"/>
      <c r="AR30" s="272"/>
      <c r="AS30" s="272"/>
      <c r="AT30" s="371"/>
      <c r="AU30" s="293"/>
      <c r="AV30" s="293"/>
      <c r="AW30" s="129"/>
      <c r="AX30" s="129"/>
      <c r="AY30" s="86"/>
      <c r="AZ30" s="87"/>
      <c r="BA30" s="88"/>
      <c r="BB30" s="88"/>
      <c r="BC30" s="88"/>
      <c r="BD30" s="88"/>
      <c r="BE30" s="88"/>
      <c r="BF30" s="88"/>
      <c r="BG30" s="88"/>
    </row>
    <row r="31" spans="1:59" s="90" customFormat="1" x14ac:dyDescent="0.2">
      <c r="A31" s="290"/>
      <c r="B31" s="291"/>
      <c r="C31" s="418"/>
      <c r="D31" s="293"/>
      <c r="E31" s="295"/>
      <c r="F31" s="271"/>
      <c r="G31" s="129"/>
      <c r="H31" s="129"/>
      <c r="I31" s="84"/>
      <c r="J31" s="271"/>
      <c r="K31" s="271"/>
      <c r="L31" s="271"/>
      <c r="M31" s="271"/>
      <c r="N31" s="291"/>
      <c r="O31" s="272"/>
      <c r="P31" s="291"/>
      <c r="Q31" s="272"/>
      <c r="R31" s="272"/>
      <c r="S31" s="85"/>
      <c r="T31" s="84">
        <f t="shared" si="1"/>
        <v>0</v>
      </c>
      <c r="U31" s="273"/>
      <c r="V31" s="273"/>
      <c r="W31" s="129"/>
      <c r="X31" s="273"/>
      <c r="Y31" s="273"/>
      <c r="Z31" s="132">
        <f t="shared" si="2"/>
        <v>0</v>
      </c>
      <c r="AA31" s="129"/>
      <c r="AB31" s="129"/>
      <c r="AC31" s="273"/>
      <c r="AD31" s="273"/>
      <c r="AE31" s="132">
        <f t="shared" si="3"/>
        <v>0</v>
      </c>
      <c r="AF31" s="129"/>
      <c r="AG31" s="129"/>
      <c r="AH31" s="273"/>
      <c r="AI31" s="273"/>
      <c r="AJ31" s="132">
        <f t="shared" si="4"/>
        <v>0</v>
      </c>
      <c r="AK31" s="129"/>
      <c r="AL31" s="129"/>
      <c r="AM31" s="273"/>
      <c r="AN31" s="273"/>
      <c r="AO31" s="132">
        <f t="shared" si="6"/>
        <v>0</v>
      </c>
      <c r="AP31" s="129"/>
      <c r="AQ31" s="273"/>
      <c r="AR31" s="272"/>
      <c r="AS31" s="272"/>
      <c r="AT31" s="371"/>
      <c r="AU31" s="293"/>
      <c r="AV31" s="293"/>
      <c r="AW31" s="129"/>
      <c r="AX31" s="129"/>
      <c r="AY31" s="86"/>
      <c r="AZ31" s="87"/>
      <c r="BA31" s="88"/>
      <c r="BB31" s="88"/>
      <c r="BC31" s="88"/>
      <c r="BD31" s="88"/>
      <c r="BE31" s="88"/>
      <c r="BF31" s="88"/>
      <c r="BG31" s="88"/>
    </row>
    <row r="32" spans="1:59" s="90" customFormat="1" x14ac:dyDescent="0.2">
      <c r="A32" s="290">
        <v>8</v>
      </c>
      <c r="B32" s="291"/>
      <c r="C32" s="418" t="e">
        <f>+VLOOKUP(B32,$A$691:$B$730,2,0)</f>
        <v>#N/A</v>
      </c>
      <c r="D32" s="293"/>
      <c r="E32" s="295" t="e">
        <f>IF(D32=$D$661,$E$661,IF(D32=$D$662,$E$662,IF(D32=$D$663,$E$663,IF(D32=$D$664,$E$664,IF(D32=$D$665,$E$665,IF(D32=$D$666,$E$666,IF(D32=$D$667,$E$667,IF(D32=$D$668,$E$668,IF(D32=$D$669,$E$669,IF(D32=$D$670,$E$670,IF(D32=VICERRECTORÍA_ACADÉMICA_,BF661,IF(D32=PLANEACIÓN_,BF663, IF(D32=IMPACTO,BF662,IF(D32=VICERRECTORÍA_ADMINISTRATIVA_FINANCIERA_,BF664,IF(D32=_VICERRECTORÍA_RESPONSABILIDAD_SOCIAL_Y_BIENESTAR_UNIVERSITARIO_,BF665," ")))))))))))))))</f>
        <v>#VALUE!</v>
      </c>
      <c r="F32" s="271"/>
      <c r="G32" s="129"/>
      <c r="H32" s="129"/>
      <c r="I32" s="84"/>
      <c r="J32" s="271"/>
      <c r="K32" s="291"/>
      <c r="L32" s="271"/>
      <c r="M32" s="271"/>
      <c r="N32" s="291"/>
      <c r="O32" s="272">
        <f t="shared" ref="O32" si="104">IF(N32="ALTA",5,IF(N32="MEDIO ALTA",4,IF(N32="MEDIA",3,IF(N32="MEDIO BAJA",2,IF(N32="BAJA",1,0)))))</f>
        <v>0</v>
      </c>
      <c r="P32" s="291"/>
      <c r="Q32" s="272">
        <f t="shared" ref="Q32" si="105">IF(P32="ALTO",5,IF(P32="MEDIO-ALTO",4,IF(P32="MEDIO",3,IF(P32="MEDIO-BAJO",2,IF(P32="BAJO",1,0)))))</f>
        <v>0</v>
      </c>
      <c r="R32" s="272">
        <f t="shared" ref="R32" si="106">Q32*O32</f>
        <v>0</v>
      </c>
      <c r="S32" s="85"/>
      <c r="T32" s="84">
        <f t="shared" si="1"/>
        <v>0</v>
      </c>
      <c r="U32" s="273" t="e">
        <f t="shared" ref="U32" si="107">ROUND(AVERAGEIF(T32:T34,"&gt;0"),0)</f>
        <v>#DIV/0!</v>
      </c>
      <c r="V32" s="273" t="e">
        <f t="shared" ref="V32" si="108">U32*0.6</f>
        <v>#DIV/0!</v>
      </c>
      <c r="W32" s="129"/>
      <c r="X32" s="273" t="e">
        <f t="shared" ref="X32" si="109">IF(S32="No_existen",5*$X$10,Y32*$X$10)</f>
        <v>#DIV/0!</v>
      </c>
      <c r="Y32" s="273" t="e">
        <f t="shared" ref="Y32" si="110">ROUND(AVERAGEIF(Z32:Z34,"&gt;0"),0)</f>
        <v>#DIV/0!</v>
      </c>
      <c r="Z32" s="132">
        <f t="shared" si="2"/>
        <v>0</v>
      </c>
      <c r="AA32" s="129"/>
      <c r="AB32" s="129"/>
      <c r="AC32" s="273" t="e">
        <f t="shared" ref="AC32" si="111">IF(S32="No_existen",5*$AC$10,AD32*$AC$10)</f>
        <v>#DIV/0!</v>
      </c>
      <c r="AD32" s="273" t="e">
        <f t="shared" ref="AD32" si="112">ROUND(AVERAGEIF(AE32:AE34,"&gt;0"),0)</f>
        <v>#DIV/0!</v>
      </c>
      <c r="AE32" s="132">
        <f t="shared" si="3"/>
        <v>0</v>
      </c>
      <c r="AF32" s="129"/>
      <c r="AG32" s="129"/>
      <c r="AH32" s="273" t="e">
        <f t="shared" ref="AH32" si="113">IF(S32="No_existen",5*$AH$10,AI32*$AH$10)</f>
        <v>#DIV/0!</v>
      </c>
      <c r="AI32" s="273" t="e">
        <f t="shared" ref="AI32" si="114">ROUND(AVERAGEIF(AJ32:AJ34,"&gt;0"),0)</f>
        <v>#DIV/0!</v>
      </c>
      <c r="AJ32" s="132">
        <f t="shared" si="4"/>
        <v>0</v>
      </c>
      <c r="AK32" s="129"/>
      <c r="AL32" s="129"/>
      <c r="AM32" s="273" t="e">
        <f t="shared" ref="AM32" si="115">IF(S32="No_existen",5*$AM$10,AN32*$AM$10)</f>
        <v>#DIV/0!</v>
      </c>
      <c r="AN32" s="273" t="e">
        <f t="shared" ref="AN32" si="116">ROUND(AVERAGEIF(AO32:AO34,"&gt;0"),0)</f>
        <v>#DIV/0!</v>
      </c>
      <c r="AO32" s="132">
        <f t="shared" si="6"/>
        <v>0</v>
      </c>
      <c r="AP32" s="129"/>
      <c r="AQ32" s="273" t="e">
        <f t="shared" ref="AQ32" si="117">ROUND(AVERAGE(U32,Y32,AD32,AI32,AN32),0)</f>
        <v>#DIV/0!</v>
      </c>
      <c r="AR32" s="369" t="e">
        <f t="shared" ref="AR32" si="118">IF(AQ32&lt;1.5,"FUERTE",IF(AND(AQ32&gt;=1.5,AQ32&lt;2.5),"ACEPTABLE",IF(AQ32&gt;=5,"INEXISTENTE","DÉBIL")))</f>
        <v>#DIV/0!</v>
      </c>
      <c r="AS32" s="272">
        <f t="shared" ref="AS32" si="119">IF(R32=0,0,ROUND((R32*AQ32),0))</f>
        <v>0</v>
      </c>
      <c r="AT32" s="371" t="str">
        <f t="shared" ref="AT32" si="120">IF(AS32&gt;=36,"GRAVE", IF(AS32&lt;=10, "LEVE", "MODERADO"))</f>
        <v>LEVE</v>
      </c>
      <c r="AU32" s="293"/>
      <c r="AV32" s="293"/>
      <c r="AW32" s="129"/>
      <c r="AX32" s="129"/>
      <c r="AY32" s="86"/>
      <c r="AZ32" s="87"/>
      <c r="BA32" s="91"/>
      <c r="BB32" s="91"/>
      <c r="BC32" s="91"/>
      <c r="BD32" s="91"/>
      <c r="BE32" s="91"/>
      <c r="BF32" s="91"/>
      <c r="BG32" s="91"/>
    </row>
    <row r="33" spans="1:59" s="90" customFormat="1" x14ac:dyDescent="0.2">
      <c r="A33" s="290"/>
      <c r="B33" s="291"/>
      <c r="C33" s="418"/>
      <c r="D33" s="293"/>
      <c r="E33" s="295"/>
      <c r="F33" s="271"/>
      <c r="G33" s="129"/>
      <c r="H33" s="129"/>
      <c r="I33" s="84"/>
      <c r="J33" s="271"/>
      <c r="K33" s="271"/>
      <c r="L33" s="271"/>
      <c r="M33" s="271"/>
      <c r="N33" s="291"/>
      <c r="O33" s="272"/>
      <c r="P33" s="291"/>
      <c r="Q33" s="272"/>
      <c r="R33" s="272"/>
      <c r="S33" s="85"/>
      <c r="T33" s="84">
        <f t="shared" si="1"/>
        <v>0</v>
      </c>
      <c r="U33" s="273"/>
      <c r="V33" s="273"/>
      <c r="W33" s="129"/>
      <c r="X33" s="273"/>
      <c r="Y33" s="273"/>
      <c r="Z33" s="132">
        <f t="shared" si="2"/>
        <v>0</v>
      </c>
      <c r="AA33" s="129"/>
      <c r="AB33" s="129"/>
      <c r="AC33" s="273"/>
      <c r="AD33" s="273"/>
      <c r="AE33" s="132">
        <f t="shared" si="3"/>
        <v>0</v>
      </c>
      <c r="AF33" s="129"/>
      <c r="AG33" s="129"/>
      <c r="AH33" s="273"/>
      <c r="AI33" s="273"/>
      <c r="AJ33" s="132">
        <f t="shared" si="4"/>
        <v>0</v>
      </c>
      <c r="AK33" s="129"/>
      <c r="AL33" s="129"/>
      <c r="AM33" s="273"/>
      <c r="AN33" s="273"/>
      <c r="AO33" s="132">
        <f t="shared" si="6"/>
        <v>0</v>
      </c>
      <c r="AP33" s="129"/>
      <c r="AQ33" s="273"/>
      <c r="AR33" s="369"/>
      <c r="AS33" s="272"/>
      <c r="AT33" s="371"/>
      <c r="AU33" s="293"/>
      <c r="AV33" s="293"/>
      <c r="AW33" s="129"/>
      <c r="AX33" s="129"/>
      <c r="AY33" s="86"/>
      <c r="AZ33" s="87"/>
      <c r="BA33" s="88"/>
      <c r="BB33" s="88"/>
      <c r="BC33" s="88"/>
      <c r="BD33" s="88"/>
      <c r="BE33" s="88"/>
      <c r="BF33" s="88"/>
      <c r="BG33" s="88"/>
    </row>
    <row r="34" spans="1:59" s="90" customFormat="1" x14ac:dyDescent="0.2">
      <c r="A34" s="290"/>
      <c r="B34" s="291"/>
      <c r="C34" s="418"/>
      <c r="D34" s="293"/>
      <c r="E34" s="295"/>
      <c r="F34" s="271"/>
      <c r="G34" s="129"/>
      <c r="H34" s="129"/>
      <c r="I34" s="84"/>
      <c r="J34" s="271"/>
      <c r="K34" s="271"/>
      <c r="L34" s="271"/>
      <c r="M34" s="271"/>
      <c r="N34" s="291"/>
      <c r="O34" s="272"/>
      <c r="P34" s="291"/>
      <c r="Q34" s="272"/>
      <c r="R34" s="272"/>
      <c r="S34" s="85"/>
      <c r="T34" s="84">
        <f t="shared" si="1"/>
        <v>0</v>
      </c>
      <c r="U34" s="273"/>
      <c r="V34" s="273"/>
      <c r="W34" s="129"/>
      <c r="X34" s="273"/>
      <c r="Y34" s="273"/>
      <c r="Z34" s="132">
        <f t="shared" si="2"/>
        <v>0</v>
      </c>
      <c r="AA34" s="129"/>
      <c r="AB34" s="129"/>
      <c r="AC34" s="273"/>
      <c r="AD34" s="273"/>
      <c r="AE34" s="132">
        <f t="shared" si="3"/>
        <v>0</v>
      </c>
      <c r="AF34" s="129"/>
      <c r="AG34" s="129"/>
      <c r="AH34" s="273"/>
      <c r="AI34" s="273"/>
      <c r="AJ34" s="132">
        <f t="shared" si="4"/>
        <v>0</v>
      </c>
      <c r="AK34" s="129"/>
      <c r="AL34" s="129"/>
      <c r="AM34" s="273"/>
      <c r="AN34" s="273"/>
      <c r="AO34" s="132">
        <f t="shared" si="6"/>
        <v>0</v>
      </c>
      <c r="AP34" s="129"/>
      <c r="AQ34" s="273"/>
      <c r="AR34" s="369"/>
      <c r="AS34" s="272"/>
      <c r="AT34" s="371"/>
      <c r="AU34" s="293"/>
      <c r="AV34" s="293"/>
      <c r="AW34" s="129"/>
      <c r="AX34" s="129"/>
      <c r="AY34" s="86"/>
      <c r="AZ34" s="87"/>
      <c r="BA34" s="91"/>
      <c r="BB34" s="91"/>
      <c r="BC34" s="91"/>
      <c r="BD34" s="91"/>
      <c r="BE34" s="91"/>
      <c r="BF34" s="91"/>
      <c r="BG34" s="91"/>
    </row>
    <row r="35" spans="1:59" s="90" customFormat="1" x14ac:dyDescent="0.2">
      <c r="A35" s="290">
        <v>9</v>
      </c>
      <c r="B35" s="291"/>
      <c r="C35" s="418" t="e">
        <f>+VLOOKUP(B35,$A$691:$B$730,2,0)</f>
        <v>#N/A</v>
      </c>
      <c r="D35" s="293"/>
      <c r="E35" s="295" t="e">
        <f>IF(D35=$D$661,$E$661,IF(D35=$D$662,$E$662,IF(D35=$D$663,$E$663,IF(D35=$D$664,$E$664,IF(D35=$D$665,$E$665,IF(D35=$D$666,$E$666,IF(D35=$D$667,$E$667,IF(D35=$D$668,$E$668,IF(D35=$D$669,$E$669,IF(D35=$D$670,$E$670,IF(D35=VICERRECTORÍA_ACADÉMICA_,BF661,IF(D35=PLANEACIÓN_,BF663, IF(D35=IMPACTO,BF662,IF(D35=VICERRECTORÍA_ADMINISTRATIVA_FINANCIERA_,BF664,IF(D35=_VICERRECTORÍA_RESPONSABILIDAD_SOCIAL_Y_BIENESTAR_UNIVERSITARIO_,BF665," ")))))))))))))))</f>
        <v>#VALUE!</v>
      </c>
      <c r="F35" s="271"/>
      <c r="G35" s="129"/>
      <c r="H35" s="129"/>
      <c r="I35" s="84"/>
      <c r="J35" s="271"/>
      <c r="K35" s="291"/>
      <c r="L35" s="271"/>
      <c r="M35" s="271"/>
      <c r="N35" s="291"/>
      <c r="O35" s="272">
        <f t="shared" ref="O35" si="121">IF(N35="ALTA",5,IF(N35="MEDIO ALTA",4,IF(N35="MEDIA",3,IF(N35="MEDIO BAJA",2,IF(N35="BAJA",1,0)))))</f>
        <v>0</v>
      </c>
      <c r="P35" s="291"/>
      <c r="Q35" s="272">
        <f t="shared" ref="Q35" si="122">IF(P35="ALTO",5,IF(P35="MEDIO-ALTO",4,IF(P35="MEDIO",3,IF(P35="MEDIO-BAJO",2,IF(P35="BAJO",1,0)))))</f>
        <v>0</v>
      </c>
      <c r="R35" s="272">
        <f t="shared" ref="R35" si="123">Q35*O35</f>
        <v>0</v>
      </c>
      <c r="S35" s="85"/>
      <c r="T35" s="84">
        <f t="shared" si="1"/>
        <v>0</v>
      </c>
      <c r="U35" s="273" t="e">
        <f t="shared" ref="U35" si="124">ROUND(AVERAGEIF(T35:T37,"&gt;0"),0)</f>
        <v>#DIV/0!</v>
      </c>
      <c r="V35" s="273" t="e">
        <f t="shared" ref="V35" si="125">U35*0.6</f>
        <v>#DIV/0!</v>
      </c>
      <c r="W35" s="129"/>
      <c r="X35" s="273" t="e">
        <f t="shared" ref="X35" si="126">IF(S35="No_existen",5*$X$10,Y35*$X$10)</f>
        <v>#DIV/0!</v>
      </c>
      <c r="Y35" s="273" t="e">
        <f t="shared" ref="Y35" si="127">ROUND(AVERAGEIF(Z35:Z37,"&gt;0"),0)</f>
        <v>#DIV/0!</v>
      </c>
      <c r="Z35" s="132">
        <f t="shared" si="2"/>
        <v>0</v>
      </c>
      <c r="AA35" s="129"/>
      <c r="AB35" s="129"/>
      <c r="AC35" s="273" t="e">
        <f t="shared" ref="AC35" si="128">IF(S35="No_existen",5*$AC$10,AD35*$AC$10)</f>
        <v>#DIV/0!</v>
      </c>
      <c r="AD35" s="273" t="e">
        <f t="shared" ref="AD35" si="129">ROUND(AVERAGEIF(AE35:AE37,"&gt;0"),0)</f>
        <v>#DIV/0!</v>
      </c>
      <c r="AE35" s="132">
        <f t="shared" si="3"/>
        <v>0</v>
      </c>
      <c r="AF35" s="129"/>
      <c r="AG35" s="129"/>
      <c r="AH35" s="273" t="e">
        <f t="shared" ref="AH35" si="130">IF(S35="No_existen",5*$AH$10,AI35*$AH$10)</f>
        <v>#DIV/0!</v>
      </c>
      <c r="AI35" s="273" t="e">
        <f t="shared" ref="AI35" si="131">ROUND(AVERAGEIF(AJ35:AJ37,"&gt;0"),0)</f>
        <v>#DIV/0!</v>
      </c>
      <c r="AJ35" s="132">
        <f t="shared" si="4"/>
        <v>0</v>
      </c>
      <c r="AK35" s="129"/>
      <c r="AL35" s="129"/>
      <c r="AM35" s="273" t="e">
        <f t="shared" ref="AM35" si="132">IF(S35="No_existen",5*$AM$10,AN35*$AM$10)</f>
        <v>#DIV/0!</v>
      </c>
      <c r="AN35" s="273" t="e">
        <f t="shared" ref="AN35" si="133">ROUND(AVERAGEIF(AO35:AO37,"&gt;0"),0)</f>
        <v>#DIV/0!</v>
      </c>
      <c r="AO35" s="132">
        <f t="shared" si="6"/>
        <v>0</v>
      </c>
      <c r="AP35" s="129"/>
      <c r="AQ35" s="273" t="e">
        <f t="shared" ref="AQ35" si="134">ROUND(AVERAGE(U35,Y35,AD35,AI35,AN35),0)</f>
        <v>#DIV/0!</v>
      </c>
      <c r="AR35" s="369" t="e">
        <f t="shared" ref="AR35" si="135">IF(AQ35&lt;1.5,"FUERTE",IF(AND(AQ35&gt;=1.5,AQ35&lt;2.5),"ACEPTABLE",IF(AQ35&gt;=5,"INEXISTENTE","DÉBIL")))</f>
        <v>#DIV/0!</v>
      </c>
      <c r="AS35" s="272">
        <f t="shared" ref="AS35" si="136">IF(R35=0,0,ROUND((R35*AQ35),0))</f>
        <v>0</v>
      </c>
      <c r="AT35" s="371" t="str">
        <f t="shared" ref="AT35" si="137">IF(AS35&gt;=36,"GRAVE", IF(AS35&lt;=10, "LEVE", "MODERADO"))</f>
        <v>LEVE</v>
      </c>
      <c r="AU35" s="293"/>
      <c r="AV35" s="293"/>
      <c r="AW35" s="129"/>
      <c r="AX35" s="129"/>
      <c r="AY35" s="86"/>
      <c r="AZ35" s="87"/>
      <c r="BA35" s="88"/>
      <c r="BB35" s="88"/>
      <c r="BC35" s="88"/>
      <c r="BD35" s="88"/>
      <c r="BE35" s="88"/>
      <c r="BF35" s="88"/>
      <c r="BG35" s="88"/>
    </row>
    <row r="36" spans="1:59" s="90" customFormat="1" x14ac:dyDescent="0.2">
      <c r="A36" s="290"/>
      <c r="B36" s="291"/>
      <c r="C36" s="418"/>
      <c r="D36" s="293"/>
      <c r="E36" s="295"/>
      <c r="F36" s="271"/>
      <c r="G36" s="129"/>
      <c r="H36" s="129"/>
      <c r="I36" s="84"/>
      <c r="J36" s="271"/>
      <c r="K36" s="271"/>
      <c r="L36" s="271"/>
      <c r="M36" s="271"/>
      <c r="N36" s="291"/>
      <c r="O36" s="272"/>
      <c r="P36" s="291"/>
      <c r="Q36" s="272"/>
      <c r="R36" s="272"/>
      <c r="S36" s="85"/>
      <c r="T36" s="84">
        <f t="shared" si="1"/>
        <v>0</v>
      </c>
      <c r="U36" s="273"/>
      <c r="V36" s="273"/>
      <c r="W36" s="129"/>
      <c r="X36" s="273"/>
      <c r="Y36" s="273"/>
      <c r="Z36" s="132">
        <f t="shared" si="2"/>
        <v>0</v>
      </c>
      <c r="AA36" s="129"/>
      <c r="AB36" s="129"/>
      <c r="AC36" s="273"/>
      <c r="AD36" s="273"/>
      <c r="AE36" s="132">
        <f t="shared" si="3"/>
        <v>0</v>
      </c>
      <c r="AF36" s="129"/>
      <c r="AG36" s="129"/>
      <c r="AH36" s="273"/>
      <c r="AI36" s="273"/>
      <c r="AJ36" s="132">
        <f t="shared" si="4"/>
        <v>0</v>
      </c>
      <c r="AK36" s="129"/>
      <c r="AL36" s="129"/>
      <c r="AM36" s="273"/>
      <c r="AN36" s="273"/>
      <c r="AO36" s="132">
        <f t="shared" si="6"/>
        <v>0</v>
      </c>
      <c r="AP36" s="129"/>
      <c r="AQ36" s="273"/>
      <c r="AR36" s="369"/>
      <c r="AS36" s="272"/>
      <c r="AT36" s="371"/>
      <c r="AU36" s="293"/>
      <c r="AV36" s="293"/>
      <c r="AW36" s="129"/>
      <c r="AX36" s="129"/>
      <c r="AY36" s="86"/>
      <c r="AZ36" s="87"/>
      <c r="BA36" s="88"/>
      <c r="BB36" s="88"/>
      <c r="BC36" s="88"/>
      <c r="BD36" s="88"/>
      <c r="BE36" s="88"/>
      <c r="BF36" s="88"/>
      <c r="BG36" s="88"/>
    </row>
    <row r="37" spans="1:59" s="90" customFormat="1" x14ac:dyDescent="0.2">
      <c r="A37" s="290"/>
      <c r="B37" s="291"/>
      <c r="C37" s="418"/>
      <c r="D37" s="293"/>
      <c r="E37" s="295"/>
      <c r="F37" s="271"/>
      <c r="G37" s="129"/>
      <c r="H37" s="129"/>
      <c r="I37" s="84"/>
      <c r="J37" s="271"/>
      <c r="K37" s="271"/>
      <c r="L37" s="271"/>
      <c r="M37" s="271"/>
      <c r="N37" s="291"/>
      <c r="O37" s="272"/>
      <c r="P37" s="291"/>
      <c r="Q37" s="272"/>
      <c r="R37" s="272"/>
      <c r="S37" s="85"/>
      <c r="T37" s="84">
        <f t="shared" si="1"/>
        <v>0</v>
      </c>
      <c r="U37" s="273"/>
      <c r="V37" s="273"/>
      <c r="W37" s="129"/>
      <c r="X37" s="273"/>
      <c r="Y37" s="273"/>
      <c r="Z37" s="132">
        <f t="shared" si="2"/>
        <v>0</v>
      </c>
      <c r="AA37" s="129"/>
      <c r="AB37" s="129"/>
      <c r="AC37" s="273"/>
      <c r="AD37" s="273"/>
      <c r="AE37" s="132">
        <f t="shared" si="3"/>
        <v>0</v>
      </c>
      <c r="AF37" s="129"/>
      <c r="AG37" s="129"/>
      <c r="AH37" s="273"/>
      <c r="AI37" s="273"/>
      <c r="AJ37" s="132">
        <f t="shared" si="4"/>
        <v>0</v>
      </c>
      <c r="AK37" s="129"/>
      <c r="AL37" s="129"/>
      <c r="AM37" s="273"/>
      <c r="AN37" s="273"/>
      <c r="AO37" s="132">
        <f t="shared" si="6"/>
        <v>0</v>
      </c>
      <c r="AP37" s="129"/>
      <c r="AQ37" s="273"/>
      <c r="AR37" s="369"/>
      <c r="AS37" s="272"/>
      <c r="AT37" s="371"/>
      <c r="AU37" s="293"/>
      <c r="AV37" s="293"/>
      <c r="AW37" s="129"/>
      <c r="AX37" s="129"/>
      <c r="AY37" s="86"/>
      <c r="AZ37" s="87"/>
      <c r="BA37" s="91"/>
      <c r="BB37" s="91"/>
      <c r="BC37" s="91"/>
      <c r="BD37" s="91"/>
      <c r="BE37" s="91"/>
      <c r="BF37" s="91"/>
      <c r="BG37" s="88"/>
    </row>
    <row r="38" spans="1:59" s="90" customFormat="1" x14ac:dyDescent="0.2">
      <c r="A38" s="290">
        <v>10</v>
      </c>
      <c r="B38" s="291"/>
      <c r="C38" s="418" t="e">
        <f>+VLOOKUP(B38,$A$691:$B$730,2,0)</f>
        <v>#N/A</v>
      </c>
      <c r="D38" s="293"/>
      <c r="E38" s="295" t="e">
        <f>IF(D38=$D$661,$E$661,IF(D38=$D$662,$E$662,IF(D38=$D$663,$E$663,IF(D38=$D$664,$E$664,IF(D38=$D$665,$E$665,IF(D38=$D$666,$E$666,IF(D38=$D$667,$E$667,IF(D38=$D$668,$E$668,IF(D38=$D$669,$E$669,IF(D38=$D$670,$E$670,IF(D38=VICERRECTORÍA_ACADÉMICA_,BF661,IF(D38=PLANEACIÓN_,BF663, IF(D38=IMPACTO,BF662,IF(D38=VICERRECTORÍA_ADMINISTRATIVA_FINANCIERA_,BF664,IF(D38=_VICERRECTORÍA_RESPONSABILIDAD_SOCIAL_Y_BIENESTAR_UNIVERSITARIO_,BF665," ")))))))))))))))</f>
        <v>#VALUE!</v>
      </c>
      <c r="F38" s="271"/>
      <c r="G38" s="129"/>
      <c r="H38" s="129"/>
      <c r="I38" s="84"/>
      <c r="J38" s="271"/>
      <c r="K38" s="291"/>
      <c r="L38" s="271"/>
      <c r="M38" s="271"/>
      <c r="N38" s="291"/>
      <c r="O38" s="272">
        <f t="shared" ref="O38" si="138">IF(N38="ALTA",5,IF(N38="MEDIO ALTA",4,IF(N38="MEDIA",3,IF(N38="MEDIO BAJA",2,IF(N38="BAJA",1,0)))))</f>
        <v>0</v>
      </c>
      <c r="P38" s="291"/>
      <c r="Q38" s="272">
        <f t="shared" ref="Q38" si="139">IF(P38="ALTO",5,IF(P38="MEDIO-ALTO",4,IF(P38="MEDIO",3,IF(P38="MEDIO-BAJO",2,IF(P38="BAJO",1,0)))))</f>
        <v>0</v>
      </c>
      <c r="R38" s="272">
        <f t="shared" ref="R38" si="140">Q38*O38</f>
        <v>0</v>
      </c>
      <c r="S38" s="85"/>
      <c r="T38" s="84">
        <f t="shared" si="1"/>
        <v>0</v>
      </c>
      <c r="U38" s="273" t="e">
        <f t="shared" ref="U38" si="141">ROUND(AVERAGEIF(T38:T40,"&gt;0"),0)</f>
        <v>#DIV/0!</v>
      </c>
      <c r="V38" s="273" t="e">
        <f t="shared" ref="V38" si="142">U38*0.6</f>
        <v>#DIV/0!</v>
      </c>
      <c r="W38" s="129"/>
      <c r="X38" s="273" t="e">
        <f t="shared" ref="X38" si="143">IF(S38="No_existen",5*$X$10,Y38*$X$10)</f>
        <v>#DIV/0!</v>
      </c>
      <c r="Y38" s="273" t="e">
        <f t="shared" ref="Y38" si="144">ROUND(AVERAGEIF(Z38:Z40,"&gt;0"),0)</f>
        <v>#DIV/0!</v>
      </c>
      <c r="Z38" s="132">
        <f t="shared" si="2"/>
        <v>0</v>
      </c>
      <c r="AA38" s="129"/>
      <c r="AB38" s="129"/>
      <c r="AC38" s="273" t="e">
        <f t="shared" ref="AC38" si="145">IF(S38="No_existen",5*$AC$10,AD38*$AC$10)</f>
        <v>#DIV/0!</v>
      </c>
      <c r="AD38" s="273" t="e">
        <f t="shared" ref="AD38" si="146">ROUND(AVERAGEIF(AE38:AE40,"&gt;0"),0)</f>
        <v>#DIV/0!</v>
      </c>
      <c r="AE38" s="132">
        <f t="shared" si="3"/>
        <v>0</v>
      </c>
      <c r="AF38" s="129"/>
      <c r="AG38" s="129"/>
      <c r="AH38" s="273" t="e">
        <f t="shared" ref="AH38" si="147">IF(S38="No_existen",5*$AH$10,AI38*$AH$10)</f>
        <v>#DIV/0!</v>
      </c>
      <c r="AI38" s="273" t="e">
        <f t="shared" ref="AI38" si="148">ROUND(AVERAGEIF(AJ38:AJ40,"&gt;0"),0)</f>
        <v>#DIV/0!</v>
      </c>
      <c r="AJ38" s="132">
        <f t="shared" si="4"/>
        <v>0</v>
      </c>
      <c r="AK38" s="129"/>
      <c r="AL38" s="129"/>
      <c r="AM38" s="273" t="e">
        <f t="shared" ref="AM38" si="149">IF(S38="No_existen",5*$AM$10,AN38*$AM$10)</f>
        <v>#DIV/0!</v>
      </c>
      <c r="AN38" s="273" t="e">
        <f t="shared" ref="AN38" si="150">ROUND(AVERAGEIF(AO38:AO40,"&gt;0"),0)</f>
        <v>#DIV/0!</v>
      </c>
      <c r="AO38" s="132">
        <f t="shared" si="6"/>
        <v>0</v>
      </c>
      <c r="AP38" s="129"/>
      <c r="AQ38" s="273" t="e">
        <f t="shared" ref="AQ38" si="151">ROUND(AVERAGE(U38,Y38,AD38,AI38,AN38),0)</f>
        <v>#DIV/0!</v>
      </c>
      <c r="AR38" s="369" t="e">
        <f t="shared" ref="AR38" si="152">IF(AQ38&lt;1.5,"FUERTE",IF(AND(AQ38&gt;=1.5,AQ38&lt;2.5),"ACEPTABLE",IF(AQ38&gt;=5,"INEXISTENTE","DÉBIL")))</f>
        <v>#DIV/0!</v>
      </c>
      <c r="AS38" s="272">
        <f t="shared" ref="AS38" si="153">IF(R38=0,0,ROUND((R38*AQ38),0))</f>
        <v>0</v>
      </c>
      <c r="AT38" s="371" t="str">
        <f t="shared" ref="AT38" si="154">IF(AS38&gt;=36,"GRAVE", IF(AS38&lt;=10, "LEVE", "MODERADO"))</f>
        <v>LEVE</v>
      </c>
      <c r="AU38" s="293"/>
      <c r="AV38" s="293"/>
      <c r="AW38" s="129"/>
      <c r="AX38" s="129"/>
      <c r="AY38" s="86"/>
      <c r="AZ38" s="87"/>
      <c r="BA38" s="88"/>
      <c r="BB38" s="88"/>
      <c r="BC38" s="88"/>
      <c r="BD38" s="88"/>
      <c r="BE38" s="88"/>
      <c r="BF38" s="88"/>
      <c r="BG38" s="88"/>
    </row>
    <row r="39" spans="1:59" s="90" customFormat="1" x14ac:dyDescent="0.2">
      <c r="A39" s="290"/>
      <c r="B39" s="291"/>
      <c r="C39" s="418"/>
      <c r="D39" s="293"/>
      <c r="E39" s="295"/>
      <c r="F39" s="271"/>
      <c r="G39" s="129"/>
      <c r="H39" s="129"/>
      <c r="I39" s="84"/>
      <c r="J39" s="271"/>
      <c r="K39" s="271"/>
      <c r="L39" s="271"/>
      <c r="M39" s="271"/>
      <c r="N39" s="291"/>
      <c r="O39" s="272"/>
      <c r="P39" s="291"/>
      <c r="Q39" s="272"/>
      <c r="R39" s="272"/>
      <c r="S39" s="85"/>
      <c r="T39" s="84">
        <f t="shared" si="1"/>
        <v>0</v>
      </c>
      <c r="U39" s="273"/>
      <c r="V39" s="273"/>
      <c r="W39" s="129"/>
      <c r="X39" s="273"/>
      <c r="Y39" s="273"/>
      <c r="Z39" s="132">
        <f t="shared" si="2"/>
        <v>0</v>
      </c>
      <c r="AA39" s="129"/>
      <c r="AB39" s="129"/>
      <c r="AC39" s="273"/>
      <c r="AD39" s="273"/>
      <c r="AE39" s="132">
        <f t="shared" si="3"/>
        <v>0</v>
      </c>
      <c r="AF39" s="129"/>
      <c r="AG39" s="129"/>
      <c r="AH39" s="273"/>
      <c r="AI39" s="273"/>
      <c r="AJ39" s="132">
        <f t="shared" si="4"/>
        <v>0</v>
      </c>
      <c r="AK39" s="129"/>
      <c r="AL39" s="129"/>
      <c r="AM39" s="273"/>
      <c r="AN39" s="273"/>
      <c r="AO39" s="132">
        <f t="shared" si="6"/>
        <v>0</v>
      </c>
      <c r="AP39" s="129"/>
      <c r="AQ39" s="273"/>
      <c r="AR39" s="369"/>
      <c r="AS39" s="272"/>
      <c r="AT39" s="371"/>
      <c r="AU39" s="293"/>
      <c r="AV39" s="293"/>
      <c r="AW39" s="129"/>
      <c r="AX39" s="129"/>
      <c r="AY39" s="86"/>
      <c r="AZ39" s="87"/>
      <c r="BA39" s="88"/>
      <c r="BB39" s="88"/>
      <c r="BC39" s="88"/>
      <c r="BD39" s="88"/>
      <c r="BE39" s="88"/>
      <c r="BF39" s="88"/>
      <c r="BG39" s="88"/>
    </row>
    <row r="40" spans="1:59" s="90" customFormat="1" x14ac:dyDescent="0.2">
      <c r="A40" s="290"/>
      <c r="B40" s="291"/>
      <c r="C40" s="418"/>
      <c r="D40" s="293"/>
      <c r="E40" s="295"/>
      <c r="F40" s="271"/>
      <c r="G40" s="129"/>
      <c r="H40" s="129"/>
      <c r="I40" s="84"/>
      <c r="J40" s="271"/>
      <c r="K40" s="271"/>
      <c r="L40" s="271"/>
      <c r="M40" s="271"/>
      <c r="N40" s="291"/>
      <c r="O40" s="272"/>
      <c r="P40" s="291"/>
      <c r="Q40" s="272"/>
      <c r="R40" s="272"/>
      <c r="S40" s="85"/>
      <c r="T40" s="84">
        <f t="shared" si="1"/>
        <v>0</v>
      </c>
      <c r="U40" s="273"/>
      <c r="V40" s="273"/>
      <c r="W40" s="129"/>
      <c r="X40" s="273"/>
      <c r="Y40" s="273"/>
      <c r="Z40" s="132">
        <f t="shared" si="2"/>
        <v>0</v>
      </c>
      <c r="AA40" s="129"/>
      <c r="AB40" s="129"/>
      <c r="AC40" s="273"/>
      <c r="AD40" s="273"/>
      <c r="AE40" s="132">
        <f t="shared" si="3"/>
        <v>0</v>
      </c>
      <c r="AF40" s="129"/>
      <c r="AG40" s="129"/>
      <c r="AH40" s="273"/>
      <c r="AI40" s="273"/>
      <c r="AJ40" s="132">
        <f t="shared" si="4"/>
        <v>0</v>
      </c>
      <c r="AK40" s="129"/>
      <c r="AL40" s="129"/>
      <c r="AM40" s="273"/>
      <c r="AN40" s="273"/>
      <c r="AO40" s="132">
        <f t="shared" si="6"/>
        <v>0</v>
      </c>
      <c r="AP40" s="129"/>
      <c r="AQ40" s="273"/>
      <c r="AR40" s="369"/>
      <c r="AS40" s="272"/>
      <c r="AT40" s="371"/>
      <c r="AU40" s="293"/>
      <c r="AV40" s="293"/>
      <c r="AW40" s="129"/>
      <c r="AX40" s="129"/>
      <c r="AY40" s="86"/>
      <c r="AZ40" s="87"/>
      <c r="BA40" s="91"/>
      <c r="BB40" s="91"/>
      <c r="BC40" s="91"/>
      <c r="BD40" s="91"/>
      <c r="BE40" s="91"/>
      <c r="BF40" s="91"/>
      <c r="BG40" s="88"/>
    </row>
    <row r="41" spans="1:59" s="90" customFormat="1" x14ac:dyDescent="0.2">
      <c r="A41" s="290">
        <v>11</v>
      </c>
      <c r="B41" s="291"/>
      <c r="C41" s="418" t="e">
        <f>+VLOOKUP(B41,$A$691:$B$730,2,0)</f>
        <v>#N/A</v>
      </c>
      <c r="D41" s="293"/>
      <c r="E41" s="295" t="e">
        <f>IF(D41=$D$661,$E$661,IF(D41=$D$662,$E$662,IF(D41=$D$663,$E$663,IF(D41=$D$664,$E$664,IF(D41=$D$665,$E$665,IF(D41=$D$666,$E$666,IF(D41=$D$667,$E$667,IF(D41=$D$668,$E$668,IF(D41=$D$669,$E$669,IF(D41=$D$670,$E$670,IF(D41=VICERRECTORÍA_ACADÉMICA_,BF661,IF(D41=PLANEACIÓN_,BF663, IF(D41=IMPACTO,BF662,IF(D41=VICERRECTORÍA_ADMINISTRATIVA_FINANCIERA_,BF664,IF(D41=_VICERRECTORÍA_RESPONSABILIDAD_SOCIAL_Y_BIENESTAR_UNIVERSITARIO_,BF665," ")))))))))))))))</f>
        <v>#VALUE!</v>
      </c>
      <c r="F41" s="271"/>
      <c r="G41" s="129"/>
      <c r="H41" s="129"/>
      <c r="I41" s="84"/>
      <c r="J41" s="271"/>
      <c r="K41" s="291"/>
      <c r="L41" s="271"/>
      <c r="M41" s="271"/>
      <c r="N41" s="291"/>
      <c r="O41" s="272">
        <f t="shared" ref="O41" si="155">IF(N41="ALTA",5,IF(N41="MEDIO ALTA",4,IF(N41="MEDIA",3,IF(N41="MEDIO BAJA",2,IF(N41="BAJA",1,0)))))</f>
        <v>0</v>
      </c>
      <c r="P41" s="291"/>
      <c r="Q41" s="272">
        <f t="shared" ref="Q41" si="156">IF(P41="ALTO",5,IF(P41="MEDIO-ALTO",4,IF(P41="MEDIO",3,IF(P41="MEDIO-BAJO",2,IF(P41="BAJO",1,0)))))</f>
        <v>0</v>
      </c>
      <c r="R41" s="272">
        <f t="shared" ref="R41" si="157">Q41*O41</f>
        <v>0</v>
      </c>
      <c r="S41" s="85"/>
      <c r="T41" s="84">
        <f t="shared" si="1"/>
        <v>0</v>
      </c>
      <c r="U41" s="273" t="e">
        <f t="shared" ref="U41" si="158">ROUND(AVERAGEIF(T41:T43,"&gt;0"),0)</f>
        <v>#DIV/0!</v>
      </c>
      <c r="V41" s="273" t="e">
        <f t="shared" ref="V41" si="159">U41*0.6</f>
        <v>#DIV/0!</v>
      </c>
      <c r="W41" s="129"/>
      <c r="X41" s="273" t="e">
        <f t="shared" ref="X41" si="160">IF(S41="No_existen",5*$X$10,Y41*$X$10)</f>
        <v>#DIV/0!</v>
      </c>
      <c r="Y41" s="273" t="e">
        <f t="shared" ref="Y41" si="161">ROUND(AVERAGEIF(Z41:Z43,"&gt;0"),0)</f>
        <v>#DIV/0!</v>
      </c>
      <c r="Z41" s="132">
        <f t="shared" si="2"/>
        <v>0</v>
      </c>
      <c r="AA41" s="129"/>
      <c r="AB41" s="129"/>
      <c r="AC41" s="273" t="e">
        <f t="shared" ref="AC41" si="162">IF(S41="No_existen",5*$AC$10,AD41*$AC$10)</f>
        <v>#DIV/0!</v>
      </c>
      <c r="AD41" s="273" t="e">
        <f t="shared" ref="AD41" si="163">ROUND(AVERAGEIF(AE41:AE43,"&gt;0"),0)</f>
        <v>#DIV/0!</v>
      </c>
      <c r="AE41" s="132">
        <f t="shared" si="3"/>
        <v>0</v>
      </c>
      <c r="AF41" s="129"/>
      <c r="AG41" s="129"/>
      <c r="AH41" s="273" t="e">
        <f t="shared" ref="AH41" si="164">IF(S41="No_existen",5*$AH$10,AI41*$AH$10)</f>
        <v>#DIV/0!</v>
      </c>
      <c r="AI41" s="273" t="e">
        <f t="shared" ref="AI41" si="165">ROUND(AVERAGEIF(AJ41:AJ43,"&gt;0"),0)</f>
        <v>#DIV/0!</v>
      </c>
      <c r="AJ41" s="132">
        <f t="shared" si="4"/>
        <v>0</v>
      </c>
      <c r="AK41" s="129"/>
      <c r="AL41" s="129"/>
      <c r="AM41" s="273" t="e">
        <f t="shared" ref="AM41" si="166">IF(S41="No_existen",5*$AM$10,AN41*$AM$10)</f>
        <v>#DIV/0!</v>
      </c>
      <c r="AN41" s="273" t="e">
        <f t="shared" ref="AN41" si="167">ROUND(AVERAGEIF(AO41:AO43,"&gt;0"),0)</f>
        <v>#DIV/0!</v>
      </c>
      <c r="AO41" s="132">
        <f t="shared" si="6"/>
        <v>0</v>
      </c>
      <c r="AP41" s="129"/>
      <c r="AQ41" s="273" t="e">
        <f t="shared" ref="AQ41" si="168">ROUND(AVERAGE(U41,Y41,AD41,AI41,AN41),0)</f>
        <v>#DIV/0!</v>
      </c>
      <c r="AR41" s="369" t="e">
        <f t="shared" ref="AR41" si="169">IF(AQ41&lt;1.5,"FUERTE",IF(AND(AQ41&gt;=1.5,AQ41&lt;2.5),"ACEPTABLE",IF(AQ41&gt;=5,"INEXISTENTE","DÉBIL")))</f>
        <v>#DIV/0!</v>
      </c>
      <c r="AS41" s="272">
        <f t="shared" ref="AS41" si="170">IF(R41=0,0,ROUND((R41*AQ41),0))</f>
        <v>0</v>
      </c>
      <c r="AT41" s="371" t="str">
        <f t="shared" ref="AT41" si="171">IF(AS41&gt;=36,"GRAVE", IF(AS41&lt;=10, "LEVE", "MODERADO"))</f>
        <v>LEVE</v>
      </c>
      <c r="AU41" s="293"/>
      <c r="AV41" s="293"/>
      <c r="AW41" s="129"/>
      <c r="AX41" s="129"/>
      <c r="AY41" s="86"/>
      <c r="AZ41" s="87"/>
      <c r="BA41" s="88"/>
      <c r="BB41" s="88"/>
      <c r="BC41" s="88"/>
      <c r="BD41" s="88"/>
      <c r="BE41" s="88"/>
      <c r="BF41" s="88"/>
      <c r="BG41" s="88"/>
    </row>
    <row r="42" spans="1:59" s="90" customFormat="1" x14ac:dyDescent="0.2">
      <c r="A42" s="290"/>
      <c r="B42" s="291"/>
      <c r="C42" s="418"/>
      <c r="D42" s="293"/>
      <c r="E42" s="295"/>
      <c r="F42" s="271"/>
      <c r="G42" s="129"/>
      <c r="H42" s="129"/>
      <c r="I42" s="84"/>
      <c r="J42" s="271"/>
      <c r="K42" s="271"/>
      <c r="L42" s="271"/>
      <c r="M42" s="271"/>
      <c r="N42" s="291"/>
      <c r="O42" s="272"/>
      <c r="P42" s="291"/>
      <c r="Q42" s="272"/>
      <c r="R42" s="272"/>
      <c r="S42" s="85"/>
      <c r="T42" s="84">
        <f t="shared" si="1"/>
        <v>0</v>
      </c>
      <c r="U42" s="273"/>
      <c r="V42" s="273"/>
      <c r="W42" s="129"/>
      <c r="X42" s="273"/>
      <c r="Y42" s="273"/>
      <c r="Z42" s="132">
        <f t="shared" si="2"/>
        <v>0</v>
      </c>
      <c r="AA42" s="129"/>
      <c r="AB42" s="129"/>
      <c r="AC42" s="273"/>
      <c r="AD42" s="273"/>
      <c r="AE42" s="132">
        <f t="shared" si="3"/>
        <v>0</v>
      </c>
      <c r="AF42" s="129"/>
      <c r="AG42" s="129"/>
      <c r="AH42" s="273"/>
      <c r="AI42" s="273"/>
      <c r="AJ42" s="132">
        <f t="shared" si="4"/>
        <v>0</v>
      </c>
      <c r="AK42" s="129"/>
      <c r="AL42" s="129"/>
      <c r="AM42" s="273"/>
      <c r="AN42" s="273"/>
      <c r="AO42" s="132">
        <f t="shared" si="6"/>
        <v>0</v>
      </c>
      <c r="AP42" s="129"/>
      <c r="AQ42" s="273"/>
      <c r="AR42" s="369"/>
      <c r="AS42" s="272"/>
      <c r="AT42" s="371"/>
      <c r="AU42" s="293"/>
      <c r="AV42" s="293"/>
      <c r="AW42" s="129"/>
      <c r="AX42" s="129"/>
      <c r="AY42" s="86"/>
      <c r="AZ42" s="87"/>
      <c r="BA42" s="88"/>
      <c r="BB42" s="88"/>
      <c r="BC42" s="88"/>
      <c r="BD42" s="88"/>
      <c r="BE42" s="88"/>
      <c r="BF42" s="88"/>
      <c r="BG42" s="88"/>
    </row>
    <row r="43" spans="1:59" s="90" customFormat="1" x14ac:dyDescent="0.2">
      <c r="A43" s="290"/>
      <c r="B43" s="291"/>
      <c r="C43" s="418"/>
      <c r="D43" s="293"/>
      <c r="E43" s="295"/>
      <c r="F43" s="271"/>
      <c r="G43" s="129"/>
      <c r="H43" s="129"/>
      <c r="I43" s="84"/>
      <c r="J43" s="271"/>
      <c r="K43" s="271"/>
      <c r="L43" s="271"/>
      <c r="M43" s="271"/>
      <c r="N43" s="291"/>
      <c r="O43" s="272"/>
      <c r="P43" s="291"/>
      <c r="Q43" s="272"/>
      <c r="R43" s="272"/>
      <c r="S43" s="85"/>
      <c r="T43" s="84">
        <f t="shared" si="1"/>
        <v>0</v>
      </c>
      <c r="U43" s="273"/>
      <c r="V43" s="273"/>
      <c r="W43" s="129"/>
      <c r="X43" s="273"/>
      <c r="Y43" s="273"/>
      <c r="Z43" s="132">
        <f t="shared" si="2"/>
        <v>0</v>
      </c>
      <c r="AA43" s="129"/>
      <c r="AB43" s="129"/>
      <c r="AC43" s="273"/>
      <c r="AD43" s="273"/>
      <c r="AE43" s="132">
        <f t="shared" si="3"/>
        <v>0</v>
      </c>
      <c r="AF43" s="129"/>
      <c r="AG43" s="129"/>
      <c r="AH43" s="273"/>
      <c r="AI43" s="273"/>
      <c r="AJ43" s="132">
        <f t="shared" si="4"/>
        <v>0</v>
      </c>
      <c r="AK43" s="129"/>
      <c r="AL43" s="129"/>
      <c r="AM43" s="273"/>
      <c r="AN43" s="273"/>
      <c r="AO43" s="132">
        <f t="shared" si="6"/>
        <v>0</v>
      </c>
      <c r="AP43" s="129"/>
      <c r="AQ43" s="273"/>
      <c r="AR43" s="369"/>
      <c r="AS43" s="272"/>
      <c r="AT43" s="371"/>
      <c r="AU43" s="293"/>
      <c r="AV43" s="293"/>
      <c r="AW43" s="129"/>
      <c r="AX43" s="129"/>
      <c r="AY43" s="86"/>
      <c r="AZ43" s="87"/>
      <c r="BA43" s="91"/>
      <c r="BB43" s="91"/>
      <c r="BC43" s="91"/>
      <c r="BD43" s="91"/>
      <c r="BE43" s="91"/>
      <c r="BF43" s="91"/>
      <c r="BG43" s="88"/>
    </row>
    <row r="44" spans="1:59" s="90" customFormat="1" x14ac:dyDescent="0.2">
      <c r="A44" s="290">
        <v>12</v>
      </c>
      <c r="B44" s="291"/>
      <c r="C44" s="418" t="e">
        <f>+VLOOKUP(B44,$A$691:$B$730,2,0)</f>
        <v>#N/A</v>
      </c>
      <c r="D44" s="293"/>
      <c r="E44" s="295" t="e">
        <f>IF(D44=$D$661,$E$661,IF(D44=$D$662,$E$662,IF(D44=$D$663,$E$663,IF(D44=$D$664,$E$664,IF(D44=$D$665,$E$665,IF(D44=$D$666,$E$666,IF(D44=$D$667,$E$667,IF(D44=$D$668,$E$668,IF(D44=$D$669,$E$669,IF(D44=$D$670,$E$670,IF(D44=VICERRECTORÍA_ACADÉMICA_,BF661,IF(D44=PLANEACIÓN_,BF663, IF(D44=IMPACTO,BF662,IF(D44=VICERRECTORÍA_ADMINISTRATIVA_FINANCIERA_,BF664,IF(D44=_VICERRECTORÍA_RESPONSABILIDAD_SOCIAL_Y_BIENESTAR_UNIVERSITARIO_,BF665," ")))))))))))))))</f>
        <v>#VALUE!</v>
      </c>
      <c r="F44" s="271"/>
      <c r="G44" s="129"/>
      <c r="H44" s="129"/>
      <c r="I44" s="84"/>
      <c r="J44" s="271"/>
      <c r="K44" s="291"/>
      <c r="L44" s="271"/>
      <c r="M44" s="271"/>
      <c r="N44" s="291"/>
      <c r="O44" s="272">
        <f t="shared" ref="O44" si="172">IF(N44="ALTA",5,IF(N44="MEDIO ALTA",4,IF(N44="MEDIA",3,IF(N44="MEDIO BAJA",2,IF(N44="BAJA",1,0)))))</f>
        <v>0</v>
      </c>
      <c r="P44" s="291"/>
      <c r="Q44" s="272">
        <f t="shared" ref="Q44" si="173">IF(P44="ALTO",5,IF(P44="MEDIO-ALTO",4,IF(P44="MEDIO",3,IF(P44="MEDIO-BAJO",2,IF(P44="BAJO",1,0)))))</f>
        <v>0</v>
      </c>
      <c r="R44" s="272">
        <f t="shared" ref="R44" si="174">Q44*O44</f>
        <v>0</v>
      </c>
      <c r="S44" s="85"/>
      <c r="T44" s="84">
        <f t="shared" si="1"/>
        <v>0</v>
      </c>
      <c r="U44" s="273" t="e">
        <f t="shared" ref="U44" si="175">ROUND(AVERAGEIF(T44:T46,"&gt;0"),0)</f>
        <v>#DIV/0!</v>
      </c>
      <c r="V44" s="273" t="e">
        <f t="shared" ref="V44" si="176">U44*0.6</f>
        <v>#DIV/0!</v>
      </c>
      <c r="W44" s="129"/>
      <c r="X44" s="273" t="e">
        <f t="shared" ref="X44" si="177">IF(S44="No_existen",5*$X$10,Y44*$X$10)</f>
        <v>#DIV/0!</v>
      </c>
      <c r="Y44" s="273" t="e">
        <f t="shared" ref="Y44" si="178">ROUND(AVERAGEIF(Z44:Z46,"&gt;0"),0)</f>
        <v>#DIV/0!</v>
      </c>
      <c r="Z44" s="132">
        <f t="shared" si="2"/>
        <v>0</v>
      </c>
      <c r="AA44" s="129"/>
      <c r="AB44" s="129"/>
      <c r="AC44" s="273" t="e">
        <f t="shared" ref="AC44" si="179">IF(S44="No_existen",5*$AC$10,AD44*$AC$10)</f>
        <v>#DIV/0!</v>
      </c>
      <c r="AD44" s="273" t="e">
        <f t="shared" ref="AD44" si="180">ROUND(AVERAGEIF(AE44:AE46,"&gt;0"),0)</f>
        <v>#DIV/0!</v>
      </c>
      <c r="AE44" s="132">
        <f t="shared" si="3"/>
        <v>0</v>
      </c>
      <c r="AF44" s="129"/>
      <c r="AG44" s="129"/>
      <c r="AH44" s="273" t="e">
        <f t="shared" ref="AH44" si="181">IF(S44="No_existen",5*$AH$10,AI44*$AH$10)</f>
        <v>#DIV/0!</v>
      </c>
      <c r="AI44" s="273" t="e">
        <f t="shared" ref="AI44" si="182">ROUND(AVERAGEIF(AJ44:AJ46,"&gt;0"),0)</f>
        <v>#DIV/0!</v>
      </c>
      <c r="AJ44" s="132">
        <f t="shared" si="4"/>
        <v>0</v>
      </c>
      <c r="AK44" s="129"/>
      <c r="AL44" s="129"/>
      <c r="AM44" s="273" t="e">
        <f t="shared" ref="AM44" si="183">IF(S44="No_existen",5*$AM$10,AN44*$AM$10)</f>
        <v>#DIV/0!</v>
      </c>
      <c r="AN44" s="273" t="e">
        <f t="shared" ref="AN44" si="184">ROUND(AVERAGEIF(AO44:AO46,"&gt;0"),0)</f>
        <v>#DIV/0!</v>
      </c>
      <c r="AO44" s="132">
        <f t="shared" si="6"/>
        <v>0</v>
      </c>
      <c r="AP44" s="129"/>
      <c r="AQ44" s="273" t="e">
        <f t="shared" ref="AQ44" si="185">ROUND(AVERAGE(U44,Y44,AD44,AI44,AN44),0)</f>
        <v>#DIV/0!</v>
      </c>
      <c r="AR44" s="369" t="e">
        <f t="shared" ref="AR44" si="186">IF(AQ44&lt;1.5,"FUERTE",IF(AND(AQ44&gt;=1.5,AQ44&lt;2.5),"ACEPTABLE",IF(AQ44&gt;=5,"INEXISTENTE","DÉBIL")))</f>
        <v>#DIV/0!</v>
      </c>
      <c r="AS44" s="272">
        <f t="shared" ref="AS44" si="187">IF(R44=0,0,ROUND((R44*AQ44),0))</f>
        <v>0</v>
      </c>
      <c r="AT44" s="371" t="str">
        <f t="shared" ref="AT44" si="188">IF(AS44&gt;=36,"GRAVE", IF(AS44&lt;=10, "LEVE", "MODERADO"))</f>
        <v>LEVE</v>
      </c>
      <c r="AU44" s="293"/>
      <c r="AV44" s="293"/>
      <c r="AW44" s="129"/>
      <c r="AX44" s="129"/>
      <c r="AY44" s="86"/>
      <c r="AZ44" s="87"/>
      <c r="BA44" s="88"/>
      <c r="BB44" s="88"/>
      <c r="BC44" s="88"/>
      <c r="BD44" s="88"/>
      <c r="BE44" s="88"/>
      <c r="BF44" s="88"/>
      <c r="BG44" s="88"/>
    </row>
    <row r="45" spans="1:59" s="90" customFormat="1" x14ac:dyDescent="0.2">
      <c r="A45" s="290"/>
      <c r="B45" s="291"/>
      <c r="C45" s="418"/>
      <c r="D45" s="293"/>
      <c r="E45" s="295"/>
      <c r="F45" s="271"/>
      <c r="G45" s="129"/>
      <c r="H45" s="129"/>
      <c r="I45" s="84"/>
      <c r="J45" s="271"/>
      <c r="K45" s="271"/>
      <c r="L45" s="271"/>
      <c r="M45" s="271"/>
      <c r="N45" s="291"/>
      <c r="O45" s="272"/>
      <c r="P45" s="291"/>
      <c r="Q45" s="272"/>
      <c r="R45" s="272"/>
      <c r="S45" s="85"/>
      <c r="T45" s="84">
        <f t="shared" si="1"/>
        <v>0</v>
      </c>
      <c r="U45" s="273"/>
      <c r="V45" s="273"/>
      <c r="W45" s="129"/>
      <c r="X45" s="273"/>
      <c r="Y45" s="273"/>
      <c r="Z45" s="132">
        <f t="shared" si="2"/>
        <v>0</v>
      </c>
      <c r="AA45" s="129"/>
      <c r="AB45" s="129"/>
      <c r="AC45" s="273"/>
      <c r="AD45" s="273"/>
      <c r="AE45" s="132">
        <f t="shared" si="3"/>
        <v>0</v>
      </c>
      <c r="AF45" s="129"/>
      <c r="AG45" s="129"/>
      <c r="AH45" s="273"/>
      <c r="AI45" s="273"/>
      <c r="AJ45" s="132">
        <f t="shared" si="4"/>
        <v>0</v>
      </c>
      <c r="AK45" s="129"/>
      <c r="AL45" s="129"/>
      <c r="AM45" s="273"/>
      <c r="AN45" s="273"/>
      <c r="AO45" s="132">
        <f t="shared" si="6"/>
        <v>0</v>
      </c>
      <c r="AP45" s="129"/>
      <c r="AQ45" s="273"/>
      <c r="AR45" s="369"/>
      <c r="AS45" s="272"/>
      <c r="AT45" s="371"/>
      <c r="AU45" s="293"/>
      <c r="AV45" s="293"/>
      <c r="AW45" s="129"/>
      <c r="AX45" s="129"/>
      <c r="AY45" s="86"/>
      <c r="AZ45" s="87"/>
      <c r="BA45" s="88"/>
      <c r="BB45" s="88"/>
      <c r="BC45" s="88"/>
      <c r="BD45" s="88"/>
      <c r="BE45" s="88"/>
      <c r="BF45" s="88"/>
      <c r="BG45" s="88"/>
    </row>
    <row r="46" spans="1:59" s="90" customFormat="1" x14ac:dyDescent="0.2">
      <c r="A46" s="290"/>
      <c r="B46" s="291"/>
      <c r="C46" s="418"/>
      <c r="D46" s="293"/>
      <c r="E46" s="295"/>
      <c r="F46" s="271"/>
      <c r="G46" s="129"/>
      <c r="H46" s="129"/>
      <c r="I46" s="84"/>
      <c r="J46" s="271"/>
      <c r="K46" s="271"/>
      <c r="L46" s="271"/>
      <c r="M46" s="271"/>
      <c r="N46" s="291"/>
      <c r="O46" s="272"/>
      <c r="P46" s="291"/>
      <c r="Q46" s="272"/>
      <c r="R46" s="272"/>
      <c r="S46" s="85"/>
      <c r="T46" s="84">
        <f t="shared" si="1"/>
        <v>0</v>
      </c>
      <c r="U46" s="273"/>
      <c r="V46" s="273"/>
      <c r="W46" s="129"/>
      <c r="X46" s="273"/>
      <c r="Y46" s="273"/>
      <c r="Z46" s="132">
        <f t="shared" si="2"/>
        <v>0</v>
      </c>
      <c r="AA46" s="129"/>
      <c r="AB46" s="129"/>
      <c r="AC46" s="273"/>
      <c r="AD46" s="273"/>
      <c r="AE46" s="132">
        <f t="shared" si="3"/>
        <v>0</v>
      </c>
      <c r="AF46" s="129"/>
      <c r="AG46" s="129"/>
      <c r="AH46" s="273"/>
      <c r="AI46" s="273"/>
      <c r="AJ46" s="132">
        <f t="shared" si="4"/>
        <v>0</v>
      </c>
      <c r="AK46" s="129"/>
      <c r="AL46" s="129"/>
      <c r="AM46" s="273"/>
      <c r="AN46" s="273"/>
      <c r="AO46" s="132">
        <f t="shared" si="6"/>
        <v>0</v>
      </c>
      <c r="AP46" s="129"/>
      <c r="AQ46" s="273"/>
      <c r="AR46" s="369"/>
      <c r="AS46" s="272"/>
      <c r="AT46" s="371"/>
      <c r="AU46" s="293"/>
      <c r="AV46" s="293"/>
      <c r="AW46" s="129"/>
      <c r="AX46" s="129"/>
      <c r="AY46" s="86"/>
      <c r="AZ46" s="87"/>
      <c r="BA46" s="88"/>
      <c r="BB46" s="88"/>
      <c r="BC46" s="88"/>
      <c r="BD46" s="88"/>
      <c r="BE46" s="88"/>
      <c r="BF46" s="88"/>
      <c r="BG46" s="88"/>
    </row>
    <row r="47" spans="1:59" s="90" customFormat="1" x14ac:dyDescent="0.2">
      <c r="A47" s="290">
        <v>13</v>
      </c>
      <c r="B47" s="291"/>
      <c r="C47" s="418" t="e">
        <f>+VLOOKUP(B47,$A$691:$B$730,2,0)</f>
        <v>#N/A</v>
      </c>
      <c r="D47" s="293"/>
      <c r="E47" s="295" t="e">
        <f>IF(D47=$D$661,$E$661,IF(D47=$D$662,$E$662,IF(D47=$D$663,$E$663,IF(D47=$D$664,$E$664,IF(D47=$D$665,$E$665,IF(D47=$D$666,$E$666,IF(D47=$D$667,$E$667,IF(D47=$D$668,$E$668,IF(D47=$D$669,$E$669,IF(D47=$D$670,$E$670,IF(D47=VICERRECTORÍA_ACADÉMICA_,BF661,IF(D47=PLANEACIÓN_,BF663, IF(D47=IMPACTO,BF662,IF(D47=VICERRECTORÍA_ADMINISTRATIVA_FINANCIERA_,BF664,IF(D47=_VICERRECTORÍA_RESPONSABILIDAD_SOCIAL_Y_BIENESTAR_UNIVERSITARIO_,BF665," ")))))))))))))))</f>
        <v>#VALUE!</v>
      </c>
      <c r="F47" s="271"/>
      <c r="G47" s="129"/>
      <c r="H47" s="129"/>
      <c r="I47" s="84"/>
      <c r="J47" s="271"/>
      <c r="K47" s="291"/>
      <c r="L47" s="271"/>
      <c r="M47" s="271"/>
      <c r="N47" s="291"/>
      <c r="O47" s="272">
        <f t="shared" ref="O47" si="189">IF(N47="ALTA",5,IF(N47="MEDIO ALTA",4,IF(N47="MEDIA",3,IF(N47="MEDIO BAJA",2,IF(N47="BAJA",1,0)))))</f>
        <v>0</v>
      </c>
      <c r="P47" s="291"/>
      <c r="Q47" s="272">
        <f t="shared" ref="Q47" si="190">IF(P47="ALTO",5,IF(P47="MEDIO-ALTO",4,IF(P47="MEDIO",3,IF(P47="MEDIO-BAJO",2,IF(P47="BAJO",1,0)))))</f>
        <v>0</v>
      </c>
      <c r="R47" s="272">
        <f t="shared" ref="R47" si="191">Q47*O47</f>
        <v>0</v>
      </c>
      <c r="S47" s="85"/>
      <c r="T47" s="84">
        <f t="shared" si="1"/>
        <v>0</v>
      </c>
      <c r="U47" s="273" t="e">
        <f t="shared" ref="U47" si="192">ROUND(AVERAGEIF(T47:T49,"&gt;0"),0)</f>
        <v>#DIV/0!</v>
      </c>
      <c r="V47" s="273" t="e">
        <f t="shared" ref="V47" si="193">U47*0.6</f>
        <v>#DIV/0!</v>
      </c>
      <c r="W47" s="129"/>
      <c r="X47" s="273" t="e">
        <f t="shared" ref="X47" si="194">IF(S47="No_existen",5*$X$10,Y47*$X$10)</f>
        <v>#DIV/0!</v>
      </c>
      <c r="Y47" s="273" t="e">
        <f t="shared" ref="Y47" si="195">ROUND(AVERAGEIF(Z47:Z49,"&gt;0"),0)</f>
        <v>#DIV/0!</v>
      </c>
      <c r="Z47" s="132">
        <f t="shared" si="2"/>
        <v>0</v>
      </c>
      <c r="AA47" s="129"/>
      <c r="AB47" s="129"/>
      <c r="AC47" s="273" t="e">
        <f t="shared" ref="AC47" si="196">IF(S47="No_existen",5*$AC$10,AD47*$AC$10)</f>
        <v>#DIV/0!</v>
      </c>
      <c r="AD47" s="273" t="e">
        <f t="shared" ref="AD47" si="197">ROUND(AVERAGEIF(AE47:AE49,"&gt;0"),0)</f>
        <v>#DIV/0!</v>
      </c>
      <c r="AE47" s="132">
        <f t="shared" si="3"/>
        <v>0</v>
      </c>
      <c r="AF47" s="129"/>
      <c r="AG47" s="129"/>
      <c r="AH47" s="273" t="e">
        <f t="shared" ref="AH47" si="198">IF(S47="No_existen",5*$AH$10,AI47*$AH$10)</f>
        <v>#DIV/0!</v>
      </c>
      <c r="AI47" s="273" t="e">
        <f t="shared" ref="AI47" si="199">ROUND(AVERAGEIF(AJ47:AJ49,"&gt;0"),0)</f>
        <v>#DIV/0!</v>
      </c>
      <c r="AJ47" s="132">
        <f t="shared" si="4"/>
        <v>0</v>
      </c>
      <c r="AK47" s="129"/>
      <c r="AL47" s="129"/>
      <c r="AM47" s="273" t="e">
        <f t="shared" ref="AM47" si="200">IF(S47="No_existen",5*$AM$10,AN47*$AM$10)</f>
        <v>#DIV/0!</v>
      </c>
      <c r="AN47" s="273" t="e">
        <f t="shared" ref="AN47" si="201">ROUND(AVERAGEIF(AO47:AO49,"&gt;0"),0)</f>
        <v>#DIV/0!</v>
      </c>
      <c r="AO47" s="132">
        <f t="shared" si="6"/>
        <v>0</v>
      </c>
      <c r="AP47" s="129"/>
      <c r="AQ47" s="273" t="e">
        <f t="shared" ref="AQ47" si="202">ROUND(AVERAGE(U47,Y47,AD47,AI47,AN47),0)</f>
        <v>#DIV/0!</v>
      </c>
      <c r="AR47" s="369" t="e">
        <f t="shared" ref="AR47" si="203">IF(AQ47&lt;1.5,"FUERTE",IF(AND(AQ47&gt;=1.5,AQ47&lt;2.5),"ACEPTABLE",IF(AQ47&gt;=5,"INEXISTENTE","DÉBIL")))</f>
        <v>#DIV/0!</v>
      </c>
      <c r="AS47" s="272">
        <f t="shared" ref="AS47" si="204">IF(R47=0,0,ROUND((R47*AQ47),0))</f>
        <v>0</v>
      </c>
      <c r="AT47" s="371" t="str">
        <f t="shared" ref="AT47" si="205">IF(AS47&gt;=36,"GRAVE", IF(AS47&lt;=10, "LEVE", "MODERADO"))</f>
        <v>LEVE</v>
      </c>
      <c r="AU47" s="293"/>
      <c r="AV47" s="293"/>
      <c r="AW47" s="129"/>
      <c r="AX47" s="129"/>
      <c r="AY47" s="86"/>
      <c r="AZ47" s="87"/>
      <c r="BA47" s="88"/>
      <c r="BB47" s="88"/>
      <c r="BC47" s="88"/>
      <c r="BD47" s="88"/>
      <c r="BE47" s="88"/>
      <c r="BF47" s="88"/>
      <c r="BG47" s="88"/>
    </row>
    <row r="48" spans="1:59" s="90" customFormat="1" x14ac:dyDescent="0.2">
      <c r="A48" s="290"/>
      <c r="B48" s="291"/>
      <c r="C48" s="418"/>
      <c r="D48" s="293"/>
      <c r="E48" s="295"/>
      <c r="F48" s="271"/>
      <c r="G48" s="129"/>
      <c r="H48" s="129"/>
      <c r="I48" s="84"/>
      <c r="J48" s="271"/>
      <c r="K48" s="271"/>
      <c r="L48" s="271"/>
      <c r="M48" s="271"/>
      <c r="N48" s="291"/>
      <c r="O48" s="272"/>
      <c r="P48" s="291"/>
      <c r="Q48" s="272"/>
      <c r="R48" s="272"/>
      <c r="S48" s="85"/>
      <c r="T48" s="84">
        <f t="shared" si="1"/>
        <v>0</v>
      </c>
      <c r="U48" s="273"/>
      <c r="V48" s="273"/>
      <c r="W48" s="129"/>
      <c r="X48" s="273"/>
      <c r="Y48" s="273"/>
      <c r="Z48" s="132">
        <f t="shared" si="2"/>
        <v>0</v>
      </c>
      <c r="AA48" s="129"/>
      <c r="AB48" s="129"/>
      <c r="AC48" s="273"/>
      <c r="AD48" s="273"/>
      <c r="AE48" s="132">
        <f t="shared" si="3"/>
        <v>0</v>
      </c>
      <c r="AF48" s="129"/>
      <c r="AG48" s="129"/>
      <c r="AH48" s="273"/>
      <c r="AI48" s="273"/>
      <c r="AJ48" s="132">
        <f t="shared" si="4"/>
        <v>0</v>
      </c>
      <c r="AK48" s="129"/>
      <c r="AL48" s="129"/>
      <c r="AM48" s="273"/>
      <c r="AN48" s="273"/>
      <c r="AO48" s="132">
        <f t="shared" si="6"/>
        <v>0</v>
      </c>
      <c r="AP48" s="129"/>
      <c r="AQ48" s="273"/>
      <c r="AR48" s="369"/>
      <c r="AS48" s="272"/>
      <c r="AT48" s="371"/>
      <c r="AU48" s="293"/>
      <c r="AV48" s="293"/>
      <c r="AW48" s="129"/>
      <c r="AX48" s="129"/>
      <c r="AY48" s="86"/>
      <c r="AZ48" s="87"/>
      <c r="BA48" s="88"/>
      <c r="BB48" s="88"/>
      <c r="BC48" s="88"/>
      <c r="BD48" s="88"/>
      <c r="BE48" s="88"/>
      <c r="BF48" s="88"/>
      <c r="BG48" s="88"/>
    </row>
    <row r="49" spans="1:59" s="90" customFormat="1" x14ac:dyDescent="0.2">
      <c r="A49" s="290"/>
      <c r="B49" s="291"/>
      <c r="C49" s="418"/>
      <c r="D49" s="293"/>
      <c r="E49" s="295"/>
      <c r="F49" s="271"/>
      <c r="G49" s="129"/>
      <c r="H49" s="129"/>
      <c r="I49" s="84"/>
      <c r="J49" s="271"/>
      <c r="K49" s="271"/>
      <c r="L49" s="271"/>
      <c r="M49" s="271"/>
      <c r="N49" s="291"/>
      <c r="O49" s="272"/>
      <c r="P49" s="291"/>
      <c r="Q49" s="272"/>
      <c r="R49" s="272"/>
      <c r="S49" s="85"/>
      <c r="T49" s="84">
        <f t="shared" si="1"/>
        <v>0</v>
      </c>
      <c r="U49" s="273"/>
      <c r="V49" s="273"/>
      <c r="W49" s="129"/>
      <c r="X49" s="273"/>
      <c r="Y49" s="273"/>
      <c r="Z49" s="132">
        <f t="shared" si="2"/>
        <v>0</v>
      </c>
      <c r="AA49" s="129"/>
      <c r="AB49" s="129"/>
      <c r="AC49" s="273"/>
      <c r="AD49" s="273"/>
      <c r="AE49" s="132">
        <f t="shared" si="3"/>
        <v>0</v>
      </c>
      <c r="AF49" s="129"/>
      <c r="AG49" s="129"/>
      <c r="AH49" s="273"/>
      <c r="AI49" s="273"/>
      <c r="AJ49" s="132">
        <f t="shared" si="4"/>
        <v>0</v>
      </c>
      <c r="AK49" s="129"/>
      <c r="AL49" s="129"/>
      <c r="AM49" s="273"/>
      <c r="AN49" s="273"/>
      <c r="AO49" s="132">
        <f t="shared" si="6"/>
        <v>0</v>
      </c>
      <c r="AP49" s="129"/>
      <c r="AQ49" s="273"/>
      <c r="AR49" s="369"/>
      <c r="AS49" s="272"/>
      <c r="AT49" s="371"/>
      <c r="AU49" s="293"/>
      <c r="AV49" s="293"/>
      <c r="AW49" s="129"/>
      <c r="AX49" s="129"/>
      <c r="AY49" s="86"/>
      <c r="AZ49" s="87"/>
      <c r="BA49" s="88"/>
      <c r="BB49" s="88"/>
      <c r="BC49" s="88"/>
      <c r="BD49" s="88"/>
      <c r="BE49" s="88"/>
      <c r="BF49" s="88"/>
      <c r="BG49" s="88"/>
    </row>
    <row r="50" spans="1:59" s="90" customFormat="1" x14ac:dyDescent="0.2">
      <c r="A50" s="290">
        <v>14</v>
      </c>
      <c r="B50" s="291"/>
      <c r="C50" s="418" t="e">
        <f>+VLOOKUP(B50,$A$691:$B$730,2,0)</f>
        <v>#N/A</v>
      </c>
      <c r="D50" s="293"/>
      <c r="E50" s="295" t="e">
        <f>IF(D50=$D$661,$E$661,IF(D50=$D$662,$E$662,IF(D50=$D$663,$E$663,IF(D50=$D$664,$E$664,IF(D50=$D$665,$E$665,IF(D50=$D$666,$E$666,IF(D50=$D$667,$E$667,IF(D50=$D$668,$E$668,IF(D50=$D$669,$E$669,IF(D50=$D$670,$E$670,IF(D50=VICERRECTORÍA_ACADÉMICA_,BF661,IF(D50=PLANEACIÓN_,BF663, IF(D50=IMPACTO,BF662,IF(D50=VICERRECTORÍA_ADMINISTRATIVA_FINANCIERA_,BF664,IF(D50=_VICERRECTORÍA_RESPONSABILIDAD_SOCIAL_Y_BIENESTAR_UNIVERSITARIO_,BF665," ")))))))))))))))</f>
        <v>#VALUE!</v>
      </c>
      <c r="F50" s="271"/>
      <c r="G50" s="129"/>
      <c r="H50" s="129"/>
      <c r="I50" s="84"/>
      <c r="J50" s="271"/>
      <c r="K50" s="291"/>
      <c r="L50" s="271"/>
      <c r="M50" s="271"/>
      <c r="N50" s="291"/>
      <c r="O50" s="272">
        <f t="shared" ref="O50" si="206">IF(N50="ALTA",5,IF(N50="MEDIO ALTA",4,IF(N50="MEDIA",3,IF(N50="MEDIO BAJA",2,IF(N50="BAJA",1,0)))))</f>
        <v>0</v>
      </c>
      <c r="P50" s="291"/>
      <c r="Q50" s="272">
        <f t="shared" ref="Q50" si="207">IF(P50="ALTO",5,IF(P50="MEDIO-ALTO",4,IF(P50="MEDIO",3,IF(P50="MEDIO-BAJO",2,IF(P50="BAJO",1,0)))))</f>
        <v>0</v>
      </c>
      <c r="R50" s="272">
        <f t="shared" ref="R50" si="208">Q50*O50</f>
        <v>0</v>
      </c>
      <c r="S50" s="85"/>
      <c r="T50" s="84">
        <f t="shared" si="1"/>
        <v>0</v>
      </c>
      <c r="U50" s="273" t="e">
        <f t="shared" ref="U50" si="209">ROUND(AVERAGEIF(T50:T52,"&gt;0"),0)</f>
        <v>#DIV/0!</v>
      </c>
      <c r="V50" s="273" t="e">
        <f t="shared" ref="V50" si="210">U50*0.6</f>
        <v>#DIV/0!</v>
      </c>
      <c r="W50" s="129"/>
      <c r="X50" s="273" t="e">
        <f t="shared" ref="X50" si="211">IF(S50="No_existen",5*$X$10,Y50*$X$10)</f>
        <v>#DIV/0!</v>
      </c>
      <c r="Y50" s="273" t="e">
        <f t="shared" ref="Y50:Y86" si="212">ROUND(AVERAGEIF(Z50:Z52,"&gt;0"),0)</f>
        <v>#DIV/0!</v>
      </c>
      <c r="Z50" s="132">
        <f t="shared" si="2"/>
        <v>0</v>
      </c>
      <c r="AA50" s="129"/>
      <c r="AB50" s="129"/>
      <c r="AC50" s="273" t="e">
        <f t="shared" ref="AC50" si="213">IF(S50="No_existen",5*$AC$10,AD50*$AC$10)</f>
        <v>#DIV/0!</v>
      </c>
      <c r="AD50" s="273" t="e">
        <f t="shared" ref="AD50" si="214">ROUND(AVERAGEIF(AE50:AE52,"&gt;0"),0)</f>
        <v>#DIV/0!</v>
      </c>
      <c r="AE50" s="132">
        <f t="shared" si="3"/>
        <v>0</v>
      </c>
      <c r="AF50" s="129"/>
      <c r="AG50" s="129"/>
      <c r="AH50" s="273" t="e">
        <f t="shared" ref="AH50" si="215">IF(S50="No_existen",5*$AH$10,AI50*$AH$10)</f>
        <v>#DIV/0!</v>
      </c>
      <c r="AI50" s="273" t="e">
        <f t="shared" ref="AI50" si="216">ROUND(AVERAGEIF(AJ50:AJ52,"&gt;0"),0)</f>
        <v>#DIV/0!</v>
      </c>
      <c r="AJ50" s="132">
        <f t="shared" si="4"/>
        <v>0</v>
      </c>
      <c r="AK50" s="129"/>
      <c r="AL50" s="129"/>
      <c r="AM50" s="273" t="e">
        <f t="shared" ref="AM50" si="217">IF(S50="No_existen",5*$AM$10,AN50*$AM$10)</f>
        <v>#DIV/0!</v>
      </c>
      <c r="AN50" s="273" t="e">
        <f t="shared" ref="AN50" si="218">ROUND(AVERAGEIF(AO50:AO52,"&gt;0"),0)</f>
        <v>#DIV/0!</v>
      </c>
      <c r="AO50" s="132">
        <f t="shared" si="6"/>
        <v>0</v>
      </c>
      <c r="AP50" s="129"/>
      <c r="AQ50" s="273" t="e">
        <f t="shared" ref="AQ50" si="219">ROUND(AVERAGE(U50,Y50,AD50,AI50,AN50),0)</f>
        <v>#DIV/0!</v>
      </c>
      <c r="AR50" s="369" t="e">
        <f t="shared" ref="AR50" si="220">IF(AQ50&lt;1.5,"FUERTE",IF(AND(AQ50&gt;=1.5,AQ50&lt;2.5),"ACEPTABLE",IF(AQ50&gt;=5,"INEXISTENTE","DÉBIL")))</f>
        <v>#DIV/0!</v>
      </c>
      <c r="AS50" s="272">
        <f t="shared" ref="AS50" si="221">IF(R50=0,0,ROUND((R50*AQ50),0))</f>
        <v>0</v>
      </c>
      <c r="AT50" s="371" t="str">
        <f t="shared" ref="AT50" si="222">IF(AS50&gt;=36,"GRAVE", IF(AS50&lt;=10, "LEVE", "MODERADO"))</f>
        <v>LEVE</v>
      </c>
      <c r="AU50" s="293"/>
      <c r="AV50" s="293"/>
      <c r="AW50" s="129"/>
      <c r="AX50" s="129"/>
      <c r="AY50" s="86"/>
      <c r="AZ50" s="87"/>
      <c r="BA50" s="88"/>
      <c r="BB50" s="88"/>
      <c r="BC50" s="88"/>
      <c r="BD50" s="88"/>
      <c r="BE50" s="88"/>
      <c r="BF50" s="88"/>
      <c r="BG50" s="88"/>
    </row>
    <row r="51" spans="1:59" s="90" customFormat="1" x14ac:dyDescent="0.2">
      <c r="A51" s="290"/>
      <c r="B51" s="291"/>
      <c r="C51" s="418"/>
      <c r="D51" s="293"/>
      <c r="E51" s="295"/>
      <c r="F51" s="271"/>
      <c r="G51" s="129"/>
      <c r="H51" s="129"/>
      <c r="I51" s="84"/>
      <c r="J51" s="271"/>
      <c r="K51" s="271"/>
      <c r="L51" s="271"/>
      <c r="M51" s="271"/>
      <c r="N51" s="291"/>
      <c r="O51" s="272"/>
      <c r="P51" s="291"/>
      <c r="Q51" s="272"/>
      <c r="R51" s="272"/>
      <c r="S51" s="85"/>
      <c r="T51" s="84">
        <f t="shared" si="1"/>
        <v>0</v>
      </c>
      <c r="U51" s="273"/>
      <c r="V51" s="273"/>
      <c r="W51" s="129"/>
      <c r="X51" s="273"/>
      <c r="Y51" s="273"/>
      <c r="Z51" s="132">
        <f t="shared" si="2"/>
        <v>0</v>
      </c>
      <c r="AA51" s="129"/>
      <c r="AB51" s="129"/>
      <c r="AC51" s="273"/>
      <c r="AD51" s="273"/>
      <c r="AE51" s="132">
        <f t="shared" si="3"/>
        <v>0</v>
      </c>
      <c r="AF51" s="129"/>
      <c r="AG51" s="129"/>
      <c r="AH51" s="273"/>
      <c r="AI51" s="273"/>
      <c r="AJ51" s="132">
        <f t="shared" si="4"/>
        <v>0</v>
      </c>
      <c r="AK51" s="129"/>
      <c r="AL51" s="129"/>
      <c r="AM51" s="273"/>
      <c r="AN51" s="273"/>
      <c r="AO51" s="132">
        <f t="shared" si="6"/>
        <v>0</v>
      </c>
      <c r="AP51" s="129"/>
      <c r="AQ51" s="273"/>
      <c r="AR51" s="369"/>
      <c r="AS51" s="272"/>
      <c r="AT51" s="371"/>
      <c r="AU51" s="293"/>
      <c r="AV51" s="293"/>
      <c r="AW51" s="129"/>
      <c r="AX51" s="129"/>
      <c r="AY51" s="86"/>
      <c r="AZ51" s="87"/>
      <c r="BA51" s="88"/>
      <c r="BB51" s="88"/>
      <c r="BC51" s="88"/>
      <c r="BD51" s="88"/>
      <c r="BE51" s="88"/>
      <c r="BF51" s="88"/>
      <c r="BG51" s="88"/>
    </row>
    <row r="52" spans="1:59" s="90" customFormat="1" x14ac:dyDescent="0.2">
      <c r="A52" s="290"/>
      <c r="B52" s="291"/>
      <c r="C52" s="418"/>
      <c r="D52" s="293"/>
      <c r="E52" s="295"/>
      <c r="F52" s="271"/>
      <c r="G52" s="129"/>
      <c r="H52" s="129"/>
      <c r="I52" s="84"/>
      <c r="J52" s="271"/>
      <c r="K52" s="271"/>
      <c r="L52" s="271"/>
      <c r="M52" s="271"/>
      <c r="N52" s="291"/>
      <c r="O52" s="272"/>
      <c r="P52" s="291"/>
      <c r="Q52" s="272"/>
      <c r="R52" s="272"/>
      <c r="S52" s="85"/>
      <c r="T52" s="84">
        <f t="shared" si="1"/>
        <v>0</v>
      </c>
      <c r="U52" s="273"/>
      <c r="V52" s="273"/>
      <c r="W52" s="129"/>
      <c r="X52" s="273"/>
      <c r="Y52" s="273"/>
      <c r="Z52" s="132">
        <f t="shared" si="2"/>
        <v>0</v>
      </c>
      <c r="AA52" s="129"/>
      <c r="AB52" s="129"/>
      <c r="AC52" s="273"/>
      <c r="AD52" s="273"/>
      <c r="AE52" s="132">
        <f t="shared" si="3"/>
        <v>0</v>
      </c>
      <c r="AF52" s="129"/>
      <c r="AG52" s="129"/>
      <c r="AH52" s="273"/>
      <c r="AI52" s="273"/>
      <c r="AJ52" s="132">
        <f t="shared" si="4"/>
        <v>0</v>
      </c>
      <c r="AK52" s="129"/>
      <c r="AL52" s="129"/>
      <c r="AM52" s="273"/>
      <c r="AN52" s="273"/>
      <c r="AO52" s="132">
        <f t="shared" si="6"/>
        <v>0</v>
      </c>
      <c r="AP52" s="129"/>
      <c r="AQ52" s="273"/>
      <c r="AR52" s="369"/>
      <c r="AS52" s="272"/>
      <c r="AT52" s="371"/>
      <c r="AU52" s="293"/>
      <c r="AV52" s="293"/>
      <c r="AW52" s="129"/>
      <c r="AX52" s="129"/>
      <c r="AY52" s="86"/>
      <c r="AZ52" s="87"/>
      <c r="BA52" s="88"/>
      <c r="BB52" s="88"/>
      <c r="BC52" s="88"/>
      <c r="BD52" s="88"/>
      <c r="BE52" s="88"/>
      <c r="BF52" s="88"/>
      <c r="BG52" s="88"/>
    </row>
    <row r="53" spans="1:59" s="90" customFormat="1" x14ac:dyDescent="0.2">
      <c r="A53" s="290">
        <v>15</v>
      </c>
      <c r="B53" s="291"/>
      <c r="C53" s="418" t="e">
        <f>+VLOOKUP(B53,$A$691:$B$730,2,0)</f>
        <v>#N/A</v>
      </c>
      <c r="D53" s="293"/>
      <c r="E53" s="295" t="e">
        <f>IF(D53=$D$661,$E$661,IF(D53=$D$662,$E$662,IF(D53=$D$663,$E$663,IF(D53=$D$664,$E$664,IF(D53=$D$665,$E$665,IF(D53=$D$666,$E$666,IF(D53=$D$667,$E$667,IF(D53=$D$668,$E$668,IF(D53=$D$669,$E$669,IF(D53=$D$670,$E$670,IF(D53=VICERRECTORÍA_ACADÉMICA_,BF664,IF(D53=PLANEACIÓN_,BF666, IF(D53=IMPACTO,BF665,IF(D53=VICERRECTORÍA_ADMINISTRATIVA_FINANCIERA_,BF667,IF(D53=_VICERRECTORÍA_RESPONSABILIDAD_SOCIAL_Y_BIENESTAR_UNIVERSITARIO_,BF668," ")))))))))))))))</f>
        <v>#VALUE!</v>
      </c>
      <c r="F53" s="271"/>
      <c r="G53" s="129"/>
      <c r="H53" s="129"/>
      <c r="I53" s="84"/>
      <c r="J53" s="271"/>
      <c r="K53" s="291"/>
      <c r="L53" s="271"/>
      <c r="M53" s="271"/>
      <c r="N53" s="291"/>
      <c r="O53" s="272">
        <f t="shared" ref="O53:O95" si="223">IF(N53="ALTA",5,IF(N53="MEDIO ALTA",4,IF(N53="MEDIA",3,IF(N53="MEDIO BAJA",2,IF(N53="BAJA",1,0)))))</f>
        <v>0</v>
      </c>
      <c r="P53" s="291"/>
      <c r="Q53" s="272">
        <f t="shared" ref="Q53" si="224">IF(P53="ALTO",5,IF(P53="MEDIO-ALTO",4,IF(P53="MEDIO",3,IF(P53="MEDIO-BAJO",2,IF(P53="BAJO",1,0)))))</f>
        <v>0</v>
      </c>
      <c r="R53" s="272">
        <f t="shared" ref="R53" si="225">Q53*O53</f>
        <v>0</v>
      </c>
      <c r="S53" s="85"/>
      <c r="T53" s="84">
        <f t="shared" si="1"/>
        <v>0</v>
      </c>
      <c r="U53" s="273" t="e">
        <f t="shared" ref="U53" si="226">ROUND(AVERAGEIF(T53:T55,"&gt;0"),0)</f>
        <v>#DIV/0!</v>
      </c>
      <c r="V53" s="273" t="e">
        <f t="shared" ref="V53" si="227">U53*0.6</f>
        <v>#DIV/0!</v>
      </c>
      <c r="W53" s="129"/>
      <c r="X53" s="273" t="e">
        <f t="shared" ref="X53" si="228">IF(S53="No_existen",5*$X$10,Y53*$X$10)</f>
        <v>#DIV/0!</v>
      </c>
      <c r="Y53" s="273" t="e">
        <f t="shared" ref="Y53:Y89" si="229">ROUND(AVERAGEIF(Z53:Z55,"&gt;0"),0)</f>
        <v>#DIV/0!</v>
      </c>
      <c r="Z53" s="132">
        <f t="shared" si="2"/>
        <v>0</v>
      </c>
      <c r="AA53" s="129"/>
      <c r="AB53" s="129"/>
      <c r="AC53" s="273" t="e">
        <f t="shared" ref="AC53" si="230">IF(S53="No_existen",5*$AC$10,AD53*$AC$10)</f>
        <v>#DIV/0!</v>
      </c>
      <c r="AD53" s="273" t="e">
        <f t="shared" ref="AD53" si="231">ROUND(AVERAGEIF(AE53:AE55,"&gt;0"),0)</f>
        <v>#DIV/0!</v>
      </c>
      <c r="AE53" s="132">
        <f t="shared" si="3"/>
        <v>0</v>
      </c>
      <c r="AF53" s="129"/>
      <c r="AG53" s="129"/>
      <c r="AH53" s="273" t="e">
        <f t="shared" ref="AH53" si="232">IF(S53="No_existen",5*$AH$10,AI53*$AH$10)</f>
        <v>#DIV/0!</v>
      </c>
      <c r="AI53" s="273" t="e">
        <f t="shared" ref="AI53" si="233">ROUND(AVERAGEIF(AJ53:AJ55,"&gt;0"),0)</f>
        <v>#DIV/0!</v>
      </c>
      <c r="AJ53" s="132">
        <f t="shared" si="4"/>
        <v>0</v>
      </c>
      <c r="AK53" s="129"/>
      <c r="AL53" s="129"/>
      <c r="AM53" s="273" t="e">
        <f t="shared" ref="AM53" si="234">IF(S53="No_existen",5*$AM$10,AN53*$AM$10)</f>
        <v>#DIV/0!</v>
      </c>
      <c r="AN53" s="273" t="e">
        <f t="shared" ref="AN53" si="235">ROUND(AVERAGEIF(AO53:AO55,"&gt;0"),0)</f>
        <v>#DIV/0!</v>
      </c>
      <c r="AO53" s="132">
        <f t="shared" si="6"/>
        <v>0</v>
      </c>
      <c r="AP53" s="129"/>
      <c r="AQ53" s="273" t="e">
        <f t="shared" ref="AQ53" si="236">ROUND(AVERAGE(U53,Y53,AD53,AI53,AN53),0)</f>
        <v>#DIV/0!</v>
      </c>
      <c r="AR53" s="369" t="e">
        <f t="shared" ref="AR53" si="237">IF(AQ53&lt;1.5,"FUERTE",IF(AND(AQ53&gt;=1.5,AQ53&lt;2.5),"ACEPTABLE",IF(AQ53&gt;=5,"INEXISTENTE","DÉBIL")))</f>
        <v>#DIV/0!</v>
      </c>
      <c r="AS53" s="272">
        <f t="shared" ref="AS53" si="238">IF(R53=0,0,ROUND((R53*AQ53),0))</f>
        <v>0</v>
      </c>
      <c r="AT53" s="371" t="str">
        <f t="shared" ref="AT53" si="239">IF(AS53&gt;=36,"GRAVE", IF(AS53&lt;=10, "LEVE", "MODERADO"))</f>
        <v>LEVE</v>
      </c>
      <c r="AU53" s="293"/>
      <c r="AV53" s="293"/>
      <c r="AW53" s="129"/>
      <c r="AX53" s="129"/>
      <c r="AY53" s="86"/>
      <c r="AZ53" s="87"/>
      <c r="BA53" s="88"/>
      <c r="BB53" s="88"/>
      <c r="BC53" s="88"/>
      <c r="BD53" s="88"/>
      <c r="BE53" s="88"/>
      <c r="BF53" s="88"/>
      <c r="BG53" s="88"/>
    </row>
    <row r="54" spans="1:59" s="90" customFormat="1" x14ac:dyDescent="0.2">
      <c r="A54" s="290"/>
      <c r="B54" s="291"/>
      <c r="C54" s="418"/>
      <c r="D54" s="293"/>
      <c r="E54" s="295"/>
      <c r="F54" s="271"/>
      <c r="G54" s="129"/>
      <c r="H54" s="129"/>
      <c r="I54" s="84"/>
      <c r="J54" s="271"/>
      <c r="K54" s="271"/>
      <c r="L54" s="271"/>
      <c r="M54" s="271"/>
      <c r="N54" s="291"/>
      <c r="O54" s="272"/>
      <c r="P54" s="291"/>
      <c r="Q54" s="272"/>
      <c r="R54" s="272"/>
      <c r="S54" s="85"/>
      <c r="T54" s="84">
        <f t="shared" si="1"/>
        <v>0</v>
      </c>
      <c r="U54" s="273"/>
      <c r="V54" s="273"/>
      <c r="W54" s="129"/>
      <c r="X54" s="273"/>
      <c r="Y54" s="273"/>
      <c r="Z54" s="132">
        <f t="shared" si="2"/>
        <v>0</v>
      </c>
      <c r="AA54" s="129"/>
      <c r="AB54" s="129"/>
      <c r="AC54" s="273"/>
      <c r="AD54" s="273"/>
      <c r="AE54" s="132">
        <f t="shared" si="3"/>
        <v>0</v>
      </c>
      <c r="AF54" s="129"/>
      <c r="AG54" s="129"/>
      <c r="AH54" s="273"/>
      <c r="AI54" s="273"/>
      <c r="AJ54" s="132">
        <f t="shared" si="4"/>
        <v>0</v>
      </c>
      <c r="AK54" s="129"/>
      <c r="AL54" s="129"/>
      <c r="AM54" s="273"/>
      <c r="AN54" s="273"/>
      <c r="AO54" s="132">
        <f t="shared" si="6"/>
        <v>0</v>
      </c>
      <c r="AP54" s="129"/>
      <c r="AQ54" s="273"/>
      <c r="AR54" s="369"/>
      <c r="AS54" s="272"/>
      <c r="AT54" s="371"/>
      <c r="AU54" s="293"/>
      <c r="AV54" s="293"/>
      <c r="AW54" s="129"/>
      <c r="AX54" s="129"/>
      <c r="AY54" s="86"/>
      <c r="AZ54" s="87"/>
      <c r="BA54" s="88"/>
      <c r="BB54" s="88"/>
      <c r="BC54" s="88"/>
      <c r="BD54" s="88"/>
      <c r="BE54" s="88"/>
      <c r="BF54" s="88"/>
      <c r="BG54" s="88"/>
    </row>
    <row r="55" spans="1:59" s="90" customFormat="1" x14ac:dyDescent="0.2">
      <c r="A55" s="290"/>
      <c r="B55" s="291"/>
      <c r="C55" s="418"/>
      <c r="D55" s="293"/>
      <c r="E55" s="295"/>
      <c r="F55" s="271"/>
      <c r="G55" s="129"/>
      <c r="H55" s="129"/>
      <c r="I55" s="84"/>
      <c r="J55" s="271"/>
      <c r="K55" s="271"/>
      <c r="L55" s="271"/>
      <c r="M55" s="271"/>
      <c r="N55" s="291"/>
      <c r="O55" s="272"/>
      <c r="P55" s="291"/>
      <c r="Q55" s="272"/>
      <c r="R55" s="272"/>
      <c r="S55" s="85"/>
      <c r="T55" s="84">
        <f t="shared" si="1"/>
        <v>0</v>
      </c>
      <c r="U55" s="273"/>
      <c r="V55" s="273"/>
      <c r="W55" s="129"/>
      <c r="X55" s="273"/>
      <c r="Y55" s="273"/>
      <c r="Z55" s="132">
        <f t="shared" si="2"/>
        <v>0</v>
      </c>
      <c r="AA55" s="129"/>
      <c r="AB55" s="129"/>
      <c r="AC55" s="273"/>
      <c r="AD55" s="273"/>
      <c r="AE55" s="132">
        <f t="shared" si="3"/>
        <v>0</v>
      </c>
      <c r="AF55" s="129"/>
      <c r="AG55" s="129"/>
      <c r="AH55" s="273"/>
      <c r="AI55" s="273"/>
      <c r="AJ55" s="132">
        <f t="shared" si="4"/>
        <v>0</v>
      </c>
      <c r="AK55" s="129"/>
      <c r="AL55" s="129"/>
      <c r="AM55" s="273"/>
      <c r="AN55" s="273"/>
      <c r="AO55" s="132">
        <f t="shared" si="6"/>
        <v>0</v>
      </c>
      <c r="AP55" s="129"/>
      <c r="AQ55" s="273"/>
      <c r="AR55" s="369"/>
      <c r="AS55" s="272"/>
      <c r="AT55" s="371"/>
      <c r="AU55" s="293"/>
      <c r="AV55" s="293"/>
      <c r="AW55" s="129"/>
      <c r="AX55" s="129"/>
      <c r="AY55" s="86"/>
      <c r="AZ55" s="87"/>
      <c r="BA55" s="88"/>
      <c r="BB55" s="88"/>
      <c r="BC55" s="88"/>
      <c r="BD55" s="88"/>
      <c r="BE55" s="88"/>
      <c r="BF55" s="88"/>
      <c r="BG55" s="88"/>
    </row>
    <row r="56" spans="1:59" s="90" customFormat="1" hidden="1" x14ac:dyDescent="0.2">
      <c r="A56" s="290">
        <v>16</v>
      </c>
      <c r="B56" s="291"/>
      <c r="C56" s="418" t="e">
        <f>+VLOOKUP(B56,$A$691:$B$730,2,0)</f>
        <v>#N/A</v>
      </c>
      <c r="D56" s="293"/>
      <c r="E56" s="295" t="e">
        <f>IF(D56=$D$661,$E$661,IF(D56=$D$662,$E$662,IF(D56=$D$663,$E$663,IF(D56=$D$664,$E$664,IF(D56=$D$665,$E$665,IF(D56=$D$666,$E$666,IF(D56=$D$667,$E$667,IF(D56=$D$668,$E$668,IF(D56=$D$669,$E$669,IF(D56=$D$670,$E$670,IF(D56=VICERRECTORÍA_ACADÉMICA_,BF667,IF(D56=PLANEACIÓN_,BF669, IF(D56=IMPACTO,BF668,IF(D56=VICERRECTORÍA_ADMINISTRATIVA_FINANCIERA_,BF670,IF(D56=_VICERRECTORÍA_RESPONSABILIDAD_SOCIAL_Y_BIENESTAR_UNIVERSITARIO_,BF671," ")))))))))))))))</f>
        <v>#VALUE!</v>
      </c>
      <c r="F56" s="271"/>
      <c r="G56" s="129"/>
      <c r="H56" s="129"/>
      <c r="I56" s="84"/>
      <c r="J56" s="271"/>
      <c r="K56" s="291"/>
      <c r="L56" s="271"/>
      <c r="M56" s="271"/>
      <c r="N56" s="291"/>
      <c r="O56" s="272">
        <f t="shared" ref="O56:O98" si="240">IF(N56="ALTA",5,IF(N56="MEDIO ALTA",4,IF(N56="MEDIA",3,IF(N56="MEDIO BAJA",2,IF(N56="BAJA",1,0)))))</f>
        <v>0</v>
      </c>
      <c r="P56" s="291"/>
      <c r="Q56" s="272">
        <f t="shared" ref="Q56" si="241">IF(P56="ALTO",5,IF(P56="MEDIO-ALTO",4,IF(P56="MEDIO",3,IF(P56="MEDIO-BAJO",2,IF(P56="BAJO",1,0)))))</f>
        <v>0</v>
      </c>
      <c r="R56" s="272">
        <f t="shared" ref="R56" si="242">Q56*O56</f>
        <v>0</v>
      </c>
      <c r="S56" s="85"/>
      <c r="T56" s="84">
        <f t="shared" si="1"/>
        <v>0</v>
      </c>
      <c r="U56" s="273" t="e">
        <f t="shared" ref="U56" si="243">ROUND(AVERAGEIF(T56:T58,"&gt;0"),0)</f>
        <v>#DIV/0!</v>
      </c>
      <c r="V56" s="273" t="e">
        <f t="shared" ref="V56" si="244">U56*0.6</f>
        <v>#DIV/0!</v>
      </c>
      <c r="W56" s="129"/>
      <c r="X56" s="273" t="e">
        <f t="shared" ref="X56" si="245">IF(S56="No_existen",5*$X$10,Y56*$X$10)</f>
        <v>#DIV/0!</v>
      </c>
      <c r="Y56" s="273" t="e">
        <f t="shared" ref="Y56:Y92" si="246">ROUND(AVERAGEIF(Z56:Z58,"&gt;0"),0)</f>
        <v>#DIV/0!</v>
      </c>
      <c r="Z56" s="132">
        <f t="shared" si="2"/>
        <v>0</v>
      </c>
      <c r="AA56" s="129"/>
      <c r="AB56" s="129"/>
      <c r="AC56" s="273" t="e">
        <f t="shared" ref="AC56" si="247">IF(S56="No_existen",5*$AC$10,AD56*$AC$10)</f>
        <v>#DIV/0!</v>
      </c>
      <c r="AD56" s="273" t="e">
        <f t="shared" ref="AD56" si="248">ROUND(AVERAGEIF(AE56:AE58,"&gt;0"),0)</f>
        <v>#DIV/0!</v>
      </c>
      <c r="AE56" s="132">
        <f t="shared" si="3"/>
        <v>0</v>
      </c>
      <c r="AF56" s="129"/>
      <c r="AG56" s="129"/>
      <c r="AH56" s="273" t="e">
        <f t="shared" ref="AH56" si="249">IF(S56="No_existen",5*$AH$10,AI56*$AH$10)</f>
        <v>#DIV/0!</v>
      </c>
      <c r="AI56" s="273" t="e">
        <f t="shared" ref="AI56" si="250">ROUND(AVERAGEIF(AJ56:AJ58,"&gt;0"),0)</f>
        <v>#DIV/0!</v>
      </c>
      <c r="AJ56" s="132">
        <f t="shared" si="4"/>
        <v>0</v>
      </c>
      <c r="AK56" s="129"/>
      <c r="AL56" s="129"/>
      <c r="AM56" s="273" t="e">
        <f t="shared" ref="AM56" si="251">IF(S56="No_existen",5*$AM$10,AN56*$AM$10)</f>
        <v>#DIV/0!</v>
      </c>
      <c r="AN56" s="273" t="e">
        <f t="shared" ref="AN56" si="252">ROUND(AVERAGEIF(AO56:AO58,"&gt;0"),0)</f>
        <v>#DIV/0!</v>
      </c>
      <c r="AO56" s="132">
        <f t="shared" si="6"/>
        <v>0</v>
      </c>
      <c r="AP56" s="129"/>
      <c r="AQ56" s="273" t="e">
        <f t="shared" ref="AQ56" si="253">ROUND(AVERAGE(U56,Y56,AD56,AI56,AN56),0)</f>
        <v>#DIV/0!</v>
      </c>
      <c r="AR56" s="369" t="e">
        <f t="shared" ref="AR56" si="254">IF(AQ56&lt;1.5,"FUERTE",IF(AND(AQ56&gt;=1.5,AQ56&lt;2.5),"ACEPTABLE",IF(AQ56&gt;=5,"INEXISTENTE","DÉBIL")))</f>
        <v>#DIV/0!</v>
      </c>
      <c r="AS56" s="272">
        <f t="shared" ref="AS56" si="255">IF(R56=0,0,ROUND((R56*AQ56),0))</f>
        <v>0</v>
      </c>
      <c r="AT56" s="371" t="str">
        <f t="shared" ref="AT56" si="256">IF(AS56&gt;=36,"GRAVE", IF(AS56&lt;=10, "LEVE", "MODERADO"))</f>
        <v>LEVE</v>
      </c>
      <c r="AU56" s="293"/>
      <c r="AV56" s="293"/>
      <c r="AW56" s="129"/>
      <c r="AX56" s="129"/>
      <c r="AY56" s="86"/>
      <c r="AZ56" s="87"/>
      <c r="BA56" s="88"/>
      <c r="BB56" s="88"/>
      <c r="BC56" s="88"/>
      <c r="BD56" s="88"/>
      <c r="BE56" s="88"/>
      <c r="BF56" s="88"/>
      <c r="BG56" s="88"/>
    </row>
    <row r="57" spans="1:59" s="90" customFormat="1" hidden="1" x14ac:dyDescent="0.2">
      <c r="A57" s="290"/>
      <c r="B57" s="291"/>
      <c r="C57" s="418"/>
      <c r="D57" s="293"/>
      <c r="E57" s="295"/>
      <c r="F57" s="271"/>
      <c r="G57" s="129"/>
      <c r="H57" s="129"/>
      <c r="I57" s="84"/>
      <c r="J57" s="271"/>
      <c r="K57" s="271"/>
      <c r="L57" s="271"/>
      <c r="M57" s="271"/>
      <c r="N57" s="291"/>
      <c r="O57" s="272"/>
      <c r="P57" s="291"/>
      <c r="Q57" s="272"/>
      <c r="R57" s="272"/>
      <c r="S57" s="85"/>
      <c r="T57" s="84">
        <f t="shared" si="1"/>
        <v>0</v>
      </c>
      <c r="U57" s="273"/>
      <c r="V57" s="273"/>
      <c r="W57" s="129"/>
      <c r="X57" s="273"/>
      <c r="Y57" s="273"/>
      <c r="Z57" s="132">
        <f t="shared" si="2"/>
        <v>0</v>
      </c>
      <c r="AA57" s="129"/>
      <c r="AB57" s="129"/>
      <c r="AC57" s="273"/>
      <c r="AD57" s="273"/>
      <c r="AE57" s="132">
        <f t="shared" si="3"/>
        <v>0</v>
      </c>
      <c r="AF57" s="129"/>
      <c r="AG57" s="129"/>
      <c r="AH57" s="273"/>
      <c r="AI57" s="273"/>
      <c r="AJ57" s="132">
        <f t="shared" si="4"/>
        <v>0</v>
      </c>
      <c r="AK57" s="129"/>
      <c r="AL57" s="129"/>
      <c r="AM57" s="273"/>
      <c r="AN57" s="273"/>
      <c r="AO57" s="132">
        <f t="shared" si="6"/>
        <v>0</v>
      </c>
      <c r="AP57" s="129"/>
      <c r="AQ57" s="273"/>
      <c r="AR57" s="369"/>
      <c r="AS57" s="272"/>
      <c r="AT57" s="371"/>
      <c r="AU57" s="293"/>
      <c r="AV57" s="293"/>
      <c r="AW57" s="129"/>
      <c r="AX57" s="129"/>
      <c r="AY57" s="86"/>
      <c r="AZ57" s="87"/>
      <c r="BA57" s="88"/>
      <c r="BB57" s="88"/>
      <c r="BC57" s="88"/>
      <c r="BD57" s="88"/>
      <c r="BE57" s="88"/>
      <c r="BF57" s="88"/>
      <c r="BG57" s="88"/>
    </row>
    <row r="58" spans="1:59" s="90" customFormat="1" hidden="1" x14ac:dyDescent="0.2">
      <c r="A58" s="290"/>
      <c r="B58" s="291"/>
      <c r="C58" s="418"/>
      <c r="D58" s="293"/>
      <c r="E58" s="295"/>
      <c r="F58" s="271"/>
      <c r="G58" s="129"/>
      <c r="H58" s="129"/>
      <c r="I58" s="84"/>
      <c r="J58" s="271"/>
      <c r="K58" s="271"/>
      <c r="L58" s="271"/>
      <c r="M58" s="271"/>
      <c r="N58" s="291"/>
      <c r="O58" s="272"/>
      <c r="P58" s="291"/>
      <c r="Q58" s="272"/>
      <c r="R58" s="272"/>
      <c r="S58" s="85"/>
      <c r="T58" s="84">
        <f t="shared" si="1"/>
        <v>0</v>
      </c>
      <c r="U58" s="273"/>
      <c r="V58" s="273"/>
      <c r="W58" s="129"/>
      <c r="X58" s="273"/>
      <c r="Y58" s="273"/>
      <c r="Z58" s="132">
        <f t="shared" si="2"/>
        <v>0</v>
      </c>
      <c r="AA58" s="129"/>
      <c r="AB58" s="129"/>
      <c r="AC58" s="273"/>
      <c r="AD58" s="273"/>
      <c r="AE58" s="132">
        <f t="shared" si="3"/>
        <v>0</v>
      </c>
      <c r="AF58" s="129"/>
      <c r="AG58" s="129"/>
      <c r="AH58" s="273"/>
      <c r="AI58" s="273"/>
      <c r="AJ58" s="132">
        <f t="shared" si="4"/>
        <v>0</v>
      </c>
      <c r="AK58" s="129"/>
      <c r="AL58" s="129"/>
      <c r="AM58" s="273"/>
      <c r="AN58" s="273"/>
      <c r="AO58" s="132">
        <f t="shared" si="6"/>
        <v>0</v>
      </c>
      <c r="AP58" s="129"/>
      <c r="AQ58" s="273"/>
      <c r="AR58" s="369"/>
      <c r="AS58" s="272"/>
      <c r="AT58" s="371"/>
      <c r="AU58" s="293"/>
      <c r="AV58" s="293"/>
      <c r="AW58" s="129"/>
      <c r="AX58" s="129"/>
      <c r="AY58" s="86"/>
      <c r="AZ58" s="87"/>
      <c r="BA58" s="88"/>
      <c r="BB58" s="88"/>
      <c r="BC58" s="88"/>
      <c r="BD58" s="88"/>
      <c r="BE58" s="88"/>
      <c r="BF58" s="88"/>
      <c r="BG58" s="88"/>
    </row>
    <row r="59" spans="1:59" s="90" customFormat="1" hidden="1" x14ac:dyDescent="0.2">
      <c r="A59" s="290">
        <v>17</v>
      </c>
      <c r="B59" s="291"/>
      <c r="C59" s="418" t="e">
        <f>+VLOOKUP(B59,$A$691:$B$730,2,0)</f>
        <v>#N/A</v>
      </c>
      <c r="D59" s="293"/>
      <c r="E59" s="295" t="e">
        <f>IF(D59=$D$661,$E$661,IF(D59=$D$662,$E$662,IF(D59=$D$663,$E$663,IF(D59=$D$664,$E$664,IF(D59=$D$665,$E$665,IF(D59=$D$666,$E$666,IF(D59=$D$667,$E$667,IF(D59=$D$668,$E$668,IF(D59=$D$669,$E$669,IF(D59=$D$670,$E$670,IF(D59=VICERRECTORÍA_ACADÉMICA_,BF670,IF(D59=PLANEACIÓN_,BF672, IF(D59=IMPACTO,BF671,IF(D59=VICERRECTORÍA_ADMINISTRATIVA_FINANCIERA_,BF673,IF(D59=_VICERRECTORÍA_RESPONSABILIDAD_SOCIAL_Y_BIENESTAR_UNIVERSITARIO_,BF674," ")))))))))))))))</f>
        <v>#VALUE!</v>
      </c>
      <c r="F59" s="271"/>
      <c r="G59" s="129"/>
      <c r="H59" s="129"/>
      <c r="I59" s="84"/>
      <c r="J59" s="271"/>
      <c r="K59" s="291"/>
      <c r="L59" s="271"/>
      <c r="M59" s="271"/>
      <c r="N59" s="291"/>
      <c r="O59" s="272">
        <f t="shared" ref="O59" si="257">IF(N59="ALTA",5,IF(N59="MEDIO ALTA",4,IF(N59="MEDIA",3,IF(N59="MEDIO BAJA",2,IF(N59="BAJA",1,0)))))</f>
        <v>0</v>
      </c>
      <c r="P59" s="291"/>
      <c r="Q59" s="272">
        <f t="shared" ref="Q59" si="258">IF(P59="ALTO",5,IF(P59="MEDIO-ALTO",4,IF(P59="MEDIO",3,IF(P59="MEDIO-BAJO",2,IF(P59="BAJO",1,0)))))</f>
        <v>0</v>
      </c>
      <c r="R59" s="272">
        <f t="shared" ref="R59" si="259">Q59*O59</f>
        <v>0</v>
      </c>
      <c r="S59" s="85"/>
      <c r="T59" s="84">
        <f t="shared" si="1"/>
        <v>0</v>
      </c>
      <c r="U59" s="273" t="e">
        <f t="shared" ref="U59" si="260">ROUND(AVERAGEIF(T59:T61,"&gt;0"),0)</f>
        <v>#DIV/0!</v>
      </c>
      <c r="V59" s="273" t="e">
        <f t="shared" ref="V59" si="261">U59*0.6</f>
        <v>#DIV/0!</v>
      </c>
      <c r="W59" s="129"/>
      <c r="X59" s="273" t="e">
        <f t="shared" ref="X59" si="262">IF(S59="No_existen",5*$X$10,Y59*$X$10)</f>
        <v>#DIV/0!</v>
      </c>
      <c r="Y59" s="273" t="e">
        <f t="shared" ref="Y59:Y95" si="263">ROUND(AVERAGEIF(Z59:Z61,"&gt;0"),0)</f>
        <v>#DIV/0!</v>
      </c>
      <c r="Z59" s="132">
        <f t="shared" si="2"/>
        <v>0</v>
      </c>
      <c r="AA59" s="129"/>
      <c r="AB59" s="129"/>
      <c r="AC59" s="273" t="e">
        <f t="shared" ref="AC59" si="264">IF(S59="No_existen",5*$AC$10,AD59*$AC$10)</f>
        <v>#DIV/0!</v>
      </c>
      <c r="AD59" s="273" t="e">
        <f t="shared" ref="AD59" si="265">ROUND(AVERAGEIF(AE59:AE61,"&gt;0"),0)</f>
        <v>#DIV/0!</v>
      </c>
      <c r="AE59" s="132">
        <f t="shared" si="3"/>
        <v>0</v>
      </c>
      <c r="AF59" s="129"/>
      <c r="AG59" s="129"/>
      <c r="AH59" s="273" t="e">
        <f t="shared" ref="AH59" si="266">IF(S59="No_existen",5*$AH$10,AI59*$AH$10)</f>
        <v>#DIV/0!</v>
      </c>
      <c r="AI59" s="273" t="e">
        <f t="shared" ref="AI59" si="267">ROUND(AVERAGEIF(AJ59:AJ61,"&gt;0"),0)</f>
        <v>#DIV/0!</v>
      </c>
      <c r="AJ59" s="132">
        <f t="shared" si="4"/>
        <v>0</v>
      </c>
      <c r="AK59" s="129"/>
      <c r="AL59" s="129"/>
      <c r="AM59" s="273" t="e">
        <f t="shared" ref="AM59" si="268">IF(S59="No_existen",5*$AM$10,AN59*$AM$10)</f>
        <v>#DIV/0!</v>
      </c>
      <c r="AN59" s="273" t="e">
        <f t="shared" ref="AN59" si="269">ROUND(AVERAGEIF(AO59:AO61,"&gt;0"),0)</f>
        <v>#DIV/0!</v>
      </c>
      <c r="AO59" s="132">
        <f t="shared" si="6"/>
        <v>0</v>
      </c>
      <c r="AP59" s="129"/>
      <c r="AQ59" s="273" t="e">
        <f t="shared" ref="AQ59" si="270">ROUND(AVERAGE(U59,Y59,AD59,AI59,AN59),0)</f>
        <v>#DIV/0!</v>
      </c>
      <c r="AR59" s="369" t="e">
        <f t="shared" ref="AR59" si="271">IF(AQ59&lt;1.5,"FUERTE",IF(AND(AQ59&gt;=1.5,AQ59&lt;2.5),"ACEPTABLE",IF(AQ59&gt;=5,"INEXISTENTE","DÉBIL")))</f>
        <v>#DIV/0!</v>
      </c>
      <c r="AS59" s="272">
        <f t="shared" ref="AS59" si="272">IF(R59=0,0,ROUND((R59*AQ59),0))</f>
        <v>0</v>
      </c>
      <c r="AT59" s="371" t="str">
        <f t="shared" ref="AT59" si="273">IF(AS59&gt;=36,"GRAVE", IF(AS59&lt;=10, "LEVE", "MODERADO"))</f>
        <v>LEVE</v>
      </c>
      <c r="AU59" s="293"/>
      <c r="AV59" s="293"/>
      <c r="AW59" s="129"/>
      <c r="AX59" s="129"/>
      <c r="AY59" s="86"/>
      <c r="AZ59" s="87"/>
      <c r="BA59" s="88"/>
      <c r="BB59" s="88"/>
      <c r="BC59" s="88"/>
      <c r="BD59" s="88"/>
      <c r="BE59" s="88"/>
      <c r="BF59" s="88"/>
      <c r="BG59" s="88"/>
    </row>
    <row r="60" spans="1:59" s="90" customFormat="1" hidden="1" x14ac:dyDescent="0.2">
      <c r="A60" s="290"/>
      <c r="B60" s="291"/>
      <c r="C60" s="418"/>
      <c r="D60" s="293"/>
      <c r="E60" s="295"/>
      <c r="F60" s="271"/>
      <c r="G60" s="129"/>
      <c r="H60" s="129"/>
      <c r="I60" s="84"/>
      <c r="J60" s="271"/>
      <c r="K60" s="271"/>
      <c r="L60" s="271"/>
      <c r="M60" s="271"/>
      <c r="N60" s="291"/>
      <c r="O60" s="272"/>
      <c r="P60" s="291"/>
      <c r="Q60" s="272"/>
      <c r="R60" s="272"/>
      <c r="S60" s="85"/>
      <c r="T60" s="84">
        <f t="shared" si="1"/>
        <v>0</v>
      </c>
      <c r="U60" s="273"/>
      <c r="V60" s="273"/>
      <c r="W60" s="129"/>
      <c r="X60" s="273"/>
      <c r="Y60" s="273"/>
      <c r="Z60" s="132">
        <f t="shared" si="2"/>
        <v>0</v>
      </c>
      <c r="AA60" s="129"/>
      <c r="AB60" s="129"/>
      <c r="AC60" s="273"/>
      <c r="AD60" s="273"/>
      <c r="AE60" s="132">
        <f t="shared" si="3"/>
        <v>0</v>
      </c>
      <c r="AF60" s="129"/>
      <c r="AG60" s="129"/>
      <c r="AH60" s="273"/>
      <c r="AI60" s="273"/>
      <c r="AJ60" s="132">
        <f t="shared" si="4"/>
        <v>0</v>
      </c>
      <c r="AK60" s="129"/>
      <c r="AL60" s="129"/>
      <c r="AM60" s="273"/>
      <c r="AN60" s="273"/>
      <c r="AO60" s="132">
        <f t="shared" si="6"/>
        <v>0</v>
      </c>
      <c r="AP60" s="129"/>
      <c r="AQ60" s="273"/>
      <c r="AR60" s="369"/>
      <c r="AS60" s="272"/>
      <c r="AT60" s="371"/>
      <c r="AU60" s="293"/>
      <c r="AV60" s="293"/>
      <c r="AW60" s="129"/>
      <c r="AX60" s="129"/>
      <c r="AY60" s="86"/>
      <c r="AZ60" s="87"/>
      <c r="BA60" s="88"/>
      <c r="BB60" s="88"/>
      <c r="BC60" s="88"/>
      <c r="BD60" s="88"/>
      <c r="BE60" s="88"/>
      <c r="BF60" s="88"/>
      <c r="BG60" s="88"/>
    </row>
    <row r="61" spans="1:59" s="90" customFormat="1" hidden="1" x14ac:dyDescent="0.2">
      <c r="A61" s="290"/>
      <c r="B61" s="291"/>
      <c r="C61" s="418"/>
      <c r="D61" s="293"/>
      <c r="E61" s="295"/>
      <c r="F61" s="271"/>
      <c r="G61" s="129"/>
      <c r="H61" s="129"/>
      <c r="I61" s="84"/>
      <c r="J61" s="271"/>
      <c r="K61" s="271"/>
      <c r="L61" s="271"/>
      <c r="M61" s="271"/>
      <c r="N61" s="291"/>
      <c r="O61" s="272"/>
      <c r="P61" s="291"/>
      <c r="Q61" s="272"/>
      <c r="R61" s="272"/>
      <c r="S61" s="85"/>
      <c r="T61" s="84">
        <f t="shared" si="1"/>
        <v>0</v>
      </c>
      <c r="U61" s="273"/>
      <c r="V61" s="273"/>
      <c r="W61" s="129"/>
      <c r="X61" s="273"/>
      <c r="Y61" s="273"/>
      <c r="Z61" s="132">
        <f t="shared" si="2"/>
        <v>0</v>
      </c>
      <c r="AA61" s="129"/>
      <c r="AB61" s="129"/>
      <c r="AC61" s="273"/>
      <c r="AD61" s="273"/>
      <c r="AE61" s="132">
        <f t="shared" si="3"/>
        <v>0</v>
      </c>
      <c r="AF61" s="129"/>
      <c r="AG61" s="129"/>
      <c r="AH61" s="273"/>
      <c r="AI61" s="273"/>
      <c r="AJ61" s="132">
        <f t="shared" si="4"/>
        <v>0</v>
      </c>
      <c r="AK61" s="129"/>
      <c r="AL61" s="129"/>
      <c r="AM61" s="273"/>
      <c r="AN61" s="273"/>
      <c r="AO61" s="132">
        <f t="shared" si="6"/>
        <v>0</v>
      </c>
      <c r="AP61" s="129"/>
      <c r="AQ61" s="273"/>
      <c r="AR61" s="369"/>
      <c r="AS61" s="272"/>
      <c r="AT61" s="371"/>
      <c r="AU61" s="293"/>
      <c r="AV61" s="293"/>
      <c r="AW61" s="129"/>
      <c r="AX61" s="129"/>
      <c r="AY61" s="86"/>
      <c r="AZ61" s="87"/>
      <c r="BA61" s="88"/>
      <c r="BB61" s="88"/>
      <c r="BC61" s="88"/>
      <c r="BD61" s="88"/>
      <c r="BE61" s="88"/>
      <c r="BF61" s="88"/>
      <c r="BG61" s="88"/>
    </row>
    <row r="62" spans="1:59" s="90" customFormat="1" hidden="1" x14ac:dyDescent="0.2">
      <c r="A62" s="290">
        <v>18</v>
      </c>
      <c r="B62" s="291"/>
      <c r="C62" s="418" t="e">
        <f>+VLOOKUP(B62,$A$691:$B$730,2,0)</f>
        <v>#N/A</v>
      </c>
      <c r="D62" s="293"/>
      <c r="E62" s="295" t="e">
        <f>IF(D62=$D$661,$E$661,IF(D62=$D$662,$E$662,IF(D62=$D$663,$E$663,IF(D62=$D$664,$E$664,IF(D62=$D$665,$E$665,IF(D62=$D$666,$E$666,IF(D62=$D$667,$E$667,IF(D62=$D$668,$E$668,IF(D62=$D$669,$E$669,IF(D62=$D$670,$E$670,IF(D62=VICERRECTORÍA_ACADÉMICA_,BF673,IF(D62=PLANEACIÓN_,BF675, IF(D62=IMPACTO,BF674,IF(D62=VICERRECTORÍA_ADMINISTRATIVA_FINANCIERA_,BF676,IF(D62=_VICERRECTORÍA_RESPONSABILIDAD_SOCIAL_Y_BIENESTAR_UNIVERSITARIO_,BF677," ")))))))))))))))</f>
        <v>#VALUE!</v>
      </c>
      <c r="F62" s="271"/>
      <c r="G62" s="129"/>
      <c r="H62" s="129"/>
      <c r="I62" s="84"/>
      <c r="J62" s="271"/>
      <c r="K62" s="291"/>
      <c r="L62" s="271"/>
      <c r="M62" s="271"/>
      <c r="N62" s="291"/>
      <c r="O62" s="272">
        <f t="shared" ref="O62:O104" si="274">IF(N62="ALTA",5,IF(N62="MEDIO ALTA",4,IF(N62="MEDIA",3,IF(N62="MEDIO BAJA",2,IF(N62="BAJA",1,0)))))</f>
        <v>0</v>
      </c>
      <c r="P62" s="291"/>
      <c r="Q62" s="272">
        <f t="shared" ref="Q62" si="275">IF(P62="ALTO",5,IF(P62="MEDIO-ALTO",4,IF(P62="MEDIO",3,IF(P62="MEDIO-BAJO",2,IF(P62="BAJO",1,0)))))</f>
        <v>0</v>
      </c>
      <c r="R62" s="272">
        <f t="shared" ref="R62" si="276">Q62*O62</f>
        <v>0</v>
      </c>
      <c r="S62" s="85"/>
      <c r="T62" s="84">
        <f t="shared" si="1"/>
        <v>0</v>
      </c>
      <c r="U62" s="273" t="e">
        <f t="shared" ref="U62" si="277">ROUND(AVERAGEIF(T62:T64,"&gt;0"),0)</f>
        <v>#DIV/0!</v>
      </c>
      <c r="V62" s="273" t="e">
        <f t="shared" ref="V62" si="278">U62*0.6</f>
        <v>#DIV/0!</v>
      </c>
      <c r="W62" s="129"/>
      <c r="X62" s="273" t="e">
        <f t="shared" ref="X62" si="279">IF(S62="No_existen",5*$X$10,Y62*$X$10)</f>
        <v>#DIV/0!</v>
      </c>
      <c r="Y62" s="273" t="e">
        <f t="shared" ref="Y62:Y98" si="280">ROUND(AVERAGEIF(Z62:Z64,"&gt;0"),0)</f>
        <v>#DIV/0!</v>
      </c>
      <c r="Z62" s="132">
        <f t="shared" si="2"/>
        <v>0</v>
      </c>
      <c r="AA62" s="129"/>
      <c r="AB62" s="129"/>
      <c r="AC62" s="273" t="e">
        <f t="shared" ref="AC62" si="281">IF(S62="No_existen",5*$AC$10,AD62*$AC$10)</f>
        <v>#DIV/0!</v>
      </c>
      <c r="AD62" s="273" t="e">
        <f t="shared" ref="AD62" si="282">ROUND(AVERAGEIF(AE62:AE64,"&gt;0"),0)</f>
        <v>#DIV/0!</v>
      </c>
      <c r="AE62" s="132">
        <f t="shared" si="3"/>
        <v>0</v>
      </c>
      <c r="AF62" s="129"/>
      <c r="AG62" s="129"/>
      <c r="AH62" s="273" t="e">
        <f t="shared" ref="AH62" si="283">IF(S62="No_existen",5*$AH$10,AI62*$AH$10)</f>
        <v>#DIV/0!</v>
      </c>
      <c r="AI62" s="273" t="e">
        <f t="shared" ref="AI62" si="284">ROUND(AVERAGEIF(AJ62:AJ64,"&gt;0"),0)</f>
        <v>#DIV/0!</v>
      </c>
      <c r="AJ62" s="132">
        <f t="shared" si="4"/>
        <v>0</v>
      </c>
      <c r="AK62" s="129"/>
      <c r="AL62" s="129"/>
      <c r="AM62" s="273" t="e">
        <f t="shared" ref="AM62" si="285">IF(S62="No_existen",5*$AM$10,AN62*$AM$10)</f>
        <v>#DIV/0!</v>
      </c>
      <c r="AN62" s="273" t="e">
        <f t="shared" ref="AN62" si="286">ROUND(AVERAGEIF(AO62:AO64,"&gt;0"),0)</f>
        <v>#DIV/0!</v>
      </c>
      <c r="AO62" s="132">
        <f t="shared" si="6"/>
        <v>0</v>
      </c>
      <c r="AP62" s="129"/>
      <c r="AQ62" s="273" t="e">
        <f t="shared" ref="AQ62" si="287">ROUND(AVERAGE(U62,Y62,AD62,AI62,AN62),0)</f>
        <v>#DIV/0!</v>
      </c>
      <c r="AR62" s="369" t="e">
        <f t="shared" ref="AR62" si="288">IF(AQ62&lt;1.5,"FUERTE",IF(AND(AQ62&gt;=1.5,AQ62&lt;2.5),"ACEPTABLE",IF(AQ62&gt;=5,"INEXISTENTE","DÉBIL")))</f>
        <v>#DIV/0!</v>
      </c>
      <c r="AS62" s="272">
        <f t="shared" ref="AS62" si="289">IF(R62=0,0,ROUND((R62*AQ62),0))</f>
        <v>0</v>
      </c>
      <c r="AT62" s="371" t="str">
        <f t="shared" ref="AT62" si="290">IF(AS62&gt;=36,"GRAVE", IF(AS62&lt;=10, "LEVE", "MODERADO"))</f>
        <v>LEVE</v>
      </c>
      <c r="AU62" s="293"/>
      <c r="AV62" s="293"/>
      <c r="AW62" s="129"/>
      <c r="AX62" s="129"/>
      <c r="AY62" s="86"/>
      <c r="AZ62" s="87"/>
      <c r="BA62" s="88"/>
      <c r="BB62" s="88"/>
      <c r="BC62" s="88"/>
      <c r="BD62" s="88"/>
      <c r="BE62" s="88"/>
      <c r="BF62" s="88"/>
      <c r="BG62" s="88"/>
    </row>
    <row r="63" spans="1:59" s="90" customFormat="1" hidden="1" x14ac:dyDescent="0.2">
      <c r="A63" s="290"/>
      <c r="B63" s="291"/>
      <c r="C63" s="418"/>
      <c r="D63" s="293"/>
      <c r="E63" s="295"/>
      <c r="F63" s="271"/>
      <c r="G63" s="129"/>
      <c r="H63" s="129"/>
      <c r="I63" s="84"/>
      <c r="J63" s="271"/>
      <c r="K63" s="271"/>
      <c r="L63" s="271"/>
      <c r="M63" s="271"/>
      <c r="N63" s="291"/>
      <c r="O63" s="272"/>
      <c r="P63" s="291"/>
      <c r="Q63" s="272"/>
      <c r="R63" s="272"/>
      <c r="S63" s="85"/>
      <c r="T63" s="84">
        <f t="shared" si="1"/>
        <v>0</v>
      </c>
      <c r="U63" s="273"/>
      <c r="V63" s="273"/>
      <c r="W63" s="129"/>
      <c r="X63" s="273"/>
      <c r="Y63" s="273"/>
      <c r="Z63" s="132">
        <f t="shared" si="2"/>
        <v>0</v>
      </c>
      <c r="AA63" s="129"/>
      <c r="AB63" s="129"/>
      <c r="AC63" s="273"/>
      <c r="AD63" s="273"/>
      <c r="AE63" s="132">
        <f t="shared" si="3"/>
        <v>0</v>
      </c>
      <c r="AF63" s="129"/>
      <c r="AG63" s="129"/>
      <c r="AH63" s="273"/>
      <c r="AI63" s="273"/>
      <c r="AJ63" s="132">
        <f t="shared" si="4"/>
        <v>0</v>
      </c>
      <c r="AK63" s="129"/>
      <c r="AL63" s="129"/>
      <c r="AM63" s="273"/>
      <c r="AN63" s="273"/>
      <c r="AO63" s="132">
        <f t="shared" si="6"/>
        <v>0</v>
      </c>
      <c r="AP63" s="129"/>
      <c r="AQ63" s="273"/>
      <c r="AR63" s="369"/>
      <c r="AS63" s="272"/>
      <c r="AT63" s="371"/>
      <c r="AU63" s="293"/>
      <c r="AV63" s="293"/>
      <c r="AW63" s="129"/>
      <c r="AX63" s="129"/>
      <c r="AY63" s="86"/>
      <c r="AZ63" s="87"/>
      <c r="BA63" s="88"/>
      <c r="BB63" s="88"/>
      <c r="BC63" s="88"/>
      <c r="BD63" s="88"/>
      <c r="BE63" s="88"/>
      <c r="BF63" s="88"/>
      <c r="BG63" s="88"/>
    </row>
    <row r="64" spans="1:59" s="90" customFormat="1" hidden="1" x14ac:dyDescent="0.2">
      <c r="A64" s="290"/>
      <c r="B64" s="291"/>
      <c r="C64" s="418"/>
      <c r="D64" s="293"/>
      <c r="E64" s="295"/>
      <c r="F64" s="271"/>
      <c r="G64" s="129"/>
      <c r="H64" s="129"/>
      <c r="I64" s="84"/>
      <c r="J64" s="271"/>
      <c r="K64" s="271"/>
      <c r="L64" s="271"/>
      <c r="M64" s="271"/>
      <c r="N64" s="291"/>
      <c r="O64" s="272"/>
      <c r="P64" s="291"/>
      <c r="Q64" s="272"/>
      <c r="R64" s="272"/>
      <c r="S64" s="85"/>
      <c r="T64" s="84">
        <f t="shared" si="1"/>
        <v>0</v>
      </c>
      <c r="U64" s="273"/>
      <c r="V64" s="273"/>
      <c r="W64" s="129"/>
      <c r="X64" s="273"/>
      <c r="Y64" s="273"/>
      <c r="Z64" s="132">
        <f t="shared" si="2"/>
        <v>0</v>
      </c>
      <c r="AA64" s="129"/>
      <c r="AB64" s="129"/>
      <c r="AC64" s="273"/>
      <c r="AD64" s="273"/>
      <c r="AE64" s="132">
        <f t="shared" si="3"/>
        <v>0</v>
      </c>
      <c r="AF64" s="129"/>
      <c r="AG64" s="129"/>
      <c r="AH64" s="273"/>
      <c r="AI64" s="273"/>
      <c r="AJ64" s="132">
        <f t="shared" si="4"/>
        <v>0</v>
      </c>
      <c r="AK64" s="129"/>
      <c r="AL64" s="129"/>
      <c r="AM64" s="273"/>
      <c r="AN64" s="273"/>
      <c r="AO64" s="132">
        <f t="shared" si="6"/>
        <v>0</v>
      </c>
      <c r="AP64" s="129"/>
      <c r="AQ64" s="273"/>
      <c r="AR64" s="369"/>
      <c r="AS64" s="272"/>
      <c r="AT64" s="371"/>
      <c r="AU64" s="293"/>
      <c r="AV64" s="293"/>
      <c r="AW64" s="129"/>
      <c r="AX64" s="129"/>
      <c r="AY64" s="86"/>
      <c r="AZ64" s="87"/>
      <c r="BA64" s="88"/>
      <c r="BB64" s="88"/>
      <c r="BC64" s="88"/>
      <c r="BD64" s="88"/>
      <c r="BE64" s="88"/>
      <c r="BF64" s="88"/>
      <c r="BG64" s="88"/>
    </row>
    <row r="65" spans="1:59" s="90" customFormat="1" hidden="1" x14ac:dyDescent="0.2">
      <c r="A65" s="290">
        <v>19</v>
      </c>
      <c r="B65" s="291"/>
      <c r="C65" s="418" t="e">
        <f>+VLOOKUP(B65,$A$691:$B$730,2,0)</f>
        <v>#N/A</v>
      </c>
      <c r="D65" s="293"/>
      <c r="E65" s="295" t="e">
        <f>IF(D65=$D$661,$E$661,IF(D65=$D$662,$E$662,IF(D65=$D$663,$E$663,IF(D65=$D$664,$E$664,IF(D65=$D$665,$E$665,IF(D65=$D$666,$E$666,IF(D65=$D$667,$E$667,IF(D65=$D$668,$E$668,IF(D65=$D$669,$E$669,IF(D65=$D$670,$E$670,IF(D65=VICERRECTORÍA_ACADÉMICA_,BF676,IF(D65=PLANEACIÓN_,BF678, IF(D65=IMPACTO,BF677,IF(D65=VICERRECTORÍA_ADMINISTRATIVA_FINANCIERA_,BF679,IF(D65=_VICERRECTORÍA_RESPONSABILIDAD_SOCIAL_Y_BIENESTAR_UNIVERSITARIO_,BF680," ")))))))))))))))</f>
        <v>#VALUE!</v>
      </c>
      <c r="F65" s="271"/>
      <c r="G65" s="129"/>
      <c r="H65" s="129"/>
      <c r="I65" s="84"/>
      <c r="J65" s="271"/>
      <c r="K65" s="291"/>
      <c r="L65" s="271"/>
      <c r="M65" s="271"/>
      <c r="N65" s="291"/>
      <c r="O65" s="272">
        <f t="shared" ref="O65:O107" si="291">IF(N65="ALTA",5,IF(N65="MEDIO ALTA",4,IF(N65="MEDIA",3,IF(N65="MEDIO BAJA",2,IF(N65="BAJA",1,0)))))</f>
        <v>0</v>
      </c>
      <c r="P65" s="291"/>
      <c r="Q65" s="272">
        <f t="shared" ref="Q65" si="292">IF(P65="ALTO",5,IF(P65="MEDIO-ALTO",4,IF(P65="MEDIO",3,IF(P65="MEDIO-BAJO",2,IF(P65="BAJO",1,0)))))</f>
        <v>0</v>
      </c>
      <c r="R65" s="272">
        <f t="shared" ref="R65" si="293">Q65*O65</f>
        <v>0</v>
      </c>
      <c r="S65" s="85"/>
      <c r="T65" s="84">
        <f t="shared" si="1"/>
        <v>0</v>
      </c>
      <c r="U65" s="273" t="e">
        <f t="shared" ref="U65" si="294">ROUND(AVERAGEIF(T65:T67,"&gt;0"),0)</f>
        <v>#DIV/0!</v>
      </c>
      <c r="V65" s="273" t="e">
        <f t="shared" ref="V65" si="295">U65*0.6</f>
        <v>#DIV/0!</v>
      </c>
      <c r="W65" s="129"/>
      <c r="X65" s="273" t="e">
        <f t="shared" ref="X65" si="296">IF(S65="No_existen",5*$X$10,Y65*$X$10)</f>
        <v>#DIV/0!</v>
      </c>
      <c r="Y65" s="273" t="e">
        <f t="shared" ref="Y65:Y101" si="297">ROUND(AVERAGEIF(Z65:Z67,"&gt;0"),0)</f>
        <v>#DIV/0!</v>
      </c>
      <c r="Z65" s="132">
        <f t="shared" si="2"/>
        <v>0</v>
      </c>
      <c r="AA65" s="129"/>
      <c r="AB65" s="129"/>
      <c r="AC65" s="273" t="e">
        <f t="shared" ref="AC65" si="298">IF(S65="No_existen",5*$AC$10,AD65*$AC$10)</f>
        <v>#DIV/0!</v>
      </c>
      <c r="AD65" s="273" t="e">
        <f t="shared" ref="AD65" si="299">ROUND(AVERAGEIF(AE65:AE67,"&gt;0"),0)</f>
        <v>#DIV/0!</v>
      </c>
      <c r="AE65" s="132">
        <f t="shared" si="3"/>
        <v>0</v>
      </c>
      <c r="AF65" s="129"/>
      <c r="AG65" s="129"/>
      <c r="AH65" s="273" t="e">
        <f t="shared" ref="AH65" si="300">IF(S65="No_existen",5*$AH$10,AI65*$AH$10)</f>
        <v>#DIV/0!</v>
      </c>
      <c r="AI65" s="273" t="e">
        <f t="shared" ref="AI65" si="301">ROUND(AVERAGEIF(AJ65:AJ67,"&gt;0"),0)</f>
        <v>#DIV/0!</v>
      </c>
      <c r="AJ65" s="132">
        <f t="shared" si="4"/>
        <v>0</v>
      </c>
      <c r="AK65" s="129"/>
      <c r="AL65" s="129"/>
      <c r="AM65" s="273" t="e">
        <f t="shared" ref="AM65" si="302">IF(S65="No_existen",5*$AM$10,AN65*$AM$10)</f>
        <v>#DIV/0!</v>
      </c>
      <c r="AN65" s="273" t="e">
        <f t="shared" ref="AN65" si="303">ROUND(AVERAGEIF(AO65:AO67,"&gt;0"),0)</f>
        <v>#DIV/0!</v>
      </c>
      <c r="AO65" s="132">
        <f t="shared" si="6"/>
        <v>0</v>
      </c>
      <c r="AP65" s="129"/>
      <c r="AQ65" s="273" t="e">
        <f t="shared" ref="AQ65" si="304">ROUND(AVERAGE(U65,Y65,AD65,AI65,AN65),0)</f>
        <v>#DIV/0!</v>
      </c>
      <c r="AR65" s="369" t="e">
        <f t="shared" ref="AR65" si="305">IF(AQ65&lt;1.5,"FUERTE",IF(AND(AQ65&gt;=1.5,AQ65&lt;2.5),"ACEPTABLE",IF(AQ65&gt;=5,"INEXISTENTE","DÉBIL")))</f>
        <v>#DIV/0!</v>
      </c>
      <c r="AS65" s="272">
        <f t="shared" ref="AS65" si="306">IF(R65=0,0,ROUND((R65*AQ65),0))</f>
        <v>0</v>
      </c>
      <c r="AT65" s="371" t="str">
        <f t="shared" ref="AT65" si="307">IF(AS65&gt;=36,"GRAVE", IF(AS65&lt;=10, "LEVE", "MODERADO"))</f>
        <v>LEVE</v>
      </c>
      <c r="AU65" s="293"/>
      <c r="AV65" s="293"/>
      <c r="AW65" s="129"/>
      <c r="AX65" s="129"/>
      <c r="AY65" s="86"/>
      <c r="AZ65" s="87"/>
      <c r="BA65" s="88"/>
      <c r="BB65" s="88"/>
      <c r="BC65" s="88"/>
      <c r="BD65" s="88"/>
      <c r="BE65" s="88"/>
      <c r="BF65" s="88"/>
      <c r="BG65" s="88"/>
    </row>
    <row r="66" spans="1:59" s="90" customFormat="1" hidden="1" x14ac:dyDescent="0.2">
      <c r="A66" s="290"/>
      <c r="B66" s="291"/>
      <c r="C66" s="418"/>
      <c r="D66" s="293"/>
      <c r="E66" s="295"/>
      <c r="F66" s="271"/>
      <c r="G66" s="129"/>
      <c r="H66" s="129"/>
      <c r="I66" s="84"/>
      <c r="J66" s="271"/>
      <c r="K66" s="271"/>
      <c r="L66" s="271"/>
      <c r="M66" s="271"/>
      <c r="N66" s="291"/>
      <c r="O66" s="272"/>
      <c r="P66" s="291"/>
      <c r="Q66" s="272"/>
      <c r="R66" s="272"/>
      <c r="S66" s="85"/>
      <c r="T66" s="84">
        <f t="shared" si="1"/>
        <v>0</v>
      </c>
      <c r="U66" s="273"/>
      <c r="V66" s="273"/>
      <c r="W66" s="129"/>
      <c r="X66" s="273"/>
      <c r="Y66" s="273"/>
      <c r="Z66" s="132">
        <f t="shared" si="2"/>
        <v>0</v>
      </c>
      <c r="AA66" s="129"/>
      <c r="AB66" s="129"/>
      <c r="AC66" s="273"/>
      <c r="AD66" s="273"/>
      <c r="AE66" s="132">
        <f t="shared" si="3"/>
        <v>0</v>
      </c>
      <c r="AF66" s="129"/>
      <c r="AG66" s="129"/>
      <c r="AH66" s="273"/>
      <c r="AI66" s="273"/>
      <c r="AJ66" s="132">
        <f t="shared" si="4"/>
        <v>0</v>
      </c>
      <c r="AK66" s="129"/>
      <c r="AL66" s="129"/>
      <c r="AM66" s="273"/>
      <c r="AN66" s="273"/>
      <c r="AO66" s="132">
        <f t="shared" si="6"/>
        <v>0</v>
      </c>
      <c r="AP66" s="129"/>
      <c r="AQ66" s="273"/>
      <c r="AR66" s="369"/>
      <c r="AS66" s="272"/>
      <c r="AT66" s="371"/>
      <c r="AU66" s="293"/>
      <c r="AV66" s="293"/>
      <c r="AW66" s="129"/>
      <c r="AX66" s="129"/>
      <c r="AY66" s="86"/>
      <c r="AZ66" s="87"/>
      <c r="BA66" s="88"/>
      <c r="BB66" s="88"/>
      <c r="BC66" s="88"/>
      <c r="BD66" s="88"/>
      <c r="BE66" s="88"/>
      <c r="BF66" s="88"/>
      <c r="BG66" s="88"/>
    </row>
    <row r="67" spans="1:59" s="90" customFormat="1" hidden="1" x14ac:dyDescent="0.2">
      <c r="A67" s="290"/>
      <c r="B67" s="291"/>
      <c r="C67" s="418"/>
      <c r="D67" s="293"/>
      <c r="E67" s="295"/>
      <c r="F67" s="271"/>
      <c r="G67" s="129"/>
      <c r="H67" s="129"/>
      <c r="I67" s="84"/>
      <c r="J67" s="271"/>
      <c r="K67" s="271"/>
      <c r="L67" s="271"/>
      <c r="M67" s="271"/>
      <c r="N67" s="291"/>
      <c r="O67" s="272"/>
      <c r="P67" s="291"/>
      <c r="Q67" s="272"/>
      <c r="R67" s="272"/>
      <c r="S67" s="85"/>
      <c r="T67" s="84">
        <f t="shared" si="1"/>
        <v>0</v>
      </c>
      <c r="U67" s="273"/>
      <c r="V67" s="273"/>
      <c r="W67" s="129"/>
      <c r="X67" s="273"/>
      <c r="Y67" s="273"/>
      <c r="Z67" s="132">
        <f t="shared" si="2"/>
        <v>0</v>
      </c>
      <c r="AA67" s="129"/>
      <c r="AB67" s="129"/>
      <c r="AC67" s="273"/>
      <c r="AD67" s="273"/>
      <c r="AE67" s="132">
        <f t="shared" si="3"/>
        <v>0</v>
      </c>
      <c r="AF67" s="129"/>
      <c r="AG67" s="129"/>
      <c r="AH67" s="273"/>
      <c r="AI67" s="273"/>
      <c r="AJ67" s="132">
        <f t="shared" si="4"/>
        <v>0</v>
      </c>
      <c r="AK67" s="129"/>
      <c r="AL67" s="129"/>
      <c r="AM67" s="273"/>
      <c r="AN67" s="273"/>
      <c r="AO67" s="132">
        <f t="shared" si="6"/>
        <v>0</v>
      </c>
      <c r="AP67" s="129"/>
      <c r="AQ67" s="273"/>
      <c r="AR67" s="369"/>
      <c r="AS67" s="272"/>
      <c r="AT67" s="371"/>
      <c r="AU67" s="293"/>
      <c r="AV67" s="293"/>
      <c r="AW67" s="129"/>
      <c r="AX67" s="129"/>
      <c r="AY67" s="86"/>
      <c r="AZ67" s="87"/>
      <c r="BA67" s="88"/>
      <c r="BB67" s="88"/>
      <c r="BC67" s="88"/>
      <c r="BD67" s="88"/>
      <c r="BE67" s="88"/>
      <c r="BF67" s="88"/>
      <c r="BG67" s="88"/>
    </row>
    <row r="68" spans="1:59" s="90" customFormat="1" hidden="1" x14ac:dyDescent="0.2">
      <c r="A68" s="290">
        <v>20</v>
      </c>
      <c r="B68" s="291"/>
      <c r="C68" s="418" t="e">
        <f>+VLOOKUP(B68,$A$691:$B$730,2,0)</f>
        <v>#N/A</v>
      </c>
      <c r="D68" s="293"/>
      <c r="E68" s="295" t="e">
        <f>IF(D68=$D$661,$E$661,IF(D68=$D$662,$E$662,IF(D68=$D$663,$E$663,IF(D68=$D$664,$E$664,IF(D68=$D$665,$E$665,IF(D68=$D$666,$E$666,IF(D68=$D$667,$E$667,IF(D68=$D$668,$E$668,IF(D68=$D$669,$E$669,IF(D68=$D$670,$E$670,IF(D68=VICERRECTORÍA_ACADÉMICA_,BF679,IF(D68=PLANEACIÓN_,BF681, IF(D68=IMPACTO,BF680,IF(D68=VICERRECTORÍA_ADMINISTRATIVA_FINANCIERA_,BF682,IF(D68=_VICERRECTORÍA_RESPONSABILIDAD_SOCIAL_Y_BIENESTAR_UNIVERSITARIO_,BF683," ")))))))))))))))</f>
        <v>#VALUE!</v>
      </c>
      <c r="F68" s="271"/>
      <c r="G68" s="129"/>
      <c r="H68" s="129"/>
      <c r="I68" s="84"/>
      <c r="J68" s="271"/>
      <c r="K68" s="291"/>
      <c r="L68" s="271"/>
      <c r="M68" s="271"/>
      <c r="N68" s="291"/>
      <c r="O68" s="272">
        <f t="shared" ref="O68:O110" si="308">IF(N68="ALTA",5,IF(N68="MEDIO ALTA",4,IF(N68="MEDIA",3,IF(N68="MEDIO BAJA",2,IF(N68="BAJA",1,0)))))</f>
        <v>0</v>
      </c>
      <c r="P68" s="291"/>
      <c r="Q68" s="272">
        <f t="shared" ref="Q68" si="309">IF(P68="ALTO",5,IF(P68="MEDIO-ALTO",4,IF(P68="MEDIO",3,IF(P68="MEDIO-BAJO",2,IF(P68="BAJO",1,0)))))</f>
        <v>0</v>
      </c>
      <c r="R68" s="272">
        <f t="shared" ref="R68" si="310">Q68*O68</f>
        <v>0</v>
      </c>
      <c r="S68" s="85"/>
      <c r="T68" s="84">
        <f t="shared" si="1"/>
        <v>0</v>
      </c>
      <c r="U68" s="273" t="e">
        <f t="shared" ref="U68" si="311">ROUND(AVERAGEIF(T68:T70,"&gt;0"),0)</f>
        <v>#DIV/0!</v>
      </c>
      <c r="V68" s="273" t="e">
        <f t="shared" ref="V68" si="312">U68*0.6</f>
        <v>#DIV/0!</v>
      </c>
      <c r="W68" s="129"/>
      <c r="X68" s="273" t="e">
        <f t="shared" ref="X68" si="313">IF(S68="No_existen",5*$X$10,Y68*$X$10)</f>
        <v>#DIV/0!</v>
      </c>
      <c r="Y68" s="273" t="e">
        <f t="shared" ref="Y68:Y104" si="314">ROUND(AVERAGEIF(Z68:Z70,"&gt;0"),0)</f>
        <v>#DIV/0!</v>
      </c>
      <c r="Z68" s="132">
        <f t="shared" si="2"/>
        <v>0</v>
      </c>
      <c r="AA68" s="129"/>
      <c r="AB68" s="129"/>
      <c r="AC68" s="273" t="e">
        <f t="shared" ref="AC68" si="315">IF(S68="No_existen",5*$AC$10,AD68*$AC$10)</f>
        <v>#DIV/0!</v>
      </c>
      <c r="AD68" s="273" t="e">
        <f t="shared" ref="AD68" si="316">ROUND(AVERAGEIF(AE68:AE70,"&gt;0"),0)</f>
        <v>#DIV/0!</v>
      </c>
      <c r="AE68" s="132">
        <f t="shared" si="3"/>
        <v>0</v>
      </c>
      <c r="AF68" s="129"/>
      <c r="AG68" s="129"/>
      <c r="AH68" s="273" t="e">
        <f t="shared" ref="AH68" si="317">IF(S68="No_existen",5*$AH$10,AI68*$AH$10)</f>
        <v>#DIV/0!</v>
      </c>
      <c r="AI68" s="273" t="e">
        <f t="shared" ref="AI68" si="318">ROUND(AVERAGEIF(AJ68:AJ70,"&gt;0"),0)</f>
        <v>#DIV/0!</v>
      </c>
      <c r="AJ68" s="132">
        <f t="shared" si="4"/>
        <v>0</v>
      </c>
      <c r="AK68" s="129"/>
      <c r="AL68" s="129"/>
      <c r="AM68" s="273" t="e">
        <f t="shared" ref="AM68" si="319">IF(S68="No_existen",5*$AM$10,AN68*$AM$10)</f>
        <v>#DIV/0!</v>
      </c>
      <c r="AN68" s="273" t="e">
        <f t="shared" ref="AN68" si="320">ROUND(AVERAGEIF(AO68:AO70,"&gt;0"),0)</f>
        <v>#DIV/0!</v>
      </c>
      <c r="AO68" s="132">
        <f t="shared" si="6"/>
        <v>0</v>
      </c>
      <c r="AP68" s="129"/>
      <c r="AQ68" s="273" t="e">
        <f t="shared" ref="AQ68" si="321">ROUND(AVERAGE(U68,Y68,AD68,AI68,AN68),0)</f>
        <v>#DIV/0!</v>
      </c>
      <c r="AR68" s="369" t="e">
        <f t="shared" ref="AR68" si="322">IF(AQ68&lt;1.5,"FUERTE",IF(AND(AQ68&gt;=1.5,AQ68&lt;2.5),"ACEPTABLE",IF(AQ68&gt;=5,"INEXISTENTE","DÉBIL")))</f>
        <v>#DIV/0!</v>
      </c>
      <c r="AS68" s="272">
        <f t="shared" ref="AS68" si="323">IF(R68=0,0,ROUND((R68*AQ68),0))</f>
        <v>0</v>
      </c>
      <c r="AT68" s="371" t="str">
        <f t="shared" ref="AT68" si="324">IF(AS68&gt;=36,"GRAVE", IF(AS68&lt;=10, "LEVE", "MODERADO"))</f>
        <v>LEVE</v>
      </c>
      <c r="AU68" s="293"/>
      <c r="AV68" s="293"/>
      <c r="AW68" s="129"/>
      <c r="AX68" s="129"/>
      <c r="AY68" s="86"/>
      <c r="AZ68" s="87"/>
      <c r="BA68" s="88"/>
      <c r="BB68" s="88"/>
      <c r="BC68" s="88"/>
      <c r="BD68" s="88"/>
      <c r="BE68" s="88"/>
      <c r="BF68" s="88"/>
      <c r="BG68" s="88"/>
    </row>
    <row r="69" spans="1:59" s="90" customFormat="1" hidden="1" x14ac:dyDescent="0.2">
      <c r="A69" s="290"/>
      <c r="B69" s="291"/>
      <c r="C69" s="418"/>
      <c r="D69" s="293"/>
      <c r="E69" s="295"/>
      <c r="F69" s="271"/>
      <c r="G69" s="129"/>
      <c r="H69" s="129"/>
      <c r="I69" s="84"/>
      <c r="J69" s="271"/>
      <c r="K69" s="271"/>
      <c r="L69" s="271"/>
      <c r="M69" s="271"/>
      <c r="N69" s="291"/>
      <c r="O69" s="272"/>
      <c r="P69" s="291"/>
      <c r="Q69" s="272"/>
      <c r="R69" s="272"/>
      <c r="S69" s="85"/>
      <c r="T69" s="84">
        <f t="shared" si="1"/>
        <v>0</v>
      </c>
      <c r="U69" s="273"/>
      <c r="V69" s="273"/>
      <c r="W69" s="129"/>
      <c r="X69" s="273"/>
      <c r="Y69" s="273"/>
      <c r="Z69" s="132">
        <f t="shared" si="2"/>
        <v>0</v>
      </c>
      <c r="AA69" s="129"/>
      <c r="AB69" s="129"/>
      <c r="AC69" s="273"/>
      <c r="AD69" s="273"/>
      <c r="AE69" s="132">
        <f t="shared" si="3"/>
        <v>0</v>
      </c>
      <c r="AF69" s="129"/>
      <c r="AG69" s="129"/>
      <c r="AH69" s="273"/>
      <c r="AI69" s="273"/>
      <c r="AJ69" s="132">
        <f t="shared" si="4"/>
        <v>0</v>
      </c>
      <c r="AK69" s="129"/>
      <c r="AL69" s="129"/>
      <c r="AM69" s="273"/>
      <c r="AN69" s="273"/>
      <c r="AO69" s="132">
        <f t="shared" si="6"/>
        <v>0</v>
      </c>
      <c r="AP69" s="129"/>
      <c r="AQ69" s="273"/>
      <c r="AR69" s="369"/>
      <c r="AS69" s="272"/>
      <c r="AT69" s="371"/>
      <c r="AU69" s="293"/>
      <c r="AV69" s="293"/>
      <c r="AW69" s="129"/>
      <c r="AX69" s="129"/>
      <c r="AY69" s="86"/>
      <c r="AZ69" s="87"/>
      <c r="BA69" s="88"/>
      <c r="BB69" s="88"/>
      <c r="BC69" s="88"/>
      <c r="BD69" s="88"/>
      <c r="BE69" s="88"/>
      <c r="BF69" s="88"/>
      <c r="BG69" s="88"/>
    </row>
    <row r="70" spans="1:59" s="90" customFormat="1" hidden="1" x14ac:dyDescent="0.2">
      <c r="A70" s="290"/>
      <c r="B70" s="291"/>
      <c r="C70" s="418"/>
      <c r="D70" s="293"/>
      <c r="E70" s="295"/>
      <c r="F70" s="271"/>
      <c r="G70" s="129"/>
      <c r="H70" s="129"/>
      <c r="I70" s="84"/>
      <c r="J70" s="271"/>
      <c r="K70" s="271"/>
      <c r="L70" s="271"/>
      <c r="M70" s="271"/>
      <c r="N70" s="291"/>
      <c r="O70" s="272"/>
      <c r="P70" s="291"/>
      <c r="Q70" s="272"/>
      <c r="R70" s="272"/>
      <c r="S70" s="85"/>
      <c r="T70" s="84">
        <f t="shared" si="1"/>
        <v>0</v>
      </c>
      <c r="U70" s="273"/>
      <c r="V70" s="273"/>
      <c r="W70" s="129"/>
      <c r="X70" s="273"/>
      <c r="Y70" s="273"/>
      <c r="Z70" s="132">
        <f t="shared" si="2"/>
        <v>0</v>
      </c>
      <c r="AA70" s="129"/>
      <c r="AB70" s="129"/>
      <c r="AC70" s="273"/>
      <c r="AD70" s="273"/>
      <c r="AE70" s="132">
        <f t="shared" si="3"/>
        <v>0</v>
      </c>
      <c r="AF70" s="129"/>
      <c r="AG70" s="129"/>
      <c r="AH70" s="273"/>
      <c r="AI70" s="273"/>
      <c r="AJ70" s="132">
        <f t="shared" si="4"/>
        <v>0</v>
      </c>
      <c r="AK70" s="129"/>
      <c r="AL70" s="129"/>
      <c r="AM70" s="273"/>
      <c r="AN70" s="273"/>
      <c r="AO70" s="132">
        <f t="shared" si="6"/>
        <v>0</v>
      </c>
      <c r="AP70" s="129"/>
      <c r="AQ70" s="273"/>
      <c r="AR70" s="369"/>
      <c r="AS70" s="272"/>
      <c r="AT70" s="371"/>
      <c r="AU70" s="293"/>
      <c r="AV70" s="293"/>
      <c r="AW70" s="129"/>
      <c r="AX70" s="129"/>
      <c r="AY70" s="86"/>
      <c r="AZ70" s="87"/>
      <c r="BA70" s="88"/>
      <c r="BB70" s="88"/>
      <c r="BC70" s="88"/>
      <c r="BD70" s="88"/>
      <c r="BE70" s="88"/>
      <c r="BF70" s="88"/>
      <c r="BG70" s="88"/>
    </row>
    <row r="71" spans="1:59" s="90" customFormat="1" hidden="1" x14ac:dyDescent="0.2">
      <c r="A71" s="290">
        <v>21</v>
      </c>
      <c r="B71" s="291"/>
      <c r="C71" s="418" t="e">
        <f>+VLOOKUP(B71,$A$691:$B$730,2,0)</f>
        <v>#N/A</v>
      </c>
      <c r="D71" s="293"/>
      <c r="E71" s="295" t="e">
        <f>IF(D71=$D$661,$E$661,IF(D71=$D$662,$E$662,IF(D71=$D$663,$E$663,IF(D71=$D$664,$E$664,IF(D71=$D$665,$E$665,IF(D71=$D$666,$E$666,IF(D71=$D$667,$E$667,IF(D71=$D$668,$E$668,IF(D71=$D$669,$E$669,IF(D71=$D$670,$E$670,IF(D71=VICERRECTORÍA_ACADÉMICA_,BF682,IF(D71=PLANEACIÓN_,BF684, IF(D71=IMPACTO,BF683,IF(D71=VICERRECTORÍA_ADMINISTRATIVA_FINANCIERA_,BF685,IF(D71=_VICERRECTORÍA_RESPONSABILIDAD_SOCIAL_Y_BIENESTAR_UNIVERSITARIO_,BF686," ")))))))))))))))</f>
        <v>#VALUE!</v>
      </c>
      <c r="F71" s="271"/>
      <c r="G71" s="129"/>
      <c r="H71" s="129"/>
      <c r="I71" s="84"/>
      <c r="J71" s="271"/>
      <c r="K71" s="291"/>
      <c r="L71" s="271"/>
      <c r="M71" s="271"/>
      <c r="N71" s="291"/>
      <c r="O71" s="272">
        <f t="shared" ref="O71:O113" si="325">IF(N71="ALTA",5,IF(N71="MEDIO ALTA",4,IF(N71="MEDIA",3,IF(N71="MEDIO BAJA",2,IF(N71="BAJA",1,0)))))</f>
        <v>0</v>
      </c>
      <c r="P71" s="291"/>
      <c r="Q71" s="272">
        <f t="shared" ref="Q71" si="326">IF(P71="ALTO",5,IF(P71="MEDIO-ALTO",4,IF(P71="MEDIO",3,IF(P71="MEDIO-BAJO",2,IF(P71="BAJO",1,0)))))</f>
        <v>0</v>
      </c>
      <c r="R71" s="272">
        <f t="shared" ref="R71" si="327">Q71*O71</f>
        <v>0</v>
      </c>
      <c r="S71" s="85"/>
      <c r="T71" s="84">
        <f t="shared" si="1"/>
        <v>0</v>
      </c>
      <c r="U71" s="273" t="e">
        <f t="shared" ref="U71" si="328">ROUND(AVERAGEIF(T71:T73,"&gt;0"),0)</f>
        <v>#DIV/0!</v>
      </c>
      <c r="V71" s="273" t="e">
        <f t="shared" ref="V71" si="329">U71*0.6</f>
        <v>#DIV/0!</v>
      </c>
      <c r="W71" s="129"/>
      <c r="X71" s="273" t="e">
        <f t="shared" ref="X71" si="330">IF(S71="No_existen",5*$X$10,Y71*$X$10)</f>
        <v>#DIV/0!</v>
      </c>
      <c r="Y71" s="273" t="e">
        <f t="shared" ref="Y71:Y107" si="331">ROUND(AVERAGEIF(Z71:Z73,"&gt;0"),0)</f>
        <v>#DIV/0!</v>
      </c>
      <c r="Z71" s="132">
        <f t="shared" si="2"/>
        <v>0</v>
      </c>
      <c r="AA71" s="129"/>
      <c r="AB71" s="129"/>
      <c r="AC71" s="273" t="e">
        <f t="shared" ref="AC71" si="332">IF(S71="No_existen",5*$AC$10,AD71*$AC$10)</f>
        <v>#DIV/0!</v>
      </c>
      <c r="AD71" s="273" t="e">
        <f t="shared" ref="AD71" si="333">ROUND(AVERAGEIF(AE71:AE73,"&gt;0"),0)</f>
        <v>#DIV/0!</v>
      </c>
      <c r="AE71" s="132">
        <f t="shared" si="3"/>
        <v>0</v>
      </c>
      <c r="AF71" s="129"/>
      <c r="AG71" s="129"/>
      <c r="AH71" s="273" t="e">
        <f t="shared" ref="AH71" si="334">IF(S71="No_existen",5*$AH$10,AI71*$AH$10)</f>
        <v>#DIV/0!</v>
      </c>
      <c r="AI71" s="273" t="e">
        <f t="shared" ref="AI71" si="335">ROUND(AVERAGEIF(AJ71:AJ73,"&gt;0"),0)</f>
        <v>#DIV/0!</v>
      </c>
      <c r="AJ71" s="132">
        <f t="shared" si="4"/>
        <v>0</v>
      </c>
      <c r="AK71" s="129"/>
      <c r="AL71" s="129"/>
      <c r="AM71" s="273" t="e">
        <f t="shared" ref="AM71" si="336">IF(S71="No_existen",5*$AM$10,AN71*$AM$10)</f>
        <v>#DIV/0!</v>
      </c>
      <c r="AN71" s="273" t="e">
        <f t="shared" ref="AN71" si="337">ROUND(AVERAGEIF(AO71:AO73,"&gt;0"),0)</f>
        <v>#DIV/0!</v>
      </c>
      <c r="AO71" s="132">
        <f t="shared" si="6"/>
        <v>0</v>
      </c>
      <c r="AP71" s="129"/>
      <c r="AQ71" s="273" t="e">
        <f t="shared" ref="AQ71" si="338">ROUND(AVERAGE(U71,Y71,AD71,AI71,AN71),0)</f>
        <v>#DIV/0!</v>
      </c>
      <c r="AR71" s="369" t="e">
        <f t="shared" ref="AR71" si="339">IF(AQ71&lt;1.5,"FUERTE",IF(AND(AQ71&gt;=1.5,AQ71&lt;2.5),"ACEPTABLE",IF(AQ71&gt;=5,"INEXISTENTE","DÉBIL")))</f>
        <v>#DIV/0!</v>
      </c>
      <c r="AS71" s="272">
        <f t="shared" ref="AS71" si="340">IF(R71=0,0,ROUND((R71*AQ71),0))</f>
        <v>0</v>
      </c>
      <c r="AT71" s="371" t="str">
        <f t="shared" ref="AT71" si="341">IF(AS71&gt;=36,"GRAVE", IF(AS71&lt;=10, "LEVE", "MODERADO"))</f>
        <v>LEVE</v>
      </c>
      <c r="AU71" s="293"/>
      <c r="AV71" s="293"/>
      <c r="AW71" s="129"/>
      <c r="AX71" s="129"/>
      <c r="AY71" s="86"/>
      <c r="AZ71" s="87"/>
      <c r="BA71" s="88"/>
      <c r="BB71" s="88"/>
      <c r="BC71" s="88"/>
      <c r="BD71" s="88"/>
      <c r="BE71" s="88"/>
      <c r="BF71" s="88"/>
      <c r="BG71" s="88"/>
    </row>
    <row r="72" spans="1:59" s="90" customFormat="1" hidden="1" x14ac:dyDescent="0.2">
      <c r="A72" s="290"/>
      <c r="B72" s="291"/>
      <c r="C72" s="418"/>
      <c r="D72" s="293"/>
      <c r="E72" s="295"/>
      <c r="F72" s="271"/>
      <c r="G72" s="129"/>
      <c r="H72" s="129"/>
      <c r="I72" s="84"/>
      <c r="J72" s="271"/>
      <c r="K72" s="271"/>
      <c r="L72" s="271"/>
      <c r="M72" s="271"/>
      <c r="N72" s="291"/>
      <c r="O72" s="272"/>
      <c r="P72" s="291"/>
      <c r="Q72" s="272"/>
      <c r="R72" s="272"/>
      <c r="S72" s="85"/>
      <c r="T72" s="84">
        <f t="shared" si="1"/>
        <v>0</v>
      </c>
      <c r="U72" s="273"/>
      <c r="V72" s="273"/>
      <c r="W72" s="129"/>
      <c r="X72" s="273"/>
      <c r="Y72" s="273"/>
      <c r="Z72" s="132">
        <f t="shared" si="2"/>
        <v>0</v>
      </c>
      <c r="AA72" s="129"/>
      <c r="AB72" s="129"/>
      <c r="AC72" s="273"/>
      <c r="AD72" s="273"/>
      <c r="AE72" s="132">
        <f t="shared" si="3"/>
        <v>0</v>
      </c>
      <c r="AF72" s="129"/>
      <c r="AG72" s="129"/>
      <c r="AH72" s="273"/>
      <c r="AI72" s="273"/>
      <c r="AJ72" s="132">
        <f t="shared" si="4"/>
        <v>0</v>
      </c>
      <c r="AK72" s="129"/>
      <c r="AL72" s="129"/>
      <c r="AM72" s="273"/>
      <c r="AN72" s="273"/>
      <c r="AO72" s="132">
        <f t="shared" si="6"/>
        <v>0</v>
      </c>
      <c r="AP72" s="129"/>
      <c r="AQ72" s="273"/>
      <c r="AR72" s="369"/>
      <c r="AS72" s="272"/>
      <c r="AT72" s="371"/>
      <c r="AU72" s="293"/>
      <c r="AV72" s="293"/>
      <c r="AW72" s="129"/>
      <c r="AX72" s="129"/>
      <c r="AY72" s="86"/>
      <c r="AZ72" s="87"/>
      <c r="BA72" s="88"/>
      <c r="BB72" s="88"/>
      <c r="BC72" s="88"/>
      <c r="BD72" s="88"/>
      <c r="BE72" s="88"/>
      <c r="BF72" s="88"/>
      <c r="BG72" s="88"/>
    </row>
    <row r="73" spans="1:59" s="90" customFormat="1" hidden="1" x14ac:dyDescent="0.2">
      <c r="A73" s="290"/>
      <c r="B73" s="291"/>
      <c r="C73" s="418"/>
      <c r="D73" s="293"/>
      <c r="E73" s="295"/>
      <c r="F73" s="271"/>
      <c r="G73" s="129"/>
      <c r="H73" s="129"/>
      <c r="I73" s="84"/>
      <c r="J73" s="271"/>
      <c r="K73" s="271"/>
      <c r="L73" s="271"/>
      <c r="M73" s="271"/>
      <c r="N73" s="291"/>
      <c r="O73" s="272"/>
      <c r="P73" s="291"/>
      <c r="Q73" s="272"/>
      <c r="R73" s="272"/>
      <c r="S73" s="85"/>
      <c r="T73" s="84">
        <f t="shared" si="1"/>
        <v>0</v>
      </c>
      <c r="U73" s="273"/>
      <c r="V73" s="273"/>
      <c r="W73" s="129"/>
      <c r="X73" s="273"/>
      <c r="Y73" s="273"/>
      <c r="Z73" s="132">
        <f t="shared" si="2"/>
        <v>0</v>
      </c>
      <c r="AA73" s="129"/>
      <c r="AB73" s="129"/>
      <c r="AC73" s="273"/>
      <c r="AD73" s="273"/>
      <c r="AE73" s="132">
        <f t="shared" si="3"/>
        <v>0</v>
      </c>
      <c r="AF73" s="129"/>
      <c r="AG73" s="129"/>
      <c r="AH73" s="273"/>
      <c r="AI73" s="273"/>
      <c r="AJ73" s="132">
        <f t="shared" si="4"/>
        <v>0</v>
      </c>
      <c r="AK73" s="129"/>
      <c r="AL73" s="129"/>
      <c r="AM73" s="273"/>
      <c r="AN73" s="273"/>
      <c r="AO73" s="132">
        <f t="shared" si="6"/>
        <v>0</v>
      </c>
      <c r="AP73" s="129"/>
      <c r="AQ73" s="273"/>
      <c r="AR73" s="369"/>
      <c r="AS73" s="272"/>
      <c r="AT73" s="371"/>
      <c r="AU73" s="293"/>
      <c r="AV73" s="293"/>
      <c r="AW73" s="129"/>
      <c r="AX73" s="129"/>
      <c r="AY73" s="86"/>
      <c r="AZ73" s="87"/>
      <c r="BA73" s="88"/>
      <c r="BB73" s="88"/>
      <c r="BC73" s="88"/>
      <c r="BD73" s="88"/>
      <c r="BE73" s="88"/>
      <c r="BF73" s="88"/>
      <c r="BG73" s="88"/>
    </row>
    <row r="74" spans="1:59" s="90" customFormat="1" hidden="1" x14ac:dyDescent="0.2">
      <c r="A74" s="290">
        <v>22</v>
      </c>
      <c r="B74" s="291"/>
      <c r="C74" s="418" t="e">
        <f>+VLOOKUP(B74,$A$691:$B$730,2,0)</f>
        <v>#N/A</v>
      </c>
      <c r="D74" s="293"/>
      <c r="E74" s="295" t="e">
        <f>IF(D74=$D$661,$E$661,IF(D74=$D$662,$E$662,IF(D74=$D$663,$E$663,IF(D74=$D$664,$E$664,IF(D74=$D$665,$E$665,IF(D74=$D$666,$E$666,IF(D74=$D$667,$E$667,IF(D74=$D$668,$E$668,IF(D74=$D$669,$E$669,IF(D74=$D$670,$E$670,IF(D74=VICERRECTORÍA_ACADÉMICA_,BF685,IF(D74=PLANEACIÓN_,BF687, IF(D74=IMPACTO,BF686,IF(D74=VICERRECTORÍA_ADMINISTRATIVA_FINANCIERA_,BF688,IF(D74=_VICERRECTORÍA_RESPONSABILIDAD_SOCIAL_Y_BIENESTAR_UNIVERSITARIO_,BF689," ")))))))))))))))</f>
        <v>#VALUE!</v>
      </c>
      <c r="F74" s="271"/>
      <c r="G74" s="129"/>
      <c r="H74" s="129"/>
      <c r="I74" s="84"/>
      <c r="J74" s="271"/>
      <c r="K74" s="291"/>
      <c r="L74" s="271"/>
      <c r="M74" s="271"/>
      <c r="N74" s="291"/>
      <c r="O74" s="272">
        <f t="shared" ref="O74:O116" si="342">IF(N74="ALTA",5,IF(N74="MEDIO ALTA",4,IF(N74="MEDIA",3,IF(N74="MEDIO BAJA",2,IF(N74="BAJA",1,0)))))</f>
        <v>0</v>
      </c>
      <c r="P74" s="291"/>
      <c r="Q74" s="272">
        <f t="shared" ref="Q74" si="343">IF(P74="ALTO",5,IF(P74="MEDIO-ALTO",4,IF(P74="MEDIO",3,IF(P74="MEDIO-BAJO",2,IF(P74="BAJO",1,0)))))</f>
        <v>0</v>
      </c>
      <c r="R74" s="272">
        <f t="shared" ref="R74" si="344">Q74*O74</f>
        <v>0</v>
      </c>
      <c r="S74" s="85"/>
      <c r="T74" s="84">
        <f t="shared" si="1"/>
        <v>0</v>
      </c>
      <c r="U74" s="273" t="e">
        <f t="shared" ref="U74:U134" si="345">ROUND(AVERAGEIF(T74:T76,"&gt;0"),0)</f>
        <v>#DIV/0!</v>
      </c>
      <c r="V74" s="273" t="e">
        <f t="shared" ref="V74:V134" si="346">U74*0.6</f>
        <v>#DIV/0!</v>
      </c>
      <c r="W74" s="129"/>
      <c r="X74" s="273" t="e">
        <f t="shared" ref="X74" si="347">IF(S74="No_existen",5*$X$10,Y74*$X$10)</f>
        <v>#DIV/0!</v>
      </c>
      <c r="Y74" s="273" t="e">
        <f t="shared" ref="Y74:Y110" si="348">ROUND(AVERAGEIF(Z74:Z76,"&gt;0"),0)</f>
        <v>#DIV/0!</v>
      </c>
      <c r="Z74" s="132">
        <f t="shared" si="2"/>
        <v>0</v>
      </c>
      <c r="AA74" s="129"/>
      <c r="AB74" s="129"/>
      <c r="AC74" s="273" t="e">
        <f t="shared" ref="AC74" si="349">IF(S74="No_existen",5*$AC$10,AD74*$AC$10)</f>
        <v>#DIV/0!</v>
      </c>
      <c r="AD74" s="273" t="e">
        <f t="shared" ref="AD74:AD134" si="350">ROUND(AVERAGEIF(AE74:AE76,"&gt;0"),0)</f>
        <v>#DIV/0!</v>
      </c>
      <c r="AE74" s="132">
        <f t="shared" si="3"/>
        <v>0</v>
      </c>
      <c r="AF74" s="129"/>
      <c r="AG74" s="129"/>
      <c r="AH74" s="273" t="e">
        <f t="shared" ref="AH74" si="351">IF(S74="No_existen",5*$AH$10,AI74*$AH$10)</f>
        <v>#DIV/0!</v>
      </c>
      <c r="AI74" s="273" t="e">
        <f t="shared" ref="AI74" si="352">ROUND(AVERAGEIF(AJ74:AJ76,"&gt;0"),0)</f>
        <v>#DIV/0!</v>
      </c>
      <c r="AJ74" s="132">
        <f t="shared" si="4"/>
        <v>0</v>
      </c>
      <c r="AK74" s="129"/>
      <c r="AL74" s="129"/>
      <c r="AM74" s="273" t="e">
        <f t="shared" ref="AM74" si="353">IF(S74="No_existen",5*$AM$10,AN74*$AM$10)</f>
        <v>#DIV/0!</v>
      </c>
      <c r="AN74" s="273" t="e">
        <f t="shared" ref="AN74" si="354">ROUND(AVERAGEIF(AO74:AO76,"&gt;0"),0)</f>
        <v>#DIV/0!</v>
      </c>
      <c r="AO74" s="132">
        <f t="shared" si="6"/>
        <v>0</v>
      </c>
      <c r="AP74" s="129"/>
      <c r="AQ74" s="273" t="e">
        <f t="shared" ref="AQ74" si="355">ROUND(AVERAGE(U74,Y74,AD74,AI74,AN74),0)</f>
        <v>#DIV/0!</v>
      </c>
      <c r="AR74" s="369" t="e">
        <f t="shared" ref="AR74" si="356">IF(AQ74&lt;1.5,"FUERTE",IF(AND(AQ74&gt;=1.5,AQ74&lt;2.5),"ACEPTABLE",IF(AQ74&gt;=5,"INEXISTENTE","DÉBIL")))</f>
        <v>#DIV/0!</v>
      </c>
      <c r="AS74" s="272">
        <f t="shared" ref="AS74" si="357">IF(R74=0,0,ROUND((R74*AQ74),0))</f>
        <v>0</v>
      </c>
      <c r="AT74" s="371" t="str">
        <f t="shared" ref="AT74" si="358">IF(AS74&gt;=36,"GRAVE", IF(AS74&lt;=10, "LEVE", "MODERADO"))</f>
        <v>LEVE</v>
      </c>
      <c r="AU74" s="293"/>
      <c r="AV74" s="293"/>
      <c r="AW74" s="129"/>
      <c r="AX74" s="129"/>
      <c r="AY74" s="86"/>
      <c r="AZ74" s="87"/>
      <c r="BA74" s="88"/>
      <c r="BB74" s="88"/>
      <c r="BC74" s="88"/>
      <c r="BD74" s="88"/>
      <c r="BE74" s="88"/>
      <c r="BF74" s="88"/>
      <c r="BG74" s="88"/>
    </row>
    <row r="75" spans="1:59" s="90" customFormat="1" hidden="1" x14ac:dyDescent="0.2">
      <c r="A75" s="290"/>
      <c r="B75" s="291"/>
      <c r="C75" s="418"/>
      <c r="D75" s="293"/>
      <c r="E75" s="295"/>
      <c r="F75" s="271"/>
      <c r="G75" s="129"/>
      <c r="H75" s="129"/>
      <c r="I75" s="84"/>
      <c r="J75" s="271"/>
      <c r="K75" s="271"/>
      <c r="L75" s="271"/>
      <c r="M75" s="271"/>
      <c r="N75" s="291"/>
      <c r="O75" s="272"/>
      <c r="P75" s="291"/>
      <c r="Q75" s="272"/>
      <c r="R75" s="272"/>
      <c r="S75" s="85"/>
      <c r="T75" s="84">
        <f t="shared" ref="T75:T138" si="359">IF(S75=$S$665,1,IF(S75=$S$661,5,IF(S75=$S$662,4,IF(S75=$S$663,3,IF(S75=$S$664,2,0)))))</f>
        <v>0</v>
      </c>
      <c r="U75" s="273"/>
      <c r="V75" s="273"/>
      <c r="W75" s="129"/>
      <c r="X75" s="273"/>
      <c r="Y75" s="273"/>
      <c r="Z75" s="132">
        <f t="shared" ref="Z75:Z138" si="360">IF(AA75=$AA$663,1,IF(AA75=$AA$662,2,IF(AA75=$AA$661,4,IF(S75="No_existen",5,0))))</f>
        <v>0</v>
      </c>
      <c r="AA75" s="129"/>
      <c r="AB75" s="129"/>
      <c r="AC75" s="273"/>
      <c r="AD75" s="273"/>
      <c r="AE75" s="132">
        <f t="shared" ref="AE75:AE138" si="361">IF(AF75=$AK$662,1,IF(AF75=$AK$661,4,IF(S75="No_existen",5,0)))</f>
        <v>0</v>
      </c>
      <c r="AF75" s="129"/>
      <c r="AG75" s="129"/>
      <c r="AH75" s="273"/>
      <c r="AI75" s="273"/>
      <c r="AJ75" s="132">
        <f t="shared" ref="AJ75:AJ138" si="362">IF(AK75=$AP$661,1,IF(AK75=$AP$662,4,IF(S75="No_existen",5,0)))</f>
        <v>0</v>
      </c>
      <c r="AK75" s="129"/>
      <c r="AL75" s="129"/>
      <c r="AM75" s="273"/>
      <c r="AN75" s="273"/>
      <c r="AO75" s="132">
        <f t="shared" si="6"/>
        <v>0</v>
      </c>
      <c r="AP75" s="129"/>
      <c r="AQ75" s="273"/>
      <c r="AR75" s="369"/>
      <c r="AS75" s="272"/>
      <c r="AT75" s="371"/>
      <c r="AU75" s="293"/>
      <c r="AV75" s="293"/>
      <c r="AW75" s="129"/>
      <c r="AX75" s="129"/>
      <c r="AY75" s="86"/>
      <c r="AZ75" s="87"/>
      <c r="BA75" s="88"/>
      <c r="BB75" s="88"/>
      <c r="BC75" s="88"/>
      <c r="BD75" s="88"/>
      <c r="BE75" s="88"/>
      <c r="BF75" s="88"/>
      <c r="BG75" s="88"/>
    </row>
    <row r="76" spans="1:59" s="90" customFormat="1" hidden="1" x14ac:dyDescent="0.2">
      <c r="A76" s="290"/>
      <c r="B76" s="291"/>
      <c r="C76" s="418"/>
      <c r="D76" s="293"/>
      <c r="E76" s="295"/>
      <c r="F76" s="271"/>
      <c r="G76" s="129"/>
      <c r="H76" s="129"/>
      <c r="I76" s="84"/>
      <c r="J76" s="271"/>
      <c r="K76" s="271"/>
      <c r="L76" s="271"/>
      <c r="M76" s="271"/>
      <c r="N76" s="291"/>
      <c r="O76" s="272"/>
      <c r="P76" s="291"/>
      <c r="Q76" s="272"/>
      <c r="R76" s="272"/>
      <c r="S76" s="85"/>
      <c r="T76" s="84">
        <f t="shared" si="359"/>
        <v>0</v>
      </c>
      <c r="U76" s="273"/>
      <c r="V76" s="273"/>
      <c r="W76" s="129"/>
      <c r="X76" s="273"/>
      <c r="Y76" s="273"/>
      <c r="Z76" s="132">
        <f t="shared" si="360"/>
        <v>0</v>
      </c>
      <c r="AA76" s="129"/>
      <c r="AB76" s="129"/>
      <c r="AC76" s="273"/>
      <c r="AD76" s="273"/>
      <c r="AE76" s="132">
        <f t="shared" si="361"/>
        <v>0</v>
      </c>
      <c r="AF76" s="129"/>
      <c r="AG76" s="129"/>
      <c r="AH76" s="273"/>
      <c r="AI76" s="273"/>
      <c r="AJ76" s="132">
        <f t="shared" si="362"/>
        <v>0</v>
      </c>
      <c r="AK76" s="129"/>
      <c r="AL76" s="129"/>
      <c r="AM76" s="273"/>
      <c r="AN76" s="273"/>
      <c r="AO76" s="132">
        <f t="shared" si="6"/>
        <v>0</v>
      </c>
      <c r="AP76" s="129"/>
      <c r="AQ76" s="273"/>
      <c r="AR76" s="369"/>
      <c r="AS76" s="272"/>
      <c r="AT76" s="371"/>
      <c r="AU76" s="293"/>
      <c r="AV76" s="293"/>
      <c r="AW76" s="129"/>
      <c r="AX76" s="129"/>
      <c r="AY76" s="86"/>
      <c r="AZ76" s="87"/>
      <c r="BA76" s="88"/>
      <c r="BB76" s="88"/>
      <c r="BC76" s="88"/>
      <c r="BD76" s="88"/>
      <c r="BE76" s="88"/>
      <c r="BF76" s="88"/>
      <c r="BG76" s="88"/>
    </row>
    <row r="77" spans="1:59" s="90" customFormat="1" hidden="1" x14ac:dyDescent="0.2">
      <c r="A77" s="290">
        <v>23</v>
      </c>
      <c r="B77" s="291"/>
      <c r="C77" s="418" t="e">
        <f>+VLOOKUP(B77,$A$691:$B$730,2,0)</f>
        <v>#N/A</v>
      </c>
      <c r="D77" s="293"/>
      <c r="E77" s="295" t="e">
        <f>IF(D77=$D$661,$E$661,IF(D77=$D$662,$E$662,IF(D77=$D$663,$E$663,IF(D77=$D$664,$E$664,IF(D77=$D$665,$E$665,IF(D77=$D$666,$E$666,IF(D77=$D$667,$E$667,IF(D77=$D$668,$E$668,IF(D77=$D$669,$E$669,IF(D77=$D$670,$E$670,IF(D77=VICERRECTORÍA_ACADÉMICA_,BF688,IF(D77=PLANEACIÓN_,BF690, IF(D77=IMPACTO,BF689,IF(D77=VICERRECTORÍA_ADMINISTRATIVA_FINANCIERA_,BF691,IF(D77=_VICERRECTORÍA_RESPONSABILIDAD_SOCIAL_Y_BIENESTAR_UNIVERSITARIO_,BF692," ")))))))))))))))</f>
        <v>#VALUE!</v>
      </c>
      <c r="F77" s="271"/>
      <c r="G77" s="129"/>
      <c r="H77" s="129"/>
      <c r="I77" s="84"/>
      <c r="J77" s="271"/>
      <c r="K77" s="291"/>
      <c r="L77" s="271"/>
      <c r="M77" s="271"/>
      <c r="N77" s="291"/>
      <c r="O77" s="272">
        <f t="shared" ref="O77:O119" si="363">IF(N77="ALTA",5,IF(N77="MEDIO ALTA",4,IF(N77="MEDIA",3,IF(N77="MEDIO BAJA",2,IF(N77="BAJA",1,0)))))</f>
        <v>0</v>
      </c>
      <c r="P77" s="291"/>
      <c r="Q77" s="272">
        <f t="shared" ref="Q77" si="364">IF(P77="ALTO",5,IF(P77="MEDIO-ALTO",4,IF(P77="MEDIO",3,IF(P77="MEDIO-BAJO",2,IF(P77="BAJO",1,0)))))</f>
        <v>0</v>
      </c>
      <c r="R77" s="272">
        <f t="shared" ref="R77" si="365">Q77*O77</f>
        <v>0</v>
      </c>
      <c r="S77" s="85"/>
      <c r="T77" s="84">
        <f t="shared" si="359"/>
        <v>0</v>
      </c>
      <c r="U77" s="273" t="e">
        <f t="shared" ref="U77:U137" si="366">ROUND(AVERAGEIF(T77:T79,"&gt;0"),0)</f>
        <v>#DIV/0!</v>
      </c>
      <c r="V77" s="273" t="e">
        <f t="shared" ref="V77:V137" si="367">U77*0.6</f>
        <v>#DIV/0!</v>
      </c>
      <c r="W77" s="129"/>
      <c r="X77" s="273" t="e">
        <f t="shared" ref="X77" si="368">IF(S77="No_existen",5*$X$10,Y77*$X$10)</f>
        <v>#DIV/0!</v>
      </c>
      <c r="Y77" s="273" t="e">
        <f t="shared" ref="Y77:Y113" si="369">ROUND(AVERAGEIF(Z77:Z79,"&gt;0"),0)</f>
        <v>#DIV/0!</v>
      </c>
      <c r="Z77" s="132">
        <f t="shared" si="360"/>
        <v>0</v>
      </c>
      <c r="AA77" s="129"/>
      <c r="AB77" s="129"/>
      <c r="AC77" s="273" t="e">
        <f t="shared" ref="AC77" si="370">IF(S77="No_existen",5*$AC$10,AD77*$AC$10)</f>
        <v>#DIV/0!</v>
      </c>
      <c r="AD77" s="273" t="e">
        <f t="shared" ref="AD77:AD137" si="371">ROUND(AVERAGEIF(AE77:AE79,"&gt;0"),0)</f>
        <v>#DIV/0!</v>
      </c>
      <c r="AE77" s="132">
        <f t="shared" si="361"/>
        <v>0</v>
      </c>
      <c r="AF77" s="129"/>
      <c r="AG77" s="129"/>
      <c r="AH77" s="273" t="e">
        <f t="shared" ref="AH77" si="372">IF(S77="No_existen",5*$AH$10,AI77*$AH$10)</f>
        <v>#DIV/0!</v>
      </c>
      <c r="AI77" s="273" t="e">
        <f t="shared" ref="AI77" si="373">ROUND(AVERAGEIF(AJ77:AJ79,"&gt;0"),0)</f>
        <v>#DIV/0!</v>
      </c>
      <c r="AJ77" s="132">
        <f t="shared" si="362"/>
        <v>0</v>
      </c>
      <c r="AK77" s="129"/>
      <c r="AL77" s="129"/>
      <c r="AM77" s="273" t="e">
        <f t="shared" ref="AM77" si="374">IF(S77="No_existen",5*$AM$10,AN77*$AM$10)</f>
        <v>#DIV/0!</v>
      </c>
      <c r="AN77" s="273" t="e">
        <f t="shared" ref="AN77" si="375">ROUND(AVERAGEIF(AO77:AO79,"&gt;0"),0)</f>
        <v>#DIV/0!</v>
      </c>
      <c r="AO77" s="132">
        <f t="shared" si="6"/>
        <v>0</v>
      </c>
      <c r="AP77" s="129"/>
      <c r="AQ77" s="273" t="e">
        <f t="shared" ref="AQ77" si="376">ROUND(AVERAGE(U77,Y77,AD77,AI77,AN77),0)</f>
        <v>#DIV/0!</v>
      </c>
      <c r="AR77" s="369" t="e">
        <f t="shared" ref="AR77" si="377">IF(AQ77&lt;1.5,"FUERTE",IF(AND(AQ77&gt;=1.5,AQ77&lt;2.5),"ACEPTABLE",IF(AQ77&gt;=5,"INEXISTENTE","DÉBIL")))</f>
        <v>#DIV/0!</v>
      </c>
      <c r="AS77" s="272">
        <f t="shared" ref="AS77" si="378">IF(R77=0,0,ROUND((R77*AQ77),0))</f>
        <v>0</v>
      </c>
      <c r="AT77" s="371" t="str">
        <f t="shared" ref="AT77" si="379">IF(AS77&gt;=36,"GRAVE", IF(AS77&lt;=10, "LEVE", "MODERADO"))</f>
        <v>LEVE</v>
      </c>
      <c r="AU77" s="293"/>
      <c r="AV77" s="293"/>
      <c r="AW77" s="129"/>
      <c r="AX77" s="129"/>
      <c r="AY77" s="86"/>
      <c r="AZ77" s="87"/>
      <c r="BA77" s="88"/>
      <c r="BB77" s="88"/>
      <c r="BC77" s="88"/>
      <c r="BD77" s="88"/>
      <c r="BE77" s="88"/>
      <c r="BF77" s="88"/>
      <c r="BG77" s="88"/>
    </row>
    <row r="78" spans="1:59" s="90" customFormat="1" hidden="1" x14ac:dyDescent="0.2">
      <c r="A78" s="290"/>
      <c r="B78" s="291"/>
      <c r="C78" s="418"/>
      <c r="D78" s="293"/>
      <c r="E78" s="295"/>
      <c r="F78" s="271"/>
      <c r="G78" s="129"/>
      <c r="H78" s="129"/>
      <c r="I78" s="84"/>
      <c r="J78" s="271"/>
      <c r="K78" s="271"/>
      <c r="L78" s="271"/>
      <c r="M78" s="271"/>
      <c r="N78" s="291"/>
      <c r="O78" s="272"/>
      <c r="P78" s="291"/>
      <c r="Q78" s="272"/>
      <c r="R78" s="272"/>
      <c r="S78" s="85"/>
      <c r="T78" s="84">
        <f t="shared" si="359"/>
        <v>0</v>
      </c>
      <c r="U78" s="273"/>
      <c r="V78" s="273"/>
      <c r="W78" s="129"/>
      <c r="X78" s="273"/>
      <c r="Y78" s="273"/>
      <c r="Z78" s="132">
        <f t="shared" si="360"/>
        <v>0</v>
      </c>
      <c r="AA78" s="129"/>
      <c r="AB78" s="129"/>
      <c r="AC78" s="273"/>
      <c r="AD78" s="273"/>
      <c r="AE78" s="132">
        <f t="shared" si="361"/>
        <v>0</v>
      </c>
      <c r="AF78" s="129"/>
      <c r="AG78" s="129"/>
      <c r="AH78" s="273"/>
      <c r="AI78" s="273"/>
      <c r="AJ78" s="132">
        <f t="shared" si="362"/>
        <v>0</v>
      </c>
      <c r="AK78" s="129"/>
      <c r="AL78" s="129"/>
      <c r="AM78" s="273"/>
      <c r="AN78" s="273"/>
      <c r="AO78" s="132">
        <f t="shared" si="6"/>
        <v>0</v>
      </c>
      <c r="AP78" s="129"/>
      <c r="AQ78" s="273"/>
      <c r="AR78" s="369"/>
      <c r="AS78" s="272"/>
      <c r="AT78" s="371"/>
      <c r="AU78" s="293"/>
      <c r="AV78" s="293"/>
      <c r="AW78" s="129"/>
      <c r="AX78" s="129"/>
      <c r="AY78" s="86"/>
      <c r="AZ78" s="87"/>
      <c r="BA78" s="88"/>
      <c r="BB78" s="88"/>
      <c r="BC78" s="88"/>
      <c r="BD78" s="88"/>
      <c r="BE78" s="88"/>
      <c r="BF78" s="88"/>
      <c r="BG78" s="88"/>
    </row>
    <row r="79" spans="1:59" s="90" customFormat="1" hidden="1" x14ac:dyDescent="0.2">
      <c r="A79" s="290"/>
      <c r="B79" s="291"/>
      <c r="C79" s="418"/>
      <c r="D79" s="293"/>
      <c r="E79" s="295"/>
      <c r="F79" s="271"/>
      <c r="G79" s="129"/>
      <c r="H79" s="129"/>
      <c r="I79" s="84"/>
      <c r="J79" s="271"/>
      <c r="K79" s="271"/>
      <c r="L79" s="271"/>
      <c r="M79" s="271"/>
      <c r="N79" s="291"/>
      <c r="O79" s="272"/>
      <c r="P79" s="291"/>
      <c r="Q79" s="272"/>
      <c r="R79" s="272"/>
      <c r="S79" s="85"/>
      <c r="T79" s="84">
        <f t="shared" si="359"/>
        <v>0</v>
      </c>
      <c r="U79" s="273"/>
      <c r="V79" s="273"/>
      <c r="W79" s="129"/>
      <c r="X79" s="273"/>
      <c r="Y79" s="273"/>
      <c r="Z79" s="132">
        <f t="shared" si="360"/>
        <v>0</v>
      </c>
      <c r="AA79" s="129"/>
      <c r="AB79" s="129"/>
      <c r="AC79" s="273"/>
      <c r="AD79" s="273"/>
      <c r="AE79" s="132">
        <f t="shared" si="361"/>
        <v>0</v>
      </c>
      <c r="AF79" s="129"/>
      <c r="AG79" s="129"/>
      <c r="AH79" s="273"/>
      <c r="AI79" s="273"/>
      <c r="AJ79" s="132">
        <f t="shared" si="362"/>
        <v>0</v>
      </c>
      <c r="AK79" s="129"/>
      <c r="AL79" s="129"/>
      <c r="AM79" s="273"/>
      <c r="AN79" s="273"/>
      <c r="AO79" s="132">
        <f t="shared" si="6"/>
        <v>0</v>
      </c>
      <c r="AP79" s="129"/>
      <c r="AQ79" s="273"/>
      <c r="AR79" s="369"/>
      <c r="AS79" s="272"/>
      <c r="AT79" s="371"/>
      <c r="AU79" s="293"/>
      <c r="AV79" s="293"/>
      <c r="AW79" s="129"/>
      <c r="AX79" s="129"/>
      <c r="AY79" s="86"/>
      <c r="AZ79" s="87"/>
      <c r="BA79" s="88"/>
      <c r="BB79" s="88"/>
      <c r="BC79" s="88"/>
      <c r="BD79" s="88"/>
      <c r="BE79" s="88"/>
      <c r="BF79" s="88"/>
      <c r="BG79" s="88"/>
    </row>
    <row r="80" spans="1:59" s="90" customFormat="1" hidden="1" x14ac:dyDescent="0.2">
      <c r="A80" s="290">
        <v>24</v>
      </c>
      <c r="B80" s="291"/>
      <c r="C80" s="418" t="e">
        <f>+VLOOKUP(B80,$A$691:$B$730,2,0)</f>
        <v>#N/A</v>
      </c>
      <c r="D80" s="293"/>
      <c r="E80" s="295" t="e">
        <f>IF(D80=$D$661,$E$661,IF(D80=$D$662,$E$662,IF(D80=$D$663,$E$663,IF(D80=$D$664,$E$664,IF(D80=$D$665,$E$665,IF(D80=$D$666,$E$666,IF(D80=$D$667,$E$667,IF(D80=$D$668,$E$668,IF(D80=$D$669,$E$669,IF(D80=$D$670,$E$670,IF(D80=VICERRECTORÍA_ACADÉMICA_,BF691,IF(D80=PLANEACIÓN_,BF693, IF(D80=IMPACTO,BF692,IF(D80=VICERRECTORÍA_ADMINISTRATIVA_FINANCIERA_,BF694,IF(D80=_VICERRECTORÍA_RESPONSABILIDAD_SOCIAL_Y_BIENESTAR_UNIVERSITARIO_,BF695," ")))))))))))))))</f>
        <v>#VALUE!</v>
      </c>
      <c r="F80" s="271"/>
      <c r="G80" s="129"/>
      <c r="H80" s="129"/>
      <c r="I80" s="84"/>
      <c r="J80" s="271"/>
      <c r="K80" s="291"/>
      <c r="L80" s="271"/>
      <c r="M80" s="271"/>
      <c r="N80" s="291"/>
      <c r="O80" s="272">
        <f t="shared" ref="O80:O122" si="380">IF(N80="ALTA",5,IF(N80="MEDIO ALTA",4,IF(N80="MEDIA",3,IF(N80="MEDIO BAJA",2,IF(N80="BAJA",1,0)))))</f>
        <v>0</v>
      </c>
      <c r="P80" s="291"/>
      <c r="Q80" s="272">
        <f t="shared" ref="Q80" si="381">IF(P80="ALTO",5,IF(P80="MEDIO-ALTO",4,IF(P80="MEDIO",3,IF(P80="MEDIO-BAJO",2,IF(P80="BAJO",1,0)))))</f>
        <v>0</v>
      </c>
      <c r="R80" s="272">
        <f t="shared" ref="R80" si="382">Q80*O80</f>
        <v>0</v>
      </c>
      <c r="S80" s="85"/>
      <c r="T80" s="84">
        <f t="shared" si="359"/>
        <v>0</v>
      </c>
      <c r="U80" s="273" t="e">
        <f t="shared" ref="U80:U140" si="383">ROUND(AVERAGEIF(T80:T82,"&gt;0"),0)</f>
        <v>#DIV/0!</v>
      </c>
      <c r="V80" s="273" t="e">
        <f t="shared" ref="V80:V140" si="384">U80*0.6</f>
        <v>#DIV/0!</v>
      </c>
      <c r="W80" s="129"/>
      <c r="X80" s="273" t="e">
        <f t="shared" ref="X80" si="385">IF(S80="No_existen",5*$X$10,Y80*$X$10)</f>
        <v>#DIV/0!</v>
      </c>
      <c r="Y80" s="273" t="e">
        <f t="shared" ref="Y80:Y116" si="386">ROUND(AVERAGEIF(Z80:Z82,"&gt;0"),0)</f>
        <v>#DIV/0!</v>
      </c>
      <c r="Z80" s="132">
        <f t="shared" si="360"/>
        <v>0</v>
      </c>
      <c r="AA80" s="129"/>
      <c r="AB80" s="129"/>
      <c r="AC80" s="273" t="e">
        <f t="shared" ref="AC80" si="387">IF(S80="No_existen",5*$AC$10,AD80*$AC$10)</f>
        <v>#DIV/0!</v>
      </c>
      <c r="AD80" s="273" t="e">
        <f t="shared" ref="AD80:AD140" si="388">ROUND(AVERAGEIF(AE80:AE82,"&gt;0"),0)</f>
        <v>#DIV/0!</v>
      </c>
      <c r="AE80" s="132">
        <f t="shared" si="361"/>
        <v>0</v>
      </c>
      <c r="AF80" s="129"/>
      <c r="AG80" s="129"/>
      <c r="AH80" s="273" t="e">
        <f t="shared" ref="AH80" si="389">IF(S80="No_existen",5*$AH$10,AI80*$AH$10)</f>
        <v>#DIV/0!</v>
      </c>
      <c r="AI80" s="273" t="e">
        <f t="shared" ref="AI80" si="390">ROUND(AVERAGEIF(AJ80:AJ82,"&gt;0"),0)</f>
        <v>#DIV/0!</v>
      </c>
      <c r="AJ80" s="132">
        <f t="shared" si="362"/>
        <v>0</v>
      </c>
      <c r="AK80" s="129"/>
      <c r="AL80" s="129"/>
      <c r="AM80" s="273" t="e">
        <f t="shared" ref="AM80" si="391">IF(S80="No_existen",5*$AM$10,AN80*$AM$10)</f>
        <v>#DIV/0!</v>
      </c>
      <c r="AN80" s="273" t="e">
        <f t="shared" ref="AN80" si="392">ROUND(AVERAGEIF(AO80:AO82,"&gt;0"),0)</f>
        <v>#DIV/0!</v>
      </c>
      <c r="AO80" s="132">
        <f t="shared" si="6"/>
        <v>0</v>
      </c>
      <c r="AP80" s="129"/>
      <c r="AQ80" s="273" t="e">
        <f t="shared" ref="AQ80" si="393">ROUND(AVERAGE(U80,Y80,AD80,AI80,AN80),0)</f>
        <v>#DIV/0!</v>
      </c>
      <c r="AR80" s="369" t="e">
        <f t="shared" ref="AR80" si="394">IF(AQ80&lt;1.5,"FUERTE",IF(AND(AQ80&gt;=1.5,AQ80&lt;2.5),"ACEPTABLE",IF(AQ80&gt;=5,"INEXISTENTE","DÉBIL")))</f>
        <v>#DIV/0!</v>
      </c>
      <c r="AS80" s="272">
        <f t="shared" ref="AS80" si="395">IF(R80=0,0,ROUND((R80*AQ80),0))</f>
        <v>0</v>
      </c>
      <c r="AT80" s="371" t="str">
        <f t="shared" ref="AT80" si="396">IF(AS80&gt;=36,"GRAVE", IF(AS80&lt;=10, "LEVE", "MODERADO"))</f>
        <v>LEVE</v>
      </c>
      <c r="AU80" s="293"/>
      <c r="AV80" s="293"/>
      <c r="AW80" s="129"/>
      <c r="AX80" s="129"/>
      <c r="AY80" s="86"/>
      <c r="AZ80" s="87"/>
      <c r="BA80" s="88"/>
      <c r="BB80" s="88"/>
      <c r="BC80" s="88"/>
      <c r="BD80" s="88"/>
      <c r="BE80" s="88"/>
      <c r="BF80" s="88"/>
      <c r="BG80" s="88"/>
    </row>
    <row r="81" spans="1:59" s="90" customFormat="1" hidden="1" x14ac:dyDescent="0.2">
      <c r="A81" s="290"/>
      <c r="B81" s="291"/>
      <c r="C81" s="418"/>
      <c r="D81" s="293"/>
      <c r="E81" s="295"/>
      <c r="F81" s="271"/>
      <c r="G81" s="129"/>
      <c r="H81" s="129"/>
      <c r="I81" s="84"/>
      <c r="J81" s="271"/>
      <c r="K81" s="271"/>
      <c r="L81" s="271"/>
      <c r="M81" s="271"/>
      <c r="N81" s="291"/>
      <c r="O81" s="272"/>
      <c r="P81" s="291"/>
      <c r="Q81" s="272"/>
      <c r="R81" s="272"/>
      <c r="S81" s="85"/>
      <c r="T81" s="84">
        <f t="shared" si="359"/>
        <v>0</v>
      </c>
      <c r="U81" s="273"/>
      <c r="V81" s="273"/>
      <c r="W81" s="129"/>
      <c r="X81" s="273"/>
      <c r="Y81" s="273"/>
      <c r="Z81" s="132">
        <f t="shared" si="360"/>
        <v>0</v>
      </c>
      <c r="AA81" s="129"/>
      <c r="AB81" s="129"/>
      <c r="AC81" s="273"/>
      <c r="AD81" s="273"/>
      <c r="AE81" s="132">
        <f t="shared" si="361"/>
        <v>0</v>
      </c>
      <c r="AF81" s="129"/>
      <c r="AG81" s="129"/>
      <c r="AH81" s="273"/>
      <c r="AI81" s="273"/>
      <c r="AJ81" s="132">
        <f t="shared" si="362"/>
        <v>0</v>
      </c>
      <c r="AK81" s="129"/>
      <c r="AL81" s="129"/>
      <c r="AM81" s="273"/>
      <c r="AN81" s="273"/>
      <c r="AO81" s="132">
        <f t="shared" si="6"/>
        <v>0</v>
      </c>
      <c r="AP81" s="129"/>
      <c r="AQ81" s="273"/>
      <c r="AR81" s="369"/>
      <c r="AS81" s="272"/>
      <c r="AT81" s="371"/>
      <c r="AU81" s="293"/>
      <c r="AV81" s="293"/>
      <c r="AW81" s="129"/>
      <c r="AX81" s="129"/>
      <c r="AY81" s="86"/>
      <c r="AZ81" s="87"/>
      <c r="BA81" s="88"/>
      <c r="BB81" s="88"/>
      <c r="BC81" s="88"/>
      <c r="BD81" s="88"/>
      <c r="BE81" s="88"/>
      <c r="BF81" s="88"/>
      <c r="BG81" s="88"/>
    </row>
    <row r="82" spans="1:59" s="90" customFormat="1" hidden="1" x14ac:dyDescent="0.2">
      <c r="A82" s="290"/>
      <c r="B82" s="291"/>
      <c r="C82" s="418"/>
      <c r="D82" s="293"/>
      <c r="E82" s="295"/>
      <c r="F82" s="271"/>
      <c r="G82" s="129"/>
      <c r="H82" s="129"/>
      <c r="I82" s="84"/>
      <c r="J82" s="271"/>
      <c r="K82" s="271"/>
      <c r="L82" s="271"/>
      <c r="M82" s="271"/>
      <c r="N82" s="291"/>
      <c r="O82" s="272"/>
      <c r="P82" s="291"/>
      <c r="Q82" s="272"/>
      <c r="R82" s="272"/>
      <c r="S82" s="85"/>
      <c r="T82" s="84">
        <f t="shared" si="359"/>
        <v>0</v>
      </c>
      <c r="U82" s="273"/>
      <c r="V82" s="273"/>
      <c r="W82" s="129"/>
      <c r="X82" s="273"/>
      <c r="Y82" s="273"/>
      <c r="Z82" s="132">
        <f t="shared" si="360"/>
        <v>0</v>
      </c>
      <c r="AA82" s="129"/>
      <c r="AB82" s="129"/>
      <c r="AC82" s="273"/>
      <c r="AD82" s="273"/>
      <c r="AE82" s="132">
        <f t="shared" si="361"/>
        <v>0</v>
      </c>
      <c r="AF82" s="129"/>
      <c r="AG82" s="129"/>
      <c r="AH82" s="273"/>
      <c r="AI82" s="273"/>
      <c r="AJ82" s="132">
        <f t="shared" si="362"/>
        <v>0</v>
      </c>
      <c r="AK82" s="129"/>
      <c r="AL82" s="129"/>
      <c r="AM82" s="273"/>
      <c r="AN82" s="273"/>
      <c r="AO82" s="132">
        <f t="shared" si="6"/>
        <v>0</v>
      </c>
      <c r="AP82" s="129"/>
      <c r="AQ82" s="273"/>
      <c r="AR82" s="369"/>
      <c r="AS82" s="272"/>
      <c r="AT82" s="371"/>
      <c r="AU82" s="293"/>
      <c r="AV82" s="293"/>
      <c r="AW82" s="129"/>
      <c r="AX82" s="129"/>
      <c r="AY82" s="86"/>
      <c r="AZ82" s="87"/>
      <c r="BA82" s="88"/>
      <c r="BB82" s="88"/>
      <c r="BC82" s="88"/>
      <c r="BD82" s="88"/>
      <c r="BE82" s="88"/>
      <c r="BF82" s="88"/>
      <c r="BG82" s="88"/>
    </row>
    <row r="83" spans="1:59" s="90" customFormat="1" hidden="1" x14ac:dyDescent="0.2">
      <c r="A83" s="290">
        <v>25</v>
      </c>
      <c r="B83" s="291"/>
      <c r="C83" s="418" t="e">
        <f>+VLOOKUP(B83,$A$691:$B$730,2,0)</f>
        <v>#N/A</v>
      </c>
      <c r="D83" s="293"/>
      <c r="E83" s="295" t="e">
        <f>IF(D83=$D$661,$E$661,IF(D83=$D$662,$E$662,IF(D83=$D$663,$E$663,IF(D83=$D$664,$E$664,IF(D83=$D$665,$E$665,IF(D83=$D$666,$E$666,IF(D83=$D$667,$E$667,IF(D83=$D$668,$E$668,IF(D83=$D$669,$E$669,IF(D83=$D$670,$E$670,IF(D83=VICERRECTORÍA_ACADÉMICA_,BF694,IF(D83=PLANEACIÓN_,BE696, IF(D83=IMPACTO,BF695,IF(D83=VICERRECTORÍA_ADMINISTRATIVA_FINANCIERA_,BE697,IF(D83=_VICERRECTORÍA_RESPONSABILIDAD_SOCIAL_Y_BIENESTAR_UNIVERSITARIO_,BE698," ")))))))))))))))</f>
        <v>#VALUE!</v>
      </c>
      <c r="F83" s="271"/>
      <c r="G83" s="129"/>
      <c r="H83" s="129"/>
      <c r="I83" s="84"/>
      <c r="J83" s="271"/>
      <c r="K83" s="291"/>
      <c r="L83" s="271"/>
      <c r="M83" s="271"/>
      <c r="N83" s="291"/>
      <c r="O83" s="272">
        <f t="shared" ref="O83:O125" si="397">IF(N83="ALTA",5,IF(N83="MEDIO ALTA",4,IF(N83="MEDIA",3,IF(N83="MEDIO BAJA",2,IF(N83="BAJA",1,0)))))</f>
        <v>0</v>
      </c>
      <c r="P83" s="291"/>
      <c r="Q83" s="272">
        <f t="shared" ref="Q83" si="398">IF(P83="ALTO",5,IF(P83="MEDIO-ALTO",4,IF(P83="MEDIO",3,IF(P83="MEDIO-BAJO",2,IF(P83="BAJO",1,0)))))</f>
        <v>0</v>
      </c>
      <c r="R83" s="272">
        <f t="shared" ref="R83" si="399">Q83*O83</f>
        <v>0</v>
      </c>
      <c r="S83" s="85"/>
      <c r="T83" s="84">
        <f t="shared" si="359"/>
        <v>0</v>
      </c>
      <c r="U83" s="273" t="e">
        <f t="shared" ref="U83:U143" si="400">ROUND(AVERAGEIF(T83:T85,"&gt;0"),0)</f>
        <v>#DIV/0!</v>
      </c>
      <c r="V83" s="273" t="e">
        <f t="shared" ref="V83:V143" si="401">U83*0.6</f>
        <v>#DIV/0!</v>
      </c>
      <c r="W83" s="129"/>
      <c r="X83" s="273" t="e">
        <f t="shared" ref="X83" si="402">IF(S83="No_existen",5*$X$10,Y83*$X$10)</f>
        <v>#DIV/0!</v>
      </c>
      <c r="Y83" s="273" t="e">
        <f t="shared" ref="Y83" si="403">ROUND(AVERAGEIF(Z83:Z85,"&gt;0"),0)</f>
        <v>#DIV/0!</v>
      </c>
      <c r="Z83" s="132">
        <f t="shared" si="360"/>
        <v>0</v>
      </c>
      <c r="AA83" s="129"/>
      <c r="AB83" s="129"/>
      <c r="AC83" s="273" t="e">
        <f t="shared" ref="AC83" si="404">IF(S83="No_existen",5*$AC$10,AD83*$AC$10)</f>
        <v>#DIV/0!</v>
      </c>
      <c r="AD83" s="273" t="e">
        <f t="shared" ref="AD83:AD143" si="405">ROUND(AVERAGEIF(AE83:AE85,"&gt;0"),0)</f>
        <v>#DIV/0!</v>
      </c>
      <c r="AE83" s="132">
        <f t="shared" si="361"/>
        <v>0</v>
      </c>
      <c r="AF83" s="129"/>
      <c r="AG83" s="129"/>
      <c r="AH83" s="273" t="e">
        <f t="shared" ref="AH83" si="406">IF(S83="No_existen",5*$AH$10,AI83*$AH$10)</f>
        <v>#DIV/0!</v>
      </c>
      <c r="AI83" s="273" t="e">
        <f t="shared" ref="AI83" si="407">ROUND(AVERAGEIF(AJ83:AJ85,"&gt;0"),0)</f>
        <v>#DIV/0!</v>
      </c>
      <c r="AJ83" s="132">
        <f t="shared" si="362"/>
        <v>0</v>
      </c>
      <c r="AK83" s="129"/>
      <c r="AL83" s="129"/>
      <c r="AM83" s="273" t="e">
        <f t="shared" ref="AM83" si="408">IF(S83="No_existen",5*$AM$10,AN83*$AM$10)</f>
        <v>#DIV/0!</v>
      </c>
      <c r="AN83" s="273" t="e">
        <f t="shared" ref="AN83" si="409">ROUND(AVERAGEIF(AO83:AO85,"&gt;0"),0)</f>
        <v>#DIV/0!</v>
      </c>
      <c r="AO83" s="132">
        <f t="shared" si="6"/>
        <v>0</v>
      </c>
      <c r="AP83" s="129"/>
      <c r="AQ83" s="273" t="e">
        <f t="shared" ref="AQ83" si="410">ROUND(AVERAGE(U83,Y83,AD83,AI83,AN83),0)</f>
        <v>#DIV/0!</v>
      </c>
      <c r="AR83" s="369" t="e">
        <f t="shared" ref="AR83" si="411">IF(AQ83&lt;1.5,"FUERTE",IF(AND(AQ83&gt;=1.5,AQ83&lt;2.5),"ACEPTABLE",IF(AQ83&gt;=5,"INEXISTENTE","DÉBIL")))</f>
        <v>#DIV/0!</v>
      </c>
      <c r="AS83" s="272">
        <f t="shared" ref="AS83" si="412">IF(R83=0,0,ROUND((R83*AQ83),0))</f>
        <v>0</v>
      </c>
      <c r="AT83" s="371" t="str">
        <f t="shared" ref="AT83" si="413">IF(AS83&gt;=36,"GRAVE", IF(AS83&lt;=10, "LEVE", "MODERADO"))</f>
        <v>LEVE</v>
      </c>
      <c r="AU83" s="293"/>
      <c r="AV83" s="293"/>
      <c r="AW83" s="129"/>
      <c r="AX83" s="129"/>
      <c r="AY83" s="86"/>
      <c r="AZ83" s="87"/>
      <c r="BA83" s="88"/>
      <c r="BB83" s="88"/>
      <c r="BC83" s="88"/>
      <c r="BD83" s="88"/>
      <c r="BE83" s="88"/>
      <c r="BF83" s="88"/>
      <c r="BG83" s="88"/>
    </row>
    <row r="84" spans="1:59" s="90" customFormat="1" hidden="1" x14ac:dyDescent="0.2">
      <c r="A84" s="290"/>
      <c r="B84" s="291"/>
      <c r="C84" s="418"/>
      <c r="D84" s="293"/>
      <c r="E84" s="295"/>
      <c r="F84" s="271"/>
      <c r="G84" s="129"/>
      <c r="H84" s="129"/>
      <c r="I84" s="84"/>
      <c r="J84" s="271"/>
      <c r="K84" s="271"/>
      <c r="L84" s="271"/>
      <c r="M84" s="271"/>
      <c r="N84" s="291"/>
      <c r="O84" s="272"/>
      <c r="P84" s="291"/>
      <c r="Q84" s="272"/>
      <c r="R84" s="272"/>
      <c r="S84" s="85"/>
      <c r="T84" s="84">
        <f t="shared" si="359"/>
        <v>0</v>
      </c>
      <c r="U84" s="273"/>
      <c r="V84" s="273"/>
      <c r="W84" s="129"/>
      <c r="X84" s="273"/>
      <c r="Y84" s="273"/>
      <c r="Z84" s="132">
        <f t="shared" si="360"/>
        <v>0</v>
      </c>
      <c r="AA84" s="129"/>
      <c r="AB84" s="129"/>
      <c r="AC84" s="273"/>
      <c r="AD84" s="273"/>
      <c r="AE84" s="132">
        <f t="shared" si="361"/>
        <v>0</v>
      </c>
      <c r="AF84" s="129"/>
      <c r="AG84" s="129"/>
      <c r="AH84" s="273"/>
      <c r="AI84" s="273"/>
      <c r="AJ84" s="132">
        <f t="shared" si="362"/>
        <v>0</v>
      </c>
      <c r="AK84" s="129"/>
      <c r="AL84" s="129"/>
      <c r="AM84" s="273"/>
      <c r="AN84" s="273"/>
      <c r="AO84" s="132">
        <f t="shared" si="6"/>
        <v>0</v>
      </c>
      <c r="AP84" s="129"/>
      <c r="AQ84" s="273"/>
      <c r="AR84" s="369"/>
      <c r="AS84" s="272"/>
      <c r="AT84" s="371"/>
      <c r="AU84" s="293"/>
      <c r="AV84" s="293"/>
      <c r="AW84" s="129"/>
      <c r="AX84" s="129"/>
      <c r="AY84" s="86"/>
      <c r="AZ84" s="87"/>
      <c r="BA84" s="88"/>
      <c r="BB84" s="88"/>
      <c r="BC84" s="88"/>
      <c r="BD84" s="88"/>
      <c r="BE84" s="88"/>
      <c r="BF84" s="88"/>
      <c r="BG84" s="88"/>
    </row>
    <row r="85" spans="1:59" s="90" customFormat="1" hidden="1" x14ac:dyDescent="0.2">
      <c r="A85" s="290"/>
      <c r="B85" s="291"/>
      <c r="C85" s="418"/>
      <c r="D85" s="293"/>
      <c r="E85" s="295"/>
      <c r="F85" s="271"/>
      <c r="G85" s="129"/>
      <c r="H85" s="129"/>
      <c r="I85" s="84"/>
      <c r="J85" s="271"/>
      <c r="K85" s="271"/>
      <c r="L85" s="271"/>
      <c r="M85" s="271"/>
      <c r="N85" s="291"/>
      <c r="O85" s="272"/>
      <c r="P85" s="291"/>
      <c r="Q85" s="272"/>
      <c r="R85" s="272"/>
      <c r="S85" s="85"/>
      <c r="T85" s="84">
        <f t="shared" si="359"/>
        <v>0</v>
      </c>
      <c r="U85" s="273"/>
      <c r="V85" s="273"/>
      <c r="W85" s="129"/>
      <c r="X85" s="273"/>
      <c r="Y85" s="273"/>
      <c r="Z85" s="132">
        <f t="shared" si="360"/>
        <v>0</v>
      </c>
      <c r="AA85" s="129"/>
      <c r="AB85" s="129"/>
      <c r="AC85" s="273"/>
      <c r="AD85" s="273"/>
      <c r="AE85" s="132">
        <f t="shared" si="361"/>
        <v>0</v>
      </c>
      <c r="AF85" s="129"/>
      <c r="AG85" s="129"/>
      <c r="AH85" s="273"/>
      <c r="AI85" s="273"/>
      <c r="AJ85" s="132">
        <f t="shared" si="362"/>
        <v>0</v>
      </c>
      <c r="AK85" s="129"/>
      <c r="AL85" s="129"/>
      <c r="AM85" s="273"/>
      <c r="AN85" s="273"/>
      <c r="AO85" s="132">
        <f t="shared" si="6"/>
        <v>0</v>
      </c>
      <c r="AP85" s="129"/>
      <c r="AQ85" s="273"/>
      <c r="AR85" s="369"/>
      <c r="AS85" s="272"/>
      <c r="AT85" s="371"/>
      <c r="AU85" s="293"/>
      <c r="AV85" s="293"/>
      <c r="AW85" s="129"/>
      <c r="AX85" s="129"/>
      <c r="AY85" s="86"/>
      <c r="AZ85" s="87"/>
      <c r="BA85" s="88"/>
      <c r="BB85" s="88"/>
      <c r="BC85" s="88"/>
      <c r="BD85" s="88"/>
      <c r="BE85" s="88"/>
      <c r="BF85" s="88"/>
      <c r="BG85" s="88"/>
    </row>
    <row r="86" spans="1:59" s="90" customFormat="1" hidden="1" x14ac:dyDescent="0.2">
      <c r="A86" s="290">
        <v>26</v>
      </c>
      <c r="B86" s="291"/>
      <c r="C86" s="418" t="e">
        <f>+VLOOKUP(B86,$A$691:$B$730,2,0)</f>
        <v>#N/A</v>
      </c>
      <c r="D86" s="293"/>
      <c r="E86" s="295" t="e">
        <f>IF(D86=$D$661,$E$661,IF(D86=$D$662,$E$662,IF(D86=$D$663,$E$663,IF(D86=$D$664,$E$664,IF(D86=$D$665,$E$665,IF(D86=$D$666,$E$666,IF(D86=$D$667,$E$667,IF(D86=$D$668,$E$668,IF(D86=$D$669,$E$669,IF(D86=$D$670,$E$670,IF(D86=VICERRECTORÍA_ACADÉMICA_,BE697,IF(D86=PLANEACIÓN_,BE699, IF(D86=IMPACTO,BE698,IF(D86=VICERRECTORÍA_ADMINISTRATIVA_FINANCIERA_,BE700,IF(D86=_VICERRECTORÍA_RESPONSABILIDAD_SOCIAL_Y_BIENESTAR_UNIVERSITARIO_,BE701," ")))))))))))))))</f>
        <v>#VALUE!</v>
      </c>
      <c r="F86" s="271"/>
      <c r="G86" s="129"/>
      <c r="H86" s="129"/>
      <c r="I86" s="84"/>
      <c r="J86" s="271"/>
      <c r="K86" s="291"/>
      <c r="L86" s="271"/>
      <c r="M86" s="271"/>
      <c r="N86" s="291"/>
      <c r="O86" s="272">
        <f t="shared" ref="O86:O128" si="414">IF(N86="ALTA",5,IF(N86="MEDIO ALTA",4,IF(N86="MEDIA",3,IF(N86="MEDIO BAJA",2,IF(N86="BAJA",1,0)))))</f>
        <v>0</v>
      </c>
      <c r="P86" s="291"/>
      <c r="Q86" s="272">
        <f t="shared" ref="Q86" si="415">IF(P86="ALTO",5,IF(P86="MEDIO-ALTO",4,IF(P86="MEDIO",3,IF(P86="MEDIO-BAJO",2,IF(P86="BAJO",1,0)))))</f>
        <v>0</v>
      </c>
      <c r="R86" s="272">
        <f t="shared" ref="R86" si="416">Q86*O86</f>
        <v>0</v>
      </c>
      <c r="S86" s="85"/>
      <c r="T86" s="84">
        <f t="shared" si="359"/>
        <v>0</v>
      </c>
      <c r="U86" s="273" t="e">
        <f t="shared" ref="U86:U146" si="417">ROUND(AVERAGEIF(T86:T88,"&gt;0"),0)</f>
        <v>#DIV/0!</v>
      </c>
      <c r="V86" s="273" t="e">
        <f t="shared" ref="V86:V146" si="418">U86*0.6</f>
        <v>#DIV/0!</v>
      </c>
      <c r="W86" s="129"/>
      <c r="X86" s="273" t="e">
        <f t="shared" ref="X86" si="419">IF(S86="No_existen",5*$X$10,Y86*$X$10)</f>
        <v>#DIV/0!</v>
      </c>
      <c r="Y86" s="273" t="e">
        <f t="shared" si="212"/>
        <v>#DIV/0!</v>
      </c>
      <c r="Z86" s="132">
        <f t="shared" si="360"/>
        <v>0</v>
      </c>
      <c r="AA86" s="129"/>
      <c r="AB86" s="129"/>
      <c r="AC86" s="273" t="e">
        <f t="shared" ref="AC86" si="420">IF(S86="No_existen",5*$AC$10,AD86*$AC$10)</f>
        <v>#DIV/0!</v>
      </c>
      <c r="AD86" s="273" t="e">
        <f t="shared" ref="AD86:AD146" si="421">ROUND(AVERAGEIF(AE86:AE88,"&gt;0"),0)</f>
        <v>#DIV/0!</v>
      </c>
      <c r="AE86" s="132">
        <f t="shared" si="361"/>
        <v>0</v>
      </c>
      <c r="AF86" s="129"/>
      <c r="AG86" s="129"/>
      <c r="AH86" s="273" t="e">
        <f t="shared" ref="AH86" si="422">IF(S86="No_existen",5*$AH$10,AI86*$AH$10)</f>
        <v>#DIV/0!</v>
      </c>
      <c r="AI86" s="273" t="e">
        <f t="shared" ref="AI86" si="423">ROUND(AVERAGEIF(AJ86:AJ88,"&gt;0"),0)</f>
        <v>#DIV/0!</v>
      </c>
      <c r="AJ86" s="132">
        <f t="shared" si="362"/>
        <v>0</v>
      </c>
      <c r="AK86" s="129"/>
      <c r="AL86" s="129"/>
      <c r="AM86" s="273" t="e">
        <f t="shared" ref="AM86" si="424">IF(S86="No_existen",5*$AM$10,AN86*$AM$10)</f>
        <v>#DIV/0!</v>
      </c>
      <c r="AN86" s="273" t="e">
        <f t="shared" ref="AN86" si="425">ROUND(AVERAGEIF(AO86:AO88,"&gt;0"),0)</f>
        <v>#DIV/0!</v>
      </c>
      <c r="AO86" s="132">
        <f t="shared" si="6"/>
        <v>0</v>
      </c>
      <c r="AP86" s="129"/>
      <c r="AQ86" s="273" t="e">
        <f t="shared" ref="AQ86" si="426">ROUND(AVERAGE(U86,Y86,AD86,AI86,AN86),0)</f>
        <v>#DIV/0!</v>
      </c>
      <c r="AR86" s="369" t="e">
        <f t="shared" ref="AR86" si="427">IF(AQ86&lt;1.5,"FUERTE",IF(AND(AQ86&gt;=1.5,AQ86&lt;2.5),"ACEPTABLE",IF(AQ86&gt;=5,"INEXISTENTE","DÉBIL")))</f>
        <v>#DIV/0!</v>
      </c>
      <c r="AS86" s="272">
        <f t="shared" ref="AS86" si="428">IF(R86=0,0,ROUND((R86*AQ86),0))</f>
        <v>0</v>
      </c>
      <c r="AT86" s="371" t="str">
        <f t="shared" ref="AT86" si="429">IF(AS86&gt;=36,"GRAVE", IF(AS86&lt;=10, "LEVE", "MODERADO"))</f>
        <v>LEVE</v>
      </c>
      <c r="AU86" s="293"/>
      <c r="AV86" s="293"/>
      <c r="AW86" s="129"/>
      <c r="AX86" s="129"/>
      <c r="AY86" s="86"/>
      <c r="AZ86" s="87"/>
      <c r="BA86" s="88"/>
      <c r="BB86" s="88"/>
      <c r="BC86" s="88"/>
      <c r="BD86" s="88"/>
      <c r="BE86" s="88"/>
      <c r="BF86" s="88"/>
      <c r="BG86" s="88"/>
    </row>
    <row r="87" spans="1:59" s="90" customFormat="1" hidden="1" x14ac:dyDescent="0.2">
      <c r="A87" s="290"/>
      <c r="B87" s="291"/>
      <c r="C87" s="418"/>
      <c r="D87" s="293"/>
      <c r="E87" s="295"/>
      <c r="F87" s="271"/>
      <c r="G87" s="129"/>
      <c r="H87" s="129"/>
      <c r="I87" s="84"/>
      <c r="J87" s="271"/>
      <c r="K87" s="271"/>
      <c r="L87" s="271"/>
      <c r="M87" s="271"/>
      <c r="N87" s="291"/>
      <c r="O87" s="272"/>
      <c r="P87" s="291"/>
      <c r="Q87" s="272"/>
      <c r="R87" s="272"/>
      <c r="S87" s="85"/>
      <c r="T87" s="84">
        <f t="shared" si="359"/>
        <v>0</v>
      </c>
      <c r="U87" s="273"/>
      <c r="V87" s="273"/>
      <c r="W87" s="129"/>
      <c r="X87" s="273"/>
      <c r="Y87" s="273"/>
      <c r="Z87" s="132">
        <f t="shared" si="360"/>
        <v>0</v>
      </c>
      <c r="AA87" s="129"/>
      <c r="AB87" s="129"/>
      <c r="AC87" s="273"/>
      <c r="AD87" s="273"/>
      <c r="AE87" s="132">
        <f t="shared" si="361"/>
        <v>0</v>
      </c>
      <c r="AF87" s="129"/>
      <c r="AG87" s="129"/>
      <c r="AH87" s="273"/>
      <c r="AI87" s="273"/>
      <c r="AJ87" s="132">
        <f t="shared" si="362"/>
        <v>0</v>
      </c>
      <c r="AK87" s="129"/>
      <c r="AL87" s="129"/>
      <c r="AM87" s="273"/>
      <c r="AN87" s="273"/>
      <c r="AO87" s="132">
        <f t="shared" si="6"/>
        <v>0</v>
      </c>
      <c r="AP87" s="129"/>
      <c r="AQ87" s="273"/>
      <c r="AR87" s="369"/>
      <c r="AS87" s="272"/>
      <c r="AT87" s="371"/>
      <c r="AU87" s="293"/>
      <c r="AV87" s="293"/>
      <c r="AW87" s="129"/>
      <c r="AX87" s="129"/>
      <c r="AY87" s="86"/>
      <c r="AZ87" s="87"/>
      <c r="BA87" s="88"/>
      <c r="BB87" s="88"/>
      <c r="BC87" s="88"/>
      <c r="BD87" s="88"/>
      <c r="BE87" s="88"/>
      <c r="BF87" s="88"/>
      <c r="BG87" s="88"/>
    </row>
    <row r="88" spans="1:59" s="90" customFormat="1" hidden="1" x14ac:dyDescent="0.2">
      <c r="A88" s="290"/>
      <c r="B88" s="291"/>
      <c r="C88" s="418"/>
      <c r="D88" s="293"/>
      <c r="E88" s="295"/>
      <c r="F88" s="271"/>
      <c r="G88" s="129"/>
      <c r="H88" s="129"/>
      <c r="I88" s="84"/>
      <c r="J88" s="271"/>
      <c r="K88" s="271"/>
      <c r="L88" s="271"/>
      <c r="M88" s="271"/>
      <c r="N88" s="291"/>
      <c r="O88" s="272"/>
      <c r="P88" s="291"/>
      <c r="Q88" s="272"/>
      <c r="R88" s="272"/>
      <c r="S88" s="85"/>
      <c r="T88" s="84">
        <f t="shared" si="359"/>
        <v>0</v>
      </c>
      <c r="U88" s="273"/>
      <c r="V88" s="273"/>
      <c r="W88" s="129"/>
      <c r="X88" s="273"/>
      <c r="Y88" s="273"/>
      <c r="Z88" s="132">
        <f t="shared" si="360"/>
        <v>0</v>
      </c>
      <c r="AA88" s="129"/>
      <c r="AB88" s="129"/>
      <c r="AC88" s="273"/>
      <c r="AD88" s="273"/>
      <c r="AE88" s="132">
        <f t="shared" si="361"/>
        <v>0</v>
      </c>
      <c r="AF88" s="129"/>
      <c r="AG88" s="129"/>
      <c r="AH88" s="273"/>
      <c r="AI88" s="273"/>
      <c r="AJ88" s="132">
        <f t="shared" si="362"/>
        <v>0</v>
      </c>
      <c r="AK88" s="129"/>
      <c r="AL88" s="129"/>
      <c r="AM88" s="273"/>
      <c r="AN88" s="273"/>
      <c r="AO88" s="132">
        <f t="shared" si="6"/>
        <v>0</v>
      </c>
      <c r="AP88" s="129"/>
      <c r="AQ88" s="273"/>
      <c r="AR88" s="369"/>
      <c r="AS88" s="272"/>
      <c r="AT88" s="371"/>
      <c r="AU88" s="293"/>
      <c r="AV88" s="293"/>
      <c r="AW88" s="129"/>
      <c r="AX88" s="129"/>
      <c r="AY88" s="86"/>
      <c r="AZ88" s="87"/>
      <c r="BA88" s="88"/>
      <c r="BB88" s="88"/>
      <c r="BC88" s="88"/>
      <c r="BD88" s="88"/>
      <c r="BE88" s="88"/>
      <c r="BF88" s="88"/>
      <c r="BG88" s="88"/>
    </row>
    <row r="89" spans="1:59" s="90" customFormat="1" hidden="1" x14ac:dyDescent="0.2">
      <c r="A89" s="290">
        <v>27</v>
      </c>
      <c r="B89" s="291"/>
      <c r="C89" s="418" t="e">
        <f>+VLOOKUP(B89,$A$691:$B$730,2,0)</f>
        <v>#N/A</v>
      </c>
      <c r="D89" s="293"/>
      <c r="E89" s="295" t="e">
        <f>IF(D89=$D$661,$E$661,IF(D89=$D$662,$E$662,IF(D89=$D$663,$E$663,IF(D89=$D$664,$E$664,IF(D89=$D$665,$E$665,IF(D89=$D$666,$E$666,IF(D89=$D$667,$E$667,IF(D89=$D$668,$E$668,IF(D89=$D$669,$E$669,IF(D89=$D$670,$E$670,IF(D89=VICERRECTORÍA_ACADÉMICA_,BE700,IF(D89=PLANEACIÓN_,BE702, IF(D89=IMPACTO,BE701,IF(D89=VICERRECTORÍA_ADMINISTRATIVA_FINANCIERA_,BE703,IF(D89=_VICERRECTORÍA_RESPONSABILIDAD_SOCIAL_Y_BIENESTAR_UNIVERSITARIO_,BE704," ")))))))))))))))</f>
        <v>#VALUE!</v>
      </c>
      <c r="F89" s="271"/>
      <c r="G89" s="129"/>
      <c r="H89" s="129"/>
      <c r="I89" s="84"/>
      <c r="J89" s="271"/>
      <c r="K89" s="291"/>
      <c r="L89" s="271"/>
      <c r="M89" s="271"/>
      <c r="N89" s="291"/>
      <c r="O89" s="272">
        <f t="shared" ref="O89:O131" si="430">IF(N89="ALTA",5,IF(N89="MEDIO ALTA",4,IF(N89="MEDIA",3,IF(N89="MEDIO BAJA",2,IF(N89="BAJA",1,0)))))</f>
        <v>0</v>
      </c>
      <c r="P89" s="291"/>
      <c r="Q89" s="272">
        <f t="shared" ref="Q89" si="431">IF(P89="ALTO",5,IF(P89="MEDIO-ALTO",4,IF(P89="MEDIO",3,IF(P89="MEDIO-BAJO",2,IF(P89="BAJO",1,0)))))</f>
        <v>0</v>
      </c>
      <c r="R89" s="272">
        <f t="shared" ref="R89" si="432">Q89*O89</f>
        <v>0</v>
      </c>
      <c r="S89" s="85"/>
      <c r="T89" s="84">
        <f t="shared" si="359"/>
        <v>0</v>
      </c>
      <c r="U89" s="273" t="e">
        <f t="shared" ref="U89:U149" si="433">ROUND(AVERAGEIF(T89:T91,"&gt;0"),0)</f>
        <v>#DIV/0!</v>
      </c>
      <c r="V89" s="273" t="e">
        <f t="shared" ref="V89:V149" si="434">U89*0.6</f>
        <v>#DIV/0!</v>
      </c>
      <c r="W89" s="129"/>
      <c r="X89" s="273" t="e">
        <f t="shared" ref="X89" si="435">IF(S89="No_existen",5*$X$10,Y89*$X$10)</f>
        <v>#DIV/0!</v>
      </c>
      <c r="Y89" s="273" t="e">
        <f t="shared" si="229"/>
        <v>#DIV/0!</v>
      </c>
      <c r="Z89" s="132">
        <f t="shared" si="360"/>
        <v>0</v>
      </c>
      <c r="AA89" s="129"/>
      <c r="AB89" s="129"/>
      <c r="AC89" s="273" t="e">
        <f t="shared" ref="AC89" si="436">IF(S89="No_existen",5*$AC$10,AD89*$AC$10)</f>
        <v>#DIV/0!</v>
      </c>
      <c r="AD89" s="273" t="e">
        <f t="shared" ref="AD89:AD149" si="437">ROUND(AVERAGEIF(AE89:AE91,"&gt;0"),0)</f>
        <v>#DIV/0!</v>
      </c>
      <c r="AE89" s="132">
        <f t="shared" si="361"/>
        <v>0</v>
      </c>
      <c r="AF89" s="129"/>
      <c r="AG89" s="129"/>
      <c r="AH89" s="273" t="e">
        <f t="shared" ref="AH89" si="438">IF(S89="No_existen",5*$AH$10,AI89*$AH$10)</f>
        <v>#DIV/0!</v>
      </c>
      <c r="AI89" s="273" t="e">
        <f t="shared" ref="AI89" si="439">ROUND(AVERAGEIF(AJ89:AJ91,"&gt;0"),0)</f>
        <v>#DIV/0!</v>
      </c>
      <c r="AJ89" s="132">
        <f t="shared" si="362"/>
        <v>0</v>
      </c>
      <c r="AK89" s="129"/>
      <c r="AL89" s="129"/>
      <c r="AM89" s="273" t="e">
        <f t="shared" ref="AM89" si="440">IF(S89="No_existen",5*$AM$10,AN89*$AM$10)</f>
        <v>#DIV/0!</v>
      </c>
      <c r="AN89" s="273" t="e">
        <f t="shared" ref="AN89" si="441">ROUND(AVERAGEIF(AO89:AO91,"&gt;0"),0)</f>
        <v>#DIV/0!</v>
      </c>
      <c r="AO89" s="132">
        <f t="shared" si="6"/>
        <v>0</v>
      </c>
      <c r="AP89" s="129"/>
      <c r="AQ89" s="273" t="e">
        <f t="shared" ref="AQ89" si="442">ROUND(AVERAGE(U89,Y89,AD89,AI89,AN89),0)</f>
        <v>#DIV/0!</v>
      </c>
      <c r="AR89" s="369" t="e">
        <f t="shared" ref="AR89" si="443">IF(AQ89&lt;1.5,"FUERTE",IF(AND(AQ89&gt;=1.5,AQ89&lt;2.5),"ACEPTABLE",IF(AQ89&gt;=5,"INEXISTENTE","DÉBIL")))</f>
        <v>#DIV/0!</v>
      </c>
      <c r="AS89" s="272">
        <f t="shared" ref="AS89" si="444">IF(R89=0,0,ROUND((R89*AQ89),0))</f>
        <v>0</v>
      </c>
      <c r="AT89" s="371" t="str">
        <f t="shared" ref="AT89" si="445">IF(AS89&gt;=36,"GRAVE", IF(AS89&lt;=10, "LEVE", "MODERADO"))</f>
        <v>LEVE</v>
      </c>
      <c r="AU89" s="293"/>
      <c r="AV89" s="293"/>
      <c r="AW89" s="129"/>
      <c r="AX89" s="129"/>
      <c r="AY89" s="86"/>
      <c r="AZ89" s="87"/>
      <c r="BA89" s="88"/>
      <c r="BB89" s="88"/>
      <c r="BC89" s="88"/>
      <c r="BD89" s="88"/>
      <c r="BE89" s="88"/>
      <c r="BF89" s="88"/>
      <c r="BG89" s="88"/>
    </row>
    <row r="90" spans="1:59" s="90" customFormat="1" hidden="1" x14ac:dyDescent="0.2">
      <c r="A90" s="290"/>
      <c r="B90" s="291"/>
      <c r="C90" s="418"/>
      <c r="D90" s="293"/>
      <c r="E90" s="295"/>
      <c r="F90" s="271"/>
      <c r="G90" s="129"/>
      <c r="H90" s="129"/>
      <c r="I90" s="84"/>
      <c r="J90" s="271"/>
      <c r="K90" s="271"/>
      <c r="L90" s="271"/>
      <c r="M90" s="271"/>
      <c r="N90" s="291"/>
      <c r="O90" s="272"/>
      <c r="P90" s="291"/>
      <c r="Q90" s="272"/>
      <c r="R90" s="272"/>
      <c r="S90" s="85"/>
      <c r="T90" s="84">
        <f t="shared" si="359"/>
        <v>0</v>
      </c>
      <c r="U90" s="273"/>
      <c r="V90" s="273"/>
      <c r="W90" s="129"/>
      <c r="X90" s="273"/>
      <c r="Y90" s="273"/>
      <c r="Z90" s="132">
        <f t="shared" si="360"/>
        <v>0</v>
      </c>
      <c r="AA90" s="129"/>
      <c r="AB90" s="129"/>
      <c r="AC90" s="273"/>
      <c r="AD90" s="273"/>
      <c r="AE90" s="132">
        <f t="shared" si="361"/>
        <v>0</v>
      </c>
      <c r="AF90" s="129"/>
      <c r="AG90" s="129"/>
      <c r="AH90" s="273"/>
      <c r="AI90" s="273"/>
      <c r="AJ90" s="132">
        <f t="shared" si="362"/>
        <v>0</v>
      </c>
      <c r="AK90" s="129"/>
      <c r="AL90" s="129"/>
      <c r="AM90" s="273"/>
      <c r="AN90" s="273"/>
      <c r="AO90" s="132">
        <f t="shared" si="6"/>
        <v>0</v>
      </c>
      <c r="AP90" s="129"/>
      <c r="AQ90" s="273"/>
      <c r="AR90" s="369"/>
      <c r="AS90" s="272"/>
      <c r="AT90" s="371"/>
      <c r="AU90" s="293"/>
      <c r="AV90" s="293"/>
      <c r="AW90" s="129"/>
      <c r="AX90" s="129"/>
      <c r="AY90" s="86"/>
      <c r="AZ90" s="87"/>
      <c r="BA90" s="88"/>
      <c r="BB90" s="88"/>
      <c r="BC90" s="88"/>
      <c r="BD90" s="88"/>
      <c r="BE90" s="88"/>
      <c r="BF90" s="88"/>
      <c r="BG90" s="88"/>
    </row>
    <row r="91" spans="1:59" s="90" customFormat="1" hidden="1" x14ac:dyDescent="0.2">
      <c r="A91" s="290"/>
      <c r="B91" s="291"/>
      <c r="C91" s="418"/>
      <c r="D91" s="293"/>
      <c r="E91" s="295"/>
      <c r="F91" s="271"/>
      <c r="G91" s="129"/>
      <c r="H91" s="129"/>
      <c r="I91" s="84"/>
      <c r="J91" s="271"/>
      <c r="K91" s="271"/>
      <c r="L91" s="271"/>
      <c r="M91" s="271"/>
      <c r="N91" s="291"/>
      <c r="O91" s="272"/>
      <c r="P91" s="291"/>
      <c r="Q91" s="272"/>
      <c r="R91" s="272"/>
      <c r="S91" s="85"/>
      <c r="T91" s="84">
        <f t="shared" si="359"/>
        <v>0</v>
      </c>
      <c r="U91" s="273"/>
      <c r="V91" s="273"/>
      <c r="W91" s="129"/>
      <c r="X91" s="273"/>
      <c r="Y91" s="273"/>
      <c r="Z91" s="132">
        <f t="shared" si="360"/>
        <v>0</v>
      </c>
      <c r="AA91" s="129"/>
      <c r="AB91" s="129"/>
      <c r="AC91" s="273"/>
      <c r="AD91" s="273"/>
      <c r="AE91" s="132">
        <f t="shared" si="361"/>
        <v>0</v>
      </c>
      <c r="AF91" s="129"/>
      <c r="AG91" s="129"/>
      <c r="AH91" s="273"/>
      <c r="AI91" s="273"/>
      <c r="AJ91" s="132">
        <f t="shared" si="362"/>
        <v>0</v>
      </c>
      <c r="AK91" s="129"/>
      <c r="AL91" s="129"/>
      <c r="AM91" s="273"/>
      <c r="AN91" s="273"/>
      <c r="AO91" s="132">
        <f t="shared" si="6"/>
        <v>0</v>
      </c>
      <c r="AP91" s="129"/>
      <c r="AQ91" s="273"/>
      <c r="AR91" s="369"/>
      <c r="AS91" s="272"/>
      <c r="AT91" s="371"/>
      <c r="AU91" s="293"/>
      <c r="AV91" s="293"/>
      <c r="AW91" s="129"/>
      <c r="AX91" s="129"/>
      <c r="AY91" s="86"/>
      <c r="AZ91" s="87"/>
      <c r="BA91" s="88"/>
      <c r="BB91" s="88"/>
      <c r="BC91" s="88"/>
      <c r="BD91" s="88"/>
      <c r="BE91" s="88"/>
      <c r="BF91" s="88"/>
      <c r="BG91" s="88"/>
    </row>
    <row r="92" spans="1:59" s="90" customFormat="1" hidden="1" x14ac:dyDescent="0.2">
      <c r="A92" s="290">
        <v>28</v>
      </c>
      <c r="B92" s="291"/>
      <c r="C92" s="418" t="e">
        <f>+VLOOKUP(B92,$A$691:$B$730,2,0)</f>
        <v>#N/A</v>
      </c>
      <c r="D92" s="293"/>
      <c r="E92" s="295" t="e">
        <f>IF(D92=$D$661,$E$661,IF(D92=$D$662,$E$662,IF(D92=$D$663,$E$663,IF(D92=$D$664,$E$664,IF(D92=$D$665,$E$665,IF(D92=$D$666,$E$666,IF(D92=$D$667,$E$667,IF(D92=$D$668,$E$668,IF(D92=$D$669,$E$669,IF(D92=$D$670,$E$670,IF(D92=VICERRECTORÍA_ACADÉMICA_,BE703,IF(D92=PLANEACIÓN_,BE705, IF(D92=IMPACTO,BE704,IF(D92=VICERRECTORÍA_ADMINISTRATIVA_FINANCIERA_,BE706,IF(D92=_VICERRECTORÍA_RESPONSABILIDAD_SOCIAL_Y_BIENESTAR_UNIVERSITARIO_,BE707," ")))))))))))))))</f>
        <v>#VALUE!</v>
      </c>
      <c r="F92" s="271"/>
      <c r="G92" s="129"/>
      <c r="H92" s="129"/>
      <c r="I92" s="84"/>
      <c r="J92" s="271"/>
      <c r="K92" s="291"/>
      <c r="L92" s="271"/>
      <c r="M92" s="271"/>
      <c r="N92" s="291"/>
      <c r="O92" s="272">
        <f t="shared" ref="O92:O134" si="446">IF(N92="ALTA",5,IF(N92="MEDIO ALTA",4,IF(N92="MEDIA",3,IF(N92="MEDIO BAJA",2,IF(N92="BAJA",1,0)))))</f>
        <v>0</v>
      </c>
      <c r="P92" s="291"/>
      <c r="Q92" s="272">
        <f t="shared" ref="Q92" si="447">IF(P92="ALTO",5,IF(P92="MEDIO-ALTO",4,IF(P92="MEDIO",3,IF(P92="MEDIO-BAJO",2,IF(P92="BAJO",1,0)))))</f>
        <v>0</v>
      </c>
      <c r="R92" s="272">
        <f t="shared" ref="R92" si="448">Q92*O92</f>
        <v>0</v>
      </c>
      <c r="S92" s="85"/>
      <c r="T92" s="84">
        <f t="shared" si="359"/>
        <v>0</v>
      </c>
      <c r="U92" s="273" t="e">
        <f t="shared" ref="U92:U152" si="449">ROUND(AVERAGEIF(T92:T94,"&gt;0"),0)</f>
        <v>#DIV/0!</v>
      </c>
      <c r="V92" s="273" t="e">
        <f t="shared" ref="V92:V152" si="450">U92*0.6</f>
        <v>#DIV/0!</v>
      </c>
      <c r="W92" s="129"/>
      <c r="X92" s="273" t="e">
        <f t="shared" ref="X92" si="451">IF(S92="No_existen",5*$X$10,Y92*$X$10)</f>
        <v>#DIV/0!</v>
      </c>
      <c r="Y92" s="273" t="e">
        <f t="shared" si="246"/>
        <v>#DIV/0!</v>
      </c>
      <c r="Z92" s="132">
        <f t="shared" si="360"/>
        <v>0</v>
      </c>
      <c r="AA92" s="129"/>
      <c r="AB92" s="129"/>
      <c r="AC92" s="273" t="e">
        <f t="shared" ref="AC92" si="452">IF(S92="No_existen",5*$AC$10,AD92*$AC$10)</f>
        <v>#DIV/0!</v>
      </c>
      <c r="AD92" s="273" t="e">
        <f t="shared" ref="AD92:AD152" si="453">ROUND(AVERAGEIF(AE92:AE94,"&gt;0"),0)</f>
        <v>#DIV/0!</v>
      </c>
      <c r="AE92" s="132">
        <f t="shared" si="361"/>
        <v>0</v>
      </c>
      <c r="AF92" s="129"/>
      <c r="AG92" s="129"/>
      <c r="AH92" s="273" t="e">
        <f t="shared" ref="AH92" si="454">IF(S92="No_existen",5*$AH$10,AI92*$AH$10)</f>
        <v>#DIV/0!</v>
      </c>
      <c r="AI92" s="273" t="e">
        <f t="shared" ref="AI92" si="455">ROUND(AVERAGEIF(AJ92:AJ94,"&gt;0"),0)</f>
        <v>#DIV/0!</v>
      </c>
      <c r="AJ92" s="132">
        <f t="shared" si="362"/>
        <v>0</v>
      </c>
      <c r="AK92" s="129"/>
      <c r="AL92" s="129"/>
      <c r="AM92" s="273" t="e">
        <f t="shared" ref="AM92" si="456">IF(S92="No_existen",5*$AM$10,AN92*$AM$10)</f>
        <v>#DIV/0!</v>
      </c>
      <c r="AN92" s="273" t="e">
        <f t="shared" ref="AN92" si="457">ROUND(AVERAGEIF(AO92:AO94,"&gt;0"),0)</f>
        <v>#DIV/0!</v>
      </c>
      <c r="AO92" s="132">
        <f t="shared" si="6"/>
        <v>0</v>
      </c>
      <c r="AP92" s="129"/>
      <c r="AQ92" s="273" t="e">
        <f t="shared" ref="AQ92" si="458">ROUND(AVERAGE(U92,Y92,AD92,AI92,AN92),0)</f>
        <v>#DIV/0!</v>
      </c>
      <c r="AR92" s="369" t="e">
        <f t="shared" ref="AR92" si="459">IF(AQ92&lt;1.5,"FUERTE",IF(AND(AQ92&gt;=1.5,AQ92&lt;2.5),"ACEPTABLE",IF(AQ92&gt;=5,"INEXISTENTE","DÉBIL")))</f>
        <v>#DIV/0!</v>
      </c>
      <c r="AS92" s="272">
        <f t="shared" ref="AS92" si="460">IF(R92=0,0,ROUND((R92*AQ92),0))</f>
        <v>0</v>
      </c>
      <c r="AT92" s="371" t="str">
        <f t="shared" ref="AT92" si="461">IF(AS92&gt;=36,"GRAVE", IF(AS92&lt;=10, "LEVE", "MODERADO"))</f>
        <v>LEVE</v>
      </c>
      <c r="AU92" s="293"/>
      <c r="AV92" s="293"/>
      <c r="AW92" s="129"/>
      <c r="AX92" s="129"/>
      <c r="AY92" s="86"/>
      <c r="AZ92" s="87"/>
      <c r="BA92" s="88"/>
      <c r="BB92" s="88"/>
      <c r="BC92" s="88"/>
      <c r="BD92" s="88"/>
      <c r="BE92" s="88"/>
      <c r="BF92" s="88"/>
      <c r="BG92" s="88"/>
    </row>
    <row r="93" spans="1:59" s="90" customFormat="1" hidden="1" x14ac:dyDescent="0.2">
      <c r="A93" s="290"/>
      <c r="B93" s="291"/>
      <c r="C93" s="418"/>
      <c r="D93" s="293"/>
      <c r="E93" s="295"/>
      <c r="F93" s="271"/>
      <c r="G93" s="129"/>
      <c r="H93" s="129"/>
      <c r="I93" s="84"/>
      <c r="J93" s="271"/>
      <c r="K93" s="271"/>
      <c r="L93" s="271"/>
      <c r="M93" s="271"/>
      <c r="N93" s="291"/>
      <c r="O93" s="272"/>
      <c r="P93" s="291"/>
      <c r="Q93" s="272"/>
      <c r="R93" s="272"/>
      <c r="S93" s="85"/>
      <c r="T93" s="84">
        <f t="shared" si="359"/>
        <v>0</v>
      </c>
      <c r="U93" s="273"/>
      <c r="V93" s="273"/>
      <c r="W93" s="129"/>
      <c r="X93" s="273"/>
      <c r="Y93" s="273"/>
      <c r="Z93" s="132">
        <f t="shared" si="360"/>
        <v>0</v>
      </c>
      <c r="AA93" s="129"/>
      <c r="AB93" s="129"/>
      <c r="AC93" s="273"/>
      <c r="AD93" s="273"/>
      <c r="AE93" s="132">
        <f t="shared" si="361"/>
        <v>0</v>
      </c>
      <c r="AF93" s="129"/>
      <c r="AG93" s="129"/>
      <c r="AH93" s="273"/>
      <c r="AI93" s="273"/>
      <c r="AJ93" s="132">
        <f t="shared" si="362"/>
        <v>0</v>
      </c>
      <c r="AK93" s="129"/>
      <c r="AL93" s="129"/>
      <c r="AM93" s="273"/>
      <c r="AN93" s="273"/>
      <c r="AO93" s="132">
        <f t="shared" si="6"/>
        <v>0</v>
      </c>
      <c r="AP93" s="129"/>
      <c r="AQ93" s="273"/>
      <c r="AR93" s="369"/>
      <c r="AS93" s="272"/>
      <c r="AT93" s="371"/>
      <c r="AU93" s="293"/>
      <c r="AV93" s="293"/>
      <c r="AW93" s="129"/>
      <c r="AX93" s="129"/>
      <c r="AY93" s="86"/>
      <c r="AZ93" s="87"/>
      <c r="BA93" s="88"/>
      <c r="BB93" s="88"/>
      <c r="BC93" s="88"/>
      <c r="BD93" s="88"/>
      <c r="BE93" s="88"/>
      <c r="BF93" s="88"/>
      <c r="BG93" s="88"/>
    </row>
    <row r="94" spans="1:59" s="90" customFormat="1" hidden="1" x14ac:dyDescent="0.2">
      <c r="A94" s="290"/>
      <c r="B94" s="291"/>
      <c r="C94" s="418"/>
      <c r="D94" s="293"/>
      <c r="E94" s="295"/>
      <c r="F94" s="271"/>
      <c r="G94" s="129"/>
      <c r="H94" s="129"/>
      <c r="I94" s="84"/>
      <c r="J94" s="271"/>
      <c r="K94" s="271"/>
      <c r="L94" s="271"/>
      <c r="M94" s="271"/>
      <c r="N94" s="291"/>
      <c r="O94" s="272"/>
      <c r="P94" s="291"/>
      <c r="Q94" s="272"/>
      <c r="R94" s="272"/>
      <c r="S94" s="85"/>
      <c r="T94" s="84">
        <f t="shared" si="359"/>
        <v>0</v>
      </c>
      <c r="U94" s="273"/>
      <c r="V94" s="273"/>
      <c r="W94" s="129"/>
      <c r="X94" s="273"/>
      <c r="Y94" s="273"/>
      <c r="Z94" s="132">
        <f t="shared" si="360"/>
        <v>0</v>
      </c>
      <c r="AA94" s="129"/>
      <c r="AB94" s="129"/>
      <c r="AC94" s="273"/>
      <c r="AD94" s="273"/>
      <c r="AE94" s="132">
        <f t="shared" si="361"/>
        <v>0</v>
      </c>
      <c r="AF94" s="129"/>
      <c r="AG94" s="129"/>
      <c r="AH94" s="273"/>
      <c r="AI94" s="273"/>
      <c r="AJ94" s="132">
        <f t="shared" si="362"/>
        <v>0</v>
      </c>
      <c r="AK94" s="129"/>
      <c r="AL94" s="129"/>
      <c r="AM94" s="273"/>
      <c r="AN94" s="273"/>
      <c r="AO94" s="132">
        <f t="shared" si="6"/>
        <v>0</v>
      </c>
      <c r="AP94" s="129"/>
      <c r="AQ94" s="273"/>
      <c r="AR94" s="369"/>
      <c r="AS94" s="272"/>
      <c r="AT94" s="371"/>
      <c r="AU94" s="293"/>
      <c r="AV94" s="293"/>
      <c r="AW94" s="129"/>
      <c r="AX94" s="129"/>
      <c r="AY94" s="86"/>
      <c r="AZ94" s="87"/>
      <c r="BA94" s="88"/>
      <c r="BB94" s="88"/>
      <c r="BC94" s="88"/>
      <c r="BD94" s="88"/>
      <c r="BE94" s="88"/>
      <c r="BF94" s="88"/>
      <c r="BG94" s="88"/>
    </row>
    <row r="95" spans="1:59" s="90" customFormat="1" hidden="1" x14ac:dyDescent="0.2">
      <c r="A95" s="290">
        <v>29</v>
      </c>
      <c r="B95" s="291"/>
      <c r="C95" s="418" t="e">
        <f>+VLOOKUP(B95,$A$691:$B$730,2,0)</f>
        <v>#N/A</v>
      </c>
      <c r="D95" s="293"/>
      <c r="E95" s="295" t="e">
        <f>IF(D95=$D$661,$E$661,IF(D95=$D$662,$E$662,IF(D95=$D$663,$E$663,IF(D95=$D$664,$E$664,IF(D95=$D$665,$E$665,IF(D95=$D$666,$E$666,IF(D95=$D$667,$E$667,IF(D95=$D$668,$E$668,IF(D95=$D$669,$E$669,IF(D95=$D$670,$E$670,IF(D95=VICERRECTORÍA_ACADÉMICA_,BE706,IF(D95=PLANEACIÓN_,BE708, IF(D95=IMPACTO,BE707,IF(D95=VICERRECTORÍA_ADMINISTRATIVA_FINANCIERA_,BE709,IF(D95=_VICERRECTORÍA_RESPONSABILIDAD_SOCIAL_Y_BIENESTAR_UNIVERSITARIO_,BE710," ")))))))))))))))</f>
        <v>#VALUE!</v>
      </c>
      <c r="F95" s="271"/>
      <c r="G95" s="129"/>
      <c r="H95" s="129"/>
      <c r="I95" s="84"/>
      <c r="J95" s="271"/>
      <c r="K95" s="291"/>
      <c r="L95" s="271"/>
      <c r="M95" s="271"/>
      <c r="N95" s="291"/>
      <c r="O95" s="272">
        <f t="shared" si="223"/>
        <v>0</v>
      </c>
      <c r="P95" s="291"/>
      <c r="Q95" s="272">
        <f t="shared" ref="Q95" si="462">IF(P95="ALTO",5,IF(P95="MEDIO-ALTO",4,IF(P95="MEDIO",3,IF(P95="MEDIO-BAJO",2,IF(P95="BAJO",1,0)))))</f>
        <v>0</v>
      </c>
      <c r="R95" s="272">
        <f t="shared" ref="R95" si="463">Q95*O95</f>
        <v>0</v>
      </c>
      <c r="S95" s="85"/>
      <c r="T95" s="84">
        <f t="shared" si="359"/>
        <v>0</v>
      </c>
      <c r="U95" s="273" t="e">
        <f t="shared" ref="U95:U155" si="464">ROUND(AVERAGEIF(T95:T97,"&gt;0"),0)</f>
        <v>#DIV/0!</v>
      </c>
      <c r="V95" s="273" t="e">
        <f t="shared" ref="V95:V155" si="465">U95*0.6</f>
        <v>#DIV/0!</v>
      </c>
      <c r="W95" s="129"/>
      <c r="X95" s="273" t="e">
        <f t="shared" ref="X95" si="466">IF(S95="No_existen",5*$X$10,Y95*$X$10)</f>
        <v>#DIV/0!</v>
      </c>
      <c r="Y95" s="273" t="e">
        <f t="shared" si="263"/>
        <v>#DIV/0!</v>
      </c>
      <c r="Z95" s="132">
        <f t="shared" si="360"/>
        <v>0</v>
      </c>
      <c r="AA95" s="129"/>
      <c r="AB95" s="129"/>
      <c r="AC95" s="273" t="e">
        <f t="shared" ref="AC95" si="467">IF(S95="No_existen",5*$AC$10,AD95*$AC$10)</f>
        <v>#DIV/0!</v>
      </c>
      <c r="AD95" s="273" t="e">
        <f t="shared" ref="AD95:AD155" si="468">ROUND(AVERAGEIF(AE95:AE97,"&gt;0"),0)</f>
        <v>#DIV/0!</v>
      </c>
      <c r="AE95" s="132">
        <f t="shared" si="361"/>
        <v>0</v>
      </c>
      <c r="AF95" s="129"/>
      <c r="AG95" s="129"/>
      <c r="AH95" s="273" t="e">
        <f t="shared" ref="AH95" si="469">IF(S95="No_existen",5*$AH$10,AI95*$AH$10)</f>
        <v>#DIV/0!</v>
      </c>
      <c r="AI95" s="273" t="e">
        <f t="shared" ref="AI95" si="470">ROUND(AVERAGEIF(AJ95:AJ97,"&gt;0"),0)</f>
        <v>#DIV/0!</v>
      </c>
      <c r="AJ95" s="132">
        <f t="shared" si="362"/>
        <v>0</v>
      </c>
      <c r="AK95" s="129"/>
      <c r="AL95" s="129"/>
      <c r="AM95" s="273" t="e">
        <f t="shared" ref="AM95" si="471">IF(S95="No_existen",5*$AM$10,AN95*$AM$10)</f>
        <v>#DIV/0!</v>
      </c>
      <c r="AN95" s="273" t="e">
        <f t="shared" ref="AN95" si="472">ROUND(AVERAGEIF(AO95:AO97,"&gt;0"),0)</f>
        <v>#DIV/0!</v>
      </c>
      <c r="AO95" s="132">
        <f t="shared" si="6"/>
        <v>0</v>
      </c>
      <c r="AP95" s="129"/>
      <c r="AQ95" s="273" t="e">
        <f t="shared" ref="AQ95" si="473">ROUND(AVERAGE(U95,Y95,AD95,AI95,AN95),0)</f>
        <v>#DIV/0!</v>
      </c>
      <c r="AR95" s="369" t="e">
        <f t="shared" ref="AR95" si="474">IF(AQ95&lt;1.5,"FUERTE",IF(AND(AQ95&gt;=1.5,AQ95&lt;2.5),"ACEPTABLE",IF(AQ95&gt;=5,"INEXISTENTE","DÉBIL")))</f>
        <v>#DIV/0!</v>
      </c>
      <c r="AS95" s="272">
        <f t="shared" ref="AS95" si="475">IF(R95=0,0,ROUND((R95*AQ95),0))</f>
        <v>0</v>
      </c>
      <c r="AT95" s="371" t="str">
        <f t="shared" ref="AT95" si="476">IF(AS95&gt;=36,"GRAVE", IF(AS95&lt;=10, "LEVE", "MODERADO"))</f>
        <v>LEVE</v>
      </c>
      <c r="AU95" s="293"/>
      <c r="AV95" s="293"/>
      <c r="AW95" s="129"/>
      <c r="AX95" s="129"/>
      <c r="AY95" s="86"/>
      <c r="AZ95" s="87"/>
      <c r="BA95" s="88"/>
      <c r="BB95" s="88"/>
      <c r="BC95" s="88"/>
      <c r="BD95" s="88"/>
      <c r="BE95" s="88"/>
      <c r="BF95" s="88"/>
      <c r="BG95" s="88"/>
    </row>
    <row r="96" spans="1:59" s="90" customFormat="1" hidden="1" x14ac:dyDescent="0.2">
      <c r="A96" s="290"/>
      <c r="B96" s="291"/>
      <c r="C96" s="418"/>
      <c r="D96" s="293"/>
      <c r="E96" s="295"/>
      <c r="F96" s="271"/>
      <c r="G96" s="129"/>
      <c r="H96" s="129"/>
      <c r="I96" s="84"/>
      <c r="J96" s="271"/>
      <c r="K96" s="271"/>
      <c r="L96" s="271"/>
      <c r="M96" s="271"/>
      <c r="N96" s="291"/>
      <c r="O96" s="272"/>
      <c r="P96" s="291"/>
      <c r="Q96" s="272"/>
      <c r="R96" s="272"/>
      <c r="S96" s="85"/>
      <c r="T96" s="84">
        <f t="shared" si="359"/>
        <v>0</v>
      </c>
      <c r="U96" s="273"/>
      <c r="V96" s="273"/>
      <c r="W96" s="129"/>
      <c r="X96" s="273"/>
      <c r="Y96" s="273"/>
      <c r="Z96" s="132">
        <f t="shared" si="360"/>
        <v>0</v>
      </c>
      <c r="AA96" s="129"/>
      <c r="AB96" s="129"/>
      <c r="AC96" s="273"/>
      <c r="AD96" s="273"/>
      <c r="AE96" s="132">
        <f t="shared" si="361"/>
        <v>0</v>
      </c>
      <c r="AF96" s="129"/>
      <c r="AG96" s="129"/>
      <c r="AH96" s="273"/>
      <c r="AI96" s="273"/>
      <c r="AJ96" s="132">
        <f t="shared" si="362"/>
        <v>0</v>
      </c>
      <c r="AK96" s="129"/>
      <c r="AL96" s="129"/>
      <c r="AM96" s="273"/>
      <c r="AN96" s="273"/>
      <c r="AO96" s="132">
        <f t="shared" si="6"/>
        <v>0</v>
      </c>
      <c r="AP96" s="129"/>
      <c r="AQ96" s="273"/>
      <c r="AR96" s="369"/>
      <c r="AS96" s="272"/>
      <c r="AT96" s="371"/>
      <c r="AU96" s="293"/>
      <c r="AV96" s="293"/>
      <c r="AW96" s="129"/>
      <c r="AX96" s="129"/>
      <c r="AY96" s="86"/>
      <c r="AZ96" s="87"/>
      <c r="BA96" s="88"/>
      <c r="BB96" s="88"/>
      <c r="BC96" s="88"/>
      <c r="BD96" s="88"/>
      <c r="BE96" s="88"/>
      <c r="BF96" s="88"/>
      <c r="BG96" s="88"/>
    </row>
    <row r="97" spans="1:59" s="90" customFormat="1" hidden="1" x14ac:dyDescent="0.2">
      <c r="A97" s="290"/>
      <c r="B97" s="291"/>
      <c r="C97" s="418"/>
      <c r="D97" s="293"/>
      <c r="E97" s="295"/>
      <c r="F97" s="271"/>
      <c r="G97" s="129"/>
      <c r="H97" s="129"/>
      <c r="I97" s="84"/>
      <c r="J97" s="271"/>
      <c r="K97" s="271"/>
      <c r="L97" s="271"/>
      <c r="M97" s="271"/>
      <c r="N97" s="291"/>
      <c r="O97" s="272"/>
      <c r="P97" s="291"/>
      <c r="Q97" s="272"/>
      <c r="R97" s="272"/>
      <c r="S97" s="85"/>
      <c r="T97" s="84">
        <f t="shared" si="359"/>
        <v>0</v>
      </c>
      <c r="U97" s="273"/>
      <c r="V97" s="273"/>
      <c r="W97" s="129"/>
      <c r="X97" s="273"/>
      <c r="Y97" s="273"/>
      <c r="Z97" s="132">
        <f t="shared" si="360"/>
        <v>0</v>
      </c>
      <c r="AA97" s="129"/>
      <c r="AB97" s="129"/>
      <c r="AC97" s="273"/>
      <c r="AD97" s="273"/>
      <c r="AE97" s="132">
        <f t="shared" si="361"/>
        <v>0</v>
      </c>
      <c r="AF97" s="129"/>
      <c r="AG97" s="129"/>
      <c r="AH97" s="273"/>
      <c r="AI97" s="273"/>
      <c r="AJ97" s="132">
        <f t="shared" si="362"/>
        <v>0</v>
      </c>
      <c r="AK97" s="129"/>
      <c r="AL97" s="129"/>
      <c r="AM97" s="273"/>
      <c r="AN97" s="273"/>
      <c r="AO97" s="132">
        <f t="shared" si="6"/>
        <v>0</v>
      </c>
      <c r="AP97" s="129"/>
      <c r="AQ97" s="273"/>
      <c r="AR97" s="369"/>
      <c r="AS97" s="272"/>
      <c r="AT97" s="371"/>
      <c r="AU97" s="293"/>
      <c r="AV97" s="293"/>
      <c r="AW97" s="129"/>
      <c r="AX97" s="129"/>
      <c r="AY97" s="86"/>
      <c r="AZ97" s="87"/>
      <c r="BA97" s="88"/>
      <c r="BB97" s="88"/>
      <c r="BC97" s="88"/>
      <c r="BD97" s="88"/>
      <c r="BE97" s="88"/>
      <c r="BF97" s="88"/>
      <c r="BG97" s="88"/>
    </row>
    <row r="98" spans="1:59" s="90" customFormat="1" hidden="1" x14ac:dyDescent="0.2">
      <c r="A98" s="290">
        <v>30</v>
      </c>
      <c r="B98" s="291"/>
      <c r="C98" s="418" t="e">
        <f>+VLOOKUP(B98,$A$691:$B$730,2,0)</f>
        <v>#N/A</v>
      </c>
      <c r="D98" s="293"/>
      <c r="E98" s="295" t="e">
        <f>IF(D98=$D$661,$E$661,IF(D98=$D$662,$E$662,IF(D98=$D$663,$E$663,IF(D98=$D$664,$E$664,IF(D98=$D$665,$E$665,IF(D98=$D$666,$E$666,IF(D98=$D$667,$E$667,IF(D98=$D$668,$E$668,IF(D98=$D$669,$E$669,IF(D98=$D$670,$E$670,IF(D98=VICERRECTORÍA_ACADÉMICA_,BE709,IF(D98=PLANEACIÓN_,BE711, IF(D98=IMPACTO,BE710,IF(D98=VICERRECTORÍA_ADMINISTRATIVA_FINANCIERA_,BE712,IF(D98=_VICERRECTORÍA_RESPONSABILIDAD_SOCIAL_Y_BIENESTAR_UNIVERSITARIO_,BE713," ")))))))))))))))</f>
        <v>#VALUE!</v>
      </c>
      <c r="F98" s="271"/>
      <c r="G98" s="129"/>
      <c r="H98" s="129"/>
      <c r="I98" s="84"/>
      <c r="J98" s="271"/>
      <c r="K98" s="291"/>
      <c r="L98" s="271"/>
      <c r="M98" s="271"/>
      <c r="N98" s="291"/>
      <c r="O98" s="272">
        <f t="shared" si="240"/>
        <v>0</v>
      </c>
      <c r="P98" s="291"/>
      <c r="Q98" s="272">
        <f t="shared" ref="Q98" si="477">IF(P98="ALTO",5,IF(P98="MEDIO-ALTO",4,IF(P98="MEDIO",3,IF(P98="MEDIO-BAJO",2,IF(P98="BAJO",1,0)))))</f>
        <v>0</v>
      </c>
      <c r="R98" s="272">
        <f t="shared" ref="R98" si="478">Q98*O98</f>
        <v>0</v>
      </c>
      <c r="S98" s="85"/>
      <c r="T98" s="84">
        <f t="shared" si="359"/>
        <v>0</v>
      </c>
      <c r="U98" s="273" t="e">
        <f t="shared" ref="U98:U158" si="479">ROUND(AVERAGEIF(T98:T100,"&gt;0"),0)</f>
        <v>#DIV/0!</v>
      </c>
      <c r="V98" s="273" t="e">
        <f t="shared" ref="V98:V158" si="480">U98*0.6</f>
        <v>#DIV/0!</v>
      </c>
      <c r="W98" s="129"/>
      <c r="X98" s="273" t="e">
        <f t="shared" ref="X98" si="481">IF(S98="No_existen",5*$X$10,Y98*$X$10)</f>
        <v>#DIV/0!</v>
      </c>
      <c r="Y98" s="273" t="e">
        <f t="shared" si="280"/>
        <v>#DIV/0!</v>
      </c>
      <c r="Z98" s="132">
        <f t="shared" si="360"/>
        <v>0</v>
      </c>
      <c r="AA98" s="129"/>
      <c r="AB98" s="129"/>
      <c r="AC98" s="273" t="e">
        <f t="shared" ref="AC98" si="482">IF(S98="No_existen",5*$AC$10,AD98*$AC$10)</f>
        <v>#DIV/0!</v>
      </c>
      <c r="AD98" s="273" t="e">
        <f t="shared" ref="AD98:AD158" si="483">ROUND(AVERAGEIF(AE98:AE100,"&gt;0"),0)</f>
        <v>#DIV/0!</v>
      </c>
      <c r="AE98" s="132">
        <f t="shared" si="361"/>
        <v>0</v>
      </c>
      <c r="AF98" s="129"/>
      <c r="AG98" s="129"/>
      <c r="AH98" s="273" t="e">
        <f t="shared" ref="AH98" si="484">IF(S98="No_existen",5*$AH$10,AI98*$AH$10)</f>
        <v>#DIV/0!</v>
      </c>
      <c r="AI98" s="273" t="e">
        <f t="shared" ref="AI98" si="485">ROUND(AVERAGEIF(AJ98:AJ100,"&gt;0"),0)</f>
        <v>#DIV/0!</v>
      </c>
      <c r="AJ98" s="132">
        <f t="shared" si="362"/>
        <v>0</v>
      </c>
      <c r="AK98" s="129"/>
      <c r="AL98" s="129"/>
      <c r="AM98" s="273" t="e">
        <f t="shared" ref="AM98" si="486">IF(S98="No_existen",5*$AM$10,AN98*$AM$10)</f>
        <v>#DIV/0!</v>
      </c>
      <c r="AN98" s="273" t="e">
        <f t="shared" ref="AN98" si="487">ROUND(AVERAGEIF(AO98:AO100,"&gt;0"),0)</f>
        <v>#DIV/0!</v>
      </c>
      <c r="AO98" s="132">
        <f t="shared" si="6"/>
        <v>0</v>
      </c>
      <c r="AP98" s="129"/>
      <c r="AQ98" s="273" t="e">
        <f t="shared" ref="AQ98" si="488">ROUND(AVERAGE(U98,Y98,AD98,AI98,AN98),0)</f>
        <v>#DIV/0!</v>
      </c>
      <c r="AR98" s="369" t="e">
        <f t="shared" ref="AR98" si="489">IF(AQ98&lt;1.5,"FUERTE",IF(AND(AQ98&gt;=1.5,AQ98&lt;2.5),"ACEPTABLE",IF(AQ98&gt;=5,"INEXISTENTE","DÉBIL")))</f>
        <v>#DIV/0!</v>
      </c>
      <c r="AS98" s="272">
        <f t="shared" ref="AS98" si="490">IF(R98=0,0,ROUND((R98*AQ98),0))</f>
        <v>0</v>
      </c>
      <c r="AT98" s="371" t="str">
        <f t="shared" ref="AT98" si="491">IF(AS98&gt;=36,"GRAVE", IF(AS98&lt;=10, "LEVE", "MODERADO"))</f>
        <v>LEVE</v>
      </c>
      <c r="AU98" s="293"/>
      <c r="AV98" s="293"/>
      <c r="AW98" s="129"/>
      <c r="AX98" s="129"/>
      <c r="AY98" s="86"/>
      <c r="AZ98" s="87"/>
      <c r="BA98" s="88"/>
      <c r="BB98" s="88"/>
      <c r="BC98" s="88"/>
      <c r="BD98" s="88"/>
      <c r="BE98" s="88"/>
      <c r="BF98" s="88"/>
      <c r="BG98" s="88"/>
    </row>
    <row r="99" spans="1:59" s="90" customFormat="1" hidden="1" x14ac:dyDescent="0.2">
      <c r="A99" s="290"/>
      <c r="B99" s="291"/>
      <c r="C99" s="418"/>
      <c r="D99" s="293"/>
      <c r="E99" s="295"/>
      <c r="F99" s="271"/>
      <c r="G99" s="129"/>
      <c r="H99" s="129"/>
      <c r="I99" s="84"/>
      <c r="J99" s="271"/>
      <c r="K99" s="271"/>
      <c r="L99" s="271"/>
      <c r="M99" s="271"/>
      <c r="N99" s="291"/>
      <c r="O99" s="272"/>
      <c r="P99" s="291"/>
      <c r="Q99" s="272"/>
      <c r="R99" s="272"/>
      <c r="S99" s="85"/>
      <c r="T99" s="84">
        <f t="shared" si="359"/>
        <v>0</v>
      </c>
      <c r="U99" s="273"/>
      <c r="V99" s="273"/>
      <c r="W99" s="129"/>
      <c r="X99" s="273"/>
      <c r="Y99" s="273"/>
      <c r="Z99" s="132">
        <f t="shared" si="360"/>
        <v>0</v>
      </c>
      <c r="AA99" s="129"/>
      <c r="AB99" s="129"/>
      <c r="AC99" s="273"/>
      <c r="AD99" s="273"/>
      <c r="AE99" s="132">
        <f t="shared" si="361"/>
        <v>0</v>
      </c>
      <c r="AF99" s="129"/>
      <c r="AG99" s="129"/>
      <c r="AH99" s="273"/>
      <c r="AI99" s="273"/>
      <c r="AJ99" s="132">
        <f t="shared" si="362"/>
        <v>0</v>
      </c>
      <c r="AK99" s="129"/>
      <c r="AL99" s="129"/>
      <c r="AM99" s="273"/>
      <c r="AN99" s="273"/>
      <c r="AO99" s="132">
        <f t="shared" si="6"/>
        <v>0</v>
      </c>
      <c r="AP99" s="129"/>
      <c r="AQ99" s="273"/>
      <c r="AR99" s="369"/>
      <c r="AS99" s="272"/>
      <c r="AT99" s="371"/>
      <c r="AU99" s="293"/>
      <c r="AV99" s="293"/>
      <c r="AW99" s="129"/>
      <c r="AX99" s="129"/>
      <c r="AY99" s="86"/>
      <c r="AZ99" s="87"/>
      <c r="BA99" s="88"/>
      <c r="BB99" s="88"/>
      <c r="BC99" s="88"/>
      <c r="BD99" s="88"/>
      <c r="BE99" s="88"/>
      <c r="BF99" s="88"/>
      <c r="BG99" s="88"/>
    </row>
    <row r="100" spans="1:59" s="90" customFormat="1" hidden="1" x14ac:dyDescent="0.2">
      <c r="A100" s="290"/>
      <c r="B100" s="291"/>
      <c r="C100" s="418"/>
      <c r="D100" s="293"/>
      <c r="E100" s="295"/>
      <c r="F100" s="271"/>
      <c r="G100" s="129"/>
      <c r="H100" s="129"/>
      <c r="I100" s="84"/>
      <c r="J100" s="271"/>
      <c r="K100" s="271"/>
      <c r="L100" s="271"/>
      <c r="M100" s="271"/>
      <c r="N100" s="291"/>
      <c r="O100" s="272"/>
      <c r="P100" s="291"/>
      <c r="Q100" s="272"/>
      <c r="R100" s="272"/>
      <c r="S100" s="85"/>
      <c r="T100" s="84">
        <f t="shared" si="359"/>
        <v>0</v>
      </c>
      <c r="U100" s="273"/>
      <c r="V100" s="273"/>
      <c r="W100" s="129"/>
      <c r="X100" s="273"/>
      <c r="Y100" s="273"/>
      <c r="Z100" s="132">
        <f t="shared" si="360"/>
        <v>0</v>
      </c>
      <c r="AA100" s="129"/>
      <c r="AB100" s="129"/>
      <c r="AC100" s="273"/>
      <c r="AD100" s="273"/>
      <c r="AE100" s="132">
        <f t="shared" si="361"/>
        <v>0</v>
      </c>
      <c r="AF100" s="129"/>
      <c r="AG100" s="129"/>
      <c r="AH100" s="273"/>
      <c r="AI100" s="273"/>
      <c r="AJ100" s="132">
        <f t="shared" si="362"/>
        <v>0</v>
      </c>
      <c r="AK100" s="129"/>
      <c r="AL100" s="129"/>
      <c r="AM100" s="273"/>
      <c r="AN100" s="273"/>
      <c r="AO100" s="132">
        <f t="shared" si="6"/>
        <v>0</v>
      </c>
      <c r="AP100" s="129"/>
      <c r="AQ100" s="273"/>
      <c r="AR100" s="369"/>
      <c r="AS100" s="272"/>
      <c r="AT100" s="371"/>
      <c r="AU100" s="293"/>
      <c r="AV100" s="293"/>
      <c r="AW100" s="129"/>
      <c r="AX100" s="129"/>
      <c r="AY100" s="86"/>
      <c r="AZ100" s="87"/>
      <c r="BA100" s="88"/>
      <c r="BB100" s="88"/>
      <c r="BC100" s="88"/>
      <c r="BD100" s="88"/>
      <c r="BE100" s="88"/>
      <c r="BF100" s="88"/>
      <c r="BG100" s="88"/>
    </row>
    <row r="101" spans="1:59" s="90" customFormat="1" hidden="1" x14ac:dyDescent="0.2">
      <c r="A101" s="290">
        <v>31</v>
      </c>
      <c r="B101" s="291"/>
      <c r="C101" s="418" t="e">
        <f>+VLOOKUP(B101,$A$691:$B$730,2,0)</f>
        <v>#N/A</v>
      </c>
      <c r="D101" s="293"/>
      <c r="E101" s="295" t="e">
        <f>IF(D101=$D$661,$E$661,IF(D101=$D$662,$E$662,IF(D101=$D$663,$E$663,IF(D101=$D$664,$E$664,IF(D101=$D$665,$E$665,IF(D101=$D$666,$E$666,IF(D101=$D$667,$E$667,IF(D101=$D$668,$E$668,IF(D101=$D$669,$E$669,IF(D101=$D$670,$E$670,IF(D101=VICERRECTORÍA_ACADÉMICA_,BE712,IF(D101=PLANEACIÓN_,BE714, IF(D101=IMPACTO,BE713,IF(D101=VICERRECTORÍA_ADMINISTRATIVA_FINANCIERA_,BE715,IF(D101=_VICERRECTORÍA_RESPONSABILIDAD_SOCIAL_Y_BIENESTAR_UNIVERSITARIO_,BE716," ")))))))))))))))</f>
        <v>#VALUE!</v>
      </c>
      <c r="F101" s="271"/>
      <c r="G101" s="129"/>
      <c r="H101" s="129"/>
      <c r="I101" s="84"/>
      <c r="J101" s="271"/>
      <c r="K101" s="291"/>
      <c r="L101" s="271"/>
      <c r="M101" s="271"/>
      <c r="N101" s="291"/>
      <c r="O101" s="272">
        <f t="shared" ref="O101" si="492">IF(N101="ALTA",5,IF(N101="MEDIO ALTA",4,IF(N101="MEDIA",3,IF(N101="MEDIO BAJA",2,IF(N101="BAJA",1,0)))))</f>
        <v>0</v>
      </c>
      <c r="P101" s="291"/>
      <c r="Q101" s="272">
        <f t="shared" ref="Q101" si="493">IF(P101="ALTO",5,IF(P101="MEDIO-ALTO",4,IF(P101="MEDIO",3,IF(P101="MEDIO-BAJO",2,IF(P101="BAJO",1,0)))))</f>
        <v>0</v>
      </c>
      <c r="R101" s="272">
        <f t="shared" ref="R101" si="494">Q101*O101</f>
        <v>0</v>
      </c>
      <c r="S101" s="85"/>
      <c r="T101" s="84">
        <f t="shared" si="359"/>
        <v>0</v>
      </c>
      <c r="U101" s="273" t="e">
        <f t="shared" ref="U101:U161" si="495">ROUND(AVERAGEIF(T101:T103,"&gt;0"),0)</f>
        <v>#DIV/0!</v>
      </c>
      <c r="V101" s="273" t="e">
        <f t="shared" ref="V101:V161" si="496">U101*0.6</f>
        <v>#DIV/0!</v>
      </c>
      <c r="W101" s="129"/>
      <c r="X101" s="273" t="e">
        <f t="shared" ref="X101" si="497">IF(S101="No_existen",5*$X$10,Y101*$X$10)</f>
        <v>#DIV/0!</v>
      </c>
      <c r="Y101" s="273" t="e">
        <f t="shared" si="297"/>
        <v>#DIV/0!</v>
      </c>
      <c r="Z101" s="132">
        <f t="shared" si="360"/>
        <v>0</v>
      </c>
      <c r="AA101" s="129"/>
      <c r="AB101" s="129"/>
      <c r="AC101" s="273" t="e">
        <f t="shared" ref="AC101" si="498">IF(S101="No_existen",5*$AC$10,AD101*$AC$10)</f>
        <v>#DIV/0!</v>
      </c>
      <c r="AD101" s="273" t="e">
        <f t="shared" ref="AD101:AD161" si="499">ROUND(AVERAGEIF(AE101:AE103,"&gt;0"),0)</f>
        <v>#DIV/0!</v>
      </c>
      <c r="AE101" s="132">
        <f t="shared" si="361"/>
        <v>0</v>
      </c>
      <c r="AF101" s="129"/>
      <c r="AG101" s="129"/>
      <c r="AH101" s="273" t="e">
        <f t="shared" ref="AH101" si="500">IF(S101="No_existen",5*$AH$10,AI101*$AH$10)</f>
        <v>#DIV/0!</v>
      </c>
      <c r="AI101" s="273" t="e">
        <f t="shared" ref="AI101" si="501">ROUND(AVERAGEIF(AJ101:AJ103,"&gt;0"),0)</f>
        <v>#DIV/0!</v>
      </c>
      <c r="AJ101" s="132">
        <f t="shared" si="362"/>
        <v>0</v>
      </c>
      <c r="AK101" s="129"/>
      <c r="AL101" s="129"/>
      <c r="AM101" s="273" t="e">
        <f t="shared" ref="AM101" si="502">IF(S101="No_existen",5*$AM$10,AN101*$AM$10)</f>
        <v>#DIV/0!</v>
      </c>
      <c r="AN101" s="273" t="e">
        <f t="shared" ref="AN101" si="503">ROUND(AVERAGEIF(AO101:AO103,"&gt;0"),0)</f>
        <v>#DIV/0!</v>
      </c>
      <c r="AO101" s="132">
        <f t="shared" si="6"/>
        <v>0</v>
      </c>
      <c r="AP101" s="129"/>
      <c r="AQ101" s="273" t="e">
        <f t="shared" ref="AQ101" si="504">ROUND(AVERAGE(U101,Y101,AD101,AI101,AN101),0)</f>
        <v>#DIV/0!</v>
      </c>
      <c r="AR101" s="369" t="e">
        <f t="shared" ref="AR101" si="505">IF(AQ101&lt;1.5,"FUERTE",IF(AND(AQ101&gt;=1.5,AQ101&lt;2.5),"ACEPTABLE",IF(AQ101&gt;=5,"INEXISTENTE","DÉBIL")))</f>
        <v>#DIV/0!</v>
      </c>
      <c r="AS101" s="272">
        <f t="shared" ref="AS101" si="506">IF(R101=0,0,ROUND((R101*AQ101),0))</f>
        <v>0</v>
      </c>
      <c r="AT101" s="371" t="str">
        <f t="shared" ref="AT101" si="507">IF(AS101&gt;=36,"GRAVE", IF(AS101&lt;=10, "LEVE", "MODERADO"))</f>
        <v>LEVE</v>
      </c>
      <c r="AU101" s="293"/>
      <c r="AV101" s="293"/>
      <c r="AW101" s="129"/>
      <c r="AX101" s="129"/>
      <c r="AY101" s="86"/>
      <c r="AZ101" s="87"/>
      <c r="BA101" s="88"/>
      <c r="BB101" s="88"/>
      <c r="BC101" s="88"/>
      <c r="BD101" s="88"/>
      <c r="BE101" s="88"/>
      <c r="BF101" s="88"/>
      <c r="BG101" s="88"/>
    </row>
    <row r="102" spans="1:59" s="90" customFormat="1" hidden="1" x14ac:dyDescent="0.2">
      <c r="A102" s="290"/>
      <c r="B102" s="291"/>
      <c r="C102" s="418"/>
      <c r="D102" s="293"/>
      <c r="E102" s="295"/>
      <c r="F102" s="271"/>
      <c r="G102" s="129"/>
      <c r="H102" s="129"/>
      <c r="I102" s="84"/>
      <c r="J102" s="271"/>
      <c r="K102" s="271"/>
      <c r="L102" s="271"/>
      <c r="M102" s="271"/>
      <c r="N102" s="291"/>
      <c r="O102" s="272"/>
      <c r="P102" s="291"/>
      <c r="Q102" s="272"/>
      <c r="R102" s="272"/>
      <c r="S102" s="85"/>
      <c r="T102" s="84">
        <f t="shared" si="359"/>
        <v>0</v>
      </c>
      <c r="U102" s="273"/>
      <c r="V102" s="273"/>
      <c r="W102" s="129"/>
      <c r="X102" s="273"/>
      <c r="Y102" s="273"/>
      <c r="Z102" s="132">
        <f t="shared" si="360"/>
        <v>0</v>
      </c>
      <c r="AA102" s="129"/>
      <c r="AB102" s="129"/>
      <c r="AC102" s="273"/>
      <c r="AD102" s="273"/>
      <c r="AE102" s="132">
        <f t="shared" si="361"/>
        <v>0</v>
      </c>
      <c r="AF102" s="129"/>
      <c r="AG102" s="129"/>
      <c r="AH102" s="273"/>
      <c r="AI102" s="273"/>
      <c r="AJ102" s="132">
        <f t="shared" si="362"/>
        <v>0</v>
      </c>
      <c r="AK102" s="129"/>
      <c r="AL102" s="129"/>
      <c r="AM102" s="273"/>
      <c r="AN102" s="273"/>
      <c r="AO102" s="132">
        <f t="shared" si="6"/>
        <v>0</v>
      </c>
      <c r="AP102" s="129"/>
      <c r="AQ102" s="273"/>
      <c r="AR102" s="369"/>
      <c r="AS102" s="272"/>
      <c r="AT102" s="371"/>
      <c r="AU102" s="293"/>
      <c r="AV102" s="293"/>
      <c r="AW102" s="129"/>
      <c r="AX102" s="129"/>
      <c r="AY102" s="86"/>
      <c r="AZ102" s="87"/>
      <c r="BA102" s="88"/>
      <c r="BB102" s="88"/>
      <c r="BC102" s="88"/>
      <c r="BD102" s="88"/>
      <c r="BE102" s="88"/>
      <c r="BF102" s="88"/>
      <c r="BG102" s="88"/>
    </row>
    <row r="103" spans="1:59" s="90" customFormat="1" hidden="1" x14ac:dyDescent="0.2">
      <c r="A103" s="290"/>
      <c r="B103" s="291"/>
      <c r="C103" s="418"/>
      <c r="D103" s="293"/>
      <c r="E103" s="295"/>
      <c r="F103" s="271"/>
      <c r="G103" s="129"/>
      <c r="H103" s="129"/>
      <c r="I103" s="84"/>
      <c r="J103" s="271"/>
      <c r="K103" s="271"/>
      <c r="L103" s="271"/>
      <c r="M103" s="271"/>
      <c r="N103" s="291"/>
      <c r="O103" s="272"/>
      <c r="P103" s="291"/>
      <c r="Q103" s="272"/>
      <c r="R103" s="272"/>
      <c r="S103" s="85"/>
      <c r="T103" s="84">
        <f t="shared" si="359"/>
        <v>0</v>
      </c>
      <c r="U103" s="273"/>
      <c r="V103" s="273"/>
      <c r="W103" s="129"/>
      <c r="X103" s="273"/>
      <c r="Y103" s="273"/>
      <c r="Z103" s="132">
        <f t="shared" si="360"/>
        <v>0</v>
      </c>
      <c r="AA103" s="129"/>
      <c r="AB103" s="129"/>
      <c r="AC103" s="273"/>
      <c r="AD103" s="273"/>
      <c r="AE103" s="132">
        <f t="shared" si="361"/>
        <v>0</v>
      </c>
      <c r="AF103" s="129"/>
      <c r="AG103" s="129"/>
      <c r="AH103" s="273"/>
      <c r="AI103" s="273"/>
      <c r="AJ103" s="132">
        <f t="shared" si="362"/>
        <v>0</v>
      </c>
      <c r="AK103" s="129"/>
      <c r="AL103" s="129"/>
      <c r="AM103" s="273"/>
      <c r="AN103" s="273"/>
      <c r="AO103" s="132">
        <f t="shared" si="6"/>
        <v>0</v>
      </c>
      <c r="AP103" s="129"/>
      <c r="AQ103" s="273"/>
      <c r="AR103" s="369"/>
      <c r="AS103" s="272"/>
      <c r="AT103" s="371"/>
      <c r="AU103" s="293"/>
      <c r="AV103" s="293"/>
      <c r="AW103" s="129"/>
      <c r="AX103" s="129"/>
      <c r="AY103" s="86"/>
      <c r="AZ103" s="87"/>
      <c r="BA103" s="88"/>
      <c r="BB103" s="88"/>
      <c r="BC103" s="88"/>
      <c r="BD103" s="88"/>
      <c r="BE103" s="88"/>
      <c r="BF103" s="88"/>
      <c r="BG103" s="88"/>
    </row>
    <row r="104" spans="1:59" s="90" customFormat="1" hidden="1" x14ac:dyDescent="0.2">
      <c r="A104" s="290">
        <v>32</v>
      </c>
      <c r="B104" s="291"/>
      <c r="C104" s="418" t="e">
        <f>+VLOOKUP(B104,$A$691:$B$730,2,0)</f>
        <v>#N/A</v>
      </c>
      <c r="D104" s="293"/>
      <c r="E104" s="295" t="e">
        <f>IF(D104=$D$661,$E$661,IF(D104=$D$662,$E$662,IF(D104=$D$663,$E$663,IF(D104=$D$664,$E$664,IF(D104=$D$665,$E$665,IF(D104=$D$666,$E$666,IF(D104=$D$667,$E$667,IF(D104=$D$668,$E$668,IF(D104=$D$669,$E$669,IF(D104=$D$670,$E$670,IF(D104=VICERRECTORÍA_ACADÉMICA_,BE715,IF(D104=PLANEACIÓN_,BE717, IF(D104=IMPACTO,BE716,IF(D104=VICERRECTORÍA_ADMINISTRATIVA_FINANCIERA_,BE718,IF(D104=_VICERRECTORÍA_RESPONSABILIDAD_SOCIAL_Y_BIENESTAR_UNIVERSITARIO_,BE719," ")))))))))))))))</f>
        <v>#VALUE!</v>
      </c>
      <c r="F104" s="271"/>
      <c r="G104" s="129"/>
      <c r="H104" s="129"/>
      <c r="I104" s="84"/>
      <c r="J104" s="271"/>
      <c r="K104" s="291"/>
      <c r="L104" s="271"/>
      <c r="M104" s="271"/>
      <c r="N104" s="291"/>
      <c r="O104" s="272">
        <f t="shared" si="274"/>
        <v>0</v>
      </c>
      <c r="P104" s="291"/>
      <c r="Q104" s="272">
        <f t="shared" ref="Q104" si="508">IF(P104="ALTO",5,IF(P104="MEDIO-ALTO",4,IF(P104="MEDIO",3,IF(P104="MEDIO-BAJO",2,IF(P104="BAJO",1,0)))))</f>
        <v>0</v>
      </c>
      <c r="R104" s="272">
        <f t="shared" ref="R104" si="509">Q104*O104</f>
        <v>0</v>
      </c>
      <c r="S104" s="85"/>
      <c r="T104" s="84">
        <f t="shared" si="359"/>
        <v>0</v>
      </c>
      <c r="U104" s="273" t="e">
        <f t="shared" ref="U104:U164" si="510">ROUND(AVERAGEIF(T104:T106,"&gt;0"),0)</f>
        <v>#DIV/0!</v>
      </c>
      <c r="V104" s="273" t="e">
        <f t="shared" ref="V104:V164" si="511">U104*0.6</f>
        <v>#DIV/0!</v>
      </c>
      <c r="W104" s="129"/>
      <c r="X104" s="273" t="e">
        <f t="shared" ref="X104" si="512">IF(S104="No_existen",5*$X$10,Y104*$X$10)</f>
        <v>#DIV/0!</v>
      </c>
      <c r="Y104" s="273" t="e">
        <f t="shared" si="314"/>
        <v>#DIV/0!</v>
      </c>
      <c r="Z104" s="132">
        <f t="shared" si="360"/>
        <v>0</v>
      </c>
      <c r="AA104" s="129"/>
      <c r="AB104" s="129"/>
      <c r="AC104" s="273" t="e">
        <f t="shared" ref="AC104" si="513">IF(S104="No_existen",5*$AC$10,AD104*$AC$10)</f>
        <v>#DIV/0!</v>
      </c>
      <c r="AD104" s="273" t="e">
        <f t="shared" ref="AD104:AD164" si="514">ROUND(AVERAGEIF(AE104:AE106,"&gt;0"),0)</f>
        <v>#DIV/0!</v>
      </c>
      <c r="AE104" s="132">
        <f t="shared" si="361"/>
        <v>0</v>
      </c>
      <c r="AF104" s="129"/>
      <c r="AG104" s="129"/>
      <c r="AH104" s="273" t="e">
        <f t="shared" ref="AH104" si="515">IF(S104="No_existen",5*$AH$10,AI104*$AH$10)</f>
        <v>#DIV/0!</v>
      </c>
      <c r="AI104" s="273" t="e">
        <f t="shared" ref="AI104" si="516">ROUND(AVERAGEIF(AJ104:AJ106,"&gt;0"),0)</f>
        <v>#DIV/0!</v>
      </c>
      <c r="AJ104" s="132">
        <f t="shared" si="362"/>
        <v>0</v>
      </c>
      <c r="AK104" s="129"/>
      <c r="AL104" s="129"/>
      <c r="AM104" s="273" t="e">
        <f t="shared" ref="AM104" si="517">IF(S104="No_existen",5*$AM$10,AN104*$AM$10)</f>
        <v>#DIV/0!</v>
      </c>
      <c r="AN104" s="273" t="e">
        <f t="shared" ref="AN104" si="518">ROUND(AVERAGEIF(AO104:AO106,"&gt;0"),0)</f>
        <v>#DIV/0!</v>
      </c>
      <c r="AO104" s="132">
        <f t="shared" si="6"/>
        <v>0</v>
      </c>
      <c r="AP104" s="129"/>
      <c r="AQ104" s="273" t="e">
        <f t="shared" ref="AQ104" si="519">ROUND(AVERAGE(U104,Y104,AD104,AI104,AN104),0)</f>
        <v>#DIV/0!</v>
      </c>
      <c r="AR104" s="369" t="e">
        <f t="shared" ref="AR104" si="520">IF(AQ104&lt;1.5,"FUERTE",IF(AND(AQ104&gt;=1.5,AQ104&lt;2.5),"ACEPTABLE",IF(AQ104&gt;=5,"INEXISTENTE","DÉBIL")))</f>
        <v>#DIV/0!</v>
      </c>
      <c r="AS104" s="272">
        <f t="shared" ref="AS104" si="521">IF(R104=0,0,ROUND((R104*AQ104),0))</f>
        <v>0</v>
      </c>
      <c r="AT104" s="371" t="str">
        <f t="shared" ref="AT104" si="522">IF(AS104&gt;=36,"GRAVE", IF(AS104&lt;=10, "LEVE", "MODERADO"))</f>
        <v>LEVE</v>
      </c>
      <c r="AU104" s="293"/>
      <c r="AV104" s="293"/>
      <c r="AW104" s="129"/>
      <c r="AX104" s="129"/>
      <c r="AY104" s="86"/>
      <c r="AZ104" s="87"/>
      <c r="BA104" s="88"/>
      <c r="BB104" s="88"/>
      <c r="BC104" s="88"/>
      <c r="BD104" s="88"/>
      <c r="BE104" s="88"/>
      <c r="BF104" s="88"/>
      <c r="BG104" s="88"/>
    </row>
    <row r="105" spans="1:59" s="90" customFormat="1" hidden="1" x14ac:dyDescent="0.2">
      <c r="A105" s="290"/>
      <c r="B105" s="291"/>
      <c r="C105" s="418"/>
      <c r="D105" s="293"/>
      <c r="E105" s="295"/>
      <c r="F105" s="271"/>
      <c r="G105" s="129"/>
      <c r="H105" s="129"/>
      <c r="I105" s="84"/>
      <c r="J105" s="271"/>
      <c r="K105" s="271"/>
      <c r="L105" s="271"/>
      <c r="M105" s="271"/>
      <c r="N105" s="291"/>
      <c r="O105" s="272"/>
      <c r="P105" s="291"/>
      <c r="Q105" s="272"/>
      <c r="R105" s="272"/>
      <c r="S105" s="85"/>
      <c r="T105" s="84">
        <f t="shared" si="359"/>
        <v>0</v>
      </c>
      <c r="U105" s="273"/>
      <c r="V105" s="273"/>
      <c r="W105" s="129"/>
      <c r="X105" s="273"/>
      <c r="Y105" s="273"/>
      <c r="Z105" s="132">
        <f t="shared" si="360"/>
        <v>0</v>
      </c>
      <c r="AA105" s="129"/>
      <c r="AB105" s="129"/>
      <c r="AC105" s="273"/>
      <c r="AD105" s="273"/>
      <c r="AE105" s="132">
        <f t="shared" si="361"/>
        <v>0</v>
      </c>
      <c r="AF105" s="129"/>
      <c r="AG105" s="129"/>
      <c r="AH105" s="273"/>
      <c r="AI105" s="273"/>
      <c r="AJ105" s="132">
        <f t="shared" si="362"/>
        <v>0</v>
      </c>
      <c r="AK105" s="129"/>
      <c r="AL105" s="129"/>
      <c r="AM105" s="273"/>
      <c r="AN105" s="273"/>
      <c r="AO105" s="132">
        <f t="shared" si="6"/>
        <v>0</v>
      </c>
      <c r="AP105" s="129"/>
      <c r="AQ105" s="273"/>
      <c r="AR105" s="369"/>
      <c r="AS105" s="272"/>
      <c r="AT105" s="371"/>
      <c r="AU105" s="293"/>
      <c r="AV105" s="293"/>
      <c r="AW105" s="129"/>
      <c r="AX105" s="129"/>
      <c r="AY105" s="86"/>
      <c r="AZ105" s="87"/>
      <c r="BA105" s="88"/>
      <c r="BB105" s="88"/>
      <c r="BC105" s="88"/>
      <c r="BD105" s="88"/>
      <c r="BE105" s="88"/>
      <c r="BF105" s="88"/>
      <c r="BG105" s="88"/>
    </row>
    <row r="106" spans="1:59" s="90" customFormat="1" hidden="1" x14ac:dyDescent="0.2">
      <c r="A106" s="290"/>
      <c r="B106" s="291"/>
      <c r="C106" s="418"/>
      <c r="D106" s="293"/>
      <c r="E106" s="295"/>
      <c r="F106" s="271"/>
      <c r="G106" s="129"/>
      <c r="H106" s="129"/>
      <c r="I106" s="84"/>
      <c r="J106" s="271"/>
      <c r="K106" s="271"/>
      <c r="L106" s="271"/>
      <c r="M106" s="271"/>
      <c r="N106" s="291"/>
      <c r="O106" s="272"/>
      <c r="P106" s="291"/>
      <c r="Q106" s="272"/>
      <c r="R106" s="272"/>
      <c r="S106" s="85"/>
      <c r="T106" s="84">
        <f t="shared" si="359"/>
        <v>0</v>
      </c>
      <c r="U106" s="273"/>
      <c r="V106" s="273"/>
      <c r="W106" s="129"/>
      <c r="X106" s="273"/>
      <c r="Y106" s="273"/>
      <c r="Z106" s="132">
        <f t="shared" si="360"/>
        <v>0</v>
      </c>
      <c r="AA106" s="129"/>
      <c r="AB106" s="129"/>
      <c r="AC106" s="273"/>
      <c r="AD106" s="273"/>
      <c r="AE106" s="132">
        <f t="shared" si="361"/>
        <v>0</v>
      </c>
      <c r="AF106" s="129"/>
      <c r="AG106" s="129"/>
      <c r="AH106" s="273"/>
      <c r="AI106" s="273"/>
      <c r="AJ106" s="132">
        <f t="shared" si="362"/>
        <v>0</v>
      </c>
      <c r="AK106" s="129"/>
      <c r="AL106" s="129"/>
      <c r="AM106" s="273"/>
      <c r="AN106" s="273"/>
      <c r="AO106" s="132">
        <f t="shared" si="6"/>
        <v>0</v>
      </c>
      <c r="AP106" s="129"/>
      <c r="AQ106" s="273"/>
      <c r="AR106" s="369"/>
      <c r="AS106" s="272"/>
      <c r="AT106" s="371"/>
      <c r="AU106" s="293"/>
      <c r="AV106" s="293"/>
      <c r="AW106" s="129"/>
      <c r="AX106" s="129"/>
      <c r="AY106" s="86"/>
      <c r="AZ106" s="87"/>
      <c r="BA106" s="88"/>
      <c r="BB106" s="88"/>
      <c r="BC106" s="88"/>
      <c r="BD106" s="88"/>
      <c r="BE106" s="88"/>
      <c r="BF106" s="88"/>
      <c r="BG106" s="88"/>
    </row>
    <row r="107" spans="1:59" s="90" customFormat="1" hidden="1" x14ac:dyDescent="0.2">
      <c r="A107" s="290">
        <v>33</v>
      </c>
      <c r="B107" s="291"/>
      <c r="C107" s="418" t="e">
        <f>+VLOOKUP(B107,$A$691:$B$730,2,0)</f>
        <v>#N/A</v>
      </c>
      <c r="D107" s="293"/>
      <c r="E107" s="295" t="e">
        <f>IF(D107=$D$661,$E$661,IF(D107=$D$662,$E$662,IF(D107=$D$663,$E$663,IF(D107=$D$664,$E$664,IF(D107=$D$665,$E$665,IF(D107=$D$666,$E$666,IF(D107=$D$667,$E$667,IF(D107=$D$668,$E$668,IF(D107=$D$669,$E$669,IF(D107=$D$670,$E$670,IF(D107=VICERRECTORÍA_ACADÉMICA_,BE718,IF(D107=PLANEACIÓN_,BE720, IF(D107=IMPACTO,BE719,IF(D107=VICERRECTORÍA_ADMINISTRATIVA_FINANCIERA_,BE721,IF(D107=_VICERRECTORÍA_RESPONSABILIDAD_SOCIAL_Y_BIENESTAR_UNIVERSITARIO_,BE722," ")))))))))))))))</f>
        <v>#VALUE!</v>
      </c>
      <c r="F107" s="271"/>
      <c r="G107" s="129"/>
      <c r="H107" s="129"/>
      <c r="I107" s="84"/>
      <c r="J107" s="271"/>
      <c r="K107" s="291"/>
      <c r="L107" s="271"/>
      <c r="M107" s="271"/>
      <c r="N107" s="291"/>
      <c r="O107" s="272">
        <f t="shared" si="291"/>
        <v>0</v>
      </c>
      <c r="P107" s="291"/>
      <c r="Q107" s="272">
        <f t="shared" ref="Q107" si="523">IF(P107="ALTO",5,IF(P107="MEDIO-ALTO",4,IF(P107="MEDIO",3,IF(P107="MEDIO-BAJO",2,IF(P107="BAJO",1,0)))))</f>
        <v>0</v>
      </c>
      <c r="R107" s="272">
        <f t="shared" ref="R107" si="524">Q107*O107</f>
        <v>0</v>
      </c>
      <c r="S107" s="85"/>
      <c r="T107" s="84">
        <f t="shared" si="359"/>
        <v>0</v>
      </c>
      <c r="U107" s="273" t="e">
        <f t="shared" ref="U107:U167" si="525">ROUND(AVERAGEIF(T107:T109,"&gt;0"),0)</f>
        <v>#DIV/0!</v>
      </c>
      <c r="V107" s="273" t="e">
        <f t="shared" ref="V107:V167" si="526">U107*0.6</f>
        <v>#DIV/0!</v>
      </c>
      <c r="W107" s="129"/>
      <c r="X107" s="273" t="e">
        <f t="shared" ref="X107" si="527">IF(S107="No_existen",5*$X$10,Y107*$X$10)</f>
        <v>#DIV/0!</v>
      </c>
      <c r="Y107" s="273" t="e">
        <f t="shared" si="331"/>
        <v>#DIV/0!</v>
      </c>
      <c r="Z107" s="132">
        <f t="shared" si="360"/>
        <v>0</v>
      </c>
      <c r="AA107" s="129"/>
      <c r="AB107" s="129"/>
      <c r="AC107" s="273" t="e">
        <f t="shared" ref="AC107" si="528">IF(S107="No_existen",5*$AC$10,AD107*$AC$10)</f>
        <v>#DIV/0!</v>
      </c>
      <c r="AD107" s="273" t="e">
        <f t="shared" ref="AD107:AD167" si="529">ROUND(AVERAGEIF(AE107:AE109,"&gt;0"),0)</f>
        <v>#DIV/0!</v>
      </c>
      <c r="AE107" s="132">
        <f t="shared" si="361"/>
        <v>0</v>
      </c>
      <c r="AF107" s="129"/>
      <c r="AG107" s="129"/>
      <c r="AH107" s="273" t="e">
        <f t="shared" ref="AH107" si="530">IF(S107="No_existen",5*$AH$10,AI107*$AH$10)</f>
        <v>#DIV/0!</v>
      </c>
      <c r="AI107" s="273" t="e">
        <f t="shared" ref="AI107" si="531">ROUND(AVERAGEIF(AJ107:AJ109,"&gt;0"),0)</f>
        <v>#DIV/0!</v>
      </c>
      <c r="AJ107" s="132">
        <f t="shared" si="362"/>
        <v>0</v>
      </c>
      <c r="AK107" s="129"/>
      <c r="AL107" s="129"/>
      <c r="AM107" s="273" t="e">
        <f t="shared" ref="AM107" si="532">IF(S107="No_existen",5*$AM$10,AN107*$AM$10)</f>
        <v>#DIV/0!</v>
      </c>
      <c r="AN107" s="273" t="e">
        <f t="shared" ref="AN107" si="533">ROUND(AVERAGEIF(AO107:AO109,"&gt;0"),0)</f>
        <v>#DIV/0!</v>
      </c>
      <c r="AO107" s="132">
        <f t="shared" si="6"/>
        <v>0</v>
      </c>
      <c r="AP107" s="129"/>
      <c r="AQ107" s="273" t="e">
        <f t="shared" ref="AQ107" si="534">ROUND(AVERAGE(U107,Y107,AD107,AI107,AN107),0)</f>
        <v>#DIV/0!</v>
      </c>
      <c r="AR107" s="369" t="e">
        <f t="shared" ref="AR107" si="535">IF(AQ107&lt;1.5,"FUERTE",IF(AND(AQ107&gt;=1.5,AQ107&lt;2.5),"ACEPTABLE",IF(AQ107&gt;=5,"INEXISTENTE","DÉBIL")))</f>
        <v>#DIV/0!</v>
      </c>
      <c r="AS107" s="272">
        <f t="shared" ref="AS107" si="536">IF(R107=0,0,ROUND((R107*AQ107),0))</f>
        <v>0</v>
      </c>
      <c r="AT107" s="371" t="str">
        <f t="shared" ref="AT107" si="537">IF(AS107&gt;=36,"GRAVE", IF(AS107&lt;=10, "LEVE", "MODERADO"))</f>
        <v>LEVE</v>
      </c>
      <c r="AU107" s="293"/>
      <c r="AV107" s="293"/>
      <c r="AW107" s="129"/>
      <c r="AX107" s="129"/>
      <c r="AY107" s="86"/>
      <c r="AZ107" s="87"/>
      <c r="BA107" s="88"/>
      <c r="BB107" s="88"/>
      <c r="BC107" s="88"/>
      <c r="BD107" s="88"/>
      <c r="BE107" s="88"/>
      <c r="BF107" s="88"/>
      <c r="BG107" s="88"/>
    </row>
    <row r="108" spans="1:59" s="90" customFormat="1" hidden="1" x14ac:dyDescent="0.2">
      <c r="A108" s="290"/>
      <c r="B108" s="291"/>
      <c r="C108" s="418"/>
      <c r="D108" s="293"/>
      <c r="E108" s="295"/>
      <c r="F108" s="271"/>
      <c r="G108" s="129"/>
      <c r="H108" s="129"/>
      <c r="I108" s="84"/>
      <c r="J108" s="271"/>
      <c r="K108" s="271"/>
      <c r="L108" s="271"/>
      <c r="M108" s="271"/>
      <c r="N108" s="291"/>
      <c r="O108" s="272"/>
      <c r="P108" s="291"/>
      <c r="Q108" s="272"/>
      <c r="R108" s="272"/>
      <c r="S108" s="85"/>
      <c r="T108" s="84">
        <f t="shared" si="359"/>
        <v>0</v>
      </c>
      <c r="U108" s="273"/>
      <c r="V108" s="273"/>
      <c r="W108" s="129"/>
      <c r="X108" s="273"/>
      <c r="Y108" s="273"/>
      <c r="Z108" s="132">
        <f t="shared" si="360"/>
        <v>0</v>
      </c>
      <c r="AA108" s="129"/>
      <c r="AB108" s="129"/>
      <c r="AC108" s="273"/>
      <c r="AD108" s="273"/>
      <c r="AE108" s="132">
        <f t="shared" si="361"/>
        <v>0</v>
      </c>
      <c r="AF108" s="129"/>
      <c r="AG108" s="129"/>
      <c r="AH108" s="273"/>
      <c r="AI108" s="273"/>
      <c r="AJ108" s="132">
        <f t="shared" si="362"/>
        <v>0</v>
      </c>
      <c r="AK108" s="129"/>
      <c r="AL108" s="129"/>
      <c r="AM108" s="273"/>
      <c r="AN108" s="273"/>
      <c r="AO108" s="132">
        <f t="shared" si="6"/>
        <v>0</v>
      </c>
      <c r="AP108" s="129"/>
      <c r="AQ108" s="273"/>
      <c r="AR108" s="369"/>
      <c r="AS108" s="272"/>
      <c r="AT108" s="371"/>
      <c r="AU108" s="293"/>
      <c r="AV108" s="293"/>
      <c r="AW108" s="129"/>
      <c r="AX108" s="129"/>
      <c r="AY108" s="86"/>
      <c r="AZ108" s="87"/>
      <c r="BA108" s="88"/>
      <c r="BB108" s="88"/>
      <c r="BC108" s="88"/>
      <c r="BD108" s="88"/>
      <c r="BE108" s="88"/>
      <c r="BF108" s="88"/>
      <c r="BG108" s="88"/>
    </row>
    <row r="109" spans="1:59" s="90" customFormat="1" hidden="1" x14ac:dyDescent="0.2">
      <c r="A109" s="290"/>
      <c r="B109" s="291"/>
      <c r="C109" s="418"/>
      <c r="D109" s="293"/>
      <c r="E109" s="295"/>
      <c r="F109" s="271"/>
      <c r="G109" s="129"/>
      <c r="H109" s="129"/>
      <c r="I109" s="84"/>
      <c r="J109" s="271"/>
      <c r="K109" s="271"/>
      <c r="L109" s="271"/>
      <c r="M109" s="271"/>
      <c r="N109" s="291"/>
      <c r="O109" s="272"/>
      <c r="P109" s="291"/>
      <c r="Q109" s="272"/>
      <c r="R109" s="272"/>
      <c r="S109" s="85"/>
      <c r="T109" s="84">
        <f t="shared" si="359"/>
        <v>0</v>
      </c>
      <c r="U109" s="273"/>
      <c r="V109" s="273"/>
      <c r="W109" s="129"/>
      <c r="X109" s="273"/>
      <c r="Y109" s="273"/>
      <c r="Z109" s="132">
        <f t="shared" si="360"/>
        <v>0</v>
      </c>
      <c r="AA109" s="129"/>
      <c r="AB109" s="129"/>
      <c r="AC109" s="273"/>
      <c r="AD109" s="273"/>
      <c r="AE109" s="132">
        <f t="shared" si="361"/>
        <v>0</v>
      </c>
      <c r="AF109" s="129"/>
      <c r="AG109" s="129"/>
      <c r="AH109" s="273"/>
      <c r="AI109" s="273"/>
      <c r="AJ109" s="132">
        <f t="shared" si="362"/>
        <v>0</v>
      </c>
      <c r="AK109" s="129"/>
      <c r="AL109" s="129"/>
      <c r="AM109" s="273"/>
      <c r="AN109" s="273"/>
      <c r="AO109" s="132">
        <f t="shared" si="6"/>
        <v>0</v>
      </c>
      <c r="AP109" s="129"/>
      <c r="AQ109" s="273"/>
      <c r="AR109" s="369"/>
      <c r="AS109" s="272"/>
      <c r="AT109" s="371"/>
      <c r="AU109" s="293"/>
      <c r="AV109" s="293"/>
      <c r="AW109" s="129"/>
      <c r="AX109" s="129"/>
      <c r="AY109" s="86"/>
      <c r="AZ109" s="87"/>
      <c r="BA109" s="88"/>
      <c r="BB109" s="88"/>
      <c r="BC109" s="88"/>
      <c r="BD109" s="88"/>
      <c r="BE109" s="88"/>
      <c r="BF109" s="88"/>
      <c r="BG109" s="88"/>
    </row>
    <row r="110" spans="1:59" s="90" customFormat="1" hidden="1" x14ac:dyDescent="0.2">
      <c r="A110" s="290">
        <v>34</v>
      </c>
      <c r="B110" s="291"/>
      <c r="C110" s="418" t="e">
        <f>+VLOOKUP(B110,$A$691:$B$730,2,0)</f>
        <v>#N/A</v>
      </c>
      <c r="D110" s="293"/>
      <c r="E110" s="295" t="e">
        <f>IF(D110=$D$661,$E$661,IF(D110=$D$662,$E$662,IF(D110=$D$663,$E$663,IF(D110=$D$664,$E$664,IF(D110=$D$665,$E$665,IF(D110=$D$666,$E$666,IF(D110=$D$667,$E$667,IF(D110=$D$668,$E$668,IF(D110=$D$669,$E$669,IF(D110=$D$670,$E$670,IF(D110=VICERRECTORÍA_ACADÉMICA_,BE721,IF(D110=PLANEACIÓN_,BE723, IF(D110=IMPACTO,BE722,IF(D110=VICERRECTORÍA_ADMINISTRATIVA_FINANCIERA_,BE724,IF(D110=_VICERRECTORÍA_RESPONSABILIDAD_SOCIAL_Y_BIENESTAR_UNIVERSITARIO_,BE725," ")))))))))))))))</f>
        <v>#VALUE!</v>
      </c>
      <c r="F110" s="271"/>
      <c r="G110" s="129"/>
      <c r="H110" s="129"/>
      <c r="I110" s="84"/>
      <c r="J110" s="271"/>
      <c r="K110" s="291"/>
      <c r="L110" s="271"/>
      <c r="M110" s="271"/>
      <c r="N110" s="291"/>
      <c r="O110" s="272">
        <f t="shared" si="308"/>
        <v>0</v>
      </c>
      <c r="P110" s="291"/>
      <c r="Q110" s="272">
        <f t="shared" ref="Q110" si="538">IF(P110="ALTO",5,IF(P110="MEDIO-ALTO",4,IF(P110="MEDIO",3,IF(P110="MEDIO-BAJO",2,IF(P110="BAJO",1,0)))))</f>
        <v>0</v>
      </c>
      <c r="R110" s="272">
        <f t="shared" ref="R110" si="539">Q110*O110</f>
        <v>0</v>
      </c>
      <c r="S110" s="85"/>
      <c r="T110" s="84">
        <f t="shared" si="359"/>
        <v>0</v>
      </c>
      <c r="U110" s="273" t="e">
        <f t="shared" ref="U110:U170" si="540">ROUND(AVERAGEIF(T110:T112,"&gt;0"),0)</f>
        <v>#DIV/0!</v>
      </c>
      <c r="V110" s="273" t="e">
        <f t="shared" ref="V110:V170" si="541">U110*0.6</f>
        <v>#DIV/0!</v>
      </c>
      <c r="W110" s="129"/>
      <c r="X110" s="273" t="e">
        <f t="shared" ref="X110" si="542">IF(S110="No_existen",5*$X$10,Y110*$X$10)</f>
        <v>#DIV/0!</v>
      </c>
      <c r="Y110" s="273" t="e">
        <f t="shared" si="348"/>
        <v>#DIV/0!</v>
      </c>
      <c r="Z110" s="132">
        <f t="shared" si="360"/>
        <v>0</v>
      </c>
      <c r="AA110" s="129"/>
      <c r="AB110" s="129"/>
      <c r="AC110" s="273" t="e">
        <f t="shared" ref="AC110" si="543">IF(S110="No_existen",5*$AC$10,AD110*$AC$10)</f>
        <v>#DIV/0!</v>
      </c>
      <c r="AD110" s="273" t="e">
        <f t="shared" ref="AD110:AD170" si="544">ROUND(AVERAGEIF(AE110:AE112,"&gt;0"),0)</f>
        <v>#DIV/0!</v>
      </c>
      <c r="AE110" s="132">
        <f t="shared" si="361"/>
        <v>0</v>
      </c>
      <c r="AF110" s="129"/>
      <c r="AG110" s="129"/>
      <c r="AH110" s="273" t="e">
        <f t="shared" ref="AH110" si="545">IF(S110="No_existen",5*$AH$10,AI110*$AH$10)</f>
        <v>#DIV/0!</v>
      </c>
      <c r="AI110" s="273" t="e">
        <f t="shared" ref="AI110" si="546">ROUND(AVERAGEIF(AJ110:AJ112,"&gt;0"),0)</f>
        <v>#DIV/0!</v>
      </c>
      <c r="AJ110" s="132">
        <f t="shared" si="362"/>
        <v>0</v>
      </c>
      <c r="AK110" s="129"/>
      <c r="AL110" s="129"/>
      <c r="AM110" s="273" t="e">
        <f t="shared" ref="AM110" si="547">IF(S110="No_existen",5*$AM$10,AN110*$AM$10)</f>
        <v>#DIV/0!</v>
      </c>
      <c r="AN110" s="273" t="e">
        <f t="shared" ref="AN110" si="548">ROUND(AVERAGEIF(AO110:AO112,"&gt;0"),0)</f>
        <v>#DIV/0!</v>
      </c>
      <c r="AO110" s="132">
        <f t="shared" si="6"/>
        <v>0</v>
      </c>
      <c r="AP110" s="129"/>
      <c r="AQ110" s="273" t="e">
        <f t="shared" ref="AQ110" si="549">ROUND(AVERAGE(U110,Y110,AD110,AI110,AN110),0)</f>
        <v>#DIV/0!</v>
      </c>
      <c r="AR110" s="369" t="e">
        <f t="shared" ref="AR110" si="550">IF(AQ110&lt;1.5,"FUERTE",IF(AND(AQ110&gt;=1.5,AQ110&lt;2.5),"ACEPTABLE",IF(AQ110&gt;=5,"INEXISTENTE","DÉBIL")))</f>
        <v>#DIV/0!</v>
      </c>
      <c r="AS110" s="272">
        <f t="shared" ref="AS110" si="551">IF(R110=0,0,ROUND((R110*AQ110),0))</f>
        <v>0</v>
      </c>
      <c r="AT110" s="371" t="str">
        <f t="shared" ref="AT110" si="552">IF(AS110&gt;=36,"GRAVE", IF(AS110&lt;=10, "LEVE", "MODERADO"))</f>
        <v>LEVE</v>
      </c>
      <c r="AU110" s="293"/>
      <c r="AV110" s="293"/>
      <c r="AW110" s="129"/>
      <c r="AX110" s="129"/>
      <c r="AY110" s="86"/>
      <c r="AZ110" s="87"/>
      <c r="BA110" s="88"/>
      <c r="BB110" s="88"/>
      <c r="BC110" s="88"/>
      <c r="BD110" s="88"/>
      <c r="BE110" s="88"/>
      <c r="BF110" s="88"/>
      <c r="BG110" s="88"/>
    </row>
    <row r="111" spans="1:59" s="90" customFormat="1" hidden="1" x14ac:dyDescent="0.2">
      <c r="A111" s="290"/>
      <c r="B111" s="291"/>
      <c r="C111" s="418"/>
      <c r="D111" s="293"/>
      <c r="E111" s="295"/>
      <c r="F111" s="271"/>
      <c r="G111" s="129"/>
      <c r="H111" s="129"/>
      <c r="I111" s="84"/>
      <c r="J111" s="271"/>
      <c r="K111" s="271"/>
      <c r="L111" s="271"/>
      <c r="M111" s="271"/>
      <c r="N111" s="291"/>
      <c r="O111" s="272"/>
      <c r="P111" s="291"/>
      <c r="Q111" s="272"/>
      <c r="R111" s="272"/>
      <c r="S111" s="85"/>
      <c r="T111" s="84">
        <f t="shared" si="359"/>
        <v>0</v>
      </c>
      <c r="U111" s="273"/>
      <c r="V111" s="273"/>
      <c r="W111" s="129"/>
      <c r="X111" s="273"/>
      <c r="Y111" s="273"/>
      <c r="Z111" s="132">
        <f t="shared" si="360"/>
        <v>0</v>
      </c>
      <c r="AA111" s="129"/>
      <c r="AB111" s="129"/>
      <c r="AC111" s="273"/>
      <c r="AD111" s="273"/>
      <c r="AE111" s="132">
        <f t="shared" si="361"/>
        <v>0</v>
      </c>
      <c r="AF111" s="129"/>
      <c r="AG111" s="129"/>
      <c r="AH111" s="273"/>
      <c r="AI111" s="273"/>
      <c r="AJ111" s="132">
        <f t="shared" si="362"/>
        <v>0</v>
      </c>
      <c r="AK111" s="129"/>
      <c r="AL111" s="129"/>
      <c r="AM111" s="273"/>
      <c r="AN111" s="273"/>
      <c r="AO111" s="132">
        <f t="shared" si="6"/>
        <v>0</v>
      </c>
      <c r="AP111" s="129"/>
      <c r="AQ111" s="273"/>
      <c r="AR111" s="369"/>
      <c r="AS111" s="272"/>
      <c r="AT111" s="371"/>
      <c r="AU111" s="293"/>
      <c r="AV111" s="293"/>
      <c r="AW111" s="129"/>
      <c r="AX111" s="129"/>
      <c r="AY111" s="86"/>
      <c r="AZ111" s="87"/>
      <c r="BA111" s="88"/>
      <c r="BB111" s="88"/>
      <c r="BC111" s="88"/>
      <c r="BD111" s="88"/>
      <c r="BE111" s="88"/>
      <c r="BF111" s="88"/>
      <c r="BG111" s="88"/>
    </row>
    <row r="112" spans="1:59" s="90" customFormat="1" hidden="1" x14ac:dyDescent="0.2">
      <c r="A112" s="290"/>
      <c r="B112" s="291"/>
      <c r="C112" s="418"/>
      <c r="D112" s="293"/>
      <c r="E112" s="295"/>
      <c r="F112" s="271"/>
      <c r="G112" s="129"/>
      <c r="H112" s="129"/>
      <c r="I112" s="84"/>
      <c r="J112" s="271"/>
      <c r="K112" s="271"/>
      <c r="L112" s="271"/>
      <c r="M112" s="271"/>
      <c r="N112" s="291"/>
      <c r="O112" s="272"/>
      <c r="P112" s="291"/>
      <c r="Q112" s="272"/>
      <c r="R112" s="272"/>
      <c r="S112" s="85"/>
      <c r="T112" s="84">
        <f t="shared" si="359"/>
        <v>0</v>
      </c>
      <c r="U112" s="273"/>
      <c r="V112" s="273"/>
      <c r="W112" s="129"/>
      <c r="X112" s="273"/>
      <c r="Y112" s="273"/>
      <c r="Z112" s="132">
        <f t="shared" si="360"/>
        <v>0</v>
      </c>
      <c r="AA112" s="129"/>
      <c r="AB112" s="129"/>
      <c r="AC112" s="273"/>
      <c r="AD112" s="273"/>
      <c r="AE112" s="132">
        <f t="shared" si="361"/>
        <v>0</v>
      </c>
      <c r="AF112" s="129"/>
      <c r="AG112" s="129"/>
      <c r="AH112" s="273"/>
      <c r="AI112" s="273"/>
      <c r="AJ112" s="132">
        <f t="shared" si="362"/>
        <v>0</v>
      </c>
      <c r="AK112" s="129"/>
      <c r="AL112" s="129"/>
      <c r="AM112" s="273"/>
      <c r="AN112" s="273"/>
      <c r="AO112" s="132">
        <f t="shared" si="6"/>
        <v>0</v>
      </c>
      <c r="AP112" s="129"/>
      <c r="AQ112" s="273"/>
      <c r="AR112" s="369"/>
      <c r="AS112" s="272"/>
      <c r="AT112" s="371"/>
      <c r="AU112" s="293"/>
      <c r="AV112" s="293"/>
      <c r="AW112" s="129"/>
      <c r="AX112" s="129"/>
      <c r="AY112" s="86"/>
      <c r="AZ112" s="87"/>
      <c r="BA112" s="88"/>
      <c r="BB112" s="88"/>
      <c r="BC112" s="88"/>
      <c r="BD112" s="88"/>
      <c r="BE112" s="88"/>
      <c r="BF112" s="88"/>
      <c r="BG112" s="88"/>
    </row>
    <row r="113" spans="1:59" s="90" customFormat="1" hidden="1" x14ac:dyDescent="0.2">
      <c r="A113" s="290">
        <v>35</v>
      </c>
      <c r="B113" s="291"/>
      <c r="C113" s="418" t="e">
        <f>+VLOOKUP(B113,$A$691:$B$730,2,0)</f>
        <v>#N/A</v>
      </c>
      <c r="D113" s="293"/>
      <c r="E113" s="295" t="e">
        <f>IF(D113=$D$661,$E$661,IF(D113=$D$662,$E$662,IF(D113=$D$663,$E$663,IF(D113=$D$664,$E$664,IF(D113=$D$665,$E$665,IF(D113=$D$666,$E$666,IF(D113=$D$667,$E$667,IF(D113=$D$668,$E$668,IF(D113=$D$669,$E$669,IF(D113=$D$670,$E$670,IF(D113=VICERRECTORÍA_ACADÉMICA_,BE724,IF(D113=PLANEACIÓN_,BE726, IF(D113=IMPACTO,BE725,IF(D113=VICERRECTORÍA_ADMINISTRATIVA_FINANCIERA_,BE727,IF(D113=_VICERRECTORÍA_RESPONSABILIDAD_SOCIAL_Y_BIENESTAR_UNIVERSITARIO_,BE728," ")))))))))))))))</f>
        <v>#VALUE!</v>
      </c>
      <c r="F113" s="271"/>
      <c r="G113" s="129"/>
      <c r="H113" s="129"/>
      <c r="I113" s="84"/>
      <c r="J113" s="271"/>
      <c r="K113" s="291"/>
      <c r="L113" s="271"/>
      <c r="M113" s="271"/>
      <c r="N113" s="291"/>
      <c r="O113" s="272">
        <f t="shared" si="325"/>
        <v>0</v>
      </c>
      <c r="P113" s="291"/>
      <c r="Q113" s="272">
        <f t="shared" ref="Q113" si="553">IF(P113="ALTO",5,IF(P113="MEDIO-ALTO",4,IF(P113="MEDIO",3,IF(P113="MEDIO-BAJO",2,IF(P113="BAJO",1,0)))))</f>
        <v>0</v>
      </c>
      <c r="R113" s="272">
        <f t="shared" ref="R113" si="554">Q113*O113</f>
        <v>0</v>
      </c>
      <c r="S113" s="85"/>
      <c r="T113" s="84">
        <f t="shared" si="359"/>
        <v>0</v>
      </c>
      <c r="U113" s="273" t="e">
        <f t="shared" ref="U113:U173" si="555">ROUND(AVERAGEIF(T113:T115,"&gt;0"),0)</f>
        <v>#DIV/0!</v>
      </c>
      <c r="V113" s="273" t="e">
        <f t="shared" ref="V113:V173" si="556">U113*0.6</f>
        <v>#DIV/0!</v>
      </c>
      <c r="W113" s="129"/>
      <c r="X113" s="273" t="e">
        <f t="shared" ref="X113" si="557">IF(S113="No_existen",5*$X$10,Y113*$X$10)</f>
        <v>#DIV/0!</v>
      </c>
      <c r="Y113" s="273" t="e">
        <f t="shared" si="369"/>
        <v>#DIV/0!</v>
      </c>
      <c r="Z113" s="132">
        <f t="shared" si="360"/>
        <v>0</v>
      </c>
      <c r="AA113" s="129"/>
      <c r="AB113" s="129"/>
      <c r="AC113" s="273" t="e">
        <f t="shared" ref="AC113" si="558">IF(S113="No_existen",5*$AC$10,AD113*$AC$10)</f>
        <v>#DIV/0!</v>
      </c>
      <c r="AD113" s="273" t="e">
        <f t="shared" ref="AD113:AD173" si="559">ROUND(AVERAGEIF(AE113:AE115,"&gt;0"),0)</f>
        <v>#DIV/0!</v>
      </c>
      <c r="AE113" s="132">
        <f t="shared" si="361"/>
        <v>0</v>
      </c>
      <c r="AF113" s="129"/>
      <c r="AG113" s="129"/>
      <c r="AH113" s="273" t="e">
        <f t="shared" ref="AH113" si="560">IF(S113="No_existen",5*$AH$10,AI113*$AH$10)</f>
        <v>#DIV/0!</v>
      </c>
      <c r="AI113" s="273" t="e">
        <f t="shared" ref="AI113" si="561">ROUND(AVERAGEIF(AJ113:AJ115,"&gt;0"),0)</f>
        <v>#DIV/0!</v>
      </c>
      <c r="AJ113" s="132">
        <f t="shared" si="362"/>
        <v>0</v>
      </c>
      <c r="AK113" s="129"/>
      <c r="AL113" s="129"/>
      <c r="AM113" s="273" t="e">
        <f t="shared" ref="AM113" si="562">IF(S113="No_existen",5*$AM$10,AN113*$AM$10)</f>
        <v>#DIV/0!</v>
      </c>
      <c r="AN113" s="273" t="e">
        <f t="shared" ref="AN113" si="563">ROUND(AVERAGEIF(AO113:AO115,"&gt;0"),0)</f>
        <v>#DIV/0!</v>
      </c>
      <c r="AO113" s="132">
        <f t="shared" si="6"/>
        <v>0</v>
      </c>
      <c r="AP113" s="129"/>
      <c r="AQ113" s="273" t="e">
        <f t="shared" ref="AQ113" si="564">ROUND(AVERAGE(U113,Y113,AD113,AI113,AN113),0)</f>
        <v>#DIV/0!</v>
      </c>
      <c r="AR113" s="369" t="e">
        <f t="shared" ref="AR113" si="565">IF(AQ113&lt;1.5,"FUERTE",IF(AND(AQ113&gt;=1.5,AQ113&lt;2.5),"ACEPTABLE",IF(AQ113&gt;=5,"INEXISTENTE","DÉBIL")))</f>
        <v>#DIV/0!</v>
      </c>
      <c r="AS113" s="272">
        <f t="shared" ref="AS113" si="566">IF(R113=0,0,ROUND((R113*AQ113),0))</f>
        <v>0</v>
      </c>
      <c r="AT113" s="371" t="str">
        <f t="shared" ref="AT113" si="567">IF(AS113&gt;=36,"GRAVE", IF(AS113&lt;=10, "LEVE", "MODERADO"))</f>
        <v>LEVE</v>
      </c>
      <c r="AU113" s="293"/>
      <c r="AV113" s="293"/>
      <c r="AW113" s="129"/>
      <c r="AX113" s="129"/>
      <c r="AY113" s="86"/>
      <c r="AZ113" s="87"/>
      <c r="BA113" s="88"/>
      <c r="BB113" s="88"/>
      <c r="BC113" s="88"/>
      <c r="BD113" s="88"/>
      <c r="BE113" s="88"/>
      <c r="BF113" s="88"/>
      <c r="BG113" s="88"/>
    </row>
    <row r="114" spans="1:59" s="90" customFormat="1" hidden="1" x14ac:dyDescent="0.2">
      <c r="A114" s="290"/>
      <c r="B114" s="291"/>
      <c r="C114" s="418"/>
      <c r="D114" s="293"/>
      <c r="E114" s="295"/>
      <c r="F114" s="271"/>
      <c r="G114" s="129"/>
      <c r="H114" s="129"/>
      <c r="I114" s="84"/>
      <c r="J114" s="271"/>
      <c r="K114" s="271"/>
      <c r="L114" s="271"/>
      <c r="M114" s="271"/>
      <c r="N114" s="291"/>
      <c r="O114" s="272"/>
      <c r="P114" s="291"/>
      <c r="Q114" s="272"/>
      <c r="R114" s="272"/>
      <c r="S114" s="85"/>
      <c r="T114" s="84">
        <f t="shared" si="359"/>
        <v>0</v>
      </c>
      <c r="U114" s="273"/>
      <c r="V114" s="273"/>
      <c r="W114" s="129"/>
      <c r="X114" s="273"/>
      <c r="Y114" s="273"/>
      <c r="Z114" s="132">
        <f t="shared" si="360"/>
        <v>0</v>
      </c>
      <c r="AA114" s="129"/>
      <c r="AB114" s="129"/>
      <c r="AC114" s="273"/>
      <c r="AD114" s="273"/>
      <c r="AE114" s="132">
        <f t="shared" si="361"/>
        <v>0</v>
      </c>
      <c r="AF114" s="129"/>
      <c r="AG114" s="129"/>
      <c r="AH114" s="273"/>
      <c r="AI114" s="273"/>
      <c r="AJ114" s="132">
        <f t="shared" si="362"/>
        <v>0</v>
      </c>
      <c r="AK114" s="129"/>
      <c r="AL114" s="129"/>
      <c r="AM114" s="273"/>
      <c r="AN114" s="273"/>
      <c r="AO114" s="132">
        <f t="shared" si="6"/>
        <v>0</v>
      </c>
      <c r="AP114" s="129"/>
      <c r="AQ114" s="273"/>
      <c r="AR114" s="369"/>
      <c r="AS114" s="272"/>
      <c r="AT114" s="371"/>
      <c r="AU114" s="293"/>
      <c r="AV114" s="293"/>
      <c r="AW114" s="129"/>
      <c r="AX114" s="129"/>
      <c r="AY114" s="86"/>
      <c r="AZ114" s="87"/>
      <c r="BA114" s="88"/>
      <c r="BB114" s="88"/>
      <c r="BC114" s="88"/>
      <c r="BD114" s="88"/>
      <c r="BE114" s="88"/>
      <c r="BF114" s="88"/>
      <c r="BG114" s="88"/>
    </row>
    <row r="115" spans="1:59" s="90" customFormat="1" hidden="1" x14ac:dyDescent="0.2">
      <c r="A115" s="290"/>
      <c r="B115" s="291"/>
      <c r="C115" s="418"/>
      <c r="D115" s="293"/>
      <c r="E115" s="295"/>
      <c r="F115" s="271"/>
      <c r="G115" s="129"/>
      <c r="H115" s="129"/>
      <c r="I115" s="84"/>
      <c r="J115" s="271"/>
      <c r="K115" s="271"/>
      <c r="L115" s="271"/>
      <c r="M115" s="271"/>
      <c r="N115" s="291"/>
      <c r="O115" s="272"/>
      <c r="P115" s="291"/>
      <c r="Q115" s="272"/>
      <c r="R115" s="272"/>
      <c r="S115" s="85"/>
      <c r="T115" s="84">
        <f t="shared" si="359"/>
        <v>0</v>
      </c>
      <c r="U115" s="273"/>
      <c r="V115" s="273"/>
      <c r="W115" s="129"/>
      <c r="X115" s="273"/>
      <c r="Y115" s="273"/>
      <c r="Z115" s="132">
        <f t="shared" si="360"/>
        <v>0</v>
      </c>
      <c r="AA115" s="129"/>
      <c r="AB115" s="129"/>
      <c r="AC115" s="273"/>
      <c r="AD115" s="273"/>
      <c r="AE115" s="132">
        <f t="shared" si="361"/>
        <v>0</v>
      </c>
      <c r="AF115" s="129"/>
      <c r="AG115" s="129"/>
      <c r="AH115" s="273"/>
      <c r="AI115" s="273"/>
      <c r="AJ115" s="132">
        <f t="shared" si="362"/>
        <v>0</v>
      </c>
      <c r="AK115" s="129"/>
      <c r="AL115" s="129"/>
      <c r="AM115" s="273"/>
      <c r="AN115" s="273"/>
      <c r="AO115" s="132">
        <f t="shared" si="6"/>
        <v>0</v>
      </c>
      <c r="AP115" s="129"/>
      <c r="AQ115" s="273"/>
      <c r="AR115" s="369"/>
      <c r="AS115" s="272"/>
      <c r="AT115" s="371"/>
      <c r="AU115" s="293"/>
      <c r="AV115" s="293"/>
      <c r="AW115" s="129"/>
      <c r="AX115" s="129"/>
      <c r="AY115" s="86"/>
      <c r="AZ115" s="87"/>
      <c r="BA115" s="88"/>
      <c r="BB115" s="88"/>
      <c r="BC115" s="88"/>
      <c r="BD115" s="88"/>
      <c r="BE115" s="88"/>
      <c r="BF115" s="88"/>
      <c r="BG115" s="88"/>
    </row>
    <row r="116" spans="1:59" s="90" customFormat="1" hidden="1" x14ac:dyDescent="0.2">
      <c r="A116" s="290">
        <v>36</v>
      </c>
      <c r="B116" s="291"/>
      <c r="C116" s="418" t="e">
        <f>+VLOOKUP(B116,$A$691:$B$730,2,0)</f>
        <v>#N/A</v>
      </c>
      <c r="D116" s="293"/>
      <c r="E116" s="295" t="e">
        <f>IF(D116=$D$661,$E$661,IF(D116=$D$662,$E$662,IF(D116=$D$663,$E$663,IF(D116=$D$664,$E$664,IF(D116=$D$665,$E$665,IF(D116=$D$666,$E$666,IF(D116=$D$667,$E$667,IF(D116=$D$668,$E$668,IF(D116=$D$669,$E$669,IF(D116=$D$670,$E$670,IF(D116=VICERRECTORÍA_ACADÉMICA_,BE727,IF(D116=PLANEACIÓN_,BE729, IF(D116=IMPACTO,BE728,IF(D116=VICERRECTORÍA_ADMINISTRATIVA_FINANCIERA_,BE730,IF(D116=_VICERRECTORÍA_RESPONSABILIDAD_SOCIAL_Y_BIENESTAR_UNIVERSITARIO_,BE731," ")))))))))))))))</f>
        <v>#VALUE!</v>
      </c>
      <c r="F116" s="271"/>
      <c r="G116" s="129"/>
      <c r="H116" s="129"/>
      <c r="I116" s="84"/>
      <c r="J116" s="271"/>
      <c r="K116" s="291"/>
      <c r="L116" s="271"/>
      <c r="M116" s="271"/>
      <c r="N116" s="291"/>
      <c r="O116" s="272">
        <f t="shared" si="342"/>
        <v>0</v>
      </c>
      <c r="P116" s="291"/>
      <c r="Q116" s="272">
        <f t="shared" ref="Q116" si="568">IF(P116="ALTO",5,IF(P116="MEDIO-ALTO",4,IF(P116="MEDIO",3,IF(P116="MEDIO-BAJO",2,IF(P116="BAJO",1,0)))))</f>
        <v>0</v>
      </c>
      <c r="R116" s="272">
        <f t="shared" ref="R116" si="569">Q116*O116</f>
        <v>0</v>
      </c>
      <c r="S116" s="85"/>
      <c r="T116" s="84">
        <f t="shared" si="359"/>
        <v>0</v>
      </c>
      <c r="U116" s="273" t="e">
        <f t="shared" ref="U116:U176" si="570">ROUND(AVERAGEIF(T116:T118,"&gt;0"),0)</f>
        <v>#DIV/0!</v>
      </c>
      <c r="V116" s="273" t="e">
        <f t="shared" ref="V116:V176" si="571">U116*0.6</f>
        <v>#DIV/0!</v>
      </c>
      <c r="W116" s="129"/>
      <c r="X116" s="273" t="e">
        <f t="shared" ref="X116" si="572">IF(S116="No_existen",5*$X$10,Y116*$X$10)</f>
        <v>#DIV/0!</v>
      </c>
      <c r="Y116" s="273" t="e">
        <f t="shared" si="386"/>
        <v>#DIV/0!</v>
      </c>
      <c r="Z116" s="132">
        <f t="shared" si="360"/>
        <v>0</v>
      </c>
      <c r="AA116" s="129"/>
      <c r="AB116" s="129"/>
      <c r="AC116" s="273" t="e">
        <f t="shared" ref="AC116" si="573">IF(S116="No_existen",5*$AC$10,AD116*$AC$10)</f>
        <v>#DIV/0!</v>
      </c>
      <c r="AD116" s="273" t="e">
        <f t="shared" ref="AD116:AD176" si="574">ROUND(AVERAGEIF(AE116:AE118,"&gt;0"),0)</f>
        <v>#DIV/0!</v>
      </c>
      <c r="AE116" s="132">
        <f t="shared" si="361"/>
        <v>0</v>
      </c>
      <c r="AF116" s="129"/>
      <c r="AG116" s="129"/>
      <c r="AH116" s="273" t="e">
        <f t="shared" ref="AH116" si="575">IF(S116="No_existen",5*$AH$10,AI116*$AH$10)</f>
        <v>#DIV/0!</v>
      </c>
      <c r="AI116" s="273" t="e">
        <f t="shared" ref="AI116" si="576">ROUND(AVERAGEIF(AJ116:AJ118,"&gt;0"),0)</f>
        <v>#DIV/0!</v>
      </c>
      <c r="AJ116" s="132">
        <f t="shared" si="362"/>
        <v>0</v>
      </c>
      <c r="AK116" s="129"/>
      <c r="AL116" s="129"/>
      <c r="AM116" s="273" t="e">
        <f t="shared" ref="AM116" si="577">IF(S116="No_existen",5*$AM$10,AN116*$AM$10)</f>
        <v>#DIV/0!</v>
      </c>
      <c r="AN116" s="273" t="e">
        <f t="shared" ref="AN116" si="578">ROUND(AVERAGEIF(AO116:AO118,"&gt;0"),0)</f>
        <v>#DIV/0!</v>
      </c>
      <c r="AO116" s="132">
        <f t="shared" si="6"/>
        <v>0</v>
      </c>
      <c r="AP116" s="129"/>
      <c r="AQ116" s="273" t="e">
        <f t="shared" ref="AQ116" si="579">ROUND(AVERAGE(U116,Y116,AD116,AI116,AN116),0)</f>
        <v>#DIV/0!</v>
      </c>
      <c r="AR116" s="369" t="e">
        <f t="shared" ref="AR116" si="580">IF(AQ116&lt;1.5,"FUERTE",IF(AND(AQ116&gt;=1.5,AQ116&lt;2.5),"ACEPTABLE",IF(AQ116&gt;=5,"INEXISTENTE","DÉBIL")))</f>
        <v>#DIV/0!</v>
      </c>
      <c r="AS116" s="272">
        <f t="shared" ref="AS116" si="581">IF(R116=0,0,ROUND((R116*AQ116),0))</f>
        <v>0</v>
      </c>
      <c r="AT116" s="371" t="str">
        <f t="shared" ref="AT116" si="582">IF(AS116&gt;=36,"GRAVE", IF(AS116&lt;=10, "LEVE", "MODERADO"))</f>
        <v>LEVE</v>
      </c>
      <c r="AU116" s="293"/>
      <c r="AV116" s="293"/>
      <c r="AW116" s="129"/>
      <c r="AX116" s="129"/>
      <c r="AY116" s="86"/>
      <c r="AZ116" s="87"/>
      <c r="BA116" s="88"/>
      <c r="BB116" s="88"/>
      <c r="BC116" s="88"/>
      <c r="BD116" s="88"/>
      <c r="BE116" s="88"/>
      <c r="BF116" s="88"/>
      <c r="BG116" s="88"/>
    </row>
    <row r="117" spans="1:59" s="90" customFormat="1" hidden="1" x14ac:dyDescent="0.2">
      <c r="A117" s="290"/>
      <c r="B117" s="291"/>
      <c r="C117" s="418"/>
      <c r="D117" s="293"/>
      <c r="E117" s="295"/>
      <c r="F117" s="271"/>
      <c r="G117" s="129"/>
      <c r="H117" s="129"/>
      <c r="I117" s="84"/>
      <c r="J117" s="271"/>
      <c r="K117" s="271"/>
      <c r="L117" s="271"/>
      <c r="M117" s="271"/>
      <c r="N117" s="291"/>
      <c r="O117" s="272"/>
      <c r="P117" s="291"/>
      <c r="Q117" s="272"/>
      <c r="R117" s="272"/>
      <c r="S117" s="85"/>
      <c r="T117" s="84">
        <f t="shared" si="359"/>
        <v>0</v>
      </c>
      <c r="U117" s="273"/>
      <c r="V117" s="273"/>
      <c r="W117" s="129"/>
      <c r="X117" s="273"/>
      <c r="Y117" s="273"/>
      <c r="Z117" s="132">
        <f t="shared" si="360"/>
        <v>0</v>
      </c>
      <c r="AA117" s="129"/>
      <c r="AB117" s="129"/>
      <c r="AC117" s="273"/>
      <c r="AD117" s="273"/>
      <c r="AE117" s="132">
        <f t="shared" si="361"/>
        <v>0</v>
      </c>
      <c r="AF117" s="129"/>
      <c r="AG117" s="129"/>
      <c r="AH117" s="273"/>
      <c r="AI117" s="273"/>
      <c r="AJ117" s="132">
        <f t="shared" si="362"/>
        <v>0</v>
      </c>
      <c r="AK117" s="129"/>
      <c r="AL117" s="129"/>
      <c r="AM117" s="273"/>
      <c r="AN117" s="273"/>
      <c r="AO117" s="132">
        <f t="shared" si="6"/>
        <v>0</v>
      </c>
      <c r="AP117" s="129"/>
      <c r="AQ117" s="273"/>
      <c r="AR117" s="369"/>
      <c r="AS117" s="272"/>
      <c r="AT117" s="371"/>
      <c r="AU117" s="293"/>
      <c r="AV117" s="293"/>
      <c r="AW117" s="129"/>
      <c r="AX117" s="129"/>
      <c r="AY117" s="86"/>
      <c r="AZ117" s="87"/>
      <c r="BA117" s="88"/>
      <c r="BB117" s="88"/>
      <c r="BC117" s="88"/>
      <c r="BD117" s="88"/>
      <c r="BE117" s="88"/>
      <c r="BF117" s="88"/>
      <c r="BG117" s="88"/>
    </row>
    <row r="118" spans="1:59" s="90" customFormat="1" hidden="1" x14ac:dyDescent="0.2">
      <c r="A118" s="290"/>
      <c r="B118" s="291"/>
      <c r="C118" s="418"/>
      <c r="D118" s="293"/>
      <c r="E118" s="295"/>
      <c r="F118" s="271"/>
      <c r="G118" s="129"/>
      <c r="H118" s="129"/>
      <c r="I118" s="84"/>
      <c r="J118" s="271"/>
      <c r="K118" s="271"/>
      <c r="L118" s="271"/>
      <c r="M118" s="271"/>
      <c r="N118" s="291"/>
      <c r="O118" s="272"/>
      <c r="P118" s="291"/>
      <c r="Q118" s="272"/>
      <c r="R118" s="272"/>
      <c r="S118" s="85"/>
      <c r="T118" s="84">
        <f t="shared" si="359"/>
        <v>0</v>
      </c>
      <c r="U118" s="273"/>
      <c r="V118" s="273"/>
      <c r="W118" s="129"/>
      <c r="X118" s="273"/>
      <c r="Y118" s="273"/>
      <c r="Z118" s="132">
        <f t="shared" si="360"/>
        <v>0</v>
      </c>
      <c r="AA118" s="129"/>
      <c r="AB118" s="129"/>
      <c r="AC118" s="273"/>
      <c r="AD118" s="273"/>
      <c r="AE118" s="132">
        <f t="shared" si="361"/>
        <v>0</v>
      </c>
      <c r="AF118" s="129"/>
      <c r="AG118" s="129"/>
      <c r="AH118" s="273"/>
      <c r="AI118" s="273"/>
      <c r="AJ118" s="132">
        <f t="shared" si="362"/>
        <v>0</v>
      </c>
      <c r="AK118" s="129"/>
      <c r="AL118" s="129"/>
      <c r="AM118" s="273"/>
      <c r="AN118" s="273"/>
      <c r="AO118" s="132">
        <f t="shared" si="6"/>
        <v>0</v>
      </c>
      <c r="AP118" s="129"/>
      <c r="AQ118" s="273"/>
      <c r="AR118" s="369"/>
      <c r="AS118" s="272"/>
      <c r="AT118" s="371"/>
      <c r="AU118" s="293"/>
      <c r="AV118" s="293"/>
      <c r="AW118" s="129"/>
      <c r="AX118" s="129"/>
      <c r="AY118" s="86"/>
      <c r="AZ118" s="87"/>
      <c r="BA118" s="88"/>
      <c r="BB118" s="88"/>
      <c r="BC118" s="88"/>
      <c r="BD118" s="88"/>
      <c r="BE118" s="88"/>
      <c r="BF118" s="88"/>
      <c r="BG118" s="88"/>
    </row>
    <row r="119" spans="1:59" s="90" customFormat="1" hidden="1" x14ac:dyDescent="0.2">
      <c r="A119" s="290">
        <v>37</v>
      </c>
      <c r="B119" s="291"/>
      <c r="C119" s="418" t="e">
        <f>+VLOOKUP(B119,$A$691:$B$730,2,0)</f>
        <v>#N/A</v>
      </c>
      <c r="D119" s="293"/>
      <c r="E119" s="295" t="e">
        <f>IF(D119=$D$661,$E$661,IF(D119=$D$662,$E$662,IF(D119=$D$663,$E$663,IF(D119=$D$664,$E$664,IF(D119=$D$665,$E$665,IF(D119=$D$666,$E$666,IF(D119=$D$667,$E$667,IF(D119=$D$668,$E$668,IF(D119=$D$669,$E$669,IF(D119=$D$670,$E$670,IF(D119=VICERRECTORÍA_ACADÉMICA_,BE730,IF(D119=PLANEACIÓN_,BE732, IF(D119=IMPACTO,BE731,IF(D119=VICERRECTORÍA_ADMINISTRATIVA_FINANCIERA_,BE733,IF(D119=_VICERRECTORÍA_RESPONSABILIDAD_SOCIAL_Y_BIENESTAR_UNIVERSITARIO_,BE734," ")))))))))))))))</f>
        <v>#VALUE!</v>
      </c>
      <c r="F119" s="271"/>
      <c r="G119" s="129"/>
      <c r="H119" s="129"/>
      <c r="I119" s="84"/>
      <c r="J119" s="271"/>
      <c r="K119" s="291"/>
      <c r="L119" s="271"/>
      <c r="M119" s="271"/>
      <c r="N119" s="291"/>
      <c r="O119" s="272">
        <f t="shared" si="363"/>
        <v>0</v>
      </c>
      <c r="P119" s="291"/>
      <c r="Q119" s="272">
        <f t="shared" ref="Q119" si="583">IF(P119="ALTO",5,IF(P119="MEDIO-ALTO",4,IF(P119="MEDIO",3,IF(P119="MEDIO-BAJO",2,IF(P119="BAJO",1,0)))))</f>
        <v>0</v>
      </c>
      <c r="R119" s="272">
        <f t="shared" ref="R119" si="584">Q119*O119</f>
        <v>0</v>
      </c>
      <c r="S119" s="85"/>
      <c r="T119" s="84">
        <f t="shared" si="359"/>
        <v>0</v>
      </c>
      <c r="U119" s="273" t="e">
        <f t="shared" ref="U119:U179" si="585">ROUND(AVERAGEIF(T119:T121,"&gt;0"),0)</f>
        <v>#DIV/0!</v>
      </c>
      <c r="V119" s="273" t="e">
        <f t="shared" ref="V119:V179" si="586">U119*0.6</f>
        <v>#DIV/0!</v>
      </c>
      <c r="W119" s="129"/>
      <c r="X119" s="273" t="e">
        <f t="shared" ref="X119" si="587">IF(S119="No_existen",5*$X$10,Y119*$X$10)</f>
        <v>#DIV/0!</v>
      </c>
      <c r="Y119" s="273" t="e">
        <f t="shared" ref="Y119" si="588">ROUND(AVERAGEIF(Z119:Z121,"&gt;0"),0)</f>
        <v>#DIV/0!</v>
      </c>
      <c r="Z119" s="132">
        <f t="shared" si="360"/>
        <v>0</v>
      </c>
      <c r="AA119" s="129"/>
      <c r="AB119" s="129"/>
      <c r="AC119" s="273" t="e">
        <f t="shared" ref="AC119" si="589">IF(S119="No_existen",5*$AC$10,AD119*$AC$10)</f>
        <v>#DIV/0!</v>
      </c>
      <c r="AD119" s="273" t="e">
        <f t="shared" ref="AD119:AD179" si="590">ROUND(AVERAGEIF(AE119:AE121,"&gt;0"),0)</f>
        <v>#DIV/0!</v>
      </c>
      <c r="AE119" s="132">
        <f t="shared" si="361"/>
        <v>0</v>
      </c>
      <c r="AF119" s="129"/>
      <c r="AG119" s="129"/>
      <c r="AH119" s="273" t="e">
        <f t="shared" ref="AH119" si="591">IF(S119="No_existen",5*$AH$10,AI119*$AH$10)</f>
        <v>#DIV/0!</v>
      </c>
      <c r="AI119" s="273" t="e">
        <f t="shared" ref="AI119" si="592">ROUND(AVERAGEIF(AJ119:AJ121,"&gt;0"),0)</f>
        <v>#DIV/0!</v>
      </c>
      <c r="AJ119" s="132">
        <f t="shared" si="362"/>
        <v>0</v>
      </c>
      <c r="AK119" s="129"/>
      <c r="AL119" s="129"/>
      <c r="AM119" s="273" t="e">
        <f t="shared" ref="AM119" si="593">IF(S119="No_existen",5*$AM$10,AN119*$AM$10)</f>
        <v>#DIV/0!</v>
      </c>
      <c r="AN119" s="273" t="e">
        <f t="shared" ref="AN119" si="594">ROUND(AVERAGEIF(AO119:AO121,"&gt;0"),0)</f>
        <v>#DIV/0!</v>
      </c>
      <c r="AO119" s="132">
        <f t="shared" si="6"/>
        <v>0</v>
      </c>
      <c r="AP119" s="129"/>
      <c r="AQ119" s="273" t="e">
        <f t="shared" ref="AQ119" si="595">ROUND(AVERAGE(U119,Y119,AD119,AI119,AN119),0)</f>
        <v>#DIV/0!</v>
      </c>
      <c r="AR119" s="369" t="e">
        <f t="shared" ref="AR119" si="596">IF(AQ119&lt;1.5,"FUERTE",IF(AND(AQ119&gt;=1.5,AQ119&lt;2.5),"ACEPTABLE",IF(AQ119&gt;=5,"INEXISTENTE","DÉBIL")))</f>
        <v>#DIV/0!</v>
      </c>
      <c r="AS119" s="272">
        <f t="shared" ref="AS119" si="597">IF(R119=0,0,ROUND((R119*AQ119),0))</f>
        <v>0</v>
      </c>
      <c r="AT119" s="371" t="str">
        <f t="shared" ref="AT119" si="598">IF(AS119&gt;=36,"GRAVE", IF(AS119&lt;=10, "LEVE", "MODERADO"))</f>
        <v>LEVE</v>
      </c>
      <c r="AU119" s="293"/>
      <c r="AV119" s="293"/>
      <c r="AW119" s="129"/>
      <c r="AX119" s="129"/>
      <c r="AY119" s="86"/>
      <c r="AZ119" s="87"/>
      <c r="BA119" s="88"/>
      <c r="BB119" s="88"/>
      <c r="BC119" s="88"/>
      <c r="BD119" s="88"/>
      <c r="BE119" s="88"/>
      <c r="BF119" s="88"/>
      <c r="BG119" s="88"/>
    </row>
    <row r="120" spans="1:59" s="90" customFormat="1" hidden="1" x14ac:dyDescent="0.2">
      <c r="A120" s="290"/>
      <c r="B120" s="291"/>
      <c r="C120" s="418"/>
      <c r="D120" s="293"/>
      <c r="E120" s="295"/>
      <c r="F120" s="271"/>
      <c r="G120" s="129"/>
      <c r="H120" s="129"/>
      <c r="I120" s="84"/>
      <c r="J120" s="271"/>
      <c r="K120" s="271"/>
      <c r="L120" s="271"/>
      <c r="M120" s="271"/>
      <c r="N120" s="291"/>
      <c r="O120" s="272"/>
      <c r="P120" s="291"/>
      <c r="Q120" s="272"/>
      <c r="R120" s="272"/>
      <c r="S120" s="85"/>
      <c r="T120" s="84">
        <f t="shared" si="359"/>
        <v>0</v>
      </c>
      <c r="U120" s="273"/>
      <c r="V120" s="273"/>
      <c r="W120" s="129"/>
      <c r="X120" s="273"/>
      <c r="Y120" s="273"/>
      <c r="Z120" s="132">
        <f t="shared" si="360"/>
        <v>0</v>
      </c>
      <c r="AA120" s="129"/>
      <c r="AB120" s="129"/>
      <c r="AC120" s="273"/>
      <c r="AD120" s="273"/>
      <c r="AE120" s="132">
        <f t="shared" si="361"/>
        <v>0</v>
      </c>
      <c r="AF120" s="129"/>
      <c r="AG120" s="129"/>
      <c r="AH120" s="273"/>
      <c r="AI120" s="273"/>
      <c r="AJ120" s="132">
        <f t="shared" si="362"/>
        <v>0</v>
      </c>
      <c r="AK120" s="129"/>
      <c r="AL120" s="129"/>
      <c r="AM120" s="273"/>
      <c r="AN120" s="273"/>
      <c r="AO120" s="132">
        <f t="shared" si="6"/>
        <v>0</v>
      </c>
      <c r="AP120" s="129"/>
      <c r="AQ120" s="273"/>
      <c r="AR120" s="369"/>
      <c r="AS120" s="272"/>
      <c r="AT120" s="371"/>
      <c r="AU120" s="293"/>
      <c r="AV120" s="293"/>
      <c r="AW120" s="129"/>
      <c r="AX120" s="129"/>
      <c r="AY120" s="86"/>
      <c r="AZ120" s="87"/>
      <c r="BA120" s="88"/>
      <c r="BB120" s="88"/>
      <c r="BC120" s="88"/>
      <c r="BD120" s="88"/>
      <c r="BE120" s="88"/>
      <c r="BF120" s="88"/>
      <c r="BG120" s="88"/>
    </row>
    <row r="121" spans="1:59" s="90" customFormat="1" hidden="1" x14ac:dyDescent="0.2">
      <c r="A121" s="290"/>
      <c r="B121" s="291"/>
      <c r="C121" s="418"/>
      <c r="D121" s="293"/>
      <c r="E121" s="295"/>
      <c r="F121" s="271"/>
      <c r="G121" s="129"/>
      <c r="H121" s="129"/>
      <c r="I121" s="84"/>
      <c r="J121" s="271"/>
      <c r="K121" s="271"/>
      <c r="L121" s="271"/>
      <c r="M121" s="271"/>
      <c r="N121" s="291"/>
      <c r="O121" s="272"/>
      <c r="P121" s="291"/>
      <c r="Q121" s="272"/>
      <c r="R121" s="272"/>
      <c r="S121" s="85"/>
      <c r="T121" s="84">
        <f t="shared" si="359"/>
        <v>0</v>
      </c>
      <c r="U121" s="273"/>
      <c r="V121" s="273"/>
      <c r="W121" s="129"/>
      <c r="X121" s="273"/>
      <c r="Y121" s="273"/>
      <c r="Z121" s="132">
        <f t="shared" si="360"/>
        <v>0</v>
      </c>
      <c r="AA121" s="129"/>
      <c r="AB121" s="129"/>
      <c r="AC121" s="273"/>
      <c r="AD121" s="273"/>
      <c r="AE121" s="132">
        <f t="shared" si="361"/>
        <v>0</v>
      </c>
      <c r="AF121" s="129"/>
      <c r="AG121" s="129"/>
      <c r="AH121" s="273"/>
      <c r="AI121" s="273"/>
      <c r="AJ121" s="132">
        <f t="shared" si="362"/>
        <v>0</v>
      </c>
      <c r="AK121" s="129"/>
      <c r="AL121" s="129"/>
      <c r="AM121" s="273"/>
      <c r="AN121" s="273"/>
      <c r="AO121" s="132">
        <f t="shared" si="6"/>
        <v>0</v>
      </c>
      <c r="AP121" s="129"/>
      <c r="AQ121" s="273"/>
      <c r="AR121" s="369"/>
      <c r="AS121" s="272"/>
      <c r="AT121" s="371"/>
      <c r="AU121" s="293"/>
      <c r="AV121" s="293"/>
      <c r="AW121" s="129"/>
      <c r="AX121" s="129"/>
      <c r="AY121" s="86"/>
      <c r="AZ121" s="87"/>
      <c r="BA121" s="88"/>
      <c r="BB121" s="88"/>
      <c r="BC121" s="88"/>
      <c r="BD121" s="88"/>
      <c r="BE121" s="88"/>
      <c r="BF121" s="88"/>
      <c r="BG121" s="88"/>
    </row>
    <row r="122" spans="1:59" s="90" customFormat="1" hidden="1" x14ac:dyDescent="0.2">
      <c r="A122" s="290">
        <v>38</v>
      </c>
      <c r="B122" s="291"/>
      <c r="C122" s="418" t="e">
        <f>+VLOOKUP(B122,$A$691:$B$730,2,0)</f>
        <v>#N/A</v>
      </c>
      <c r="D122" s="293"/>
      <c r="E122" s="295" t="e">
        <f>IF(D122=$D$661,$E$661,IF(D122=$D$662,$E$662,IF(D122=$D$663,$E$663,IF(D122=$D$664,$E$664,IF(D122=$D$665,$E$665,IF(D122=$D$666,$E$666,IF(D122=$D$667,$E$667,IF(D122=$D$668,$E$668,IF(D122=$D$669,$E$669,IF(D122=$D$670,$E$670,IF(D122=VICERRECTORÍA_ACADÉMICA_,BE733,IF(D122=PLANEACIÓN_,BE735, IF(D122=IMPACTO,BE734,IF(D122=VICERRECTORÍA_ADMINISTRATIVA_FINANCIERA_,BE736,IF(D122=_VICERRECTORÍA_RESPONSABILIDAD_SOCIAL_Y_BIENESTAR_UNIVERSITARIO_,BE737," ")))))))))))))))</f>
        <v>#VALUE!</v>
      </c>
      <c r="F122" s="271"/>
      <c r="G122" s="129"/>
      <c r="H122" s="129"/>
      <c r="I122" s="84"/>
      <c r="J122" s="271"/>
      <c r="K122" s="291"/>
      <c r="L122" s="271"/>
      <c r="M122" s="271"/>
      <c r="N122" s="291"/>
      <c r="O122" s="272">
        <f t="shared" si="380"/>
        <v>0</v>
      </c>
      <c r="P122" s="291"/>
      <c r="Q122" s="272">
        <f t="shared" ref="Q122" si="599">IF(P122="ALTO",5,IF(P122="MEDIO-ALTO",4,IF(P122="MEDIO",3,IF(P122="MEDIO-BAJO",2,IF(P122="BAJO",1,0)))))</f>
        <v>0</v>
      </c>
      <c r="R122" s="272">
        <f t="shared" ref="R122" si="600">Q122*O122</f>
        <v>0</v>
      </c>
      <c r="S122" s="85"/>
      <c r="T122" s="84">
        <f t="shared" si="359"/>
        <v>0</v>
      </c>
      <c r="U122" s="273" t="e">
        <f t="shared" ref="U122:U182" si="601">ROUND(AVERAGEIF(T122:T124,"&gt;0"),0)</f>
        <v>#DIV/0!</v>
      </c>
      <c r="V122" s="273" t="e">
        <f t="shared" ref="V122:V182" si="602">U122*0.6</f>
        <v>#DIV/0!</v>
      </c>
      <c r="W122" s="129"/>
      <c r="X122" s="273" t="e">
        <f t="shared" ref="X122" si="603">IF(S122="No_existen",5*$X$10,Y122*$X$10)</f>
        <v>#DIV/0!</v>
      </c>
      <c r="Y122" s="273" t="e">
        <f t="shared" ref="Y122:Y158" si="604">ROUND(AVERAGEIF(Z122:Z124,"&gt;0"),0)</f>
        <v>#DIV/0!</v>
      </c>
      <c r="Z122" s="132">
        <f t="shared" si="360"/>
        <v>0</v>
      </c>
      <c r="AA122" s="129"/>
      <c r="AB122" s="129"/>
      <c r="AC122" s="273" t="e">
        <f t="shared" ref="AC122" si="605">IF(S122="No_existen",5*$AC$10,AD122*$AC$10)</f>
        <v>#DIV/0!</v>
      </c>
      <c r="AD122" s="273" t="e">
        <f t="shared" ref="AD122:AD182" si="606">ROUND(AVERAGEIF(AE122:AE124,"&gt;0"),0)</f>
        <v>#DIV/0!</v>
      </c>
      <c r="AE122" s="132">
        <f t="shared" si="361"/>
        <v>0</v>
      </c>
      <c r="AF122" s="129"/>
      <c r="AG122" s="129"/>
      <c r="AH122" s="273" t="e">
        <f t="shared" ref="AH122" si="607">IF(S122="No_existen",5*$AH$10,AI122*$AH$10)</f>
        <v>#DIV/0!</v>
      </c>
      <c r="AI122" s="273" t="e">
        <f t="shared" ref="AI122" si="608">ROUND(AVERAGEIF(AJ122:AJ124,"&gt;0"),0)</f>
        <v>#DIV/0!</v>
      </c>
      <c r="AJ122" s="132">
        <f t="shared" si="362"/>
        <v>0</v>
      </c>
      <c r="AK122" s="129"/>
      <c r="AL122" s="129"/>
      <c r="AM122" s="273" t="e">
        <f t="shared" ref="AM122" si="609">IF(S122="No_existen",5*$AM$10,AN122*$AM$10)</f>
        <v>#DIV/0!</v>
      </c>
      <c r="AN122" s="273" t="e">
        <f t="shared" ref="AN122" si="610">ROUND(AVERAGEIF(AO122:AO124,"&gt;0"),0)</f>
        <v>#DIV/0!</v>
      </c>
      <c r="AO122" s="132">
        <f t="shared" si="6"/>
        <v>0</v>
      </c>
      <c r="AP122" s="129"/>
      <c r="AQ122" s="273" t="e">
        <f t="shared" ref="AQ122" si="611">ROUND(AVERAGE(U122,Y122,AD122,AI122,AN122),0)</f>
        <v>#DIV/0!</v>
      </c>
      <c r="AR122" s="369" t="e">
        <f t="shared" ref="AR122" si="612">IF(AQ122&lt;1.5,"FUERTE",IF(AND(AQ122&gt;=1.5,AQ122&lt;2.5),"ACEPTABLE",IF(AQ122&gt;=5,"INEXISTENTE","DÉBIL")))</f>
        <v>#DIV/0!</v>
      </c>
      <c r="AS122" s="272">
        <f t="shared" ref="AS122" si="613">IF(R122=0,0,ROUND((R122*AQ122),0))</f>
        <v>0</v>
      </c>
      <c r="AT122" s="371" t="str">
        <f t="shared" ref="AT122" si="614">IF(AS122&gt;=36,"GRAVE", IF(AS122&lt;=10, "LEVE", "MODERADO"))</f>
        <v>LEVE</v>
      </c>
      <c r="AU122" s="293"/>
      <c r="AV122" s="293"/>
      <c r="AW122" s="129"/>
      <c r="AX122" s="129"/>
      <c r="AY122" s="86"/>
      <c r="AZ122" s="87"/>
      <c r="BA122" s="88"/>
      <c r="BB122" s="88"/>
      <c r="BC122" s="88"/>
      <c r="BD122" s="88"/>
      <c r="BE122" s="88"/>
      <c r="BF122" s="88"/>
      <c r="BG122" s="88"/>
    </row>
    <row r="123" spans="1:59" s="90" customFormat="1" hidden="1" x14ac:dyDescent="0.2">
      <c r="A123" s="290"/>
      <c r="B123" s="291"/>
      <c r="C123" s="418"/>
      <c r="D123" s="293"/>
      <c r="E123" s="295"/>
      <c r="F123" s="271"/>
      <c r="G123" s="129"/>
      <c r="H123" s="129"/>
      <c r="I123" s="84"/>
      <c r="J123" s="271"/>
      <c r="K123" s="271"/>
      <c r="L123" s="271"/>
      <c r="M123" s="271"/>
      <c r="N123" s="291"/>
      <c r="O123" s="272"/>
      <c r="P123" s="291"/>
      <c r="Q123" s="272"/>
      <c r="R123" s="272"/>
      <c r="S123" s="85"/>
      <c r="T123" s="84">
        <f t="shared" si="359"/>
        <v>0</v>
      </c>
      <c r="U123" s="273"/>
      <c r="V123" s="273"/>
      <c r="W123" s="129"/>
      <c r="X123" s="273"/>
      <c r="Y123" s="273"/>
      <c r="Z123" s="132">
        <f t="shared" si="360"/>
        <v>0</v>
      </c>
      <c r="AA123" s="129"/>
      <c r="AB123" s="129"/>
      <c r="AC123" s="273"/>
      <c r="AD123" s="273"/>
      <c r="AE123" s="132">
        <f t="shared" si="361"/>
        <v>0</v>
      </c>
      <c r="AF123" s="129"/>
      <c r="AG123" s="129"/>
      <c r="AH123" s="273"/>
      <c r="AI123" s="273"/>
      <c r="AJ123" s="132">
        <f t="shared" si="362"/>
        <v>0</v>
      </c>
      <c r="AK123" s="129"/>
      <c r="AL123" s="129"/>
      <c r="AM123" s="273"/>
      <c r="AN123" s="273"/>
      <c r="AO123" s="132">
        <f t="shared" si="6"/>
        <v>0</v>
      </c>
      <c r="AP123" s="129"/>
      <c r="AQ123" s="273"/>
      <c r="AR123" s="369"/>
      <c r="AS123" s="272"/>
      <c r="AT123" s="371"/>
      <c r="AU123" s="293"/>
      <c r="AV123" s="293"/>
      <c r="AW123" s="129"/>
      <c r="AX123" s="129"/>
      <c r="AY123" s="86"/>
      <c r="AZ123" s="87"/>
      <c r="BA123" s="88"/>
      <c r="BB123" s="88"/>
      <c r="BC123" s="88"/>
      <c r="BD123" s="88"/>
      <c r="BE123" s="88"/>
      <c r="BF123" s="88"/>
      <c r="BG123" s="88"/>
    </row>
    <row r="124" spans="1:59" s="90" customFormat="1" hidden="1" x14ac:dyDescent="0.2">
      <c r="A124" s="290"/>
      <c r="B124" s="291"/>
      <c r="C124" s="418"/>
      <c r="D124" s="293"/>
      <c r="E124" s="295"/>
      <c r="F124" s="271"/>
      <c r="G124" s="129"/>
      <c r="H124" s="129"/>
      <c r="I124" s="84"/>
      <c r="J124" s="271"/>
      <c r="K124" s="271"/>
      <c r="L124" s="271"/>
      <c r="M124" s="271"/>
      <c r="N124" s="291"/>
      <c r="O124" s="272"/>
      <c r="P124" s="291"/>
      <c r="Q124" s="272"/>
      <c r="R124" s="272"/>
      <c r="S124" s="85"/>
      <c r="T124" s="84">
        <f t="shared" si="359"/>
        <v>0</v>
      </c>
      <c r="U124" s="273"/>
      <c r="V124" s="273"/>
      <c r="W124" s="129"/>
      <c r="X124" s="273"/>
      <c r="Y124" s="273"/>
      <c r="Z124" s="132">
        <f t="shared" si="360"/>
        <v>0</v>
      </c>
      <c r="AA124" s="129"/>
      <c r="AB124" s="129"/>
      <c r="AC124" s="273"/>
      <c r="AD124" s="273"/>
      <c r="AE124" s="132">
        <f t="shared" si="361"/>
        <v>0</v>
      </c>
      <c r="AF124" s="129"/>
      <c r="AG124" s="129"/>
      <c r="AH124" s="273"/>
      <c r="AI124" s="273"/>
      <c r="AJ124" s="132">
        <f t="shared" si="362"/>
        <v>0</v>
      </c>
      <c r="AK124" s="129"/>
      <c r="AL124" s="129"/>
      <c r="AM124" s="273"/>
      <c r="AN124" s="273"/>
      <c r="AO124" s="132">
        <f t="shared" si="6"/>
        <v>0</v>
      </c>
      <c r="AP124" s="129"/>
      <c r="AQ124" s="273"/>
      <c r="AR124" s="369"/>
      <c r="AS124" s="272"/>
      <c r="AT124" s="371"/>
      <c r="AU124" s="293"/>
      <c r="AV124" s="293"/>
      <c r="AW124" s="129"/>
      <c r="AX124" s="129"/>
      <c r="AY124" s="86"/>
      <c r="AZ124" s="87"/>
      <c r="BA124" s="88"/>
      <c r="BB124" s="88"/>
      <c r="BC124" s="88"/>
      <c r="BD124" s="88"/>
      <c r="BE124" s="88"/>
      <c r="BF124" s="88"/>
      <c r="BG124" s="88"/>
    </row>
    <row r="125" spans="1:59" s="90" customFormat="1" hidden="1" x14ac:dyDescent="0.2">
      <c r="A125" s="290">
        <v>39</v>
      </c>
      <c r="B125" s="291"/>
      <c r="C125" s="418" t="e">
        <f>+VLOOKUP(B125,$A$691:$B$730,2,0)</f>
        <v>#N/A</v>
      </c>
      <c r="D125" s="293"/>
      <c r="E125" s="295" t="e">
        <f>IF(D125=$D$661,$E$661,IF(D125=$D$662,$E$662,IF(D125=$D$663,$E$663,IF(D125=$D$664,$E$664,IF(D125=$D$665,$E$665,IF(D125=$D$666,$E$666,IF(D125=$D$667,$E$667,IF(D125=$D$668,$E$668,IF(D125=$D$669,$E$669,IF(D125=$D$670,$E$670,IF(D125=VICERRECTORÍA_ACADÉMICA_,BE736,IF(D125=PLANEACIÓN_,BE738, IF(D125=IMPACTO,BE737,IF(D125=VICERRECTORÍA_ADMINISTRATIVA_FINANCIERA_,BE739,IF(D125=_VICERRECTORÍA_RESPONSABILIDAD_SOCIAL_Y_BIENESTAR_UNIVERSITARIO_,BE740," ")))))))))))))))</f>
        <v>#VALUE!</v>
      </c>
      <c r="F125" s="271"/>
      <c r="G125" s="129"/>
      <c r="H125" s="129"/>
      <c r="I125" s="84"/>
      <c r="J125" s="271"/>
      <c r="K125" s="291"/>
      <c r="L125" s="271"/>
      <c r="M125" s="271"/>
      <c r="N125" s="291"/>
      <c r="O125" s="272">
        <f t="shared" si="397"/>
        <v>0</v>
      </c>
      <c r="P125" s="291"/>
      <c r="Q125" s="272">
        <f t="shared" ref="Q125" si="615">IF(P125="ALTO",5,IF(P125="MEDIO-ALTO",4,IF(P125="MEDIO",3,IF(P125="MEDIO-BAJO",2,IF(P125="BAJO",1,0)))))</f>
        <v>0</v>
      </c>
      <c r="R125" s="272">
        <f t="shared" ref="R125" si="616">Q125*O125</f>
        <v>0</v>
      </c>
      <c r="S125" s="85"/>
      <c r="T125" s="84">
        <f t="shared" si="359"/>
        <v>0</v>
      </c>
      <c r="U125" s="273" t="e">
        <f t="shared" ref="U125:U185" si="617">ROUND(AVERAGEIF(T125:T127,"&gt;0"),0)</f>
        <v>#DIV/0!</v>
      </c>
      <c r="V125" s="273" t="e">
        <f t="shared" ref="V125:V185" si="618">U125*0.6</f>
        <v>#DIV/0!</v>
      </c>
      <c r="W125" s="129"/>
      <c r="X125" s="273" t="e">
        <f t="shared" ref="X125" si="619">IF(S125="No_existen",5*$X$10,Y125*$X$10)</f>
        <v>#DIV/0!</v>
      </c>
      <c r="Y125" s="273" t="e">
        <f t="shared" ref="Y125:Y161" si="620">ROUND(AVERAGEIF(Z125:Z127,"&gt;0"),0)</f>
        <v>#DIV/0!</v>
      </c>
      <c r="Z125" s="132">
        <f t="shared" si="360"/>
        <v>0</v>
      </c>
      <c r="AA125" s="129"/>
      <c r="AB125" s="129"/>
      <c r="AC125" s="273" t="e">
        <f t="shared" ref="AC125" si="621">IF(S125="No_existen",5*$AC$10,AD125*$AC$10)</f>
        <v>#DIV/0!</v>
      </c>
      <c r="AD125" s="273" t="e">
        <f t="shared" ref="AD125:AD185" si="622">ROUND(AVERAGEIF(AE125:AE127,"&gt;0"),0)</f>
        <v>#DIV/0!</v>
      </c>
      <c r="AE125" s="132">
        <f t="shared" si="361"/>
        <v>0</v>
      </c>
      <c r="AF125" s="129"/>
      <c r="AG125" s="129"/>
      <c r="AH125" s="273" t="e">
        <f t="shared" ref="AH125" si="623">IF(S125="No_existen",5*$AH$10,AI125*$AH$10)</f>
        <v>#DIV/0!</v>
      </c>
      <c r="AI125" s="273" t="e">
        <f t="shared" ref="AI125" si="624">ROUND(AVERAGEIF(AJ125:AJ127,"&gt;0"),0)</f>
        <v>#DIV/0!</v>
      </c>
      <c r="AJ125" s="132">
        <f t="shared" si="362"/>
        <v>0</v>
      </c>
      <c r="AK125" s="129"/>
      <c r="AL125" s="129"/>
      <c r="AM125" s="273" t="e">
        <f t="shared" ref="AM125" si="625">IF(S125="No_existen",5*$AM$10,AN125*$AM$10)</f>
        <v>#DIV/0!</v>
      </c>
      <c r="AN125" s="273" t="e">
        <f t="shared" ref="AN125" si="626">ROUND(AVERAGEIF(AO125:AO127,"&gt;0"),0)</f>
        <v>#DIV/0!</v>
      </c>
      <c r="AO125" s="132">
        <f t="shared" si="6"/>
        <v>0</v>
      </c>
      <c r="AP125" s="129"/>
      <c r="AQ125" s="273" t="e">
        <f t="shared" ref="AQ125" si="627">ROUND(AVERAGE(U125,Y125,AD125,AI125,AN125),0)</f>
        <v>#DIV/0!</v>
      </c>
      <c r="AR125" s="369" t="e">
        <f t="shared" ref="AR125" si="628">IF(AQ125&lt;1.5,"FUERTE",IF(AND(AQ125&gt;=1.5,AQ125&lt;2.5),"ACEPTABLE",IF(AQ125&gt;=5,"INEXISTENTE","DÉBIL")))</f>
        <v>#DIV/0!</v>
      </c>
      <c r="AS125" s="272">
        <f t="shared" ref="AS125" si="629">IF(R125=0,0,ROUND((R125*AQ125),0))</f>
        <v>0</v>
      </c>
      <c r="AT125" s="371" t="str">
        <f t="shared" ref="AT125" si="630">IF(AS125&gt;=36,"GRAVE", IF(AS125&lt;=10, "LEVE", "MODERADO"))</f>
        <v>LEVE</v>
      </c>
      <c r="AU125" s="293"/>
      <c r="AV125" s="293"/>
      <c r="AW125" s="129"/>
      <c r="AX125" s="129"/>
      <c r="AY125" s="86"/>
      <c r="AZ125" s="87"/>
      <c r="BA125" s="88"/>
      <c r="BB125" s="88"/>
      <c r="BC125" s="88"/>
      <c r="BD125" s="88"/>
      <c r="BE125" s="88"/>
      <c r="BF125" s="88"/>
      <c r="BG125" s="88"/>
    </row>
    <row r="126" spans="1:59" s="90" customFormat="1" hidden="1" x14ac:dyDescent="0.2">
      <c r="A126" s="290"/>
      <c r="B126" s="291"/>
      <c r="C126" s="418"/>
      <c r="D126" s="293"/>
      <c r="E126" s="295"/>
      <c r="F126" s="271"/>
      <c r="G126" s="129"/>
      <c r="H126" s="129"/>
      <c r="I126" s="84"/>
      <c r="J126" s="271"/>
      <c r="K126" s="271"/>
      <c r="L126" s="271"/>
      <c r="M126" s="271"/>
      <c r="N126" s="291"/>
      <c r="O126" s="272"/>
      <c r="P126" s="291"/>
      <c r="Q126" s="272"/>
      <c r="R126" s="272"/>
      <c r="S126" s="85"/>
      <c r="T126" s="84">
        <f t="shared" si="359"/>
        <v>0</v>
      </c>
      <c r="U126" s="273"/>
      <c r="V126" s="273"/>
      <c r="W126" s="129"/>
      <c r="X126" s="273"/>
      <c r="Y126" s="273"/>
      <c r="Z126" s="132">
        <f t="shared" si="360"/>
        <v>0</v>
      </c>
      <c r="AA126" s="129"/>
      <c r="AB126" s="129"/>
      <c r="AC126" s="273"/>
      <c r="AD126" s="273"/>
      <c r="AE126" s="132">
        <f t="shared" si="361"/>
        <v>0</v>
      </c>
      <c r="AF126" s="129"/>
      <c r="AG126" s="129"/>
      <c r="AH126" s="273"/>
      <c r="AI126" s="273"/>
      <c r="AJ126" s="132">
        <f t="shared" si="362"/>
        <v>0</v>
      </c>
      <c r="AK126" s="129"/>
      <c r="AL126" s="129"/>
      <c r="AM126" s="273"/>
      <c r="AN126" s="273"/>
      <c r="AO126" s="132">
        <f t="shared" si="6"/>
        <v>0</v>
      </c>
      <c r="AP126" s="129"/>
      <c r="AQ126" s="273"/>
      <c r="AR126" s="369"/>
      <c r="AS126" s="272"/>
      <c r="AT126" s="371"/>
      <c r="AU126" s="293"/>
      <c r="AV126" s="293"/>
      <c r="AW126" s="129"/>
      <c r="AX126" s="129"/>
      <c r="AY126" s="86"/>
      <c r="AZ126" s="87"/>
      <c r="BA126" s="88"/>
      <c r="BB126" s="88"/>
      <c r="BC126" s="88"/>
      <c r="BD126" s="88"/>
      <c r="BE126" s="88"/>
      <c r="BF126" s="88"/>
      <c r="BG126" s="88"/>
    </row>
    <row r="127" spans="1:59" s="90" customFormat="1" hidden="1" x14ac:dyDescent="0.2">
      <c r="A127" s="290"/>
      <c r="B127" s="291"/>
      <c r="C127" s="418"/>
      <c r="D127" s="293"/>
      <c r="E127" s="295"/>
      <c r="F127" s="271"/>
      <c r="G127" s="129"/>
      <c r="H127" s="129"/>
      <c r="I127" s="84"/>
      <c r="J127" s="271"/>
      <c r="K127" s="271"/>
      <c r="L127" s="271"/>
      <c r="M127" s="271"/>
      <c r="N127" s="291"/>
      <c r="O127" s="272"/>
      <c r="P127" s="291"/>
      <c r="Q127" s="272"/>
      <c r="R127" s="272"/>
      <c r="S127" s="85"/>
      <c r="T127" s="84">
        <f t="shared" si="359"/>
        <v>0</v>
      </c>
      <c r="U127" s="273"/>
      <c r="V127" s="273"/>
      <c r="W127" s="129"/>
      <c r="X127" s="273"/>
      <c r="Y127" s="273"/>
      <c r="Z127" s="132">
        <f t="shared" si="360"/>
        <v>0</v>
      </c>
      <c r="AA127" s="129"/>
      <c r="AB127" s="129"/>
      <c r="AC127" s="273"/>
      <c r="AD127" s="273"/>
      <c r="AE127" s="132">
        <f t="shared" si="361"/>
        <v>0</v>
      </c>
      <c r="AF127" s="129"/>
      <c r="AG127" s="129"/>
      <c r="AH127" s="273"/>
      <c r="AI127" s="273"/>
      <c r="AJ127" s="132">
        <f t="shared" si="362"/>
        <v>0</v>
      </c>
      <c r="AK127" s="129"/>
      <c r="AL127" s="129"/>
      <c r="AM127" s="273"/>
      <c r="AN127" s="273"/>
      <c r="AO127" s="132">
        <f t="shared" si="6"/>
        <v>0</v>
      </c>
      <c r="AP127" s="129"/>
      <c r="AQ127" s="273"/>
      <c r="AR127" s="369"/>
      <c r="AS127" s="272"/>
      <c r="AT127" s="371"/>
      <c r="AU127" s="293"/>
      <c r="AV127" s="293"/>
      <c r="AW127" s="129"/>
      <c r="AX127" s="129"/>
      <c r="AY127" s="86"/>
      <c r="AZ127" s="87"/>
      <c r="BA127" s="88"/>
      <c r="BB127" s="88"/>
      <c r="BC127" s="88"/>
      <c r="BD127" s="88"/>
      <c r="BE127" s="88"/>
      <c r="BF127" s="88"/>
      <c r="BG127" s="88"/>
    </row>
    <row r="128" spans="1:59" s="90" customFormat="1" hidden="1" x14ac:dyDescent="0.2">
      <c r="A128" s="290">
        <v>40</v>
      </c>
      <c r="B128" s="291"/>
      <c r="C128" s="418" t="e">
        <f>+VLOOKUP(B128,$A$691:$B$730,2,0)</f>
        <v>#N/A</v>
      </c>
      <c r="D128" s="293"/>
      <c r="E128" s="295" t="e">
        <f>IF(D128=$D$661,$E$661,IF(D128=$D$662,$E$662,IF(D128=$D$663,$E$663,IF(D128=$D$664,$E$664,IF(D128=$D$665,$E$665,IF(D128=$D$666,$E$666,IF(D128=$D$667,$E$667,IF(D128=$D$668,$E$668,IF(D128=$D$669,$E$669,IF(D128=$D$670,$E$670,IF(D128=VICERRECTORÍA_ACADÉMICA_,BE739,IF(D128=PLANEACIÓN_,BE741, IF(D128=IMPACTO,BE740,IF(D128=VICERRECTORÍA_ADMINISTRATIVA_FINANCIERA_,BE742,IF(D128=_VICERRECTORÍA_RESPONSABILIDAD_SOCIAL_Y_BIENESTAR_UNIVERSITARIO_,BE743," ")))))))))))))))</f>
        <v>#VALUE!</v>
      </c>
      <c r="F128" s="271"/>
      <c r="G128" s="129"/>
      <c r="H128" s="129"/>
      <c r="I128" s="84"/>
      <c r="J128" s="271"/>
      <c r="K128" s="291"/>
      <c r="L128" s="271"/>
      <c r="M128" s="271"/>
      <c r="N128" s="291"/>
      <c r="O128" s="272">
        <f t="shared" si="414"/>
        <v>0</v>
      </c>
      <c r="P128" s="291"/>
      <c r="Q128" s="272">
        <f t="shared" ref="Q128" si="631">IF(P128="ALTO",5,IF(P128="MEDIO-ALTO",4,IF(P128="MEDIO",3,IF(P128="MEDIO-BAJO",2,IF(P128="BAJO",1,0)))))</f>
        <v>0</v>
      </c>
      <c r="R128" s="272">
        <f t="shared" ref="R128" si="632">Q128*O128</f>
        <v>0</v>
      </c>
      <c r="S128" s="85"/>
      <c r="T128" s="84">
        <f t="shared" si="359"/>
        <v>0</v>
      </c>
      <c r="U128" s="273" t="e">
        <f t="shared" ref="U128:U188" si="633">ROUND(AVERAGEIF(T128:T130,"&gt;0"),0)</f>
        <v>#DIV/0!</v>
      </c>
      <c r="V128" s="273" t="e">
        <f t="shared" ref="V128:V188" si="634">U128*0.6</f>
        <v>#DIV/0!</v>
      </c>
      <c r="W128" s="129"/>
      <c r="X128" s="273" t="e">
        <f t="shared" ref="X128" si="635">IF(S128="No_existen",5*$X$10,Y128*$X$10)</f>
        <v>#DIV/0!</v>
      </c>
      <c r="Y128" s="273" t="e">
        <f t="shared" ref="Y128:Y164" si="636">ROUND(AVERAGEIF(Z128:Z130,"&gt;0"),0)</f>
        <v>#DIV/0!</v>
      </c>
      <c r="Z128" s="132">
        <f t="shared" si="360"/>
        <v>0</v>
      </c>
      <c r="AA128" s="129"/>
      <c r="AB128" s="129"/>
      <c r="AC128" s="273" t="e">
        <f t="shared" ref="AC128" si="637">IF(S128="No_existen",5*$AC$10,AD128*$AC$10)</f>
        <v>#DIV/0!</v>
      </c>
      <c r="AD128" s="273" t="e">
        <f t="shared" ref="AD128:AD188" si="638">ROUND(AVERAGEIF(AE128:AE130,"&gt;0"),0)</f>
        <v>#DIV/0!</v>
      </c>
      <c r="AE128" s="132">
        <f t="shared" si="361"/>
        <v>0</v>
      </c>
      <c r="AF128" s="129"/>
      <c r="AG128" s="129"/>
      <c r="AH128" s="273" t="e">
        <f t="shared" ref="AH128" si="639">IF(S128="No_existen",5*$AH$10,AI128*$AH$10)</f>
        <v>#DIV/0!</v>
      </c>
      <c r="AI128" s="273" t="e">
        <f t="shared" ref="AI128" si="640">ROUND(AVERAGEIF(AJ128:AJ130,"&gt;0"),0)</f>
        <v>#DIV/0!</v>
      </c>
      <c r="AJ128" s="132">
        <f t="shared" si="362"/>
        <v>0</v>
      </c>
      <c r="AK128" s="129"/>
      <c r="AL128" s="129"/>
      <c r="AM128" s="273" t="e">
        <f t="shared" ref="AM128" si="641">IF(S128="No_existen",5*$AM$10,AN128*$AM$10)</f>
        <v>#DIV/0!</v>
      </c>
      <c r="AN128" s="273" t="e">
        <f t="shared" ref="AN128" si="642">ROUND(AVERAGEIF(AO128:AO130,"&gt;0"),0)</f>
        <v>#DIV/0!</v>
      </c>
      <c r="AO128" s="132">
        <f t="shared" si="6"/>
        <v>0</v>
      </c>
      <c r="AP128" s="129"/>
      <c r="AQ128" s="273" t="e">
        <f t="shared" ref="AQ128" si="643">ROUND(AVERAGE(U128,Y128,AD128,AI128,AN128),0)</f>
        <v>#DIV/0!</v>
      </c>
      <c r="AR128" s="369" t="e">
        <f t="shared" ref="AR128" si="644">IF(AQ128&lt;1.5,"FUERTE",IF(AND(AQ128&gt;=1.5,AQ128&lt;2.5),"ACEPTABLE",IF(AQ128&gt;=5,"INEXISTENTE","DÉBIL")))</f>
        <v>#DIV/0!</v>
      </c>
      <c r="AS128" s="272">
        <f t="shared" ref="AS128" si="645">IF(R128=0,0,ROUND((R128*AQ128),0))</f>
        <v>0</v>
      </c>
      <c r="AT128" s="371" t="str">
        <f t="shared" ref="AT128" si="646">IF(AS128&gt;=36,"GRAVE", IF(AS128&lt;=10, "LEVE", "MODERADO"))</f>
        <v>LEVE</v>
      </c>
      <c r="AU128" s="293"/>
      <c r="AV128" s="293"/>
      <c r="AW128" s="129"/>
      <c r="AX128" s="129"/>
      <c r="AY128" s="86"/>
      <c r="AZ128" s="87"/>
      <c r="BA128" s="88"/>
      <c r="BB128" s="88"/>
      <c r="BC128" s="88"/>
      <c r="BD128" s="88"/>
      <c r="BE128" s="88"/>
      <c r="BF128" s="88"/>
      <c r="BG128" s="88"/>
    </row>
    <row r="129" spans="1:59" s="90" customFormat="1" hidden="1" x14ac:dyDescent="0.2">
      <c r="A129" s="290"/>
      <c r="B129" s="291"/>
      <c r="C129" s="418"/>
      <c r="D129" s="293"/>
      <c r="E129" s="295"/>
      <c r="F129" s="271"/>
      <c r="G129" s="129"/>
      <c r="H129" s="129"/>
      <c r="I129" s="84"/>
      <c r="J129" s="271"/>
      <c r="K129" s="271"/>
      <c r="L129" s="271"/>
      <c r="M129" s="271"/>
      <c r="N129" s="291"/>
      <c r="O129" s="272"/>
      <c r="P129" s="291"/>
      <c r="Q129" s="272"/>
      <c r="R129" s="272"/>
      <c r="S129" s="85"/>
      <c r="T129" s="84">
        <f t="shared" si="359"/>
        <v>0</v>
      </c>
      <c r="U129" s="273"/>
      <c r="V129" s="273"/>
      <c r="W129" s="129"/>
      <c r="X129" s="273"/>
      <c r="Y129" s="273"/>
      <c r="Z129" s="132">
        <f t="shared" si="360"/>
        <v>0</v>
      </c>
      <c r="AA129" s="129"/>
      <c r="AB129" s="129"/>
      <c r="AC129" s="273"/>
      <c r="AD129" s="273"/>
      <c r="AE129" s="132">
        <f t="shared" si="361"/>
        <v>0</v>
      </c>
      <c r="AF129" s="129"/>
      <c r="AG129" s="129"/>
      <c r="AH129" s="273"/>
      <c r="AI129" s="273"/>
      <c r="AJ129" s="132">
        <f t="shared" si="362"/>
        <v>0</v>
      </c>
      <c r="AK129" s="129"/>
      <c r="AL129" s="129"/>
      <c r="AM129" s="273"/>
      <c r="AN129" s="273"/>
      <c r="AO129" s="132">
        <f t="shared" si="6"/>
        <v>0</v>
      </c>
      <c r="AP129" s="129"/>
      <c r="AQ129" s="273"/>
      <c r="AR129" s="369"/>
      <c r="AS129" s="272"/>
      <c r="AT129" s="371"/>
      <c r="AU129" s="293"/>
      <c r="AV129" s="293"/>
      <c r="AW129" s="129"/>
      <c r="AX129" s="129"/>
      <c r="AY129" s="86"/>
      <c r="AZ129" s="87"/>
      <c r="BA129" s="88"/>
      <c r="BB129" s="88"/>
      <c r="BC129" s="88"/>
      <c r="BD129" s="88"/>
      <c r="BE129" s="88"/>
      <c r="BF129" s="88"/>
      <c r="BG129" s="88"/>
    </row>
    <row r="130" spans="1:59" s="90" customFormat="1" hidden="1" x14ac:dyDescent="0.2">
      <c r="A130" s="290"/>
      <c r="B130" s="291"/>
      <c r="C130" s="418"/>
      <c r="D130" s="293"/>
      <c r="E130" s="295"/>
      <c r="F130" s="271"/>
      <c r="G130" s="129"/>
      <c r="H130" s="129"/>
      <c r="I130" s="84"/>
      <c r="J130" s="271"/>
      <c r="K130" s="271"/>
      <c r="L130" s="271"/>
      <c r="M130" s="271"/>
      <c r="N130" s="291"/>
      <c r="O130" s="272"/>
      <c r="P130" s="291"/>
      <c r="Q130" s="272"/>
      <c r="R130" s="272"/>
      <c r="S130" s="85"/>
      <c r="T130" s="84">
        <f t="shared" si="359"/>
        <v>0</v>
      </c>
      <c r="U130" s="273"/>
      <c r="V130" s="273"/>
      <c r="W130" s="129"/>
      <c r="X130" s="273"/>
      <c r="Y130" s="273"/>
      <c r="Z130" s="132">
        <f t="shared" si="360"/>
        <v>0</v>
      </c>
      <c r="AA130" s="129"/>
      <c r="AB130" s="129"/>
      <c r="AC130" s="273"/>
      <c r="AD130" s="273"/>
      <c r="AE130" s="132">
        <f t="shared" si="361"/>
        <v>0</v>
      </c>
      <c r="AF130" s="129"/>
      <c r="AG130" s="129"/>
      <c r="AH130" s="273"/>
      <c r="AI130" s="273"/>
      <c r="AJ130" s="132">
        <f t="shared" si="362"/>
        <v>0</v>
      </c>
      <c r="AK130" s="129"/>
      <c r="AL130" s="129"/>
      <c r="AM130" s="273"/>
      <c r="AN130" s="273"/>
      <c r="AO130" s="132">
        <f t="shared" si="6"/>
        <v>0</v>
      </c>
      <c r="AP130" s="129"/>
      <c r="AQ130" s="273"/>
      <c r="AR130" s="369"/>
      <c r="AS130" s="272"/>
      <c r="AT130" s="371"/>
      <c r="AU130" s="293"/>
      <c r="AV130" s="293"/>
      <c r="AW130" s="129"/>
      <c r="AX130" s="129"/>
      <c r="AY130" s="86"/>
      <c r="AZ130" s="87"/>
      <c r="BA130" s="88"/>
      <c r="BB130" s="88"/>
      <c r="BC130" s="88"/>
      <c r="BD130" s="88"/>
      <c r="BE130" s="88"/>
      <c r="BF130" s="88"/>
      <c r="BG130" s="88"/>
    </row>
    <row r="131" spans="1:59" s="90" customFormat="1" hidden="1" x14ac:dyDescent="0.2">
      <c r="A131" s="290">
        <v>41</v>
      </c>
      <c r="B131" s="291"/>
      <c r="C131" s="418" t="e">
        <f>+VLOOKUP(B131,$A$691:$B$730,2,0)</f>
        <v>#N/A</v>
      </c>
      <c r="D131" s="293"/>
      <c r="E131" s="295" t="e">
        <f>IF(D131=$D$661,$E$661,IF(D131=$D$662,$E$662,IF(D131=$D$663,$E$663,IF(D131=$D$664,$E$664,IF(D131=$D$665,$E$665,IF(D131=$D$666,$E$666,IF(D131=$D$667,$E$667,IF(D131=$D$668,$E$668,IF(D131=$D$669,$E$669,IF(D131=$D$670,$E$670,IF(D131=VICERRECTORÍA_ACADÉMICA_,BE742,IF(D131=PLANEACIÓN_,BE744, IF(D131=IMPACTO,BE743,IF(D131=VICERRECTORÍA_ADMINISTRATIVA_FINANCIERA_,BE745,IF(D131=_VICERRECTORÍA_RESPONSABILIDAD_SOCIAL_Y_BIENESTAR_UNIVERSITARIO_,BE746," ")))))))))))))))</f>
        <v>#VALUE!</v>
      </c>
      <c r="F131" s="271"/>
      <c r="G131" s="129"/>
      <c r="H131" s="129"/>
      <c r="I131" s="84"/>
      <c r="J131" s="271"/>
      <c r="K131" s="291"/>
      <c r="L131" s="271"/>
      <c r="M131" s="271"/>
      <c r="N131" s="291"/>
      <c r="O131" s="272">
        <f t="shared" si="430"/>
        <v>0</v>
      </c>
      <c r="P131" s="291"/>
      <c r="Q131" s="272">
        <f t="shared" ref="Q131" si="647">IF(P131="ALTO",5,IF(P131="MEDIO-ALTO",4,IF(P131="MEDIO",3,IF(P131="MEDIO-BAJO",2,IF(P131="BAJO",1,0)))))</f>
        <v>0</v>
      </c>
      <c r="R131" s="272">
        <f t="shared" ref="R131" si="648">Q131*O131</f>
        <v>0</v>
      </c>
      <c r="S131" s="85"/>
      <c r="T131" s="84">
        <f t="shared" si="359"/>
        <v>0</v>
      </c>
      <c r="U131" s="273" t="e">
        <f t="shared" ref="U131" si="649">ROUND(AVERAGEIF(T131:T133,"&gt;0"),0)</f>
        <v>#DIV/0!</v>
      </c>
      <c r="V131" s="273" t="e">
        <f t="shared" ref="V131" si="650">U131*0.6</f>
        <v>#DIV/0!</v>
      </c>
      <c r="W131" s="129"/>
      <c r="X131" s="273" t="e">
        <f t="shared" ref="X131" si="651">IF(S131="No_existen",5*$X$10,Y131*$X$10)</f>
        <v>#DIV/0!</v>
      </c>
      <c r="Y131" s="273" t="e">
        <f t="shared" ref="Y131:Y167" si="652">ROUND(AVERAGEIF(Z131:Z133,"&gt;0"),0)</f>
        <v>#DIV/0!</v>
      </c>
      <c r="Z131" s="132">
        <f t="shared" si="360"/>
        <v>0</v>
      </c>
      <c r="AA131" s="129"/>
      <c r="AB131" s="129"/>
      <c r="AC131" s="273" t="e">
        <f t="shared" ref="AC131" si="653">IF(S131="No_existen",5*$AC$10,AD131*$AC$10)</f>
        <v>#DIV/0!</v>
      </c>
      <c r="AD131" s="273" t="e">
        <f t="shared" ref="AD131" si="654">ROUND(AVERAGEIF(AE131:AE133,"&gt;0"),0)</f>
        <v>#DIV/0!</v>
      </c>
      <c r="AE131" s="132">
        <f t="shared" si="361"/>
        <v>0</v>
      </c>
      <c r="AF131" s="129"/>
      <c r="AG131" s="129"/>
      <c r="AH131" s="273" t="e">
        <f t="shared" ref="AH131" si="655">IF(S131="No_existen",5*$AH$10,AI131*$AH$10)</f>
        <v>#DIV/0!</v>
      </c>
      <c r="AI131" s="273" t="e">
        <f t="shared" ref="AI131" si="656">ROUND(AVERAGEIF(AJ131:AJ133,"&gt;0"),0)</f>
        <v>#DIV/0!</v>
      </c>
      <c r="AJ131" s="132">
        <f t="shared" si="362"/>
        <v>0</v>
      </c>
      <c r="AK131" s="129"/>
      <c r="AL131" s="129"/>
      <c r="AM131" s="273" t="e">
        <f t="shared" ref="AM131" si="657">IF(S131="No_existen",5*$AM$10,AN131*$AM$10)</f>
        <v>#DIV/0!</v>
      </c>
      <c r="AN131" s="273" t="e">
        <f t="shared" ref="AN131" si="658">ROUND(AVERAGEIF(AO131:AO133,"&gt;0"),0)</f>
        <v>#DIV/0!</v>
      </c>
      <c r="AO131" s="132">
        <f t="shared" si="6"/>
        <v>0</v>
      </c>
      <c r="AP131" s="129"/>
      <c r="AQ131" s="273" t="e">
        <f t="shared" ref="AQ131" si="659">ROUND(AVERAGE(U131,Y131,AD131,AI131,AN131),0)</f>
        <v>#DIV/0!</v>
      </c>
      <c r="AR131" s="369" t="e">
        <f t="shared" ref="AR131" si="660">IF(AQ131&lt;1.5,"FUERTE",IF(AND(AQ131&gt;=1.5,AQ131&lt;2.5),"ACEPTABLE",IF(AQ131&gt;=5,"INEXISTENTE","DÉBIL")))</f>
        <v>#DIV/0!</v>
      </c>
      <c r="AS131" s="272">
        <f t="shared" ref="AS131" si="661">IF(R131=0,0,ROUND((R131*AQ131),0))</f>
        <v>0</v>
      </c>
      <c r="AT131" s="371" t="str">
        <f t="shared" ref="AT131" si="662">IF(AS131&gt;=36,"GRAVE", IF(AS131&lt;=10, "LEVE", "MODERADO"))</f>
        <v>LEVE</v>
      </c>
      <c r="AU131" s="293"/>
      <c r="AV131" s="293"/>
      <c r="AW131" s="129"/>
      <c r="AX131" s="129"/>
      <c r="AY131" s="86"/>
      <c r="AZ131" s="87"/>
      <c r="BA131" s="88"/>
      <c r="BB131" s="88"/>
      <c r="BC131" s="88"/>
      <c r="BD131" s="88"/>
      <c r="BE131" s="88"/>
      <c r="BF131" s="88"/>
      <c r="BG131" s="88"/>
    </row>
    <row r="132" spans="1:59" s="90" customFormat="1" hidden="1" x14ac:dyDescent="0.2">
      <c r="A132" s="290"/>
      <c r="B132" s="291"/>
      <c r="C132" s="418"/>
      <c r="D132" s="293"/>
      <c r="E132" s="295"/>
      <c r="F132" s="271"/>
      <c r="G132" s="129"/>
      <c r="H132" s="129"/>
      <c r="I132" s="84"/>
      <c r="J132" s="271"/>
      <c r="K132" s="271"/>
      <c r="L132" s="271"/>
      <c r="M132" s="271"/>
      <c r="N132" s="291"/>
      <c r="O132" s="272"/>
      <c r="P132" s="291"/>
      <c r="Q132" s="272"/>
      <c r="R132" s="272"/>
      <c r="S132" s="85"/>
      <c r="T132" s="84">
        <f t="shared" si="359"/>
        <v>0</v>
      </c>
      <c r="U132" s="273"/>
      <c r="V132" s="273"/>
      <c r="W132" s="129"/>
      <c r="X132" s="273"/>
      <c r="Y132" s="273"/>
      <c r="Z132" s="132">
        <f t="shared" si="360"/>
        <v>0</v>
      </c>
      <c r="AA132" s="129"/>
      <c r="AB132" s="129"/>
      <c r="AC132" s="273"/>
      <c r="AD132" s="273"/>
      <c r="AE132" s="132">
        <f t="shared" si="361"/>
        <v>0</v>
      </c>
      <c r="AF132" s="129"/>
      <c r="AG132" s="129"/>
      <c r="AH132" s="273"/>
      <c r="AI132" s="273"/>
      <c r="AJ132" s="132">
        <f t="shared" si="362"/>
        <v>0</v>
      </c>
      <c r="AK132" s="129"/>
      <c r="AL132" s="129"/>
      <c r="AM132" s="273"/>
      <c r="AN132" s="273"/>
      <c r="AO132" s="132">
        <f t="shared" si="6"/>
        <v>0</v>
      </c>
      <c r="AP132" s="129"/>
      <c r="AQ132" s="273"/>
      <c r="AR132" s="369"/>
      <c r="AS132" s="272"/>
      <c r="AT132" s="371"/>
      <c r="AU132" s="293"/>
      <c r="AV132" s="293"/>
      <c r="AW132" s="129"/>
      <c r="AX132" s="129"/>
      <c r="AY132" s="86"/>
      <c r="AZ132" s="87"/>
      <c r="BA132" s="88"/>
      <c r="BB132" s="88"/>
      <c r="BC132" s="88"/>
      <c r="BD132" s="88"/>
      <c r="BE132" s="88"/>
      <c r="BF132" s="88"/>
      <c r="BG132" s="88"/>
    </row>
    <row r="133" spans="1:59" s="90" customFormat="1" hidden="1" x14ac:dyDescent="0.2">
      <c r="A133" s="290"/>
      <c r="B133" s="291"/>
      <c r="C133" s="418"/>
      <c r="D133" s="293"/>
      <c r="E133" s="295"/>
      <c r="F133" s="271"/>
      <c r="G133" s="129"/>
      <c r="H133" s="129"/>
      <c r="I133" s="84"/>
      <c r="J133" s="271"/>
      <c r="K133" s="271"/>
      <c r="L133" s="271"/>
      <c r="M133" s="271"/>
      <c r="N133" s="291"/>
      <c r="O133" s="272"/>
      <c r="P133" s="291"/>
      <c r="Q133" s="272"/>
      <c r="R133" s="272"/>
      <c r="S133" s="85"/>
      <c r="T133" s="84">
        <f t="shared" si="359"/>
        <v>0</v>
      </c>
      <c r="U133" s="273"/>
      <c r="V133" s="273"/>
      <c r="W133" s="129"/>
      <c r="X133" s="273"/>
      <c r="Y133" s="273"/>
      <c r="Z133" s="132">
        <f t="shared" si="360"/>
        <v>0</v>
      </c>
      <c r="AA133" s="129"/>
      <c r="AB133" s="129"/>
      <c r="AC133" s="273"/>
      <c r="AD133" s="273"/>
      <c r="AE133" s="132">
        <f t="shared" si="361"/>
        <v>0</v>
      </c>
      <c r="AF133" s="129"/>
      <c r="AG133" s="129"/>
      <c r="AH133" s="273"/>
      <c r="AI133" s="273"/>
      <c r="AJ133" s="132">
        <f t="shared" si="362"/>
        <v>0</v>
      </c>
      <c r="AK133" s="129"/>
      <c r="AL133" s="129"/>
      <c r="AM133" s="273"/>
      <c r="AN133" s="273"/>
      <c r="AO133" s="132">
        <f t="shared" si="6"/>
        <v>0</v>
      </c>
      <c r="AP133" s="129"/>
      <c r="AQ133" s="273"/>
      <c r="AR133" s="369"/>
      <c r="AS133" s="272"/>
      <c r="AT133" s="371"/>
      <c r="AU133" s="293"/>
      <c r="AV133" s="293"/>
      <c r="AW133" s="129"/>
      <c r="AX133" s="129"/>
      <c r="AY133" s="86"/>
      <c r="AZ133" s="87"/>
      <c r="BA133" s="88"/>
      <c r="BB133" s="88"/>
      <c r="BC133" s="88"/>
      <c r="BD133" s="88"/>
      <c r="BE133" s="88"/>
      <c r="BF133" s="88"/>
      <c r="BG133" s="88"/>
    </row>
    <row r="134" spans="1:59" s="90" customFormat="1" hidden="1" x14ac:dyDescent="0.2">
      <c r="A134" s="290">
        <v>42</v>
      </c>
      <c r="B134" s="291"/>
      <c r="C134" s="418" t="e">
        <f>+VLOOKUP(B134,$A$691:$B$730,2,0)</f>
        <v>#N/A</v>
      </c>
      <c r="D134" s="293"/>
      <c r="E134" s="295" t="e">
        <f>IF(D134=$D$661,$E$661,IF(D134=$D$662,$E$662,IF(D134=$D$663,$E$663,IF(D134=$D$664,$E$664,IF(D134=$D$665,$E$665,IF(D134=$D$666,$E$666,IF(D134=$D$667,$E$667,IF(D134=$D$668,$E$668,IF(D134=$D$669,$E$669,IF(D134=$D$670,$E$670,IF(D134=VICERRECTORÍA_ACADÉMICA_,BE745,IF(D134=PLANEACIÓN_,BE747, IF(D134=IMPACTO,BE746,IF(D134=VICERRECTORÍA_ADMINISTRATIVA_FINANCIERA_,BE748,IF(D134=_VICERRECTORÍA_RESPONSABILIDAD_SOCIAL_Y_BIENESTAR_UNIVERSITARIO_,BE749," ")))))))))))))))</f>
        <v>#VALUE!</v>
      </c>
      <c r="F134" s="271"/>
      <c r="G134" s="129"/>
      <c r="H134" s="129"/>
      <c r="I134" s="84"/>
      <c r="J134" s="271"/>
      <c r="K134" s="291"/>
      <c r="L134" s="271"/>
      <c r="M134" s="271"/>
      <c r="N134" s="291"/>
      <c r="O134" s="272">
        <f t="shared" si="446"/>
        <v>0</v>
      </c>
      <c r="P134" s="291"/>
      <c r="Q134" s="272">
        <f t="shared" ref="Q134" si="663">IF(P134="ALTO",5,IF(P134="MEDIO-ALTO",4,IF(P134="MEDIO",3,IF(P134="MEDIO-BAJO",2,IF(P134="BAJO",1,0)))))</f>
        <v>0</v>
      </c>
      <c r="R134" s="272">
        <f t="shared" ref="R134" si="664">Q134*O134</f>
        <v>0</v>
      </c>
      <c r="S134" s="85"/>
      <c r="T134" s="84">
        <f t="shared" si="359"/>
        <v>0</v>
      </c>
      <c r="U134" s="273" t="e">
        <f t="shared" si="345"/>
        <v>#DIV/0!</v>
      </c>
      <c r="V134" s="273" t="e">
        <f t="shared" si="346"/>
        <v>#DIV/0!</v>
      </c>
      <c r="W134" s="129"/>
      <c r="X134" s="273" t="e">
        <f t="shared" ref="X134" si="665">IF(S134="No_existen",5*$X$10,Y134*$X$10)</f>
        <v>#DIV/0!</v>
      </c>
      <c r="Y134" s="273" t="e">
        <f t="shared" ref="Y134:Y170" si="666">ROUND(AVERAGEIF(Z134:Z136,"&gt;0"),0)</f>
        <v>#DIV/0!</v>
      </c>
      <c r="Z134" s="132">
        <f t="shared" si="360"/>
        <v>0</v>
      </c>
      <c r="AA134" s="129"/>
      <c r="AB134" s="129"/>
      <c r="AC134" s="273" t="e">
        <f t="shared" ref="AC134" si="667">IF(S134="No_existen",5*$AC$10,AD134*$AC$10)</f>
        <v>#DIV/0!</v>
      </c>
      <c r="AD134" s="273" t="e">
        <f t="shared" si="350"/>
        <v>#DIV/0!</v>
      </c>
      <c r="AE134" s="132">
        <f t="shared" si="361"/>
        <v>0</v>
      </c>
      <c r="AF134" s="129"/>
      <c r="AG134" s="129"/>
      <c r="AH134" s="273" t="e">
        <f t="shared" ref="AH134" si="668">IF(S134="No_existen",5*$AH$10,AI134*$AH$10)</f>
        <v>#DIV/0!</v>
      </c>
      <c r="AI134" s="273" t="e">
        <f t="shared" ref="AI134" si="669">ROUND(AVERAGEIF(AJ134:AJ136,"&gt;0"),0)</f>
        <v>#DIV/0!</v>
      </c>
      <c r="AJ134" s="132">
        <f t="shared" si="362"/>
        <v>0</v>
      </c>
      <c r="AK134" s="129"/>
      <c r="AL134" s="129"/>
      <c r="AM134" s="273" t="e">
        <f t="shared" ref="AM134" si="670">IF(S134="No_existen",5*$AM$10,AN134*$AM$10)</f>
        <v>#DIV/0!</v>
      </c>
      <c r="AN134" s="273" t="e">
        <f t="shared" ref="AN134" si="671">ROUND(AVERAGEIF(AO134:AO136,"&gt;0"),0)</f>
        <v>#DIV/0!</v>
      </c>
      <c r="AO134" s="132">
        <f t="shared" si="6"/>
        <v>0</v>
      </c>
      <c r="AP134" s="129"/>
      <c r="AQ134" s="273" t="e">
        <f t="shared" ref="AQ134" si="672">ROUND(AVERAGE(U134,Y134,AD134,AI134,AN134),0)</f>
        <v>#DIV/0!</v>
      </c>
      <c r="AR134" s="369" t="e">
        <f t="shared" ref="AR134" si="673">IF(AQ134&lt;1.5,"FUERTE",IF(AND(AQ134&gt;=1.5,AQ134&lt;2.5),"ACEPTABLE",IF(AQ134&gt;=5,"INEXISTENTE","DÉBIL")))</f>
        <v>#DIV/0!</v>
      </c>
      <c r="AS134" s="272">
        <f t="shared" ref="AS134" si="674">IF(R134=0,0,ROUND((R134*AQ134),0))</f>
        <v>0</v>
      </c>
      <c r="AT134" s="371" t="str">
        <f t="shared" ref="AT134" si="675">IF(AS134&gt;=36,"GRAVE", IF(AS134&lt;=10, "LEVE", "MODERADO"))</f>
        <v>LEVE</v>
      </c>
      <c r="AU134" s="293"/>
      <c r="AV134" s="293"/>
      <c r="AW134" s="129"/>
      <c r="AX134" s="129"/>
      <c r="AY134" s="86"/>
      <c r="AZ134" s="87"/>
      <c r="BA134" s="88"/>
      <c r="BB134" s="88"/>
      <c r="BC134" s="88"/>
      <c r="BD134" s="88"/>
      <c r="BE134" s="88"/>
      <c r="BF134" s="88"/>
      <c r="BG134" s="88"/>
    </row>
    <row r="135" spans="1:59" s="90" customFormat="1" hidden="1" x14ac:dyDescent="0.2">
      <c r="A135" s="290"/>
      <c r="B135" s="291"/>
      <c r="C135" s="418"/>
      <c r="D135" s="293"/>
      <c r="E135" s="295"/>
      <c r="F135" s="271"/>
      <c r="G135" s="129"/>
      <c r="H135" s="129"/>
      <c r="I135" s="84"/>
      <c r="J135" s="271"/>
      <c r="K135" s="271"/>
      <c r="L135" s="271"/>
      <c r="M135" s="271"/>
      <c r="N135" s="291"/>
      <c r="O135" s="272"/>
      <c r="P135" s="291"/>
      <c r="Q135" s="272"/>
      <c r="R135" s="272"/>
      <c r="S135" s="85"/>
      <c r="T135" s="84">
        <f t="shared" si="359"/>
        <v>0</v>
      </c>
      <c r="U135" s="273"/>
      <c r="V135" s="273"/>
      <c r="W135" s="129"/>
      <c r="X135" s="273"/>
      <c r="Y135" s="273"/>
      <c r="Z135" s="132">
        <f t="shared" si="360"/>
        <v>0</v>
      </c>
      <c r="AA135" s="129"/>
      <c r="AB135" s="129"/>
      <c r="AC135" s="273"/>
      <c r="AD135" s="273"/>
      <c r="AE135" s="132">
        <f t="shared" si="361"/>
        <v>0</v>
      </c>
      <c r="AF135" s="129"/>
      <c r="AG135" s="129"/>
      <c r="AH135" s="273"/>
      <c r="AI135" s="273"/>
      <c r="AJ135" s="132">
        <f t="shared" si="362"/>
        <v>0</v>
      </c>
      <c r="AK135" s="129"/>
      <c r="AL135" s="129"/>
      <c r="AM135" s="273"/>
      <c r="AN135" s="273"/>
      <c r="AO135" s="132">
        <f t="shared" si="6"/>
        <v>0</v>
      </c>
      <c r="AP135" s="129"/>
      <c r="AQ135" s="273"/>
      <c r="AR135" s="369"/>
      <c r="AS135" s="272"/>
      <c r="AT135" s="371"/>
      <c r="AU135" s="293"/>
      <c r="AV135" s="293"/>
      <c r="AW135" s="129"/>
      <c r="AX135" s="129"/>
      <c r="AY135" s="86"/>
      <c r="AZ135" s="87"/>
      <c r="BA135" s="88"/>
      <c r="BB135" s="88"/>
      <c r="BC135" s="88"/>
      <c r="BD135" s="88"/>
      <c r="BE135" s="88"/>
      <c r="BF135" s="88"/>
      <c r="BG135" s="88"/>
    </row>
    <row r="136" spans="1:59" s="90" customFormat="1" hidden="1" x14ac:dyDescent="0.2">
      <c r="A136" s="290"/>
      <c r="B136" s="291"/>
      <c r="C136" s="418"/>
      <c r="D136" s="293"/>
      <c r="E136" s="295"/>
      <c r="F136" s="271"/>
      <c r="G136" s="129"/>
      <c r="H136" s="129"/>
      <c r="I136" s="84"/>
      <c r="J136" s="271"/>
      <c r="K136" s="271"/>
      <c r="L136" s="271"/>
      <c r="M136" s="271"/>
      <c r="N136" s="291"/>
      <c r="O136" s="272"/>
      <c r="P136" s="291"/>
      <c r="Q136" s="272"/>
      <c r="R136" s="272"/>
      <c r="S136" s="85"/>
      <c r="T136" s="84">
        <f t="shared" si="359"/>
        <v>0</v>
      </c>
      <c r="U136" s="273"/>
      <c r="V136" s="273"/>
      <c r="W136" s="129"/>
      <c r="X136" s="273"/>
      <c r="Y136" s="273"/>
      <c r="Z136" s="132">
        <f t="shared" si="360"/>
        <v>0</v>
      </c>
      <c r="AA136" s="129"/>
      <c r="AB136" s="129"/>
      <c r="AC136" s="273"/>
      <c r="AD136" s="273"/>
      <c r="AE136" s="132">
        <f t="shared" si="361"/>
        <v>0</v>
      </c>
      <c r="AF136" s="129"/>
      <c r="AG136" s="129"/>
      <c r="AH136" s="273"/>
      <c r="AI136" s="273"/>
      <c r="AJ136" s="132">
        <f t="shared" si="362"/>
        <v>0</v>
      </c>
      <c r="AK136" s="129"/>
      <c r="AL136" s="129"/>
      <c r="AM136" s="273"/>
      <c r="AN136" s="273"/>
      <c r="AO136" s="132">
        <f t="shared" si="6"/>
        <v>0</v>
      </c>
      <c r="AP136" s="129"/>
      <c r="AQ136" s="273"/>
      <c r="AR136" s="369"/>
      <c r="AS136" s="272"/>
      <c r="AT136" s="371"/>
      <c r="AU136" s="293"/>
      <c r="AV136" s="293"/>
      <c r="AW136" s="129"/>
      <c r="AX136" s="129"/>
      <c r="AY136" s="86"/>
      <c r="AZ136" s="87"/>
      <c r="BA136" s="88"/>
      <c r="BB136" s="88"/>
      <c r="BC136" s="88"/>
      <c r="BD136" s="88"/>
      <c r="BE136" s="88"/>
      <c r="BF136" s="88"/>
      <c r="BG136" s="88"/>
    </row>
    <row r="137" spans="1:59" s="90" customFormat="1" hidden="1" x14ac:dyDescent="0.2">
      <c r="A137" s="290">
        <v>43</v>
      </c>
      <c r="B137" s="291"/>
      <c r="C137" s="418" t="e">
        <f>+VLOOKUP(B137,$A$691:$B$730,2,0)</f>
        <v>#N/A</v>
      </c>
      <c r="D137" s="293"/>
      <c r="E137" s="295" t="e">
        <f>IF(D137=$D$661,$E$661,IF(D137=$D$662,$E$662,IF(D137=$D$663,$E$663,IF(D137=$D$664,$E$664,IF(D137=$D$665,$E$665,IF(D137=$D$666,$E$666,IF(D137=$D$667,$E$667,IF(D137=$D$668,$E$668,IF(D137=$D$669,$E$669,IF(D137=$D$670,$E$670,IF(D137=VICERRECTORÍA_ACADÉMICA_,BE748,IF(D137=PLANEACIÓN_,BE750, IF(D137=IMPACTO,BE749,IF(D137=VICERRECTORÍA_ADMINISTRATIVA_FINANCIERA_,BE751,IF(D137=_VICERRECTORÍA_RESPONSABILIDAD_SOCIAL_Y_BIENESTAR_UNIVERSITARIO_,BE752," ")))))))))))))))</f>
        <v>#VALUE!</v>
      </c>
      <c r="F137" s="271"/>
      <c r="G137" s="129"/>
      <c r="H137" s="129"/>
      <c r="I137" s="84"/>
      <c r="J137" s="271"/>
      <c r="K137" s="291"/>
      <c r="L137" s="271"/>
      <c r="M137" s="271"/>
      <c r="N137" s="291"/>
      <c r="O137" s="272">
        <f t="shared" ref="O137:O179" si="676">IF(N137="ALTA",5,IF(N137="MEDIO ALTA",4,IF(N137="MEDIA",3,IF(N137="MEDIO BAJA",2,IF(N137="BAJA",1,0)))))</f>
        <v>0</v>
      </c>
      <c r="P137" s="291"/>
      <c r="Q137" s="272">
        <f t="shared" ref="Q137" si="677">IF(P137="ALTO",5,IF(P137="MEDIO-ALTO",4,IF(P137="MEDIO",3,IF(P137="MEDIO-BAJO",2,IF(P137="BAJO",1,0)))))</f>
        <v>0</v>
      </c>
      <c r="R137" s="272">
        <f t="shared" ref="R137" si="678">Q137*O137</f>
        <v>0</v>
      </c>
      <c r="S137" s="85"/>
      <c r="T137" s="84">
        <f t="shared" si="359"/>
        <v>0</v>
      </c>
      <c r="U137" s="273" t="e">
        <f t="shared" si="366"/>
        <v>#DIV/0!</v>
      </c>
      <c r="V137" s="273" t="e">
        <f t="shared" si="367"/>
        <v>#DIV/0!</v>
      </c>
      <c r="W137" s="129"/>
      <c r="X137" s="273" t="e">
        <f t="shared" ref="X137" si="679">IF(S137="No_existen",5*$X$10,Y137*$X$10)</f>
        <v>#DIV/0!</v>
      </c>
      <c r="Y137" s="273" t="e">
        <f t="shared" ref="Y137:Y173" si="680">ROUND(AVERAGEIF(Z137:Z139,"&gt;0"),0)</f>
        <v>#DIV/0!</v>
      </c>
      <c r="Z137" s="132">
        <f t="shared" si="360"/>
        <v>0</v>
      </c>
      <c r="AA137" s="129"/>
      <c r="AB137" s="129"/>
      <c r="AC137" s="273" t="e">
        <f t="shared" ref="AC137" si="681">IF(S137="No_existen",5*$AC$10,AD137*$AC$10)</f>
        <v>#DIV/0!</v>
      </c>
      <c r="AD137" s="273" t="e">
        <f t="shared" si="371"/>
        <v>#DIV/0!</v>
      </c>
      <c r="AE137" s="132">
        <f t="shared" si="361"/>
        <v>0</v>
      </c>
      <c r="AF137" s="129"/>
      <c r="AG137" s="129"/>
      <c r="AH137" s="273" t="e">
        <f t="shared" ref="AH137" si="682">IF(S137="No_existen",5*$AH$10,AI137*$AH$10)</f>
        <v>#DIV/0!</v>
      </c>
      <c r="AI137" s="273" t="e">
        <f t="shared" ref="AI137" si="683">ROUND(AVERAGEIF(AJ137:AJ139,"&gt;0"),0)</f>
        <v>#DIV/0!</v>
      </c>
      <c r="AJ137" s="132">
        <f t="shared" si="362"/>
        <v>0</v>
      </c>
      <c r="AK137" s="129"/>
      <c r="AL137" s="129"/>
      <c r="AM137" s="273" t="e">
        <f t="shared" ref="AM137" si="684">IF(S137="No_existen",5*$AM$10,AN137*$AM$10)</f>
        <v>#DIV/0!</v>
      </c>
      <c r="AN137" s="273" t="e">
        <f t="shared" ref="AN137" si="685">ROUND(AVERAGEIF(AO137:AO139,"&gt;0"),0)</f>
        <v>#DIV/0!</v>
      </c>
      <c r="AO137" s="132">
        <f t="shared" si="6"/>
        <v>0</v>
      </c>
      <c r="AP137" s="129"/>
      <c r="AQ137" s="273" t="e">
        <f t="shared" ref="AQ137" si="686">ROUND(AVERAGE(U137,Y137,AD137,AI137,AN137),0)</f>
        <v>#DIV/0!</v>
      </c>
      <c r="AR137" s="369" t="e">
        <f t="shared" ref="AR137" si="687">IF(AQ137&lt;1.5,"FUERTE",IF(AND(AQ137&gt;=1.5,AQ137&lt;2.5),"ACEPTABLE",IF(AQ137&gt;=5,"INEXISTENTE","DÉBIL")))</f>
        <v>#DIV/0!</v>
      </c>
      <c r="AS137" s="272">
        <f t="shared" ref="AS137" si="688">IF(R137=0,0,ROUND((R137*AQ137),0))</f>
        <v>0</v>
      </c>
      <c r="AT137" s="371" t="str">
        <f t="shared" ref="AT137" si="689">IF(AS137&gt;=36,"GRAVE", IF(AS137&lt;=10, "LEVE", "MODERADO"))</f>
        <v>LEVE</v>
      </c>
      <c r="AU137" s="293"/>
      <c r="AV137" s="293"/>
      <c r="AW137" s="129"/>
      <c r="AX137" s="129"/>
      <c r="AY137" s="86"/>
      <c r="AZ137" s="87"/>
      <c r="BA137" s="88"/>
      <c r="BB137" s="88"/>
      <c r="BC137" s="88"/>
      <c r="BD137" s="88"/>
      <c r="BE137" s="88"/>
      <c r="BF137" s="88"/>
      <c r="BG137" s="88"/>
    </row>
    <row r="138" spans="1:59" s="90" customFormat="1" hidden="1" x14ac:dyDescent="0.2">
      <c r="A138" s="290"/>
      <c r="B138" s="291"/>
      <c r="C138" s="418"/>
      <c r="D138" s="293"/>
      <c r="E138" s="295"/>
      <c r="F138" s="271"/>
      <c r="G138" s="129"/>
      <c r="H138" s="129"/>
      <c r="I138" s="84"/>
      <c r="J138" s="271"/>
      <c r="K138" s="271"/>
      <c r="L138" s="271"/>
      <c r="M138" s="271"/>
      <c r="N138" s="291"/>
      <c r="O138" s="272"/>
      <c r="P138" s="291"/>
      <c r="Q138" s="272"/>
      <c r="R138" s="272"/>
      <c r="S138" s="85"/>
      <c r="T138" s="84">
        <f t="shared" si="359"/>
        <v>0</v>
      </c>
      <c r="U138" s="273"/>
      <c r="V138" s="273"/>
      <c r="W138" s="129"/>
      <c r="X138" s="273"/>
      <c r="Y138" s="273"/>
      <c r="Z138" s="132">
        <f t="shared" si="360"/>
        <v>0</v>
      </c>
      <c r="AA138" s="129"/>
      <c r="AB138" s="129"/>
      <c r="AC138" s="273"/>
      <c r="AD138" s="273"/>
      <c r="AE138" s="132">
        <f t="shared" si="361"/>
        <v>0</v>
      </c>
      <c r="AF138" s="129"/>
      <c r="AG138" s="129"/>
      <c r="AH138" s="273"/>
      <c r="AI138" s="273"/>
      <c r="AJ138" s="132">
        <f t="shared" si="362"/>
        <v>0</v>
      </c>
      <c r="AK138" s="129"/>
      <c r="AL138" s="129"/>
      <c r="AM138" s="273"/>
      <c r="AN138" s="273"/>
      <c r="AO138" s="132">
        <f t="shared" si="6"/>
        <v>0</v>
      </c>
      <c r="AP138" s="129"/>
      <c r="AQ138" s="273"/>
      <c r="AR138" s="369"/>
      <c r="AS138" s="272"/>
      <c r="AT138" s="371"/>
      <c r="AU138" s="293"/>
      <c r="AV138" s="293"/>
      <c r="AW138" s="129"/>
      <c r="AX138" s="129"/>
      <c r="AY138" s="86"/>
      <c r="AZ138" s="87"/>
      <c r="BA138" s="88"/>
      <c r="BB138" s="88"/>
      <c r="BC138" s="88"/>
      <c r="BD138" s="88"/>
      <c r="BE138" s="88"/>
      <c r="BF138" s="88"/>
      <c r="BG138" s="88"/>
    </row>
    <row r="139" spans="1:59" s="90" customFormat="1" hidden="1" x14ac:dyDescent="0.2">
      <c r="A139" s="290"/>
      <c r="B139" s="291"/>
      <c r="C139" s="418"/>
      <c r="D139" s="293"/>
      <c r="E139" s="295"/>
      <c r="F139" s="271"/>
      <c r="G139" s="129"/>
      <c r="H139" s="129"/>
      <c r="I139" s="84"/>
      <c r="J139" s="271"/>
      <c r="K139" s="271"/>
      <c r="L139" s="271"/>
      <c r="M139" s="271"/>
      <c r="N139" s="291"/>
      <c r="O139" s="272"/>
      <c r="P139" s="291"/>
      <c r="Q139" s="272"/>
      <c r="R139" s="272"/>
      <c r="S139" s="85"/>
      <c r="T139" s="84">
        <f t="shared" ref="T139:T202" si="690">IF(S139=$S$665,1,IF(S139=$S$661,5,IF(S139=$S$662,4,IF(S139=$S$663,3,IF(S139=$S$664,2,0)))))</f>
        <v>0</v>
      </c>
      <c r="U139" s="273"/>
      <c r="V139" s="273"/>
      <c r="W139" s="129"/>
      <c r="X139" s="273"/>
      <c r="Y139" s="273"/>
      <c r="Z139" s="132">
        <f t="shared" ref="Z139:Z202" si="691">IF(AA139=$AA$663,1,IF(AA139=$AA$662,2,IF(AA139=$AA$661,4,IF(S139="No_existen",5,0))))</f>
        <v>0</v>
      </c>
      <c r="AA139" s="129"/>
      <c r="AB139" s="129"/>
      <c r="AC139" s="273"/>
      <c r="AD139" s="273"/>
      <c r="AE139" s="132">
        <f t="shared" ref="AE139:AE202" si="692">IF(AF139=$AK$662,1,IF(AF139=$AK$661,4,IF(S139="No_existen",5,0)))</f>
        <v>0</v>
      </c>
      <c r="AF139" s="129"/>
      <c r="AG139" s="129"/>
      <c r="AH139" s="273"/>
      <c r="AI139" s="273"/>
      <c r="AJ139" s="132">
        <f t="shared" ref="AJ139:AJ202" si="693">IF(AK139=$AP$661,1,IF(AK139=$AP$662,4,IF(S139="No_existen",5,0)))</f>
        <v>0</v>
      </c>
      <c r="AK139" s="129"/>
      <c r="AL139" s="129"/>
      <c r="AM139" s="273"/>
      <c r="AN139" s="273"/>
      <c r="AO139" s="132">
        <f t="shared" si="6"/>
        <v>0</v>
      </c>
      <c r="AP139" s="129"/>
      <c r="AQ139" s="273"/>
      <c r="AR139" s="369"/>
      <c r="AS139" s="272"/>
      <c r="AT139" s="371"/>
      <c r="AU139" s="293"/>
      <c r="AV139" s="293"/>
      <c r="AW139" s="129"/>
      <c r="AX139" s="129"/>
      <c r="AY139" s="86"/>
      <c r="AZ139" s="87"/>
      <c r="BA139" s="88"/>
      <c r="BB139" s="88"/>
      <c r="BC139" s="88"/>
      <c r="BD139" s="88"/>
      <c r="BE139" s="88"/>
      <c r="BF139" s="88"/>
      <c r="BG139" s="88"/>
    </row>
    <row r="140" spans="1:59" s="90" customFormat="1" hidden="1" x14ac:dyDescent="0.2">
      <c r="A140" s="290">
        <v>44</v>
      </c>
      <c r="B140" s="291"/>
      <c r="C140" s="418" t="e">
        <f>+VLOOKUP(B140,$A$691:$B$730,2,0)</f>
        <v>#N/A</v>
      </c>
      <c r="D140" s="293"/>
      <c r="E140" s="295" t="e">
        <f>IF(D140=$D$661,$E$661,IF(D140=$D$662,$E$662,IF(D140=$D$663,$E$663,IF(D140=$D$664,$E$664,IF(D140=$D$665,$E$665,IF(D140=$D$666,$E$666,IF(D140=$D$667,$E$667,IF(D140=$D$668,$E$668,IF(D140=$D$669,$E$669,IF(D140=$D$670,$E$670,IF(D140=VICERRECTORÍA_ACADÉMICA_,BE751,IF(D140=PLANEACIÓN_,BE753, IF(D140=IMPACTO,BE752,IF(D140=VICERRECTORÍA_ADMINISTRATIVA_FINANCIERA_,BE754,IF(D140=_VICERRECTORÍA_RESPONSABILIDAD_SOCIAL_Y_BIENESTAR_UNIVERSITARIO_,BE755," ")))))))))))))))</f>
        <v>#VALUE!</v>
      </c>
      <c r="F140" s="271"/>
      <c r="G140" s="129"/>
      <c r="H140" s="129"/>
      <c r="I140" s="84"/>
      <c r="J140" s="271"/>
      <c r="K140" s="291"/>
      <c r="L140" s="271"/>
      <c r="M140" s="271"/>
      <c r="N140" s="291"/>
      <c r="O140" s="272">
        <f t="shared" ref="O140:O182" si="694">IF(N140="ALTA",5,IF(N140="MEDIO ALTA",4,IF(N140="MEDIA",3,IF(N140="MEDIO BAJA",2,IF(N140="BAJA",1,0)))))</f>
        <v>0</v>
      </c>
      <c r="P140" s="291"/>
      <c r="Q140" s="272">
        <f t="shared" ref="Q140" si="695">IF(P140="ALTO",5,IF(P140="MEDIO-ALTO",4,IF(P140="MEDIO",3,IF(P140="MEDIO-BAJO",2,IF(P140="BAJO",1,0)))))</f>
        <v>0</v>
      </c>
      <c r="R140" s="272">
        <f t="shared" ref="R140" si="696">Q140*O140</f>
        <v>0</v>
      </c>
      <c r="S140" s="85"/>
      <c r="T140" s="84">
        <f t="shared" si="690"/>
        <v>0</v>
      </c>
      <c r="U140" s="273" t="e">
        <f t="shared" si="383"/>
        <v>#DIV/0!</v>
      </c>
      <c r="V140" s="273" t="e">
        <f t="shared" si="384"/>
        <v>#DIV/0!</v>
      </c>
      <c r="W140" s="129"/>
      <c r="X140" s="273" t="e">
        <f t="shared" ref="X140" si="697">IF(S140="No_existen",5*$X$10,Y140*$X$10)</f>
        <v>#DIV/0!</v>
      </c>
      <c r="Y140" s="273" t="e">
        <f t="shared" ref="Y140:Y176" si="698">ROUND(AVERAGEIF(Z140:Z142,"&gt;0"),0)</f>
        <v>#DIV/0!</v>
      </c>
      <c r="Z140" s="132">
        <f t="shared" si="691"/>
        <v>0</v>
      </c>
      <c r="AA140" s="129"/>
      <c r="AB140" s="129"/>
      <c r="AC140" s="273" t="e">
        <f t="shared" ref="AC140" si="699">IF(S140="No_existen",5*$AC$10,AD140*$AC$10)</f>
        <v>#DIV/0!</v>
      </c>
      <c r="AD140" s="273" t="e">
        <f t="shared" si="388"/>
        <v>#DIV/0!</v>
      </c>
      <c r="AE140" s="132">
        <f t="shared" si="692"/>
        <v>0</v>
      </c>
      <c r="AF140" s="129"/>
      <c r="AG140" s="129"/>
      <c r="AH140" s="273" t="e">
        <f t="shared" ref="AH140" si="700">IF(S140="No_existen",5*$AH$10,AI140*$AH$10)</f>
        <v>#DIV/0!</v>
      </c>
      <c r="AI140" s="273" t="e">
        <f t="shared" ref="AI140" si="701">ROUND(AVERAGEIF(AJ140:AJ142,"&gt;0"),0)</f>
        <v>#DIV/0!</v>
      </c>
      <c r="AJ140" s="132">
        <f t="shared" si="693"/>
        <v>0</v>
      </c>
      <c r="AK140" s="129"/>
      <c r="AL140" s="129"/>
      <c r="AM140" s="273" t="e">
        <f t="shared" ref="AM140" si="702">IF(S140="No_existen",5*$AM$10,AN140*$AM$10)</f>
        <v>#DIV/0!</v>
      </c>
      <c r="AN140" s="273" t="e">
        <f t="shared" ref="AN140" si="703">ROUND(AVERAGEIF(AO140:AO142,"&gt;0"),0)</f>
        <v>#DIV/0!</v>
      </c>
      <c r="AO140" s="132">
        <f t="shared" si="6"/>
        <v>0</v>
      </c>
      <c r="AP140" s="129"/>
      <c r="AQ140" s="273" t="e">
        <f t="shared" ref="AQ140" si="704">ROUND(AVERAGE(U140,Y140,AD140,AI140,AN140),0)</f>
        <v>#DIV/0!</v>
      </c>
      <c r="AR140" s="369" t="e">
        <f t="shared" ref="AR140" si="705">IF(AQ140&lt;1.5,"FUERTE",IF(AND(AQ140&gt;=1.5,AQ140&lt;2.5),"ACEPTABLE",IF(AQ140&gt;=5,"INEXISTENTE","DÉBIL")))</f>
        <v>#DIV/0!</v>
      </c>
      <c r="AS140" s="272">
        <f t="shared" ref="AS140" si="706">IF(R140=0,0,ROUND((R140*AQ140),0))</f>
        <v>0</v>
      </c>
      <c r="AT140" s="371" t="str">
        <f t="shared" ref="AT140" si="707">IF(AS140&gt;=36,"GRAVE", IF(AS140&lt;=10, "LEVE", "MODERADO"))</f>
        <v>LEVE</v>
      </c>
      <c r="AU140" s="293"/>
      <c r="AV140" s="293"/>
      <c r="AW140" s="129"/>
      <c r="AX140" s="129"/>
      <c r="AY140" s="86"/>
      <c r="AZ140" s="87"/>
      <c r="BA140" s="88"/>
      <c r="BB140" s="88"/>
      <c r="BC140" s="88"/>
      <c r="BD140" s="88"/>
      <c r="BE140" s="88"/>
      <c r="BF140" s="88"/>
      <c r="BG140" s="88"/>
    </row>
    <row r="141" spans="1:59" s="90" customFormat="1" hidden="1" x14ac:dyDescent="0.2">
      <c r="A141" s="290"/>
      <c r="B141" s="291"/>
      <c r="C141" s="418"/>
      <c r="D141" s="293"/>
      <c r="E141" s="295"/>
      <c r="F141" s="271"/>
      <c r="G141" s="129"/>
      <c r="H141" s="129"/>
      <c r="I141" s="84"/>
      <c r="J141" s="271"/>
      <c r="K141" s="271"/>
      <c r="L141" s="271"/>
      <c r="M141" s="271"/>
      <c r="N141" s="291"/>
      <c r="O141" s="272"/>
      <c r="P141" s="291"/>
      <c r="Q141" s="272"/>
      <c r="R141" s="272"/>
      <c r="S141" s="85"/>
      <c r="T141" s="84">
        <f t="shared" si="690"/>
        <v>0</v>
      </c>
      <c r="U141" s="273"/>
      <c r="V141" s="273"/>
      <c r="W141" s="129"/>
      <c r="X141" s="273"/>
      <c r="Y141" s="273"/>
      <c r="Z141" s="132">
        <f t="shared" si="691"/>
        <v>0</v>
      </c>
      <c r="AA141" s="129"/>
      <c r="AB141" s="129"/>
      <c r="AC141" s="273"/>
      <c r="AD141" s="273"/>
      <c r="AE141" s="132">
        <f t="shared" si="692"/>
        <v>0</v>
      </c>
      <c r="AF141" s="129"/>
      <c r="AG141" s="129"/>
      <c r="AH141" s="273"/>
      <c r="AI141" s="273"/>
      <c r="AJ141" s="132">
        <f t="shared" si="693"/>
        <v>0</v>
      </c>
      <c r="AK141" s="129"/>
      <c r="AL141" s="129"/>
      <c r="AM141" s="273"/>
      <c r="AN141" s="273"/>
      <c r="AO141" s="132">
        <f t="shared" si="6"/>
        <v>0</v>
      </c>
      <c r="AP141" s="129"/>
      <c r="AQ141" s="273"/>
      <c r="AR141" s="369"/>
      <c r="AS141" s="272"/>
      <c r="AT141" s="371"/>
      <c r="AU141" s="293"/>
      <c r="AV141" s="293"/>
      <c r="AW141" s="129"/>
      <c r="AX141" s="129"/>
      <c r="AY141" s="86"/>
      <c r="AZ141" s="87"/>
      <c r="BA141" s="88"/>
      <c r="BB141" s="88"/>
      <c r="BC141" s="88"/>
      <c r="BD141" s="88"/>
      <c r="BE141" s="88"/>
      <c r="BF141" s="88"/>
      <c r="BG141" s="88"/>
    </row>
    <row r="142" spans="1:59" s="90" customFormat="1" hidden="1" x14ac:dyDescent="0.2">
      <c r="A142" s="290"/>
      <c r="B142" s="291"/>
      <c r="C142" s="418"/>
      <c r="D142" s="293"/>
      <c r="E142" s="295"/>
      <c r="F142" s="271"/>
      <c r="G142" s="129"/>
      <c r="H142" s="129"/>
      <c r="I142" s="84"/>
      <c r="J142" s="271"/>
      <c r="K142" s="271"/>
      <c r="L142" s="271"/>
      <c r="M142" s="271"/>
      <c r="N142" s="291"/>
      <c r="O142" s="272"/>
      <c r="P142" s="291"/>
      <c r="Q142" s="272"/>
      <c r="R142" s="272"/>
      <c r="S142" s="85"/>
      <c r="T142" s="84">
        <f t="shared" si="690"/>
        <v>0</v>
      </c>
      <c r="U142" s="273"/>
      <c r="V142" s="273"/>
      <c r="W142" s="129"/>
      <c r="X142" s="273"/>
      <c r="Y142" s="273"/>
      <c r="Z142" s="132">
        <f t="shared" si="691"/>
        <v>0</v>
      </c>
      <c r="AA142" s="129"/>
      <c r="AB142" s="129"/>
      <c r="AC142" s="273"/>
      <c r="AD142" s="273"/>
      <c r="AE142" s="132">
        <f t="shared" si="692"/>
        <v>0</v>
      </c>
      <c r="AF142" s="129"/>
      <c r="AG142" s="129"/>
      <c r="AH142" s="273"/>
      <c r="AI142" s="273"/>
      <c r="AJ142" s="132">
        <f t="shared" si="693"/>
        <v>0</v>
      </c>
      <c r="AK142" s="129"/>
      <c r="AL142" s="129"/>
      <c r="AM142" s="273"/>
      <c r="AN142" s="273"/>
      <c r="AO142" s="132">
        <f t="shared" si="6"/>
        <v>0</v>
      </c>
      <c r="AP142" s="129"/>
      <c r="AQ142" s="273"/>
      <c r="AR142" s="369"/>
      <c r="AS142" s="272"/>
      <c r="AT142" s="371"/>
      <c r="AU142" s="293"/>
      <c r="AV142" s="293"/>
      <c r="AW142" s="129"/>
      <c r="AX142" s="129"/>
      <c r="AY142" s="86"/>
      <c r="AZ142" s="87"/>
      <c r="BA142" s="88"/>
      <c r="BB142" s="88"/>
      <c r="BC142" s="88"/>
      <c r="BD142" s="88"/>
      <c r="BE142" s="88"/>
      <c r="BF142" s="88"/>
      <c r="BG142" s="88"/>
    </row>
    <row r="143" spans="1:59" s="90" customFormat="1" hidden="1" x14ac:dyDescent="0.2">
      <c r="A143" s="290">
        <v>45</v>
      </c>
      <c r="B143" s="291"/>
      <c r="C143" s="418" t="e">
        <f>+VLOOKUP(B143,$A$691:$B$730,2,0)</f>
        <v>#N/A</v>
      </c>
      <c r="D143" s="293"/>
      <c r="E143" s="295" t="e">
        <f>IF(D143=$D$661,$E$661,IF(D143=$D$662,$E$662,IF(D143=$D$663,$E$663,IF(D143=$D$664,$E$664,IF(D143=$D$665,$E$665,IF(D143=$D$666,$E$666,IF(D143=$D$667,$E$667,IF(D143=$D$668,$E$668,IF(D143=$D$669,$E$669,IF(D143=$D$670,$E$670,IF(D143=VICERRECTORÍA_ACADÉMICA_,BE754,IF(D143=PLANEACIÓN_,BE756, IF(D143=IMPACTO,BE755,IF(D143=VICERRECTORÍA_ADMINISTRATIVA_FINANCIERA_,BE757,IF(D143=_VICERRECTORÍA_RESPONSABILIDAD_SOCIAL_Y_BIENESTAR_UNIVERSITARIO_,BE758," ")))))))))))))))</f>
        <v>#VALUE!</v>
      </c>
      <c r="F143" s="271"/>
      <c r="G143" s="129"/>
      <c r="H143" s="129"/>
      <c r="I143" s="84"/>
      <c r="J143" s="271"/>
      <c r="K143" s="291"/>
      <c r="L143" s="271"/>
      <c r="M143" s="271"/>
      <c r="N143" s="291"/>
      <c r="O143" s="272">
        <f t="shared" ref="O143" si="708">IF(N143="ALTA",5,IF(N143="MEDIO ALTA",4,IF(N143="MEDIA",3,IF(N143="MEDIO BAJA",2,IF(N143="BAJA",1,0)))))</f>
        <v>0</v>
      </c>
      <c r="P143" s="291"/>
      <c r="Q143" s="272">
        <f t="shared" ref="Q143" si="709">IF(P143="ALTO",5,IF(P143="MEDIO-ALTO",4,IF(P143="MEDIO",3,IF(P143="MEDIO-BAJO",2,IF(P143="BAJO",1,0)))))</f>
        <v>0</v>
      </c>
      <c r="R143" s="272">
        <f t="shared" ref="R143" si="710">Q143*O143</f>
        <v>0</v>
      </c>
      <c r="S143" s="85"/>
      <c r="T143" s="84">
        <f t="shared" si="690"/>
        <v>0</v>
      </c>
      <c r="U143" s="273" t="e">
        <f t="shared" si="400"/>
        <v>#DIV/0!</v>
      </c>
      <c r="V143" s="273" t="e">
        <f t="shared" si="401"/>
        <v>#DIV/0!</v>
      </c>
      <c r="W143" s="129"/>
      <c r="X143" s="273" t="e">
        <f t="shared" ref="X143" si="711">IF(S143="No_existen",5*$X$10,Y143*$X$10)</f>
        <v>#DIV/0!</v>
      </c>
      <c r="Y143" s="273" t="e">
        <f t="shared" ref="Y143:Y179" si="712">ROUND(AVERAGEIF(Z143:Z145,"&gt;0"),0)</f>
        <v>#DIV/0!</v>
      </c>
      <c r="Z143" s="132">
        <f t="shared" si="691"/>
        <v>0</v>
      </c>
      <c r="AA143" s="129"/>
      <c r="AB143" s="129"/>
      <c r="AC143" s="273" t="e">
        <f t="shared" ref="AC143" si="713">IF(S143="No_existen",5*$AC$10,AD143*$AC$10)</f>
        <v>#DIV/0!</v>
      </c>
      <c r="AD143" s="273" t="e">
        <f t="shared" si="405"/>
        <v>#DIV/0!</v>
      </c>
      <c r="AE143" s="132">
        <f t="shared" si="692"/>
        <v>0</v>
      </c>
      <c r="AF143" s="129"/>
      <c r="AG143" s="129"/>
      <c r="AH143" s="273" t="e">
        <f t="shared" ref="AH143" si="714">IF(S143="No_existen",5*$AH$10,AI143*$AH$10)</f>
        <v>#DIV/0!</v>
      </c>
      <c r="AI143" s="273" t="e">
        <f t="shared" ref="AI143" si="715">ROUND(AVERAGEIF(AJ143:AJ145,"&gt;0"),0)</f>
        <v>#DIV/0!</v>
      </c>
      <c r="AJ143" s="132">
        <f t="shared" si="693"/>
        <v>0</v>
      </c>
      <c r="AK143" s="129"/>
      <c r="AL143" s="129"/>
      <c r="AM143" s="273" t="e">
        <f t="shared" ref="AM143" si="716">IF(S143="No_existen",5*$AM$10,AN143*$AM$10)</f>
        <v>#DIV/0!</v>
      </c>
      <c r="AN143" s="273" t="e">
        <f t="shared" ref="AN143" si="717">ROUND(AVERAGEIF(AO143:AO145,"&gt;0"),0)</f>
        <v>#DIV/0!</v>
      </c>
      <c r="AO143" s="132">
        <f t="shared" si="6"/>
        <v>0</v>
      </c>
      <c r="AP143" s="129"/>
      <c r="AQ143" s="273" t="e">
        <f t="shared" ref="AQ143" si="718">ROUND(AVERAGE(U143,Y143,AD143,AI143,AN143),0)</f>
        <v>#DIV/0!</v>
      </c>
      <c r="AR143" s="369" t="e">
        <f t="shared" ref="AR143" si="719">IF(AQ143&lt;1.5,"FUERTE",IF(AND(AQ143&gt;=1.5,AQ143&lt;2.5),"ACEPTABLE",IF(AQ143&gt;=5,"INEXISTENTE","DÉBIL")))</f>
        <v>#DIV/0!</v>
      </c>
      <c r="AS143" s="272">
        <f t="shared" ref="AS143" si="720">IF(R143=0,0,ROUND((R143*AQ143),0))</f>
        <v>0</v>
      </c>
      <c r="AT143" s="371" t="str">
        <f t="shared" ref="AT143" si="721">IF(AS143&gt;=36,"GRAVE", IF(AS143&lt;=10, "LEVE", "MODERADO"))</f>
        <v>LEVE</v>
      </c>
      <c r="AU143" s="293"/>
      <c r="AV143" s="293"/>
      <c r="AW143" s="129"/>
      <c r="AX143" s="129"/>
      <c r="AY143" s="86"/>
      <c r="AZ143" s="87"/>
      <c r="BA143" s="88"/>
      <c r="BB143" s="88"/>
      <c r="BC143" s="88"/>
      <c r="BD143" s="88"/>
      <c r="BE143" s="88"/>
      <c r="BF143" s="88"/>
      <c r="BG143" s="88"/>
    </row>
    <row r="144" spans="1:59" s="90" customFormat="1" hidden="1" x14ac:dyDescent="0.2">
      <c r="A144" s="290"/>
      <c r="B144" s="291"/>
      <c r="C144" s="418"/>
      <c r="D144" s="293"/>
      <c r="E144" s="295"/>
      <c r="F144" s="271"/>
      <c r="G144" s="129"/>
      <c r="H144" s="129"/>
      <c r="I144" s="84"/>
      <c r="J144" s="271"/>
      <c r="K144" s="271"/>
      <c r="L144" s="271"/>
      <c r="M144" s="271"/>
      <c r="N144" s="291"/>
      <c r="O144" s="272"/>
      <c r="P144" s="291"/>
      <c r="Q144" s="272"/>
      <c r="R144" s="272"/>
      <c r="S144" s="85"/>
      <c r="T144" s="84">
        <f t="shared" si="690"/>
        <v>0</v>
      </c>
      <c r="U144" s="273"/>
      <c r="V144" s="273"/>
      <c r="W144" s="129"/>
      <c r="X144" s="273"/>
      <c r="Y144" s="273"/>
      <c r="Z144" s="132">
        <f t="shared" si="691"/>
        <v>0</v>
      </c>
      <c r="AA144" s="129"/>
      <c r="AB144" s="129"/>
      <c r="AC144" s="273"/>
      <c r="AD144" s="273"/>
      <c r="AE144" s="132">
        <f t="shared" si="692"/>
        <v>0</v>
      </c>
      <c r="AF144" s="129"/>
      <c r="AG144" s="129"/>
      <c r="AH144" s="273"/>
      <c r="AI144" s="273"/>
      <c r="AJ144" s="132">
        <f t="shared" si="693"/>
        <v>0</v>
      </c>
      <c r="AK144" s="129"/>
      <c r="AL144" s="129"/>
      <c r="AM144" s="273"/>
      <c r="AN144" s="273"/>
      <c r="AO144" s="132">
        <f t="shared" si="6"/>
        <v>0</v>
      </c>
      <c r="AP144" s="129"/>
      <c r="AQ144" s="273"/>
      <c r="AR144" s="369"/>
      <c r="AS144" s="272"/>
      <c r="AT144" s="371"/>
      <c r="AU144" s="293"/>
      <c r="AV144" s="293"/>
      <c r="AW144" s="129"/>
      <c r="AX144" s="129"/>
      <c r="AY144" s="86"/>
      <c r="AZ144" s="87"/>
      <c r="BA144" s="88"/>
      <c r="BB144" s="88"/>
      <c r="BC144" s="88"/>
      <c r="BD144" s="88"/>
      <c r="BE144" s="88"/>
      <c r="BF144" s="88"/>
      <c r="BG144" s="88"/>
    </row>
    <row r="145" spans="1:59" s="90" customFormat="1" hidden="1" x14ac:dyDescent="0.2">
      <c r="A145" s="290"/>
      <c r="B145" s="291"/>
      <c r="C145" s="418"/>
      <c r="D145" s="293"/>
      <c r="E145" s="295"/>
      <c r="F145" s="271"/>
      <c r="G145" s="129"/>
      <c r="H145" s="129"/>
      <c r="I145" s="84"/>
      <c r="J145" s="271"/>
      <c r="K145" s="271"/>
      <c r="L145" s="271"/>
      <c r="M145" s="271"/>
      <c r="N145" s="291"/>
      <c r="O145" s="272"/>
      <c r="P145" s="291"/>
      <c r="Q145" s="272"/>
      <c r="R145" s="272"/>
      <c r="S145" s="85"/>
      <c r="T145" s="84">
        <f t="shared" si="690"/>
        <v>0</v>
      </c>
      <c r="U145" s="273"/>
      <c r="V145" s="273"/>
      <c r="W145" s="129"/>
      <c r="X145" s="273"/>
      <c r="Y145" s="273"/>
      <c r="Z145" s="132">
        <f t="shared" si="691"/>
        <v>0</v>
      </c>
      <c r="AA145" s="129"/>
      <c r="AB145" s="129"/>
      <c r="AC145" s="273"/>
      <c r="AD145" s="273"/>
      <c r="AE145" s="132">
        <f t="shared" si="692"/>
        <v>0</v>
      </c>
      <c r="AF145" s="129"/>
      <c r="AG145" s="129"/>
      <c r="AH145" s="273"/>
      <c r="AI145" s="273"/>
      <c r="AJ145" s="132">
        <f t="shared" si="693"/>
        <v>0</v>
      </c>
      <c r="AK145" s="129"/>
      <c r="AL145" s="129"/>
      <c r="AM145" s="273"/>
      <c r="AN145" s="273"/>
      <c r="AO145" s="132">
        <f t="shared" si="6"/>
        <v>0</v>
      </c>
      <c r="AP145" s="129"/>
      <c r="AQ145" s="273"/>
      <c r="AR145" s="369"/>
      <c r="AS145" s="272"/>
      <c r="AT145" s="371"/>
      <c r="AU145" s="293"/>
      <c r="AV145" s="293"/>
      <c r="AW145" s="129"/>
      <c r="AX145" s="129"/>
      <c r="AY145" s="86"/>
      <c r="AZ145" s="87"/>
      <c r="BA145" s="88"/>
      <c r="BB145" s="88"/>
      <c r="BC145" s="88"/>
      <c r="BD145" s="88"/>
      <c r="BE145" s="88"/>
      <c r="BF145" s="88"/>
      <c r="BG145" s="88"/>
    </row>
    <row r="146" spans="1:59" s="90" customFormat="1" hidden="1" x14ac:dyDescent="0.2">
      <c r="A146" s="290">
        <v>46</v>
      </c>
      <c r="B146" s="291"/>
      <c r="C146" s="418" t="e">
        <f>+VLOOKUP(B146,$A$691:$B$730,2,0)</f>
        <v>#N/A</v>
      </c>
      <c r="D146" s="293"/>
      <c r="E146" s="295" t="e">
        <f>IF(D146=$D$661,$E$661,IF(D146=$D$662,$E$662,IF(D146=$D$663,$E$663,IF(D146=$D$664,$E$664,IF(D146=$D$665,$E$665,IF(D146=$D$666,$E$666,IF(D146=$D$667,$E$667,IF(D146=$D$668,$E$668,IF(D146=$D$669,$E$669,IF(D146=$D$670,$E$670,IF(D146=VICERRECTORÍA_ACADÉMICA_,BE757,IF(D146=PLANEACIÓN_,BE759, IF(D146=IMPACTO,BE758,IF(D146=VICERRECTORÍA_ADMINISTRATIVA_FINANCIERA_,BE760,IF(D146=_VICERRECTORÍA_RESPONSABILIDAD_SOCIAL_Y_BIENESTAR_UNIVERSITARIO_,BE761," ")))))))))))))))</f>
        <v>#VALUE!</v>
      </c>
      <c r="F146" s="271"/>
      <c r="G146" s="129"/>
      <c r="H146" s="129"/>
      <c r="I146" s="84"/>
      <c r="J146" s="271"/>
      <c r="K146" s="291"/>
      <c r="L146" s="271"/>
      <c r="M146" s="271"/>
      <c r="N146" s="291"/>
      <c r="O146" s="272">
        <f t="shared" ref="O146:O188" si="722">IF(N146="ALTA",5,IF(N146="MEDIO ALTA",4,IF(N146="MEDIA",3,IF(N146="MEDIO BAJA",2,IF(N146="BAJA",1,0)))))</f>
        <v>0</v>
      </c>
      <c r="P146" s="291"/>
      <c r="Q146" s="272">
        <f t="shared" ref="Q146" si="723">IF(P146="ALTO",5,IF(P146="MEDIO-ALTO",4,IF(P146="MEDIO",3,IF(P146="MEDIO-BAJO",2,IF(P146="BAJO",1,0)))))</f>
        <v>0</v>
      </c>
      <c r="R146" s="272">
        <f t="shared" ref="R146" si="724">Q146*O146</f>
        <v>0</v>
      </c>
      <c r="S146" s="85"/>
      <c r="T146" s="84">
        <f t="shared" si="690"/>
        <v>0</v>
      </c>
      <c r="U146" s="273" t="e">
        <f t="shared" si="417"/>
        <v>#DIV/0!</v>
      </c>
      <c r="V146" s="273" t="e">
        <f t="shared" si="418"/>
        <v>#DIV/0!</v>
      </c>
      <c r="W146" s="129"/>
      <c r="X146" s="273" t="e">
        <f t="shared" ref="X146" si="725">IF(S146="No_existen",5*$X$10,Y146*$X$10)</f>
        <v>#DIV/0!</v>
      </c>
      <c r="Y146" s="273" t="e">
        <f t="shared" ref="Y146:Y182" si="726">ROUND(AVERAGEIF(Z146:Z148,"&gt;0"),0)</f>
        <v>#DIV/0!</v>
      </c>
      <c r="Z146" s="132">
        <f t="shared" si="691"/>
        <v>0</v>
      </c>
      <c r="AA146" s="129"/>
      <c r="AB146" s="129"/>
      <c r="AC146" s="273" t="e">
        <f t="shared" ref="AC146" si="727">IF(S146="No_existen",5*$AC$10,AD146*$AC$10)</f>
        <v>#DIV/0!</v>
      </c>
      <c r="AD146" s="273" t="e">
        <f t="shared" si="421"/>
        <v>#DIV/0!</v>
      </c>
      <c r="AE146" s="132">
        <f t="shared" si="692"/>
        <v>0</v>
      </c>
      <c r="AF146" s="129"/>
      <c r="AG146" s="129"/>
      <c r="AH146" s="273" t="e">
        <f t="shared" ref="AH146" si="728">IF(S146="No_existen",5*$AH$10,AI146*$AH$10)</f>
        <v>#DIV/0!</v>
      </c>
      <c r="AI146" s="273" t="e">
        <f t="shared" ref="AI146" si="729">ROUND(AVERAGEIF(AJ146:AJ148,"&gt;0"),0)</f>
        <v>#DIV/0!</v>
      </c>
      <c r="AJ146" s="132">
        <f t="shared" si="693"/>
        <v>0</v>
      </c>
      <c r="AK146" s="129"/>
      <c r="AL146" s="129"/>
      <c r="AM146" s="273" t="e">
        <f t="shared" ref="AM146" si="730">IF(S146="No_existen",5*$AM$10,AN146*$AM$10)</f>
        <v>#DIV/0!</v>
      </c>
      <c r="AN146" s="273" t="e">
        <f t="shared" ref="AN146" si="731">ROUND(AVERAGEIF(AO146:AO148,"&gt;0"),0)</f>
        <v>#DIV/0!</v>
      </c>
      <c r="AO146" s="132">
        <f t="shared" si="6"/>
        <v>0</v>
      </c>
      <c r="AP146" s="129"/>
      <c r="AQ146" s="273" t="e">
        <f t="shared" ref="AQ146" si="732">ROUND(AVERAGE(U146,Y146,AD146,AI146,AN146),0)</f>
        <v>#DIV/0!</v>
      </c>
      <c r="AR146" s="369" t="e">
        <f t="shared" ref="AR146" si="733">IF(AQ146&lt;1.5,"FUERTE",IF(AND(AQ146&gt;=1.5,AQ146&lt;2.5),"ACEPTABLE",IF(AQ146&gt;=5,"INEXISTENTE","DÉBIL")))</f>
        <v>#DIV/0!</v>
      </c>
      <c r="AS146" s="272">
        <f t="shared" ref="AS146" si="734">IF(R146=0,0,ROUND((R146*AQ146),0))</f>
        <v>0</v>
      </c>
      <c r="AT146" s="371" t="str">
        <f t="shared" ref="AT146" si="735">IF(AS146&gt;=36,"GRAVE", IF(AS146&lt;=10, "LEVE", "MODERADO"))</f>
        <v>LEVE</v>
      </c>
      <c r="AU146" s="293"/>
      <c r="AV146" s="293"/>
      <c r="AW146" s="129"/>
      <c r="AX146" s="129"/>
      <c r="AY146" s="86"/>
      <c r="AZ146" s="87"/>
      <c r="BA146" s="88"/>
      <c r="BB146" s="88"/>
      <c r="BC146" s="88"/>
      <c r="BD146" s="88"/>
      <c r="BE146" s="88"/>
      <c r="BF146" s="88"/>
      <c r="BG146" s="88"/>
    </row>
    <row r="147" spans="1:59" s="90" customFormat="1" hidden="1" x14ac:dyDescent="0.2">
      <c r="A147" s="290"/>
      <c r="B147" s="291"/>
      <c r="C147" s="418"/>
      <c r="D147" s="293"/>
      <c r="E147" s="295"/>
      <c r="F147" s="271"/>
      <c r="G147" s="129"/>
      <c r="H147" s="129"/>
      <c r="I147" s="84"/>
      <c r="J147" s="271"/>
      <c r="K147" s="271"/>
      <c r="L147" s="271"/>
      <c r="M147" s="271"/>
      <c r="N147" s="291"/>
      <c r="O147" s="272"/>
      <c r="P147" s="291"/>
      <c r="Q147" s="272"/>
      <c r="R147" s="272"/>
      <c r="S147" s="85"/>
      <c r="T147" s="84">
        <f t="shared" si="690"/>
        <v>0</v>
      </c>
      <c r="U147" s="273"/>
      <c r="V147" s="273"/>
      <c r="W147" s="129"/>
      <c r="X147" s="273"/>
      <c r="Y147" s="273"/>
      <c r="Z147" s="132">
        <f t="shared" si="691"/>
        <v>0</v>
      </c>
      <c r="AA147" s="129"/>
      <c r="AB147" s="129"/>
      <c r="AC147" s="273"/>
      <c r="AD147" s="273"/>
      <c r="AE147" s="132">
        <f t="shared" si="692"/>
        <v>0</v>
      </c>
      <c r="AF147" s="129"/>
      <c r="AG147" s="129"/>
      <c r="AH147" s="273"/>
      <c r="AI147" s="273"/>
      <c r="AJ147" s="132">
        <f t="shared" si="693"/>
        <v>0</v>
      </c>
      <c r="AK147" s="129"/>
      <c r="AL147" s="129"/>
      <c r="AM147" s="273"/>
      <c r="AN147" s="273"/>
      <c r="AO147" s="132">
        <f t="shared" si="6"/>
        <v>0</v>
      </c>
      <c r="AP147" s="129"/>
      <c r="AQ147" s="273"/>
      <c r="AR147" s="369"/>
      <c r="AS147" s="272"/>
      <c r="AT147" s="371"/>
      <c r="AU147" s="293"/>
      <c r="AV147" s="293"/>
      <c r="AW147" s="129"/>
      <c r="AX147" s="129"/>
      <c r="AY147" s="86"/>
      <c r="AZ147" s="87"/>
      <c r="BA147" s="88"/>
      <c r="BB147" s="88"/>
      <c r="BC147" s="88"/>
      <c r="BD147" s="88"/>
      <c r="BE147" s="88"/>
      <c r="BF147" s="88"/>
      <c r="BG147" s="88"/>
    </row>
    <row r="148" spans="1:59" s="90" customFormat="1" hidden="1" x14ac:dyDescent="0.2">
      <c r="A148" s="290"/>
      <c r="B148" s="291"/>
      <c r="C148" s="418"/>
      <c r="D148" s="293"/>
      <c r="E148" s="295"/>
      <c r="F148" s="271"/>
      <c r="G148" s="129"/>
      <c r="H148" s="129"/>
      <c r="I148" s="84"/>
      <c r="J148" s="271"/>
      <c r="K148" s="271"/>
      <c r="L148" s="271"/>
      <c r="M148" s="271"/>
      <c r="N148" s="291"/>
      <c r="O148" s="272"/>
      <c r="P148" s="291"/>
      <c r="Q148" s="272"/>
      <c r="R148" s="272"/>
      <c r="S148" s="85"/>
      <c r="T148" s="84">
        <f t="shared" si="690"/>
        <v>0</v>
      </c>
      <c r="U148" s="273"/>
      <c r="V148" s="273"/>
      <c r="W148" s="129"/>
      <c r="X148" s="273"/>
      <c r="Y148" s="273"/>
      <c r="Z148" s="132">
        <f t="shared" si="691"/>
        <v>0</v>
      </c>
      <c r="AA148" s="129"/>
      <c r="AB148" s="129"/>
      <c r="AC148" s="273"/>
      <c r="AD148" s="273"/>
      <c r="AE148" s="132">
        <f t="shared" si="692"/>
        <v>0</v>
      </c>
      <c r="AF148" s="129"/>
      <c r="AG148" s="129"/>
      <c r="AH148" s="273"/>
      <c r="AI148" s="273"/>
      <c r="AJ148" s="132">
        <f t="shared" si="693"/>
        <v>0</v>
      </c>
      <c r="AK148" s="129"/>
      <c r="AL148" s="129"/>
      <c r="AM148" s="273"/>
      <c r="AN148" s="273"/>
      <c r="AO148" s="132">
        <f t="shared" si="6"/>
        <v>0</v>
      </c>
      <c r="AP148" s="129"/>
      <c r="AQ148" s="273"/>
      <c r="AR148" s="369"/>
      <c r="AS148" s="272"/>
      <c r="AT148" s="371"/>
      <c r="AU148" s="293"/>
      <c r="AV148" s="293"/>
      <c r="AW148" s="129"/>
      <c r="AX148" s="129"/>
      <c r="AY148" s="86"/>
      <c r="AZ148" s="87"/>
      <c r="BA148" s="88"/>
      <c r="BB148" s="88"/>
      <c r="BC148" s="88"/>
      <c r="BD148" s="88"/>
      <c r="BE148" s="88"/>
      <c r="BF148" s="88"/>
      <c r="BG148" s="88"/>
    </row>
    <row r="149" spans="1:59" s="90" customFormat="1" hidden="1" x14ac:dyDescent="0.2">
      <c r="A149" s="290">
        <v>47</v>
      </c>
      <c r="B149" s="291"/>
      <c r="C149" s="418" t="e">
        <f>+VLOOKUP(B149,$A$691:$B$730,2,0)</f>
        <v>#N/A</v>
      </c>
      <c r="D149" s="293"/>
      <c r="E149" s="295" t="e">
        <f>IF(D149=$D$661,$E$661,IF(D149=$D$662,$E$662,IF(D149=$D$663,$E$663,IF(D149=$D$664,$E$664,IF(D149=$D$665,$E$665,IF(D149=$D$666,$E$666,IF(D149=$D$667,$E$667,IF(D149=$D$668,$E$668,IF(D149=$D$669,$E$669,IF(D149=$D$670,$E$670,IF(D149=VICERRECTORÍA_ACADÉMICA_,BE760,IF(D149=PLANEACIÓN_,BE762, IF(D149=IMPACTO,BE761,IF(D149=VICERRECTORÍA_ADMINISTRATIVA_FINANCIERA_,BE763,IF(D149=_VICERRECTORÍA_RESPONSABILIDAD_SOCIAL_Y_BIENESTAR_UNIVERSITARIO_,BE764," ")))))))))))))))</f>
        <v>#VALUE!</v>
      </c>
      <c r="F149" s="271"/>
      <c r="G149" s="129"/>
      <c r="H149" s="129"/>
      <c r="I149" s="84"/>
      <c r="J149" s="271"/>
      <c r="K149" s="291"/>
      <c r="L149" s="271"/>
      <c r="M149" s="271"/>
      <c r="N149" s="291"/>
      <c r="O149" s="272">
        <f t="shared" ref="O149:O191" si="736">IF(N149="ALTA",5,IF(N149="MEDIO ALTA",4,IF(N149="MEDIA",3,IF(N149="MEDIO BAJA",2,IF(N149="BAJA",1,0)))))</f>
        <v>0</v>
      </c>
      <c r="P149" s="291"/>
      <c r="Q149" s="272">
        <f t="shared" ref="Q149" si="737">IF(P149="ALTO",5,IF(P149="MEDIO-ALTO",4,IF(P149="MEDIO",3,IF(P149="MEDIO-BAJO",2,IF(P149="BAJO",1,0)))))</f>
        <v>0</v>
      </c>
      <c r="R149" s="272">
        <f t="shared" ref="R149" si="738">Q149*O149</f>
        <v>0</v>
      </c>
      <c r="S149" s="85"/>
      <c r="T149" s="84">
        <f t="shared" si="690"/>
        <v>0</v>
      </c>
      <c r="U149" s="273" t="e">
        <f t="shared" si="433"/>
        <v>#DIV/0!</v>
      </c>
      <c r="V149" s="273" t="e">
        <f t="shared" si="434"/>
        <v>#DIV/0!</v>
      </c>
      <c r="W149" s="129"/>
      <c r="X149" s="273" t="e">
        <f t="shared" ref="X149" si="739">IF(S149="No_existen",5*$X$10,Y149*$X$10)</f>
        <v>#DIV/0!</v>
      </c>
      <c r="Y149" s="273" t="e">
        <f t="shared" ref="Y149:Y185" si="740">ROUND(AVERAGEIF(Z149:Z151,"&gt;0"),0)</f>
        <v>#DIV/0!</v>
      </c>
      <c r="Z149" s="132">
        <f t="shared" si="691"/>
        <v>0</v>
      </c>
      <c r="AA149" s="129"/>
      <c r="AB149" s="129"/>
      <c r="AC149" s="273" t="e">
        <f t="shared" ref="AC149" si="741">IF(S149="No_existen",5*$AC$10,AD149*$AC$10)</f>
        <v>#DIV/0!</v>
      </c>
      <c r="AD149" s="273" t="e">
        <f t="shared" si="437"/>
        <v>#DIV/0!</v>
      </c>
      <c r="AE149" s="132">
        <f t="shared" si="692"/>
        <v>0</v>
      </c>
      <c r="AF149" s="129"/>
      <c r="AG149" s="129"/>
      <c r="AH149" s="273" t="e">
        <f t="shared" ref="AH149" si="742">IF(S149="No_existen",5*$AH$10,AI149*$AH$10)</f>
        <v>#DIV/0!</v>
      </c>
      <c r="AI149" s="273" t="e">
        <f t="shared" ref="AI149" si="743">ROUND(AVERAGEIF(AJ149:AJ151,"&gt;0"),0)</f>
        <v>#DIV/0!</v>
      </c>
      <c r="AJ149" s="132">
        <f t="shared" si="693"/>
        <v>0</v>
      </c>
      <c r="AK149" s="129"/>
      <c r="AL149" s="129"/>
      <c r="AM149" s="273" t="e">
        <f t="shared" ref="AM149" si="744">IF(S149="No_existen",5*$AM$10,AN149*$AM$10)</f>
        <v>#DIV/0!</v>
      </c>
      <c r="AN149" s="273" t="e">
        <f t="shared" ref="AN149" si="745">ROUND(AVERAGEIF(AO149:AO151,"&gt;0"),0)</f>
        <v>#DIV/0!</v>
      </c>
      <c r="AO149" s="132">
        <f t="shared" si="6"/>
        <v>0</v>
      </c>
      <c r="AP149" s="129"/>
      <c r="AQ149" s="273" t="e">
        <f t="shared" ref="AQ149" si="746">ROUND(AVERAGE(U149,Y149,AD149,AI149,AN149),0)</f>
        <v>#DIV/0!</v>
      </c>
      <c r="AR149" s="369" t="e">
        <f t="shared" ref="AR149" si="747">IF(AQ149&lt;1.5,"FUERTE",IF(AND(AQ149&gt;=1.5,AQ149&lt;2.5),"ACEPTABLE",IF(AQ149&gt;=5,"INEXISTENTE","DÉBIL")))</f>
        <v>#DIV/0!</v>
      </c>
      <c r="AS149" s="272">
        <f t="shared" ref="AS149" si="748">IF(R149=0,0,ROUND((R149*AQ149),0))</f>
        <v>0</v>
      </c>
      <c r="AT149" s="371" t="str">
        <f t="shared" ref="AT149" si="749">IF(AS149&gt;=36,"GRAVE", IF(AS149&lt;=10, "LEVE", "MODERADO"))</f>
        <v>LEVE</v>
      </c>
      <c r="AU149" s="293"/>
      <c r="AV149" s="293"/>
      <c r="AW149" s="129"/>
      <c r="AX149" s="129"/>
      <c r="AY149" s="86"/>
      <c r="AZ149" s="87"/>
      <c r="BA149" s="88"/>
      <c r="BB149" s="88"/>
      <c r="BC149" s="88"/>
      <c r="BD149" s="88"/>
      <c r="BE149" s="88"/>
      <c r="BF149" s="88"/>
      <c r="BG149" s="88"/>
    </row>
    <row r="150" spans="1:59" s="90" customFormat="1" hidden="1" x14ac:dyDescent="0.2">
      <c r="A150" s="290"/>
      <c r="B150" s="291"/>
      <c r="C150" s="418"/>
      <c r="D150" s="293"/>
      <c r="E150" s="295"/>
      <c r="F150" s="271"/>
      <c r="G150" s="129"/>
      <c r="H150" s="129"/>
      <c r="I150" s="84"/>
      <c r="J150" s="271"/>
      <c r="K150" s="271"/>
      <c r="L150" s="271"/>
      <c r="M150" s="271"/>
      <c r="N150" s="291"/>
      <c r="O150" s="272"/>
      <c r="P150" s="291"/>
      <c r="Q150" s="272"/>
      <c r="R150" s="272"/>
      <c r="S150" s="85"/>
      <c r="T150" s="84">
        <f t="shared" si="690"/>
        <v>0</v>
      </c>
      <c r="U150" s="273"/>
      <c r="V150" s="273"/>
      <c r="W150" s="129"/>
      <c r="X150" s="273"/>
      <c r="Y150" s="273"/>
      <c r="Z150" s="132">
        <f t="shared" si="691"/>
        <v>0</v>
      </c>
      <c r="AA150" s="129"/>
      <c r="AB150" s="129"/>
      <c r="AC150" s="273"/>
      <c r="AD150" s="273"/>
      <c r="AE150" s="132">
        <f t="shared" si="692"/>
        <v>0</v>
      </c>
      <c r="AF150" s="129"/>
      <c r="AG150" s="129"/>
      <c r="AH150" s="273"/>
      <c r="AI150" s="273"/>
      <c r="AJ150" s="132">
        <f t="shared" si="693"/>
        <v>0</v>
      </c>
      <c r="AK150" s="129"/>
      <c r="AL150" s="129"/>
      <c r="AM150" s="273"/>
      <c r="AN150" s="273"/>
      <c r="AO150" s="132">
        <f t="shared" si="6"/>
        <v>0</v>
      </c>
      <c r="AP150" s="129"/>
      <c r="AQ150" s="273"/>
      <c r="AR150" s="369"/>
      <c r="AS150" s="272"/>
      <c r="AT150" s="371"/>
      <c r="AU150" s="293"/>
      <c r="AV150" s="293"/>
      <c r="AW150" s="129"/>
      <c r="AX150" s="129"/>
      <c r="AY150" s="86"/>
      <c r="AZ150" s="87"/>
      <c r="BA150" s="88"/>
      <c r="BB150" s="88"/>
      <c r="BC150" s="88"/>
      <c r="BD150" s="88"/>
      <c r="BE150" s="88"/>
      <c r="BF150" s="88"/>
      <c r="BG150" s="88"/>
    </row>
    <row r="151" spans="1:59" s="90" customFormat="1" hidden="1" x14ac:dyDescent="0.2">
      <c r="A151" s="290"/>
      <c r="B151" s="291"/>
      <c r="C151" s="418"/>
      <c r="D151" s="293"/>
      <c r="E151" s="295"/>
      <c r="F151" s="271"/>
      <c r="G151" s="129"/>
      <c r="H151" s="129"/>
      <c r="I151" s="84"/>
      <c r="J151" s="271"/>
      <c r="K151" s="271"/>
      <c r="L151" s="271"/>
      <c r="M151" s="271"/>
      <c r="N151" s="291"/>
      <c r="O151" s="272"/>
      <c r="P151" s="291"/>
      <c r="Q151" s="272"/>
      <c r="R151" s="272"/>
      <c r="S151" s="85"/>
      <c r="T151" s="84">
        <f t="shared" si="690"/>
        <v>0</v>
      </c>
      <c r="U151" s="273"/>
      <c r="V151" s="273"/>
      <c r="W151" s="129"/>
      <c r="X151" s="273"/>
      <c r="Y151" s="273"/>
      <c r="Z151" s="132">
        <f t="shared" si="691"/>
        <v>0</v>
      </c>
      <c r="AA151" s="129"/>
      <c r="AB151" s="129"/>
      <c r="AC151" s="273"/>
      <c r="AD151" s="273"/>
      <c r="AE151" s="132">
        <f t="shared" si="692"/>
        <v>0</v>
      </c>
      <c r="AF151" s="129"/>
      <c r="AG151" s="129"/>
      <c r="AH151" s="273"/>
      <c r="AI151" s="273"/>
      <c r="AJ151" s="132">
        <f t="shared" si="693"/>
        <v>0</v>
      </c>
      <c r="AK151" s="129"/>
      <c r="AL151" s="129"/>
      <c r="AM151" s="273"/>
      <c r="AN151" s="273"/>
      <c r="AO151" s="132">
        <f t="shared" si="6"/>
        <v>0</v>
      </c>
      <c r="AP151" s="129"/>
      <c r="AQ151" s="273"/>
      <c r="AR151" s="369"/>
      <c r="AS151" s="272"/>
      <c r="AT151" s="371"/>
      <c r="AU151" s="293"/>
      <c r="AV151" s="293"/>
      <c r="AW151" s="129"/>
      <c r="AX151" s="129"/>
      <c r="AY151" s="86"/>
      <c r="AZ151" s="87"/>
      <c r="BA151" s="88"/>
      <c r="BB151" s="88"/>
      <c r="BC151" s="88"/>
      <c r="BD151" s="88"/>
      <c r="BE151" s="88"/>
      <c r="BF151" s="88"/>
      <c r="BG151" s="88"/>
    </row>
    <row r="152" spans="1:59" s="90" customFormat="1" hidden="1" x14ac:dyDescent="0.2">
      <c r="A152" s="290">
        <v>48</v>
      </c>
      <c r="B152" s="291"/>
      <c r="C152" s="418" t="e">
        <f>+VLOOKUP(B152,$A$691:$B$730,2,0)</f>
        <v>#N/A</v>
      </c>
      <c r="D152" s="293"/>
      <c r="E152" s="295" t="e">
        <f>IF(D152=$D$661,$E$661,IF(D152=$D$662,$E$662,IF(D152=$D$663,$E$663,IF(D152=$D$664,$E$664,IF(D152=$D$665,$E$665,IF(D152=$D$666,$E$666,IF(D152=$D$667,$E$667,IF(D152=$D$668,$E$668,IF(D152=$D$669,$E$669,IF(D152=$D$670,$E$670,IF(D152=VICERRECTORÍA_ACADÉMICA_,BE763,IF(D152=PLANEACIÓN_,BE765, IF(D152=IMPACTO,BE764,IF(D152=VICERRECTORÍA_ADMINISTRATIVA_FINANCIERA_,BE766,IF(D152=_VICERRECTORÍA_RESPONSABILIDAD_SOCIAL_Y_BIENESTAR_UNIVERSITARIO_,BE767," ")))))))))))))))</f>
        <v>#VALUE!</v>
      </c>
      <c r="F152" s="271"/>
      <c r="G152" s="129"/>
      <c r="H152" s="129"/>
      <c r="I152" s="84"/>
      <c r="J152" s="271"/>
      <c r="K152" s="291"/>
      <c r="L152" s="271"/>
      <c r="M152" s="271"/>
      <c r="N152" s="291"/>
      <c r="O152" s="272">
        <f t="shared" ref="O152:O194" si="750">IF(N152="ALTA",5,IF(N152="MEDIO ALTA",4,IF(N152="MEDIA",3,IF(N152="MEDIO BAJA",2,IF(N152="BAJA",1,0)))))</f>
        <v>0</v>
      </c>
      <c r="P152" s="291"/>
      <c r="Q152" s="272">
        <f t="shared" ref="Q152" si="751">IF(P152="ALTO",5,IF(P152="MEDIO-ALTO",4,IF(P152="MEDIO",3,IF(P152="MEDIO-BAJO",2,IF(P152="BAJO",1,0)))))</f>
        <v>0</v>
      </c>
      <c r="R152" s="272">
        <f t="shared" ref="R152" si="752">Q152*O152</f>
        <v>0</v>
      </c>
      <c r="S152" s="85"/>
      <c r="T152" s="84">
        <f t="shared" si="690"/>
        <v>0</v>
      </c>
      <c r="U152" s="273" t="e">
        <f t="shared" si="449"/>
        <v>#DIV/0!</v>
      </c>
      <c r="V152" s="273" t="e">
        <f t="shared" si="450"/>
        <v>#DIV/0!</v>
      </c>
      <c r="W152" s="129"/>
      <c r="X152" s="273" t="e">
        <f t="shared" ref="X152" si="753">IF(S152="No_existen",5*$X$10,Y152*$X$10)</f>
        <v>#DIV/0!</v>
      </c>
      <c r="Y152" s="273" t="e">
        <f t="shared" ref="Y152:Y188" si="754">ROUND(AVERAGEIF(Z152:Z154,"&gt;0"),0)</f>
        <v>#DIV/0!</v>
      </c>
      <c r="Z152" s="132">
        <f t="shared" si="691"/>
        <v>0</v>
      </c>
      <c r="AA152" s="129"/>
      <c r="AB152" s="129"/>
      <c r="AC152" s="273" t="e">
        <f t="shared" ref="AC152" si="755">IF(S152="No_existen",5*$AC$10,AD152*$AC$10)</f>
        <v>#DIV/0!</v>
      </c>
      <c r="AD152" s="273" t="e">
        <f t="shared" si="453"/>
        <v>#DIV/0!</v>
      </c>
      <c r="AE152" s="132">
        <f t="shared" si="692"/>
        <v>0</v>
      </c>
      <c r="AF152" s="129"/>
      <c r="AG152" s="129"/>
      <c r="AH152" s="273" t="e">
        <f t="shared" ref="AH152" si="756">IF(S152="No_existen",5*$AH$10,AI152*$AH$10)</f>
        <v>#DIV/0!</v>
      </c>
      <c r="AI152" s="273" t="e">
        <f t="shared" ref="AI152" si="757">ROUND(AVERAGEIF(AJ152:AJ154,"&gt;0"),0)</f>
        <v>#DIV/0!</v>
      </c>
      <c r="AJ152" s="132">
        <f t="shared" si="693"/>
        <v>0</v>
      </c>
      <c r="AK152" s="129"/>
      <c r="AL152" s="129"/>
      <c r="AM152" s="273" t="e">
        <f t="shared" ref="AM152" si="758">IF(S152="No_existen",5*$AM$10,AN152*$AM$10)</f>
        <v>#DIV/0!</v>
      </c>
      <c r="AN152" s="273" t="e">
        <f t="shared" ref="AN152" si="759">ROUND(AVERAGEIF(AO152:AO154,"&gt;0"),0)</f>
        <v>#DIV/0!</v>
      </c>
      <c r="AO152" s="132">
        <f t="shared" si="6"/>
        <v>0</v>
      </c>
      <c r="AP152" s="129"/>
      <c r="AQ152" s="273" t="e">
        <f t="shared" ref="AQ152" si="760">ROUND(AVERAGE(U152,Y152,AD152,AI152,AN152),0)</f>
        <v>#DIV/0!</v>
      </c>
      <c r="AR152" s="369" t="e">
        <f t="shared" ref="AR152" si="761">IF(AQ152&lt;1.5,"FUERTE",IF(AND(AQ152&gt;=1.5,AQ152&lt;2.5),"ACEPTABLE",IF(AQ152&gt;=5,"INEXISTENTE","DÉBIL")))</f>
        <v>#DIV/0!</v>
      </c>
      <c r="AS152" s="272">
        <f t="shared" ref="AS152" si="762">IF(R152=0,0,ROUND((R152*AQ152),0))</f>
        <v>0</v>
      </c>
      <c r="AT152" s="371" t="str">
        <f t="shared" ref="AT152" si="763">IF(AS152&gt;=36,"GRAVE", IF(AS152&lt;=10, "LEVE", "MODERADO"))</f>
        <v>LEVE</v>
      </c>
      <c r="AU152" s="293"/>
      <c r="AV152" s="293"/>
      <c r="AW152" s="129"/>
      <c r="AX152" s="129"/>
      <c r="AY152" s="86"/>
      <c r="AZ152" s="87"/>
      <c r="BA152" s="88"/>
      <c r="BB152" s="88"/>
      <c r="BC152" s="88"/>
      <c r="BD152" s="88"/>
      <c r="BE152" s="88"/>
      <c r="BF152" s="88"/>
      <c r="BG152" s="88"/>
    </row>
    <row r="153" spans="1:59" s="90" customFormat="1" hidden="1" x14ac:dyDescent="0.2">
      <c r="A153" s="290"/>
      <c r="B153" s="291"/>
      <c r="C153" s="418"/>
      <c r="D153" s="293"/>
      <c r="E153" s="295"/>
      <c r="F153" s="271"/>
      <c r="G153" s="129"/>
      <c r="H153" s="129"/>
      <c r="I153" s="84"/>
      <c r="J153" s="271"/>
      <c r="K153" s="271"/>
      <c r="L153" s="271"/>
      <c r="M153" s="271"/>
      <c r="N153" s="291"/>
      <c r="O153" s="272"/>
      <c r="P153" s="291"/>
      <c r="Q153" s="272"/>
      <c r="R153" s="272"/>
      <c r="S153" s="85"/>
      <c r="T153" s="84">
        <f t="shared" si="690"/>
        <v>0</v>
      </c>
      <c r="U153" s="273"/>
      <c r="V153" s="273"/>
      <c r="W153" s="129"/>
      <c r="X153" s="273"/>
      <c r="Y153" s="273"/>
      <c r="Z153" s="132">
        <f t="shared" si="691"/>
        <v>0</v>
      </c>
      <c r="AA153" s="129"/>
      <c r="AB153" s="129"/>
      <c r="AC153" s="273"/>
      <c r="AD153" s="273"/>
      <c r="AE153" s="132">
        <f t="shared" si="692"/>
        <v>0</v>
      </c>
      <c r="AF153" s="129"/>
      <c r="AG153" s="129"/>
      <c r="AH153" s="273"/>
      <c r="AI153" s="273"/>
      <c r="AJ153" s="132">
        <f t="shared" si="693"/>
        <v>0</v>
      </c>
      <c r="AK153" s="129"/>
      <c r="AL153" s="129"/>
      <c r="AM153" s="273"/>
      <c r="AN153" s="273"/>
      <c r="AO153" s="132">
        <f t="shared" si="6"/>
        <v>0</v>
      </c>
      <c r="AP153" s="129"/>
      <c r="AQ153" s="273"/>
      <c r="AR153" s="369"/>
      <c r="AS153" s="272"/>
      <c r="AT153" s="371"/>
      <c r="AU153" s="293"/>
      <c r="AV153" s="293"/>
      <c r="AW153" s="129"/>
      <c r="AX153" s="129"/>
      <c r="AY153" s="86"/>
      <c r="AZ153" s="87"/>
      <c r="BA153" s="88"/>
      <c r="BB153" s="88"/>
      <c r="BC153" s="88"/>
      <c r="BD153" s="88"/>
      <c r="BE153" s="88"/>
      <c r="BF153" s="88"/>
      <c r="BG153" s="88"/>
    </row>
    <row r="154" spans="1:59" s="90" customFormat="1" hidden="1" x14ac:dyDescent="0.2">
      <c r="A154" s="290"/>
      <c r="B154" s="291"/>
      <c r="C154" s="418"/>
      <c r="D154" s="293"/>
      <c r="E154" s="295"/>
      <c r="F154" s="271"/>
      <c r="G154" s="129"/>
      <c r="H154" s="129"/>
      <c r="I154" s="84"/>
      <c r="J154" s="271"/>
      <c r="K154" s="271"/>
      <c r="L154" s="271"/>
      <c r="M154" s="271"/>
      <c r="N154" s="291"/>
      <c r="O154" s="272"/>
      <c r="P154" s="291"/>
      <c r="Q154" s="272"/>
      <c r="R154" s="272"/>
      <c r="S154" s="85"/>
      <c r="T154" s="84">
        <f t="shared" si="690"/>
        <v>0</v>
      </c>
      <c r="U154" s="273"/>
      <c r="V154" s="273"/>
      <c r="W154" s="129"/>
      <c r="X154" s="273"/>
      <c r="Y154" s="273"/>
      <c r="Z154" s="132">
        <f t="shared" si="691"/>
        <v>0</v>
      </c>
      <c r="AA154" s="129"/>
      <c r="AB154" s="129"/>
      <c r="AC154" s="273"/>
      <c r="AD154" s="273"/>
      <c r="AE154" s="132">
        <f t="shared" si="692"/>
        <v>0</v>
      </c>
      <c r="AF154" s="129"/>
      <c r="AG154" s="129"/>
      <c r="AH154" s="273"/>
      <c r="AI154" s="273"/>
      <c r="AJ154" s="132">
        <f t="shared" si="693"/>
        <v>0</v>
      </c>
      <c r="AK154" s="129"/>
      <c r="AL154" s="129"/>
      <c r="AM154" s="273"/>
      <c r="AN154" s="273"/>
      <c r="AO154" s="132">
        <f t="shared" si="6"/>
        <v>0</v>
      </c>
      <c r="AP154" s="129"/>
      <c r="AQ154" s="273"/>
      <c r="AR154" s="369"/>
      <c r="AS154" s="272"/>
      <c r="AT154" s="371"/>
      <c r="AU154" s="293"/>
      <c r="AV154" s="293"/>
      <c r="AW154" s="129"/>
      <c r="AX154" s="129"/>
      <c r="AY154" s="86"/>
      <c r="AZ154" s="87"/>
      <c r="BA154" s="88"/>
      <c r="BB154" s="88"/>
      <c r="BC154" s="88"/>
      <c r="BD154" s="88"/>
      <c r="BE154" s="88"/>
      <c r="BF154" s="88"/>
      <c r="BG154" s="88"/>
    </row>
    <row r="155" spans="1:59" s="90" customFormat="1" hidden="1" x14ac:dyDescent="0.2">
      <c r="A155" s="290">
        <v>49</v>
      </c>
      <c r="B155" s="291"/>
      <c r="C155" s="418" t="e">
        <f>+VLOOKUP(B155,$A$691:$B$730,2,0)</f>
        <v>#N/A</v>
      </c>
      <c r="D155" s="293"/>
      <c r="E155" s="295" t="e">
        <f>IF(D155=$D$661,$E$661,IF(D155=$D$662,$E$662,IF(D155=$D$663,$E$663,IF(D155=$D$664,$E$664,IF(D155=$D$665,$E$665,IF(D155=$D$666,$E$666,IF(D155=$D$667,$E$667,IF(D155=$D$668,$E$668,IF(D155=$D$669,$E$669,IF(D155=$D$670,$E$670,IF(D155=VICERRECTORÍA_ACADÉMICA_,BE766,IF(D155=PLANEACIÓN_,BE768, IF(D155=IMPACTO,BE767,IF(D155=VICERRECTORÍA_ADMINISTRATIVA_FINANCIERA_,BE769,IF(D155=_VICERRECTORÍA_RESPONSABILIDAD_SOCIAL_Y_BIENESTAR_UNIVERSITARIO_,BE770," ")))))))))))))))</f>
        <v>#VALUE!</v>
      </c>
      <c r="F155" s="271"/>
      <c r="G155" s="129"/>
      <c r="H155" s="129"/>
      <c r="I155" s="84"/>
      <c r="J155" s="271"/>
      <c r="K155" s="291"/>
      <c r="L155" s="271"/>
      <c r="M155" s="271"/>
      <c r="N155" s="291"/>
      <c r="O155" s="272">
        <f t="shared" ref="O155:O197" si="764">IF(N155="ALTA",5,IF(N155="MEDIO ALTA",4,IF(N155="MEDIA",3,IF(N155="MEDIO BAJA",2,IF(N155="BAJA",1,0)))))</f>
        <v>0</v>
      </c>
      <c r="P155" s="291"/>
      <c r="Q155" s="272">
        <f t="shared" ref="Q155" si="765">IF(P155="ALTO",5,IF(P155="MEDIO-ALTO",4,IF(P155="MEDIO",3,IF(P155="MEDIO-BAJO",2,IF(P155="BAJO",1,0)))))</f>
        <v>0</v>
      </c>
      <c r="R155" s="272">
        <f t="shared" ref="R155" si="766">Q155*O155</f>
        <v>0</v>
      </c>
      <c r="S155" s="85"/>
      <c r="T155" s="84">
        <f t="shared" si="690"/>
        <v>0</v>
      </c>
      <c r="U155" s="273" t="e">
        <f t="shared" si="464"/>
        <v>#DIV/0!</v>
      </c>
      <c r="V155" s="273" t="e">
        <f t="shared" si="465"/>
        <v>#DIV/0!</v>
      </c>
      <c r="W155" s="129"/>
      <c r="X155" s="273" t="e">
        <f t="shared" ref="X155" si="767">IF(S155="No_existen",5*$X$10,Y155*$X$10)</f>
        <v>#DIV/0!</v>
      </c>
      <c r="Y155" s="273" t="e">
        <f t="shared" ref="Y155" si="768">ROUND(AVERAGEIF(Z155:Z157,"&gt;0"),0)</f>
        <v>#DIV/0!</v>
      </c>
      <c r="Z155" s="132">
        <f t="shared" si="691"/>
        <v>0</v>
      </c>
      <c r="AA155" s="129"/>
      <c r="AB155" s="129"/>
      <c r="AC155" s="273" t="e">
        <f t="shared" ref="AC155" si="769">IF(S155="No_existen",5*$AC$10,AD155*$AC$10)</f>
        <v>#DIV/0!</v>
      </c>
      <c r="AD155" s="273" t="e">
        <f t="shared" si="468"/>
        <v>#DIV/0!</v>
      </c>
      <c r="AE155" s="132">
        <f t="shared" si="692"/>
        <v>0</v>
      </c>
      <c r="AF155" s="129"/>
      <c r="AG155" s="129"/>
      <c r="AH155" s="273" t="e">
        <f t="shared" ref="AH155" si="770">IF(S155="No_existen",5*$AH$10,AI155*$AH$10)</f>
        <v>#DIV/0!</v>
      </c>
      <c r="AI155" s="273" t="e">
        <f t="shared" ref="AI155" si="771">ROUND(AVERAGEIF(AJ155:AJ157,"&gt;0"),0)</f>
        <v>#DIV/0!</v>
      </c>
      <c r="AJ155" s="132">
        <f t="shared" si="693"/>
        <v>0</v>
      </c>
      <c r="AK155" s="129"/>
      <c r="AL155" s="129"/>
      <c r="AM155" s="273" t="e">
        <f t="shared" ref="AM155" si="772">IF(S155="No_existen",5*$AM$10,AN155*$AM$10)</f>
        <v>#DIV/0!</v>
      </c>
      <c r="AN155" s="273" t="e">
        <f t="shared" ref="AN155" si="773">ROUND(AVERAGEIF(AO155:AO157,"&gt;0"),0)</f>
        <v>#DIV/0!</v>
      </c>
      <c r="AO155" s="132">
        <f t="shared" si="6"/>
        <v>0</v>
      </c>
      <c r="AP155" s="129"/>
      <c r="AQ155" s="273" t="e">
        <f t="shared" ref="AQ155" si="774">ROUND(AVERAGE(U155,Y155,AD155,AI155,AN155),0)</f>
        <v>#DIV/0!</v>
      </c>
      <c r="AR155" s="369" t="e">
        <f t="shared" ref="AR155" si="775">IF(AQ155&lt;1.5,"FUERTE",IF(AND(AQ155&gt;=1.5,AQ155&lt;2.5),"ACEPTABLE",IF(AQ155&gt;=5,"INEXISTENTE","DÉBIL")))</f>
        <v>#DIV/0!</v>
      </c>
      <c r="AS155" s="272">
        <f t="shared" ref="AS155" si="776">IF(R155=0,0,ROUND((R155*AQ155),0))</f>
        <v>0</v>
      </c>
      <c r="AT155" s="371" t="str">
        <f t="shared" ref="AT155" si="777">IF(AS155&gt;=36,"GRAVE", IF(AS155&lt;=10, "LEVE", "MODERADO"))</f>
        <v>LEVE</v>
      </c>
      <c r="AU155" s="293"/>
      <c r="AV155" s="293"/>
      <c r="AW155" s="129"/>
      <c r="AX155" s="129"/>
      <c r="AY155" s="86"/>
      <c r="AZ155" s="87"/>
      <c r="BA155" s="88"/>
      <c r="BB155" s="88"/>
      <c r="BC155" s="88"/>
      <c r="BD155" s="88"/>
      <c r="BE155" s="88"/>
      <c r="BF155" s="88"/>
      <c r="BG155" s="88"/>
    </row>
    <row r="156" spans="1:59" s="90" customFormat="1" hidden="1" x14ac:dyDescent="0.2">
      <c r="A156" s="290"/>
      <c r="B156" s="291"/>
      <c r="C156" s="418"/>
      <c r="D156" s="293"/>
      <c r="E156" s="295"/>
      <c r="F156" s="271"/>
      <c r="G156" s="129"/>
      <c r="H156" s="129"/>
      <c r="I156" s="84"/>
      <c r="J156" s="271"/>
      <c r="K156" s="271"/>
      <c r="L156" s="271"/>
      <c r="M156" s="271"/>
      <c r="N156" s="291"/>
      <c r="O156" s="272"/>
      <c r="P156" s="291"/>
      <c r="Q156" s="272"/>
      <c r="R156" s="272"/>
      <c r="S156" s="85"/>
      <c r="T156" s="84">
        <f t="shared" si="690"/>
        <v>0</v>
      </c>
      <c r="U156" s="273"/>
      <c r="V156" s="273"/>
      <c r="W156" s="129"/>
      <c r="X156" s="273"/>
      <c r="Y156" s="273"/>
      <c r="Z156" s="132">
        <f t="shared" si="691"/>
        <v>0</v>
      </c>
      <c r="AA156" s="129"/>
      <c r="AB156" s="129"/>
      <c r="AC156" s="273"/>
      <c r="AD156" s="273"/>
      <c r="AE156" s="132">
        <f t="shared" si="692"/>
        <v>0</v>
      </c>
      <c r="AF156" s="129"/>
      <c r="AG156" s="129"/>
      <c r="AH156" s="273"/>
      <c r="AI156" s="273"/>
      <c r="AJ156" s="132">
        <f t="shared" si="693"/>
        <v>0</v>
      </c>
      <c r="AK156" s="129"/>
      <c r="AL156" s="129"/>
      <c r="AM156" s="273"/>
      <c r="AN156" s="273"/>
      <c r="AO156" s="132">
        <f t="shared" si="6"/>
        <v>0</v>
      </c>
      <c r="AP156" s="129"/>
      <c r="AQ156" s="273"/>
      <c r="AR156" s="369"/>
      <c r="AS156" s="272"/>
      <c r="AT156" s="371"/>
      <c r="AU156" s="293"/>
      <c r="AV156" s="293"/>
      <c r="AW156" s="129"/>
      <c r="AX156" s="129"/>
      <c r="AY156" s="86"/>
      <c r="AZ156" s="87"/>
      <c r="BA156" s="88"/>
      <c r="BB156" s="88"/>
      <c r="BC156" s="88"/>
      <c r="BD156" s="88"/>
      <c r="BE156" s="88"/>
      <c r="BF156" s="88"/>
      <c r="BG156" s="88"/>
    </row>
    <row r="157" spans="1:59" s="90" customFormat="1" hidden="1" x14ac:dyDescent="0.2">
      <c r="A157" s="290"/>
      <c r="B157" s="291"/>
      <c r="C157" s="418"/>
      <c r="D157" s="293"/>
      <c r="E157" s="295"/>
      <c r="F157" s="271"/>
      <c r="G157" s="129"/>
      <c r="H157" s="129"/>
      <c r="I157" s="84"/>
      <c r="J157" s="271"/>
      <c r="K157" s="271"/>
      <c r="L157" s="271"/>
      <c r="M157" s="271"/>
      <c r="N157" s="291"/>
      <c r="O157" s="272"/>
      <c r="P157" s="291"/>
      <c r="Q157" s="272"/>
      <c r="R157" s="272"/>
      <c r="S157" s="85"/>
      <c r="T157" s="84">
        <f t="shared" si="690"/>
        <v>0</v>
      </c>
      <c r="U157" s="273"/>
      <c r="V157" s="273"/>
      <c r="W157" s="129"/>
      <c r="X157" s="273"/>
      <c r="Y157" s="273"/>
      <c r="Z157" s="132">
        <f t="shared" si="691"/>
        <v>0</v>
      </c>
      <c r="AA157" s="129"/>
      <c r="AB157" s="129"/>
      <c r="AC157" s="273"/>
      <c r="AD157" s="273"/>
      <c r="AE157" s="132">
        <f t="shared" si="692"/>
        <v>0</v>
      </c>
      <c r="AF157" s="129"/>
      <c r="AG157" s="129"/>
      <c r="AH157" s="273"/>
      <c r="AI157" s="273"/>
      <c r="AJ157" s="132">
        <f t="shared" si="693"/>
        <v>0</v>
      </c>
      <c r="AK157" s="129"/>
      <c r="AL157" s="129"/>
      <c r="AM157" s="273"/>
      <c r="AN157" s="273"/>
      <c r="AO157" s="132">
        <f t="shared" si="6"/>
        <v>0</v>
      </c>
      <c r="AP157" s="129"/>
      <c r="AQ157" s="273"/>
      <c r="AR157" s="369"/>
      <c r="AS157" s="272"/>
      <c r="AT157" s="371"/>
      <c r="AU157" s="293"/>
      <c r="AV157" s="293"/>
      <c r="AW157" s="129"/>
      <c r="AX157" s="129"/>
      <c r="AY157" s="86"/>
      <c r="AZ157" s="87"/>
      <c r="BA157" s="88"/>
      <c r="BB157" s="88"/>
      <c r="BC157" s="88"/>
      <c r="BD157" s="88"/>
      <c r="BE157" s="88"/>
      <c r="BF157" s="88"/>
      <c r="BG157" s="88"/>
    </row>
    <row r="158" spans="1:59" s="90" customFormat="1" hidden="1" x14ac:dyDescent="0.2">
      <c r="A158" s="290">
        <v>50</v>
      </c>
      <c r="B158" s="291"/>
      <c r="C158" s="418" t="e">
        <f>+VLOOKUP(B158,$A$691:$B$730,2,0)</f>
        <v>#N/A</v>
      </c>
      <c r="D158" s="293"/>
      <c r="E158" s="295" t="e">
        <f>IF(D158=$D$661,$E$661,IF(D158=$D$662,$E$662,IF(D158=$D$663,$E$663,IF(D158=$D$664,$E$664,IF(D158=$D$665,$E$665,IF(D158=$D$666,$E$666,IF(D158=$D$667,$E$667,IF(D158=$D$668,$E$668,IF(D158=$D$669,$E$669,IF(D158=$D$670,$E$670,IF(D158=VICERRECTORÍA_ACADÉMICA_,BE769,IF(D158=PLANEACIÓN_,BE771, IF(D158=IMPACTO,BE770,IF(D158=VICERRECTORÍA_ADMINISTRATIVA_FINANCIERA_,BE772,IF(D158=_VICERRECTORÍA_RESPONSABILIDAD_SOCIAL_Y_BIENESTAR_UNIVERSITARIO_,BE773," ")))))))))))))))</f>
        <v>#VALUE!</v>
      </c>
      <c r="F158" s="271"/>
      <c r="G158" s="129"/>
      <c r="H158" s="129"/>
      <c r="I158" s="84"/>
      <c r="J158" s="271"/>
      <c r="K158" s="291"/>
      <c r="L158" s="271"/>
      <c r="M158" s="271"/>
      <c r="N158" s="291"/>
      <c r="O158" s="272">
        <f t="shared" ref="O158:O200" si="778">IF(N158="ALTA",5,IF(N158="MEDIO ALTA",4,IF(N158="MEDIA",3,IF(N158="MEDIO BAJA",2,IF(N158="BAJA",1,0)))))</f>
        <v>0</v>
      </c>
      <c r="P158" s="291"/>
      <c r="Q158" s="272">
        <f t="shared" ref="Q158" si="779">IF(P158="ALTO",5,IF(P158="MEDIO-ALTO",4,IF(P158="MEDIO",3,IF(P158="MEDIO-BAJO",2,IF(P158="BAJO",1,0)))))</f>
        <v>0</v>
      </c>
      <c r="R158" s="272">
        <f t="shared" ref="R158" si="780">Q158*O158</f>
        <v>0</v>
      </c>
      <c r="S158" s="85"/>
      <c r="T158" s="84">
        <f t="shared" si="690"/>
        <v>0</v>
      </c>
      <c r="U158" s="273" t="e">
        <f t="shared" si="479"/>
        <v>#DIV/0!</v>
      </c>
      <c r="V158" s="273" t="e">
        <f t="shared" si="480"/>
        <v>#DIV/0!</v>
      </c>
      <c r="W158" s="129"/>
      <c r="X158" s="273" t="e">
        <f t="shared" ref="X158" si="781">IF(S158="No_existen",5*$X$10,Y158*$X$10)</f>
        <v>#DIV/0!</v>
      </c>
      <c r="Y158" s="273" t="e">
        <f t="shared" si="604"/>
        <v>#DIV/0!</v>
      </c>
      <c r="Z158" s="132">
        <f t="shared" si="691"/>
        <v>0</v>
      </c>
      <c r="AA158" s="129"/>
      <c r="AB158" s="129"/>
      <c r="AC158" s="273" t="e">
        <f t="shared" ref="AC158" si="782">IF(S158="No_existen",5*$AC$10,AD158*$AC$10)</f>
        <v>#DIV/0!</v>
      </c>
      <c r="AD158" s="273" t="e">
        <f t="shared" si="483"/>
        <v>#DIV/0!</v>
      </c>
      <c r="AE158" s="132">
        <f t="shared" si="692"/>
        <v>0</v>
      </c>
      <c r="AF158" s="129"/>
      <c r="AG158" s="129"/>
      <c r="AH158" s="273" t="e">
        <f t="shared" ref="AH158" si="783">IF(S158="No_existen",5*$AH$10,AI158*$AH$10)</f>
        <v>#DIV/0!</v>
      </c>
      <c r="AI158" s="273" t="e">
        <f t="shared" ref="AI158" si="784">ROUND(AVERAGEIF(AJ158:AJ160,"&gt;0"),0)</f>
        <v>#DIV/0!</v>
      </c>
      <c r="AJ158" s="132">
        <f t="shared" si="693"/>
        <v>0</v>
      </c>
      <c r="AK158" s="129"/>
      <c r="AL158" s="129"/>
      <c r="AM158" s="273" t="e">
        <f t="shared" ref="AM158" si="785">IF(S158="No_existen",5*$AM$10,AN158*$AM$10)</f>
        <v>#DIV/0!</v>
      </c>
      <c r="AN158" s="273" t="e">
        <f t="shared" ref="AN158" si="786">ROUND(AVERAGEIF(AO158:AO160,"&gt;0"),0)</f>
        <v>#DIV/0!</v>
      </c>
      <c r="AO158" s="132">
        <f t="shared" si="6"/>
        <v>0</v>
      </c>
      <c r="AP158" s="129"/>
      <c r="AQ158" s="273" t="e">
        <f t="shared" ref="AQ158" si="787">ROUND(AVERAGE(U158,Y158,AD158,AI158,AN158),0)</f>
        <v>#DIV/0!</v>
      </c>
      <c r="AR158" s="369" t="e">
        <f t="shared" ref="AR158" si="788">IF(AQ158&lt;1.5,"FUERTE",IF(AND(AQ158&gt;=1.5,AQ158&lt;2.5),"ACEPTABLE",IF(AQ158&gt;=5,"INEXISTENTE","DÉBIL")))</f>
        <v>#DIV/0!</v>
      </c>
      <c r="AS158" s="272">
        <f t="shared" ref="AS158" si="789">IF(R158=0,0,ROUND((R158*AQ158),0))</f>
        <v>0</v>
      </c>
      <c r="AT158" s="371" t="str">
        <f t="shared" ref="AT158" si="790">IF(AS158&gt;=36,"GRAVE", IF(AS158&lt;=10, "LEVE", "MODERADO"))</f>
        <v>LEVE</v>
      </c>
      <c r="AU158" s="293"/>
      <c r="AV158" s="293"/>
      <c r="AW158" s="129"/>
      <c r="AX158" s="129"/>
      <c r="AY158" s="86"/>
      <c r="AZ158" s="87"/>
      <c r="BA158" s="88"/>
      <c r="BB158" s="88"/>
      <c r="BC158" s="88"/>
      <c r="BD158" s="88"/>
      <c r="BE158" s="88"/>
      <c r="BF158" s="88"/>
      <c r="BG158" s="88"/>
    </row>
    <row r="159" spans="1:59" s="90" customFormat="1" hidden="1" x14ac:dyDescent="0.2">
      <c r="A159" s="290"/>
      <c r="B159" s="291"/>
      <c r="C159" s="418"/>
      <c r="D159" s="293"/>
      <c r="E159" s="295"/>
      <c r="F159" s="271"/>
      <c r="G159" s="129"/>
      <c r="H159" s="129"/>
      <c r="I159" s="84"/>
      <c r="J159" s="271"/>
      <c r="K159" s="271"/>
      <c r="L159" s="271"/>
      <c r="M159" s="271"/>
      <c r="N159" s="291"/>
      <c r="O159" s="272"/>
      <c r="P159" s="291"/>
      <c r="Q159" s="272"/>
      <c r="R159" s="272"/>
      <c r="S159" s="85"/>
      <c r="T159" s="84">
        <f t="shared" si="690"/>
        <v>0</v>
      </c>
      <c r="U159" s="273"/>
      <c r="V159" s="273"/>
      <c r="W159" s="129"/>
      <c r="X159" s="273"/>
      <c r="Y159" s="273"/>
      <c r="Z159" s="132">
        <f t="shared" si="691"/>
        <v>0</v>
      </c>
      <c r="AA159" s="129"/>
      <c r="AB159" s="129"/>
      <c r="AC159" s="273"/>
      <c r="AD159" s="273"/>
      <c r="AE159" s="132">
        <f t="shared" si="692"/>
        <v>0</v>
      </c>
      <c r="AF159" s="129"/>
      <c r="AG159" s="129"/>
      <c r="AH159" s="273"/>
      <c r="AI159" s="273"/>
      <c r="AJ159" s="132">
        <f t="shared" si="693"/>
        <v>0</v>
      </c>
      <c r="AK159" s="129"/>
      <c r="AL159" s="129"/>
      <c r="AM159" s="273"/>
      <c r="AN159" s="273"/>
      <c r="AO159" s="132">
        <f t="shared" si="6"/>
        <v>0</v>
      </c>
      <c r="AP159" s="129"/>
      <c r="AQ159" s="273"/>
      <c r="AR159" s="369"/>
      <c r="AS159" s="272"/>
      <c r="AT159" s="371"/>
      <c r="AU159" s="293"/>
      <c r="AV159" s="293"/>
      <c r="AW159" s="129"/>
      <c r="AX159" s="129"/>
      <c r="AY159" s="86"/>
      <c r="AZ159" s="87"/>
      <c r="BA159" s="88"/>
      <c r="BB159" s="88"/>
      <c r="BC159" s="88"/>
      <c r="BD159" s="88"/>
      <c r="BE159" s="88"/>
      <c r="BF159" s="88"/>
      <c r="BG159" s="88"/>
    </row>
    <row r="160" spans="1:59" s="90" customFormat="1" hidden="1" x14ac:dyDescent="0.2">
      <c r="A160" s="290"/>
      <c r="B160" s="291"/>
      <c r="C160" s="418"/>
      <c r="D160" s="293"/>
      <c r="E160" s="295"/>
      <c r="F160" s="271"/>
      <c r="G160" s="129"/>
      <c r="H160" s="129"/>
      <c r="I160" s="84"/>
      <c r="J160" s="271"/>
      <c r="K160" s="271"/>
      <c r="L160" s="271"/>
      <c r="M160" s="271"/>
      <c r="N160" s="291"/>
      <c r="O160" s="272"/>
      <c r="P160" s="291"/>
      <c r="Q160" s="272"/>
      <c r="R160" s="272"/>
      <c r="S160" s="85"/>
      <c r="T160" s="84">
        <f t="shared" si="690"/>
        <v>0</v>
      </c>
      <c r="U160" s="273"/>
      <c r="V160" s="273"/>
      <c r="W160" s="129"/>
      <c r="X160" s="273"/>
      <c r="Y160" s="273"/>
      <c r="Z160" s="132">
        <f t="shared" si="691"/>
        <v>0</v>
      </c>
      <c r="AA160" s="129"/>
      <c r="AB160" s="129"/>
      <c r="AC160" s="273"/>
      <c r="AD160" s="273"/>
      <c r="AE160" s="132">
        <f t="shared" si="692"/>
        <v>0</v>
      </c>
      <c r="AF160" s="129"/>
      <c r="AG160" s="129"/>
      <c r="AH160" s="273"/>
      <c r="AI160" s="273"/>
      <c r="AJ160" s="132">
        <f t="shared" si="693"/>
        <v>0</v>
      </c>
      <c r="AK160" s="129"/>
      <c r="AL160" s="129"/>
      <c r="AM160" s="273"/>
      <c r="AN160" s="273"/>
      <c r="AO160" s="132">
        <f t="shared" si="6"/>
        <v>0</v>
      </c>
      <c r="AP160" s="129"/>
      <c r="AQ160" s="273"/>
      <c r="AR160" s="369"/>
      <c r="AS160" s="272"/>
      <c r="AT160" s="371"/>
      <c r="AU160" s="293"/>
      <c r="AV160" s="293"/>
      <c r="AW160" s="129"/>
      <c r="AX160" s="129"/>
      <c r="AY160" s="86"/>
      <c r="AZ160" s="87"/>
      <c r="BA160" s="88"/>
      <c r="BB160" s="88"/>
      <c r="BC160" s="88"/>
      <c r="BD160" s="88"/>
      <c r="BE160" s="88"/>
      <c r="BF160" s="88"/>
      <c r="BG160" s="88"/>
    </row>
    <row r="161" spans="1:59" s="90" customFormat="1" hidden="1" x14ac:dyDescent="0.2">
      <c r="A161" s="290">
        <v>51</v>
      </c>
      <c r="B161" s="291"/>
      <c r="C161" s="418" t="e">
        <f>+VLOOKUP(B161,$A$691:$B$730,2,0)</f>
        <v>#N/A</v>
      </c>
      <c r="D161" s="293"/>
      <c r="E161" s="295" t="e">
        <f>IF(D161=$D$661,$E$661,IF(D161=$D$662,$E$662,IF(D161=$D$663,$E$663,IF(D161=$D$664,$E$664,IF(D161=$D$665,$E$665,IF(D161=$D$666,$E$666,IF(D161=$D$667,$E$667,IF(D161=$D$668,$E$668,IF(D161=$D$669,$E$669,IF(D161=$D$670,$E$670,IF(D161=VICERRECTORÍA_ACADÉMICA_,BE772,IF(D161=PLANEACIÓN_,BE774, IF(D161=IMPACTO,BE773,IF(D161=VICERRECTORÍA_ADMINISTRATIVA_FINANCIERA_,BE775,IF(D161=_VICERRECTORÍA_RESPONSABILIDAD_SOCIAL_Y_BIENESTAR_UNIVERSITARIO_,BE776," ")))))))))))))))</f>
        <v>#VALUE!</v>
      </c>
      <c r="F161" s="271"/>
      <c r="G161" s="129"/>
      <c r="H161" s="129"/>
      <c r="I161" s="84"/>
      <c r="J161" s="271"/>
      <c r="K161" s="291"/>
      <c r="L161" s="271"/>
      <c r="M161" s="271"/>
      <c r="N161" s="291"/>
      <c r="O161" s="272">
        <f t="shared" ref="O161:O203" si="791">IF(N161="ALTA",5,IF(N161="MEDIO ALTA",4,IF(N161="MEDIA",3,IF(N161="MEDIO BAJA",2,IF(N161="BAJA",1,0)))))</f>
        <v>0</v>
      </c>
      <c r="P161" s="291"/>
      <c r="Q161" s="272">
        <f t="shared" ref="Q161" si="792">IF(P161="ALTO",5,IF(P161="MEDIO-ALTO",4,IF(P161="MEDIO",3,IF(P161="MEDIO-BAJO",2,IF(P161="BAJO",1,0)))))</f>
        <v>0</v>
      </c>
      <c r="R161" s="272">
        <f t="shared" ref="R161" si="793">Q161*O161</f>
        <v>0</v>
      </c>
      <c r="S161" s="85"/>
      <c r="T161" s="84">
        <f t="shared" si="690"/>
        <v>0</v>
      </c>
      <c r="U161" s="273" t="e">
        <f t="shared" si="495"/>
        <v>#DIV/0!</v>
      </c>
      <c r="V161" s="273" t="e">
        <f t="shared" si="496"/>
        <v>#DIV/0!</v>
      </c>
      <c r="W161" s="129"/>
      <c r="X161" s="273" t="e">
        <f t="shared" ref="X161" si="794">IF(S161="No_existen",5*$X$10,Y161*$X$10)</f>
        <v>#DIV/0!</v>
      </c>
      <c r="Y161" s="273" t="e">
        <f t="shared" si="620"/>
        <v>#DIV/0!</v>
      </c>
      <c r="Z161" s="132">
        <f t="shared" si="691"/>
        <v>0</v>
      </c>
      <c r="AA161" s="129"/>
      <c r="AB161" s="129"/>
      <c r="AC161" s="273" t="e">
        <f t="shared" ref="AC161" si="795">IF(S161="No_existen",5*$AC$10,AD161*$AC$10)</f>
        <v>#DIV/0!</v>
      </c>
      <c r="AD161" s="273" t="e">
        <f t="shared" si="499"/>
        <v>#DIV/0!</v>
      </c>
      <c r="AE161" s="132">
        <f t="shared" si="692"/>
        <v>0</v>
      </c>
      <c r="AF161" s="129"/>
      <c r="AG161" s="129"/>
      <c r="AH161" s="273" t="e">
        <f t="shared" ref="AH161" si="796">IF(S161="No_existen",5*$AH$10,AI161*$AH$10)</f>
        <v>#DIV/0!</v>
      </c>
      <c r="AI161" s="273" t="e">
        <f t="shared" ref="AI161" si="797">ROUND(AVERAGEIF(AJ161:AJ163,"&gt;0"),0)</f>
        <v>#DIV/0!</v>
      </c>
      <c r="AJ161" s="132">
        <f t="shared" si="693"/>
        <v>0</v>
      </c>
      <c r="AK161" s="129"/>
      <c r="AL161" s="129"/>
      <c r="AM161" s="273" t="e">
        <f t="shared" ref="AM161" si="798">IF(S161="No_existen",5*$AM$10,AN161*$AM$10)</f>
        <v>#DIV/0!</v>
      </c>
      <c r="AN161" s="273" t="e">
        <f t="shared" ref="AN161" si="799">ROUND(AVERAGEIF(AO161:AO163,"&gt;0"),0)</f>
        <v>#DIV/0!</v>
      </c>
      <c r="AO161" s="132">
        <f t="shared" si="6"/>
        <v>0</v>
      </c>
      <c r="AP161" s="129"/>
      <c r="AQ161" s="273" t="e">
        <f t="shared" ref="AQ161" si="800">ROUND(AVERAGE(U161,Y161,AD161,AI161,AN161),0)</f>
        <v>#DIV/0!</v>
      </c>
      <c r="AR161" s="369" t="e">
        <f t="shared" ref="AR161" si="801">IF(AQ161&lt;1.5,"FUERTE",IF(AND(AQ161&gt;=1.5,AQ161&lt;2.5),"ACEPTABLE",IF(AQ161&gt;=5,"INEXISTENTE","DÉBIL")))</f>
        <v>#DIV/0!</v>
      </c>
      <c r="AS161" s="272">
        <f t="shared" ref="AS161" si="802">IF(R161=0,0,ROUND((R161*AQ161),0))</f>
        <v>0</v>
      </c>
      <c r="AT161" s="371" t="str">
        <f t="shared" ref="AT161" si="803">IF(AS161&gt;=36,"GRAVE", IF(AS161&lt;=10, "LEVE", "MODERADO"))</f>
        <v>LEVE</v>
      </c>
      <c r="AU161" s="293"/>
      <c r="AV161" s="293"/>
      <c r="AW161" s="129"/>
      <c r="AX161" s="129"/>
      <c r="AY161" s="86"/>
      <c r="AZ161" s="87"/>
      <c r="BA161" s="88"/>
      <c r="BB161" s="88"/>
      <c r="BC161" s="88"/>
      <c r="BD161" s="88"/>
      <c r="BE161" s="88"/>
      <c r="BF161" s="88"/>
      <c r="BG161" s="88"/>
    </row>
    <row r="162" spans="1:59" s="90" customFormat="1" hidden="1" x14ac:dyDescent="0.2">
      <c r="A162" s="290"/>
      <c r="B162" s="291"/>
      <c r="C162" s="418"/>
      <c r="D162" s="293"/>
      <c r="E162" s="295"/>
      <c r="F162" s="271"/>
      <c r="G162" s="129"/>
      <c r="H162" s="129"/>
      <c r="I162" s="84"/>
      <c r="J162" s="271"/>
      <c r="K162" s="271"/>
      <c r="L162" s="271"/>
      <c r="M162" s="271"/>
      <c r="N162" s="291"/>
      <c r="O162" s="272"/>
      <c r="P162" s="291"/>
      <c r="Q162" s="272"/>
      <c r="R162" s="272"/>
      <c r="S162" s="85"/>
      <c r="T162" s="84">
        <f t="shared" si="690"/>
        <v>0</v>
      </c>
      <c r="U162" s="273"/>
      <c r="V162" s="273"/>
      <c r="W162" s="129"/>
      <c r="X162" s="273"/>
      <c r="Y162" s="273"/>
      <c r="Z162" s="132">
        <f t="shared" si="691"/>
        <v>0</v>
      </c>
      <c r="AA162" s="129"/>
      <c r="AB162" s="129"/>
      <c r="AC162" s="273"/>
      <c r="AD162" s="273"/>
      <c r="AE162" s="132">
        <f t="shared" si="692"/>
        <v>0</v>
      </c>
      <c r="AF162" s="129"/>
      <c r="AG162" s="129"/>
      <c r="AH162" s="273"/>
      <c r="AI162" s="273"/>
      <c r="AJ162" s="132">
        <f t="shared" si="693"/>
        <v>0</v>
      </c>
      <c r="AK162" s="129"/>
      <c r="AL162" s="129"/>
      <c r="AM162" s="273"/>
      <c r="AN162" s="273"/>
      <c r="AO162" s="132">
        <f t="shared" si="6"/>
        <v>0</v>
      </c>
      <c r="AP162" s="129"/>
      <c r="AQ162" s="273"/>
      <c r="AR162" s="369"/>
      <c r="AS162" s="272"/>
      <c r="AT162" s="371"/>
      <c r="AU162" s="293"/>
      <c r="AV162" s="293"/>
      <c r="AW162" s="129"/>
      <c r="AX162" s="129"/>
      <c r="AY162" s="86"/>
      <c r="AZ162" s="87"/>
      <c r="BA162" s="88"/>
      <c r="BB162" s="88"/>
      <c r="BC162" s="88"/>
      <c r="BD162" s="88"/>
      <c r="BE162" s="88"/>
      <c r="BF162" s="88"/>
      <c r="BG162" s="88"/>
    </row>
    <row r="163" spans="1:59" s="90" customFormat="1" hidden="1" x14ac:dyDescent="0.2">
      <c r="A163" s="290"/>
      <c r="B163" s="291"/>
      <c r="C163" s="418"/>
      <c r="D163" s="293"/>
      <c r="E163" s="295"/>
      <c r="F163" s="271"/>
      <c r="G163" s="129"/>
      <c r="H163" s="129"/>
      <c r="I163" s="84"/>
      <c r="J163" s="271"/>
      <c r="K163" s="271"/>
      <c r="L163" s="271"/>
      <c r="M163" s="271"/>
      <c r="N163" s="291"/>
      <c r="O163" s="272"/>
      <c r="P163" s="291"/>
      <c r="Q163" s="272"/>
      <c r="R163" s="272"/>
      <c r="S163" s="85"/>
      <c r="T163" s="84">
        <f t="shared" si="690"/>
        <v>0</v>
      </c>
      <c r="U163" s="273"/>
      <c r="V163" s="273"/>
      <c r="W163" s="129"/>
      <c r="X163" s="273"/>
      <c r="Y163" s="273"/>
      <c r="Z163" s="132">
        <f t="shared" si="691"/>
        <v>0</v>
      </c>
      <c r="AA163" s="129"/>
      <c r="AB163" s="129"/>
      <c r="AC163" s="273"/>
      <c r="AD163" s="273"/>
      <c r="AE163" s="132">
        <f t="shared" si="692"/>
        <v>0</v>
      </c>
      <c r="AF163" s="129"/>
      <c r="AG163" s="129"/>
      <c r="AH163" s="273"/>
      <c r="AI163" s="273"/>
      <c r="AJ163" s="132">
        <f t="shared" si="693"/>
        <v>0</v>
      </c>
      <c r="AK163" s="129"/>
      <c r="AL163" s="129"/>
      <c r="AM163" s="273"/>
      <c r="AN163" s="273"/>
      <c r="AO163" s="132">
        <f t="shared" si="6"/>
        <v>0</v>
      </c>
      <c r="AP163" s="129"/>
      <c r="AQ163" s="273"/>
      <c r="AR163" s="369"/>
      <c r="AS163" s="272"/>
      <c r="AT163" s="371"/>
      <c r="AU163" s="293"/>
      <c r="AV163" s="293"/>
      <c r="AW163" s="129"/>
      <c r="AX163" s="129"/>
      <c r="AY163" s="86"/>
      <c r="AZ163" s="87"/>
      <c r="BA163" s="88"/>
      <c r="BB163" s="88"/>
      <c r="BC163" s="88"/>
      <c r="BD163" s="88"/>
      <c r="BE163" s="88"/>
      <c r="BF163" s="88"/>
      <c r="BG163" s="88"/>
    </row>
    <row r="164" spans="1:59" s="90" customFormat="1" hidden="1" x14ac:dyDescent="0.2">
      <c r="A164" s="290">
        <v>52</v>
      </c>
      <c r="B164" s="291"/>
      <c r="C164" s="418" t="e">
        <f>+VLOOKUP(B164,$A$691:$B$730,2,0)</f>
        <v>#N/A</v>
      </c>
      <c r="D164" s="293"/>
      <c r="E164" s="295" t="e">
        <f>IF(D164=$D$661,$E$661,IF(D164=$D$662,$E$662,IF(D164=$D$663,$E$663,IF(D164=$D$664,$E$664,IF(D164=$D$665,$E$665,IF(D164=$D$666,$E$666,IF(D164=$D$667,$E$667,IF(D164=$D$668,$E$668,IF(D164=$D$669,$E$669,IF(D164=$D$670,$E$670,IF(D164=VICERRECTORÍA_ACADÉMICA_,BE775,IF(D164=PLANEACIÓN_,BE777, IF(D164=IMPACTO,BE776,IF(D164=VICERRECTORÍA_ADMINISTRATIVA_FINANCIERA_,BE778,IF(D164=_VICERRECTORÍA_RESPONSABILIDAD_SOCIAL_Y_BIENESTAR_UNIVERSITARIO_,BE779," ")))))))))))))))</f>
        <v>#VALUE!</v>
      </c>
      <c r="F164" s="271"/>
      <c r="G164" s="129"/>
      <c r="H164" s="129"/>
      <c r="I164" s="84"/>
      <c r="J164" s="271"/>
      <c r="K164" s="291"/>
      <c r="L164" s="271"/>
      <c r="M164" s="271"/>
      <c r="N164" s="291"/>
      <c r="O164" s="272">
        <f t="shared" ref="O164:O206" si="804">IF(N164="ALTA",5,IF(N164="MEDIO ALTA",4,IF(N164="MEDIA",3,IF(N164="MEDIO BAJA",2,IF(N164="BAJA",1,0)))))</f>
        <v>0</v>
      </c>
      <c r="P164" s="291"/>
      <c r="Q164" s="272">
        <f t="shared" ref="Q164" si="805">IF(P164="ALTO",5,IF(P164="MEDIO-ALTO",4,IF(P164="MEDIO",3,IF(P164="MEDIO-BAJO",2,IF(P164="BAJO",1,0)))))</f>
        <v>0</v>
      </c>
      <c r="R164" s="272">
        <f t="shared" ref="R164" si="806">Q164*O164</f>
        <v>0</v>
      </c>
      <c r="S164" s="85"/>
      <c r="T164" s="84">
        <f t="shared" si="690"/>
        <v>0</v>
      </c>
      <c r="U164" s="273" t="e">
        <f t="shared" si="510"/>
        <v>#DIV/0!</v>
      </c>
      <c r="V164" s="273" t="e">
        <f t="shared" si="511"/>
        <v>#DIV/0!</v>
      </c>
      <c r="W164" s="129"/>
      <c r="X164" s="273" t="e">
        <f t="shared" ref="X164" si="807">IF(S164="No_existen",5*$X$10,Y164*$X$10)</f>
        <v>#DIV/0!</v>
      </c>
      <c r="Y164" s="273" t="e">
        <f t="shared" si="636"/>
        <v>#DIV/0!</v>
      </c>
      <c r="Z164" s="132">
        <f t="shared" si="691"/>
        <v>0</v>
      </c>
      <c r="AA164" s="129"/>
      <c r="AB164" s="129"/>
      <c r="AC164" s="273" t="e">
        <f t="shared" ref="AC164" si="808">IF(S164="No_existen",5*$AC$10,AD164*$AC$10)</f>
        <v>#DIV/0!</v>
      </c>
      <c r="AD164" s="273" t="e">
        <f t="shared" si="514"/>
        <v>#DIV/0!</v>
      </c>
      <c r="AE164" s="132">
        <f t="shared" si="692"/>
        <v>0</v>
      </c>
      <c r="AF164" s="129"/>
      <c r="AG164" s="129"/>
      <c r="AH164" s="273" t="e">
        <f t="shared" ref="AH164" si="809">IF(S164="No_existen",5*$AH$10,AI164*$AH$10)</f>
        <v>#DIV/0!</v>
      </c>
      <c r="AI164" s="273" t="e">
        <f t="shared" ref="AI164" si="810">ROUND(AVERAGEIF(AJ164:AJ166,"&gt;0"),0)</f>
        <v>#DIV/0!</v>
      </c>
      <c r="AJ164" s="132">
        <f t="shared" si="693"/>
        <v>0</v>
      </c>
      <c r="AK164" s="129"/>
      <c r="AL164" s="129"/>
      <c r="AM164" s="273" t="e">
        <f t="shared" ref="AM164" si="811">IF(S164="No_existen",5*$AM$10,AN164*$AM$10)</f>
        <v>#DIV/0!</v>
      </c>
      <c r="AN164" s="273" t="e">
        <f t="shared" ref="AN164" si="812">ROUND(AVERAGEIF(AO164:AO166,"&gt;0"),0)</f>
        <v>#DIV/0!</v>
      </c>
      <c r="AO164" s="132">
        <f t="shared" si="6"/>
        <v>0</v>
      </c>
      <c r="AP164" s="129"/>
      <c r="AQ164" s="273" t="e">
        <f t="shared" ref="AQ164" si="813">ROUND(AVERAGE(U164,Y164,AD164,AI164,AN164),0)</f>
        <v>#DIV/0!</v>
      </c>
      <c r="AR164" s="369" t="e">
        <f t="shared" ref="AR164" si="814">IF(AQ164&lt;1.5,"FUERTE",IF(AND(AQ164&gt;=1.5,AQ164&lt;2.5),"ACEPTABLE",IF(AQ164&gt;=5,"INEXISTENTE","DÉBIL")))</f>
        <v>#DIV/0!</v>
      </c>
      <c r="AS164" s="272">
        <f t="shared" ref="AS164" si="815">IF(R164=0,0,ROUND((R164*AQ164),0))</f>
        <v>0</v>
      </c>
      <c r="AT164" s="371" t="str">
        <f t="shared" ref="AT164" si="816">IF(AS164&gt;=36,"GRAVE", IF(AS164&lt;=10, "LEVE", "MODERADO"))</f>
        <v>LEVE</v>
      </c>
      <c r="AU164" s="293"/>
      <c r="AV164" s="293"/>
      <c r="AW164" s="129"/>
      <c r="AX164" s="129"/>
      <c r="AY164" s="86"/>
      <c r="AZ164" s="87"/>
      <c r="BA164" s="88"/>
      <c r="BB164" s="88"/>
      <c r="BC164" s="88"/>
      <c r="BD164" s="88"/>
      <c r="BE164" s="88"/>
      <c r="BF164" s="88"/>
      <c r="BG164" s="88"/>
    </row>
    <row r="165" spans="1:59" s="90" customFormat="1" hidden="1" x14ac:dyDescent="0.2">
      <c r="A165" s="290"/>
      <c r="B165" s="291"/>
      <c r="C165" s="418"/>
      <c r="D165" s="293"/>
      <c r="E165" s="295"/>
      <c r="F165" s="271"/>
      <c r="G165" s="129"/>
      <c r="H165" s="129"/>
      <c r="I165" s="84"/>
      <c r="J165" s="271"/>
      <c r="K165" s="271"/>
      <c r="L165" s="271"/>
      <c r="M165" s="271"/>
      <c r="N165" s="291"/>
      <c r="O165" s="272"/>
      <c r="P165" s="291"/>
      <c r="Q165" s="272"/>
      <c r="R165" s="272"/>
      <c r="S165" s="85"/>
      <c r="T165" s="84">
        <f t="shared" si="690"/>
        <v>0</v>
      </c>
      <c r="U165" s="273"/>
      <c r="V165" s="273"/>
      <c r="W165" s="129"/>
      <c r="X165" s="273"/>
      <c r="Y165" s="273"/>
      <c r="Z165" s="132">
        <f t="shared" si="691"/>
        <v>0</v>
      </c>
      <c r="AA165" s="129"/>
      <c r="AB165" s="129"/>
      <c r="AC165" s="273"/>
      <c r="AD165" s="273"/>
      <c r="AE165" s="132">
        <f t="shared" si="692"/>
        <v>0</v>
      </c>
      <c r="AF165" s="129"/>
      <c r="AG165" s="129"/>
      <c r="AH165" s="273"/>
      <c r="AI165" s="273"/>
      <c r="AJ165" s="132">
        <f t="shared" si="693"/>
        <v>0</v>
      </c>
      <c r="AK165" s="129"/>
      <c r="AL165" s="129"/>
      <c r="AM165" s="273"/>
      <c r="AN165" s="273"/>
      <c r="AO165" s="132">
        <f t="shared" si="6"/>
        <v>0</v>
      </c>
      <c r="AP165" s="129"/>
      <c r="AQ165" s="273"/>
      <c r="AR165" s="369"/>
      <c r="AS165" s="272"/>
      <c r="AT165" s="371"/>
      <c r="AU165" s="293"/>
      <c r="AV165" s="293"/>
      <c r="AW165" s="129"/>
      <c r="AX165" s="129"/>
      <c r="AY165" s="86"/>
      <c r="AZ165" s="87"/>
      <c r="BA165" s="88"/>
      <c r="BB165" s="88"/>
      <c r="BC165" s="88"/>
      <c r="BD165" s="88"/>
      <c r="BE165" s="88"/>
      <c r="BF165" s="88"/>
      <c r="BG165" s="88"/>
    </row>
    <row r="166" spans="1:59" s="90" customFormat="1" hidden="1" x14ac:dyDescent="0.2">
      <c r="A166" s="290"/>
      <c r="B166" s="291"/>
      <c r="C166" s="418"/>
      <c r="D166" s="293"/>
      <c r="E166" s="295"/>
      <c r="F166" s="271"/>
      <c r="G166" s="129"/>
      <c r="H166" s="129"/>
      <c r="I166" s="84"/>
      <c r="J166" s="271"/>
      <c r="K166" s="271"/>
      <c r="L166" s="271"/>
      <c r="M166" s="271"/>
      <c r="N166" s="291"/>
      <c r="O166" s="272"/>
      <c r="P166" s="291"/>
      <c r="Q166" s="272"/>
      <c r="R166" s="272"/>
      <c r="S166" s="85"/>
      <c r="T166" s="84">
        <f t="shared" si="690"/>
        <v>0</v>
      </c>
      <c r="U166" s="273"/>
      <c r="V166" s="273"/>
      <c r="W166" s="129"/>
      <c r="X166" s="273"/>
      <c r="Y166" s="273"/>
      <c r="Z166" s="132">
        <f t="shared" si="691"/>
        <v>0</v>
      </c>
      <c r="AA166" s="129"/>
      <c r="AB166" s="129"/>
      <c r="AC166" s="273"/>
      <c r="AD166" s="273"/>
      <c r="AE166" s="132">
        <f t="shared" si="692"/>
        <v>0</v>
      </c>
      <c r="AF166" s="129"/>
      <c r="AG166" s="129"/>
      <c r="AH166" s="273"/>
      <c r="AI166" s="273"/>
      <c r="AJ166" s="132">
        <f t="shared" si="693"/>
        <v>0</v>
      </c>
      <c r="AK166" s="129"/>
      <c r="AL166" s="129"/>
      <c r="AM166" s="273"/>
      <c r="AN166" s="273"/>
      <c r="AO166" s="132">
        <f t="shared" si="6"/>
        <v>0</v>
      </c>
      <c r="AP166" s="129"/>
      <c r="AQ166" s="273"/>
      <c r="AR166" s="369"/>
      <c r="AS166" s="272"/>
      <c r="AT166" s="371"/>
      <c r="AU166" s="293"/>
      <c r="AV166" s="293"/>
      <c r="AW166" s="129"/>
      <c r="AX166" s="129"/>
      <c r="AY166" s="86"/>
      <c r="AZ166" s="87"/>
      <c r="BA166" s="88"/>
      <c r="BB166" s="88"/>
      <c r="BC166" s="88"/>
      <c r="BD166" s="88"/>
      <c r="BE166" s="88"/>
      <c r="BF166" s="88"/>
      <c r="BG166" s="88"/>
    </row>
    <row r="167" spans="1:59" s="90" customFormat="1" hidden="1" x14ac:dyDescent="0.2">
      <c r="A167" s="290">
        <v>53</v>
      </c>
      <c r="B167" s="291"/>
      <c r="C167" s="418" t="e">
        <f>+VLOOKUP(B167,$A$691:$B$730,2,0)</f>
        <v>#N/A</v>
      </c>
      <c r="D167" s="293"/>
      <c r="E167" s="295" t="e">
        <f>IF(D167=$D$661,$E$661,IF(D167=$D$662,$E$662,IF(D167=$D$663,$E$663,IF(D167=$D$664,$E$664,IF(D167=$D$665,$E$665,IF(D167=$D$666,$E$666,IF(D167=$D$667,$E$667,IF(D167=$D$668,$E$668,IF(D167=$D$669,$E$669,IF(D167=$D$670,$E$670,IF(D167=VICERRECTORÍA_ACADÉMICA_,BE778,IF(D167=PLANEACIÓN_,BE780, IF(D167=IMPACTO,BE779,IF(D167=VICERRECTORÍA_ADMINISTRATIVA_FINANCIERA_,BE781,IF(D167=_VICERRECTORÍA_RESPONSABILIDAD_SOCIAL_Y_BIENESTAR_UNIVERSITARIO_,BE782," ")))))))))))))))</f>
        <v>#VALUE!</v>
      </c>
      <c r="F167" s="271"/>
      <c r="G167" s="129"/>
      <c r="H167" s="129"/>
      <c r="I167" s="84"/>
      <c r="J167" s="271"/>
      <c r="K167" s="291"/>
      <c r="L167" s="271"/>
      <c r="M167" s="271"/>
      <c r="N167" s="291"/>
      <c r="O167" s="272">
        <f t="shared" ref="O167:O209" si="817">IF(N167="ALTA",5,IF(N167="MEDIO ALTA",4,IF(N167="MEDIA",3,IF(N167="MEDIO BAJA",2,IF(N167="BAJA",1,0)))))</f>
        <v>0</v>
      </c>
      <c r="P167" s="291"/>
      <c r="Q167" s="272">
        <f t="shared" ref="Q167" si="818">IF(P167="ALTO",5,IF(P167="MEDIO-ALTO",4,IF(P167="MEDIO",3,IF(P167="MEDIO-BAJO",2,IF(P167="BAJO",1,0)))))</f>
        <v>0</v>
      </c>
      <c r="R167" s="272">
        <f t="shared" ref="R167" si="819">Q167*O167</f>
        <v>0</v>
      </c>
      <c r="S167" s="85"/>
      <c r="T167" s="84">
        <f t="shared" si="690"/>
        <v>0</v>
      </c>
      <c r="U167" s="273" t="e">
        <f t="shared" si="525"/>
        <v>#DIV/0!</v>
      </c>
      <c r="V167" s="273" t="e">
        <f t="shared" si="526"/>
        <v>#DIV/0!</v>
      </c>
      <c r="W167" s="129"/>
      <c r="X167" s="273" t="e">
        <f t="shared" ref="X167" si="820">IF(S167="No_existen",5*$X$10,Y167*$X$10)</f>
        <v>#DIV/0!</v>
      </c>
      <c r="Y167" s="273" t="e">
        <f t="shared" si="652"/>
        <v>#DIV/0!</v>
      </c>
      <c r="Z167" s="132">
        <f t="shared" si="691"/>
        <v>0</v>
      </c>
      <c r="AA167" s="129"/>
      <c r="AB167" s="129"/>
      <c r="AC167" s="273" t="e">
        <f t="shared" ref="AC167" si="821">IF(S167="No_existen",5*$AC$10,AD167*$AC$10)</f>
        <v>#DIV/0!</v>
      </c>
      <c r="AD167" s="273" t="e">
        <f t="shared" si="529"/>
        <v>#DIV/0!</v>
      </c>
      <c r="AE167" s="132">
        <f t="shared" si="692"/>
        <v>0</v>
      </c>
      <c r="AF167" s="129"/>
      <c r="AG167" s="129"/>
      <c r="AH167" s="273" t="e">
        <f t="shared" ref="AH167" si="822">IF(S167="No_existen",5*$AH$10,AI167*$AH$10)</f>
        <v>#DIV/0!</v>
      </c>
      <c r="AI167" s="273" t="e">
        <f t="shared" ref="AI167" si="823">ROUND(AVERAGEIF(AJ167:AJ169,"&gt;0"),0)</f>
        <v>#DIV/0!</v>
      </c>
      <c r="AJ167" s="132">
        <f t="shared" si="693"/>
        <v>0</v>
      </c>
      <c r="AK167" s="129"/>
      <c r="AL167" s="129"/>
      <c r="AM167" s="273" t="e">
        <f t="shared" ref="AM167" si="824">IF(S167="No_existen",5*$AM$10,AN167*$AM$10)</f>
        <v>#DIV/0!</v>
      </c>
      <c r="AN167" s="273" t="e">
        <f t="shared" ref="AN167" si="825">ROUND(AVERAGEIF(AO167:AO169,"&gt;0"),0)</f>
        <v>#DIV/0!</v>
      </c>
      <c r="AO167" s="132">
        <f t="shared" si="6"/>
        <v>0</v>
      </c>
      <c r="AP167" s="129"/>
      <c r="AQ167" s="273" t="e">
        <f t="shared" ref="AQ167" si="826">ROUND(AVERAGE(U167,Y167,AD167,AI167,AN167),0)</f>
        <v>#DIV/0!</v>
      </c>
      <c r="AR167" s="369" t="e">
        <f t="shared" ref="AR167" si="827">IF(AQ167&lt;1.5,"FUERTE",IF(AND(AQ167&gt;=1.5,AQ167&lt;2.5),"ACEPTABLE",IF(AQ167&gt;=5,"INEXISTENTE","DÉBIL")))</f>
        <v>#DIV/0!</v>
      </c>
      <c r="AS167" s="272">
        <f t="shared" ref="AS167" si="828">IF(R167=0,0,ROUND((R167*AQ167),0))</f>
        <v>0</v>
      </c>
      <c r="AT167" s="371" t="str">
        <f t="shared" ref="AT167" si="829">IF(AS167&gt;=36,"GRAVE", IF(AS167&lt;=10, "LEVE", "MODERADO"))</f>
        <v>LEVE</v>
      </c>
      <c r="AU167" s="293"/>
      <c r="AV167" s="293"/>
      <c r="AW167" s="129"/>
      <c r="AX167" s="129"/>
      <c r="AY167" s="86"/>
      <c r="AZ167" s="87"/>
      <c r="BA167" s="88"/>
      <c r="BB167" s="88"/>
      <c r="BC167" s="88"/>
      <c r="BD167" s="88"/>
      <c r="BE167" s="88"/>
      <c r="BF167" s="88"/>
      <c r="BG167" s="88"/>
    </row>
    <row r="168" spans="1:59" s="90" customFormat="1" hidden="1" x14ac:dyDescent="0.2">
      <c r="A168" s="290"/>
      <c r="B168" s="291"/>
      <c r="C168" s="418"/>
      <c r="D168" s="293"/>
      <c r="E168" s="295"/>
      <c r="F168" s="271"/>
      <c r="G168" s="129"/>
      <c r="H168" s="129"/>
      <c r="I168" s="84"/>
      <c r="J168" s="271"/>
      <c r="K168" s="271"/>
      <c r="L168" s="271"/>
      <c r="M168" s="271"/>
      <c r="N168" s="291"/>
      <c r="O168" s="272"/>
      <c r="P168" s="291"/>
      <c r="Q168" s="272"/>
      <c r="R168" s="272"/>
      <c r="S168" s="85"/>
      <c r="T168" s="84">
        <f t="shared" si="690"/>
        <v>0</v>
      </c>
      <c r="U168" s="273"/>
      <c r="V168" s="273"/>
      <c r="W168" s="129"/>
      <c r="X168" s="273"/>
      <c r="Y168" s="273"/>
      <c r="Z168" s="132">
        <f t="shared" si="691"/>
        <v>0</v>
      </c>
      <c r="AA168" s="129"/>
      <c r="AB168" s="129"/>
      <c r="AC168" s="273"/>
      <c r="AD168" s="273"/>
      <c r="AE168" s="132">
        <f t="shared" si="692"/>
        <v>0</v>
      </c>
      <c r="AF168" s="129"/>
      <c r="AG168" s="129"/>
      <c r="AH168" s="273"/>
      <c r="AI168" s="273"/>
      <c r="AJ168" s="132">
        <f t="shared" si="693"/>
        <v>0</v>
      </c>
      <c r="AK168" s="129"/>
      <c r="AL168" s="129"/>
      <c r="AM168" s="273"/>
      <c r="AN168" s="273"/>
      <c r="AO168" s="132">
        <f t="shared" si="6"/>
        <v>0</v>
      </c>
      <c r="AP168" s="129"/>
      <c r="AQ168" s="273"/>
      <c r="AR168" s="369"/>
      <c r="AS168" s="272"/>
      <c r="AT168" s="371"/>
      <c r="AU168" s="293"/>
      <c r="AV168" s="293"/>
      <c r="AW168" s="129"/>
      <c r="AX168" s="129"/>
      <c r="AY168" s="86"/>
      <c r="AZ168" s="87"/>
      <c r="BA168" s="88"/>
      <c r="BB168" s="88"/>
      <c r="BC168" s="88"/>
      <c r="BD168" s="88"/>
      <c r="BE168" s="88"/>
      <c r="BF168" s="88"/>
      <c r="BG168" s="88"/>
    </row>
    <row r="169" spans="1:59" s="90" customFormat="1" hidden="1" x14ac:dyDescent="0.2">
      <c r="A169" s="290"/>
      <c r="B169" s="291"/>
      <c r="C169" s="418"/>
      <c r="D169" s="293"/>
      <c r="E169" s="295"/>
      <c r="F169" s="271"/>
      <c r="G169" s="129"/>
      <c r="H169" s="129"/>
      <c r="I169" s="84"/>
      <c r="J169" s="271"/>
      <c r="K169" s="271"/>
      <c r="L169" s="271"/>
      <c r="M169" s="271"/>
      <c r="N169" s="291"/>
      <c r="O169" s="272"/>
      <c r="P169" s="291"/>
      <c r="Q169" s="272"/>
      <c r="R169" s="272"/>
      <c r="S169" s="85"/>
      <c r="T169" s="84">
        <f t="shared" si="690"/>
        <v>0</v>
      </c>
      <c r="U169" s="273"/>
      <c r="V169" s="273"/>
      <c r="W169" s="129"/>
      <c r="X169" s="273"/>
      <c r="Y169" s="273"/>
      <c r="Z169" s="132">
        <f t="shared" si="691"/>
        <v>0</v>
      </c>
      <c r="AA169" s="129"/>
      <c r="AB169" s="129"/>
      <c r="AC169" s="273"/>
      <c r="AD169" s="273"/>
      <c r="AE169" s="132">
        <f t="shared" si="692"/>
        <v>0</v>
      </c>
      <c r="AF169" s="129"/>
      <c r="AG169" s="129"/>
      <c r="AH169" s="273"/>
      <c r="AI169" s="273"/>
      <c r="AJ169" s="132">
        <f t="shared" si="693"/>
        <v>0</v>
      </c>
      <c r="AK169" s="129"/>
      <c r="AL169" s="129"/>
      <c r="AM169" s="273"/>
      <c r="AN169" s="273"/>
      <c r="AO169" s="132">
        <f t="shared" si="6"/>
        <v>0</v>
      </c>
      <c r="AP169" s="129"/>
      <c r="AQ169" s="273"/>
      <c r="AR169" s="369"/>
      <c r="AS169" s="272"/>
      <c r="AT169" s="371"/>
      <c r="AU169" s="293"/>
      <c r="AV169" s="293"/>
      <c r="AW169" s="129"/>
      <c r="AX169" s="129"/>
      <c r="AY169" s="86"/>
      <c r="AZ169" s="87"/>
      <c r="BA169" s="88"/>
      <c r="BB169" s="88"/>
      <c r="BC169" s="88"/>
      <c r="BD169" s="88"/>
      <c r="BE169" s="88"/>
      <c r="BF169" s="88"/>
      <c r="BG169" s="88"/>
    </row>
    <row r="170" spans="1:59" s="90" customFormat="1" hidden="1" x14ac:dyDescent="0.2">
      <c r="A170" s="290">
        <v>54</v>
      </c>
      <c r="B170" s="291"/>
      <c r="C170" s="418" t="e">
        <f>+VLOOKUP(B170,$A$691:$B$730,2,0)</f>
        <v>#N/A</v>
      </c>
      <c r="D170" s="293"/>
      <c r="E170" s="295" t="e">
        <f>IF(D170=$D$661,$E$661,IF(D170=$D$662,$E$662,IF(D170=$D$663,$E$663,IF(D170=$D$664,$E$664,IF(D170=$D$665,$E$665,IF(D170=$D$666,$E$666,IF(D170=$D$667,$E$667,IF(D170=$D$668,$E$668,IF(D170=$D$669,$E$669,IF(D170=$D$670,$E$670,IF(D170=VICERRECTORÍA_ACADÉMICA_,BE781,IF(D170=PLANEACIÓN_,BE783, IF(D170=IMPACTO,BE782,IF(D170=VICERRECTORÍA_ADMINISTRATIVA_FINANCIERA_,BE784,IF(D170=_VICERRECTORÍA_RESPONSABILIDAD_SOCIAL_Y_BIENESTAR_UNIVERSITARIO_,BE785," ")))))))))))))))</f>
        <v>#VALUE!</v>
      </c>
      <c r="F170" s="271"/>
      <c r="G170" s="129"/>
      <c r="H170" s="129"/>
      <c r="I170" s="84"/>
      <c r="J170" s="271"/>
      <c r="K170" s="291"/>
      <c r="L170" s="271"/>
      <c r="M170" s="271"/>
      <c r="N170" s="291"/>
      <c r="O170" s="272">
        <f t="shared" ref="O170:O212" si="830">IF(N170="ALTA",5,IF(N170="MEDIO ALTA",4,IF(N170="MEDIA",3,IF(N170="MEDIO BAJA",2,IF(N170="BAJA",1,0)))))</f>
        <v>0</v>
      </c>
      <c r="P170" s="291"/>
      <c r="Q170" s="272">
        <f t="shared" ref="Q170" si="831">IF(P170="ALTO",5,IF(P170="MEDIO-ALTO",4,IF(P170="MEDIO",3,IF(P170="MEDIO-BAJO",2,IF(P170="BAJO",1,0)))))</f>
        <v>0</v>
      </c>
      <c r="R170" s="272">
        <f t="shared" ref="R170" si="832">Q170*O170</f>
        <v>0</v>
      </c>
      <c r="S170" s="85"/>
      <c r="T170" s="84">
        <f t="shared" si="690"/>
        <v>0</v>
      </c>
      <c r="U170" s="273" t="e">
        <f t="shared" si="540"/>
        <v>#DIV/0!</v>
      </c>
      <c r="V170" s="273" t="e">
        <f t="shared" si="541"/>
        <v>#DIV/0!</v>
      </c>
      <c r="W170" s="129"/>
      <c r="X170" s="273" t="e">
        <f t="shared" ref="X170" si="833">IF(S170="No_existen",5*$X$10,Y170*$X$10)</f>
        <v>#DIV/0!</v>
      </c>
      <c r="Y170" s="273" t="e">
        <f t="shared" si="666"/>
        <v>#DIV/0!</v>
      </c>
      <c r="Z170" s="132">
        <f t="shared" si="691"/>
        <v>0</v>
      </c>
      <c r="AA170" s="129"/>
      <c r="AB170" s="129"/>
      <c r="AC170" s="273" t="e">
        <f t="shared" ref="AC170" si="834">IF(S170="No_existen",5*$AC$10,AD170*$AC$10)</f>
        <v>#DIV/0!</v>
      </c>
      <c r="AD170" s="273" t="e">
        <f t="shared" si="544"/>
        <v>#DIV/0!</v>
      </c>
      <c r="AE170" s="132">
        <f t="shared" si="692"/>
        <v>0</v>
      </c>
      <c r="AF170" s="129"/>
      <c r="AG170" s="129"/>
      <c r="AH170" s="273" t="e">
        <f t="shared" ref="AH170" si="835">IF(S170="No_existen",5*$AH$10,AI170*$AH$10)</f>
        <v>#DIV/0!</v>
      </c>
      <c r="AI170" s="273" t="e">
        <f t="shared" ref="AI170" si="836">ROUND(AVERAGEIF(AJ170:AJ172,"&gt;0"),0)</f>
        <v>#DIV/0!</v>
      </c>
      <c r="AJ170" s="132">
        <f t="shared" si="693"/>
        <v>0</v>
      </c>
      <c r="AK170" s="129"/>
      <c r="AL170" s="129"/>
      <c r="AM170" s="273" t="e">
        <f t="shared" ref="AM170" si="837">IF(S170="No_existen",5*$AM$10,AN170*$AM$10)</f>
        <v>#DIV/0!</v>
      </c>
      <c r="AN170" s="273" t="e">
        <f t="shared" ref="AN170" si="838">ROUND(AVERAGEIF(AO170:AO172,"&gt;0"),0)</f>
        <v>#DIV/0!</v>
      </c>
      <c r="AO170" s="132">
        <f t="shared" si="6"/>
        <v>0</v>
      </c>
      <c r="AP170" s="129"/>
      <c r="AQ170" s="273" t="e">
        <f t="shared" ref="AQ170" si="839">ROUND(AVERAGE(U170,Y170,AD170,AI170,AN170),0)</f>
        <v>#DIV/0!</v>
      </c>
      <c r="AR170" s="369" t="e">
        <f t="shared" ref="AR170" si="840">IF(AQ170&lt;1.5,"FUERTE",IF(AND(AQ170&gt;=1.5,AQ170&lt;2.5),"ACEPTABLE",IF(AQ170&gt;=5,"INEXISTENTE","DÉBIL")))</f>
        <v>#DIV/0!</v>
      </c>
      <c r="AS170" s="272">
        <f t="shared" ref="AS170" si="841">IF(R170=0,0,ROUND((R170*AQ170),0))</f>
        <v>0</v>
      </c>
      <c r="AT170" s="371" t="str">
        <f t="shared" ref="AT170" si="842">IF(AS170&gt;=36,"GRAVE", IF(AS170&lt;=10, "LEVE", "MODERADO"))</f>
        <v>LEVE</v>
      </c>
      <c r="AU170" s="293"/>
      <c r="AV170" s="293"/>
      <c r="AW170" s="129"/>
      <c r="AX170" s="129"/>
      <c r="AY170" s="86"/>
      <c r="AZ170" s="87"/>
      <c r="BA170" s="88"/>
      <c r="BB170" s="88"/>
      <c r="BC170" s="88"/>
      <c r="BD170" s="88"/>
      <c r="BE170" s="88"/>
      <c r="BF170" s="88"/>
      <c r="BG170" s="88"/>
    </row>
    <row r="171" spans="1:59" s="90" customFormat="1" hidden="1" x14ac:dyDescent="0.2">
      <c r="A171" s="290"/>
      <c r="B171" s="291"/>
      <c r="C171" s="418"/>
      <c r="D171" s="293"/>
      <c r="E171" s="295"/>
      <c r="F171" s="271"/>
      <c r="G171" s="129"/>
      <c r="H171" s="129"/>
      <c r="I171" s="84"/>
      <c r="J171" s="271"/>
      <c r="K171" s="271"/>
      <c r="L171" s="271"/>
      <c r="M171" s="271"/>
      <c r="N171" s="291"/>
      <c r="O171" s="272"/>
      <c r="P171" s="291"/>
      <c r="Q171" s="272"/>
      <c r="R171" s="272"/>
      <c r="S171" s="85"/>
      <c r="T171" s="84">
        <f t="shared" si="690"/>
        <v>0</v>
      </c>
      <c r="U171" s="273"/>
      <c r="V171" s="273"/>
      <c r="W171" s="129"/>
      <c r="X171" s="273"/>
      <c r="Y171" s="273"/>
      <c r="Z171" s="132">
        <f t="shared" si="691"/>
        <v>0</v>
      </c>
      <c r="AA171" s="129"/>
      <c r="AB171" s="129"/>
      <c r="AC171" s="273"/>
      <c r="AD171" s="273"/>
      <c r="AE171" s="132">
        <f t="shared" si="692"/>
        <v>0</v>
      </c>
      <c r="AF171" s="129"/>
      <c r="AG171" s="129"/>
      <c r="AH171" s="273"/>
      <c r="AI171" s="273"/>
      <c r="AJ171" s="132">
        <f t="shared" si="693"/>
        <v>0</v>
      </c>
      <c r="AK171" s="129"/>
      <c r="AL171" s="129"/>
      <c r="AM171" s="273"/>
      <c r="AN171" s="273"/>
      <c r="AO171" s="132">
        <f t="shared" si="6"/>
        <v>0</v>
      </c>
      <c r="AP171" s="129"/>
      <c r="AQ171" s="273"/>
      <c r="AR171" s="369"/>
      <c r="AS171" s="272"/>
      <c r="AT171" s="371"/>
      <c r="AU171" s="293"/>
      <c r="AV171" s="293"/>
      <c r="AW171" s="129"/>
      <c r="AX171" s="129"/>
      <c r="AY171" s="86"/>
      <c r="AZ171" s="87"/>
      <c r="BA171" s="88"/>
      <c r="BB171" s="88"/>
      <c r="BC171" s="88"/>
      <c r="BD171" s="88"/>
      <c r="BE171" s="88"/>
      <c r="BF171" s="88"/>
      <c r="BG171" s="88"/>
    </row>
    <row r="172" spans="1:59" s="90" customFormat="1" hidden="1" x14ac:dyDescent="0.2">
      <c r="A172" s="290"/>
      <c r="B172" s="291"/>
      <c r="C172" s="418"/>
      <c r="D172" s="293"/>
      <c r="E172" s="295"/>
      <c r="F172" s="271"/>
      <c r="G172" s="129"/>
      <c r="H172" s="129"/>
      <c r="I172" s="84"/>
      <c r="J172" s="271"/>
      <c r="K172" s="271"/>
      <c r="L172" s="271"/>
      <c r="M172" s="271"/>
      <c r="N172" s="291"/>
      <c r="O172" s="272"/>
      <c r="P172" s="291"/>
      <c r="Q172" s="272"/>
      <c r="R172" s="272"/>
      <c r="S172" s="85"/>
      <c r="T172" s="84">
        <f t="shared" si="690"/>
        <v>0</v>
      </c>
      <c r="U172" s="273"/>
      <c r="V172" s="273"/>
      <c r="W172" s="129"/>
      <c r="X172" s="273"/>
      <c r="Y172" s="273"/>
      <c r="Z172" s="132">
        <f t="shared" si="691"/>
        <v>0</v>
      </c>
      <c r="AA172" s="129"/>
      <c r="AB172" s="129"/>
      <c r="AC172" s="273"/>
      <c r="AD172" s="273"/>
      <c r="AE172" s="132">
        <f t="shared" si="692"/>
        <v>0</v>
      </c>
      <c r="AF172" s="129"/>
      <c r="AG172" s="129"/>
      <c r="AH172" s="273"/>
      <c r="AI172" s="273"/>
      <c r="AJ172" s="132">
        <f t="shared" si="693"/>
        <v>0</v>
      </c>
      <c r="AK172" s="129"/>
      <c r="AL172" s="129"/>
      <c r="AM172" s="273"/>
      <c r="AN172" s="273"/>
      <c r="AO172" s="132">
        <f t="shared" si="6"/>
        <v>0</v>
      </c>
      <c r="AP172" s="129"/>
      <c r="AQ172" s="273"/>
      <c r="AR172" s="369"/>
      <c r="AS172" s="272"/>
      <c r="AT172" s="371"/>
      <c r="AU172" s="293"/>
      <c r="AV172" s="293"/>
      <c r="AW172" s="129"/>
      <c r="AX172" s="129"/>
      <c r="AY172" s="86"/>
      <c r="AZ172" s="87"/>
      <c r="BA172" s="88"/>
      <c r="BB172" s="88"/>
      <c r="BC172" s="88"/>
      <c r="BD172" s="88"/>
      <c r="BE172" s="88"/>
      <c r="BF172" s="88"/>
      <c r="BG172" s="88"/>
    </row>
    <row r="173" spans="1:59" s="90" customFormat="1" hidden="1" x14ac:dyDescent="0.2">
      <c r="A173" s="290">
        <v>55</v>
      </c>
      <c r="B173" s="291"/>
      <c r="C173" s="418" t="e">
        <f>+VLOOKUP(B173,$A$691:$B$730,2,0)</f>
        <v>#N/A</v>
      </c>
      <c r="D173" s="293"/>
      <c r="E173" s="295" t="e">
        <f>IF(D173=$D$661,$E$661,IF(D173=$D$662,$E$662,IF(D173=$D$663,$E$663,IF(D173=$D$664,$E$664,IF(D173=$D$665,$E$665,IF(D173=$D$666,$E$666,IF(D173=$D$667,$E$667,IF(D173=$D$668,$E$668,IF(D173=$D$669,$E$669,IF(D173=$D$670,$E$670,IF(D173=VICERRECTORÍA_ACADÉMICA_,BE784,IF(D173=PLANEACIÓN_,BE786, IF(D173=IMPACTO,BE785,IF(D173=VICERRECTORÍA_ADMINISTRATIVA_FINANCIERA_,BE787,IF(D173=_VICERRECTORÍA_RESPONSABILIDAD_SOCIAL_Y_BIENESTAR_UNIVERSITARIO_,BE788," ")))))))))))))))</f>
        <v>#VALUE!</v>
      </c>
      <c r="F173" s="271"/>
      <c r="G173" s="129"/>
      <c r="H173" s="129"/>
      <c r="I173" s="84"/>
      <c r="J173" s="271"/>
      <c r="K173" s="291"/>
      <c r="L173" s="271"/>
      <c r="M173" s="271"/>
      <c r="N173" s="291"/>
      <c r="O173" s="272">
        <f t="shared" ref="O173:O215" si="843">IF(N173="ALTA",5,IF(N173="MEDIO ALTA",4,IF(N173="MEDIA",3,IF(N173="MEDIO BAJA",2,IF(N173="BAJA",1,0)))))</f>
        <v>0</v>
      </c>
      <c r="P173" s="291"/>
      <c r="Q173" s="272">
        <f t="shared" ref="Q173" si="844">IF(P173="ALTO",5,IF(P173="MEDIO-ALTO",4,IF(P173="MEDIO",3,IF(P173="MEDIO-BAJO",2,IF(P173="BAJO",1,0)))))</f>
        <v>0</v>
      </c>
      <c r="R173" s="272">
        <f t="shared" ref="R173" si="845">Q173*O173</f>
        <v>0</v>
      </c>
      <c r="S173" s="85"/>
      <c r="T173" s="84">
        <f t="shared" si="690"/>
        <v>0</v>
      </c>
      <c r="U173" s="273" t="e">
        <f t="shared" si="555"/>
        <v>#DIV/0!</v>
      </c>
      <c r="V173" s="273" t="e">
        <f t="shared" si="556"/>
        <v>#DIV/0!</v>
      </c>
      <c r="W173" s="129"/>
      <c r="X173" s="273" t="e">
        <f t="shared" ref="X173" si="846">IF(S173="No_existen",5*$X$10,Y173*$X$10)</f>
        <v>#DIV/0!</v>
      </c>
      <c r="Y173" s="273" t="e">
        <f t="shared" si="680"/>
        <v>#DIV/0!</v>
      </c>
      <c r="Z173" s="132">
        <f t="shared" si="691"/>
        <v>0</v>
      </c>
      <c r="AA173" s="129"/>
      <c r="AB173" s="129"/>
      <c r="AC173" s="273" t="e">
        <f t="shared" ref="AC173" si="847">IF(S173="No_existen",5*$AC$10,AD173*$AC$10)</f>
        <v>#DIV/0!</v>
      </c>
      <c r="AD173" s="273" t="e">
        <f t="shared" si="559"/>
        <v>#DIV/0!</v>
      </c>
      <c r="AE173" s="132">
        <f t="shared" si="692"/>
        <v>0</v>
      </c>
      <c r="AF173" s="129"/>
      <c r="AG173" s="129"/>
      <c r="AH173" s="273" t="e">
        <f t="shared" ref="AH173" si="848">IF(S173="No_existen",5*$AH$10,AI173*$AH$10)</f>
        <v>#DIV/0!</v>
      </c>
      <c r="AI173" s="273" t="e">
        <f t="shared" ref="AI173" si="849">ROUND(AVERAGEIF(AJ173:AJ175,"&gt;0"),0)</f>
        <v>#DIV/0!</v>
      </c>
      <c r="AJ173" s="132">
        <f t="shared" si="693"/>
        <v>0</v>
      </c>
      <c r="AK173" s="129"/>
      <c r="AL173" s="129"/>
      <c r="AM173" s="273" t="e">
        <f t="shared" ref="AM173" si="850">IF(S173="No_existen",5*$AM$10,AN173*$AM$10)</f>
        <v>#DIV/0!</v>
      </c>
      <c r="AN173" s="273" t="e">
        <f t="shared" ref="AN173" si="851">ROUND(AVERAGEIF(AO173:AO175,"&gt;0"),0)</f>
        <v>#DIV/0!</v>
      </c>
      <c r="AO173" s="132">
        <f t="shared" si="6"/>
        <v>0</v>
      </c>
      <c r="AP173" s="129"/>
      <c r="AQ173" s="273" t="e">
        <f t="shared" ref="AQ173" si="852">ROUND(AVERAGE(U173,Y173,AD173,AI173,AN173),0)</f>
        <v>#DIV/0!</v>
      </c>
      <c r="AR173" s="369" t="e">
        <f t="shared" ref="AR173" si="853">IF(AQ173&lt;1.5,"FUERTE",IF(AND(AQ173&gt;=1.5,AQ173&lt;2.5),"ACEPTABLE",IF(AQ173&gt;=5,"INEXISTENTE","DÉBIL")))</f>
        <v>#DIV/0!</v>
      </c>
      <c r="AS173" s="272">
        <f t="shared" ref="AS173" si="854">IF(R173=0,0,ROUND((R173*AQ173),0))</f>
        <v>0</v>
      </c>
      <c r="AT173" s="371" t="str">
        <f t="shared" ref="AT173" si="855">IF(AS173&gt;=36,"GRAVE", IF(AS173&lt;=10, "LEVE", "MODERADO"))</f>
        <v>LEVE</v>
      </c>
      <c r="AU173" s="293"/>
      <c r="AV173" s="293"/>
      <c r="AW173" s="129"/>
      <c r="AX173" s="129"/>
      <c r="AY173" s="86"/>
      <c r="AZ173" s="87"/>
      <c r="BA173" s="88"/>
      <c r="BB173" s="88"/>
      <c r="BC173" s="88"/>
      <c r="BD173" s="88"/>
      <c r="BE173" s="88"/>
      <c r="BF173" s="88"/>
      <c r="BG173" s="88"/>
    </row>
    <row r="174" spans="1:59" s="90" customFormat="1" hidden="1" x14ac:dyDescent="0.2">
      <c r="A174" s="290"/>
      <c r="B174" s="291"/>
      <c r="C174" s="418"/>
      <c r="D174" s="293"/>
      <c r="E174" s="295"/>
      <c r="F174" s="271"/>
      <c r="G174" s="129"/>
      <c r="H174" s="129"/>
      <c r="I174" s="84"/>
      <c r="J174" s="271"/>
      <c r="K174" s="271"/>
      <c r="L174" s="271"/>
      <c r="M174" s="271"/>
      <c r="N174" s="291"/>
      <c r="O174" s="272"/>
      <c r="P174" s="291"/>
      <c r="Q174" s="272"/>
      <c r="R174" s="272"/>
      <c r="S174" s="85"/>
      <c r="T174" s="84">
        <f t="shared" si="690"/>
        <v>0</v>
      </c>
      <c r="U174" s="273"/>
      <c r="V174" s="273"/>
      <c r="W174" s="129"/>
      <c r="X174" s="273"/>
      <c r="Y174" s="273"/>
      <c r="Z174" s="132">
        <f t="shared" si="691"/>
        <v>0</v>
      </c>
      <c r="AA174" s="129"/>
      <c r="AB174" s="129"/>
      <c r="AC174" s="273"/>
      <c r="AD174" s="273"/>
      <c r="AE174" s="132">
        <f t="shared" si="692"/>
        <v>0</v>
      </c>
      <c r="AF174" s="129"/>
      <c r="AG174" s="129"/>
      <c r="AH174" s="273"/>
      <c r="AI174" s="273"/>
      <c r="AJ174" s="132">
        <f t="shared" si="693"/>
        <v>0</v>
      </c>
      <c r="AK174" s="129"/>
      <c r="AL174" s="129"/>
      <c r="AM174" s="273"/>
      <c r="AN174" s="273"/>
      <c r="AO174" s="132">
        <f t="shared" si="6"/>
        <v>0</v>
      </c>
      <c r="AP174" s="129"/>
      <c r="AQ174" s="273"/>
      <c r="AR174" s="369"/>
      <c r="AS174" s="272"/>
      <c r="AT174" s="371"/>
      <c r="AU174" s="293"/>
      <c r="AV174" s="293"/>
      <c r="AW174" s="129"/>
      <c r="AX174" s="129"/>
      <c r="AY174" s="86"/>
      <c r="AZ174" s="87"/>
      <c r="BA174" s="88"/>
      <c r="BB174" s="88"/>
      <c r="BC174" s="88"/>
      <c r="BD174" s="88"/>
      <c r="BE174" s="88"/>
      <c r="BF174" s="88"/>
      <c r="BG174" s="88"/>
    </row>
    <row r="175" spans="1:59" s="90" customFormat="1" hidden="1" x14ac:dyDescent="0.2">
      <c r="A175" s="290"/>
      <c r="B175" s="291"/>
      <c r="C175" s="418"/>
      <c r="D175" s="293"/>
      <c r="E175" s="295"/>
      <c r="F175" s="271"/>
      <c r="G175" s="129"/>
      <c r="H175" s="129"/>
      <c r="I175" s="84"/>
      <c r="J175" s="271"/>
      <c r="K175" s="271"/>
      <c r="L175" s="271"/>
      <c r="M175" s="271"/>
      <c r="N175" s="291"/>
      <c r="O175" s="272"/>
      <c r="P175" s="291"/>
      <c r="Q175" s="272"/>
      <c r="R175" s="272"/>
      <c r="S175" s="85"/>
      <c r="T175" s="84">
        <f t="shared" si="690"/>
        <v>0</v>
      </c>
      <c r="U175" s="273"/>
      <c r="V175" s="273"/>
      <c r="W175" s="129"/>
      <c r="X175" s="273"/>
      <c r="Y175" s="273"/>
      <c r="Z175" s="132">
        <f t="shared" si="691"/>
        <v>0</v>
      </c>
      <c r="AA175" s="129"/>
      <c r="AB175" s="129"/>
      <c r="AC175" s="273"/>
      <c r="AD175" s="273"/>
      <c r="AE175" s="132">
        <f t="shared" si="692"/>
        <v>0</v>
      </c>
      <c r="AF175" s="129"/>
      <c r="AG175" s="129"/>
      <c r="AH175" s="273"/>
      <c r="AI175" s="273"/>
      <c r="AJ175" s="132">
        <f t="shared" si="693"/>
        <v>0</v>
      </c>
      <c r="AK175" s="129"/>
      <c r="AL175" s="129"/>
      <c r="AM175" s="273"/>
      <c r="AN175" s="273"/>
      <c r="AO175" s="132">
        <f t="shared" si="6"/>
        <v>0</v>
      </c>
      <c r="AP175" s="129"/>
      <c r="AQ175" s="273"/>
      <c r="AR175" s="369"/>
      <c r="AS175" s="272"/>
      <c r="AT175" s="371"/>
      <c r="AU175" s="293"/>
      <c r="AV175" s="293"/>
      <c r="AW175" s="129"/>
      <c r="AX175" s="129"/>
      <c r="AY175" s="86"/>
      <c r="AZ175" s="87"/>
      <c r="BA175" s="88"/>
      <c r="BB175" s="88"/>
      <c r="BC175" s="88"/>
      <c r="BD175" s="88"/>
      <c r="BE175" s="88"/>
      <c r="BF175" s="88"/>
      <c r="BG175" s="88"/>
    </row>
    <row r="176" spans="1:59" s="90" customFormat="1" hidden="1" x14ac:dyDescent="0.2">
      <c r="A176" s="290">
        <v>56</v>
      </c>
      <c r="B176" s="291"/>
      <c r="C176" s="418" t="e">
        <f>+VLOOKUP(B176,$A$691:$B$730,2,0)</f>
        <v>#N/A</v>
      </c>
      <c r="D176" s="293"/>
      <c r="E176" s="295" t="e">
        <f>IF(D176=$D$661,$E$661,IF(D176=$D$662,$E$662,IF(D176=$D$663,$E$663,IF(D176=$D$664,$E$664,IF(D176=$D$665,$E$665,IF(D176=$D$666,$E$666,IF(D176=$D$667,$E$667,IF(D176=$D$668,$E$668,IF(D176=$D$669,$E$669,IF(D176=$D$670,$E$670,IF(D176=VICERRECTORÍA_ACADÉMICA_,BE787,IF(D176=PLANEACIÓN_,BE789, IF(D176=IMPACTO,BE788,IF(D176=VICERRECTORÍA_ADMINISTRATIVA_FINANCIERA_,BE790,IF(D176=_VICERRECTORÍA_RESPONSABILIDAD_SOCIAL_Y_BIENESTAR_UNIVERSITARIO_,BE791," ")))))))))))))))</f>
        <v>#VALUE!</v>
      </c>
      <c r="F176" s="271"/>
      <c r="G176" s="129"/>
      <c r="H176" s="129"/>
      <c r="I176" s="84"/>
      <c r="J176" s="271"/>
      <c r="K176" s="291"/>
      <c r="L176" s="271"/>
      <c r="M176" s="271"/>
      <c r="N176" s="291"/>
      <c r="O176" s="272">
        <f t="shared" ref="O176:O218" si="856">IF(N176="ALTA",5,IF(N176="MEDIO ALTA",4,IF(N176="MEDIA",3,IF(N176="MEDIO BAJA",2,IF(N176="BAJA",1,0)))))</f>
        <v>0</v>
      </c>
      <c r="P176" s="291"/>
      <c r="Q176" s="272">
        <f t="shared" ref="Q176" si="857">IF(P176="ALTO",5,IF(P176="MEDIO-ALTO",4,IF(P176="MEDIO",3,IF(P176="MEDIO-BAJO",2,IF(P176="BAJO",1,0)))))</f>
        <v>0</v>
      </c>
      <c r="R176" s="272">
        <f t="shared" ref="R176" si="858">Q176*O176</f>
        <v>0</v>
      </c>
      <c r="S176" s="85"/>
      <c r="T176" s="84">
        <f t="shared" si="690"/>
        <v>0</v>
      </c>
      <c r="U176" s="273" t="e">
        <f t="shared" si="570"/>
        <v>#DIV/0!</v>
      </c>
      <c r="V176" s="273" t="e">
        <f t="shared" si="571"/>
        <v>#DIV/0!</v>
      </c>
      <c r="W176" s="129"/>
      <c r="X176" s="273" t="e">
        <f t="shared" ref="X176" si="859">IF(S176="No_existen",5*$X$10,Y176*$X$10)</f>
        <v>#DIV/0!</v>
      </c>
      <c r="Y176" s="273" t="e">
        <f t="shared" si="698"/>
        <v>#DIV/0!</v>
      </c>
      <c r="Z176" s="132">
        <f t="shared" si="691"/>
        <v>0</v>
      </c>
      <c r="AA176" s="129"/>
      <c r="AB176" s="129"/>
      <c r="AC176" s="273" t="e">
        <f t="shared" ref="AC176" si="860">IF(S176="No_existen",5*$AC$10,AD176*$AC$10)</f>
        <v>#DIV/0!</v>
      </c>
      <c r="AD176" s="273" t="e">
        <f t="shared" si="574"/>
        <v>#DIV/0!</v>
      </c>
      <c r="AE176" s="132">
        <f t="shared" si="692"/>
        <v>0</v>
      </c>
      <c r="AF176" s="129"/>
      <c r="AG176" s="129"/>
      <c r="AH176" s="273" t="e">
        <f t="shared" ref="AH176" si="861">IF(S176="No_existen",5*$AH$10,AI176*$AH$10)</f>
        <v>#DIV/0!</v>
      </c>
      <c r="AI176" s="273" t="e">
        <f t="shared" ref="AI176" si="862">ROUND(AVERAGEIF(AJ176:AJ178,"&gt;0"),0)</f>
        <v>#DIV/0!</v>
      </c>
      <c r="AJ176" s="132">
        <f t="shared" si="693"/>
        <v>0</v>
      </c>
      <c r="AK176" s="129"/>
      <c r="AL176" s="129"/>
      <c r="AM176" s="273" t="e">
        <f t="shared" ref="AM176" si="863">IF(S176="No_existen",5*$AM$10,AN176*$AM$10)</f>
        <v>#DIV/0!</v>
      </c>
      <c r="AN176" s="273" t="e">
        <f t="shared" ref="AN176" si="864">ROUND(AVERAGEIF(AO176:AO178,"&gt;0"),0)</f>
        <v>#DIV/0!</v>
      </c>
      <c r="AO176" s="132">
        <f t="shared" si="6"/>
        <v>0</v>
      </c>
      <c r="AP176" s="129"/>
      <c r="AQ176" s="273" t="e">
        <f t="shared" ref="AQ176" si="865">ROUND(AVERAGE(U176,Y176,AD176,AI176,AN176),0)</f>
        <v>#DIV/0!</v>
      </c>
      <c r="AR176" s="369" t="e">
        <f t="shared" ref="AR176" si="866">IF(AQ176&lt;1.5,"FUERTE",IF(AND(AQ176&gt;=1.5,AQ176&lt;2.5),"ACEPTABLE",IF(AQ176&gt;=5,"INEXISTENTE","DÉBIL")))</f>
        <v>#DIV/0!</v>
      </c>
      <c r="AS176" s="272">
        <f t="shared" ref="AS176" si="867">IF(R176=0,0,ROUND((R176*AQ176),0))</f>
        <v>0</v>
      </c>
      <c r="AT176" s="371" t="str">
        <f t="shared" ref="AT176" si="868">IF(AS176&gt;=36,"GRAVE", IF(AS176&lt;=10, "LEVE", "MODERADO"))</f>
        <v>LEVE</v>
      </c>
      <c r="AU176" s="293"/>
      <c r="AV176" s="293"/>
      <c r="AW176" s="129"/>
      <c r="AX176" s="129"/>
      <c r="AY176" s="86"/>
      <c r="AZ176" s="87"/>
      <c r="BA176" s="88"/>
      <c r="BB176" s="88"/>
      <c r="BC176" s="88"/>
      <c r="BD176" s="88"/>
      <c r="BE176" s="88"/>
      <c r="BF176" s="88"/>
      <c r="BG176" s="88"/>
    </row>
    <row r="177" spans="1:59" s="90" customFormat="1" hidden="1" x14ac:dyDescent="0.2">
      <c r="A177" s="290"/>
      <c r="B177" s="291"/>
      <c r="C177" s="418"/>
      <c r="D177" s="293"/>
      <c r="E177" s="295"/>
      <c r="F177" s="271"/>
      <c r="G177" s="129"/>
      <c r="H177" s="129"/>
      <c r="I177" s="84"/>
      <c r="J177" s="271"/>
      <c r="K177" s="271"/>
      <c r="L177" s="271"/>
      <c r="M177" s="271"/>
      <c r="N177" s="291"/>
      <c r="O177" s="272"/>
      <c r="P177" s="291"/>
      <c r="Q177" s="272"/>
      <c r="R177" s="272"/>
      <c r="S177" s="85"/>
      <c r="T177" s="84">
        <f t="shared" si="690"/>
        <v>0</v>
      </c>
      <c r="U177" s="273"/>
      <c r="V177" s="273"/>
      <c r="W177" s="129"/>
      <c r="X177" s="273"/>
      <c r="Y177" s="273"/>
      <c r="Z177" s="132">
        <f t="shared" si="691"/>
        <v>0</v>
      </c>
      <c r="AA177" s="129"/>
      <c r="AB177" s="129"/>
      <c r="AC177" s="273"/>
      <c r="AD177" s="273"/>
      <c r="AE177" s="132">
        <f t="shared" si="692"/>
        <v>0</v>
      </c>
      <c r="AF177" s="129"/>
      <c r="AG177" s="129"/>
      <c r="AH177" s="273"/>
      <c r="AI177" s="273"/>
      <c r="AJ177" s="132">
        <f t="shared" si="693"/>
        <v>0</v>
      </c>
      <c r="AK177" s="129"/>
      <c r="AL177" s="129"/>
      <c r="AM177" s="273"/>
      <c r="AN177" s="273"/>
      <c r="AO177" s="132">
        <f t="shared" si="6"/>
        <v>0</v>
      </c>
      <c r="AP177" s="129"/>
      <c r="AQ177" s="273"/>
      <c r="AR177" s="369"/>
      <c r="AS177" s="272"/>
      <c r="AT177" s="371"/>
      <c r="AU177" s="293"/>
      <c r="AV177" s="293"/>
      <c r="AW177" s="129"/>
      <c r="AX177" s="129"/>
      <c r="AY177" s="86"/>
      <c r="AZ177" s="87"/>
      <c r="BA177" s="88"/>
      <c r="BB177" s="88"/>
      <c r="BC177" s="88"/>
      <c r="BD177" s="88"/>
      <c r="BE177" s="88"/>
      <c r="BF177" s="88"/>
      <c r="BG177" s="88"/>
    </row>
    <row r="178" spans="1:59" s="90" customFormat="1" hidden="1" x14ac:dyDescent="0.2">
      <c r="A178" s="290"/>
      <c r="B178" s="291"/>
      <c r="C178" s="418"/>
      <c r="D178" s="293"/>
      <c r="E178" s="295"/>
      <c r="F178" s="271"/>
      <c r="G178" s="129"/>
      <c r="H178" s="129"/>
      <c r="I178" s="84"/>
      <c r="J178" s="271"/>
      <c r="K178" s="271"/>
      <c r="L178" s="271"/>
      <c r="M178" s="271"/>
      <c r="N178" s="291"/>
      <c r="O178" s="272"/>
      <c r="P178" s="291"/>
      <c r="Q178" s="272"/>
      <c r="R178" s="272"/>
      <c r="S178" s="85"/>
      <c r="T178" s="84">
        <f t="shared" si="690"/>
        <v>0</v>
      </c>
      <c r="U178" s="273"/>
      <c r="V178" s="273"/>
      <c r="W178" s="129"/>
      <c r="X178" s="273"/>
      <c r="Y178" s="273"/>
      <c r="Z178" s="132">
        <f t="shared" si="691"/>
        <v>0</v>
      </c>
      <c r="AA178" s="129"/>
      <c r="AB178" s="129"/>
      <c r="AC178" s="273"/>
      <c r="AD178" s="273"/>
      <c r="AE178" s="132">
        <f t="shared" si="692"/>
        <v>0</v>
      </c>
      <c r="AF178" s="129"/>
      <c r="AG178" s="129"/>
      <c r="AH178" s="273"/>
      <c r="AI178" s="273"/>
      <c r="AJ178" s="132">
        <f t="shared" si="693"/>
        <v>0</v>
      </c>
      <c r="AK178" s="129"/>
      <c r="AL178" s="129"/>
      <c r="AM178" s="273"/>
      <c r="AN178" s="273"/>
      <c r="AO178" s="132">
        <f t="shared" si="6"/>
        <v>0</v>
      </c>
      <c r="AP178" s="129"/>
      <c r="AQ178" s="273"/>
      <c r="AR178" s="369"/>
      <c r="AS178" s="272"/>
      <c r="AT178" s="371"/>
      <c r="AU178" s="293"/>
      <c r="AV178" s="293"/>
      <c r="AW178" s="129"/>
      <c r="AX178" s="129"/>
      <c r="AY178" s="86"/>
      <c r="AZ178" s="87"/>
      <c r="BA178" s="88"/>
      <c r="BB178" s="88"/>
      <c r="BC178" s="88"/>
      <c r="BD178" s="88"/>
      <c r="BE178" s="88"/>
      <c r="BF178" s="88"/>
      <c r="BG178" s="88"/>
    </row>
    <row r="179" spans="1:59" s="90" customFormat="1" hidden="1" x14ac:dyDescent="0.2">
      <c r="A179" s="290">
        <v>57</v>
      </c>
      <c r="B179" s="291"/>
      <c r="C179" s="418" t="e">
        <f>+VLOOKUP(B179,$A$691:$B$730,2,0)</f>
        <v>#N/A</v>
      </c>
      <c r="D179" s="293"/>
      <c r="E179" s="295" t="e">
        <f>IF(D179=$D$661,$E$661,IF(D179=$D$662,$E$662,IF(D179=$D$663,$E$663,IF(D179=$D$664,$E$664,IF(D179=$D$665,$E$665,IF(D179=$D$666,$E$666,IF(D179=$D$667,$E$667,IF(D179=$D$668,$E$668,IF(D179=$D$669,$E$669,IF(D179=$D$670,$E$670,IF(D179=VICERRECTORÍA_ACADÉMICA_,BE790,IF(D179=PLANEACIÓN_,BE792, IF(D179=IMPACTO,BE791,IF(D179=VICERRECTORÍA_ADMINISTRATIVA_FINANCIERA_,BE793,IF(D179=_VICERRECTORÍA_RESPONSABILIDAD_SOCIAL_Y_BIENESTAR_UNIVERSITARIO_,BE794," ")))))))))))))))</f>
        <v>#VALUE!</v>
      </c>
      <c r="F179" s="271"/>
      <c r="G179" s="129"/>
      <c r="H179" s="129"/>
      <c r="I179" s="84"/>
      <c r="J179" s="271"/>
      <c r="K179" s="291"/>
      <c r="L179" s="271"/>
      <c r="M179" s="271"/>
      <c r="N179" s="291"/>
      <c r="O179" s="272">
        <f t="shared" si="676"/>
        <v>0</v>
      </c>
      <c r="P179" s="291"/>
      <c r="Q179" s="272">
        <f t="shared" ref="Q179" si="869">IF(P179="ALTO",5,IF(P179="MEDIO-ALTO",4,IF(P179="MEDIO",3,IF(P179="MEDIO-BAJO",2,IF(P179="BAJO",1,0)))))</f>
        <v>0</v>
      </c>
      <c r="R179" s="272">
        <f t="shared" ref="R179" si="870">Q179*O179</f>
        <v>0</v>
      </c>
      <c r="S179" s="85"/>
      <c r="T179" s="84">
        <f t="shared" si="690"/>
        <v>0</v>
      </c>
      <c r="U179" s="273" t="e">
        <f t="shared" si="585"/>
        <v>#DIV/0!</v>
      </c>
      <c r="V179" s="273" t="e">
        <f t="shared" si="586"/>
        <v>#DIV/0!</v>
      </c>
      <c r="W179" s="129"/>
      <c r="X179" s="273" t="e">
        <f t="shared" ref="X179" si="871">IF(S179="No_existen",5*$X$10,Y179*$X$10)</f>
        <v>#DIV/0!</v>
      </c>
      <c r="Y179" s="273" t="e">
        <f t="shared" si="712"/>
        <v>#DIV/0!</v>
      </c>
      <c r="Z179" s="132">
        <f t="shared" si="691"/>
        <v>0</v>
      </c>
      <c r="AA179" s="129"/>
      <c r="AB179" s="129"/>
      <c r="AC179" s="273" t="e">
        <f t="shared" ref="AC179" si="872">IF(S179="No_existen",5*$AC$10,AD179*$AC$10)</f>
        <v>#DIV/0!</v>
      </c>
      <c r="AD179" s="273" t="e">
        <f t="shared" si="590"/>
        <v>#DIV/0!</v>
      </c>
      <c r="AE179" s="132">
        <f t="shared" si="692"/>
        <v>0</v>
      </c>
      <c r="AF179" s="129"/>
      <c r="AG179" s="129"/>
      <c r="AH179" s="273" t="e">
        <f t="shared" ref="AH179" si="873">IF(S179="No_existen",5*$AH$10,AI179*$AH$10)</f>
        <v>#DIV/0!</v>
      </c>
      <c r="AI179" s="273" t="e">
        <f t="shared" ref="AI179" si="874">ROUND(AVERAGEIF(AJ179:AJ181,"&gt;0"),0)</f>
        <v>#DIV/0!</v>
      </c>
      <c r="AJ179" s="132">
        <f t="shared" si="693"/>
        <v>0</v>
      </c>
      <c r="AK179" s="129"/>
      <c r="AL179" s="129"/>
      <c r="AM179" s="273" t="e">
        <f t="shared" ref="AM179" si="875">IF(S179="No_existen",5*$AM$10,AN179*$AM$10)</f>
        <v>#DIV/0!</v>
      </c>
      <c r="AN179" s="273" t="e">
        <f t="shared" ref="AN179" si="876">ROUND(AVERAGEIF(AO179:AO181,"&gt;0"),0)</f>
        <v>#DIV/0!</v>
      </c>
      <c r="AO179" s="132">
        <f t="shared" si="6"/>
        <v>0</v>
      </c>
      <c r="AP179" s="129"/>
      <c r="AQ179" s="273" t="e">
        <f t="shared" ref="AQ179" si="877">ROUND(AVERAGE(U179,Y179,AD179,AI179,AN179),0)</f>
        <v>#DIV/0!</v>
      </c>
      <c r="AR179" s="369" t="e">
        <f t="shared" ref="AR179" si="878">IF(AQ179&lt;1.5,"FUERTE",IF(AND(AQ179&gt;=1.5,AQ179&lt;2.5),"ACEPTABLE",IF(AQ179&gt;=5,"INEXISTENTE","DÉBIL")))</f>
        <v>#DIV/0!</v>
      </c>
      <c r="AS179" s="272">
        <f t="shared" ref="AS179" si="879">IF(R179=0,0,ROUND((R179*AQ179),0))</f>
        <v>0</v>
      </c>
      <c r="AT179" s="371" t="str">
        <f t="shared" ref="AT179" si="880">IF(AS179&gt;=36,"GRAVE", IF(AS179&lt;=10, "LEVE", "MODERADO"))</f>
        <v>LEVE</v>
      </c>
      <c r="AU179" s="293"/>
      <c r="AV179" s="293"/>
      <c r="AW179" s="129"/>
      <c r="AX179" s="129"/>
      <c r="AY179" s="86"/>
      <c r="AZ179" s="87"/>
      <c r="BA179" s="88"/>
      <c r="BB179" s="88"/>
      <c r="BC179" s="88"/>
      <c r="BD179" s="88"/>
      <c r="BE179" s="88"/>
      <c r="BF179" s="88"/>
      <c r="BG179" s="88"/>
    </row>
    <row r="180" spans="1:59" s="90" customFormat="1" hidden="1" x14ac:dyDescent="0.2">
      <c r="A180" s="290"/>
      <c r="B180" s="291"/>
      <c r="C180" s="418"/>
      <c r="D180" s="293"/>
      <c r="E180" s="295"/>
      <c r="F180" s="271"/>
      <c r="G180" s="129"/>
      <c r="H180" s="129"/>
      <c r="I180" s="84"/>
      <c r="J180" s="271"/>
      <c r="K180" s="271"/>
      <c r="L180" s="271"/>
      <c r="M180" s="271"/>
      <c r="N180" s="291"/>
      <c r="O180" s="272"/>
      <c r="P180" s="291"/>
      <c r="Q180" s="272"/>
      <c r="R180" s="272"/>
      <c r="S180" s="85"/>
      <c r="T180" s="84">
        <f t="shared" si="690"/>
        <v>0</v>
      </c>
      <c r="U180" s="273"/>
      <c r="V180" s="273"/>
      <c r="W180" s="129"/>
      <c r="X180" s="273"/>
      <c r="Y180" s="273"/>
      <c r="Z180" s="132">
        <f t="shared" si="691"/>
        <v>0</v>
      </c>
      <c r="AA180" s="129"/>
      <c r="AB180" s="129"/>
      <c r="AC180" s="273"/>
      <c r="AD180" s="273"/>
      <c r="AE180" s="132">
        <f t="shared" si="692"/>
        <v>0</v>
      </c>
      <c r="AF180" s="129"/>
      <c r="AG180" s="129"/>
      <c r="AH180" s="273"/>
      <c r="AI180" s="273"/>
      <c r="AJ180" s="132">
        <f t="shared" si="693"/>
        <v>0</v>
      </c>
      <c r="AK180" s="129"/>
      <c r="AL180" s="129"/>
      <c r="AM180" s="273"/>
      <c r="AN180" s="273"/>
      <c r="AO180" s="132">
        <f t="shared" si="6"/>
        <v>0</v>
      </c>
      <c r="AP180" s="129"/>
      <c r="AQ180" s="273"/>
      <c r="AR180" s="369"/>
      <c r="AS180" s="272"/>
      <c r="AT180" s="371"/>
      <c r="AU180" s="293"/>
      <c r="AV180" s="293"/>
      <c r="AW180" s="129"/>
      <c r="AX180" s="129"/>
      <c r="AY180" s="86"/>
      <c r="AZ180" s="87"/>
      <c r="BA180" s="88"/>
      <c r="BB180" s="88"/>
      <c r="BC180" s="88"/>
      <c r="BD180" s="88"/>
      <c r="BE180" s="88"/>
      <c r="BF180" s="88"/>
      <c r="BG180" s="88"/>
    </row>
    <row r="181" spans="1:59" s="90" customFormat="1" hidden="1" x14ac:dyDescent="0.2">
      <c r="A181" s="290"/>
      <c r="B181" s="291"/>
      <c r="C181" s="418"/>
      <c r="D181" s="293"/>
      <c r="E181" s="295"/>
      <c r="F181" s="271"/>
      <c r="G181" s="129"/>
      <c r="H181" s="129"/>
      <c r="I181" s="84"/>
      <c r="J181" s="271"/>
      <c r="K181" s="271"/>
      <c r="L181" s="271"/>
      <c r="M181" s="271"/>
      <c r="N181" s="291"/>
      <c r="O181" s="272"/>
      <c r="P181" s="291"/>
      <c r="Q181" s="272"/>
      <c r="R181" s="272"/>
      <c r="S181" s="85"/>
      <c r="T181" s="84">
        <f t="shared" si="690"/>
        <v>0</v>
      </c>
      <c r="U181" s="273"/>
      <c r="V181" s="273"/>
      <c r="W181" s="129"/>
      <c r="X181" s="273"/>
      <c r="Y181" s="273"/>
      <c r="Z181" s="132">
        <f t="shared" si="691"/>
        <v>0</v>
      </c>
      <c r="AA181" s="129"/>
      <c r="AB181" s="129"/>
      <c r="AC181" s="273"/>
      <c r="AD181" s="273"/>
      <c r="AE181" s="132">
        <f t="shared" si="692"/>
        <v>0</v>
      </c>
      <c r="AF181" s="129"/>
      <c r="AG181" s="129"/>
      <c r="AH181" s="273"/>
      <c r="AI181" s="273"/>
      <c r="AJ181" s="132">
        <f t="shared" si="693"/>
        <v>0</v>
      </c>
      <c r="AK181" s="129"/>
      <c r="AL181" s="129"/>
      <c r="AM181" s="273"/>
      <c r="AN181" s="273"/>
      <c r="AO181" s="132">
        <f t="shared" si="6"/>
        <v>0</v>
      </c>
      <c r="AP181" s="129"/>
      <c r="AQ181" s="273"/>
      <c r="AR181" s="369"/>
      <c r="AS181" s="272"/>
      <c r="AT181" s="371"/>
      <c r="AU181" s="293"/>
      <c r="AV181" s="293"/>
      <c r="AW181" s="129"/>
      <c r="AX181" s="129"/>
      <c r="AY181" s="86"/>
      <c r="AZ181" s="87"/>
      <c r="BA181" s="88"/>
      <c r="BB181" s="88"/>
      <c r="BC181" s="88"/>
      <c r="BD181" s="88"/>
      <c r="BE181" s="88"/>
      <c r="BF181" s="88"/>
      <c r="BG181" s="88"/>
    </row>
    <row r="182" spans="1:59" s="90" customFormat="1" hidden="1" x14ac:dyDescent="0.2">
      <c r="A182" s="290">
        <v>58</v>
      </c>
      <c r="B182" s="291"/>
      <c r="C182" s="418" t="e">
        <f>+VLOOKUP(B182,$A$691:$B$730,2,0)</f>
        <v>#N/A</v>
      </c>
      <c r="D182" s="293"/>
      <c r="E182" s="295" t="e">
        <f>IF(D182=$D$661,$E$661,IF(D182=$D$662,$E$662,IF(D182=$D$663,$E$663,IF(D182=$D$664,$E$664,IF(D182=$D$665,$E$665,IF(D182=$D$666,$E$666,IF(D182=$D$667,$E$667,IF(D182=$D$668,$E$668,IF(D182=$D$669,$E$669,IF(D182=$D$670,$E$670,IF(D182=VICERRECTORÍA_ACADÉMICA_,BE793,IF(D182=PLANEACIÓN_,BE795, IF(D182=IMPACTO,BE794,IF(D182=VICERRECTORÍA_ADMINISTRATIVA_FINANCIERA_,BE796,IF(D182=_VICERRECTORÍA_RESPONSABILIDAD_SOCIAL_Y_BIENESTAR_UNIVERSITARIO_,BE797," ")))))))))))))))</f>
        <v>#VALUE!</v>
      </c>
      <c r="F182" s="271"/>
      <c r="G182" s="129"/>
      <c r="H182" s="129"/>
      <c r="I182" s="84"/>
      <c r="J182" s="271"/>
      <c r="K182" s="291"/>
      <c r="L182" s="271"/>
      <c r="M182" s="271"/>
      <c r="N182" s="291"/>
      <c r="O182" s="272">
        <f t="shared" si="694"/>
        <v>0</v>
      </c>
      <c r="P182" s="291"/>
      <c r="Q182" s="272">
        <f t="shared" ref="Q182" si="881">IF(P182="ALTO",5,IF(P182="MEDIO-ALTO",4,IF(P182="MEDIO",3,IF(P182="MEDIO-BAJO",2,IF(P182="BAJO",1,0)))))</f>
        <v>0</v>
      </c>
      <c r="R182" s="272">
        <f t="shared" ref="R182" si="882">Q182*O182</f>
        <v>0</v>
      </c>
      <c r="S182" s="85"/>
      <c r="T182" s="84">
        <f t="shared" si="690"/>
        <v>0</v>
      </c>
      <c r="U182" s="273" t="e">
        <f t="shared" si="601"/>
        <v>#DIV/0!</v>
      </c>
      <c r="V182" s="273" t="e">
        <f t="shared" si="602"/>
        <v>#DIV/0!</v>
      </c>
      <c r="W182" s="129"/>
      <c r="X182" s="273" t="e">
        <f t="shared" ref="X182" si="883">IF(S182="No_existen",5*$X$10,Y182*$X$10)</f>
        <v>#DIV/0!</v>
      </c>
      <c r="Y182" s="273" t="e">
        <f t="shared" si="726"/>
        <v>#DIV/0!</v>
      </c>
      <c r="Z182" s="132">
        <f t="shared" si="691"/>
        <v>0</v>
      </c>
      <c r="AA182" s="129"/>
      <c r="AB182" s="129"/>
      <c r="AC182" s="273" t="e">
        <f t="shared" ref="AC182" si="884">IF(S182="No_existen",5*$AC$10,AD182*$AC$10)</f>
        <v>#DIV/0!</v>
      </c>
      <c r="AD182" s="273" t="e">
        <f t="shared" si="606"/>
        <v>#DIV/0!</v>
      </c>
      <c r="AE182" s="132">
        <f t="shared" si="692"/>
        <v>0</v>
      </c>
      <c r="AF182" s="129"/>
      <c r="AG182" s="129"/>
      <c r="AH182" s="273" t="e">
        <f t="shared" ref="AH182" si="885">IF(S182="No_existen",5*$AH$10,AI182*$AH$10)</f>
        <v>#DIV/0!</v>
      </c>
      <c r="AI182" s="273" t="e">
        <f t="shared" ref="AI182" si="886">ROUND(AVERAGEIF(AJ182:AJ184,"&gt;0"),0)</f>
        <v>#DIV/0!</v>
      </c>
      <c r="AJ182" s="132">
        <f t="shared" si="693"/>
        <v>0</v>
      </c>
      <c r="AK182" s="129"/>
      <c r="AL182" s="129"/>
      <c r="AM182" s="273" t="e">
        <f t="shared" ref="AM182" si="887">IF(S182="No_existen",5*$AM$10,AN182*$AM$10)</f>
        <v>#DIV/0!</v>
      </c>
      <c r="AN182" s="273" t="e">
        <f t="shared" ref="AN182" si="888">ROUND(AVERAGEIF(AO182:AO184,"&gt;0"),0)</f>
        <v>#DIV/0!</v>
      </c>
      <c r="AO182" s="132">
        <f t="shared" si="6"/>
        <v>0</v>
      </c>
      <c r="AP182" s="129"/>
      <c r="AQ182" s="273" t="e">
        <f t="shared" ref="AQ182" si="889">ROUND(AVERAGE(U182,Y182,AD182,AI182,AN182),0)</f>
        <v>#DIV/0!</v>
      </c>
      <c r="AR182" s="369" t="e">
        <f t="shared" ref="AR182" si="890">IF(AQ182&lt;1.5,"FUERTE",IF(AND(AQ182&gt;=1.5,AQ182&lt;2.5),"ACEPTABLE",IF(AQ182&gt;=5,"INEXISTENTE","DÉBIL")))</f>
        <v>#DIV/0!</v>
      </c>
      <c r="AS182" s="272">
        <f t="shared" ref="AS182" si="891">IF(R182=0,0,ROUND((R182*AQ182),0))</f>
        <v>0</v>
      </c>
      <c r="AT182" s="371" t="str">
        <f t="shared" ref="AT182" si="892">IF(AS182&gt;=36,"GRAVE", IF(AS182&lt;=10, "LEVE", "MODERADO"))</f>
        <v>LEVE</v>
      </c>
      <c r="AU182" s="293"/>
      <c r="AV182" s="293"/>
      <c r="AW182" s="129"/>
      <c r="AX182" s="129"/>
      <c r="AY182" s="86"/>
      <c r="AZ182" s="87"/>
      <c r="BA182" s="88"/>
      <c r="BB182" s="88"/>
      <c r="BC182" s="88"/>
      <c r="BD182" s="88"/>
      <c r="BE182" s="88"/>
      <c r="BF182" s="88"/>
      <c r="BG182" s="88"/>
    </row>
    <row r="183" spans="1:59" s="90" customFormat="1" hidden="1" x14ac:dyDescent="0.2">
      <c r="A183" s="290"/>
      <c r="B183" s="291"/>
      <c r="C183" s="418"/>
      <c r="D183" s="293"/>
      <c r="E183" s="295"/>
      <c r="F183" s="271"/>
      <c r="G183" s="129"/>
      <c r="H183" s="129"/>
      <c r="I183" s="84"/>
      <c r="J183" s="271"/>
      <c r="K183" s="271"/>
      <c r="L183" s="271"/>
      <c r="M183" s="271"/>
      <c r="N183" s="291"/>
      <c r="O183" s="272"/>
      <c r="P183" s="291"/>
      <c r="Q183" s="272"/>
      <c r="R183" s="272"/>
      <c r="S183" s="85"/>
      <c r="T183" s="84">
        <f t="shared" si="690"/>
        <v>0</v>
      </c>
      <c r="U183" s="273"/>
      <c r="V183" s="273"/>
      <c r="W183" s="129"/>
      <c r="X183" s="273"/>
      <c r="Y183" s="273"/>
      <c r="Z183" s="132">
        <f t="shared" si="691"/>
        <v>0</v>
      </c>
      <c r="AA183" s="129"/>
      <c r="AB183" s="129"/>
      <c r="AC183" s="273"/>
      <c r="AD183" s="273"/>
      <c r="AE183" s="132">
        <f t="shared" si="692"/>
        <v>0</v>
      </c>
      <c r="AF183" s="129"/>
      <c r="AG183" s="129"/>
      <c r="AH183" s="273"/>
      <c r="AI183" s="273"/>
      <c r="AJ183" s="132">
        <f t="shared" si="693"/>
        <v>0</v>
      </c>
      <c r="AK183" s="129"/>
      <c r="AL183" s="129"/>
      <c r="AM183" s="273"/>
      <c r="AN183" s="273"/>
      <c r="AO183" s="132">
        <f t="shared" si="6"/>
        <v>0</v>
      </c>
      <c r="AP183" s="129"/>
      <c r="AQ183" s="273"/>
      <c r="AR183" s="369"/>
      <c r="AS183" s="272"/>
      <c r="AT183" s="371"/>
      <c r="AU183" s="293"/>
      <c r="AV183" s="293"/>
      <c r="AW183" s="129"/>
      <c r="AX183" s="129"/>
      <c r="AY183" s="86"/>
      <c r="AZ183" s="87"/>
      <c r="BA183" s="88"/>
      <c r="BB183" s="88"/>
      <c r="BC183" s="88"/>
      <c r="BD183" s="88"/>
      <c r="BE183" s="88"/>
      <c r="BF183" s="88"/>
      <c r="BG183" s="88"/>
    </row>
    <row r="184" spans="1:59" s="90" customFormat="1" hidden="1" x14ac:dyDescent="0.2">
      <c r="A184" s="290"/>
      <c r="B184" s="291"/>
      <c r="C184" s="418"/>
      <c r="D184" s="293"/>
      <c r="E184" s="295"/>
      <c r="F184" s="271"/>
      <c r="G184" s="129"/>
      <c r="H184" s="129"/>
      <c r="I184" s="84"/>
      <c r="J184" s="271"/>
      <c r="K184" s="271"/>
      <c r="L184" s="271"/>
      <c r="M184" s="271"/>
      <c r="N184" s="291"/>
      <c r="O184" s="272"/>
      <c r="P184" s="291"/>
      <c r="Q184" s="272"/>
      <c r="R184" s="272"/>
      <c r="S184" s="85"/>
      <c r="T184" s="84">
        <f t="shared" si="690"/>
        <v>0</v>
      </c>
      <c r="U184" s="273"/>
      <c r="V184" s="273"/>
      <c r="W184" s="129"/>
      <c r="X184" s="273"/>
      <c r="Y184" s="273"/>
      <c r="Z184" s="132">
        <f t="shared" si="691"/>
        <v>0</v>
      </c>
      <c r="AA184" s="129"/>
      <c r="AB184" s="129"/>
      <c r="AC184" s="273"/>
      <c r="AD184" s="273"/>
      <c r="AE184" s="132">
        <f t="shared" si="692"/>
        <v>0</v>
      </c>
      <c r="AF184" s="129"/>
      <c r="AG184" s="129"/>
      <c r="AH184" s="273"/>
      <c r="AI184" s="273"/>
      <c r="AJ184" s="132">
        <f t="shared" si="693"/>
        <v>0</v>
      </c>
      <c r="AK184" s="129"/>
      <c r="AL184" s="129"/>
      <c r="AM184" s="273"/>
      <c r="AN184" s="273"/>
      <c r="AO184" s="132">
        <f t="shared" si="6"/>
        <v>0</v>
      </c>
      <c r="AP184" s="129"/>
      <c r="AQ184" s="273"/>
      <c r="AR184" s="369"/>
      <c r="AS184" s="272"/>
      <c r="AT184" s="371"/>
      <c r="AU184" s="293"/>
      <c r="AV184" s="293"/>
      <c r="AW184" s="129"/>
      <c r="AX184" s="129"/>
      <c r="AY184" s="86"/>
      <c r="AZ184" s="87"/>
      <c r="BA184" s="88"/>
      <c r="BB184" s="88"/>
      <c r="BC184" s="88"/>
      <c r="BD184" s="88"/>
      <c r="BE184" s="88"/>
      <c r="BF184" s="88"/>
      <c r="BG184" s="88"/>
    </row>
    <row r="185" spans="1:59" s="90" customFormat="1" hidden="1" x14ac:dyDescent="0.2">
      <c r="A185" s="290">
        <v>59</v>
      </c>
      <c r="B185" s="291"/>
      <c r="C185" s="418" t="e">
        <f>+VLOOKUP(B185,$A$691:$B$730,2,0)</f>
        <v>#N/A</v>
      </c>
      <c r="D185" s="293"/>
      <c r="E185" s="295" t="e">
        <f>IF(D185=$D$661,$E$661,IF(D185=$D$662,$E$662,IF(D185=$D$663,$E$663,IF(D185=$D$664,$E$664,IF(D185=$D$665,$E$665,IF(D185=$D$666,$E$666,IF(D185=$D$667,$E$667,IF(D185=$D$668,$E$668,IF(D185=$D$669,$E$669,IF(D185=$D$670,$E$670,IF(D185=VICERRECTORÍA_ACADÉMICA_,BE796,IF(D185=PLANEACIÓN_,BE798, IF(D185=IMPACTO,BE797,IF(D185=VICERRECTORÍA_ADMINISTRATIVA_FINANCIERA_,BE799,IF(D185=_VICERRECTORÍA_RESPONSABILIDAD_SOCIAL_Y_BIENESTAR_UNIVERSITARIO_,BE800," ")))))))))))))))</f>
        <v>#VALUE!</v>
      </c>
      <c r="F185" s="271"/>
      <c r="G185" s="129"/>
      <c r="H185" s="129"/>
      <c r="I185" s="84"/>
      <c r="J185" s="271"/>
      <c r="K185" s="291"/>
      <c r="L185" s="271"/>
      <c r="M185" s="271"/>
      <c r="N185" s="291"/>
      <c r="O185" s="272">
        <f t="shared" ref="O185" si="893">IF(N185="ALTA",5,IF(N185="MEDIO ALTA",4,IF(N185="MEDIA",3,IF(N185="MEDIO BAJA",2,IF(N185="BAJA",1,0)))))</f>
        <v>0</v>
      </c>
      <c r="P185" s="291"/>
      <c r="Q185" s="272">
        <f t="shared" ref="Q185" si="894">IF(P185="ALTO",5,IF(P185="MEDIO-ALTO",4,IF(P185="MEDIO",3,IF(P185="MEDIO-BAJO",2,IF(P185="BAJO",1,0)))))</f>
        <v>0</v>
      </c>
      <c r="R185" s="272">
        <f t="shared" ref="R185" si="895">Q185*O185</f>
        <v>0</v>
      </c>
      <c r="S185" s="85"/>
      <c r="T185" s="84">
        <f t="shared" si="690"/>
        <v>0</v>
      </c>
      <c r="U185" s="273" t="e">
        <f t="shared" si="617"/>
        <v>#DIV/0!</v>
      </c>
      <c r="V185" s="273" t="e">
        <f t="shared" si="618"/>
        <v>#DIV/0!</v>
      </c>
      <c r="W185" s="129"/>
      <c r="X185" s="273" t="e">
        <f t="shared" ref="X185" si="896">IF(S185="No_existen",5*$X$10,Y185*$X$10)</f>
        <v>#DIV/0!</v>
      </c>
      <c r="Y185" s="273" t="e">
        <f t="shared" si="740"/>
        <v>#DIV/0!</v>
      </c>
      <c r="Z185" s="132">
        <f t="shared" si="691"/>
        <v>0</v>
      </c>
      <c r="AA185" s="129"/>
      <c r="AB185" s="129"/>
      <c r="AC185" s="273" t="e">
        <f t="shared" ref="AC185" si="897">IF(S185="No_existen",5*$AC$10,AD185*$AC$10)</f>
        <v>#DIV/0!</v>
      </c>
      <c r="AD185" s="273" t="e">
        <f t="shared" si="622"/>
        <v>#DIV/0!</v>
      </c>
      <c r="AE185" s="132">
        <f t="shared" si="692"/>
        <v>0</v>
      </c>
      <c r="AF185" s="129"/>
      <c r="AG185" s="129"/>
      <c r="AH185" s="273" t="e">
        <f t="shared" ref="AH185" si="898">IF(S185="No_existen",5*$AH$10,AI185*$AH$10)</f>
        <v>#DIV/0!</v>
      </c>
      <c r="AI185" s="273" t="e">
        <f t="shared" ref="AI185" si="899">ROUND(AVERAGEIF(AJ185:AJ187,"&gt;0"),0)</f>
        <v>#DIV/0!</v>
      </c>
      <c r="AJ185" s="132">
        <f t="shared" si="693"/>
        <v>0</v>
      </c>
      <c r="AK185" s="129"/>
      <c r="AL185" s="129"/>
      <c r="AM185" s="273" t="e">
        <f t="shared" ref="AM185" si="900">IF(S185="No_existen",5*$AM$10,AN185*$AM$10)</f>
        <v>#DIV/0!</v>
      </c>
      <c r="AN185" s="273" t="e">
        <f t="shared" ref="AN185" si="901">ROUND(AVERAGEIF(AO185:AO187,"&gt;0"),0)</f>
        <v>#DIV/0!</v>
      </c>
      <c r="AO185" s="132">
        <f t="shared" si="6"/>
        <v>0</v>
      </c>
      <c r="AP185" s="129"/>
      <c r="AQ185" s="273" t="e">
        <f t="shared" ref="AQ185" si="902">ROUND(AVERAGE(U185,Y185,AD185,AI185,AN185),0)</f>
        <v>#DIV/0!</v>
      </c>
      <c r="AR185" s="369" t="e">
        <f t="shared" ref="AR185" si="903">IF(AQ185&lt;1.5,"FUERTE",IF(AND(AQ185&gt;=1.5,AQ185&lt;2.5),"ACEPTABLE",IF(AQ185&gt;=5,"INEXISTENTE","DÉBIL")))</f>
        <v>#DIV/0!</v>
      </c>
      <c r="AS185" s="272">
        <f t="shared" ref="AS185" si="904">IF(R185=0,0,ROUND((R185*AQ185),0))</f>
        <v>0</v>
      </c>
      <c r="AT185" s="371" t="str">
        <f t="shared" ref="AT185" si="905">IF(AS185&gt;=36,"GRAVE", IF(AS185&lt;=10, "LEVE", "MODERADO"))</f>
        <v>LEVE</v>
      </c>
      <c r="AU185" s="293"/>
      <c r="AV185" s="293"/>
      <c r="AW185" s="129"/>
      <c r="AX185" s="129"/>
      <c r="AY185" s="86"/>
      <c r="AZ185" s="87"/>
      <c r="BA185" s="88"/>
      <c r="BB185" s="88"/>
      <c r="BC185" s="88"/>
      <c r="BD185" s="88"/>
      <c r="BE185" s="88"/>
      <c r="BF185" s="88"/>
      <c r="BG185" s="88"/>
    </row>
    <row r="186" spans="1:59" s="90" customFormat="1" hidden="1" x14ac:dyDescent="0.2">
      <c r="A186" s="290"/>
      <c r="B186" s="291"/>
      <c r="C186" s="418"/>
      <c r="D186" s="293"/>
      <c r="E186" s="295"/>
      <c r="F186" s="271"/>
      <c r="G186" s="129"/>
      <c r="H186" s="129"/>
      <c r="I186" s="84"/>
      <c r="J186" s="271"/>
      <c r="K186" s="271"/>
      <c r="L186" s="271"/>
      <c r="M186" s="271"/>
      <c r="N186" s="291"/>
      <c r="O186" s="272"/>
      <c r="P186" s="291"/>
      <c r="Q186" s="272"/>
      <c r="R186" s="272"/>
      <c r="S186" s="85"/>
      <c r="T186" s="84">
        <f t="shared" si="690"/>
        <v>0</v>
      </c>
      <c r="U186" s="273"/>
      <c r="V186" s="273"/>
      <c r="W186" s="129"/>
      <c r="X186" s="273"/>
      <c r="Y186" s="273"/>
      <c r="Z186" s="132">
        <f t="shared" si="691"/>
        <v>0</v>
      </c>
      <c r="AA186" s="129"/>
      <c r="AB186" s="129"/>
      <c r="AC186" s="273"/>
      <c r="AD186" s="273"/>
      <c r="AE186" s="132">
        <f t="shared" si="692"/>
        <v>0</v>
      </c>
      <c r="AF186" s="129"/>
      <c r="AG186" s="129"/>
      <c r="AH186" s="273"/>
      <c r="AI186" s="273"/>
      <c r="AJ186" s="132">
        <f t="shared" si="693"/>
        <v>0</v>
      </c>
      <c r="AK186" s="129"/>
      <c r="AL186" s="129"/>
      <c r="AM186" s="273"/>
      <c r="AN186" s="273"/>
      <c r="AO186" s="132">
        <f t="shared" si="6"/>
        <v>0</v>
      </c>
      <c r="AP186" s="129"/>
      <c r="AQ186" s="273"/>
      <c r="AR186" s="369"/>
      <c r="AS186" s="272"/>
      <c r="AT186" s="371"/>
      <c r="AU186" s="293"/>
      <c r="AV186" s="293"/>
      <c r="AW186" s="129"/>
      <c r="AX186" s="129"/>
      <c r="AY186" s="86"/>
      <c r="AZ186" s="87"/>
      <c r="BA186" s="88"/>
      <c r="BB186" s="88"/>
      <c r="BC186" s="88"/>
      <c r="BD186" s="88"/>
      <c r="BE186" s="88"/>
      <c r="BF186" s="88"/>
      <c r="BG186" s="88"/>
    </row>
    <row r="187" spans="1:59" s="90" customFormat="1" hidden="1" x14ac:dyDescent="0.2">
      <c r="A187" s="290"/>
      <c r="B187" s="291"/>
      <c r="C187" s="418"/>
      <c r="D187" s="293"/>
      <c r="E187" s="295"/>
      <c r="F187" s="271"/>
      <c r="G187" s="129"/>
      <c r="H187" s="129"/>
      <c r="I187" s="84"/>
      <c r="J187" s="271"/>
      <c r="K187" s="271"/>
      <c r="L187" s="271"/>
      <c r="M187" s="271"/>
      <c r="N187" s="291"/>
      <c r="O187" s="272"/>
      <c r="P187" s="291"/>
      <c r="Q187" s="272"/>
      <c r="R187" s="272"/>
      <c r="S187" s="85"/>
      <c r="T187" s="84">
        <f t="shared" si="690"/>
        <v>0</v>
      </c>
      <c r="U187" s="273"/>
      <c r="V187" s="273"/>
      <c r="W187" s="129"/>
      <c r="X187" s="273"/>
      <c r="Y187" s="273"/>
      <c r="Z187" s="132">
        <f t="shared" si="691"/>
        <v>0</v>
      </c>
      <c r="AA187" s="129"/>
      <c r="AB187" s="129"/>
      <c r="AC187" s="273"/>
      <c r="AD187" s="273"/>
      <c r="AE187" s="132">
        <f t="shared" si="692"/>
        <v>0</v>
      </c>
      <c r="AF187" s="129"/>
      <c r="AG187" s="129"/>
      <c r="AH187" s="273"/>
      <c r="AI187" s="273"/>
      <c r="AJ187" s="132">
        <f t="shared" si="693"/>
        <v>0</v>
      </c>
      <c r="AK187" s="129"/>
      <c r="AL187" s="129"/>
      <c r="AM187" s="273"/>
      <c r="AN187" s="273"/>
      <c r="AO187" s="132">
        <f t="shared" si="6"/>
        <v>0</v>
      </c>
      <c r="AP187" s="129"/>
      <c r="AQ187" s="273"/>
      <c r="AR187" s="369"/>
      <c r="AS187" s="272"/>
      <c r="AT187" s="371"/>
      <c r="AU187" s="293"/>
      <c r="AV187" s="293"/>
      <c r="AW187" s="129"/>
      <c r="AX187" s="129"/>
      <c r="AY187" s="86"/>
      <c r="AZ187" s="87"/>
      <c r="BA187" s="88"/>
      <c r="BB187" s="88"/>
      <c r="BC187" s="88"/>
      <c r="BD187" s="88"/>
      <c r="BE187" s="88"/>
      <c r="BF187" s="88"/>
      <c r="BG187" s="88"/>
    </row>
    <row r="188" spans="1:59" s="90" customFormat="1" hidden="1" x14ac:dyDescent="0.2">
      <c r="A188" s="290">
        <v>60</v>
      </c>
      <c r="B188" s="291"/>
      <c r="C188" s="418" t="e">
        <f>+VLOOKUP(B188,$A$691:$B$730,2,0)</f>
        <v>#N/A</v>
      </c>
      <c r="D188" s="293"/>
      <c r="E188" s="295" t="e">
        <f>IF(D188=$D$661,$E$661,IF(D188=$D$662,$E$662,IF(D188=$D$663,$E$663,IF(D188=$D$664,$E$664,IF(D188=$D$665,$E$665,IF(D188=$D$666,$E$666,IF(D188=$D$667,$E$667,IF(D188=$D$668,$E$668,IF(D188=$D$669,$E$669,IF(D188=$D$670,$E$670,IF(D188=VICERRECTORÍA_ACADÉMICA_,BE799,IF(D188=PLANEACIÓN_,BE801, IF(D188=IMPACTO,BE800,IF(D188=VICERRECTORÍA_ADMINISTRATIVA_FINANCIERA_,BE802,IF(D188=_VICERRECTORÍA_RESPONSABILIDAD_SOCIAL_Y_BIENESTAR_UNIVERSITARIO_,BE803," ")))))))))))))))</f>
        <v>#VALUE!</v>
      </c>
      <c r="F188" s="271"/>
      <c r="G188" s="129"/>
      <c r="H188" s="129"/>
      <c r="I188" s="84"/>
      <c r="J188" s="271"/>
      <c r="K188" s="291"/>
      <c r="L188" s="271"/>
      <c r="M188" s="271"/>
      <c r="N188" s="291"/>
      <c r="O188" s="272">
        <f t="shared" si="722"/>
        <v>0</v>
      </c>
      <c r="P188" s="291"/>
      <c r="Q188" s="272">
        <f t="shared" ref="Q188" si="906">IF(P188="ALTO",5,IF(P188="MEDIO-ALTO",4,IF(P188="MEDIO",3,IF(P188="MEDIO-BAJO",2,IF(P188="BAJO",1,0)))))</f>
        <v>0</v>
      </c>
      <c r="R188" s="272">
        <f t="shared" ref="R188" si="907">Q188*O188</f>
        <v>0</v>
      </c>
      <c r="S188" s="85"/>
      <c r="T188" s="84">
        <f t="shared" si="690"/>
        <v>0</v>
      </c>
      <c r="U188" s="273" t="e">
        <f t="shared" si="633"/>
        <v>#DIV/0!</v>
      </c>
      <c r="V188" s="273" t="e">
        <f t="shared" si="634"/>
        <v>#DIV/0!</v>
      </c>
      <c r="W188" s="129"/>
      <c r="X188" s="273" t="e">
        <f t="shared" ref="X188" si="908">IF(S188="No_existen",5*$X$10,Y188*$X$10)</f>
        <v>#DIV/0!</v>
      </c>
      <c r="Y188" s="273" t="e">
        <f t="shared" si="754"/>
        <v>#DIV/0!</v>
      </c>
      <c r="Z188" s="132">
        <f t="shared" si="691"/>
        <v>0</v>
      </c>
      <c r="AA188" s="129"/>
      <c r="AB188" s="129"/>
      <c r="AC188" s="273" t="e">
        <f t="shared" ref="AC188" si="909">IF(S188="No_existen",5*$AC$10,AD188*$AC$10)</f>
        <v>#DIV/0!</v>
      </c>
      <c r="AD188" s="273" t="e">
        <f t="shared" si="638"/>
        <v>#DIV/0!</v>
      </c>
      <c r="AE188" s="132">
        <f t="shared" si="692"/>
        <v>0</v>
      </c>
      <c r="AF188" s="129"/>
      <c r="AG188" s="129"/>
      <c r="AH188" s="273" t="e">
        <f t="shared" ref="AH188" si="910">IF(S188="No_existen",5*$AH$10,AI188*$AH$10)</f>
        <v>#DIV/0!</v>
      </c>
      <c r="AI188" s="273" t="e">
        <f t="shared" ref="AI188" si="911">ROUND(AVERAGEIF(AJ188:AJ190,"&gt;0"),0)</f>
        <v>#DIV/0!</v>
      </c>
      <c r="AJ188" s="132">
        <f t="shared" si="693"/>
        <v>0</v>
      </c>
      <c r="AK188" s="129"/>
      <c r="AL188" s="129"/>
      <c r="AM188" s="273" t="e">
        <f t="shared" ref="AM188" si="912">IF(S188="No_existen",5*$AM$10,AN188*$AM$10)</f>
        <v>#DIV/0!</v>
      </c>
      <c r="AN188" s="273" t="e">
        <f t="shared" ref="AN188" si="913">ROUND(AVERAGEIF(AO188:AO190,"&gt;0"),0)</f>
        <v>#DIV/0!</v>
      </c>
      <c r="AO188" s="132">
        <f t="shared" si="6"/>
        <v>0</v>
      </c>
      <c r="AP188" s="129"/>
      <c r="AQ188" s="273" t="e">
        <f t="shared" ref="AQ188" si="914">ROUND(AVERAGE(U188,Y188,AD188,AI188,AN188),0)</f>
        <v>#DIV/0!</v>
      </c>
      <c r="AR188" s="369" t="e">
        <f t="shared" ref="AR188" si="915">IF(AQ188&lt;1.5,"FUERTE",IF(AND(AQ188&gt;=1.5,AQ188&lt;2.5),"ACEPTABLE",IF(AQ188&gt;=5,"INEXISTENTE","DÉBIL")))</f>
        <v>#DIV/0!</v>
      </c>
      <c r="AS188" s="272">
        <f t="shared" ref="AS188" si="916">IF(R188=0,0,ROUND((R188*AQ188),0))</f>
        <v>0</v>
      </c>
      <c r="AT188" s="371" t="str">
        <f t="shared" ref="AT188" si="917">IF(AS188&gt;=36,"GRAVE", IF(AS188&lt;=10, "LEVE", "MODERADO"))</f>
        <v>LEVE</v>
      </c>
      <c r="AU188" s="293"/>
      <c r="AV188" s="293"/>
      <c r="AW188" s="129"/>
      <c r="AX188" s="129"/>
      <c r="AY188" s="86"/>
      <c r="AZ188" s="87"/>
      <c r="BA188" s="88"/>
      <c r="BB188" s="88"/>
      <c r="BC188" s="88"/>
      <c r="BD188" s="88"/>
      <c r="BE188" s="88"/>
      <c r="BF188" s="88"/>
      <c r="BG188" s="88"/>
    </row>
    <row r="189" spans="1:59" s="90" customFormat="1" hidden="1" x14ac:dyDescent="0.2">
      <c r="A189" s="290"/>
      <c r="B189" s="291"/>
      <c r="C189" s="418"/>
      <c r="D189" s="293"/>
      <c r="E189" s="295"/>
      <c r="F189" s="271"/>
      <c r="G189" s="129"/>
      <c r="H189" s="129"/>
      <c r="I189" s="84"/>
      <c r="J189" s="271"/>
      <c r="K189" s="271"/>
      <c r="L189" s="271"/>
      <c r="M189" s="271"/>
      <c r="N189" s="291"/>
      <c r="O189" s="272"/>
      <c r="P189" s="291"/>
      <c r="Q189" s="272"/>
      <c r="R189" s="272"/>
      <c r="S189" s="85"/>
      <c r="T189" s="84">
        <f t="shared" si="690"/>
        <v>0</v>
      </c>
      <c r="U189" s="273"/>
      <c r="V189" s="273"/>
      <c r="W189" s="129"/>
      <c r="X189" s="273"/>
      <c r="Y189" s="273"/>
      <c r="Z189" s="132">
        <f t="shared" si="691"/>
        <v>0</v>
      </c>
      <c r="AA189" s="129"/>
      <c r="AB189" s="129"/>
      <c r="AC189" s="273"/>
      <c r="AD189" s="273"/>
      <c r="AE189" s="132">
        <f t="shared" si="692"/>
        <v>0</v>
      </c>
      <c r="AF189" s="129"/>
      <c r="AG189" s="129"/>
      <c r="AH189" s="273"/>
      <c r="AI189" s="273"/>
      <c r="AJ189" s="132">
        <f t="shared" si="693"/>
        <v>0</v>
      </c>
      <c r="AK189" s="129"/>
      <c r="AL189" s="129"/>
      <c r="AM189" s="273"/>
      <c r="AN189" s="273"/>
      <c r="AO189" s="132">
        <f t="shared" si="6"/>
        <v>0</v>
      </c>
      <c r="AP189" s="129"/>
      <c r="AQ189" s="273"/>
      <c r="AR189" s="369"/>
      <c r="AS189" s="272"/>
      <c r="AT189" s="371"/>
      <c r="AU189" s="293"/>
      <c r="AV189" s="293"/>
      <c r="AW189" s="129"/>
      <c r="AX189" s="129"/>
      <c r="AY189" s="86"/>
      <c r="AZ189" s="87"/>
      <c r="BA189" s="88"/>
      <c r="BB189" s="88"/>
      <c r="BC189" s="88"/>
      <c r="BD189" s="88"/>
      <c r="BE189" s="88"/>
      <c r="BF189" s="88"/>
      <c r="BG189" s="88"/>
    </row>
    <row r="190" spans="1:59" s="90" customFormat="1" hidden="1" x14ac:dyDescent="0.2">
      <c r="A190" s="290"/>
      <c r="B190" s="291"/>
      <c r="C190" s="418"/>
      <c r="D190" s="293"/>
      <c r="E190" s="295"/>
      <c r="F190" s="271"/>
      <c r="G190" s="129"/>
      <c r="H190" s="129"/>
      <c r="I190" s="84"/>
      <c r="J190" s="271"/>
      <c r="K190" s="271"/>
      <c r="L190" s="271"/>
      <c r="M190" s="271"/>
      <c r="N190" s="291"/>
      <c r="O190" s="272"/>
      <c r="P190" s="291"/>
      <c r="Q190" s="272"/>
      <c r="R190" s="272"/>
      <c r="S190" s="85"/>
      <c r="T190" s="84">
        <f t="shared" si="690"/>
        <v>0</v>
      </c>
      <c r="U190" s="273"/>
      <c r="V190" s="273"/>
      <c r="W190" s="129"/>
      <c r="X190" s="273"/>
      <c r="Y190" s="273"/>
      <c r="Z190" s="132">
        <f t="shared" si="691"/>
        <v>0</v>
      </c>
      <c r="AA190" s="129"/>
      <c r="AB190" s="129"/>
      <c r="AC190" s="273"/>
      <c r="AD190" s="273"/>
      <c r="AE190" s="132">
        <f t="shared" si="692"/>
        <v>0</v>
      </c>
      <c r="AF190" s="129"/>
      <c r="AG190" s="129"/>
      <c r="AH190" s="273"/>
      <c r="AI190" s="273"/>
      <c r="AJ190" s="132">
        <f t="shared" si="693"/>
        <v>0</v>
      </c>
      <c r="AK190" s="129"/>
      <c r="AL190" s="129"/>
      <c r="AM190" s="273"/>
      <c r="AN190" s="273"/>
      <c r="AO190" s="132">
        <f t="shared" si="6"/>
        <v>0</v>
      </c>
      <c r="AP190" s="129"/>
      <c r="AQ190" s="273"/>
      <c r="AR190" s="369"/>
      <c r="AS190" s="272"/>
      <c r="AT190" s="371"/>
      <c r="AU190" s="293"/>
      <c r="AV190" s="293"/>
      <c r="AW190" s="129"/>
      <c r="AX190" s="129"/>
      <c r="AY190" s="86"/>
      <c r="AZ190" s="87"/>
      <c r="BA190" s="88"/>
      <c r="BB190" s="88"/>
      <c r="BC190" s="88"/>
      <c r="BD190" s="88"/>
      <c r="BE190" s="88"/>
      <c r="BF190" s="88"/>
      <c r="BG190" s="88"/>
    </row>
    <row r="191" spans="1:59" s="90" customFormat="1" hidden="1" x14ac:dyDescent="0.2">
      <c r="A191" s="290">
        <v>61</v>
      </c>
      <c r="B191" s="291"/>
      <c r="C191" s="418" t="e">
        <f>+VLOOKUP(B191,$A$691:$B$730,2,0)</f>
        <v>#N/A</v>
      </c>
      <c r="D191" s="293"/>
      <c r="E191" s="295" t="e">
        <f>IF(D191=$D$661,$E$661,IF(D191=$D$662,$E$662,IF(D191=$D$663,$E$663,IF(D191=$D$664,$E$664,IF(D191=$D$665,$E$665,IF(D191=$D$666,$E$666,IF(D191=$D$667,$E$667,IF(D191=$D$668,$E$668,IF(D191=$D$669,$E$669,IF(D191=$D$670,$E$670,IF(D191=VICERRECTORÍA_ACADÉMICA_,BE802,IF(D191=PLANEACIÓN_,BE804, IF(D191=IMPACTO,BE803,IF(D191=VICERRECTORÍA_ADMINISTRATIVA_FINANCIERA_,BE805,IF(D191=_VICERRECTORÍA_RESPONSABILIDAD_SOCIAL_Y_BIENESTAR_UNIVERSITARIO_,BE806," ")))))))))))))))</f>
        <v>#VALUE!</v>
      </c>
      <c r="F191" s="271"/>
      <c r="G191" s="129"/>
      <c r="H191" s="129"/>
      <c r="I191" s="84"/>
      <c r="J191" s="271"/>
      <c r="K191" s="291"/>
      <c r="L191" s="271"/>
      <c r="M191" s="271"/>
      <c r="N191" s="291"/>
      <c r="O191" s="272">
        <f t="shared" si="736"/>
        <v>0</v>
      </c>
      <c r="P191" s="291"/>
      <c r="Q191" s="272">
        <f t="shared" ref="Q191" si="918">IF(P191="ALTO",5,IF(P191="MEDIO-ALTO",4,IF(P191="MEDIO",3,IF(P191="MEDIO-BAJO",2,IF(P191="BAJO",1,0)))))</f>
        <v>0</v>
      </c>
      <c r="R191" s="272">
        <f t="shared" ref="R191" si="919">Q191*O191</f>
        <v>0</v>
      </c>
      <c r="S191" s="85"/>
      <c r="T191" s="84">
        <f t="shared" si="690"/>
        <v>0</v>
      </c>
      <c r="U191" s="273" t="e">
        <f t="shared" ref="U191" si="920">ROUND(AVERAGEIF(T191:T193,"&gt;0"),0)</f>
        <v>#DIV/0!</v>
      </c>
      <c r="V191" s="273" t="e">
        <f t="shared" ref="V191" si="921">U191*0.6</f>
        <v>#DIV/0!</v>
      </c>
      <c r="W191" s="129"/>
      <c r="X191" s="273" t="e">
        <f t="shared" ref="X191" si="922">IF(S191="No_existen",5*$X$10,Y191*$X$10)</f>
        <v>#DIV/0!</v>
      </c>
      <c r="Y191" s="273" t="e">
        <f t="shared" ref="Y191" si="923">ROUND(AVERAGEIF(Z191:Z193,"&gt;0"),0)</f>
        <v>#DIV/0!</v>
      </c>
      <c r="Z191" s="132">
        <f t="shared" si="691"/>
        <v>0</v>
      </c>
      <c r="AA191" s="129"/>
      <c r="AB191" s="129"/>
      <c r="AC191" s="273" t="e">
        <f t="shared" ref="AC191" si="924">IF(S191="No_existen",5*$AC$10,AD191*$AC$10)</f>
        <v>#DIV/0!</v>
      </c>
      <c r="AD191" s="273" t="e">
        <f t="shared" ref="AD191" si="925">ROUND(AVERAGEIF(AE191:AE193,"&gt;0"),0)</f>
        <v>#DIV/0!</v>
      </c>
      <c r="AE191" s="132">
        <f t="shared" si="692"/>
        <v>0</v>
      </c>
      <c r="AF191" s="129"/>
      <c r="AG191" s="129"/>
      <c r="AH191" s="273" t="e">
        <f t="shared" ref="AH191" si="926">IF(S191="No_existen",5*$AH$10,AI191*$AH$10)</f>
        <v>#DIV/0!</v>
      </c>
      <c r="AI191" s="273" t="e">
        <f t="shared" ref="AI191" si="927">ROUND(AVERAGEIF(AJ191:AJ193,"&gt;0"),0)</f>
        <v>#DIV/0!</v>
      </c>
      <c r="AJ191" s="132">
        <f t="shared" si="693"/>
        <v>0</v>
      </c>
      <c r="AK191" s="129"/>
      <c r="AL191" s="129"/>
      <c r="AM191" s="273" t="e">
        <f t="shared" ref="AM191" si="928">IF(S191="No_existen",5*$AM$10,AN191*$AM$10)</f>
        <v>#DIV/0!</v>
      </c>
      <c r="AN191" s="273" t="e">
        <f t="shared" ref="AN191" si="929">ROUND(AVERAGEIF(AO191:AO193,"&gt;0"),0)</f>
        <v>#DIV/0!</v>
      </c>
      <c r="AO191" s="132">
        <f t="shared" si="6"/>
        <v>0</v>
      </c>
      <c r="AP191" s="129"/>
      <c r="AQ191" s="273" t="e">
        <f t="shared" ref="AQ191" si="930">ROUND(AVERAGE(U191,Y191,AD191,AI191,AN191),0)</f>
        <v>#DIV/0!</v>
      </c>
      <c r="AR191" s="369" t="e">
        <f t="shared" ref="AR191" si="931">IF(AQ191&lt;1.5,"FUERTE",IF(AND(AQ191&gt;=1.5,AQ191&lt;2.5),"ACEPTABLE",IF(AQ191&gt;=5,"INEXISTENTE","DÉBIL")))</f>
        <v>#DIV/0!</v>
      </c>
      <c r="AS191" s="272">
        <f t="shared" ref="AS191" si="932">IF(R191=0,0,ROUND((R191*AQ191),0))</f>
        <v>0</v>
      </c>
      <c r="AT191" s="371" t="str">
        <f t="shared" ref="AT191" si="933">IF(AS191&gt;=36,"GRAVE", IF(AS191&lt;=10, "LEVE", "MODERADO"))</f>
        <v>LEVE</v>
      </c>
      <c r="AU191" s="293"/>
      <c r="AV191" s="293"/>
      <c r="AW191" s="129"/>
      <c r="AX191" s="129"/>
      <c r="AY191" s="86"/>
      <c r="AZ191" s="87"/>
      <c r="BA191" s="88"/>
      <c r="BB191" s="88"/>
      <c r="BC191" s="88"/>
      <c r="BD191" s="88"/>
      <c r="BE191" s="88"/>
      <c r="BF191" s="88"/>
      <c r="BG191" s="88"/>
    </row>
    <row r="192" spans="1:59" s="90" customFormat="1" hidden="1" x14ac:dyDescent="0.2">
      <c r="A192" s="290"/>
      <c r="B192" s="291"/>
      <c r="C192" s="418"/>
      <c r="D192" s="293"/>
      <c r="E192" s="295"/>
      <c r="F192" s="271"/>
      <c r="G192" s="129"/>
      <c r="H192" s="129"/>
      <c r="I192" s="84"/>
      <c r="J192" s="271"/>
      <c r="K192" s="271"/>
      <c r="L192" s="271"/>
      <c r="M192" s="271"/>
      <c r="N192" s="291"/>
      <c r="O192" s="272"/>
      <c r="P192" s="291"/>
      <c r="Q192" s="272"/>
      <c r="R192" s="272"/>
      <c r="S192" s="85"/>
      <c r="T192" s="84">
        <f t="shared" si="690"/>
        <v>0</v>
      </c>
      <c r="U192" s="273"/>
      <c r="V192" s="273"/>
      <c r="W192" s="129"/>
      <c r="X192" s="273"/>
      <c r="Y192" s="273"/>
      <c r="Z192" s="132">
        <f t="shared" si="691"/>
        <v>0</v>
      </c>
      <c r="AA192" s="129"/>
      <c r="AB192" s="129"/>
      <c r="AC192" s="273"/>
      <c r="AD192" s="273"/>
      <c r="AE192" s="132">
        <f t="shared" si="692"/>
        <v>0</v>
      </c>
      <c r="AF192" s="129"/>
      <c r="AG192" s="129"/>
      <c r="AH192" s="273"/>
      <c r="AI192" s="273"/>
      <c r="AJ192" s="132">
        <f t="shared" si="693"/>
        <v>0</v>
      </c>
      <c r="AK192" s="129"/>
      <c r="AL192" s="129"/>
      <c r="AM192" s="273"/>
      <c r="AN192" s="273"/>
      <c r="AO192" s="132">
        <f t="shared" si="6"/>
        <v>0</v>
      </c>
      <c r="AP192" s="129"/>
      <c r="AQ192" s="273"/>
      <c r="AR192" s="369"/>
      <c r="AS192" s="272"/>
      <c r="AT192" s="371"/>
      <c r="AU192" s="293"/>
      <c r="AV192" s="293"/>
      <c r="AW192" s="129"/>
      <c r="AX192" s="129"/>
      <c r="AY192" s="86"/>
      <c r="AZ192" s="87"/>
      <c r="BA192" s="88"/>
      <c r="BB192" s="88"/>
      <c r="BC192" s="88"/>
      <c r="BD192" s="88"/>
      <c r="BE192" s="88"/>
      <c r="BF192" s="88"/>
      <c r="BG192" s="88"/>
    </row>
    <row r="193" spans="1:59" s="90" customFormat="1" hidden="1" x14ac:dyDescent="0.2">
      <c r="A193" s="290"/>
      <c r="B193" s="291"/>
      <c r="C193" s="418"/>
      <c r="D193" s="293"/>
      <c r="E193" s="295"/>
      <c r="F193" s="271"/>
      <c r="G193" s="129"/>
      <c r="H193" s="129"/>
      <c r="I193" s="84"/>
      <c r="J193" s="271"/>
      <c r="K193" s="271"/>
      <c r="L193" s="271"/>
      <c r="M193" s="271"/>
      <c r="N193" s="291"/>
      <c r="O193" s="272"/>
      <c r="P193" s="291"/>
      <c r="Q193" s="272"/>
      <c r="R193" s="272"/>
      <c r="S193" s="85"/>
      <c r="T193" s="84">
        <f t="shared" si="690"/>
        <v>0</v>
      </c>
      <c r="U193" s="273"/>
      <c r="V193" s="273"/>
      <c r="W193" s="129"/>
      <c r="X193" s="273"/>
      <c r="Y193" s="273"/>
      <c r="Z193" s="132">
        <f t="shared" si="691"/>
        <v>0</v>
      </c>
      <c r="AA193" s="129"/>
      <c r="AB193" s="129"/>
      <c r="AC193" s="273"/>
      <c r="AD193" s="273"/>
      <c r="AE193" s="132">
        <f t="shared" si="692"/>
        <v>0</v>
      </c>
      <c r="AF193" s="129"/>
      <c r="AG193" s="129"/>
      <c r="AH193" s="273"/>
      <c r="AI193" s="273"/>
      <c r="AJ193" s="132">
        <f t="shared" si="693"/>
        <v>0</v>
      </c>
      <c r="AK193" s="129"/>
      <c r="AL193" s="129"/>
      <c r="AM193" s="273"/>
      <c r="AN193" s="273"/>
      <c r="AO193" s="132">
        <f t="shared" si="6"/>
        <v>0</v>
      </c>
      <c r="AP193" s="129"/>
      <c r="AQ193" s="273"/>
      <c r="AR193" s="369"/>
      <c r="AS193" s="272"/>
      <c r="AT193" s="371"/>
      <c r="AU193" s="293"/>
      <c r="AV193" s="293"/>
      <c r="AW193" s="129"/>
      <c r="AX193" s="129"/>
      <c r="AY193" s="86"/>
      <c r="AZ193" s="87"/>
      <c r="BA193" s="88"/>
      <c r="BB193" s="88"/>
      <c r="BC193" s="88"/>
      <c r="BD193" s="88"/>
      <c r="BE193" s="88"/>
      <c r="BF193" s="88"/>
      <c r="BG193" s="88"/>
    </row>
    <row r="194" spans="1:59" s="90" customFormat="1" hidden="1" x14ac:dyDescent="0.2">
      <c r="A194" s="290">
        <v>62</v>
      </c>
      <c r="B194" s="291"/>
      <c r="C194" s="418" t="e">
        <f>+VLOOKUP(B194,$A$691:$B$730,2,0)</f>
        <v>#N/A</v>
      </c>
      <c r="D194" s="293"/>
      <c r="E194" s="295" t="e">
        <f>IF(D194=$D$661,$E$661,IF(D194=$D$662,$E$662,IF(D194=$D$663,$E$663,IF(D194=$D$664,$E$664,IF(D194=$D$665,$E$665,IF(D194=$D$666,$E$666,IF(D194=$D$667,$E$667,IF(D194=$D$668,$E$668,IF(D194=$D$669,$E$669,IF(D194=$D$670,$E$670,IF(D194=VICERRECTORÍA_ACADÉMICA_,BE805,IF(D194=PLANEACIÓN_,BE807, IF(D194=IMPACTO,BE806,IF(D194=VICERRECTORÍA_ADMINISTRATIVA_FINANCIERA_,BE808,IF(D194=_VICERRECTORÍA_RESPONSABILIDAD_SOCIAL_Y_BIENESTAR_UNIVERSITARIO_,BE809," ")))))))))))))))</f>
        <v>#VALUE!</v>
      </c>
      <c r="F194" s="271"/>
      <c r="G194" s="129"/>
      <c r="H194" s="129"/>
      <c r="I194" s="84"/>
      <c r="J194" s="271"/>
      <c r="K194" s="291"/>
      <c r="L194" s="271"/>
      <c r="M194" s="271"/>
      <c r="N194" s="291"/>
      <c r="O194" s="272">
        <f t="shared" si="750"/>
        <v>0</v>
      </c>
      <c r="P194" s="291"/>
      <c r="Q194" s="272">
        <f t="shared" ref="Q194" si="934">IF(P194="ALTO",5,IF(P194="MEDIO-ALTO",4,IF(P194="MEDIO",3,IF(P194="MEDIO-BAJO",2,IF(P194="BAJO",1,0)))))</f>
        <v>0</v>
      </c>
      <c r="R194" s="272">
        <f t="shared" ref="R194" si="935">Q194*O194</f>
        <v>0</v>
      </c>
      <c r="S194" s="85"/>
      <c r="T194" s="84">
        <f t="shared" si="690"/>
        <v>0</v>
      </c>
      <c r="U194" s="273" t="e">
        <f t="shared" ref="U194:U254" si="936">ROUND(AVERAGEIF(T194:T196,"&gt;0"),0)</f>
        <v>#DIV/0!</v>
      </c>
      <c r="V194" s="273" t="e">
        <f t="shared" ref="V194:V254" si="937">U194*0.6</f>
        <v>#DIV/0!</v>
      </c>
      <c r="W194" s="129"/>
      <c r="X194" s="273" t="e">
        <f t="shared" ref="X194" si="938">IF(S194="No_existen",5*$X$10,Y194*$X$10)</f>
        <v>#DIV/0!</v>
      </c>
      <c r="Y194" s="273" t="e">
        <f t="shared" ref="Y194:Y230" si="939">ROUND(AVERAGEIF(Z194:Z196,"&gt;0"),0)</f>
        <v>#DIV/0!</v>
      </c>
      <c r="Z194" s="132">
        <f t="shared" si="691"/>
        <v>0</v>
      </c>
      <c r="AA194" s="129"/>
      <c r="AB194" s="129"/>
      <c r="AC194" s="273" t="e">
        <f t="shared" ref="AC194" si="940">IF(S194="No_existen",5*$AC$10,AD194*$AC$10)</f>
        <v>#DIV/0!</v>
      </c>
      <c r="AD194" s="273" t="e">
        <f t="shared" ref="AD194:AD254" si="941">ROUND(AVERAGEIF(AE194:AE196,"&gt;0"),0)</f>
        <v>#DIV/0!</v>
      </c>
      <c r="AE194" s="132">
        <f t="shared" si="692"/>
        <v>0</v>
      </c>
      <c r="AF194" s="129"/>
      <c r="AG194" s="129"/>
      <c r="AH194" s="273" t="e">
        <f t="shared" ref="AH194" si="942">IF(S194="No_existen",5*$AH$10,AI194*$AH$10)</f>
        <v>#DIV/0!</v>
      </c>
      <c r="AI194" s="273" t="e">
        <f t="shared" ref="AI194" si="943">ROUND(AVERAGEIF(AJ194:AJ196,"&gt;0"),0)</f>
        <v>#DIV/0!</v>
      </c>
      <c r="AJ194" s="132">
        <f t="shared" si="693"/>
        <v>0</v>
      </c>
      <c r="AK194" s="129"/>
      <c r="AL194" s="129"/>
      <c r="AM194" s="273" t="e">
        <f t="shared" ref="AM194" si="944">IF(S194="No_existen",5*$AM$10,AN194*$AM$10)</f>
        <v>#DIV/0!</v>
      </c>
      <c r="AN194" s="273" t="e">
        <f t="shared" ref="AN194" si="945">ROUND(AVERAGEIF(AO194:AO196,"&gt;0"),0)</f>
        <v>#DIV/0!</v>
      </c>
      <c r="AO194" s="132">
        <f t="shared" si="6"/>
        <v>0</v>
      </c>
      <c r="AP194" s="129"/>
      <c r="AQ194" s="273" t="e">
        <f t="shared" ref="AQ194" si="946">ROUND(AVERAGE(U194,Y194,AD194,AI194,AN194),0)</f>
        <v>#DIV/0!</v>
      </c>
      <c r="AR194" s="369" t="e">
        <f t="shared" ref="AR194" si="947">IF(AQ194&lt;1.5,"FUERTE",IF(AND(AQ194&gt;=1.5,AQ194&lt;2.5),"ACEPTABLE",IF(AQ194&gt;=5,"INEXISTENTE","DÉBIL")))</f>
        <v>#DIV/0!</v>
      </c>
      <c r="AS194" s="272">
        <f t="shared" ref="AS194" si="948">IF(R194=0,0,ROUND((R194*AQ194),0))</f>
        <v>0</v>
      </c>
      <c r="AT194" s="371" t="str">
        <f t="shared" ref="AT194" si="949">IF(AS194&gt;=36,"GRAVE", IF(AS194&lt;=10, "LEVE", "MODERADO"))</f>
        <v>LEVE</v>
      </c>
      <c r="AU194" s="293"/>
      <c r="AV194" s="293"/>
      <c r="AW194" s="129"/>
      <c r="AX194" s="129"/>
      <c r="AY194" s="86"/>
      <c r="AZ194" s="87"/>
      <c r="BA194" s="88"/>
      <c r="BB194" s="88"/>
      <c r="BC194" s="88"/>
      <c r="BD194" s="88"/>
      <c r="BE194" s="88"/>
      <c r="BF194" s="88"/>
      <c r="BG194" s="88"/>
    </row>
    <row r="195" spans="1:59" s="90" customFormat="1" hidden="1" x14ac:dyDescent="0.2">
      <c r="A195" s="290"/>
      <c r="B195" s="291"/>
      <c r="C195" s="418"/>
      <c r="D195" s="293"/>
      <c r="E195" s="295"/>
      <c r="F195" s="271"/>
      <c r="G195" s="129"/>
      <c r="H195" s="129"/>
      <c r="I195" s="84"/>
      <c r="J195" s="271"/>
      <c r="K195" s="271"/>
      <c r="L195" s="271"/>
      <c r="M195" s="271"/>
      <c r="N195" s="291"/>
      <c r="O195" s="272"/>
      <c r="P195" s="291"/>
      <c r="Q195" s="272"/>
      <c r="R195" s="272"/>
      <c r="S195" s="85"/>
      <c r="T195" s="84">
        <f t="shared" si="690"/>
        <v>0</v>
      </c>
      <c r="U195" s="273"/>
      <c r="V195" s="273"/>
      <c r="W195" s="129"/>
      <c r="X195" s="273"/>
      <c r="Y195" s="273"/>
      <c r="Z195" s="132">
        <f t="shared" si="691"/>
        <v>0</v>
      </c>
      <c r="AA195" s="129"/>
      <c r="AB195" s="129"/>
      <c r="AC195" s="273"/>
      <c r="AD195" s="273"/>
      <c r="AE195" s="132">
        <f t="shared" si="692"/>
        <v>0</v>
      </c>
      <c r="AF195" s="129"/>
      <c r="AG195" s="129"/>
      <c r="AH195" s="273"/>
      <c r="AI195" s="273"/>
      <c r="AJ195" s="132">
        <f t="shared" si="693"/>
        <v>0</v>
      </c>
      <c r="AK195" s="129"/>
      <c r="AL195" s="129"/>
      <c r="AM195" s="273"/>
      <c r="AN195" s="273"/>
      <c r="AO195" s="132">
        <f t="shared" si="6"/>
        <v>0</v>
      </c>
      <c r="AP195" s="129"/>
      <c r="AQ195" s="273"/>
      <c r="AR195" s="369"/>
      <c r="AS195" s="272"/>
      <c r="AT195" s="371"/>
      <c r="AU195" s="293"/>
      <c r="AV195" s="293"/>
      <c r="AW195" s="129"/>
      <c r="AX195" s="129"/>
      <c r="AY195" s="86"/>
      <c r="AZ195" s="87"/>
      <c r="BA195" s="88"/>
      <c r="BB195" s="88"/>
      <c r="BC195" s="88"/>
      <c r="BD195" s="88"/>
      <c r="BE195" s="88"/>
      <c r="BF195" s="88"/>
      <c r="BG195" s="88"/>
    </row>
    <row r="196" spans="1:59" s="90" customFormat="1" hidden="1" x14ac:dyDescent="0.2">
      <c r="A196" s="290"/>
      <c r="B196" s="291"/>
      <c r="C196" s="418"/>
      <c r="D196" s="293"/>
      <c r="E196" s="295"/>
      <c r="F196" s="271"/>
      <c r="G196" s="129"/>
      <c r="H196" s="129"/>
      <c r="I196" s="84"/>
      <c r="J196" s="271"/>
      <c r="K196" s="271"/>
      <c r="L196" s="271"/>
      <c r="M196" s="271"/>
      <c r="N196" s="291"/>
      <c r="O196" s="272"/>
      <c r="P196" s="291"/>
      <c r="Q196" s="272"/>
      <c r="R196" s="272"/>
      <c r="S196" s="85"/>
      <c r="T196" s="84">
        <f t="shared" si="690"/>
        <v>0</v>
      </c>
      <c r="U196" s="273"/>
      <c r="V196" s="273"/>
      <c r="W196" s="129"/>
      <c r="X196" s="273"/>
      <c r="Y196" s="273"/>
      <c r="Z196" s="132">
        <f t="shared" si="691"/>
        <v>0</v>
      </c>
      <c r="AA196" s="129"/>
      <c r="AB196" s="129"/>
      <c r="AC196" s="273"/>
      <c r="AD196" s="273"/>
      <c r="AE196" s="132">
        <f t="shared" si="692"/>
        <v>0</v>
      </c>
      <c r="AF196" s="129"/>
      <c r="AG196" s="129"/>
      <c r="AH196" s="273"/>
      <c r="AI196" s="273"/>
      <c r="AJ196" s="132">
        <f t="shared" si="693"/>
        <v>0</v>
      </c>
      <c r="AK196" s="129"/>
      <c r="AL196" s="129"/>
      <c r="AM196" s="273"/>
      <c r="AN196" s="273"/>
      <c r="AO196" s="132">
        <f t="shared" si="6"/>
        <v>0</v>
      </c>
      <c r="AP196" s="129"/>
      <c r="AQ196" s="273"/>
      <c r="AR196" s="369"/>
      <c r="AS196" s="272"/>
      <c r="AT196" s="371"/>
      <c r="AU196" s="293"/>
      <c r="AV196" s="293"/>
      <c r="AW196" s="129"/>
      <c r="AX196" s="129"/>
      <c r="AY196" s="86"/>
      <c r="AZ196" s="87"/>
      <c r="BA196" s="88"/>
      <c r="BB196" s="88"/>
      <c r="BC196" s="88"/>
      <c r="BD196" s="88"/>
      <c r="BE196" s="88"/>
      <c r="BF196" s="88"/>
      <c r="BG196" s="88"/>
    </row>
    <row r="197" spans="1:59" s="90" customFormat="1" hidden="1" x14ac:dyDescent="0.2">
      <c r="A197" s="290">
        <v>63</v>
      </c>
      <c r="B197" s="291"/>
      <c r="C197" s="418" t="e">
        <f>+VLOOKUP(B197,$A$691:$B$730,2,0)</f>
        <v>#N/A</v>
      </c>
      <c r="D197" s="293"/>
      <c r="E197" s="295" t="e">
        <f>IF(D197=$D$661,$E$661,IF(D197=$D$662,$E$662,IF(D197=$D$663,$E$663,IF(D197=$D$664,$E$664,IF(D197=$D$665,$E$665,IF(D197=$D$666,$E$666,IF(D197=$D$667,$E$667,IF(D197=$D$668,$E$668,IF(D197=$D$669,$E$669,IF(D197=$D$670,$E$670,IF(D197=VICERRECTORÍA_ACADÉMICA_,BE808,IF(D197=PLANEACIÓN_,BE810, IF(D197=IMPACTO,BE809,IF(D197=VICERRECTORÍA_ADMINISTRATIVA_FINANCIERA_,BE811,IF(D197=_VICERRECTORÍA_RESPONSABILIDAD_SOCIAL_Y_BIENESTAR_UNIVERSITARIO_,BE812," ")))))))))))))))</f>
        <v>#VALUE!</v>
      </c>
      <c r="F197" s="271"/>
      <c r="G197" s="129"/>
      <c r="H197" s="129"/>
      <c r="I197" s="84"/>
      <c r="J197" s="271"/>
      <c r="K197" s="291"/>
      <c r="L197" s="271"/>
      <c r="M197" s="271"/>
      <c r="N197" s="291"/>
      <c r="O197" s="272">
        <f t="shared" si="764"/>
        <v>0</v>
      </c>
      <c r="P197" s="291"/>
      <c r="Q197" s="272">
        <f t="shared" ref="Q197" si="950">IF(P197="ALTO",5,IF(P197="MEDIO-ALTO",4,IF(P197="MEDIO",3,IF(P197="MEDIO-BAJO",2,IF(P197="BAJO",1,0)))))</f>
        <v>0</v>
      </c>
      <c r="R197" s="272">
        <f t="shared" ref="R197" si="951">Q197*O197</f>
        <v>0</v>
      </c>
      <c r="S197" s="85"/>
      <c r="T197" s="84">
        <f t="shared" si="690"/>
        <v>0</v>
      </c>
      <c r="U197" s="273" t="e">
        <f t="shared" ref="U197:U257" si="952">ROUND(AVERAGEIF(T197:T199,"&gt;0"),0)</f>
        <v>#DIV/0!</v>
      </c>
      <c r="V197" s="273" t="e">
        <f t="shared" ref="V197:V257" si="953">U197*0.6</f>
        <v>#DIV/0!</v>
      </c>
      <c r="W197" s="129"/>
      <c r="X197" s="273" t="e">
        <f t="shared" ref="X197" si="954">IF(S197="No_existen",5*$X$10,Y197*$X$10)</f>
        <v>#DIV/0!</v>
      </c>
      <c r="Y197" s="273" t="e">
        <f t="shared" ref="Y197:Y233" si="955">ROUND(AVERAGEIF(Z197:Z199,"&gt;0"),0)</f>
        <v>#DIV/0!</v>
      </c>
      <c r="Z197" s="132">
        <f t="shared" si="691"/>
        <v>0</v>
      </c>
      <c r="AA197" s="129"/>
      <c r="AB197" s="129"/>
      <c r="AC197" s="273" t="e">
        <f t="shared" ref="AC197" si="956">IF(S197="No_existen",5*$AC$10,AD197*$AC$10)</f>
        <v>#DIV/0!</v>
      </c>
      <c r="AD197" s="273" t="e">
        <f t="shared" ref="AD197:AD257" si="957">ROUND(AVERAGEIF(AE197:AE199,"&gt;0"),0)</f>
        <v>#DIV/0!</v>
      </c>
      <c r="AE197" s="132">
        <f t="shared" si="692"/>
        <v>0</v>
      </c>
      <c r="AF197" s="129"/>
      <c r="AG197" s="129"/>
      <c r="AH197" s="273" t="e">
        <f t="shared" ref="AH197" si="958">IF(S197="No_existen",5*$AH$10,AI197*$AH$10)</f>
        <v>#DIV/0!</v>
      </c>
      <c r="AI197" s="273" t="e">
        <f t="shared" ref="AI197" si="959">ROUND(AVERAGEIF(AJ197:AJ199,"&gt;0"),0)</f>
        <v>#DIV/0!</v>
      </c>
      <c r="AJ197" s="132">
        <f t="shared" si="693"/>
        <v>0</v>
      </c>
      <c r="AK197" s="129"/>
      <c r="AL197" s="129"/>
      <c r="AM197" s="273" t="e">
        <f t="shared" ref="AM197" si="960">IF(S197="No_existen",5*$AM$10,AN197*$AM$10)</f>
        <v>#DIV/0!</v>
      </c>
      <c r="AN197" s="273" t="e">
        <f t="shared" ref="AN197" si="961">ROUND(AVERAGEIF(AO197:AO199,"&gt;0"),0)</f>
        <v>#DIV/0!</v>
      </c>
      <c r="AO197" s="132">
        <f t="shared" si="6"/>
        <v>0</v>
      </c>
      <c r="AP197" s="129"/>
      <c r="AQ197" s="273" t="e">
        <f t="shared" ref="AQ197" si="962">ROUND(AVERAGE(U197,Y197,AD197,AI197,AN197),0)</f>
        <v>#DIV/0!</v>
      </c>
      <c r="AR197" s="369" t="e">
        <f t="shared" ref="AR197" si="963">IF(AQ197&lt;1.5,"FUERTE",IF(AND(AQ197&gt;=1.5,AQ197&lt;2.5),"ACEPTABLE",IF(AQ197&gt;=5,"INEXISTENTE","DÉBIL")))</f>
        <v>#DIV/0!</v>
      </c>
      <c r="AS197" s="272">
        <f t="shared" ref="AS197" si="964">IF(R197=0,0,ROUND((R197*AQ197),0))</f>
        <v>0</v>
      </c>
      <c r="AT197" s="371" t="str">
        <f t="shared" ref="AT197" si="965">IF(AS197&gt;=36,"GRAVE", IF(AS197&lt;=10, "LEVE", "MODERADO"))</f>
        <v>LEVE</v>
      </c>
      <c r="AU197" s="293"/>
      <c r="AV197" s="293"/>
      <c r="AW197" s="129"/>
      <c r="AX197" s="129"/>
      <c r="AY197" s="86"/>
      <c r="AZ197" s="87"/>
      <c r="BA197" s="88"/>
      <c r="BB197" s="88"/>
      <c r="BC197" s="88"/>
      <c r="BD197" s="88"/>
      <c r="BE197" s="88"/>
      <c r="BF197" s="88"/>
      <c r="BG197" s="88"/>
    </row>
    <row r="198" spans="1:59" s="90" customFormat="1" hidden="1" x14ac:dyDescent="0.2">
      <c r="A198" s="290"/>
      <c r="B198" s="291"/>
      <c r="C198" s="418"/>
      <c r="D198" s="293"/>
      <c r="E198" s="295"/>
      <c r="F198" s="271"/>
      <c r="G198" s="129"/>
      <c r="H198" s="129"/>
      <c r="I198" s="84"/>
      <c r="J198" s="271"/>
      <c r="K198" s="271"/>
      <c r="L198" s="271"/>
      <c r="M198" s="271"/>
      <c r="N198" s="291"/>
      <c r="O198" s="272"/>
      <c r="P198" s="291"/>
      <c r="Q198" s="272"/>
      <c r="R198" s="272"/>
      <c r="S198" s="85"/>
      <c r="T198" s="84">
        <f t="shared" si="690"/>
        <v>0</v>
      </c>
      <c r="U198" s="273"/>
      <c r="V198" s="273"/>
      <c r="W198" s="129"/>
      <c r="X198" s="273"/>
      <c r="Y198" s="273"/>
      <c r="Z198" s="132">
        <f t="shared" si="691"/>
        <v>0</v>
      </c>
      <c r="AA198" s="129"/>
      <c r="AB198" s="129"/>
      <c r="AC198" s="273"/>
      <c r="AD198" s="273"/>
      <c r="AE198" s="132">
        <f t="shared" si="692"/>
        <v>0</v>
      </c>
      <c r="AF198" s="129"/>
      <c r="AG198" s="129"/>
      <c r="AH198" s="273"/>
      <c r="AI198" s="273"/>
      <c r="AJ198" s="132">
        <f t="shared" si="693"/>
        <v>0</v>
      </c>
      <c r="AK198" s="129"/>
      <c r="AL198" s="129"/>
      <c r="AM198" s="273"/>
      <c r="AN198" s="273"/>
      <c r="AO198" s="132">
        <f t="shared" si="6"/>
        <v>0</v>
      </c>
      <c r="AP198" s="129"/>
      <c r="AQ198" s="273"/>
      <c r="AR198" s="369"/>
      <c r="AS198" s="272"/>
      <c r="AT198" s="371"/>
      <c r="AU198" s="293"/>
      <c r="AV198" s="293"/>
      <c r="AW198" s="129"/>
      <c r="AX198" s="129"/>
      <c r="AY198" s="86"/>
      <c r="AZ198" s="87"/>
      <c r="BA198" s="88"/>
      <c r="BB198" s="88"/>
      <c r="BC198" s="88"/>
      <c r="BD198" s="88"/>
      <c r="BE198" s="88"/>
      <c r="BF198" s="88"/>
      <c r="BG198" s="88"/>
    </row>
    <row r="199" spans="1:59" s="90" customFormat="1" hidden="1" x14ac:dyDescent="0.2">
      <c r="A199" s="290"/>
      <c r="B199" s="291"/>
      <c r="C199" s="418"/>
      <c r="D199" s="293"/>
      <c r="E199" s="295"/>
      <c r="F199" s="271"/>
      <c r="G199" s="129"/>
      <c r="H199" s="129"/>
      <c r="I199" s="84"/>
      <c r="J199" s="271"/>
      <c r="K199" s="271"/>
      <c r="L199" s="271"/>
      <c r="M199" s="271"/>
      <c r="N199" s="291"/>
      <c r="O199" s="272"/>
      <c r="P199" s="291"/>
      <c r="Q199" s="272"/>
      <c r="R199" s="272"/>
      <c r="S199" s="85"/>
      <c r="T199" s="84">
        <f t="shared" si="690"/>
        <v>0</v>
      </c>
      <c r="U199" s="273"/>
      <c r="V199" s="273"/>
      <c r="W199" s="129"/>
      <c r="X199" s="273"/>
      <c r="Y199" s="273"/>
      <c r="Z199" s="132">
        <f t="shared" si="691"/>
        <v>0</v>
      </c>
      <c r="AA199" s="129"/>
      <c r="AB199" s="129"/>
      <c r="AC199" s="273"/>
      <c r="AD199" s="273"/>
      <c r="AE199" s="132">
        <f t="shared" si="692"/>
        <v>0</v>
      </c>
      <c r="AF199" s="129"/>
      <c r="AG199" s="129"/>
      <c r="AH199" s="273"/>
      <c r="AI199" s="273"/>
      <c r="AJ199" s="132">
        <f t="shared" si="693"/>
        <v>0</v>
      </c>
      <c r="AK199" s="129"/>
      <c r="AL199" s="129"/>
      <c r="AM199" s="273"/>
      <c r="AN199" s="273"/>
      <c r="AO199" s="132">
        <f t="shared" si="6"/>
        <v>0</v>
      </c>
      <c r="AP199" s="129"/>
      <c r="AQ199" s="273"/>
      <c r="AR199" s="369"/>
      <c r="AS199" s="272"/>
      <c r="AT199" s="371"/>
      <c r="AU199" s="293"/>
      <c r="AV199" s="293"/>
      <c r="AW199" s="129"/>
      <c r="AX199" s="129"/>
      <c r="AY199" s="86"/>
      <c r="AZ199" s="87"/>
      <c r="BA199" s="88"/>
      <c r="BB199" s="88"/>
      <c r="BC199" s="88"/>
      <c r="BD199" s="88"/>
      <c r="BE199" s="88"/>
      <c r="BF199" s="88"/>
      <c r="BG199" s="88"/>
    </row>
    <row r="200" spans="1:59" s="90" customFormat="1" hidden="1" x14ac:dyDescent="0.2">
      <c r="A200" s="290">
        <v>64</v>
      </c>
      <c r="B200" s="291"/>
      <c r="C200" s="418" t="e">
        <f>+VLOOKUP(B200,$A$691:$B$730,2,0)</f>
        <v>#N/A</v>
      </c>
      <c r="D200" s="293"/>
      <c r="E200" s="295" t="e">
        <f>IF(D200=$D$661,$E$661,IF(D200=$D$662,$E$662,IF(D200=$D$663,$E$663,IF(D200=$D$664,$E$664,IF(D200=$D$665,$E$665,IF(D200=$D$666,$E$666,IF(D200=$D$667,$E$667,IF(D200=$D$668,$E$668,IF(D200=$D$669,$E$669,IF(D200=$D$670,$E$670,IF(D200=VICERRECTORÍA_ACADÉMICA_,BE811,IF(D200=PLANEACIÓN_,BE813, IF(D200=IMPACTO,BE812,IF(D200=VICERRECTORÍA_ADMINISTRATIVA_FINANCIERA_,BE814,IF(D200=_VICERRECTORÍA_RESPONSABILIDAD_SOCIAL_Y_BIENESTAR_UNIVERSITARIO_,BE815," ")))))))))))))))</f>
        <v>#VALUE!</v>
      </c>
      <c r="F200" s="271"/>
      <c r="G200" s="129"/>
      <c r="H200" s="129"/>
      <c r="I200" s="84"/>
      <c r="J200" s="271"/>
      <c r="K200" s="291"/>
      <c r="L200" s="271"/>
      <c r="M200" s="271"/>
      <c r="N200" s="291"/>
      <c r="O200" s="272">
        <f t="shared" si="778"/>
        <v>0</v>
      </c>
      <c r="P200" s="291"/>
      <c r="Q200" s="272">
        <f t="shared" ref="Q200" si="966">IF(P200="ALTO",5,IF(P200="MEDIO-ALTO",4,IF(P200="MEDIO",3,IF(P200="MEDIO-BAJO",2,IF(P200="BAJO",1,0)))))</f>
        <v>0</v>
      </c>
      <c r="R200" s="272">
        <f t="shared" ref="R200" si="967">Q200*O200</f>
        <v>0</v>
      </c>
      <c r="S200" s="85"/>
      <c r="T200" s="84">
        <f t="shared" si="690"/>
        <v>0</v>
      </c>
      <c r="U200" s="273" t="e">
        <f t="shared" ref="U200:U260" si="968">ROUND(AVERAGEIF(T200:T202,"&gt;0"),0)</f>
        <v>#DIV/0!</v>
      </c>
      <c r="V200" s="273" t="e">
        <f t="shared" ref="V200:V260" si="969">U200*0.6</f>
        <v>#DIV/0!</v>
      </c>
      <c r="W200" s="129"/>
      <c r="X200" s="273" t="e">
        <f t="shared" ref="X200" si="970">IF(S200="No_existen",5*$X$10,Y200*$X$10)</f>
        <v>#DIV/0!</v>
      </c>
      <c r="Y200" s="273" t="e">
        <f t="shared" ref="Y200:Y236" si="971">ROUND(AVERAGEIF(Z200:Z202,"&gt;0"),0)</f>
        <v>#DIV/0!</v>
      </c>
      <c r="Z200" s="132">
        <f t="shared" si="691"/>
        <v>0</v>
      </c>
      <c r="AA200" s="129"/>
      <c r="AB200" s="129"/>
      <c r="AC200" s="273" t="e">
        <f t="shared" ref="AC200" si="972">IF(S200="No_existen",5*$AC$10,AD200*$AC$10)</f>
        <v>#DIV/0!</v>
      </c>
      <c r="AD200" s="273" t="e">
        <f t="shared" ref="AD200:AD260" si="973">ROUND(AVERAGEIF(AE200:AE202,"&gt;0"),0)</f>
        <v>#DIV/0!</v>
      </c>
      <c r="AE200" s="132">
        <f t="shared" si="692"/>
        <v>0</v>
      </c>
      <c r="AF200" s="129"/>
      <c r="AG200" s="129"/>
      <c r="AH200" s="273" t="e">
        <f t="shared" ref="AH200" si="974">IF(S200="No_existen",5*$AH$10,AI200*$AH$10)</f>
        <v>#DIV/0!</v>
      </c>
      <c r="AI200" s="273" t="e">
        <f t="shared" ref="AI200" si="975">ROUND(AVERAGEIF(AJ200:AJ202,"&gt;0"),0)</f>
        <v>#DIV/0!</v>
      </c>
      <c r="AJ200" s="132">
        <f t="shared" si="693"/>
        <v>0</v>
      </c>
      <c r="AK200" s="129"/>
      <c r="AL200" s="129"/>
      <c r="AM200" s="273" t="e">
        <f t="shared" ref="AM200" si="976">IF(S200="No_existen",5*$AM$10,AN200*$AM$10)</f>
        <v>#DIV/0!</v>
      </c>
      <c r="AN200" s="273" t="e">
        <f t="shared" ref="AN200" si="977">ROUND(AVERAGEIF(AO200:AO202,"&gt;0"),0)</f>
        <v>#DIV/0!</v>
      </c>
      <c r="AO200" s="132">
        <f t="shared" si="6"/>
        <v>0</v>
      </c>
      <c r="AP200" s="129"/>
      <c r="AQ200" s="273" t="e">
        <f t="shared" ref="AQ200" si="978">ROUND(AVERAGE(U200,Y200,AD200,AI200,AN200),0)</f>
        <v>#DIV/0!</v>
      </c>
      <c r="AR200" s="369" t="e">
        <f t="shared" ref="AR200" si="979">IF(AQ200&lt;1.5,"FUERTE",IF(AND(AQ200&gt;=1.5,AQ200&lt;2.5),"ACEPTABLE",IF(AQ200&gt;=5,"INEXISTENTE","DÉBIL")))</f>
        <v>#DIV/0!</v>
      </c>
      <c r="AS200" s="272">
        <f t="shared" ref="AS200" si="980">IF(R200=0,0,ROUND((R200*AQ200),0))</f>
        <v>0</v>
      </c>
      <c r="AT200" s="371" t="str">
        <f t="shared" ref="AT200" si="981">IF(AS200&gt;=36,"GRAVE", IF(AS200&lt;=10, "LEVE", "MODERADO"))</f>
        <v>LEVE</v>
      </c>
      <c r="AU200" s="293"/>
      <c r="AV200" s="293"/>
      <c r="AW200" s="129"/>
      <c r="AX200" s="129"/>
      <c r="AY200" s="86"/>
      <c r="AZ200" s="87"/>
      <c r="BA200" s="88"/>
      <c r="BB200" s="88"/>
      <c r="BC200" s="88"/>
      <c r="BD200" s="88"/>
      <c r="BE200" s="88"/>
      <c r="BF200" s="88"/>
      <c r="BG200" s="88"/>
    </row>
    <row r="201" spans="1:59" s="90" customFormat="1" hidden="1" x14ac:dyDescent="0.2">
      <c r="A201" s="290"/>
      <c r="B201" s="291"/>
      <c r="C201" s="418"/>
      <c r="D201" s="293"/>
      <c r="E201" s="295"/>
      <c r="F201" s="271"/>
      <c r="G201" s="129"/>
      <c r="H201" s="129"/>
      <c r="I201" s="84"/>
      <c r="J201" s="271"/>
      <c r="K201" s="271"/>
      <c r="L201" s="271"/>
      <c r="M201" s="271"/>
      <c r="N201" s="291"/>
      <c r="O201" s="272"/>
      <c r="P201" s="291"/>
      <c r="Q201" s="272"/>
      <c r="R201" s="272"/>
      <c r="S201" s="85"/>
      <c r="T201" s="84">
        <f t="shared" si="690"/>
        <v>0</v>
      </c>
      <c r="U201" s="273"/>
      <c r="V201" s="273"/>
      <c r="W201" s="129"/>
      <c r="X201" s="273"/>
      <c r="Y201" s="273"/>
      <c r="Z201" s="132">
        <f t="shared" si="691"/>
        <v>0</v>
      </c>
      <c r="AA201" s="129"/>
      <c r="AB201" s="129"/>
      <c r="AC201" s="273"/>
      <c r="AD201" s="273"/>
      <c r="AE201" s="132">
        <f t="shared" si="692"/>
        <v>0</v>
      </c>
      <c r="AF201" s="129"/>
      <c r="AG201" s="129"/>
      <c r="AH201" s="273"/>
      <c r="AI201" s="273"/>
      <c r="AJ201" s="132">
        <f t="shared" si="693"/>
        <v>0</v>
      </c>
      <c r="AK201" s="129"/>
      <c r="AL201" s="129"/>
      <c r="AM201" s="273"/>
      <c r="AN201" s="273"/>
      <c r="AO201" s="132">
        <f t="shared" si="6"/>
        <v>0</v>
      </c>
      <c r="AP201" s="129"/>
      <c r="AQ201" s="273"/>
      <c r="AR201" s="369"/>
      <c r="AS201" s="272"/>
      <c r="AT201" s="371"/>
      <c r="AU201" s="293"/>
      <c r="AV201" s="293"/>
      <c r="AW201" s="129"/>
      <c r="AX201" s="129"/>
      <c r="AY201" s="86"/>
      <c r="AZ201" s="87"/>
      <c r="BA201" s="88"/>
      <c r="BB201" s="88"/>
      <c r="BC201" s="88"/>
      <c r="BD201" s="88"/>
      <c r="BE201" s="88"/>
      <c r="BF201" s="88"/>
      <c r="BG201" s="88"/>
    </row>
    <row r="202" spans="1:59" s="90" customFormat="1" hidden="1" x14ac:dyDescent="0.2">
      <c r="A202" s="290"/>
      <c r="B202" s="291"/>
      <c r="C202" s="418"/>
      <c r="D202" s="293"/>
      <c r="E202" s="295"/>
      <c r="F202" s="271"/>
      <c r="G202" s="129"/>
      <c r="H202" s="129"/>
      <c r="I202" s="84"/>
      <c r="J202" s="271"/>
      <c r="K202" s="271"/>
      <c r="L202" s="271"/>
      <c r="M202" s="271"/>
      <c r="N202" s="291"/>
      <c r="O202" s="272"/>
      <c r="P202" s="291"/>
      <c r="Q202" s="272"/>
      <c r="R202" s="272"/>
      <c r="S202" s="85"/>
      <c r="T202" s="84">
        <f t="shared" si="690"/>
        <v>0</v>
      </c>
      <c r="U202" s="273"/>
      <c r="V202" s="273"/>
      <c r="W202" s="129"/>
      <c r="X202" s="273"/>
      <c r="Y202" s="273"/>
      <c r="Z202" s="132">
        <f t="shared" si="691"/>
        <v>0</v>
      </c>
      <c r="AA202" s="129"/>
      <c r="AB202" s="129"/>
      <c r="AC202" s="273"/>
      <c r="AD202" s="273"/>
      <c r="AE202" s="132">
        <f t="shared" si="692"/>
        <v>0</v>
      </c>
      <c r="AF202" s="129"/>
      <c r="AG202" s="129"/>
      <c r="AH202" s="273"/>
      <c r="AI202" s="273"/>
      <c r="AJ202" s="132">
        <f t="shared" si="693"/>
        <v>0</v>
      </c>
      <c r="AK202" s="129"/>
      <c r="AL202" s="129"/>
      <c r="AM202" s="273"/>
      <c r="AN202" s="273"/>
      <c r="AO202" s="132">
        <f t="shared" si="6"/>
        <v>0</v>
      </c>
      <c r="AP202" s="129"/>
      <c r="AQ202" s="273"/>
      <c r="AR202" s="369"/>
      <c r="AS202" s="272"/>
      <c r="AT202" s="371"/>
      <c r="AU202" s="293"/>
      <c r="AV202" s="293"/>
      <c r="AW202" s="129"/>
      <c r="AX202" s="129"/>
      <c r="AY202" s="86"/>
      <c r="AZ202" s="87"/>
      <c r="BA202" s="88"/>
      <c r="BB202" s="88"/>
      <c r="BC202" s="88"/>
      <c r="BD202" s="88"/>
      <c r="BE202" s="88"/>
      <c r="BF202" s="88"/>
      <c r="BG202" s="88"/>
    </row>
    <row r="203" spans="1:59" s="90" customFormat="1" hidden="1" x14ac:dyDescent="0.2">
      <c r="A203" s="290">
        <v>65</v>
      </c>
      <c r="B203" s="291"/>
      <c r="C203" s="418" t="e">
        <f>+VLOOKUP(B203,$A$691:$B$730,2,0)</f>
        <v>#N/A</v>
      </c>
      <c r="D203" s="293"/>
      <c r="E203" s="295" t="e">
        <f>IF(D203=$D$661,$E$661,IF(D203=$D$662,$E$662,IF(D203=$D$663,$E$663,IF(D203=$D$664,$E$664,IF(D203=$D$665,$E$665,IF(D203=$D$666,$E$666,IF(D203=$D$667,$E$667,IF(D203=$D$668,$E$668,IF(D203=$D$669,$E$669,IF(D203=$D$670,$E$670,IF(D203=VICERRECTORÍA_ACADÉMICA_,BE814,IF(D203=PLANEACIÓN_,BE816, IF(D203=IMPACTO,BE815,IF(D203=VICERRECTORÍA_ADMINISTRATIVA_FINANCIERA_,BE817,IF(D203=_VICERRECTORÍA_RESPONSABILIDAD_SOCIAL_Y_BIENESTAR_UNIVERSITARIO_,BE818," ")))))))))))))))</f>
        <v>#VALUE!</v>
      </c>
      <c r="F203" s="271"/>
      <c r="G203" s="129"/>
      <c r="H203" s="129"/>
      <c r="I203" s="84"/>
      <c r="J203" s="271"/>
      <c r="K203" s="291"/>
      <c r="L203" s="271"/>
      <c r="M203" s="271"/>
      <c r="N203" s="291"/>
      <c r="O203" s="272">
        <f t="shared" si="791"/>
        <v>0</v>
      </c>
      <c r="P203" s="291"/>
      <c r="Q203" s="272">
        <f t="shared" ref="Q203" si="982">IF(P203="ALTO",5,IF(P203="MEDIO-ALTO",4,IF(P203="MEDIO",3,IF(P203="MEDIO-BAJO",2,IF(P203="BAJO",1,0)))))</f>
        <v>0</v>
      </c>
      <c r="R203" s="272">
        <f t="shared" ref="R203" si="983">Q203*O203</f>
        <v>0</v>
      </c>
      <c r="S203" s="85"/>
      <c r="T203" s="84">
        <f t="shared" ref="T203:T266" si="984">IF(S203=$S$665,1,IF(S203=$S$661,5,IF(S203=$S$662,4,IF(S203=$S$663,3,IF(S203=$S$664,2,0)))))</f>
        <v>0</v>
      </c>
      <c r="U203" s="273" t="e">
        <f t="shared" ref="U203:U263" si="985">ROUND(AVERAGEIF(T203:T205,"&gt;0"),0)</f>
        <v>#DIV/0!</v>
      </c>
      <c r="V203" s="273" t="e">
        <f t="shared" ref="V203:V263" si="986">U203*0.6</f>
        <v>#DIV/0!</v>
      </c>
      <c r="W203" s="129"/>
      <c r="X203" s="273" t="e">
        <f t="shared" ref="X203" si="987">IF(S203="No_existen",5*$X$10,Y203*$X$10)</f>
        <v>#DIV/0!</v>
      </c>
      <c r="Y203" s="273" t="e">
        <f t="shared" ref="Y203:Y239" si="988">ROUND(AVERAGEIF(Z203:Z205,"&gt;0"),0)</f>
        <v>#DIV/0!</v>
      </c>
      <c r="Z203" s="132">
        <f t="shared" ref="Z203:Z266" si="989">IF(AA203=$AA$663,1,IF(AA203=$AA$662,2,IF(AA203=$AA$661,4,IF(S203="No_existen",5,0))))</f>
        <v>0</v>
      </c>
      <c r="AA203" s="129"/>
      <c r="AB203" s="129"/>
      <c r="AC203" s="273" t="e">
        <f t="shared" ref="AC203" si="990">IF(S203="No_existen",5*$AC$10,AD203*$AC$10)</f>
        <v>#DIV/0!</v>
      </c>
      <c r="AD203" s="273" t="e">
        <f t="shared" ref="AD203:AD263" si="991">ROUND(AVERAGEIF(AE203:AE205,"&gt;0"),0)</f>
        <v>#DIV/0!</v>
      </c>
      <c r="AE203" s="132">
        <f t="shared" ref="AE203:AE266" si="992">IF(AF203=$AK$662,1,IF(AF203=$AK$661,4,IF(S203="No_existen",5,0)))</f>
        <v>0</v>
      </c>
      <c r="AF203" s="129"/>
      <c r="AG203" s="129"/>
      <c r="AH203" s="273" t="e">
        <f t="shared" ref="AH203" si="993">IF(S203="No_existen",5*$AH$10,AI203*$AH$10)</f>
        <v>#DIV/0!</v>
      </c>
      <c r="AI203" s="273" t="e">
        <f t="shared" ref="AI203" si="994">ROUND(AVERAGEIF(AJ203:AJ205,"&gt;0"),0)</f>
        <v>#DIV/0!</v>
      </c>
      <c r="AJ203" s="132">
        <f t="shared" ref="AJ203:AJ266" si="995">IF(AK203=$AP$661,1,IF(AK203=$AP$662,4,IF(S203="No_existen",5,0)))</f>
        <v>0</v>
      </c>
      <c r="AK203" s="129"/>
      <c r="AL203" s="129"/>
      <c r="AM203" s="273" t="e">
        <f t="shared" ref="AM203" si="996">IF(S203="No_existen",5*$AM$10,AN203*$AM$10)</f>
        <v>#DIV/0!</v>
      </c>
      <c r="AN203" s="273" t="e">
        <f t="shared" ref="AN203" si="997">ROUND(AVERAGEIF(AO203:AO205,"&gt;0"),0)</f>
        <v>#DIV/0!</v>
      </c>
      <c r="AO203" s="132">
        <f t="shared" si="6"/>
        <v>0</v>
      </c>
      <c r="AP203" s="129"/>
      <c r="AQ203" s="273" t="e">
        <f t="shared" ref="AQ203" si="998">ROUND(AVERAGE(U203,Y203,AD203,AI203,AN203),0)</f>
        <v>#DIV/0!</v>
      </c>
      <c r="AR203" s="369" t="e">
        <f t="shared" ref="AR203" si="999">IF(AQ203&lt;1.5,"FUERTE",IF(AND(AQ203&gt;=1.5,AQ203&lt;2.5),"ACEPTABLE",IF(AQ203&gt;=5,"INEXISTENTE","DÉBIL")))</f>
        <v>#DIV/0!</v>
      </c>
      <c r="AS203" s="272">
        <f t="shared" ref="AS203" si="1000">IF(R203=0,0,ROUND((R203*AQ203),0))</f>
        <v>0</v>
      </c>
      <c r="AT203" s="371" t="str">
        <f t="shared" ref="AT203" si="1001">IF(AS203&gt;=36,"GRAVE", IF(AS203&lt;=10, "LEVE", "MODERADO"))</f>
        <v>LEVE</v>
      </c>
      <c r="AU203" s="293"/>
      <c r="AV203" s="293"/>
      <c r="AW203" s="129"/>
      <c r="AX203" s="129"/>
      <c r="AY203" s="86"/>
      <c r="AZ203" s="87"/>
      <c r="BA203" s="88"/>
      <c r="BB203" s="88"/>
      <c r="BC203" s="88"/>
      <c r="BD203" s="88"/>
      <c r="BE203" s="88"/>
      <c r="BF203" s="88"/>
      <c r="BG203" s="88"/>
    </row>
    <row r="204" spans="1:59" s="90" customFormat="1" hidden="1" x14ac:dyDescent="0.2">
      <c r="A204" s="290"/>
      <c r="B204" s="291"/>
      <c r="C204" s="418"/>
      <c r="D204" s="293"/>
      <c r="E204" s="295"/>
      <c r="F204" s="271"/>
      <c r="G204" s="129"/>
      <c r="H204" s="129"/>
      <c r="I204" s="84"/>
      <c r="J204" s="271"/>
      <c r="K204" s="271"/>
      <c r="L204" s="271"/>
      <c r="M204" s="271"/>
      <c r="N204" s="291"/>
      <c r="O204" s="272"/>
      <c r="P204" s="291"/>
      <c r="Q204" s="272"/>
      <c r="R204" s="272"/>
      <c r="S204" s="85"/>
      <c r="T204" s="84">
        <f t="shared" si="984"/>
        <v>0</v>
      </c>
      <c r="U204" s="273"/>
      <c r="V204" s="273"/>
      <c r="W204" s="129"/>
      <c r="X204" s="273"/>
      <c r="Y204" s="273"/>
      <c r="Z204" s="132">
        <f t="shared" si="989"/>
        <v>0</v>
      </c>
      <c r="AA204" s="129"/>
      <c r="AB204" s="129"/>
      <c r="AC204" s="273"/>
      <c r="AD204" s="273"/>
      <c r="AE204" s="132">
        <f t="shared" si="992"/>
        <v>0</v>
      </c>
      <c r="AF204" s="129"/>
      <c r="AG204" s="129"/>
      <c r="AH204" s="273"/>
      <c r="AI204" s="273"/>
      <c r="AJ204" s="132">
        <f t="shared" si="995"/>
        <v>0</v>
      </c>
      <c r="AK204" s="129"/>
      <c r="AL204" s="129"/>
      <c r="AM204" s="273"/>
      <c r="AN204" s="273"/>
      <c r="AO204" s="132">
        <f t="shared" ref="AO204:AO267" si="1002">IF(AP204="Preventivo",1,IF(AP204="Detectivo",4, IF(S204="No_existen",5,0)))</f>
        <v>0</v>
      </c>
      <c r="AP204" s="129"/>
      <c r="AQ204" s="273"/>
      <c r="AR204" s="369"/>
      <c r="AS204" s="272"/>
      <c r="AT204" s="371"/>
      <c r="AU204" s="293"/>
      <c r="AV204" s="293"/>
      <c r="AW204" s="129"/>
      <c r="AX204" s="129"/>
      <c r="AY204" s="86"/>
      <c r="AZ204" s="87"/>
      <c r="BA204" s="88"/>
      <c r="BB204" s="88"/>
      <c r="BC204" s="88"/>
      <c r="BD204" s="88"/>
      <c r="BE204" s="88"/>
      <c r="BF204" s="88"/>
      <c r="BG204" s="88"/>
    </row>
    <row r="205" spans="1:59" s="90" customFormat="1" hidden="1" x14ac:dyDescent="0.2">
      <c r="A205" s="290"/>
      <c r="B205" s="291"/>
      <c r="C205" s="418"/>
      <c r="D205" s="293"/>
      <c r="E205" s="295"/>
      <c r="F205" s="271"/>
      <c r="G205" s="129"/>
      <c r="H205" s="129"/>
      <c r="I205" s="84"/>
      <c r="J205" s="271"/>
      <c r="K205" s="271"/>
      <c r="L205" s="271"/>
      <c r="M205" s="271"/>
      <c r="N205" s="291"/>
      <c r="O205" s="272"/>
      <c r="P205" s="291"/>
      <c r="Q205" s="272"/>
      <c r="R205" s="272"/>
      <c r="S205" s="85"/>
      <c r="T205" s="84">
        <f t="shared" si="984"/>
        <v>0</v>
      </c>
      <c r="U205" s="273"/>
      <c r="V205" s="273"/>
      <c r="W205" s="129"/>
      <c r="X205" s="273"/>
      <c r="Y205" s="273"/>
      <c r="Z205" s="132">
        <f t="shared" si="989"/>
        <v>0</v>
      </c>
      <c r="AA205" s="129"/>
      <c r="AB205" s="129"/>
      <c r="AC205" s="273"/>
      <c r="AD205" s="273"/>
      <c r="AE205" s="132">
        <f t="shared" si="992"/>
        <v>0</v>
      </c>
      <c r="AF205" s="129"/>
      <c r="AG205" s="129"/>
      <c r="AH205" s="273"/>
      <c r="AI205" s="273"/>
      <c r="AJ205" s="132">
        <f t="shared" si="995"/>
        <v>0</v>
      </c>
      <c r="AK205" s="129"/>
      <c r="AL205" s="129"/>
      <c r="AM205" s="273"/>
      <c r="AN205" s="273"/>
      <c r="AO205" s="132">
        <f t="shared" si="1002"/>
        <v>0</v>
      </c>
      <c r="AP205" s="129"/>
      <c r="AQ205" s="273"/>
      <c r="AR205" s="369"/>
      <c r="AS205" s="272"/>
      <c r="AT205" s="371"/>
      <c r="AU205" s="293"/>
      <c r="AV205" s="293"/>
      <c r="AW205" s="129"/>
      <c r="AX205" s="129"/>
      <c r="AY205" s="86"/>
      <c r="AZ205" s="87"/>
      <c r="BA205" s="88"/>
      <c r="BB205" s="88"/>
      <c r="BC205" s="88"/>
      <c r="BD205" s="88"/>
      <c r="BE205" s="88"/>
      <c r="BF205" s="88"/>
      <c r="BG205" s="88"/>
    </row>
    <row r="206" spans="1:59" s="90" customFormat="1" hidden="1" x14ac:dyDescent="0.2">
      <c r="A206" s="290">
        <v>66</v>
      </c>
      <c r="B206" s="291"/>
      <c r="C206" s="418" t="e">
        <f>+VLOOKUP(B206,$A$691:$B$730,2,0)</f>
        <v>#N/A</v>
      </c>
      <c r="D206" s="293"/>
      <c r="E206" s="295" t="e">
        <f>IF(D206=$D$661,$E$661,IF(D206=$D$662,$E$662,IF(D206=$D$663,$E$663,IF(D206=$D$664,$E$664,IF(D206=$D$665,$E$665,IF(D206=$D$666,$E$666,IF(D206=$D$667,$E$667,IF(D206=$D$668,$E$668,IF(D206=$D$669,$E$669,IF(D206=$D$670,$E$670,IF(D206=VICERRECTORÍA_ACADÉMICA_,BE817,IF(D206=PLANEACIÓN_,BE819, IF(D206=IMPACTO,BE818,IF(D206=VICERRECTORÍA_ADMINISTRATIVA_FINANCIERA_,BE820,IF(D206=_VICERRECTORÍA_RESPONSABILIDAD_SOCIAL_Y_BIENESTAR_UNIVERSITARIO_,BE821," ")))))))))))))))</f>
        <v>#VALUE!</v>
      </c>
      <c r="F206" s="271"/>
      <c r="G206" s="129"/>
      <c r="H206" s="129"/>
      <c r="I206" s="84"/>
      <c r="J206" s="271"/>
      <c r="K206" s="291"/>
      <c r="L206" s="271"/>
      <c r="M206" s="271"/>
      <c r="N206" s="291"/>
      <c r="O206" s="272">
        <f t="shared" si="804"/>
        <v>0</v>
      </c>
      <c r="P206" s="291"/>
      <c r="Q206" s="272">
        <f t="shared" ref="Q206" si="1003">IF(P206="ALTO",5,IF(P206="MEDIO-ALTO",4,IF(P206="MEDIO",3,IF(P206="MEDIO-BAJO",2,IF(P206="BAJO",1,0)))))</f>
        <v>0</v>
      </c>
      <c r="R206" s="272">
        <f t="shared" ref="R206" si="1004">Q206*O206</f>
        <v>0</v>
      </c>
      <c r="S206" s="85"/>
      <c r="T206" s="84">
        <f t="shared" si="984"/>
        <v>0</v>
      </c>
      <c r="U206" s="273" t="e">
        <f t="shared" ref="U206:U266" si="1005">ROUND(AVERAGEIF(T206:T208,"&gt;0"),0)</f>
        <v>#DIV/0!</v>
      </c>
      <c r="V206" s="273" t="e">
        <f t="shared" ref="V206:V266" si="1006">U206*0.6</f>
        <v>#DIV/0!</v>
      </c>
      <c r="W206" s="129"/>
      <c r="X206" s="273" t="e">
        <f t="shared" ref="X206" si="1007">IF(S206="No_existen",5*$X$10,Y206*$X$10)</f>
        <v>#DIV/0!</v>
      </c>
      <c r="Y206" s="273" t="e">
        <f t="shared" ref="Y206:Y242" si="1008">ROUND(AVERAGEIF(Z206:Z208,"&gt;0"),0)</f>
        <v>#DIV/0!</v>
      </c>
      <c r="Z206" s="132">
        <f t="shared" si="989"/>
        <v>0</v>
      </c>
      <c r="AA206" s="129"/>
      <c r="AB206" s="129"/>
      <c r="AC206" s="273" t="e">
        <f t="shared" ref="AC206" si="1009">IF(S206="No_existen",5*$AC$10,AD206*$AC$10)</f>
        <v>#DIV/0!</v>
      </c>
      <c r="AD206" s="273" t="e">
        <f t="shared" ref="AD206:AD266" si="1010">ROUND(AVERAGEIF(AE206:AE208,"&gt;0"),0)</f>
        <v>#DIV/0!</v>
      </c>
      <c r="AE206" s="132">
        <f t="shared" si="992"/>
        <v>0</v>
      </c>
      <c r="AF206" s="129"/>
      <c r="AG206" s="129"/>
      <c r="AH206" s="273" t="e">
        <f t="shared" ref="AH206" si="1011">IF(S206="No_existen",5*$AH$10,AI206*$AH$10)</f>
        <v>#DIV/0!</v>
      </c>
      <c r="AI206" s="273" t="e">
        <f t="shared" ref="AI206" si="1012">ROUND(AVERAGEIF(AJ206:AJ208,"&gt;0"),0)</f>
        <v>#DIV/0!</v>
      </c>
      <c r="AJ206" s="132">
        <f t="shared" si="995"/>
        <v>0</v>
      </c>
      <c r="AK206" s="129"/>
      <c r="AL206" s="129"/>
      <c r="AM206" s="273" t="e">
        <f t="shared" ref="AM206" si="1013">IF(S206="No_existen",5*$AM$10,AN206*$AM$10)</f>
        <v>#DIV/0!</v>
      </c>
      <c r="AN206" s="273" t="e">
        <f t="shared" ref="AN206" si="1014">ROUND(AVERAGEIF(AO206:AO208,"&gt;0"),0)</f>
        <v>#DIV/0!</v>
      </c>
      <c r="AO206" s="132">
        <f t="shared" si="1002"/>
        <v>0</v>
      </c>
      <c r="AP206" s="129"/>
      <c r="AQ206" s="273" t="e">
        <f t="shared" ref="AQ206" si="1015">ROUND(AVERAGE(U206,Y206,AD206,AI206,AN206),0)</f>
        <v>#DIV/0!</v>
      </c>
      <c r="AR206" s="369" t="e">
        <f t="shared" ref="AR206" si="1016">IF(AQ206&lt;1.5,"FUERTE",IF(AND(AQ206&gt;=1.5,AQ206&lt;2.5),"ACEPTABLE",IF(AQ206&gt;=5,"INEXISTENTE","DÉBIL")))</f>
        <v>#DIV/0!</v>
      </c>
      <c r="AS206" s="272">
        <f t="shared" ref="AS206" si="1017">IF(R206=0,0,ROUND((R206*AQ206),0))</f>
        <v>0</v>
      </c>
      <c r="AT206" s="371" t="str">
        <f t="shared" ref="AT206" si="1018">IF(AS206&gt;=36,"GRAVE", IF(AS206&lt;=10, "LEVE", "MODERADO"))</f>
        <v>LEVE</v>
      </c>
      <c r="AU206" s="293"/>
      <c r="AV206" s="293"/>
      <c r="AW206" s="129"/>
      <c r="AX206" s="129"/>
      <c r="AY206" s="86"/>
      <c r="AZ206" s="87"/>
      <c r="BA206" s="88"/>
      <c r="BB206" s="88"/>
      <c r="BC206" s="88"/>
      <c r="BD206" s="88"/>
      <c r="BE206" s="88"/>
      <c r="BF206" s="88"/>
      <c r="BG206" s="88"/>
    </row>
    <row r="207" spans="1:59" s="90" customFormat="1" hidden="1" x14ac:dyDescent="0.2">
      <c r="A207" s="290"/>
      <c r="B207" s="291"/>
      <c r="C207" s="418"/>
      <c r="D207" s="293"/>
      <c r="E207" s="295"/>
      <c r="F207" s="271"/>
      <c r="G207" s="129"/>
      <c r="H207" s="129"/>
      <c r="I207" s="84"/>
      <c r="J207" s="271"/>
      <c r="K207" s="271"/>
      <c r="L207" s="271"/>
      <c r="M207" s="271"/>
      <c r="N207" s="291"/>
      <c r="O207" s="272"/>
      <c r="P207" s="291"/>
      <c r="Q207" s="272"/>
      <c r="R207" s="272"/>
      <c r="S207" s="85"/>
      <c r="T207" s="84">
        <f t="shared" si="984"/>
        <v>0</v>
      </c>
      <c r="U207" s="273"/>
      <c r="V207" s="273"/>
      <c r="W207" s="129"/>
      <c r="X207" s="273"/>
      <c r="Y207" s="273"/>
      <c r="Z207" s="132">
        <f t="shared" si="989"/>
        <v>0</v>
      </c>
      <c r="AA207" s="129"/>
      <c r="AB207" s="129"/>
      <c r="AC207" s="273"/>
      <c r="AD207" s="273"/>
      <c r="AE207" s="132">
        <f t="shared" si="992"/>
        <v>0</v>
      </c>
      <c r="AF207" s="129"/>
      <c r="AG207" s="129"/>
      <c r="AH207" s="273"/>
      <c r="AI207" s="273"/>
      <c r="AJ207" s="132">
        <f t="shared" si="995"/>
        <v>0</v>
      </c>
      <c r="AK207" s="129"/>
      <c r="AL207" s="129"/>
      <c r="AM207" s="273"/>
      <c r="AN207" s="273"/>
      <c r="AO207" s="132">
        <f t="shared" si="1002"/>
        <v>0</v>
      </c>
      <c r="AP207" s="129"/>
      <c r="AQ207" s="273"/>
      <c r="AR207" s="369"/>
      <c r="AS207" s="272"/>
      <c r="AT207" s="371"/>
      <c r="AU207" s="293"/>
      <c r="AV207" s="293"/>
      <c r="AW207" s="129"/>
      <c r="AX207" s="129"/>
      <c r="AY207" s="86"/>
      <c r="AZ207" s="87"/>
      <c r="BA207" s="88"/>
      <c r="BB207" s="88"/>
      <c r="BC207" s="88"/>
      <c r="BD207" s="88"/>
      <c r="BE207" s="88"/>
      <c r="BF207" s="88"/>
      <c r="BG207" s="88"/>
    </row>
    <row r="208" spans="1:59" s="90" customFormat="1" hidden="1" x14ac:dyDescent="0.2">
      <c r="A208" s="290"/>
      <c r="B208" s="291"/>
      <c r="C208" s="418"/>
      <c r="D208" s="293"/>
      <c r="E208" s="295"/>
      <c r="F208" s="271"/>
      <c r="G208" s="129"/>
      <c r="H208" s="129"/>
      <c r="I208" s="84"/>
      <c r="J208" s="271"/>
      <c r="K208" s="271"/>
      <c r="L208" s="271"/>
      <c r="M208" s="271"/>
      <c r="N208" s="291"/>
      <c r="O208" s="272"/>
      <c r="P208" s="291"/>
      <c r="Q208" s="272"/>
      <c r="R208" s="272"/>
      <c r="S208" s="85"/>
      <c r="T208" s="84">
        <f t="shared" si="984"/>
        <v>0</v>
      </c>
      <c r="U208" s="273"/>
      <c r="V208" s="273"/>
      <c r="W208" s="129"/>
      <c r="X208" s="273"/>
      <c r="Y208" s="273"/>
      <c r="Z208" s="132">
        <f t="shared" si="989"/>
        <v>0</v>
      </c>
      <c r="AA208" s="129"/>
      <c r="AB208" s="129"/>
      <c r="AC208" s="273"/>
      <c r="AD208" s="273"/>
      <c r="AE208" s="132">
        <f t="shared" si="992"/>
        <v>0</v>
      </c>
      <c r="AF208" s="129"/>
      <c r="AG208" s="129"/>
      <c r="AH208" s="273"/>
      <c r="AI208" s="273"/>
      <c r="AJ208" s="132">
        <f t="shared" si="995"/>
        <v>0</v>
      </c>
      <c r="AK208" s="129"/>
      <c r="AL208" s="129"/>
      <c r="AM208" s="273"/>
      <c r="AN208" s="273"/>
      <c r="AO208" s="132">
        <f t="shared" si="1002"/>
        <v>0</v>
      </c>
      <c r="AP208" s="129"/>
      <c r="AQ208" s="273"/>
      <c r="AR208" s="369"/>
      <c r="AS208" s="272"/>
      <c r="AT208" s="371"/>
      <c r="AU208" s="293"/>
      <c r="AV208" s="293"/>
      <c r="AW208" s="129"/>
      <c r="AX208" s="129"/>
      <c r="AY208" s="86"/>
      <c r="AZ208" s="87"/>
      <c r="BA208" s="88"/>
      <c r="BB208" s="88"/>
      <c r="BC208" s="88"/>
      <c r="BD208" s="88"/>
      <c r="BE208" s="88"/>
      <c r="BF208" s="88"/>
      <c r="BG208" s="88"/>
    </row>
    <row r="209" spans="1:59" s="90" customFormat="1" hidden="1" x14ac:dyDescent="0.2">
      <c r="A209" s="290">
        <v>67</v>
      </c>
      <c r="B209" s="291"/>
      <c r="C209" s="418" t="e">
        <f>+VLOOKUP(B209,$A$691:$B$730,2,0)</f>
        <v>#N/A</v>
      </c>
      <c r="D209" s="293"/>
      <c r="E209" s="295" t="e">
        <f>IF(D209=$D$661,$E$661,IF(D209=$D$662,$E$662,IF(D209=$D$663,$E$663,IF(D209=$D$664,$E$664,IF(D209=$D$665,$E$665,IF(D209=$D$666,$E$666,IF(D209=$D$667,$E$667,IF(D209=$D$668,$E$668,IF(D209=$D$669,$E$669,IF(D209=$D$670,$E$670,IF(D209=VICERRECTORÍA_ACADÉMICA_,BE820,IF(D209=PLANEACIÓN_,BE822, IF(D209=IMPACTO,BE821,IF(D209=VICERRECTORÍA_ADMINISTRATIVA_FINANCIERA_,BE823,IF(D209=_VICERRECTORÍA_RESPONSABILIDAD_SOCIAL_Y_BIENESTAR_UNIVERSITARIO_,BE824," ")))))))))))))))</f>
        <v>#VALUE!</v>
      </c>
      <c r="F209" s="271"/>
      <c r="G209" s="129"/>
      <c r="H209" s="129"/>
      <c r="I209" s="84"/>
      <c r="J209" s="271"/>
      <c r="K209" s="291"/>
      <c r="L209" s="271"/>
      <c r="M209" s="271"/>
      <c r="N209" s="291"/>
      <c r="O209" s="272">
        <f t="shared" si="817"/>
        <v>0</v>
      </c>
      <c r="P209" s="291"/>
      <c r="Q209" s="272">
        <f t="shared" ref="Q209" si="1019">IF(P209="ALTO",5,IF(P209="MEDIO-ALTO",4,IF(P209="MEDIO",3,IF(P209="MEDIO-BAJO",2,IF(P209="BAJO",1,0)))))</f>
        <v>0</v>
      </c>
      <c r="R209" s="272">
        <f t="shared" ref="R209" si="1020">Q209*O209</f>
        <v>0</v>
      </c>
      <c r="S209" s="85"/>
      <c r="T209" s="84">
        <f t="shared" si="984"/>
        <v>0</v>
      </c>
      <c r="U209" s="273" t="e">
        <f t="shared" ref="U209:U269" si="1021">ROUND(AVERAGEIF(T209:T211,"&gt;0"),0)</f>
        <v>#DIV/0!</v>
      </c>
      <c r="V209" s="273" t="e">
        <f t="shared" ref="V209:V269" si="1022">U209*0.6</f>
        <v>#DIV/0!</v>
      </c>
      <c r="W209" s="129"/>
      <c r="X209" s="273" t="e">
        <f t="shared" ref="X209" si="1023">IF(S209="No_existen",5*$X$10,Y209*$X$10)</f>
        <v>#DIV/0!</v>
      </c>
      <c r="Y209" s="273" t="e">
        <f t="shared" ref="Y209:Y245" si="1024">ROUND(AVERAGEIF(Z209:Z211,"&gt;0"),0)</f>
        <v>#DIV/0!</v>
      </c>
      <c r="Z209" s="132">
        <f t="shared" si="989"/>
        <v>0</v>
      </c>
      <c r="AA209" s="129"/>
      <c r="AB209" s="129"/>
      <c r="AC209" s="273" t="e">
        <f t="shared" ref="AC209" si="1025">IF(S209="No_existen",5*$AC$10,AD209*$AC$10)</f>
        <v>#DIV/0!</v>
      </c>
      <c r="AD209" s="273" t="e">
        <f t="shared" ref="AD209:AD269" si="1026">ROUND(AVERAGEIF(AE209:AE211,"&gt;0"),0)</f>
        <v>#DIV/0!</v>
      </c>
      <c r="AE209" s="132">
        <f t="shared" si="992"/>
        <v>0</v>
      </c>
      <c r="AF209" s="129"/>
      <c r="AG209" s="129"/>
      <c r="AH209" s="273" t="e">
        <f t="shared" ref="AH209" si="1027">IF(S209="No_existen",5*$AH$10,AI209*$AH$10)</f>
        <v>#DIV/0!</v>
      </c>
      <c r="AI209" s="273" t="e">
        <f t="shared" ref="AI209" si="1028">ROUND(AVERAGEIF(AJ209:AJ211,"&gt;0"),0)</f>
        <v>#DIV/0!</v>
      </c>
      <c r="AJ209" s="132">
        <f t="shared" si="995"/>
        <v>0</v>
      </c>
      <c r="AK209" s="129"/>
      <c r="AL209" s="129"/>
      <c r="AM209" s="273" t="e">
        <f t="shared" ref="AM209" si="1029">IF(S209="No_existen",5*$AM$10,AN209*$AM$10)</f>
        <v>#DIV/0!</v>
      </c>
      <c r="AN209" s="273" t="e">
        <f t="shared" ref="AN209" si="1030">ROUND(AVERAGEIF(AO209:AO211,"&gt;0"),0)</f>
        <v>#DIV/0!</v>
      </c>
      <c r="AO209" s="132">
        <f t="shared" si="1002"/>
        <v>0</v>
      </c>
      <c r="AP209" s="129"/>
      <c r="AQ209" s="273" t="e">
        <f t="shared" ref="AQ209" si="1031">ROUND(AVERAGE(U209,Y209,AD209,AI209,AN209),0)</f>
        <v>#DIV/0!</v>
      </c>
      <c r="AR209" s="369" t="e">
        <f t="shared" ref="AR209" si="1032">IF(AQ209&lt;1.5,"FUERTE",IF(AND(AQ209&gt;=1.5,AQ209&lt;2.5),"ACEPTABLE",IF(AQ209&gt;=5,"INEXISTENTE","DÉBIL")))</f>
        <v>#DIV/0!</v>
      </c>
      <c r="AS209" s="272">
        <f t="shared" ref="AS209" si="1033">IF(R209=0,0,ROUND((R209*AQ209),0))</f>
        <v>0</v>
      </c>
      <c r="AT209" s="371" t="str">
        <f t="shared" ref="AT209" si="1034">IF(AS209&gt;=36,"GRAVE", IF(AS209&lt;=10, "LEVE", "MODERADO"))</f>
        <v>LEVE</v>
      </c>
      <c r="AU209" s="293"/>
      <c r="AV209" s="293"/>
      <c r="AW209" s="129"/>
      <c r="AX209" s="129"/>
      <c r="AY209" s="86"/>
      <c r="AZ209" s="87"/>
      <c r="BA209" s="88"/>
      <c r="BB209" s="88"/>
      <c r="BC209" s="88"/>
      <c r="BD209" s="88"/>
      <c r="BE209" s="88"/>
      <c r="BF209" s="88"/>
      <c r="BG209" s="88"/>
    </row>
    <row r="210" spans="1:59" s="90" customFormat="1" hidden="1" x14ac:dyDescent="0.2">
      <c r="A210" s="290"/>
      <c r="B210" s="291"/>
      <c r="C210" s="418"/>
      <c r="D210" s="293"/>
      <c r="E210" s="295"/>
      <c r="F210" s="271"/>
      <c r="G210" s="129"/>
      <c r="H210" s="129"/>
      <c r="I210" s="84"/>
      <c r="J210" s="271"/>
      <c r="K210" s="271"/>
      <c r="L210" s="271"/>
      <c r="M210" s="271"/>
      <c r="N210" s="291"/>
      <c r="O210" s="272"/>
      <c r="P210" s="291"/>
      <c r="Q210" s="272"/>
      <c r="R210" s="272"/>
      <c r="S210" s="85"/>
      <c r="T210" s="84">
        <f t="shared" si="984"/>
        <v>0</v>
      </c>
      <c r="U210" s="273"/>
      <c r="V210" s="273"/>
      <c r="W210" s="129"/>
      <c r="X210" s="273"/>
      <c r="Y210" s="273"/>
      <c r="Z210" s="132">
        <f t="shared" si="989"/>
        <v>0</v>
      </c>
      <c r="AA210" s="129"/>
      <c r="AB210" s="129"/>
      <c r="AC210" s="273"/>
      <c r="AD210" s="273"/>
      <c r="AE210" s="132">
        <f t="shared" si="992"/>
        <v>0</v>
      </c>
      <c r="AF210" s="129"/>
      <c r="AG210" s="129"/>
      <c r="AH210" s="273"/>
      <c r="AI210" s="273"/>
      <c r="AJ210" s="132">
        <f t="shared" si="995"/>
        <v>0</v>
      </c>
      <c r="AK210" s="129"/>
      <c r="AL210" s="129"/>
      <c r="AM210" s="273"/>
      <c r="AN210" s="273"/>
      <c r="AO210" s="132">
        <f t="shared" si="1002"/>
        <v>0</v>
      </c>
      <c r="AP210" s="129"/>
      <c r="AQ210" s="273"/>
      <c r="AR210" s="369"/>
      <c r="AS210" s="272"/>
      <c r="AT210" s="371"/>
      <c r="AU210" s="293"/>
      <c r="AV210" s="293"/>
      <c r="AW210" s="129"/>
      <c r="AX210" s="129"/>
      <c r="AY210" s="86"/>
      <c r="AZ210" s="87"/>
      <c r="BA210" s="88"/>
      <c r="BB210" s="88"/>
      <c r="BC210" s="88"/>
      <c r="BD210" s="88"/>
      <c r="BE210" s="88"/>
      <c r="BF210" s="88"/>
      <c r="BG210" s="88"/>
    </row>
    <row r="211" spans="1:59" s="90" customFormat="1" hidden="1" x14ac:dyDescent="0.2">
      <c r="A211" s="290"/>
      <c r="B211" s="291"/>
      <c r="C211" s="418"/>
      <c r="D211" s="293"/>
      <c r="E211" s="295"/>
      <c r="F211" s="271"/>
      <c r="G211" s="129"/>
      <c r="H211" s="129"/>
      <c r="I211" s="84"/>
      <c r="J211" s="271"/>
      <c r="K211" s="271"/>
      <c r="L211" s="271"/>
      <c r="M211" s="271"/>
      <c r="N211" s="291"/>
      <c r="O211" s="272"/>
      <c r="P211" s="291"/>
      <c r="Q211" s="272"/>
      <c r="R211" s="272"/>
      <c r="S211" s="85"/>
      <c r="T211" s="84">
        <f t="shared" si="984"/>
        <v>0</v>
      </c>
      <c r="U211" s="273"/>
      <c r="V211" s="273"/>
      <c r="W211" s="129"/>
      <c r="X211" s="273"/>
      <c r="Y211" s="273"/>
      <c r="Z211" s="132">
        <f t="shared" si="989"/>
        <v>0</v>
      </c>
      <c r="AA211" s="129"/>
      <c r="AB211" s="129"/>
      <c r="AC211" s="273"/>
      <c r="AD211" s="273"/>
      <c r="AE211" s="132">
        <f t="shared" si="992"/>
        <v>0</v>
      </c>
      <c r="AF211" s="129"/>
      <c r="AG211" s="129"/>
      <c r="AH211" s="273"/>
      <c r="AI211" s="273"/>
      <c r="AJ211" s="132">
        <f t="shared" si="995"/>
        <v>0</v>
      </c>
      <c r="AK211" s="129"/>
      <c r="AL211" s="129"/>
      <c r="AM211" s="273"/>
      <c r="AN211" s="273"/>
      <c r="AO211" s="132">
        <f t="shared" si="1002"/>
        <v>0</v>
      </c>
      <c r="AP211" s="129"/>
      <c r="AQ211" s="273"/>
      <c r="AR211" s="369"/>
      <c r="AS211" s="272"/>
      <c r="AT211" s="371"/>
      <c r="AU211" s="293"/>
      <c r="AV211" s="293"/>
      <c r="AW211" s="129"/>
      <c r="AX211" s="129"/>
      <c r="AY211" s="86"/>
      <c r="AZ211" s="87"/>
      <c r="BA211" s="88"/>
      <c r="BB211" s="88"/>
      <c r="BC211" s="88"/>
      <c r="BD211" s="88"/>
      <c r="BE211" s="88"/>
      <c r="BF211" s="88"/>
      <c r="BG211" s="88"/>
    </row>
    <row r="212" spans="1:59" s="90" customFormat="1" hidden="1" x14ac:dyDescent="0.2">
      <c r="A212" s="290">
        <v>68</v>
      </c>
      <c r="B212" s="291"/>
      <c r="C212" s="418" t="e">
        <f>+VLOOKUP(B212,$A$691:$B$730,2,0)</f>
        <v>#N/A</v>
      </c>
      <c r="D212" s="293"/>
      <c r="E212" s="295" t="e">
        <f>IF(D212=$D$661,$E$661,IF(D212=$D$662,$E$662,IF(D212=$D$663,$E$663,IF(D212=$D$664,$E$664,IF(D212=$D$665,$E$665,IF(D212=$D$666,$E$666,IF(D212=$D$667,$E$667,IF(D212=$D$668,$E$668,IF(D212=$D$669,$E$669,IF(D212=$D$670,$E$670,IF(D212=VICERRECTORÍA_ACADÉMICA_,BE823,IF(D212=PLANEACIÓN_,BE825, IF(D212=IMPACTO,BE824,IF(D212=VICERRECTORÍA_ADMINISTRATIVA_FINANCIERA_,BE826,IF(D212=_VICERRECTORÍA_RESPONSABILIDAD_SOCIAL_Y_BIENESTAR_UNIVERSITARIO_,BE827," ")))))))))))))))</f>
        <v>#VALUE!</v>
      </c>
      <c r="F212" s="271"/>
      <c r="G212" s="129"/>
      <c r="H212" s="129"/>
      <c r="I212" s="84"/>
      <c r="J212" s="271"/>
      <c r="K212" s="291"/>
      <c r="L212" s="271"/>
      <c r="M212" s="271"/>
      <c r="N212" s="291"/>
      <c r="O212" s="272">
        <f t="shared" si="830"/>
        <v>0</v>
      </c>
      <c r="P212" s="291"/>
      <c r="Q212" s="272">
        <f t="shared" ref="Q212" si="1035">IF(P212="ALTO",5,IF(P212="MEDIO-ALTO",4,IF(P212="MEDIO",3,IF(P212="MEDIO-BAJO",2,IF(P212="BAJO",1,0)))))</f>
        <v>0</v>
      </c>
      <c r="R212" s="272">
        <f t="shared" ref="R212" si="1036">Q212*O212</f>
        <v>0</v>
      </c>
      <c r="S212" s="85"/>
      <c r="T212" s="84">
        <f t="shared" si="984"/>
        <v>0</v>
      </c>
      <c r="U212" s="273" t="e">
        <f t="shared" ref="U212:U272" si="1037">ROUND(AVERAGEIF(T212:T214,"&gt;0"),0)</f>
        <v>#DIV/0!</v>
      </c>
      <c r="V212" s="273" t="e">
        <f t="shared" ref="V212:V272" si="1038">U212*0.6</f>
        <v>#DIV/0!</v>
      </c>
      <c r="W212" s="129"/>
      <c r="X212" s="273" t="e">
        <f t="shared" ref="X212" si="1039">IF(S212="No_existen",5*$X$10,Y212*$X$10)</f>
        <v>#DIV/0!</v>
      </c>
      <c r="Y212" s="273" t="e">
        <f t="shared" ref="Y212:Y248" si="1040">ROUND(AVERAGEIF(Z212:Z214,"&gt;0"),0)</f>
        <v>#DIV/0!</v>
      </c>
      <c r="Z212" s="132">
        <f t="shared" si="989"/>
        <v>0</v>
      </c>
      <c r="AA212" s="129"/>
      <c r="AB212" s="129"/>
      <c r="AC212" s="273" t="e">
        <f t="shared" ref="AC212" si="1041">IF(S212="No_existen",5*$AC$10,AD212*$AC$10)</f>
        <v>#DIV/0!</v>
      </c>
      <c r="AD212" s="273" t="e">
        <f t="shared" ref="AD212:AD272" si="1042">ROUND(AVERAGEIF(AE212:AE214,"&gt;0"),0)</f>
        <v>#DIV/0!</v>
      </c>
      <c r="AE212" s="132">
        <f t="shared" si="992"/>
        <v>0</v>
      </c>
      <c r="AF212" s="129"/>
      <c r="AG212" s="129"/>
      <c r="AH212" s="273" t="e">
        <f t="shared" ref="AH212" si="1043">IF(S212="No_existen",5*$AH$10,AI212*$AH$10)</f>
        <v>#DIV/0!</v>
      </c>
      <c r="AI212" s="273" t="e">
        <f t="shared" ref="AI212" si="1044">ROUND(AVERAGEIF(AJ212:AJ214,"&gt;0"),0)</f>
        <v>#DIV/0!</v>
      </c>
      <c r="AJ212" s="132">
        <f t="shared" si="995"/>
        <v>0</v>
      </c>
      <c r="AK212" s="129"/>
      <c r="AL212" s="129"/>
      <c r="AM212" s="273" t="e">
        <f t="shared" ref="AM212" si="1045">IF(S212="No_existen",5*$AM$10,AN212*$AM$10)</f>
        <v>#DIV/0!</v>
      </c>
      <c r="AN212" s="273" t="e">
        <f t="shared" ref="AN212" si="1046">ROUND(AVERAGEIF(AO212:AO214,"&gt;0"),0)</f>
        <v>#DIV/0!</v>
      </c>
      <c r="AO212" s="132">
        <f t="shared" si="1002"/>
        <v>0</v>
      </c>
      <c r="AP212" s="129"/>
      <c r="AQ212" s="273" t="e">
        <f t="shared" ref="AQ212" si="1047">ROUND(AVERAGE(U212,Y212,AD212,AI212,AN212),0)</f>
        <v>#DIV/0!</v>
      </c>
      <c r="AR212" s="369" t="e">
        <f t="shared" ref="AR212" si="1048">IF(AQ212&lt;1.5,"FUERTE",IF(AND(AQ212&gt;=1.5,AQ212&lt;2.5),"ACEPTABLE",IF(AQ212&gt;=5,"INEXISTENTE","DÉBIL")))</f>
        <v>#DIV/0!</v>
      </c>
      <c r="AS212" s="272">
        <f t="shared" ref="AS212" si="1049">IF(R212=0,0,ROUND((R212*AQ212),0))</f>
        <v>0</v>
      </c>
      <c r="AT212" s="371" t="str">
        <f t="shared" ref="AT212" si="1050">IF(AS212&gt;=36,"GRAVE", IF(AS212&lt;=10, "LEVE", "MODERADO"))</f>
        <v>LEVE</v>
      </c>
      <c r="AU212" s="293"/>
      <c r="AV212" s="293"/>
      <c r="AW212" s="129"/>
      <c r="AX212" s="129"/>
      <c r="AY212" s="86"/>
      <c r="AZ212" s="87"/>
      <c r="BA212" s="88"/>
      <c r="BB212" s="88"/>
      <c r="BC212" s="88"/>
      <c r="BD212" s="88"/>
      <c r="BE212" s="88"/>
      <c r="BF212" s="88"/>
      <c r="BG212" s="88"/>
    </row>
    <row r="213" spans="1:59" s="90" customFormat="1" hidden="1" x14ac:dyDescent="0.2">
      <c r="A213" s="290"/>
      <c r="B213" s="291"/>
      <c r="C213" s="418"/>
      <c r="D213" s="293"/>
      <c r="E213" s="295"/>
      <c r="F213" s="271"/>
      <c r="G213" s="129"/>
      <c r="H213" s="129"/>
      <c r="I213" s="84"/>
      <c r="J213" s="271"/>
      <c r="K213" s="271"/>
      <c r="L213" s="271"/>
      <c r="M213" s="271"/>
      <c r="N213" s="291"/>
      <c r="O213" s="272"/>
      <c r="P213" s="291"/>
      <c r="Q213" s="272"/>
      <c r="R213" s="272"/>
      <c r="S213" s="85"/>
      <c r="T213" s="84">
        <f t="shared" si="984"/>
        <v>0</v>
      </c>
      <c r="U213" s="273"/>
      <c r="V213" s="273"/>
      <c r="W213" s="129"/>
      <c r="X213" s="273"/>
      <c r="Y213" s="273"/>
      <c r="Z213" s="132">
        <f t="shared" si="989"/>
        <v>0</v>
      </c>
      <c r="AA213" s="129"/>
      <c r="AB213" s="129"/>
      <c r="AC213" s="273"/>
      <c r="AD213" s="273"/>
      <c r="AE213" s="132">
        <f t="shared" si="992"/>
        <v>0</v>
      </c>
      <c r="AF213" s="129"/>
      <c r="AG213" s="129"/>
      <c r="AH213" s="273"/>
      <c r="AI213" s="273"/>
      <c r="AJ213" s="132">
        <f t="shared" si="995"/>
        <v>0</v>
      </c>
      <c r="AK213" s="129"/>
      <c r="AL213" s="129"/>
      <c r="AM213" s="273"/>
      <c r="AN213" s="273"/>
      <c r="AO213" s="132">
        <f t="shared" si="1002"/>
        <v>0</v>
      </c>
      <c r="AP213" s="129"/>
      <c r="AQ213" s="273"/>
      <c r="AR213" s="369"/>
      <c r="AS213" s="272"/>
      <c r="AT213" s="371"/>
      <c r="AU213" s="293"/>
      <c r="AV213" s="293"/>
      <c r="AW213" s="129"/>
      <c r="AX213" s="129"/>
      <c r="AY213" s="86"/>
      <c r="AZ213" s="87"/>
      <c r="BA213" s="88"/>
      <c r="BB213" s="88"/>
      <c r="BC213" s="88"/>
      <c r="BD213" s="88"/>
      <c r="BE213" s="88"/>
      <c r="BF213" s="88"/>
      <c r="BG213" s="88"/>
    </row>
    <row r="214" spans="1:59" s="90" customFormat="1" hidden="1" x14ac:dyDescent="0.2">
      <c r="A214" s="290"/>
      <c r="B214" s="291"/>
      <c r="C214" s="418"/>
      <c r="D214" s="293"/>
      <c r="E214" s="295"/>
      <c r="F214" s="271"/>
      <c r="G214" s="129"/>
      <c r="H214" s="129"/>
      <c r="I214" s="84"/>
      <c r="J214" s="271"/>
      <c r="K214" s="271"/>
      <c r="L214" s="271"/>
      <c r="M214" s="271"/>
      <c r="N214" s="291"/>
      <c r="O214" s="272"/>
      <c r="P214" s="291"/>
      <c r="Q214" s="272"/>
      <c r="R214" s="272"/>
      <c r="S214" s="85"/>
      <c r="T214" s="84">
        <f t="shared" si="984"/>
        <v>0</v>
      </c>
      <c r="U214" s="273"/>
      <c r="V214" s="273"/>
      <c r="W214" s="129"/>
      <c r="X214" s="273"/>
      <c r="Y214" s="273"/>
      <c r="Z214" s="132">
        <f t="shared" si="989"/>
        <v>0</v>
      </c>
      <c r="AA214" s="129"/>
      <c r="AB214" s="129"/>
      <c r="AC214" s="273"/>
      <c r="AD214" s="273"/>
      <c r="AE214" s="132">
        <f t="shared" si="992"/>
        <v>0</v>
      </c>
      <c r="AF214" s="129"/>
      <c r="AG214" s="129"/>
      <c r="AH214" s="273"/>
      <c r="AI214" s="273"/>
      <c r="AJ214" s="132">
        <f t="shared" si="995"/>
        <v>0</v>
      </c>
      <c r="AK214" s="129"/>
      <c r="AL214" s="129"/>
      <c r="AM214" s="273"/>
      <c r="AN214" s="273"/>
      <c r="AO214" s="132">
        <f t="shared" si="1002"/>
        <v>0</v>
      </c>
      <c r="AP214" s="129"/>
      <c r="AQ214" s="273"/>
      <c r="AR214" s="369"/>
      <c r="AS214" s="272"/>
      <c r="AT214" s="371"/>
      <c r="AU214" s="293"/>
      <c r="AV214" s="293"/>
      <c r="AW214" s="129"/>
      <c r="AX214" s="129"/>
      <c r="AY214" s="86"/>
      <c r="AZ214" s="87"/>
      <c r="BA214" s="88"/>
      <c r="BB214" s="88"/>
      <c r="BC214" s="88"/>
      <c r="BD214" s="88"/>
      <c r="BE214" s="88"/>
      <c r="BF214" s="88"/>
      <c r="BG214" s="88"/>
    </row>
    <row r="215" spans="1:59" s="90" customFormat="1" hidden="1" x14ac:dyDescent="0.2">
      <c r="A215" s="290">
        <v>69</v>
      </c>
      <c r="B215" s="291"/>
      <c r="C215" s="418" t="e">
        <f>+VLOOKUP(B215,$A$691:$B$730,2,0)</f>
        <v>#N/A</v>
      </c>
      <c r="D215" s="293"/>
      <c r="E215" s="295" t="e">
        <f>IF(D215=$D$661,$E$661,IF(D215=$D$662,$E$662,IF(D215=$D$663,$E$663,IF(D215=$D$664,$E$664,IF(D215=$D$665,$E$665,IF(D215=$D$666,$E$666,IF(D215=$D$667,$E$667,IF(D215=$D$668,$E$668,IF(D215=$D$669,$E$669,IF(D215=$D$670,$E$670,IF(D215=VICERRECTORÍA_ACADÉMICA_,BE826,IF(D215=PLANEACIÓN_,BE828, IF(D215=IMPACTO,BE827,IF(D215=VICERRECTORÍA_ADMINISTRATIVA_FINANCIERA_,BE829,IF(D215=_VICERRECTORÍA_RESPONSABILIDAD_SOCIAL_Y_BIENESTAR_UNIVERSITARIO_,BE830," ")))))))))))))))</f>
        <v>#VALUE!</v>
      </c>
      <c r="F215" s="271"/>
      <c r="G215" s="129"/>
      <c r="H215" s="129"/>
      <c r="I215" s="84"/>
      <c r="J215" s="271"/>
      <c r="K215" s="291"/>
      <c r="L215" s="271"/>
      <c r="M215" s="271"/>
      <c r="N215" s="291"/>
      <c r="O215" s="272">
        <f t="shared" si="843"/>
        <v>0</v>
      </c>
      <c r="P215" s="291"/>
      <c r="Q215" s="272">
        <f t="shared" ref="Q215" si="1051">IF(P215="ALTO",5,IF(P215="MEDIO-ALTO",4,IF(P215="MEDIO",3,IF(P215="MEDIO-BAJO",2,IF(P215="BAJO",1,0)))))</f>
        <v>0</v>
      </c>
      <c r="R215" s="272">
        <f t="shared" ref="R215" si="1052">Q215*O215</f>
        <v>0</v>
      </c>
      <c r="S215" s="85"/>
      <c r="T215" s="84">
        <f t="shared" si="984"/>
        <v>0</v>
      </c>
      <c r="U215" s="273" t="e">
        <f t="shared" ref="U215:U275" si="1053">ROUND(AVERAGEIF(T215:T217,"&gt;0"),0)</f>
        <v>#DIV/0!</v>
      </c>
      <c r="V215" s="273" t="e">
        <f t="shared" ref="V215:V275" si="1054">U215*0.6</f>
        <v>#DIV/0!</v>
      </c>
      <c r="W215" s="129"/>
      <c r="X215" s="273" t="e">
        <f t="shared" ref="X215" si="1055">IF(S215="No_existen",5*$X$10,Y215*$X$10)</f>
        <v>#DIV/0!</v>
      </c>
      <c r="Y215" s="273" t="e">
        <f t="shared" ref="Y215:Y251" si="1056">ROUND(AVERAGEIF(Z215:Z217,"&gt;0"),0)</f>
        <v>#DIV/0!</v>
      </c>
      <c r="Z215" s="132">
        <f t="shared" si="989"/>
        <v>0</v>
      </c>
      <c r="AA215" s="129"/>
      <c r="AB215" s="129"/>
      <c r="AC215" s="273" t="e">
        <f t="shared" ref="AC215" si="1057">IF(S215="No_existen",5*$AC$10,AD215*$AC$10)</f>
        <v>#DIV/0!</v>
      </c>
      <c r="AD215" s="273" t="e">
        <f t="shared" ref="AD215:AD275" si="1058">ROUND(AVERAGEIF(AE215:AE217,"&gt;0"),0)</f>
        <v>#DIV/0!</v>
      </c>
      <c r="AE215" s="132">
        <f t="shared" si="992"/>
        <v>0</v>
      </c>
      <c r="AF215" s="129"/>
      <c r="AG215" s="129"/>
      <c r="AH215" s="273" t="e">
        <f t="shared" ref="AH215" si="1059">IF(S215="No_existen",5*$AH$10,AI215*$AH$10)</f>
        <v>#DIV/0!</v>
      </c>
      <c r="AI215" s="273" t="e">
        <f t="shared" ref="AI215" si="1060">ROUND(AVERAGEIF(AJ215:AJ217,"&gt;0"),0)</f>
        <v>#DIV/0!</v>
      </c>
      <c r="AJ215" s="132">
        <f t="shared" si="995"/>
        <v>0</v>
      </c>
      <c r="AK215" s="129"/>
      <c r="AL215" s="129"/>
      <c r="AM215" s="273" t="e">
        <f t="shared" ref="AM215" si="1061">IF(S215="No_existen",5*$AM$10,AN215*$AM$10)</f>
        <v>#DIV/0!</v>
      </c>
      <c r="AN215" s="273" t="e">
        <f t="shared" ref="AN215" si="1062">ROUND(AVERAGEIF(AO215:AO217,"&gt;0"),0)</f>
        <v>#DIV/0!</v>
      </c>
      <c r="AO215" s="132">
        <f t="shared" si="1002"/>
        <v>0</v>
      </c>
      <c r="AP215" s="129"/>
      <c r="AQ215" s="273" t="e">
        <f t="shared" ref="AQ215" si="1063">ROUND(AVERAGE(U215,Y215,AD215,AI215,AN215),0)</f>
        <v>#DIV/0!</v>
      </c>
      <c r="AR215" s="369" t="e">
        <f t="shared" ref="AR215" si="1064">IF(AQ215&lt;1.5,"FUERTE",IF(AND(AQ215&gt;=1.5,AQ215&lt;2.5),"ACEPTABLE",IF(AQ215&gt;=5,"INEXISTENTE","DÉBIL")))</f>
        <v>#DIV/0!</v>
      </c>
      <c r="AS215" s="272">
        <f t="shared" ref="AS215" si="1065">IF(R215=0,0,ROUND((R215*AQ215),0))</f>
        <v>0</v>
      </c>
      <c r="AT215" s="371" t="str">
        <f t="shared" ref="AT215" si="1066">IF(AS215&gt;=36,"GRAVE", IF(AS215&lt;=10, "LEVE", "MODERADO"))</f>
        <v>LEVE</v>
      </c>
      <c r="AU215" s="293"/>
      <c r="AV215" s="293"/>
      <c r="AW215" s="129"/>
      <c r="AX215" s="129"/>
      <c r="AY215" s="86"/>
      <c r="AZ215" s="87"/>
      <c r="BA215" s="88"/>
      <c r="BB215" s="88"/>
      <c r="BC215" s="88"/>
      <c r="BD215" s="88"/>
      <c r="BE215" s="88"/>
      <c r="BF215" s="88"/>
      <c r="BG215" s="88"/>
    </row>
    <row r="216" spans="1:59" s="90" customFormat="1" hidden="1" x14ac:dyDescent="0.2">
      <c r="A216" s="290"/>
      <c r="B216" s="291"/>
      <c r="C216" s="418"/>
      <c r="D216" s="293"/>
      <c r="E216" s="295"/>
      <c r="F216" s="271"/>
      <c r="G216" s="129"/>
      <c r="H216" s="129"/>
      <c r="I216" s="84"/>
      <c r="J216" s="271"/>
      <c r="K216" s="271"/>
      <c r="L216" s="271"/>
      <c r="M216" s="271"/>
      <c r="N216" s="291"/>
      <c r="O216" s="272"/>
      <c r="P216" s="291"/>
      <c r="Q216" s="272"/>
      <c r="R216" s="272"/>
      <c r="S216" s="85"/>
      <c r="T216" s="84">
        <f t="shared" si="984"/>
        <v>0</v>
      </c>
      <c r="U216" s="273"/>
      <c r="V216" s="273"/>
      <c r="W216" s="129"/>
      <c r="X216" s="273"/>
      <c r="Y216" s="273"/>
      <c r="Z216" s="132">
        <f t="shared" si="989"/>
        <v>0</v>
      </c>
      <c r="AA216" s="129"/>
      <c r="AB216" s="129"/>
      <c r="AC216" s="273"/>
      <c r="AD216" s="273"/>
      <c r="AE216" s="132">
        <f t="shared" si="992"/>
        <v>0</v>
      </c>
      <c r="AF216" s="129"/>
      <c r="AG216" s="129"/>
      <c r="AH216" s="273"/>
      <c r="AI216" s="273"/>
      <c r="AJ216" s="132">
        <f t="shared" si="995"/>
        <v>0</v>
      </c>
      <c r="AK216" s="129"/>
      <c r="AL216" s="129"/>
      <c r="AM216" s="273"/>
      <c r="AN216" s="273"/>
      <c r="AO216" s="132">
        <f t="shared" si="1002"/>
        <v>0</v>
      </c>
      <c r="AP216" s="129"/>
      <c r="AQ216" s="273"/>
      <c r="AR216" s="369"/>
      <c r="AS216" s="272"/>
      <c r="AT216" s="371"/>
      <c r="AU216" s="293"/>
      <c r="AV216" s="293"/>
      <c r="AW216" s="129"/>
      <c r="AX216" s="129"/>
      <c r="AY216" s="86"/>
      <c r="AZ216" s="87"/>
      <c r="BA216" s="88"/>
      <c r="BB216" s="88"/>
      <c r="BC216" s="88"/>
      <c r="BD216" s="88"/>
      <c r="BE216" s="88"/>
      <c r="BF216" s="88"/>
      <c r="BG216" s="88"/>
    </row>
    <row r="217" spans="1:59" s="90" customFormat="1" hidden="1" x14ac:dyDescent="0.2">
      <c r="A217" s="290"/>
      <c r="B217" s="291"/>
      <c r="C217" s="418"/>
      <c r="D217" s="293"/>
      <c r="E217" s="295"/>
      <c r="F217" s="271"/>
      <c r="G217" s="129"/>
      <c r="H217" s="129"/>
      <c r="I217" s="84"/>
      <c r="J217" s="271"/>
      <c r="K217" s="271"/>
      <c r="L217" s="271"/>
      <c r="M217" s="271"/>
      <c r="N217" s="291"/>
      <c r="O217" s="272"/>
      <c r="P217" s="291"/>
      <c r="Q217" s="272"/>
      <c r="R217" s="272"/>
      <c r="S217" s="85"/>
      <c r="T217" s="84">
        <f t="shared" si="984"/>
        <v>0</v>
      </c>
      <c r="U217" s="273"/>
      <c r="V217" s="273"/>
      <c r="W217" s="129"/>
      <c r="X217" s="273"/>
      <c r="Y217" s="273"/>
      <c r="Z217" s="132">
        <f t="shared" si="989"/>
        <v>0</v>
      </c>
      <c r="AA217" s="129"/>
      <c r="AB217" s="129"/>
      <c r="AC217" s="273"/>
      <c r="AD217" s="273"/>
      <c r="AE217" s="132">
        <f t="shared" si="992"/>
        <v>0</v>
      </c>
      <c r="AF217" s="129"/>
      <c r="AG217" s="129"/>
      <c r="AH217" s="273"/>
      <c r="AI217" s="273"/>
      <c r="AJ217" s="132">
        <f t="shared" si="995"/>
        <v>0</v>
      </c>
      <c r="AK217" s="129"/>
      <c r="AL217" s="129"/>
      <c r="AM217" s="273"/>
      <c r="AN217" s="273"/>
      <c r="AO217" s="132">
        <f t="shared" si="1002"/>
        <v>0</v>
      </c>
      <c r="AP217" s="129"/>
      <c r="AQ217" s="273"/>
      <c r="AR217" s="369"/>
      <c r="AS217" s="272"/>
      <c r="AT217" s="371"/>
      <c r="AU217" s="293"/>
      <c r="AV217" s="293"/>
      <c r="AW217" s="129"/>
      <c r="AX217" s="129"/>
      <c r="AY217" s="86"/>
      <c r="AZ217" s="87"/>
      <c r="BA217" s="88"/>
      <c r="BB217" s="88"/>
      <c r="BC217" s="88"/>
      <c r="BD217" s="88"/>
      <c r="BE217" s="88"/>
      <c r="BF217" s="88"/>
      <c r="BG217" s="88"/>
    </row>
    <row r="218" spans="1:59" s="90" customFormat="1" hidden="1" x14ac:dyDescent="0.2">
      <c r="A218" s="290">
        <v>70</v>
      </c>
      <c r="B218" s="291"/>
      <c r="C218" s="418" t="e">
        <f>+VLOOKUP(B218,$A$691:$B$730,2,0)</f>
        <v>#N/A</v>
      </c>
      <c r="D218" s="293"/>
      <c r="E218" s="295" t="e">
        <f>IF(D218=$D$661,$E$661,IF(D218=$D$662,$E$662,IF(D218=$D$663,$E$663,IF(D218=$D$664,$E$664,IF(D218=$D$665,$E$665,IF(D218=$D$666,$E$666,IF(D218=$D$667,$E$667,IF(D218=$D$668,$E$668,IF(D218=$D$669,$E$669,IF(D218=$D$670,$E$670,IF(D218=VICERRECTORÍA_ACADÉMICA_,BE829,IF(D218=PLANEACIÓN_,BE831, IF(D218=IMPACTO,BE830,IF(D218=VICERRECTORÍA_ADMINISTRATIVA_FINANCIERA_,BE832,IF(D218=_VICERRECTORÍA_RESPONSABILIDAD_SOCIAL_Y_BIENESTAR_UNIVERSITARIO_,BE833," ")))))))))))))))</f>
        <v>#VALUE!</v>
      </c>
      <c r="F218" s="271"/>
      <c r="G218" s="129"/>
      <c r="H218" s="129"/>
      <c r="I218" s="84"/>
      <c r="J218" s="271"/>
      <c r="K218" s="291"/>
      <c r="L218" s="271"/>
      <c r="M218" s="271"/>
      <c r="N218" s="291"/>
      <c r="O218" s="272">
        <f t="shared" si="856"/>
        <v>0</v>
      </c>
      <c r="P218" s="291"/>
      <c r="Q218" s="272">
        <f t="shared" ref="Q218" si="1067">IF(P218="ALTO",5,IF(P218="MEDIO-ALTO",4,IF(P218="MEDIO",3,IF(P218="MEDIO-BAJO",2,IF(P218="BAJO",1,0)))))</f>
        <v>0</v>
      </c>
      <c r="R218" s="272">
        <f t="shared" ref="R218" si="1068">Q218*O218</f>
        <v>0</v>
      </c>
      <c r="S218" s="85"/>
      <c r="T218" s="84">
        <f t="shared" si="984"/>
        <v>0</v>
      </c>
      <c r="U218" s="273" t="e">
        <f t="shared" ref="U218:U278" si="1069">ROUND(AVERAGEIF(T218:T220,"&gt;0"),0)</f>
        <v>#DIV/0!</v>
      </c>
      <c r="V218" s="273" t="e">
        <f t="shared" ref="V218:V278" si="1070">U218*0.6</f>
        <v>#DIV/0!</v>
      </c>
      <c r="W218" s="129"/>
      <c r="X218" s="273" t="e">
        <f t="shared" ref="X218" si="1071">IF(S218="No_existen",5*$X$10,Y218*$X$10)</f>
        <v>#DIV/0!</v>
      </c>
      <c r="Y218" s="273" t="e">
        <f t="shared" ref="Y218:Y254" si="1072">ROUND(AVERAGEIF(Z218:Z220,"&gt;0"),0)</f>
        <v>#DIV/0!</v>
      </c>
      <c r="Z218" s="132">
        <f t="shared" si="989"/>
        <v>0</v>
      </c>
      <c r="AA218" s="129"/>
      <c r="AB218" s="129"/>
      <c r="AC218" s="273" t="e">
        <f t="shared" ref="AC218" si="1073">IF(S218="No_existen",5*$AC$10,AD218*$AC$10)</f>
        <v>#DIV/0!</v>
      </c>
      <c r="AD218" s="273" t="e">
        <f t="shared" ref="AD218:AD278" si="1074">ROUND(AVERAGEIF(AE218:AE220,"&gt;0"),0)</f>
        <v>#DIV/0!</v>
      </c>
      <c r="AE218" s="132">
        <f t="shared" si="992"/>
        <v>0</v>
      </c>
      <c r="AF218" s="129"/>
      <c r="AG218" s="129"/>
      <c r="AH218" s="273" t="e">
        <f t="shared" ref="AH218" si="1075">IF(S218="No_existen",5*$AH$10,AI218*$AH$10)</f>
        <v>#DIV/0!</v>
      </c>
      <c r="AI218" s="273" t="e">
        <f t="shared" ref="AI218" si="1076">ROUND(AVERAGEIF(AJ218:AJ220,"&gt;0"),0)</f>
        <v>#DIV/0!</v>
      </c>
      <c r="AJ218" s="132">
        <f t="shared" si="995"/>
        <v>0</v>
      </c>
      <c r="AK218" s="129"/>
      <c r="AL218" s="129"/>
      <c r="AM218" s="273" t="e">
        <f t="shared" ref="AM218" si="1077">IF(S218="No_existen",5*$AM$10,AN218*$AM$10)</f>
        <v>#DIV/0!</v>
      </c>
      <c r="AN218" s="273" t="e">
        <f t="shared" ref="AN218" si="1078">ROUND(AVERAGEIF(AO218:AO220,"&gt;0"),0)</f>
        <v>#DIV/0!</v>
      </c>
      <c r="AO218" s="132">
        <f t="shared" si="1002"/>
        <v>0</v>
      </c>
      <c r="AP218" s="129"/>
      <c r="AQ218" s="273" t="e">
        <f t="shared" ref="AQ218" si="1079">ROUND(AVERAGE(U218,Y218,AD218,AI218,AN218),0)</f>
        <v>#DIV/0!</v>
      </c>
      <c r="AR218" s="369" t="e">
        <f t="shared" ref="AR218" si="1080">IF(AQ218&lt;1.5,"FUERTE",IF(AND(AQ218&gt;=1.5,AQ218&lt;2.5),"ACEPTABLE",IF(AQ218&gt;=5,"INEXISTENTE","DÉBIL")))</f>
        <v>#DIV/0!</v>
      </c>
      <c r="AS218" s="272">
        <f t="shared" ref="AS218" si="1081">IF(R218=0,0,ROUND((R218*AQ218),0))</f>
        <v>0</v>
      </c>
      <c r="AT218" s="371" t="str">
        <f t="shared" ref="AT218" si="1082">IF(AS218&gt;=36,"GRAVE", IF(AS218&lt;=10, "LEVE", "MODERADO"))</f>
        <v>LEVE</v>
      </c>
      <c r="AU218" s="293"/>
      <c r="AV218" s="293"/>
      <c r="AW218" s="129"/>
      <c r="AX218" s="129"/>
      <c r="AY218" s="86"/>
      <c r="AZ218" s="87"/>
      <c r="BA218" s="88"/>
      <c r="BB218" s="88"/>
      <c r="BC218" s="88"/>
      <c r="BD218" s="88"/>
      <c r="BE218" s="88"/>
      <c r="BF218" s="88"/>
      <c r="BG218" s="88"/>
    </row>
    <row r="219" spans="1:59" s="90" customFormat="1" hidden="1" x14ac:dyDescent="0.2">
      <c r="A219" s="290"/>
      <c r="B219" s="291"/>
      <c r="C219" s="418"/>
      <c r="D219" s="293"/>
      <c r="E219" s="295"/>
      <c r="F219" s="271"/>
      <c r="G219" s="129"/>
      <c r="H219" s="129"/>
      <c r="I219" s="84"/>
      <c r="J219" s="271"/>
      <c r="K219" s="271"/>
      <c r="L219" s="271"/>
      <c r="M219" s="271"/>
      <c r="N219" s="291"/>
      <c r="O219" s="272"/>
      <c r="P219" s="291"/>
      <c r="Q219" s="272"/>
      <c r="R219" s="272"/>
      <c r="S219" s="85"/>
      <c r="T219" s="84">
        <f t="shared" si="984"/>
        <v>0</v>
      </c>
      <c r="U219" s="273"/>
      <c r="V219" s="273"/>
      <c r="W219" s="129"/>
      <c r="X219" s="273"/>
      <c r="Y219" s="273"/>
      <c r="Z219" s="132">
        <f t="shared" si="989"/>
        <v>0</v>
      </c>
      <c r="AA219" s="129"/>
      <c r="AB219" s="129"/>
      <c r="AC219" s="273"/>
      <c r="AD219" s="273"/>
      <c r="AE219" s="132">
        <f t="shared" si="992"/>
        <v>0</v>
      </c>
      <c r="AF219" s="129"/>
      <c r="AG219" s="129"/>
      <c r="AH219" s="273"/>
      <c r="AI219" s="273"/>
      <c r="AJ219" s="132">
        <f t="shared" si="995"/>
        <v>0</v>
      </c>
      <c r="AK219" s="129"/>
      <c r="AL219" s="129"/>
      <c r="AM219" s="273"/>
      <c r="AN219" s="273"/>
      <c r="AO219" s="132">
        <f t="shared" si="1002"/>
        <v>0</v>
      </c>
      <c r="AP219" s="129"/>
      <c r="AQ219" s="273"/>
      <c r="AR219" s="369"/>
      <c r="AS219" s="272"/>
      <c r="AT219" s="371"/>
      <c r="AU219" s="293"/>
      <c r="AV219" s="293"/>
      <c r="AW219" s="129"/>
      <c r="AX219" s="129"/>
      <c r="AY219" s="86"/>
      <c r="AZ219" s="87"/>
      <c r="BA219" s="88"/>
      <c r="BB219" s="88"/>
      <c r="BC219" s="88"/>
      <c r="BD219" s="88"/>
      <c r="BE219" s="88"/>
      <c r="BF219" s="88"/>
      <c r="BG219" s="88"/>
    </row>
    <row r="220" spans="1:59" s="90" customFormat="1" hidden="1" x14ac:dyDescent="0.2">
      <c r="A220" s="290"/>
      <c r="B220" s="291"/>
      <c r="C220" s="418"/>
      <c r="D220" s="293"/>
      <c r="E220" s="295"/>
      <c r="F220" s="271"/>
      <c r="G220" s="129"/>
      <c r="H220" s="129"/>
      <c r="I220" s="84"/>
      <c r="J220" s="271"/>
      <c r="K220" s="271"/>
      <c r="L220" s="271"/>
      <c r="M220" s="271"/>
      <c r="N220" s="291"/>
      <c r="O220" s="272"/>
      <c r="P220" s="291"/>
      <c r="Q220" s="272"/>
      <c r="R220" s="272"/>
      <c r="S220" s="85"/>
      <c r="T220" s="84">
        <f t="shared" si="984"/>
        <v>0</v>
      </c>
      <c r="U220" s="273"/>
      <c r="V220" s="273"/>
      <c r="W220" s="129"/>
      <c r="X220" s="273"/>
      <c r="Y220" s="273"/>
      <c r="Z220" s="132">
        <f t="shared" si="989"/>
        <v>0</v>
      </c>
      <c r="AA220" s="129"/>
      <c r="AB220" s="129"/>
      <c r="AC220" s="273"/>
      <c r="AD220" s="273"/>
      <c r="AE220" s="132">
        <f t="shared" si="992"/>
        <v>0</v>
      </c>
      <c r="AF220" s="129"/>
      <c r="AG220" s="129"/>
      <c r="AH220" s="273"/>
      <c r="AI220" s="273"/>
      <c r="AJ220" s="132">
        <f t="shared" si="995"/>
        <v>0</v>
      </c>
      <c r="AK220" s="129"/>
      <c r="AL220" s="129"/>
      <c r="AM220" s="273"/>
      <c r="AN220" s="273"/>
      <c r="AO220" s="132">
        <f t="shared" si="1002"/>
        <v>0</v>
      </c>
      <c r="AP220" s="129"/>
      <c r="AQ220" s="273"/>
      <c r="AR220" s="369"/>
      <c r="AS220" s="272"/>
      <c r="AT220" s="371"/>
      <c r="AU220" s="293"/>
      <c r="AV220" s="293"/>
      <c r="AW220" s="129"/>
      <c r="AX220" s="129"/>
      <c r="AY220" s="86"/>
      <c r="AZ220" s="87"/>
      <c r="BA220" s="88"/>
      <c r="BB220" s="88"/>
      <c r="BC220" s="88"/>
      <c r="BD220" s="88"/>
      <c r="BE220" s="88"/>
      <c r="BF220" s="88"/>
      <c r="BG220" s="88"/>
    </row>
    <row r="221" spans="1:59" s="90" customFormat="1" hidden="1" x14ac:dyDescent="0.2">
      <c r="A221" s="290">
        <v>71</v>
      </c>
      <c r="B221" s="291"/>
      <c r="C221" s="418" t="e">
        <f>+VLOOKUP(B221,$A$691:$B$730,2,0)</f>
        <v>#N/A</v>
      </c>
      <c r="D221" s="293"/>
      <c r="E221" s="295" t="e">
        <f>IF(D221=$D$661,$E$661,IF(D221=$D$662,$E$662,IF(D221=$D$663,$E$663,IF(D221=$D$664,$E$664,IF(D221=$D$665,$E$665,IF(D221=$D$666,$E$666,IF(D221=$D$667,$E$667,IF(D221=$D$668,$E$668,IF(D221=$D$669,$E$669,IF(D221=$D$670,$E$670,IF(D221=VICERRECTORÍA_ACADÉMICA_,BE832,IF(D221=PLANEACIÓN_,BE834, IF(D221=IMPACTO,BE833,IF(D221=VICERRECTORÍA_ADMINISTRATIVA_FINANCIERA_,BE835,IF(D221=_VICERRECTORÍA_RESPONSABILIDAD_SOCIAL_Y_BIENESTAR_UNIVERSITARIO_,BE836," ")))))))))))))))</f>
        <v>#VALUE!</v>
      </c>
      <c r="F221" s="271"/>
      <c r="G221" s="129"/>
      <c r="H221" s="129"/>
      <c r="I221" s="84"/>
      <c r="J221" s="271"/>
      <c r="K221" s="291"/>
      <c r="L221" s="271"/>
      <c r="M221" s="271"/>
      <c r="N221" s="291"/>
      <c r="O221" s="272">
        <f t="shared" ref="O221:O263" si="1083">IF(N221="ALTA",5,IF(N221="MEDIO ALTA",4,IF(N221="MEDIA",3,IF(N221="MEDIO BAJA",2,IF(N221="BAJA",1,0)))))</f>
        <v>0</v>
      </c>
      <c r="P221" s="291"/>
      <c r="Q221" s="272">
        <f t="shared" ref="Q221" si="1084">IF(P221="ALTO",5,IF(P221="MEDIO-ALTO",4,IF(P221="MEDIO",3,IF(P221="MEDIO-BAJO",2,IF(P221="BAJO",1,0)))))</f>
        <v>0</v>
      </c>
      <c r="R221" s="272">
        <f t="shared" ref="R221" si="1085">Q221*O221</f>
        <v>0</v>
      </c>
      <c r="S221" s="85"/>
      <c r="T221" s="84">
        <f t="shared" si="984"/>
        <v>0</v>
      </c>
      <c r="U221" s="273" t="e">
        <f t="shared" ref="U221:U281" si="1086">ROUND(AVERAGEIF(T221:T223,"&gt;0"),0)</f>
        <v>#DIV/0!</v>
      </c>
      <c r="V221" s="273" t="e">
        <f t="shared" ref="V221:V281" si="1087">U221*0.6</f>
        <v>#DIV/0!</v>
      </c>
      <c r="W221" s="129"/>
      <c r="X221" s="273" t="e">
        <f t="shared" ref="X221" si="1088">IF(S221="No_existen",5*$X$10,Y221*$X$10)</f>
        <v>#DIV/0!</v>
      </c>
      <c r="Y221" s="273" t="e">
        <f t="shared" ref="Y221:Y257" si="1089">ROUND(AVERAGEIF(Z221:Z223,"&gt;0"),0)</f>
        <v>#DIV/0!</v>
      </c>
      <c r="Z221" s="132">
        <f t="shared" si="989"/>
        <v>0</v>
      </c>
      <c r="AA221" s="129"/>
      <c r="AB221" s="129"/>
      <c r="AC221" s="273" t="e">
        <f t="shared" ref="AC221" si="1090">IF(S221="No_existen",5*$AC$10,AD221*$AC$10)</f>
        <v>#DIV/0!</v>
      </c>
      <c r="AD221" s="273" t="e">
        <f t="shared" ref="AD221:AD281" si="1091">ROUND(AVERAGEIF(AE221:AE223,"&gt;0"),0)</f>
        <v>#DIV/0!</v>
      </c>
      <c r="AE221" s="132">
        <f t="shared" si="992"/>
        <v>0</v>
      </c>
      <c r="AF221" s="129"/>
      <c r="AG221" s="129"/>
      <c r="AH221" s="273" t="e">
        <f t="shared" ref="AH221" si="1092">IF(S221="No_existen",5*$AH$10,AI221*$AH$10)</f>
        <v>#DIV/0!</v>
      </c>
      <c r="AI221" s="273" t="e">
        <f t="shared" ref="AI221" si="1093">ROUND(AVERAGEIF(AJ221:AJ223,"&gt;0"),0)</f>
        <v>#DIV/0!</v>
      </c>
      <c r="AJ221" s="132">
        <f t="shared" si="995"/>
        <v>0</v>
      </c>
      <c r="AK221" s="129"/>
      <c r="AL221" s="129"/>
      <c r="AM221" s="273" t="e">
        <f t="shared" ref="AM221" si="1094">IF(S221="No_existen",5*$AM$10,AN221*$AM$10)</f>
        <v>#DIV/0!</v>
      </c>
      <c r="AN221" s="273" t="e">
        <f t="shared" ref="AN221" si="1095">ROUND(AVERAGEIF(AO221:AO223,"&gt;0"),0)</f>
        <v>#DIV/0!</v>
      </c>
      <c r="AO221" s="132">
        <f t="shared" si="1002"/>
        <v>0</v>
      </c>
      <c r="AP221" s="129"/>
      <c r="AQ221" s="273" t="e">
        <f t="shared" ref="AQ221" si="1096">ROUND(AVERAGE(U221,Y221,AD221,AI221,AN221),0)</f>
        <v>#DIV/0!</v>
      </c>
      <c r="AR221" s="369" t="e">
        <f t="shared" ref="AR221" si="1097">IF(AQ221&lt;1.5,"FUERTE",IF(AND(AQ221&gt;=1.5,AQ221&lt;2.5),"ACEPTABLE",IF(AQ221&gt;=5,"INEXISTENTE","DÉBIL")))</f>
        <v>#DIV/0!</v>
      </c>
      <c r="AS221" s="272">
        <f t="shared" ref="AS221" si="1098">IF(R221=0,0,ROUND((R221*AQ221),0))</f>
        <v>0</v>
      </c>
      <c r="AT221" s="371" t="str">
        <f t="shared" ref="AT221" si="1099">IF(AS221&gt;=36,"GRAVE", IF(AS221&lt;=10, "LEVE", "MODERADO"))</f>
        <v>LEVE</v>
      </c>
      <c r="AU221" s="293"/>
      <c r="AV221" s="293"/>
      <c r="AW221" s="129"/>
      <c r="AX221" s="129"/>
      <c r="AY221" s="86"/>
      <c r="AZ221" s="87"/>
      <c r="BA221" s="88"/>
      <c r="BB221" s="88"/>
      <c r="BC221" s="88"/>
      <c r="BD221" s="88"/>
      <c r="BE221" s="88"/>
      <c r="BF221" s="88"/>
      <c r="BG221" s="88"/>
    </row>
    <row r="222" spans="1:59" s="90" customFormat="1" hidden="1" x14ac:dyDescent="0.2">
      <c r="A222" s="290"/>
      <c r="B222" s="291"/>
      <c r="C222" s="418"/>
      <c r="D222" s="293"/>
      <c r="E222" s="295"/>
      <c r="F222" s="271"/>
      <c r="G222" s="129"/>
      <c r="H222" s="129"/>
      <c r="I222" s="84"/>
      <c r="J222" s="271"/>
      <c r="K222" s="271"/>
      <c r="L222" s="271"/>
      <c r="M222" s="271"/>
      <c r="N222" s="291"/>
      <c r="O222" s="272"/>
      <c r="P222" s="291"/>
      <c r="Q222" s="272"/>
      <c r="R222" s="272"/>
      <c r="S222" s="85"/>
      <c r="T222" s="84">
        <f t="shared" si="984"/>
        <v>0</v>
      </c>
      <c r="U222" s="273"/>
      <c r="V222" s="273"/>
      <c r="W222" s="129"/>
      <c r="X222" s="273"/>
      <c r="Y222" s="273"/>
      <c r="Z222" s="132">
        <f t="shared" si="989"/>
        <v>0</v>
      </c>
      <c r="AA222" s="129"/>
      <c r="AB222" s="129"/>
      <c r="AC222" s="273"/>
      <c r="AD222" s="273"/>
      <c r="AE222" s="132">
        <f t="shared" si="992"/>
        <v>0</v>
      </c>
      <c r="AF222" s="129"/>
      <c r="AG222" s="129"/>
      <c r="AH222" s="273"/>
      <c r="AI222" s="273"/>
      <c r="AJ222" s="132">
        <f t="shared" si="995"/>
        <v>0</v>
      </c>
      <c r="AK222" s="129"/>
      <c r="AL222" s="129"/>
      <c r="AM222" s="273"/>
      <c r="AN222" s="273"/>
      <c r="AO222" s="132">
        <f t="shared" si="1002"/>
        <v>0</v>
      </c>
      <c r="AP222" s="129"/>
      <c r="AQ222" s="273"/>
      <c r="AR222" s="369"/>
      <c r="AS222" s="272"/>
      <c r="AT222" s="371"/>
      <c r="AU222" s="293"/>
      <c r="AV222" s="293"/>
      <c r="AW222" s="129"/>
      <c r="AX222" s="129"/>
      <c r="AY222" s="86"/>
      <c r="AZ222" s="87"/>
      <c r="BA222" s="88"/>
      <c r="BB222" s="88"/>
      <c r="BC222" s="88"/>
      <c r="BD222" s="88"/>
      <c r="BE222" s="88"/>
      <c r="BF222" s="88"/>
      <c r="BG222" s="88"/>
    </row>
    <row r="223" spans="1:59" s="90" customFormat="1" hidden="1" x14ac:dyDescent="0.2">
      <c r="A223" s="290"/>
      <c r="B223" s="291"/>
      <c r="C223" s="418"/>
      <c r="D223" s="293"/>
      <c r="E223" s="295"/>
      <c r="F223" s="271"/>
      <c r="G223" s="129"/>
      <c r="H223" s="129"/>
      <c r="I223" s="84"/>
      <c r="J223" s="271"/>
      <c r="K223" s="271"/>
      <c r="L223" s="271"/>
      <c r="M223" s="271"/>
      <c r="N223" s="291"/>
      <c r="O223" s="272"/>
      <c r="P223" s="291"/>
      <c r="Q223" s="272"/>
      <c r="R223" s="272"/>
      <c r="S223" s="85"/>
      <c r="T223" s="84">
        <f t="shared" si="984"/>
        <v>0</v>
      </c>
      <c r="U223" s="273"/>
      <c r="V223" s="273"/>
      <c r="W223" s="129"/>
      <c r="X223" s="273"/>
      <c r="Y223" s="273"/>
      <c r="Z223" s="132">
        <f t="shared" si="989"/>
        <v>0</v>
      </c>
      <c r="AA223" s="129"/>
      <c r="AB223" s="129"/>
      <c r="AC223" s="273"/>
      <c r="AD223" s="273"/>
      <c r="AE223" s="132">
        <f t="shared" si="992"/>
        <v>0</v>
      </c>
      <c r="AF223" s="129"/>
      <c r="AG223" s="129"/>
      <c r="AH223" s="273"/>
      <c r="AI223" s="273"/>
      <c r="AJ223" s="132">
        <f t="shared" si="995"/>
        <v>0</v>
      </c>
      <c r="AK223" s="129"/>
      <c r="AL223" s="129"/>
      <c r="AM223" s="273"/>
      <c r="AN223" s="273"/>
      <c r="AO223" s="132">
        <f t="shared" si="1002"/>
        <v>0</v>
      </c>
      <c r="AP223" s="129"/>
      <c r="AQ223" s="273"/>
      <c r="AR223" s="369"/>
      <c r="AS223" s="272"/>
      <c r="AT223" s="371"/>
      <c r="AU223" s="293"/>
      <c r="AV223" s="293"/>
      <c r="AW223" s="129"/>
      <c r="AX223" s="129"/>
      <c r="AY223" s="86"/>
      <c r="AZ223" s="87"/>
      <c r="BA223" s="88"/>
      <c r="BB223" s="88"/>
      <c r="BC223" s="88"/>
      <c r="BD223" s="88"/>
      <c r="BE223" s="88"/>
      <c r="BF223" s="88"/>
      <c r="BG223" s="88"/>
    </row>
    <row r="224" spans="1:59" s="90" customFormat="1" hidden="1" x14ac:dyDescent="0.2">
      <c r="A224" s="290">
        <v>72</v>
      </c>
      <c r="B224" s="291"/>
      <c r="C224" s="418" t="e">
        <f>+VLOOKUP(B224,$A$691:$B$730,2,0)</f>
        <v>#N/A</v>
      </c>
      <c r="D224" s="293"/>
      <c r="E224" s="295" t="e">
        <f>IF(D224=$D$661,$E$661,IF(D224=$D$662,$E$662,IF(D224=$D$663,$E$663,IF(D224=$D$664,$E$664,IF(D224=$D$665,$E$665,IF(D224=$D$666,$E$666,IF(D224=$D$667,$E$667,IF(D224=$D$668,$E$668,IF(D224=$D$669,$E$669,IF(D224=$D$670,$E$670,IF(D224=VICERRECTORÍA_ACADÉMICA_,BE835,IF(D224=PLANEACIÓN_,BE837, IF(D224=IMPACTO,BE836,IF(D224=VICERRECTORÍA_ADMINISTRATIVA_FINANCIERA_,BE838,IF(D224=_VICERRECTORÍA_RESPONSABILIDAD_SOCIAL_Y_BIENESTAR_UNIVERSITARIO_,BE839," ")))))))))))))))</f>
        <v>#VALUE!</v>
      </c>
      <c r="F224" s="271"/>
      <c r="G224" s="129"/>
      <c r="H224" s="129"/>
      <c r="I224" s="84"/>
      <c r="J224" s="271"/>
      <c r="K224" s="291"/>
      <c r="L224" s="271"/>
      <c r="M224" s="271"/>
      <c r="N224" s="291"/>
      <c r="O224" s="272">
        <f t="shared" ref="O224:O266" si="1100">IF(N224="ALTA",5,IF(N224="MEDIO ALTA",4,IF(N224="MEDIA",3,IF(N224="MEDIO BAJA",2,IF(N224="BAJA",1,0)))))</f>
        <v>0</v>
      </c>
      <c r="P224" s="291"/>
      <c r="Q224" s="272">
        <f t="shared" ref="Q224" si="1101">IF(P224="ALTO",5,IF(P224="MEDIO-ALTO",4,IF(P224="MEDIO",3,IF(P224="MEDIO-BAJO",2,IF(P224="BAJO",1,0)))))</f>
        <v>0</v>
      </c>
      <c r="R224" s="272">
        <f t="shared" ref="R224" si="1102">Q224*O224</f>
        <v>0</v>
      </c>
      <c r="S224" s="85"/>
      <c r="T224" s="84">
        <f t="shared" si="984"/>
        <v>0</v>
      </c>
      <c r="U224" s="273" t="e">
        <f t="shared" ref="U224:U284" si="1103">ROUND(AVERAGEIF(T224:T226,"&gt;0"),0)</f>
        <v>#DIV/0!</v>
      </c>
      <c r="V224" s="273" t="e">
        <f t="shared" ref="V224:V284" si="1104">U224*0.6</f>
        <v>#DIV/0!</v>
      </c>
      <c r="W224" s="129"/>
      <c r="X224" s="273" t="e">
        <f t="shared" ref="X224" si="1105">IF(S224="No_existen",5*$X$10,Y224*$X$10)</f>
        <v>#DIV/0!</v>
      </c>
      <c r="Y224" s="273" t="e">
        <f t="shared" ref="Y224:Y260" si="1106">ROUND(AVERAGEIF(Z224:Z226,"&gt;0"),0)</f>
        <v>#DIV/0!</v>
      </c>
      <c r="Z224" s="132">
        <f t="shared" si="989"/>
        <v>0</v>
      </c>
      <c r="AA224" s="129"/>
      <c r="AB224" s="129"/>
      <c r="AC224" s="273" t="e">
        <f t="shared" ref="AC224" si="1107">IF(S224="No_existen",5*$AC$10,AD224*$AC$10)</f>
        <v>#DIV/0!</v>
      </c>
      <c r="AD224" s="273" t="e">
        <f t="shared" ref="AD224:AD284" si="1108">ROUND(AVERAGEIF(AE224:AE226,"&gt;0"),0)</f>
        <v>#DIV/0!</v>
      </c>
      <c r="AE224" s="132">
        <f t="shared" si="992"/>
        <v>0</v>
      </c>
      <c r="AF224" s="129"/>
      <c r="AG224" s="129"/>
      <c r="AH224" s="273" t="e">
        <f t="shared" ref="AH224" si="1109">IF(S224="No_existen",5*$AH$10,AI224*$AH$10)</f>
        <v>#DIV/0!</v>
      </c>
      <c r="AI224" s="273" t="e">
        <f t="shared" ref="AI224" si="1110">ROUND(AVERAGEIF(AJ224:AJ226,"&gt;0"),0)</f>
        <v>#DIV/0!</v>
      </c>
      <c r="AJ224" s="132">
        <f t="shared" si="995"/>
        <v>0</v>
      </c>
      <c r="AK224" s="129"/>
      <c r="AL224" s="129"/>
      <c r="AM224" s="273" t="e">
        <f t="shared" ref="AM224" si="1111">IF(S224="No_existen",5*$AM$10,AN224*$AM$10)</f>
        <v>#DIV/0!</v>
      </c>
      <c r="AN224" s="273" t="e">
        <f t="shared" ref="AN224" si="1112">ROUND(AVERAGEIF(AO224:AO226,"&gt;0"),0)</f>
        <v>#DIV/0!</v>
      </c>
      <c r="AO224" s="132">
        <f t="shared" si="1002"/>
        <v>0</v>
      </c>
      <c r="AP224" s="129"/>
      <c r="AQ224" s="273" t="e">
        <f t="shared" ref="AQ224" si="1113">ROUND(AVERAGE(U224,Y224,AD224,AI224,AN224),0)</f>
        <v>#DIV/0!</v>
      </c>
      <c r="AR224" s="369" t="e">
        <f t="shared" ref="AR224" si="1114">IF(AQ224&lt;1.5,"FUERTE",IF(AND(AQ224&gt;=1.5,AQ224&lt;2.5),"ACEPTABLE",IF(AQ224&gt;=5,"INEXISTENTE","DÉBIL")))</f>
        <v>#DIV/0!</v>
      </c>
      <c r="AS224" s="272">
        <f t="shared" ref="AS224" si="1115">IF(R224=0,0,ROUND((R224*AQ224),0))</f>
        <v>0</v>
      </c>
      <c r="AT224" s="371" t="str">
        <f t="shared" ref="AT224" si="1116">IF(AS224&gt;=36,"GRAVE", IF(AS224&lt;=10, "LEVE", "MODERADO"))</f>
        <v>LEVE</v>
      </c>
      <c r="AU224" s="293"/>
      <c r="AV224" s="293"/>
      <c r="AW224" s="129"/>
      <c r="AX224" s="129"/>
      <c r="AY224" s="86"/>
      <c r="AZ224" s="87"/>
      <c r="BA224" s="88"/>
      <c r="BB224" s="88"/>
      <c r="BC224" s="88"/>
      <c r="BD224" s="88"/>
      <c r="BE224" s="88"/>
      <c r="BF224" s="88"/>
      <c r="BG224" s="88"/>
    </row>
    <row r="225" spans="1:59" s="90" customFormat="1" hidden="1" x14ac:dyDescent="0.2">
      <c r="A225" s="290"/>
      <c r="B225" s="291"/>
      <c r="C225" s="418"/>
      <c r="D225" s="293"/>
      <c r="E225" s="295"/>
      <c r="F225" s="271"/>
      <c r="G225" s="129"/>
      <c r="H225" s="129"/>
      <c r="I225" s="84"/>
      <c r="J225" s="271"/>
      <c r="K225" s="271"/>
      <c r="L225" s="271"/>
      <c r="M225" s="271"/>
      <c r="N225" s="291"/>
      <c r="O225" s="272"/>
      <c r="P225" s="291"/>
      <c r="Q225" s="272"/>
      <c r="R225" s="272"/>
      <c r="S225" s="85"/>
      <c r="T225" s="84">
        <f t="shared" si="984"/>
        <v>0</v>
      </c>
      <c r="U225" s="273"/>
      <c r="V225" s="273"/>
      <c r="W225" s="129"/>
      <c r="X225" s="273"/>
      <c r="Y225" s="273"/>
      <c r="Z225" s="132">
        <f t="shared" si="989"/>
        <v>0</v>
      </c>
      <c r="AA225" s="129"/>
      <c r="AB225" s="129"/>
      <c r="AC225" s="273"/>
      <c r="AD225" s="273"/>
      <c r="AE225" s="132">
        <f t="shared" si="992"/>
        <v>0</v>
      </c>
      <c r="AF225" s="129"/>
      <c r="AG225" s="129"/>
      <c r="AH225" s="273"/>
      <c r="AI225" s="273"/>
      <c r="AJ225" s="132">
        <f t="shared" si="995"/>
        <v>0</v>
      </c>
      <c r="AK225" s="129"/>
      <c r="AL225" s="129"/>
      <c r="AM225" s="273"/>
      <c r="AN225" s="273"/>
      <c r="AO225" s="132">
        <f t="shared" si="1002"/>
        <v>0</v>
      </c>
      <c r="AP225" s="129"/>
      <c r="AQ225" s="273"/>
      <c r="AR225" s="369"/>
      <c r="AS225" s="272"/>
      <c r="AT225" s="371"/>
      <c r="AU225" s="293"/>
      <c r="AV225" s="293"/>
      <c r="AW225" s="129"/>
      <c r="AX225" s="129"/>
      <c r="AY225" s="86"/>
      <c r="AZ225" s="87"/>
      <c r="BA225" s="88"/>
      <c r="BB225" s="88"/>
      <c r="BC225" s="88"/>
      <c r="BD225" s="88"/>
      <c r="BE225" s="88"/>
      <c r="BF225" s="88"/>
      <c r="BG225" s="88"/>
    </row>
    <row r="226" spans="1:59" s="90" customFormat="1" hidden="1" x14ac:dyDescent="0.2">
      <c r="A226" s="290"/>
      <c r="B226" s="291"/>
      <c r="C226" s="418"/>
      <c r="D226" s="293"/>
      <c r="E226" s="295"/>
      <c r="F226" s="271"/>
      <c r="G226" s="129"/>
      <c r="H226" s="129"/>
      <c r="I226" s="84"/>
      <c r="J226" s="271"/>
      <c r="K226" s="271"/>
      <c r="L226" s="271"/>
      <c r="M226" s="271"/>
      <c r="N226" s="291"/>
      <c r="O226" s="272"/>
      <c r="P226" s="291"/>
      <c r="Q226" s="272"/>
      <c r="R226" s="272"/>
      <c r="S226" s="85"/>
      <c r="T226" s="84">
        <f t="shared" si="984"/>
        <v>0</v>
      </c>
      <c r="U226" s="273"/>
      <c r="V226" s="273"/>
      <c r="W226" s="129"/>
      <c r="X226" s="273"/>
      <c r="Y226" s="273"/>
      <c r="Z226" s="132">
        <f t="shared" si="989"/>
        <v>0</v>
      </c>
      <c r="AA226" s="129"/>
      <c r="AB226" s="129"/>
      <c r="AC226" s="273"/>
      <c r="AD226" s="273"/>
      <c r="AE226" s="132">
        <f t="shared" si="992"/>
        <v>0</v>
      </c>
      <c r="AF226" s="129"/>
      <c r="AG226" s="129"/>
      <c r="AH226" s="273"/>
      <c r="AI226" s="273"/>
      <c r="AJ226" s="132">
        <f t="shared" si="995"/>
        <v>0</v>
      </c>
      <c r="AK226" s="129"/>
      <c r="AL226" s="129"/>
      <c r="AM226" s="273"/>
      <c r="AN226" s="273"/>
      <c r="AO226" s="132">
        <f t="shared" si="1002"/>
        <v>0</v>
      </c>
      <c r="AP226" s="129"/>
      <c r="AQ226" s="273"/>
      <c r="AR226" s="369"/>
      <c r="AS226" s="272"/>
      <c r="AT226" s="371"/>
      <c r="AU226" s="293"/>
      <c r="AV226" s="293"/>
      <c r="AW226" s="129"/>
      <c r="AX226" s="129"/>
      <c r="AY226" s="86"/>
      <c r="AZ226" s="87"/>
      <c r="BA226" s="88"/>
      <c r="BB226" s="88"/>
      <c r="BC226" s="88"/>
      <c r="BD226" s="88"/>
      <c r="BE226" s="88"/>
      <c r="BF226" s="88"/>
      <c r="BG226" s="88"/>
    </row>
    <row r="227" spans="1:59" s="90" customFormat="1" hidden="1" x14ac:dyDescent="0.2">
      <c r="A227" s="290">
        <v>73</v>
      </c>
      <c r="B227" s="291"/>
      <c r="C227" s="418" t="e">
        <f>+VLOOKUP(B227,$A$691:$B$730,2,0)</f>
        <v>#N/A</v>
      </c>
      <c r="D227" s="293"/>
      <c r="E227" s="295" t="e">
        <f>IF(D227=$D$661,$E$661,IF(D227=$D$662,$E$662,IF(D227=$D$663,$E$663,IF(D227=$D$664,$E$664,IF(D227=$D$665,$E$665,IF(D227=$D$666,$E$666,IF(D227=$D$667,$E$667,IF(D227=$D$668,$E$668,IF(D227=$D$669,$E$669,IF(D227=$D$670,$E$670,IF(D227=VICERRECTORÍA_ACADÉMICA_,BE838,IF(D227=PLANEACIÓN_,BE840, IF(D227=IMPACTO,BE839,IF(D227=VICERRECTORÍA_ADMINISTRATIVA_FINANCIERA_,BE841,IF(D227=_VICERRECTORÍA_RESPONSABILIDAD_SOCIAL_Y_BIENESTAR_UNIVERSITARIO_,BE842," ")))))))))))))))</f>
        <v>#VALUE!</v>
      </c>
      <c r="F227" s="271"/>
      <c r="G227" s="129"/>
      <c r="H227" s="129"/>
      <c r="I227" s="84"/>
      <c r="J227" s="271"/>
      <c r="K227" s="291"/>
      <c r="L227" s="271"/>
      <c r="M227" s="271"/>
      <c r="N227" s="291"/>
      <c r="O227" s="272">
        <f t="shared" ref="O227" si="1117">IF(N227="ALTA",5,IF(N227="MEDIO ALTA",4,IF(N227="MEDIA",3,IF(N227="MEDIO BAJA",2,IF(N227="BAJA",1,0)))))</f>
        <v>0</v>
      </c>
      <c r="P227" s="291"/>
      <c r="Q227" s="272">
        <f t="shared" ref="Q227" si="1118">IF(P227="ALTO",5,IF(P227="MEDIO-ALTO",4,IF(P227="MEDIO",3,IF(P227="MEDIO-BAJO",2,IF(P227="BAJO",1,0)))))</f>
        <v>0</v>
      </c>
      <c r="R227" s="272">
        <f t="shared" ref="R227" si="1119">Q227*O227</f>
        <v>0</v>
      </c>
      <c r="S227" s="85"/>
      <c r="T227" s="84">
        <f t="shared" si="984"/>
        <v>0</v>
      </c>
      <c r="U227" s="273" t="e">
        <f t="shared" ref="U227:U287" si="1120">ROUND(AVERAGEIF(T227:T229,"&gt;0"),0)</f>
        <v>#DIV/0!</v>
      </c>
      <c r="V227" s="273" t="e">
        <f t="shared" ref="V227:V287" si="1121">U227*0.6</f>
        <v>#DIV/0!</v>
      </c>
      <c r="W227" s="129"/>
      <c r="X227" s="273" t="e">
        <f t="shared" ref="X227" si="1122">IF(S227="No_existen",5*$X$10,Y227*$X$10)</f>
        <v>#DIV/0!</v>
      </c>
      <c r="Y227" s="273" t="e">
        <f t="shared" ref="Y227" si="1123">ROUND(AVERAGEIF(Z227:Z229,"&gt;0"),0)</f>
        <v>#DIV/0!</v>
      </c>
      <c r="Z227" s="132">
        <f t="shared" si="989"/>
        <v>0</v>
      </c>
      <c r="AA227" s="129"/>
      <c r="AB227" s="129"/>
      <c r="AC227" s="273" t="e">
        <f t="shared" ref="AC227" si="1124">IF(S227="No_existen",5*$AC$10,AD227*$AC$10)</f>
        <v>#DIV/0!</v>
      </c>
      <c r="AD227" s="273" t="e">
        <f t="shared" ref="AD227:AD287" si="1125">ROUND(AVERAGEIF(AE227:AE229,"&gt;0"),0)</f>
        <v>#DIV/0!</v>
      </c>
      <c r="AE227" s="132">
        <f t="shared" si="992"/>
        <v>0</v>
      </c>
      <c r="AF227" s="129"/>
      <c r="AG227" s="129"/>
      <c r="AH227" s="273" t="e">
        <f t="shared" ref="AH227" si="1126">IF(S227="No_existen",5*$AH$10,AI227*$AH$10)</f>
        <v>#DIV/0!</v>
      </c>
      <c r="AI227" s="273" t="e">
        <f t="shared" ref="AI227" si="1127">ROUND(AVERAGEIF(AJ227:AJ229,"&gt;0"),0)</f>
        <v>#DIV/0!</v>
      </c>
      <c r="AJ227" s="132">
        <f t="shared" si="995"/>
        <v>0</v>
      </c>
      <c r="AK227" s="129"/>
      <c r="AL227" s="129"/>
      <c r="AM227" s="273" t="e">
        <f t="shared" ref="AM227" si="1128">IF(S227="No_existen",5*$AM$10,AN227*$AM$10)</f>
        <v>#DIV/0!</v>
      </c>
      <c r="AN227" s="273" t="e">
        <f t="shared" ref="AN227" si="1129">ROUND(AVERAGEIF(AO227:AO229,"&gt;0"),0)</f>
        <v>#DIV/0!</v>
      </c>
      <c r="AO227" s="132">
        <f t="shared" si="1002"/>
        <v>0</v>
      </c>
      <c r="AP227" s="129"/>
      <c r="AQ227" s="273" t="e">
        <f t="shared" ref="AQ227" si="1130">ROUND(AVERAGE(U227,Y227,AD227,AI227,AN227),0)</f>
        <v>#DIV/0!</v>
      </c>
      <c r="AR227" s="369" t="e">
        <f t="shared" ref="AR227" si="1131">IF(AQ227&lt;1.5,"FUERTE",IF(AND(AQ227&gt;=1.5,AQ227&lt;2.5),"ACEPTABLE",IF(AQ227&gt;=5,"INEXISTENTE","DÉBIL")))</f>
        <v>#DIV/0!</v>
      </c>
      <c r="AS227" s="272">
        <f t="shared" ref="AS227" si="1132">IF(R227=0,0,ROUND((R227*AQ227),0))</f>
        <v>0</v>
      </c>
      <c r="AT227" s="371" t="str">
        <f t="shared" ref="AT227" si="1133">IF(AS227&gt;=36,"GRAVE", IF(AS227&lt;=10, "LEVE", "MODERADO"))</f>
        <v>LEVE</v>
      </c>
      <c r="AU227" s="293"/>
      <c r="AV227" s="293"/>
      <c r="AW227" s="129"/>
      <c r="AX227" s="129"/>
      <c r="AY227" s="86"/>
      <c r="AZ227" s="87"/>
      <c r="BA227" s="88"/>
      <c r="BB227" s="88"/>
      <c r="BC227" s="88"/>
      <c r="BD227" s="88"/>
      <c r="BE227" s="88"/>
      <c r="BF227" s="88"/>
      <c r="BG227" s="88"/>
    </row>
    <row r="228" spans="1:59" s="90" customFormat="1" hidden="1" x14ac:dyDescent="0.2">
      <c r="A228" s="290"/>
      <c r="B228" s="291"/>
      <c r="C228" s="418"/>
      <c r="D228" s="293"/>
      <c r="E228" s="295"/>
      <c r="F228" s="271"/>
      <c r="G228" s="129"/>
      <c r="H228" s="129"/>
      <c r="I228" s="84"/>
      <c r="J228" s="271"/>
      <c r="K228" s="271"/>
      <c r="L228" s="271"/>
      <c r="M228" s="271"/>
      <c r="N228" s="291"/>
      <c r="O228" s="272"/>
      <c r="P228" s="291"/>
      <c r="Q228" s="272"/>
      <c r="R228" s="272"/>
      <c r="S228" s="85"/>
      <c r="T228" s="84">
        <f t="shared" si="984"/>
        <v>0</v>
      </c>
      <c r="U228" s="273"/>
      <c r="V228" s="273"/>
      <c r="W228" s="129"/>
      <c r="X228" s="273"/>
      <c r="Y228" s="273"/>
      <c r="Z228" s="132">
        <f t="shared" si="989"/>
        <v>0</v>
      </c>
      <c r="AA228" s="129"/>
      <c r="AB228" s="129"/>
      <c r="AC228" s="273"/>
      <c r="AD228" s="273"/>
      <c r="AE228" s="132">
        <f t="shared" si="992"/>
        <v>0</v>
      </c>
      <c r="AF228" s="129"/>
      <c r="AG228" s="129"/>
      <c r="AH228" s="273"/>
      <c r="AI228" s="273"/>
      <c r="AJ228" s="132">
        <f t="shared" si="995"/>
        <v>0</v>
      </c>
      <c r="AK228" s="129"/>
      <c r="AL228" s="129"/>
      <c r="AM228" s="273"/>
      <c r="AN228" s="273"/>
      <c r="AO228" s="132">
        <f t="shared" si="1002"/>
        <v>0</v>
      </c>
      <c r="AP228" s="129"/>
      <c r="AQ228" s="273"/>
      <c r="AR228" s="369"/>
      <c r="AS228" s="272"/>
      <c r="AT228" s="371"/>
      <c r="AU228" s="293"/>
      <c r="AV228" s="293"/>
      <c r="AW228" s="129"/>
      <c r="AX228" s="129"/>
      <c r="AY228" s="86"/>
      <c r="AZ228" s="87"/>
      <c r="BA228" s="88"/>
      <c r="BB228" s="88"/>
      <c r="BC228" s="88"/>
      <c r="BD228" s="88"/>
      <c r="BE228" s="88"/>
      <c r="BF228" s="88"/>
      <c r="BG228" s="88"/>
    </row>
    <row r="229" spans="1:59" s="90" customFormat="1" hidden="1" x14ac:dyDescent="0.2">
      <c r="A229" s="290"/>
      <c r="B229" s="291"/>
      <c r="C229" s="418"/>
      <c r="D229" s="293"/>
      <c r="E229" s="295"/>
      <c r="F229" s="271"/>
      <c r="G229" s="129"/>
      <c r="H229" s="129"/>
      <c r="I229" s="84"/>
      <c r="J229" s="271"/>
      <c r="K229" s="271"/>
      <c r="L229" s="271"/>
      <c r="M229" s="271"/>
      <c r="N229" s="291"/>
      <c r="O229" s="272"/>
      <c r="P229" s="291"/>
      <c r="Q229" s="272"/>
      <c r="R229" s="272"/>
      <c r="S229" s="85"/>
      <c r="T229" s="84">
        <f t="shared" si="984"/>
        <v>0</v>
      </c>
      <c r="U229" s="273"/>
      <c r="V229" s="273"/>
      <c r="W229" s="129"/>
      <c r="X229" s="273"/>
      <c r="Y229" s="273"/>
      <c r="Z229" s="132">
        <f t="shared" si="989"/>
        <v>0</v>
      </c>
      <c r="AA229" s="129"/>
      <c r="AB229" s="129"/>
      <c r="AC229" s="273"/>
      <c r="AD229" s="273"/>
      <c r="AE229" s="132">
        <f t="shared" si="992"/>
        <v>0</v>
      </c>
      <c r="AF229" s="129"/>
      <c r="AG229" s="129"/>
      <c r="AH229" s="273"/>
      <c r="AI229" s="273"/>
      <c r="AJ229" s="132">
        <f t="shared" si="995"/>
        <v>0</v>
      </c>
      <c r="AK229" s="129"/>
      <c r="AL229" s="129"/>
      <c r="AM229" s="273"/>
      <c r="AN229" s="273"/>
      <c r="AO229" s="132">
        <f t="shared" si="1002"/>
        <v>0</v>
      </c>
      <c r="AP229" s="129"/>
      <c r="AQ229" s="273"/>
      <c r="AR229" s="369"/>
      <c r="AS229" s="272"/>
      <c r="AT229" s="371"/>
      <c r="AU229" s="293"/>
      <c r="AV229" s="293"/>
      <c r="AW229" s="129"/>
      <c r="AX229" s="129"/>
      <c r="AY229" s="86"/>
      <c r="AZ229" s="87"/>
      <c r="BA229" s="88"/>
      <c r="BB229" s="88"/>
      <c r="BC229" s="88"/>
      <c r="BD229" s="88"/>
      <c r="BE229" s="88"/>
      <c r="BF229" s="88"/>
      <c r="BG229" s="88"/>
    </row>
    <row r="230" spans="1:59" s="90" customFormat="1" hidden="1" x14ac:dyDescent="0.2">
      <c r="A230" s="290">
        <v>74</v>
      </c>
      <c r="B230" s="291"/>
      <c r="C230" s="418" t="e">
        <f>+VLOOKUP(B230,$A$691:$B$730,2,0)</f>
        <v>#N/A</v>
      </c>
      <c r="D230" s="293"/>
      <c r="E230" s="295" t="e">
        <f>IF(D230=$D$661,$E$661,IF(D230=$D$662,$E$662,IF(D230=$D$663,$E$663,IF(D230=$D$664,$E$664,IF(D230=$D$665,$E$665,IF(D230=$D$666,$E$666,IF(D230=$D$667,$E$667,IF(D230=$D$668,$E$668,IF(D230=$D$669,$E$669,IF(D230=$D$670,$E$670,IF(D230=VICERRECTORÍA_ACADÉMICA_,BE841,IF(D230=PLANEACIÓN_,BE843, IF(D230=IMPACTO,BE842,IF(D230=VICERRECTORÍA_ADMINISTRATIVA_FINANCIERA_,BE844,IF(D230=_VICERRECTORÍA_RESPONSABILIDAD_SOCIAL_Y_BIENESTAR_UNIVERSITARIO_,BE845," ")))))))))))))))</f>
        <v>#VALUE!</v>
      </c>
      <c r="F230" s="271"/>
      <c r="G230" s="129"/>
      <c r="H230" s="129"/>
      <c r="I230" s="84"/>
      <c r="J230" s="271"/>
      <c r="K230" s="291"/>
      <c r="L230" s="271"/>
      <c r="M230" s="271"/>
      <c r="N230" s="291"/>
      <c r="O230" s="272">
        <f t="shared" ref="O230" si="1134">IF(N230="ALTA",5,IF(N230="MEDIO ALTA",4,IF(N230="MEDIA",3,IF(N230="MEDIO BAJA",2,IF(N230="BAJA",1,0)))))</f>
        <v>0</v>
      </c>
      <c r="P230" s="291"/>
      <c r="Q230" s="272">
        <f t="shared" ref="Q230" si="1135">IF(P230="ALTO",5,IF(P230="MEDIO-ALTO",4,IF(P230="MEDIO",3,IF(P230="MEDIO-BAJO",2,IF(P230="BAJO",1,0)))))</f>
        <v>0</v>
      </c>
      <c r="R230" s="272">
        <f t="shared" ref="R230" si="1136">Q230*O230</f>
        <v>0</v>
      </c>
      <c r="S230" s="85"/>
      <c r="T230" s="84">
        <f t="shared" si="984"/>
        <v>0</v>
      </c>
      <c r="U230" s="273" t="e">
        <f t="shared" ref="U230:U290" si="1137">ROUND(AVERAGEIF(T230:T232,"&gt;0"),0)</f>
        <v>#DIV/0!</v>
      </c>
      <c r="V230" s="273" t="e">
        <f t="shared" ref="V230:V290" si="1138">U230*0.6</f>
        <v>#DIV/0!</v>
      </c>
      <c r="W230" s="129"/>
      <c r="X230" s="273" t="e">
        <f t="shared" ref="X230" si="1139">IF(S230="No_existen",5*$X$10,Y230*$X$10)</f>
        <v>#DIV/0!</v>
      </c>
      <c r="Y230" s="273" t="e">
        <f t="shared" si="939"/>
        <v>#DIV/0!</v>
      </c>
      <c r="Z230" s="132">
        <f t="shared" si="989"/>
        <v>0</v>
      </c>
      <c r="AA230" s="129"/>
      <c r="AB230" s="129"/>
      <c r="AC230" s="273" t="e">
        <f t="shared" ref="AC230" si="1140">IF(S230="No_existen",5*$AC$10,AD230*$AC$10)</f>
        <v>#DIV/0!</v>
      </c>
      <c r="AD230" s="273" t="e">
        <f t="shared" ref="AD230:AD290" si="1141">ROUND(AVERAGEIF(AE230:AE232,"&gt;0"),0)</f>
        <v>#DIV/0!</v>
      </c>
      <c r="AE230" s="132">
        <f t="shared" si="992"/>
        <v>0</v>
      </c>
      <c r="AF230" s="129"/>
      <c r="AG230" s="129"/>
      <c r="AH230" s="273" t="e">
        <f t="shared" ref="AH230" si="1142">IF(S230="No_existen",5*$AH$10,AI230*$AH$10)</f>
        <v>#DIV/0!</v>
      </c>
      <c r="AI230" s="273" t="e">
        <f t="shared" ref="AI230" si="1143">ROUND(AVERAGEIF(AJ230:AJ232,"&gt;0"),0)</f>
        <v>#DIV/0!</v>
      </c>
      <c r="AJ230" s="132">
        <f t="shared" si="995"/>
        <v>0</v>
      </c>
      <c r="AK230" s="129"/>
      <c r="AL230" s="129"/>
      <c r="AM230" s="273" t="e">
        <f t="shared" ref="AM230" si="1144">IF(S230="No_existen",5*$AM$10,AN230*$AM$10)</f>
        <v>#DIV/0!</v>
      </c>
      <c r="AN230" s="273" t="e">
        <f t="shared" ref="AN230" si="1145">ROUND(AVERAGEIF(AO230:AO232,"&gt;0"),0)</f>
        <v>#DIV/0!</v>
      </c>
      <c r="AO230" s="132">
        <f t="shared" si="1002"/>
        <v>0</v>
      </c>
      <c r="AP230" s="129"/>
      <c r="AQ230" s="273" t="e">
        <f t="shared" ref="AQ230" si="1146">ROUND(AVERAGE(U230,Y230,AD230,AI230,AN230),0)</f>
        <v>#DIV/0!</v>
      </c>
      <c r="AR230" s="369" t="e">
        <f t="shared" ref="AR230" si="1147">IF(AQ230&lt;1.5,"FUERTE",IF(AND(AQ230&gt;=1.5,AQ230&lt;2.5),"ACEPTABLE",IF(AQ230&gt;=5,"INEXISTENTE","DÉBIL")))</f>
        <v>#DIV/0!</v>
      </c>
      <c r="AS230" s="272">
        <f t="shared" ref="AS230" si="1148">IF(R230=0,0,ROUND((R230*AQ230),0))</f>
        <v>0</v>
      </c>
      <c r="AT230" s="371" t="str">
        <f t="shared" ref="AT230" si="1149">IF(AS230&gt;=36,"GRAVE", IF(AS230&lt;=10, "LEVE", "MODERADO"))</f>
        <v>LEVE</v>
      </c>
      <c r="AU230" s="293"/>
      <c r="AV230" s="293"/>
      <c r="AW230" s="129"/>
      <c r="AX230" s="129"/>
      <c r="AY230" s="86"/>
      <c r="AZ230" s="87"/>
      <c r="BA230" s="88"/>
      <c r="BB230" s="88"/>
      <c r="BC230" s="88"/>
      <c r="BD230" s="88"/>
      <c r="BE230" s="88"/>
      <c r="BF230" s="88"/>
      <c r="BG230" s="88"/>
    </row>
    <row r="231" spans="1:59" s="90" customFormat="1" hidden="1" x14ac:dyDescent="0.2">
      <c r="A231" s="290"/>
      <c r="B231" s="291"/>
      <c r="C231" s="418"/>
      <c r="D231" s="293"/>
      <c r="E231" s="295"/>
      <c r="F231" s="271"/>
      <c r="G231" s="129"/>
      <c r="H231" s="129"/>
      <c r="I231" s="84"/>
      <c r="J231" s="271"/>
      <c r="K231" s="271"/>
      <c r="L231" s="271"/>
      <c r="M231" s="271"/>
      <c r="N231" s="291"/>
      <c r="O231" s="272"/>
      <c r="P231" s="291"/>
      <c r="Q231" s="272"/>
      <c r="R231" s="272"/>
      <c r="S231" s="85"/>
      <c r="T231" s="84">
        <f t="shared" si="984"/>
        <v>0</v>
      </c>
      <c r="U231" s="273"/>
      <c r="V231" s="273"/>
      <c r="W231" s="129"/>
      <c r="X231" s="273"/>
      <c r="Y231" s="273"/>
      <c r="Z231" s="132">
        <f t="shared" si="989"/>
        <v>0</v>
      </c>
      <c r="AA231" s="129"/>
      <c r="AB231" s="129"/>
      <c r="AC231" s="273"/>
      <c r="AD231" s="273"/>
      <c r="AE231" s="132">
        <f t="shared" si="992"/>
        <v>0</v>
      </c>
      <c r="AF231" s="129"/>
      <c r="AG231" s="129"/>
      <c r="AH231" s="273"/>
      <c r="AI231" s="273"/>
      <c r="AJ231" s="132">
        <f t="shared" si="995"/>
        <v>0</v>
      </c>
      <c r="AK231" s="129"/>
      <c r="AL231" s="129"/>
      <c r="AM231" s="273"/>
      <c r="AN231" s="273"/>
      <c r="AO231" s="132">
        <f t="shared" si="1002"/>
        <v>0</v>
      </c>
      <c r="AP231" s="129"/>
      <c r="AQ231" s="273"/>
      <c r="AR231" s="369"/>
      <c r="AS231" s="272"/>
      <c r="AT231" s="371"/>
      <c r="AU231" s="293"/>
      <c r="AV231" s="293"/>
      <c r="AW231" s="129"/>
      <c r="AX231" s="129"/>
      <c r="AY231" s="86"/>
      <c r="AZ231" s="87"/>
      <c r="BA231" s="88"/>
      <c r="BB231" s="88"/>
      <c r="BC231" s="88"/>
      <c r="BD231" s="88"/>
      <c r="BE231" s="88"/>
      <c r="BF231" s="88"/>
      <c r="BG231" s="88"/>
    </row>
    <row r="232" spans="1:59" s="90" customFormat="1" hidden="1" x14ac:dyDescent="0.2">
      <c r="A232" s="290"/>
      <c r="B232" s="291"/>
      <c r="C232" s="418"/>
      <c r="D232" s="293"/>
      <c r="E232" s="295"/>
      <c r="F232" s="271"/>
      <c r="G232" s="129"/>
      <c r="H232" s="129"/>
      <c r="I232" s="84"/>
      <c r="J232" s="271"/>
      <c r="K232" s="271"/>
      <c r="L232" s="271"/>
      <c r="M232" s="271"/>
      <c r="N232" s="291"/>
      <c r="O232" s="272"/>
      <c r="P232" s="291"/>
      <c r="Q232" s="272"/>
      <c r="R232" s="272"/>
      <c r="S232" s="85"/>
      <c r="T232" s="84">
        <f t="shared" si="984"/>
        <v>0</v>
      </c>
      <c r="U232" s="273"/>
      <c r="V232" s="273"/>
      <c r="W232" s="129"/>
      <c r="X232" s="273"/>
      <c r="Y232" s="273"/>
      <c r="Z232" s="132">
        <f t="shared" si="989"/>
        <v>0</v>
      </c>
      <c r="AA232" s="129"/>
      <c r="AB232" s="129"/>
      <c r="AC232" s="273"/>
      <c r="AD232" s="273"/>
      <c r="AE232" s="132">
        <f t="shared" si="992"/>
        <v>0</v>
      </c>
      <c r="AF232" s="129"/>
      <c r="AG232" s="129"/>
      <c r="AH232" s="273"/>
      <c r="AI232" s="273"/>
      <c r="AJ232" s="132">
        <f t="shared" si="995"/>
        <v>0</v>
      </c>
      <c r="AK232" s="129"/>
      <c r="AL232" s="129"/>
      <c r="AM232" s="273"/>
      <c r="AN232" s="273"/>
      <c r="AO232" s="132">
        <f t="shared" si="1002"/>
        <v>0</v>
      </c>
      <c r="AP232" s="129"/>
      <c r="AQ232" s="273"/>
      <c r="AR232" s="369"/>
      <c r="AS232" s="272"/>
      <c r="AT232" s="371"/>
      <c r="AU232" s="293"/>
      <c r="AV232" s="293"/>
      <c r="AW232" s="129"/>
      <c r="AX232" s="129"/>
      <c r="AY232" s="86"/>
      <c r="AZ232" s="87"/>
      <c r="BA232" s="88"/>
      <c r="BB232" s="88"/>
      <c r="BC232" s="88"/>
      <c r="BD232" s="88"/>
      <c r="BE232" s="88"/>
      <c r="BF232" s="88"/>
      <c r="BG232" s="88"/>
    </row>
    <row r="233" spans="1:59" s="90" customFormat="1" hidden="1" x14ac:dyDescent="0.2">
      <c r="A233" s="290">
        <v>75</v>
      </c>
      <c r="B233" s="291"/>
      <c r="C233" s="418" t="e">
        <f>+VLOOKUP(B233,$A$691:$B$730,2,0)</f>
        <v>#N/A</v>
      </c>
      <c r="D233" s="293"/>
      <c r="E233" s="295" t="e">
        <f>IF(D233=$D$661,$E$661,IF(D233=$D$662,$E$662,IF(D233=$D$663,$E$663,IF(D233=$D$664,$E$664,IF(D233=$D$665,$E$665,IF(D233=$D$666,$E$666,IF(D233=$D$667,$E$667,IF(D233=$D$668,$E$668,IF(D233=$D$669,$E$669,IF(D233=$D$670,$E$670,IF(D233=VICERRECTORÍA_ACADÉMICA_,BE844,IF(D233=PLANEACIÓN_,BE846, IF(D233=IMPACTO,BE845,IF(D233=VICERRECTORÍA_ADMINISTRATIVA_FINANCIERA_,BE847,IF(D233=_VICERRECTORÍA_RESPONSABILIDAD_SOCIAL_Y_BIENESTAR_UNIVERSITARIO_,BE848," ")))))))))))))))</f>
        <v>#VALUE!</v>
      </c>
      <c r="F233" s="271"/>
      <c r="G233" s="129"/>
      <c r="H233" s="129"/>
      <c r="I233" s="84"/>
      <c r="J233" s="271"/>
      <c r="K233" s="291"/>
      <c r="L233" s="271"/>
      <c r="M233" s="271"/>
      <c r="N233" s="291"/>
      <c r="O233" s="272">
        <f t="shared" ref="O233" si="1150">IF(N233="ALTA",5,IF(N233="MEDIO ALTA",4,IF(N233="MEDIA",3,IF(N233="MEDIO BAJA",2,IF(N233="BAJA",1,0)))))</f>
        <v>0</v>
      </c>
      <c r="P233" s="291"/>
      <c r="Q233" s="272">
        <f t="shared" ref="Q233" si="1151">IF(P233="ALTO",5,IF(P233="MEDIO-ALTO",4,IF(P233="MEDIO",3,IF(P233="MEDIO-BAJO",2,IF(P233="BAJO",1,0)))))</f>
        <v>0</v>
      </c>
      <c r="R233" s="272">
        <f t="shared" ref="R233" si="1152">Q233*O233</f>
        <v>0</v>
      </c>
      <c r="S233" s="85"/>
      <c r="T233" s="84">
        <f t="shared" si="984"/>
        <v>0</v>
      </c>
      <c r="U233" s="273" t="e">
        <f t="shared" ref="U233:U293" si="1153">ROUND(AVERAGEIF(T233:T235,"&gt;0"),0)</f>
        <v>#DIV/0!</v>
      </c>
      <c r="V233" s="273" t="e">
        <f t="shared" ref="V233:V293" si="1154">U233*0.6</f>
        <v>#DIV/0!</v>
      </c>
      <c r="W233" s="129"/>
      <c r="X233" s="273" t="e">
        <f t="shared" ref="X233" si="1155">IF(S233="No_existen",5*$X$10,Y233*$X$10)</f>
        <v>#DIV/0!</v>
      </c>
      <c r="Y233" s="273" t="e">
        <f t="shared" si="955"/>
        <v>#DIV/0!</v>
      </c>
      <c r="Z233" s="132">
        <f t="shared" si="989"/>
        <v>0</v>
      </c>
      <c r="AA233" s="129"/>
      <c r="AB233" s="129"/>
      <c r="AC233" s="273" t="e">
        <f t="shared" ref="AC233" si="1156">IF(S233="No_existen",5*$AC$10,AD233*$AC$10)</f>
        <v>#DIV/0!</v>
      </c>
      <c r="AD233" s="273" t="e">
        <f t="shared" ref="AD233:AD293" si="1157">ROUND(AVERAGEIF(AE233:AE235,"&gt;0"),0)</f>
        <v>#DIV/0!</v>
      </c>
      <c r="AE233" s="132">
        <f t="shared" si="992"/>
        <v>0</v>
      </c>
      <c r="AF233" s="129"/>
      <c r="AG233" s="129"/>
      <c r="AH233" s="273" t="e">
        <f t="shared" ref="AH233" si="1158">IF(S233="No_existen",5*$AH$10,AI233*$AH$10)</f>
        <v>#DIV/0!</v>
      </c>
      <c r="AI233" s="273" t="e">
        <f t="shared" ref="AI233" si="1159">ROUND(AVERAGEIF(AJ233:AJ235,"&gt;0"),0)</f>
        <v>#DIV/0!</v>
      </c>
      <c r="AJ233" s="132">
        <f t="shared" si="995"/>
        <v>0</v>
      </c>
      <c r="AK233" s="129"/>
      <c r="AL233" s="129"/>
      <c r="AM233" s="273" t="e">
        <f t="shared" ref="AM233" si="1160">IF(S233="No_existen",5*$AM$10,AN233*$AM$10)</f>
        <v>#DIV/0!</v>
      </c>
      <c r="AN233" s="273" t="e">
        <f t="shared" ref="AN233" si="1161">ROUND(AVERAGEIF(AO233:AO235,"&gt;0"),0)</f>
        <v>#DIV/0!</v>
      </c>
      <c r="AO233" s="132">
        <f t="shared" si="1002"/>
        <v>0</v>
      </c>
      <c r="AP233" s="129"/>
      <c r="AQ233" s="273" t="e">
        <f t="shared" ref="AQ233" si="1162">ROUND(AVERAGE(U233,Y233,AD233,AI233,AN233),0)</f>
        <v>#DIV/0!</v>
      </c>
      <c r="AR233" s="369" t="e">
        <f t="shared" ref="AR233" si="1163">IF(AQ233&lt;1.5,"FUERTE",IF(AND(AQ233&gt;=1.5,AQ233&lt;2.5),"ACEPTABLE",IF(AQ233&gt;=5,"INEXISTENTE","DÉBIL")))</f>
        <v>#DIV/0!</v>
      </c>
      <c r="AS233" s="272">
        <f t="shared" ref="AS233" si="1164">IF(R233=0,0,ROUND((R233*AQ233),0))</f>
        <v>0</v>
      </c>
      <c r="AT233" s="371" t="str">
        <f t="shared" ref="AT233" si="1165">IF(AS233&gt;=36,"GRAVE", IF(AS233&lt;=10, "LEVE", "MODERADO"))</f>
        <v>LEVE</v>
      </c>
      <c r="AU233" s="293"/>
      <c r="AV233" s="293"/>
      <c r="AW233" s="129"/>
      <c r="AX233" s="129"/>
      <c r="AY233" s="86"/>
      <c r="AZ233" s="87"/>
      <c r="BA233" s="88"/>
      <c r="BB233" s="88"/>
      <c r="BC233" s="88"/>
      <c r="BD233" s="88"/>
      <c r="BE233" s="88"/>
      <c r="BF233" s="88"/>
      <c r="BG233" s="88"/>
    </row>
    <row r="234" spans="1:59" s="90" customFormat="1" hidden="1" x14ac:dyDescent="0.2">
      <c r="A234" s="290"/>
      <c r="B234" s="291"/>
      <c r="C234" s="418"/>
      <c r="D234" s="293"/>
      <c r="E234" s="295"/>
      <c r="F234" s="271"/>
      <c r="G234" s="129"/>
      <c r="H234" s="129"/>
      <c r="I234" s="84"/>
      <c r="J234" s="271"/>
      <c r="K234" s="271"/>
      <c r="L234" s="271"/>
      <c r="M234" s="271"/>
      <c r="N234" s="291"/>
      <c r="O234" s="272"/>
      <c r="P234" s="291"/>
      <c r="Q234" s="272"/>
      <c r="R234" s="272"/>
      <c r="S234" s="85"/>
      <c r="T234" s="84">
        <f t="shared" si="984"/>
        <v>0</v>
      </c>
      <c r="U234" s="273"/>
      <c r="V234" s="273"/>
      <c r="W234" s="129"/>
      <c r="X234" s="273"/>
      <c r="Y234" s="273"/>
      <c r="Z234" s="132">
        <f t="shared" si="989"/>
        <v>0</v>
      </c>
      <c r="AA234" s="129"/>
      <c r="AB234" s="129"/>
      <c r="AC234" s="273"/>
      <c r="AD234" s="273"/>
      <c r="AE234" s="132">
        <f t="shared" si="992"/>
        <v>0</v>
      </c>
      <c r="AF234" s="129"/>
      <c r="AG234" s="129"/>
      <c r="AH234" s="273"/>
      <c r="AI234" s="273"/>
      <c r="AJ234" s="132">
        <f t="shared" si="995"/>
        <v>0</v>
      </c>
      <c r="AK234" s="129"/>
      <c r="AL234" s="129"/>
      <c r="AM234" s="273"/>
      <c r="AN234" s="273"/>
      <c r="AO234" s="132">
        <f t="shared" si="1002"/>
        <v>0</v>
      </c>
      <c r="AP234" s="129"/>
      <c r="AQ234" s="273"/>
      <c r="AR234" s="369"/>
      <c r="AS234" s="272"/>
      <c r="AT234" s="371"/>
      <c r="AU234" s="293"/>
      <c r="AV234" s="293"/>
      <c r="AW234" s="129"/>
      <c r="AX234" s="129"/>
      <c r="AY234" s="86"/>
      <c r="AZ234" s="87"/>
      <c r="BA234" s="88"/>
      <c r="BB234" s="88"/>
      <c r="BC234" s="88"/>
      <c r="BD234" s="88"/>
      <c r="BE234" s="88"/>
      <c r="BF234" s="88"/>
      <c r="BG234" s="88"/>
    </row>
    <row r="235" spans="1:59" s="90" customFormat="1" hidden="1" x14ac:dyDescent="0.2">
      <c r="A235" s="290"/>
      <c r="B235" s="291"/>
      <c r="C235" s="418"/>
      <c r="D235" s="293"/>
      <c r="E235" s="295"/>
      <c r="F235" s="271"/>
      <c r="G235" s="129"/>
      <c r="H235" s="129"/>
      <c r="I235" s="84"/>
      <c r="J235" s="271"/>
      <c r="K235" s="271"/>
      <c r="L235" s="271"/>
      <c r="M235" s="271"/>
      <c r="N235" s="291"/>
      <c r="O235" s="272"/>
      <c r="P235" s="291"/>
      <c r="Q235" s="272"/>
      <c r="R235" s="272"/>
      <c r="S235" s="85"/>
      <c r="T235" s="84">
        <f t="shared" si="984"/>
        <v>0</v>
      </c>
      <c r="U235" s="273"/>
      <c r="V235" s="273"/>
      <c r="W235" s="129"/>
      <c r="X235" s="273"/>
      <c r="Y235" s="273"/>
      <c r="Z235" s="132">
        <f t="shared" si="989"/>
        <v>0</v>
      </c>
      <c r="AA235" s="129"/>
      <c r="AB235" s="129"/>
      <c r="AC235" s="273"/>
      <c r="AD235" s="273"/>
      <c r="AE235" s="132">
        <f t="shared" si="992"/>
        <v>0</v>
      </c>
      <c r="AF235" s="129"/>
      <c r="AG235" s="129"/>
      <c r="AH235" s="273"/>
      <c r="AI235" s="273"/>
      <c r="AJ235" s="132">
        <f t="shared" si="995"/>
        <v>0</v>
      </c>
      <c r="AK235" s="129"/>
      <c r="AL235" s="129"/>
      <c r="AM235" s="273"/>
      <c r="AN235" s="273"/>
      <c r="AO235" s="132">
        <f t="shared" si="1002"/>
        <v>0</v>
      </c>
      <c r="AP235" s="129"/>
      <c r="AQ235" s="273"/>
      <c r="AR235" s="369"/>
      <c r="AS235" s="272"/>
      <c r="AT235" s="371"/>
      <c r="AU235" s="293"/>
      <c r="AV235" s="293"/>
      <c r="AW235" s="129"/>
      <c r="AX235" s="129"/>
      <c r="AY235" s="86"/>
      <c r="AZ235" s="87"/>
      <c r="BA235" s="88"/>
      <c r="BB235" s="88"/>
      <c r="BC235" s="88"/>
      <c r="BD235" s="88"/>
      <c r="BE235" s="88"/>
      <c r="BF235" s="88"/>
      <c r="BG235" s="88"/>
    </row>
    <row r="236" spans="1:59" s="90" customFormat="1" hidden="1" x14ac:dyDescent="0.2">
      <c r="A236" s="290">
        <v>76</v>
      </c>
      <c r="B236" s="291"/>
      <c r="C236" s="418" t="e">
        <f>+VLOOKUP(B236,$A$691:$B$730,2,0)</f>
        <v>#N/A</v>
      </c>
      <c r="D236" s="293"/>
      <c r="E236" s="295" t="e">
        <f>IF(D236=$D$661,$E$661,IF(D236=$D$662,$E$662,IF(D236=$D$663,$E$663,IF(D236=$D$664,$E$664,IF(D236=$D$665,$E$665,IF(D236=$D$666,$E$666,IF(D236=$D$667,$E$667,IF(D236=$D$668,$E$668,IF(D236=$D$669,$E$669,IF(D236=$D$670,$E$670,IF(D236=VICERRECTORÍA_ACADÉMICA_,BE847,IF(D236=PLANEACIÓN_,BE849, IF(D236=IMPACTO,BE848,IF(D236=VICERRECTORÍA_ADMINISTRATIVA_FINANCIERA_,BE850,IF(D236=_VICERRECTORÍA_RESPONSABILIDAD_SOCIAL_Y_BIENESTAR_UNIVERSITARIO_,BE851," ")))))))))))))))</f>
        <v>#VALUE!</v>
      </c>
      <c r="F236" s="271"/>
      <c r="G236" s="129"/>
      <c r="H236" s="129"/>
      <c r="I236" s="84"/>
      <c r="J236" s="271"/>
      <c r="K236" s="291"/>
      <c r="L236" s="271"/>
      <c r="M236" s="271"/>
      <c r="N236" s="291"/>
      <c r="O236" s="272">
        <f t="shared" ref="O236" si="1166">IF(N236="ALTA",5,IF(N236="MEDIO ALTA",4,IF(N236="MEDIA",3,IF(N236="MEDIO BAJA",2,IF(N236="BAJA",1,0)))))</f>
        <v>0</v>
      </c>
      <c r="P236" s="291"/>
      <c r="Q236" s="272">
        <f t="shared" ref="Q236" si="1167">IF(P236="ALTO",5,IF(P236="MEDIO-ALTO",4,IF(P236="MEDIO",3,IF(P236="MEDIO-BAJO",2,IF(P236="BAJO",1,0)))))</f>
        <v>0</v>
      </c>
      <c r="R236" s="272">
        <f t="shared" ref="R236" si="1168">Q236*O236</f>
        <v>0</v>
      </c>
      <c r="S236" s="85"/>
      <c r="T236" s="84">
        <f t="shared" si="984"/>
        <v>0</v>
      </c>
      <c r="U236" s="273" t="e">
        <f t="shared" ref="U236:U296" si="1169">ROUND(AVERAGEIF(T236:T238,"&gt;0"),0)</f>
        <v>#DIV/0!</v>
      </c>
      <c r="V236" s="273" t="e">
        <f t="shared" ref="V236:V296" si="1170">U236*0.6</f>
        <v>#DIV/0!</v>
      </c>
      <c r="W236" s="129"/>
      <c r="X236" s="273" t="e">
        <f t="shared" ref="X236" si="1171">IF(S236="No_existen",5*$X$10,Y236*$X$10)</f>
        <v>#DIV/0!</v>
      </c>
      <c r="Y236" s="273" t="e">
        <f t="shared" si="971"/>
        <v>#DIV/0!</v>
      </c>
      <c r="Z236" s="132">
        <f t="shared" si="989"/>
        <v>0</v>
      </c>
      <c r="AA236" s="129"/>
      <c r="AB236" s="129"/>
      <c r="AC236" s="273" t="e">
        <f t="shared" ref="AC236" si="1172">IF(S236="No_existen",5*$AC$10,AD236*$AC$10)</f>
        <v>#DIV/0!</v>
      </c>
      <c r="AD236" s="273" t="e">
        <f t="shared" ref="AD236:AD296" si="1173">ROUND(AVERAGEIF(AE236:AE238,"&gt;0"),0)</f>
        <v>#DIV/0!</v>
      </c>
      <c r="AE236" s="132">
        <f t="shared" si="992"/>
        <v>0</v>
      </c>
      <c r="AF236" s="129"/>
      <c r="AG236" s="129"/>
      <c r="AH236" s="273" t="e">
        <f t="shared" ref="AH236" si="1174">IF(S236="No_existen",5*$AH$10,AI236*$AH$10)</f>
        <v>#DIV/0!</v>
      </c>
      <c r="AI236" s="273" t="e">
        <f t="shared" ref="AI236" si="1175">ROUND(AVERAGEIF(AJ236:AJ238,"&gt;0"),0)</f>
        <v>#DIV/0!</v>
      </c>
      <c r="AJ236" s="132">
        <f t="shared" si="995"/>
        <v>0</v>
      </c>
      <c r="AK236" s="129"/>
      <c r="AL236" s="129"/>
      <c r="AM236" s="273" t="e">
        <f t="shared" ref="AM236" si="1176">IF(S236="No_existen",5*$AM$10,AN236*$AM$10)</f>
        <v>#DIV/0!</v>
      </c>
      <c r="AN236" s="273" t="e">
        <f t="shared" ref="AN236" si="1177">ROUND(AVERAGEIF(AO236:AO238,"&gt;0"),0)</f>
        <v>#DIV/0!</v>
      </c>
      <c r="AO236" s="132">
        <f t="shared" si="1002"/>
        <v>0</v>
      </c>
      <c r="AP236" s="129"/>
      <c r="AQ236" s="273" t="e">
        <f t="shared" ref="AQ236" si="1178">ROUND(AVERAGE(U236,Y236,AD236,AI236,AN236),0)</f>
        <v>#DIV/0!</v>
      </c>
      <c r="AR236" s="369" t="e">
        <f t="shared" ref="AR236" si="1179">IF(AQ236&lt;1.5,"FUERTE",IF(AND(AQ236&gt;=1.5,AQ236&lt;2.5),"ACEPTABLE",IF(AQ236&gt;=5,"INEXISTENTE","DÉBIL")))</f>
        <v>#DIV/0!</v>
      </c>
      <c r="AS236" s="272">
        <f t="shared" ref="AS236" si="1180">IF(R236=0,0,ROUND((R236*AQ236),0))</f>
        <v>0</v>
      </c>
      <c r="AT236" s="371" t="str">
        <f t="shared" ref="AT236" si="1181">IF(AS236&gt;=36,"GRAVE", IF(AS236&lt;=10, "LEVE", "MODERADO"))</f>
        <v>LEVE</v>
      </c>
      <c r="AU236" s="293"/>
      <c r="AV236" s="293"/>
      <c r="AW236" s="129"/>
      <c r="AX236" s="129"/>
      <c r="AY236" s="86"/>
      <c r="AZ236" s="87"/>
      <c r="BA236" s="88"/>
      <c r="BB236" s="88"/>
      <c r="BC236" s="88"/>
      <c r="BD236" s="88"/>
      <c r="BE236" s="88"/>
      <c r="BF236" s="88"/>
      <c r="BG236" s="88"/>
    </row>
    <row r="237" spans="1:59" s="90" customFormat="1" hidden="1" x14ac:dyDescent="0.2">
      <c r="A237" s="290"/>
      <c r="B237" s="291"/>
      <c r="C237" s="418"/>
      <c r="D237" s="293"/>
      <c r="E237" s="295"/>
      <c r="F237" s="271"/>
      <c r="G237" s="129"/>
      <c r="H237" s="129"/>
      <c r="I237" s="84"/>
      <c r="J237" s="271"/>
      <c r="K237" s="271"/>
      <c r="L237" s="271"/>
      <c r="M237" s="271"/>
      <c r="N237" s="291"/>
      <c r="O237" s="272"/>
      <c r="P237" s="291"/>
      <c r="Q237" s="272"/>
      <c r="R237" s="272"/>
      <c r="S237" s="85"/>
      <c r="T237" s="84">
        <f t="shared" si="984"/>
        <v>0</v>
      </c>
      <c r="U237" s="273"/>
      <c r="V237" s="273"/>
      <c r="W237" s="129"/>
      <c r="X237" s="273"/>
      <c r="Y237" s="273"/>
      <c r="Z237" s="132">
        <f t="shared" si="989"/>
        <v>0</v>
      </c>
      <c r="AA237" s="129"/>
      <c r="AB237" s="129"/>
      <c r="AC237" s="273"/>
      <c r="AD237" s="273"/>
      <c r="AE237" s="132">
        <f t="shared" si="992"/>
        <v>0</v>
      </c>
      <c r="AF237" s="129"/>
      <c r="AG237" s="129"/>
      <c r="AH237" s="273"/>
      <c r="AI237" s="273"/>
      <c r="AJ237" s="132">
        <f t="shared" si="995"/>
        <v>0</v>
      </c>
      <c r="AK237" s="129"/>
      <c r="AL237" s="129"/>
      <c r="AM237" s="273"/>
      <c r="AN237" s="273"/>
      <c r="AO237" s="132">
        <f t="shared" si="1002"/>
        <v>0</v>
      </c>
      <c r="AP237" s="129"/>
      <c r="AQ237" s="273"/>
      <c r="AR237" s="369"/>
      <c r="AS237" s="272"/>
      <c r="AT237" s="371"/>
      <c r="AU237" s="293"/>
      <c r="AV237" s="293"/>
      <c r="AW237" s="129"/>
      <c r="AX237" s="129"/>
      <c r="AY237" s="86"/>
      <c r="AZ237" s="87"/>
      <c r="BA237" s="88"/>
      <c r="BB237" s="88"/>
      <c r="BC237" s="88"/>
      <c r="BD237" s="88"/>
      <c r="BE237" s="88"/>
      <c r="BF237" s="88"/>
      <c r="BG237" s="88"/>
    </row>
    <row r="238" spans="1:59" s="90" customFormat="1" hidden="1" x14ac:dyDescent="0.2">
      <c r="A238" s="290"/>
      <c r="B238" s="291"/>
      <c r="C238" s="418"/>
      <c r="D238" s="293"/>
      <c r="E238" s="295"/>
      <c r="F238" s="271"/>
      <c r="G238" s="129"/>
      <c r="H238" s="129"/>
      <c r="I238" s="84"/>
      <c r="J238" s="271"/>
      <c r="K238" s="271"/>
      <c r="L238" s="271"/>
      <c r="M238" s="271"/>
      <c r="N238" s="291"/>
      <c r="O238" s="272"/>
      <c r="P238" s="291"/>
      <c r="Q238" s="272"/>
      <c r="R238" s="272"/>
      <c r="S238" s="85"/>
      <c r="T238" s="84">
        <f t="shared" si="984"/>
        <v>0</v>
      </c>
      <c r="U238" s="273"/>
      <c r="V238" s="273"/>
      <c r="W238" s="129"/>
      <c r="X238" s="273"/>
      <c r="Y238" s="273"/>
      <c r="Z238" s="132">
        <f t="shared" si="989"/>
        <v>0</v>
      </c>
      <c r="AA238" s="129"/>
      <c r="AB238" s="129"/>
      <c r="AC238" s="273"/>
      <c r="AD238" s="273"/>
      <c r="AE238" s="132">
        <f t="shared" si="992"/>
        <v>0</v>
      </c>
      <c r="AF238" s="129"/>
      <c r="AG238" s="129"/>
      <c r="AH238" s="273"/>
      <c r="AI238" s="273"/>
      <c r="AJ238" s="132">
        <f t="shared" si="995"/>
        <v>0</v>
      </c>
      <c r="AK238" s="129"/>
      <c r="AL238" s="129"/>
      <c r="AM238" s="273"/>
      <c r="AN238" s="273"/>
      <c r="AO238" s="132">
        <f t="shared" si="1002"/>
        <v>0</v>
      </c>
      <c r="AP238" s="129"/>
      <c r="AQ238" s="273"/>
      <c r="AR238" s="369"/>
      <c r="AS238" s="272"/>
      <c r="AT238" s="371"/>
      <c r="AU238" s="293"/>
      <c r="AV238" s="293"/>
      <c r="AW238" s="129"/>
      <c r="AX238" s="129"/>
      <c r="AY238" s="86"/>
      <c r="AZ238" s="87"/>
      <c r="BA238" s="88"/>
      <c r="BB238" s="88"/>
      <c r="BC238" s="88"/>
      <c r="BD238" s="88"/>
      <c r="BE238" s="88"/>
      <c r="BF238" s="88"/>
      <c r="BG238" s="88"/>
    </row>
    <row r="239" spans="1:59" s="90" customFormat="1" hidden="1" x14ac:dyDescent="0.2">
      <c r="A239" s="290">
        <v>77</v>
      </c>
      <c r="B239" s="291"/>
      <c r="C239" s="418" t="e">
        <f>+VLOOKUP(B239,$A$691:$B$730,2,0)</f>
        <v>#N/A</v>
      </c>
      <c r="D239" s="293"/>
      <c r="E239" s="295" t="e">
        <f>IF(D239=$D$661,$E$661,IF(D239=$D$662,$E$662,IF(D239=$D$663,$E$663,IF(D239=$D$664,$E$664,IF(D239=$D$665,$E$665,IF(D239=$D$666,$E$666,IF(D239=$D$667,$E$667,IF(D239=$D$668,$E$668,IF(D239=$D$669,$E$669,IF(D239=$D$670,$E$670,IF(D239=VICERRECTORÍA_ACADÉMICA_,BE850,IF(D239=PLANEACIÓN_,BE852, IF(D239=IMPACTO,BE851,IF(D239=VICERRECTORÍA_ADMINISTRATIVA_FINANCIERA_,BE853,IF(D239=_VICERRECTORÍA_RESPONSABILIDAD_SOCIAL_Y_BIENESTAR_UNIVERSITARIO_,BE854," ")))))))))))))))</f>
        <v>#VALUE!</v>
      </c>
      <c r="F239" s="271"/>
      <c r="G239" s="129"/>
      <c r="H239" s="129"/>
      <c r="I239" s="84"/>
      <c r="J239" s="271"/>
      <c r="K239" s="291"/>
      <c r="L239" s="271"/>
      <c r="M239" s="271"/>
      <c r="N239" s="291"/>
      <c r="O239" s="272">
        <f t="shared" ref="O239" si="1182">IF(N239="ALTA",5,IF(N239="MEDIO ALTA",4,IF(N239="MEDIA",3,IF(N239="MEDIO BAJA",2,IF(N239="BAJA",1,0)))))</f>
        <v>0</v>
      </c>
      <c r="P239" s="291"/>
      <c r="Q239" s="272">
        <f t="shared" ref="Q239" si="1183">IF(P239="ALTO",5,IF(P239="MEDIO-ALTO",4,IF(P239="MEDIO",3,IF(P239="MEDIO-BAJO",2,IF(P239="BAJO",1,0)))))</f>
        <v>0</v>
      </c>
      <c r="R239" s="272">
        <f t="shared" ref="R239" si="1184">Q239*O239</f>
        <v>0</v>
      </c>
      <c r="S239" s="85"/>
      <c r="T239" s="84">
        <f t="shared" si="984"/>
        <v>0</v>
      </c>
      <c r="U239" s="273" t="e">
        <f t="shared" ref="U239:U299" si="1185">ROUND(AVERAGEIF(T239:T241,"&gt;0"),0)</f>
        <v>#DIV/0!</v>
      </c>
      <c r="V239" s="273" t="e">
        <f t="shared" ref="V239:V299" si="1186">U239*0.6</f>
        <v>#DIV/0!</v>
      </c>
      <c r="W239" s="129"/>
      <c r="X239" s="273" t="e">
        <f t="shared" ref="X239" si="1187">IF(S239="No_existen",5*$X$10,Y239*$X$10)</f>
        <v>#DIV/0!</v>
      </c>
      <c r="Y239" s="273" t="e">
        <f t="shared" si="988"/>
        <v>#DIV/0!</v>
      </c>
      <c r="Z239" s="132">
        <f t="shared" si="989"/>
        <v>0</v>
      </c>
      <c r="AA239" s="129"/>
      <c r="AB239" s="129"/>
      <c r="AC239" s="273" t="e">
        <f t="shared" ref="AC239" si="1188">IF(S239="No_existen",5*$AC$10,AD239*$AC$10)</f>
        <v>#DIV/0!</v>
      </c>
      <c r="AD239" s="273" t="e">
        <f t="shared" ref="AD239:AD299" si="1189">ROUND(AVERAGEIF(AE239:AE241,"&gt;0"),0)</f>
        <v>#DIV/0!</v>
      </c>
      <c r="AE239" s="132">
        <f t="shared" si="992"/>
        <v>0</v>
      </c>
      <c r="AF239" s="129"/>
      <c r="AG239" s="129"/>
      <c r="AH239" s="273" t="e">
        <f t="shared" ref="AH239" si="1190">IF(S239="No_existen",5*$AH$10,AI239*$AH$10)</f>
        <v>#DIV/0!</v>
      </c>
      <c r="AI239" s="273" t="e">
        <f t="shared" ref="AI239" si="1191">ROUND(AVERAGEIF(AJ239:AJ241,"&gt;0"),0)</f>
        <v>#DIV/0!</v>
      </c>
      <c r="AJ239" s="132">
        <f t="shared" si="995"/>
        <v>0</v>
      </c>
      <c r="AK239" s="129"/>
      <c r="AL239" s="129"/>
      <c r="AM239" s="273" t="e">
        <f t="shared" ref="AM239" si="1192">IF(S239="No_existen",5*$AM$10,AN239*$AM$10)</f>
        <v>#DIV/0!</v>
      </c>
      <c r="AN239" s="273" t="e">
        <f t="shared" ref="AN239" si="1193">ROUND(AVERAGEIF(AO239:AO241,"&gt;0"),0)</f>
        <v>#DIV/0!</v>
      </c>
      <c r="AO239" s="132">
        <f t="shared" si="1002"/>
        <v>0</v>
      </c>
      <c r="AP239" s="129"/>
      <c r="AQ239" s="273" t="e">
        <f t="shared" ref="AQ239" si="1194">ROUND(AVERAGE(U239,Y239,AD239,AI239,AN239),0)</f>
        <v>#DIV/0!</v>
      </c>
      <c r="AR239" s="369" t="e">
        <f t="shared" ref="AR239" si="1195">IF(AQ239&lt;1.5,"FUERTE",IF(AND(AQ239&gt;=1.5,AQ239&lt;2.5),"ACEPTABLE",IF(AQ239&gt;=5,"INEXISTENTE","DÉBIL")))</f>
        <v>#DIV/0!</v>
      </c>
      <c r="AS239" s="272">
        <f t="shared" ref="AS239" si="1196">IF(R239=0,0,ROUND((R239*AQ239),0))</f>
        <v>0</v>
      </c>
      <c r="AT239" s="371" t="str">
        <f t="shared" ref="AT239" si="1197">IF(AS239&gt;=36,"GRAVE", IF(AS239&lt;=10, "LEVE", "MODERADO"))</f>
        <v>LEVE</v>
      </c>
      <c r="AU239" s="293"/>
      <c r="AV239" s="293"/>
      <c r="AW239" s="129"/>
      <c r="AX239" s="129"/>
      <c r="AY239" s="86"/>
      <c r="AZ239" s="87"/>
      <c r="BA239" s="88"/>
      <c r="BB239" s="88"/>
      <c r="BC239" s="88"/>
      <c r="BD239" s="88"/>
      <c r="BE239" s="88"/>
      <c r="BF239" s="88"/>
      <c r="BG239" s="88"/>
    </row>
    <row r="240" spans="1:59" s="90" customFormat="1" hidden="1" x14ac:dyDescent="0.2">
      <c r="A240" s="290"/>
      <c r="B240" s="291"/>
      <c r="C240" s="418"/>
      <c r="D240" s="293"/>
      <c r="E240" s="295"/>
      <c r="F240" s="271"/>
      <c r="G240" s="129"/>
      <c r="H240" s="129"/>
      <c r="I240" s="84"/>
      <c r="J240" s="271"/>
      <c r="K240" s="271"/>
      <c r="L240" s="271"/>
      <c r="M240" s="271"/>
      <c r="N240" s="291"/>
      <c r="O240" s="272"/>
      <c r="P240" s="291"/>
      <c r="Q240" s="272"/>
      <c r="R240" s="272"/>
      <c r="S240" s="85"/>
      <c r="T240" s="84">
        <f t="shared" si="984"/>
        <v>0</v>
      </c>
      <c r="U240" s="273"/>
      <c r="V240" s="273"/>
      <c r="W240" s="129"/>
      <c r="X240" s="273"/>
      <c r="Y240" s="273"/>
      <c r="Z240" s="132">
        <f t="shared" si="989"/>
        <v>0</v>
      </c>
      <c r="AA240" s="129"/>
      <c r="AB240" s="129"/>
      <c r="AC240" s="273"/>
      <c r="AD240" s="273"/>
      <c r="AE240" s="132">
        <f t="shared" si="992"/>
        <v>0</v>
      </c>
      <c r="AF240" s="129"/>
      <c r="AG240" s="129"/>
      <c r="AH240" s="273"/>
      <c r="AI240" s="273"/>
      <c r="AJ240" s="132">
        <f t="shared" si="995"/>
        <v>0</v>
      </c>
      <c r="AK240" s="129"/>
      <c r="AL240" s="129"/>
      <c r="AM240" s="273"/>
      <c r="AN240" s="273"/>
      <c r="AO240" s="132">
        <f t="shared" si="1002"/>
        <v>0</v>
      </c>
      <c r="AP240" s="129"/>
      <c r="AQ240" s="273"/>
      <c r="AR240" s="369"/>
      <c r="AS240" s="272"/>
      <c r="AT240" s="371"/>
      <c r="AU240" s="293"/>
      <c r="AV240" s="293"/>
      <c r="AW240" s="129"/>
      <c r="AX240" s="129"/>
      <c r="AY240" s="86"/>
      <c r="AZ240" s="87"/>
      <c r="BA240" s="88"/>
      <c r="BB240" s="88"/>
      <c r="BC240" s="88"/>
      <c r="BD240" s="88"/>
      <c r="BE240" s="88"/>
      <c r="BF240" s="88"/>
      <c r="BG240" s="88"/>
    </row>
    <row r="241" spans="1:59" s="90" customFormat="1" hidden="1" x14ac:dyDescent="0.2">
      <c r="A241" s="290"/>
      <c r="B241" s="291"/>
      <c r="C241" s="418"/>
      <c r="D241" s="293"/>
      <c r="E241" s="295"/>
      <c r="F241" s="271"/>
      <c r="G241" s="129"/>
      <c r="H241" s="129"/>
      <c r="I241" s="84"/>
      <c r="J241" s="271"/>
      <c r="K241" s="271"/>
      <c r="L241" s="271"/>
      <c r="M241" s="271"/>
      <c r="N241" s="291"/>
      <c r="O241" s="272"/>
      <c r="P241" s="291"/>
      <c r="Q241" s="272"/>
      <c r="R241" s="272"/>
      <c r="S241" s="85"/>
      <c r="T241" s="84">
        <f t="shared" si="984"/>
        <v>0</v>
      </c>
      <c r="U241" s="273"/>
      <c r="V241" s="273"/>
      <c r="W241" s="129"/>
      <c r="X241" s="273"/>
      <c r="Y241" s="273"/>
      <c r="Z241" s="132">
        <f t="shared" si="989"/>
        <v>0</v>
      </c>
      <c r="AA241" s="129"/>
      <c r="AB241" s="129"/>
      <c r="AC241" s="273"/>
      <c r="AD241" s="273"/>
      <c r="AE241" s="132">
        <f t="shared" si="992"/>
        <v>0</v>
      </c>
      <c r="AF241" s="129"/>
      <c r="AG241" s="129"/>
      <c r="AH241" s="273"/>
      <c r="AI241" s="273"/>
      <c r="AJ241" s="132">
        <f t="shared" si="995"/>
        <v>0</v>
      </c>
      <c r="AK241" s="129"/>
      <c r="AL241" s="129"/>
      <c r="AM241" s="273"/>
      <c r="AN241" s="273"/>
      <c r="AO241" s="132">
        <f t="shared" si="1002"/>
        <v>0</v>
      </c>
      <c r="AP241" s="129"/>
      <c r="AQ241" s="273"/>
      <c r="AR241" s="369"/>
      <c r="AS241" s="272"/>
      <c r="AT241" s="371"/>
      <c r="AU241" s="293"/>
      <c r="AV241" s="293"/>
      <c r="AW241" s="129"/>
      <c r="AX241" s="129"/>
      <c r="AY241" s="86"/>
      <c r="AZ241" s="87"/>
      <c r="BA241" s="88"/>
      <c r="BB241" s="88"/>
      <c r="BC241" s="88"/>
      <c r="BD241" s="88"/>
      <c r="BE241" s="88"/>
      <c r="BF241" s="88"/>
      <c r="BG241" s="88"/>
    </row>
    <row r="242" spans="1:59" s="90" customFormat="1" hidden="1" x14ac:dyDescent="0.2">
      <c r="A242" s="290">
        <v>78</v>
      </c>
      <c r="B242" s="291"/>
      <c r="C242" s="418" t="e">
        <f>+VLOOKUP(B242,$A$691:$B$730,2,0)</f>
        <v>#N/A</v>
      </c>
      <c r="D242" s="293"/>
      <c r="E242" s="295" t="e">
        <f>IF(D242=$D$661,$E$661,IF(D242=$D$662,$E$662,IF(D242=$D$663,$E$663,IF(D242=$D$664,$E$664,IF(D242=$D$665,$E$665,IF(D242=$D$666,$E$666,IF(D242=$D$667,$E$667,IF(D242=$D$668,$E$668,IF(D242=$D$669,$E$669,IF(D242=$D$670,$E$670,IF(D242=VICERRECTORÍA_ACADÉMICA_,BE853,IF(D242=PLANEACIÓN_,BE855, IF(D242=IMPACTO,BE854,IF(D242=VICERRECTORÍA_ADMINISTRATIVA_FINANCIERA_,BE856,IF(D242=_VICERRECTORÍA_RESPONSABILIDAD_SOCIAL_Y_BIENESTAR_UNIVERSITARIO_,BE857," ")))))))))))))))</f>
        <v>#VALUE!</v>
      </c>
      <c r="F242" s="271"/>
      <c r="G242" s="129"/>
      <c r="H242" s="129"/>
      <c r="I242" s="84"/>
      <c r="J242" s="271"/>
      <c r="K242" s="291"/>
      <c r="L242" s="271"/>
      <c r="M242" s="271"/>
      <c r="N242" s="291"/>
      <c r="O242" s="272">
        <f t="shared" ref="O242" si="1198">IF(N242="ALTA",5,IF(N242="MEDIO ALTA",4,IF(N242="MEDIA",3,IF(N242="MEDIO BAJA",2,IF(N242="BAJA",1,0)))))</f>
        <v>0</v>
      </c>
      <c r="P242" s="291"/>
      <c r="Q242" s="272">
        <f t="shared" ref="Q242" si="1199">IF(P242="ALTO",5,IF(P242="MEDIO-ALTO",4,IF(P242="MEDIO",3,IF(P242="MEDIO-BAJO",2,IF(P242="BAJO",1,0)))))</f>
        <v>0</v>
      </c>
      <c r="R242" s="272">
        <f t="shared" ref="R242" si="1200">Q242*O242</f>
        <v>0</v>
      </c>
      <c r="S242" s="85"/>
      <c r="T242" s="84">
        <f t="shared" si="984"/>
        <v>0</v>
      </c>
      <c r="U242" s="273" t="e">
        <f t="shared" ref="U242:U302" si="1201">ROUND(AVERAGEIF(T242:T244,"&gt;0"),0)</f>
        <v>#DIV/0!</v>
      </c>
      <c r="V242" s="273" t="e">
        <f t="shared" ref="V242:V302" si="1202">U242*0.6</f>
        <v>#DIV/0!</v>
      </c>
      <c r="W242" s="129"/>
      <c r="X242" s="273" t="e">
        <f t="shared" ref="X242" si="1203">IF(S242="No_existen",5*$X$10,Y242*$X$10)</f>
        <v>#DIV/0!</v>
      </c>
      <c r="Y242" s="273" t="e">
        <f t="shared" si="1008"/>
        <v>#DIV/0!</v>
      </c>
      <c r="Z242" s="132">
        <f t="shared" si="989"/>
        <v>0</v>
      </c>
      <c r="AA242" s="129"/>
      <c r="AB242" s="129"/>
      <c r="AC242" s="273" t="e">
        <f t="shared" ref="AC242" si="1204">IF(S242="No_existen",5*$AC$10,AD242*$AC$10)</f>
        <v>#DIV/0!</v>
      </c>
      <c r="AD242" s="273" t="e">
        <f t="shared" ref="AD242:AD302" si="1205">ROUND(AVERAGEIF(AE242:AE244,"&gt;0"),0)</f>
        <v>#DIV/0!</v>
      </c>
      <c r="AE242" s="132">
        <f t="shared" si="992"/>
        <v>0</v>
      </c>
      <c r="AF242" s="129"/>
      <c r="AG242" s="129"/>
      <c r="AH242" s="273" t="e">
        <f t="shared" ref="AH242" si="1206">IF(S242="No_existen",5*$AH$10,AI242*$AH$10)</f>
        <v>#DIV/0!</v>
      </c>
      <c r="AI242" s="273" t="e">
        <f t="shared" ref="AI242" si="1207">ROUND(AVERAGEIF(AJ242:AJ244,"&gt;0"),0)</f>
        <v>#DIV/0!</v>
      </c>
      <c r="AJ242" s="132">
        <f t="shared" si="995"/>
        <v>0</v>
      </c>
      <c r="AK242" s="129"/>
      <c r="AL242" s="129"/>
      <c r="AM242" s="273" t="e">
        <f t="shared" ref="AM242" si="1208">IF(S242="No_existen",5*$AM$10,AN242*$AM$10)</f>
        <v>#DIV/0!</v>
      </c>
      <c r="AN242" s="273" t="e">
        <f t="shared" ref="AN242" si="1209">ROUND(AVERAGEIF(AO242:AO244,"&gt;0"),0)</f>
        <v>#DIV/0!</v>
      </c>
      <c r="AO242" s="132">
        <f t="shared" si="1002"/>
        <v>0</v>
      </c>
      <c r="AP242" s="129"/>
      <c r="AQ242" s="273" t="e">
        <f t="shared" ref="AQ242" si="1210">ROUND(AVERAGE(U242,Y242,AD242,AI242,AN242),0)</f>
        <v>#DIV/0!</v>
      </c>
      <c r="AR242" s="369" t="e">
        <f t="shared" ref="AR242" si="1211">IF(AQ242&lt;1.5,"FUERTE",IF(AND(AQ242&gt;=1.5,AQ242&lt;2.5),"ACEPTABLE",IF(AQ242&gt;=5,"INEXISTENTE","DÉBIL")))</f>
        <v>#DIV/0!</v>
      </c>
      <c r="AS242" s="272">
        <f t="shared" ref="AS242" si="1212">IF(R242=0,0,ROUND((R242*AQ242),0))</f>
        <v>0</v>
      </c>
      <c r="AT242" s="371" t="str">
        <f t="shared" ref="AT242" si="1213">IF(AS242&gt;=36,"GRAVE", IF(AS242&lt;=10, "LEVE", "MODERADO"))</f>
        <v>LEVE</v>
      </c>
      <c r="AU242" s="293"/>
      <c r="AV242" s="293"/>
      <c r="AW242" s="129"/>
      <c r="AX242" s="129"/>
      <c r="AY242" s="86"/>
      <c r="AZ242" s="87"/>
      <c r="BA242" s="88"/>
      <c r="BB242" s="88"/>
      <c r="BC242" s="88"/>
      <c r="BD242" s="88"/>
      <c r="BE242" s="88"/>
      <c r="BF242" s="88"/>
      <c r="BG242" s="88"/>
    </row>
    <row r="243" spans="1:59" s="90" customFormat="1" hidden="1" x14ac:dyDescent="0.2">
      <c r="A243" s="290"/>
      <c r="B243" s="291"/>
      <c r="C243" s="418"/>
      <c r="D243" s="293"/>
      <c r="E243" s="295"/>
      <c r="F243" s="271"/>
      <c r="G243" s="129"/>
      <c r="H243" s="129"/>
      <c r="I243" s="84"/>
      <c r="J243" s="271"/>
      <c r="K243" s="271"/>
      <c r="L243" s="271"/>
      <c r="M243" s="271"/>
      <c r="N243" s="291"/>
      <c r="O243" s="272"/>
      <c r="P243" s="291"/>
      <c r="Q243" s="272"/>
      <c r="R243" s="272"/>
      <c r="S243" s="85"/>
      <c r="T243" s="84">
        <f t="shared" si="984"/>
        <v>0</v>
      </c>
      <c r="U243" s="273"/>
      <c r="V243" s="273"/>
      <c r="W243" s="129"/>
      <c r="X243" s="273"/>
      <c r="Y243" s="273"/>
      <c r="Z243" s="132">
        <f t="shared" si="989"/>
        <v>0</v>
      </c>
      <c r="AA243" s="129"/>
      <c r="AB243" s="129"/>
      <c r="AC243" s="273"/>
      <c r="AD243" s="273"/>
      <c r="AE243" s="132">
        <f t="shared" si="992"/>
        <v>0</v>
      </c>
      <c r="AF243" s="129"/>
      <c r="AG243" s="129"/>
      <c r="AH243" s="273"/>
      <c r="AI243" s="273"/>
      <c r="AJ243" s="132">
        <f t="shared" si="995"/>
        <v>0</v>
      </c>
      <c r="AK243" s="129"/>
      <c r="AL243" s="129"/>
      <c r="AM243" s="273"/>
      <c r="AN243" s="273"/>
      <c r="AO243" s="132">
        <f t="shared" si="1002"/>
        <v>0</v>
      </c>
      <c r="AP243" s="129"/>
      <c r="AQ243" s="273"/>
      <c r="AR243" s="369"/>
      <c r="AS243" s="272"/>
      <c r="AT243" s="371"/>
      <c r="AU243" s="293"/>
      <c r="AV243" s="293"/>
      <c r="AW243" s="129"/>
      <c r="AX243" s="129"/>
      <c r="AY243" s="86"/>
      <c r="AZ243" s="87"/>
      <c r="BA243" s="88"/>
      <c r="BB243" s="88"/>
      <c r="BC243" s="88"/>
      <c r="BD243" s="88"/>
      <c r="BE243" s="88"/>
      <c r="BF243" s="88"/>
      <c r="BG243" s="88"/>
    </row>
    <row r="244" spans="1:59" s="90" customFormat="1" hidden="1" x14ac:dyDescent="0.2">
      <c r="A244" s="290"/>
      <c r="B244" s="291"/>
      <c r="C244" s="418"/>
      <c r="D244" s="293"/>
      <c r="E244" s="295"/>
      <c r="F244" s="271"/>
      <c r="G244" s="129"/>
      <c r="H244" s="129"/>
      <c r="I244" s="84"/>
      <c r="J244" s="271"/>
      <c r="K244" s="271"/>
      <c r="L244" s="271"/>
      <c r="M244" s="271"/>
      <c r="N244" s="291"/>
      <c r="O244" s="272"/>
      <c r="P244" s="291"/>
      <c r="Q244" s="272"/>
      <c r="R244" s="272"/>
      <c r="S244" s="85"/>
      <c r="T244" s="84">
        <f t="shared" si="984"/>
        <v>0</v>
      </c>
      <c r="U244" s="273"/>
      <c r="V244" s="273"/>
      <c r="W244" s="129"/>
      <c r="X244" s="273"/>
      <c r="Y244" s="273"/>
      <c r="Z244" s="132">
        <f t="shared" si="989"/>
        <v>0</v>
      </c>
      <c r="AA244" s="129"/>
      <c r="AB244" s="129"/>
      <c r="AC244" s="273"/>
      <c r="AD244" s="273"/>
      <c r="AE244" s="132">
        <f t="shared" si="992"/>
        <v>0</v>
      </c>
      <c r="AF244" s="129"/>
      <c r="AG244" s="129"/>
      <c r="AH244" s="273"/>
      <c r="AI244" s="273"/>
      <c r="AJ244" s="132">
        <f t="shared" si="995"/>
        <v>0</v>
      </c>
      <c r="AK244" s="129"/>
      <c r="AL244" s="129"/>
      <c r="AM244" s="273"/>
      <c r="AN244" s="273"/>
      <c r="AO244" s="132">
        <f t="shared" si="1002"/>
        <v>0</v>
      </c>
      <c r="AP244" s="129"/>
      <c r="AQ244" s="273"/>
      <c r="AR244" s="369"/>
      <c r="AS244" s="272"/>
      <c r="AT244" s="371"/>
      <c r="AU244" s="293"/>
      <c r="AV244" s="293"/>
      <c r="AW244" s="129"/>
      <c r="AX244" s="129"/>
      <c r="AY244" s="86"/>
      <c r="AZ244" s="87"/>
      <c r="BA244" s="88"/>
      <c r="BB244" s="88"/>
      <c r="BC244" s="88"/>
      <c r="BD244" s="88"/>
      <c r="BE244" s="88"/>
      <c r="BF244" s="88"/>
      <c r="BG244" s="88"/>
    </row>
    <row r="245" spans="1:59" s="90" customFormat="1" hidden="1" x14ac:dyDescent="0.2">
      <c r="A245" s="290">
        <v>79</v>
      </c>
      <c r="B245" s="291"/>
      <c r="C245" s="418" t="e">
        <f>+VLOOKUP(B245,$A$691:$B$730,2,0)</f>
        <v>#N/A</v>
      </c>
      <c r="D245" s="293"/>
      <c r="E245" s="295" t="e">
        <f>IF(D245=$D$661,$E$661,IF(D245=$D$662,$E$662,IF(D245=$D$663,$E$663,IF(D245=$D$664,$E$664,IF(D245=$D$665,$E$665,IF(D245=$D$666,$E$666,IF(D245=$D$667,$E$667,IF(D245=$D$668,$E$668,IF(D245=$D$669,$E$669,IF(D245=$D$670,$E$670,IF(D245=VICERRECTORÍA_ACADÉMICA_,BE856,IF(D245=PLANEACIÓN_,BE858, IF(D245=IMPACTO,BE857,IF(D245=VICERRECTORÍA_ADMINISTRATIVA_FINANCIERA_,BE859,IF(D245=_VICERRECTORÍA_RESPONSABILIDAD_SOCIAL_Y_BIENESTAR_UNIVERSITARIO_,BE860," ")))))))))))))))</f>
        <v>#VALUE!</v>
      </c>
      <c r="F245" s="271"/>
      <c r="G245" s="129"/>
      <c r="H245" s="129"/>
      <c r="I245" s="84"/>
      <c r="J245" s="271"/>
      <c r="K245" s="291"/>
      <c r="L245" s="271"/>
      <c r="M245" s="271"/>
      <c r="N245" s="291"/>
      <c r="O245" s="272">
        <f t="shared" ref="O245" si="1214">IF(N245="ALTA",5,IF(N245="MEDIO ALTA",4,IF(N245="MEDIA",3,IF(N245="MEDIO BAJA",2,IF(N245="BAJA",1,0)))))</f>
        <v>0</v>
      </c>
      <c r="P245" s="291"/>
      <c r="Q245" s="272">
        <f t="shared" ref="Q245" si="1215">IF(P245="ALTO",5,IF(P245="MEDIO-ALTO",4,IF(P245="MEDIO",3,IF(P245="MEDIO-BAJO",2,IF(P245="BAJO",1,0)))))</f>
        <v>0</v>
      </c>
      <c r="R245" s="272">
        <f t="shared" ref="R245" si="1216">Q245*O245</f>
        <v>0</v>
      </c>
      <c r="S245" s="85"/>
      <c r="T245" s="84">
        <f t="shared" si="984"/>
        <v>0</v>
      </c>
      <c r="U245" s="273" t="e">
        <f t="shared" ref="U245:U305" si="1217">ROUND(AVERAGEIF(T245:T247,"&gt;0"),0)</f>
        <v>#DIV/0!</v>
      </c>
      <c r="V245" s="273" t="e">
        <f t="shared" ref="V245:V305" si="1218">U245*0.6</f>
        <v>#DIV/0!</v>
      </c>
      <c r="W245" s="129"/>
      <c r="X245" s="273" t="e">
        <f t="shared" ref="X245" si="1219">IF(S245="No_existen",5*$X$10,Y245*$X$10)</f>
        <v>#DIV/0!</v>
      </c>
      <c r="Y245" s="273" t="e">
        <f t="shared" si="1024"/>
        <v>#DIV/0!</v>
      </c>
      <c r="Z245" s="132">
        <f t="shared" si="989"/>
        <v>0</v>
      </c>
      <c r="AA245" s="129"/>
      <c r="AB245" s="129"/>
      <c r="AC245" s="273" t="e">
        <f t="shared" ref="AC245" si="1220">IF(S245="No_existen",5*$AC$10,AD245*$AC$10)</f>
        <v>#DIV/0!</v>
      </c>
      <c r="AD245" s="273" t="e">
        <f t="shared" ref="AD245:AD305" si="1221">ROUND(AVERAGEIF(AE245:AE247,"&gt;0"),0)</f>
        <v>#DIV/0!</v>
      </c>
      <c r="AE245" s="132">
        <f t="shared" si="992"/>
        <v>0</v>
      </c>
      <c r="AF245" s="129"/>
      <c r="AG245" s="129"/>
      <c r="AH245" s="273" t="e">
        <f t="shared" ref="AH245" si="1222">IF(S245="No_existen",5*$AH$10,AI245*$AH$10)</f>
        <v>#DIV/0!</v>
      </c>
      <c r="AI245" s="273" t="e">
        <f t="shared" ref="AI245" si="1223">ROUND(AVERAGEIF(AJ245:AJ247,"&gt;0"),0)</f>
        <v>#DIV/0!</v>
      </c>
      <c r="AJ245" s="132">
        <f t="shared" si="995"/>
        <v>0</v>
      </c>
      <c r="AK245" s="129"/>
      <c r="AL245" s="129"/>
      <c r="AM245" s="273" t="e">
        <f t="shared" ref="AM245" si="1224">IF(S245="No_existen",5*$AM$10,AN245*$AM$10)</f>
        <v>#DIV/0!</v>
      </c>
      <c r="AN245" s="273" t="e">
        <f t="shared" ref="AN245" si="1225">ROUND(AVERAGEIF(AO245:AO247,"&gt;0"),0)</f>
        <v>#DIV/0!</v>
      </c>
      <c r="AO245" s="132">
        <f t="shared" si="1002"/>
        <v>0</v>
      </c>
      <c r="AP245" s="129"/>
      <c r="AQ245" s="273" t="e">
        <f t="shared" ref="AQ245" si="1226">ROUND(AVERAGE(U245,Y245,AD245,AI245,AN245),0)</f>
        <v>#DIV/0!</v>
      </c>
      <c r="AR245" s="369" t="e">
        <f t="shared" ref="AR245" si="1227">IF(AQ245&lt;1.5,"FUERTE",IF(AND(AQ245&gt;=1.5,AQ245&lt;2.5),"ACEPTABLE",IF(AQ245&gt;=5,"INEXISTENTE","DÉBIL")))</f>
        <v>#DIV/0!</v>
      </c>
      <c r="AS245" s="272">
        <f t="shared" ref="AS245" si="1228">IF(R245=0,0,ROUND((R245*AQ245),0))</f>
        <v>0</v>
      </c>
      <c r="AT245" s="371" t="str">
        <f t="shared" ref="AT245" si="1229">IF(AS245&gt;=36,"GRAVE", IF(AS245&lt;=10, "LEVE", "MODERADO"))</f>
        <v>LEVE</v>
      </c>
      <c r="AU245" s="293"/>
      <c r="AV245" s="293"/>
      <c r="AW245" s="129"/>
      <c r="AX245" s="129"/>
      <c r="AY245" s="86"/>
      <c r="AZ245" s="87"/>
      <c r="BA245" s="88"/>
      <c r="BB245" s="88"/>
      <c r="BC245" s="88"/>
      <c r="BD245" s="88"/>
      <c r="BE245" s="88"/>
      <c r="BF245" s="88"/>
      <c r="BG245" s="88"/>
    </row>
    <row r="246" spans="1:59" s="90" customFormat="1" hidden="1" x14ac:dyDescent="0.2">
      <c r="A246" s="290"/>
      <c r="B246" s="291"/>
      <c r="C246" s="418"/>
      <c r="D246" s="293"/>
      <c r="E246" s="295"/>
      <c r="F246" s="271"/>
      <c r="G246" s="129"/>
      <c r="H246" s="129"/>
      <c r="I246" s="84"/>
      <c r="J246" s="271"/>
      <c r="K246" s="271"/>
      <c r="L246" s="271"/>
      <c r="M246" s="271"/>
      <c r="N246" s="291"/>
      <c r="O246" s="272"/>
      <c r="P246" s="291"/>
      <c r="Q246" s="272"/>
      <c r="R246" s="272"/>
      <c r="S246" s="85"/>
      <c r="T246" s="84">
        <f t="shared" si="984"/>
        <v>0</v>
      </c>
      <c r="U246" s="273"/>
      <c r="V246" s="273"/>
      <c r="W246" s="129"/>
      <c r="X246" s="273"/>
      <c r="Y246" s="273"/>
      <c r="Z246" s="132">
        <f t="shared" si="989"/>
        <v>0</v>
      </c>
      <c r="AA246" s="129"/>
      <c r="AB246" s="129"/>
      <c r="AC246" s="273"/>
      <c r="AD246" s="273"/>
      <c r="AE246" s="132">
        <f t="shared" si="992"/>
        <v>0</v>
      </c>
      <c r="AF246" s="129"/>
      <c r="AG246" s="129"/>
      <c r="AH246" s="273"/>
      <c r="AI246" s="273"/>
      <c r="AJ246" s="132">
        <f t="shared" si="995"/>
        <v>0</v>
      </c>
      <c r="AK246" s="129"/>
      <c r="AL246" s="129"/>
      <c r="AM246" s="273"/>
      <c r="AN246" s="273"/>
      <c r="AO246" s="132">
        <f t="shared" si="1002"/>
        <v>0</v>
      </c>
      <c r="AP246" s="129"/>
      <c r="AQ246" s="273"/>
      <c r="AR246" s="369"/>
      <c r="AS246" s="272"/>
      <c r="AT246" s="371"/>
      <c r="AU246" s="293"/>
      <c r="AV246" s="293"/>
      <c r="AW246" s="129"/>
      <c r="AX246" s="129"/>
      <c r="AY246" s="86"/>
      <c r="AZ246" s="87"/>
      <c r="BA246" s="88"/>
      <c r="BB246" s="88"/>
      <c r="BC246" s="88"/>
      <c r="BD246" s="88"/>
      <c r="BE246" s="88"/>
      <c r="BF246" s="88"/>
      <c r="BG246" s="88"/>
    </row>
    <row r="247" spans="1:59" s="90" customFormat="1" hidden="1" x14ac:dyDescent="0.2">
      <c r="A247" s="290"/>
      <c r="B247" s="291"/>
      <c r="C247" s="418"/>
      <c r="D247" s="293"/>
      <c r="E247" s="295"/>
      <c r="F247" s="271"/>
      <c r="G247" s="129"/>
      <c r="H247" s="129"/>
      <c r="I247" s="84"/>
      <c r="J247" s="271"/>
      <c r="K247" s="271"/>
      <c r="L247" s="271"/>
      <c r="M247" s="271"/>
      <c r="N247" s="291"/>
      <c r="O247" s="272"/>
      <c r="P247" s="291"/>
      <c r="Q247" s="272"/>
      <c r="R247" s="272"/>
      <c r="S247" s="85"/>
      <c r="T247" s="84">
        <f t="shared" si="984"/>
        <v>0</v>
      </c>
      <c r="U247" s="273"/>
      <c r="V247" s="273"/>
      <c r="W247" s="129"/>
      <c r="X247" s="273"/>
      <c r="Y247" s="273"/>
      <c r="Z247" s="132">
        <f t="shared" si="989"/>
        <v>0</v>
      </c>
      <c r="AA247" s="129"/>
      <c r="AB247" s="129"/>
      <c r="AC247" s="273"/>
      <c r="AD247" s="273"/>
      <c r="AE247" s="132">
        <f t="shared" si="992"/>
        <v>0</v>
      </c>
      <c r="AF247" s="129"/>
      <c r="AG247" s="129"/>
      <c r="AH247" s="273"/>
      <c r="AI247" s="273"/>
      <c r="AJ247" s="132">
        <f t="shared" si="995"/>
        <v>0</v>
      </c>
      <c r="AK247" s="129"/>
      <c r="AL247" s="129"/>
      <c r="AM247" s="273"/>
      <c r="AN247" s="273"/>
      <c r="AO247" s="132">
        <f t="shared" si="1002"/>
        <v>0</v>
      </c>
      <c r="AP247" s="129"/>
      <c r="AQ247" s="273"/>
      <c r="AR247" s="369"/>
      <c r="AS247" s="272"/>
      <c r="AT247" s="371"/>
      <c r="AU247" s="293"/>
      <c r="AV247" s="293"/>
      <c r="AW247" s="129"/>
      <c r="AX247" s="129"/>
      <c r="AY247" s="86"/>
      <c r="AZ247" s="87"/>
      <c r="BA247" s="88"/>
      <c r="BB247" s="88"/>
      <c r="BC247" s="88"/>
      <c r="BD247" s="88"/>
      <c r="BE247" s="88"/>
      <c r="BF247" s="88"/>
      <c r="BG247" s="88"/>
    </row>
    <row r="248" spans="1:59" s="90" customFormat="1" hidden="1" x14ac:dyDescent="0.2">
      <c r="A248" s="290">
        <v>80</v>
      </c>
      <c r="B248" s="291"/>
      <c r="C248" s="418" t="e">
        <f>+VLOOKUP(B248,$A$691:$B$730,2,0)</f>
        <v>#N/A</v>
      </c>
      <c r="D248" s="293"/>
      <c r="E248" s="295" t="e">
        <f>IF(D248=$D$661,$E$661,IF(D248=$D$662,$E$662,IF(D248=$D$663,$E$663,IF(D248=$D$664,$E$664,IF(D248=$D$665,$E$665,IF(D248=$D$666,$E$666,IF(D248=$D$667,$E$667,IF(D248=$D$668,$E$668,IF(D248=$D$669,$E$669,IF(D248=$D$670,$E$670,IF(D248=VICERRECTORÍA_ACADÉMICA_,BE859,IF(D248=PLANEACIÓN_,BE861, IF(D248=IMPACTO,BE860,IF(D248=VICERRECTORÍA_ADMINISTRATIVA_FINANCIERA_,BE862,IF(D248=_VICERRECTORÍA_RESPONSABILIDAD_SOCIAL_Y_BIENESTAR_UNIVERSITARIO_,BE863," ")))))))))))))))</f>
        <v>#VALUE!</v>
      </c>
      <c r="F248" s="271"/>
      <c r="G248" s="129"/>
      <c r="H248" s="129"/>
      <c r="I248" s="84"/>
      <c r="J248" s="271"/>
      <c r="K248" s="291"/>
      <c r="L248" s="271"/>
      <c r="M248" s="271"/>
      <c r="N248" s="291"/>
      <c r="O248" s="272">
        <f t="shared" ref="O248" si="1230">IF(N248="ALTA",5,IF(N248="MEDIO ALTA",4,IF(N248="MEDIA",3,IF(N248="MEDIO BAJA",2,IF(N248="BAJA",1,0)))))</f>
        <v>0</v>
      </c>
      <c r="P248" s="291"/>
      <c r="Q248" s="272">
        <f t="shared" ref="Q248" si="1231">IF(P248="ALTO",5,IF(P248="MEDIO-ALTO",4,IF(P248="MEDIO",3,IF(P248="MEDIO-BAJO",2,IF(P248="BAJO",1,0)))))</f>
        <v>0</v>
      </c>
      <c r="R248" s="272">
        <f t="shared" ref="R248" si="1232">Q248*O248</f>
        <v>0</v>
      </c>
      <c r="S248" s="85"/>
      <c r="T248" s="84">
        <f t="shared" si="984"/>
        <v>0</v>
      </c>
      <c r="U248" s="273" t="e">
        <f t="shared" ref="U248:U308" si="1233">ROUND(AVERAGEIF(T248:T250,"&gt;0"),0)</f>
        <v>#DIV/0!</v>
      </c>
      <c r="V248" s="273" t="e">
        <f t="shared" ref="V248:V308" si="1234">U248*0.6</f>
        <v>#DIV/0!</v>
      </c>
      <c r="W248" s="129"/>
      <c r="X248" s="273" t="e">
        <f t="shared" ref="X248" si="1235">IF(S248="No_existen",5*$X$10,Y248*$X$10)</f>
        <v>#DIV/0!</v>
      </c>
      <c r="Y248" s="273" t="e">
        <f t="shared" si="1040"/>
        <v>#DIV/0!</v>
      </c>
      <c r="Z248" s="132">
        <f t="shared" si="989"/>
        <v>0</v>
      </c>
      <c r="AA248" s="129"/>
      <c r="AB248" s="129"/>
      <c r="AC248" s="273" t="e">
        <f t="shared" ref="AC248" si="1236">IF(S248="No_existen",5*$AC$10,AD248*$AC$10)</f>
        <v>#DIV/0!</v>
      </c>
      <c r="AD248" s="273" t="e">
        <f t="shared" ref="AD248:AD308" si="1237">ROUND(AVERAGEIF(AE248:AE250,"&gt;0"),0)</f>
        <v>#DIV/0!</v>
      </c>
      <c r="AE248" s="132">
        <f t="shared" si="992"/>
        <v>0</v>
      </c>
      <c r="AF248" s="129"/>
      <c r="AG248" s="129"/>
      <c r="AH248" s="273" t="e">
        <f t="shared" ref="AH248" si="1238">IF(S248="No_existen",5*$AH$10,AI248*$AH$10)</f>
        <v>#DIV/0!</v>
      </c>
      <c r="AI248" s="273" t="e">
        <f t="shared" ref="AI248" si="1239">ROUND(AVERAGEIF(AJ248:AJ250,"&gt;0"),0)</f>
        <v>#DIV/0!</v>
      </c>
      <c r="AJ248" s="132">
        <f t="shared" si="995"/>
        <v>0</v>
      </c>
      <c r="AK248" s="129"/>
      <c r="AL248" s="129"/>
      <c r="AM248" s="273" t="e">
        <f t="shared" ref="AM248" si="1240">IF(S248="No_existen",5*$AM$10,AN248*$AM$10)</f>
        <v>#DIV/0!</v>
      </c>
      <c r="AN248" s="273" t="e">
        <f t="shared" ref="AN248" si="1241">ROUND(AVERAGEIF(AO248:AO250,"&gt;0"),0)</f>
        <v>#DIV/0!</v>
      </c>
      <c r="AO248" s="132">
        <f t="shared" si="1002"/>
        <v>0</v>
      </c>
      <c r="AP248" s="129"/>
      <c r="AQ248" s="273" t="e">
        <f t="shared" ref="AQ248" si="1242">ROUND(AVERAGE(U248,Y248,AD248,AI248,AN248),0)</f>
        <v>#DIV/0!</v>
      </c>
      <c r="AR248" s="369" t="e">
        <f t="shared" ref="AR248" si="1243">IF(AQ248&lt;1.5,"FUERTE",IF(AND(AQ248&gt;=1.5,AQ248&lt;2.5),"ACEPTABLE",IF(AQ248&gt;=5,"INEXISTENTE","DÉBIL")))</f>
        <v>#DIV/0!</v>
      </c>
      <c r="AS248" s="272">
        <f t="shared" ref="AS248" si="1244">IF(R248=0,0,ROUND((R248*AQ248),0))</f>
        <v>0</v>
      </c>
      <c r="AT248" s="371" t="str">
        <f t="shared" ref="AT248" si="1245">IF(AS248&gt;=36,"GRAVE", IF(AS248&lt;=10, "LEVE", "MODERADO"))</f>
        <v>LEVE</v>
      </c>
      <c r="AU248" s="293"/>
      <c r="AV248" s="293"/>
      <c r="AW248" s="129"/>
      <c r="AX248" s="129"/>
      <c r="AY248" s="86"/>
      <c r="AZ248" s="87"/>
      <c r="BA248" s="88"/>
      <c r="BB248" s="88"/>
      <c r="BC248" s="88"/>
      <c r="BD248" s="88"/>
      <c r="BE248" s="88"/>
      <c r="BF248" s="88"/>
      <c r="BG248" s="88"/>
    </row>
    <row r="249" spans="1:59" s="90" customFormat="1" hidden="1" x14ac:dyDescent="0.2">
      <c r="A249" s="290"/>
      <c r="B249" s="291"/>
      <c r="C249" s="418"/>
      <c r="D249" s="293"/>
      <c r="E249" s="295"/>
      <c r="F249" s="271"/>
      <c r="G249" s="129"/>
      <c r="H249" s="129"/>
      <c r="I249" s="84"/>
      <c r="J249" s="271"/>
      <c r="K249" s="271"/>
      <c r="L249" s="271"/>
      <c r="M249" s="271"/>
      <c r="N249" s="291"/>
      <c r="O249" s="272"/>
      <c r="P249" s="291"/>
      <c r="Q249" s="272"/>
      <c r="R249" s="272"/>
      <c r="S249" s="85"/>
      <c r="T249" s="84">
        <f t="shared" si="984"/>
        <v>0</v>
      </c>
      <c r="U249" s="273"/>
      <c r="V249" s="273"/>
      <c r="W249" s="129"/>
      <c r="X249" s="273"/>
      <c r="Y249" s="273"/>
      <c r="Z249" s="132">
        <f t="shared" si="989"/>
        <v>0</v>
      </c>
      <c r="AA249" s="129"/>
      <c r="AB249" s="129"/>
      <c r="AC249" s="273"/>
      <c r="AD249" s="273"/>
      <c r="AE249" s="132">
        <f t="shared" si="992"/>
        <v>0</v>
      </c>
      <c r="AF249" s="129"/>
      <c r="AG249" s="129"/>
      <c r="AH249" s="273"/>
      <c r="AI249" s="273"/>
      <c r="AJ249" s="132">
        <f t="shared" si="995"/>
        <v>0</v>
      </c>
      <c r="AK249" s="129"/>
      <c r="AL249" s="129"/>
      <c r="AM249" s="273"/>
      <c r="AN249" s="273"/>
      <c r="AO249" s="132">
        <f t="shared" si="1002"/>
        <v>0</v>
      </c>
      <c r="AP249" s="129"/>
      <c r="AQ249" s="273"/>
      <c r="AR249" s="369"/>
      <c r="AS249" s="272"/>
      <c r="AT249" s="371"/>
      <c r="AU249" s="293"/>
      <c r="AV249" s="293"/>
      <c r="AW249" s="129"/>
      <c r="AX249" s="129"/>
      <c r="AY249" s="86"/>
      <c r="AZ249" s="87"/>
      <c r="BA249" s="88"/>
      <c r="BB249" s="88"/>
      <c r="BC249" s="88"/>
      <c r="BD249" s="88"/>
      <c r="BE249" s="88"/>
      <c r="BF249" s="88"/>
      <c r="BG249" s="88"/>
    </row>
    <row r="250" spans="1:59" s="90" customFormat="1" hidden="1" x14ac:dyDescent="0.2">
      <c r="A250" s="290"/>
      <c r="B250" s="291"/>
      <c r="C250" s="418"/>
      <c r="D250" s="293"/>
      <c r="E250" s="295"/>
      <c r="F250" s="271"/>
      <c r="G250" s="129"/>
      <c r="H250" s="129"/>
      <c r="I250" s="84"/>
      <c r="J250" s="271"/>
      <c r="K250" s="271"/>
      <c r="L250" s="271"/>
      <c r="M250" s="271"/>
      <c r="N250" s="291"/>
      <c r="O250" s="272"/>
      <c r="P250" s="291"/>
      <c r="Q250" s="272"/>
      <c r="R250" s="272"/>
      <c r="S250" s="85"/>
      <c r="T250" s="84">
        <f t="shared" si="984"/>
        <v>0</v>
      </c>
      <c r="U250" s="273"/>
      <c r="V250" s="273"/>
      <c r="W250" s="129"/>
      <c r="X250" s="273"/>
      <c r="Y250" s="273"/>
      <c r="Z250" s="132">
        <f t="shared" si="989"/>
        <v>0</v>
      </c>
      <c r="AA250" s="129"/>
      <c r="AB250" s="129"/>
      <c r="AC250" s="273"/>
      <c r="AD250" s="273"/>
      <c r="AE250" s="132">
        <f t="shared" si="992"/>
        <v>0</v>
      </c>
      <c r="AF250" s="129"/>
      <c r="AG250" s="129"/>
      <c r="AH250" s="273"/>
      <c r="AI250" s="273"/>
      <c r="AJ250" s="132">
        <f t="shared" si="995"/>
        <v>0</v>
      </c>
      <c r="AK250" s="129"/>
      <c r="AL250" s="129"/>
      <c r="AM250" s="273"/>
      <c r="AN250" s="273"/>
      <c r="AO250" s="132">
        <f t="shared" si="1002"/>
        <v>0</v>
      </c>
      <c r="AP250" s="129"/>
      <c r="AQ250" s="273"/>
      <c r="AR250" s="369"/>
      <c r="AS250" s="272"/>
      <c r="AT250" s="371"/>
      <c r="AU250" s="293"/>
      <c r="AV250" s="293"/>
      <c r="AW250" s="129"/>
      <c r="AX250" s="129"/>
      <c r="AY250" s="86"/>
      <c r="AZ250" s="87"/>
      <c r="BA250" s="88"/>
      <c r="BB250" s="88"/>
      <c r="BC250" s="88"/>
      <c r="BD250" s="88"/>
      <c r="BE250" s="88"/>
      <c r="BF250" s="88"/>
      <c r="BG250" s="88"/>
    </row>
    <row r="251" spans="1:59" s="90" customFormat="1" hidden="1" x14ac:dyDescent="0.2">
      <c r="A251" s="290">
        <v>81</v>
      </c>
      <c r="B251" s="291"/>
      <c r="C251" s="418" t="e">
        <f>+VLOOKUP(B251,$A$691:$B$730,2,0)</f>
        <v>#N/A</v>
      </c>
      <c r="D251" s="293"/>
      <c r="E251" s="295" t="e">
        <f>IF(D251=$D$661,$E$661,IF(D251=$D$662,$E$662,IF(D251=$D$663,$E$663,IF(D251=$D$664,$E$664,IF(D251=$D$665,$E$665,IF(D251=$D$666,$E$666,IF(D251=$D$667,$E$667,IF(D251=$D$668,$E$668,IF(D251=$D$669,$E$669,IF(D251=$D$670,$E$670,IF(D251=VICERRECTORÍA_ACADÉMICA_,BE862,IF(D251=PLANEACIÓN_,BE864, IF(D251=IMPACTO,BE863,IF(D251=VICERRECTORÍA_ADMINISTRATIVA_FINANCIERA_,BE865,IF(D251=_VICERRECTORÍA_RESPONSABILIDAD_SOCIAL_Y_BIENESTAR_UNIVERSITARIO_,BE866," ")))))))))))))))</f>
        <v>#VALUE!</v>
      </c>
      <c r="F251" s="271"/>
      <c r="G251" s="129"/>
      <c r="H251" s="129"/>
      <c r="I251" s="84"/>
      <c r="J251" s="271"/>
      <c r="K251" s="291"/>
      <c r="L251" s="271"/>
      <c r="M251" s="271"/>
      <c r="N251" s="291"/>
      <c r="O251" s="272">
        <f t="shared" ref="O251" si="1246">IF(N251="ALTA",5,IF(N251="MEDIO ALTA",4,IF(N251="MEDIA",3,IF(N251="MEDIO BAJA",2,IF(N251="BAJA",1,0)))))</f>
        <v>0</v>
      </c>
      <c r="P251" s="291"/>
      <c r="Q251" s="272">
        <f t="shared" ref="Q251" si="1247">IF(P251="ALTO",5,IF(P251="MEDIO-ALTO",4,IF(P251="MEDIO",3,IF(P251="MEDIO-BAJO",2,IF(P251="BAJO",1,0)))))</f>
        <v>0</v>
      </c>
      <c r="R251" s="272">
        <f t="shared" ref="R251" si="1248">Q251*O251</f>
        <v>0</v>
      </c>
      <c r="S251" s="85"/>
      <c r="T251" s="84">
        <f t="shared" si="984"/>
        <v>0</v>
      </c>
      <c r="U251" s="273" t="e">
        <f t="shared" ref="U251" si="1249">ROUND(AVERAGEIF(T251:T253,"&gt;0"),0)</f>
        <v>#DIV/0!</v>
      </c>
      <c r="V251" s="273" t="e">
        <f t="shared" ref="V251" si="1250">U251*0.6</f>
        <v>#DIV/0!</v>
      </c>
      <c r="W251" s="129"/>
      <c r="X251" s="273" t="e">
        <f t="shared" ref="X251" si="1251">IF(S251="No_existen",5*$X$10,Y251*$X$10)</f>
        <v>#DIV/0!</v>
      </c>
      <c r="Y251" s="273" t="e">
        <f t="shared" si="1056"/>
        <v>#DIV/0!</v>
      </c>
      <c r="Z251" s="132">
        <f t="shared" si="989"/>
        <v>0</v>
      </c>
      <c r="AA251" s="129"/>
      <c r="AB251" s="129"/>
      <c r="AC251" s="273" t="e">
        <f t="shared" ref="AC251" si="1252">IF(S251="No_existen",5*$AC$10,AD251*$AC$10)</f>
        <v>#DIV/0!</v>
      </c>
      <c r="AD251" s="273" t="e">
        <f t="shared" ref="AD251" si="1253">ROUND(AVERAGEIF(AE251:AE253,"&gt;0"),0)</f>
        <v>#DIV/0!</v>
      </c>
      <c r="AE251" s="132">
        <f t="shared" si="992"/>
        <v>0</v>
      </c>
      <c r="AF251" s="129"/>
      <c r="AG251" s="129"/>
      <c r="AH251" s="273" t="e">
        <f t="shared" ref="AH251" si="1254">IF(S251="No_existen",5*$AH$10,AI251*$AH$10)</f>
        <v>#DIV/0!</v>
      </c>
      <c r="AI251" s="273" t="e">
        <f t="shared" ref="AI251" si="1255">ROUND(AVERAGEIF(AJ251:AJ253,"&gt;0"),0)</f>
        <v>#DIV/0!</v>
      </c>
      <c r="AJ251" s="132">
        <f t="shared" si="995"/>
        <v>0</v>
      </c>
      <c r="AK251" s="129"/>
      <c r="AL251" s="129"/>
      <c r="AM251" s="273" t="e">
        <f t="shared" ref="AM251" si="1256">IF(S251="No_existen",5*$AM$10,AN251*$AM$10)</f>
        <v>#DIV/0!</v>
      </c>
      <c r="AN251" s="273" t="e">
        <f t="shared" ref="AN251" si="1257">ROUND(AVERAGEIF(AO251:AO253,"&gt;0"),0)</f>
        <v>#DIV/0!</v>
      </c>
      <c r="AO251" s="132">
        <f t="shared" si="1002"/>
        <v>0</v>
      </c>
      <c r="AP251" s="129"/>
      <c r="AQ251" s="273" t="e">
        <f t="shared" ref="AQ251" si="1258">ROUND(AVERAGE(U251,Y251,AD251,AI251,AN251),0)</f>
        <v>#DIV/0!</v>
      </c>
      <c r="AR251" s="369" t="e">
        <f t="shared" ref="AR251" si="1259">IF(AQ251&lt;1.5,"FUERTE",IF(AND(AQ251&gt;=1.5,AQ251&lt;2.5),"ACEPTABLE",IF(AQ251&gt;=5,"INEXISTENTE","DÉBIL")))</f>
        <v>#DIV/0!</v>
      </c>
      <c r="AS251" s="272">
        <f t="shared" ref="AS251" si="1260">IF(R251=0,0,ROUND((R251*AQ251),0))</f>
        <v>0</v>
      </c>
      <c r="AT251" s="371" t="str">
        <f t="shared" ref="AT251" si="1261">IF(AS251&gt;=36,"GRAVE", IF(AS251&lt;=10, "LEVE", "MODERADO"))</f>
        <v>LEVE</v>
      </c>
      <c r="AU251" s="293"/>
      <c r="AV251" s="293"/>
      <c r="AW251" s="129"/>
      <c r="AX251" s="129"/>
      <c r="AY251" s="86"/>
      <c r="AZ251" s="87"/>
      <c r="BA251" s="88"/>
      <c r="BB251" s="88"/>
      <c r="BC251" s="88"/>
      <c r="BD251" s="88"/>
      <c r="BE251" s="88"/>
      <c r="BF251" s="88"/>
      <c r="BG251" s="88"/>
    </row>
    <row r="252" spans="1:59" s="90" customFormat="1" hidden="1" x14ac:dyDescent="0.2">
      <c r="A252" s="290"/>
      <c r="B252" s="291"/>
      <c r="C252" s="418"/>
      <c r="D252" s="293"/>
      <c r="E252" s="295"/>
      <c r="F252" s="271"/>
      <c r="G252" s="129"/>
      <c r="H252" s="129"/>
      <c r="I252" s="84"/>
      <c r="J252" s="271"/>
      <c r="K252" s="271"/>
      <c r="L252" s="271"/>
      <c r="M252" s="271"/>
      <c r="N252" s="291"/>
      <c r="O252" s="272"/>
      <c r="P252" s="291"/>
      <c r="Q252" s="272"/>
      <c r="R252" s="272"/>
      <c r="S252" s="85"/>
      <c r="T252" s="84">
        <f t="shared" si="984"/>
        <v>0</v>
      </c>
      <c r="U252" s="273"/>
      <c r="V252" s="273"/>
      <c r="W252" s="129"/>
      <c r="X252" s="273"/>
      <c r="Y252" s="273"/>
      <c r="Z252" s="132">
        <f t="shared" si="989"/>
        <v>0</v>
      </c>
      <c r="AA252" s="129"/>
      <c r="AB252" s="129"/>
      <c r="AC252" s="273"/>
      <c r="AD252" s="273"/>
      <c r="AE252" s="132">
        <f t="shared" si="992"/>
        <v>0</v>
      </c>
      <c r="AF252" s="129"/>
      <c r="AG252" s="129"/>
      <c r="AH252" s="273"/>
      <c r="AI252" s="273"/>
      <c r="AJ252" s="132">
        <f t="shared" si="995"/>
        <v>0</v>
      </c>
      <c r="AK252" s="129"/>
      <c r="AL252" s="129"/>
      <c r="AM252" s="273"/>
      <c r="AN252" s="273"/>
      <c r="AO252" s="132">
        <f t="shared" si="1002"/>
        <v>0</v>
      </c>
      <c r="AP252" s="129"/>
      <c r="AQ252" s="273"/>
      <c r="AR252" s="369"/>
      <c r="AS252" s="272"/>
      <c r="AT252" s="371"/>
      <c r="AU252" s="293"/>
      <c r="AV252" s="293"/>
      <c r="AW252" s="129"/>
      <c r="AX252" s="129"/>
      <c r="AY252" s="86"/>
      <c r="AZ252" s="87"/>
      <c r="BA252" s="88"/>
      <c r="BB252" s="88"/>
      <c r="BC252" s="88"/>
      <c r="BD252" s="88"/>
      <c r="BE252" s="88"/>
      <c r="BF252" s="88"/>
      <c r="BG252" s="88"/>
    </row>
    <row r="253" spans="1:59" s="90" customFormat="1" hidden="1" x14ac:dyDescent="0.2">
      <c r="A253" s="290"/>
      <c r="B253" s="291"/>
      <c r="C253" s="418"/>
      <c r="D253" s="293"/>
      <c r="E253" s="295"/>
      <c r="F253" s="271"/>
      <c r="G253" s="129"/>
      <c r="H253" s="129"/>
      <c r="I253" s="84"/>
      <c r="J253" s="271"/>
      <c r="K253" s="271"/>
      <c r="L253" s="271"/>
      <c r="M253" s="271"/>
      <c r="N253" s="291"/>
      <c r="O253" s="272"/>
      <c r="P253" s="291"/>
      <c r="Q253" s="272"/>
      <c r="R253" s="272"/>
      <c r="S253" s="85"/>
      <c r="T253" s="84">
        <f t="shared" si="984"/>
        <v>0</v>
      </c>
      <c r="U253" s="273"/>
      <c r="V253" s="273"/>
      <c r="W253" s="129"/>
      <c r="X253" s="273"/>
      <c r="Y253" s="273"/>
      <c r="Z253" s="132">
        <f t="shared" si="989"/>
        <v>0</v>
      </c>
      <c r="AA253" s="129"/>
      <c r="AB253" s="129"/>
      <c r="AC253" s="273"/>
      <c r="AD253" s="273"/>
      <c r="AE253" s="132">
        <f t="shared" si="992"/>
        <v>0</v>
      </c>
      <c r="AF253" s="129"/>
      <c r="AG253" s="129"/>
      <c r="AH253" s="273"/>
      <c r="AI253" s="273"/>
      <c r="AJ253" s="132">
        <f t="shared" si="995"/>
        <v>0</v>
      </c>
      <c r="AK253" s="129"/>
      <c r="AL253" s="129"/>
      <c r="AM253" s="273"/>
      <c r="AN253" s="273"/>
      <c r="AO253" s="132">
        <f t="shared" si="1002"/>
        <v>0</v>
      </c>
      <c r="AP253" s="129"/>
      <c r="AQ253" s="273"/>
      <c r="AR253" s="369"/>
      <c r="AS253" s="272"/>
      <c r="AT253" s="371"/>
      <c r="AU253" s="293"/>
      <c r="AV253" s="293"/>
      <c r="AW253" s="129"/>
      <c r="AX253" s="129"/>
      <c r="AY253" s="86"/>
      <c r="AZ253" s="87"/>
      <c r="BA253" s="88"/>
      <c r="BB253" s="88"/>
      <c r="BC253" s="88"/>
      <c r="BD253" s="88"/>
      <c r="BE253" s="88"/>
      <c r="BF253" s="88"/>
      <c r="BG253" s="88"/>
    </row>
    <row r="254" spans="1:59" s="90" customFormat="1" hidden="1" x14ac:dyDescent="0.2">
      <c r="A254" s="290">
        <v>82</v>
      </c>
      <c r="B254" s="291"/>
      <c r="C254" s="418" t="e">
        <f>+VLOOKUP(B254,$A$691:$B$730,2,0)</f>
        <v>#N/A</v>
      </c>
      <c r="D254" s="293"/>
      <c r="E254" s="295" t="e">
        <f>IF(D254=$D$661,$E$661,IF(D254=$D$662,$E$662,IF(D254=$D$663,$E$663,IF(D254=$D$664,$E$664,IF(D254=$D$665,$E$665,IF(D254=$D$666,$E$666,IF(D254=$D$667,$E$667,IF(D254=$D$668,$E$668,IF(D254=$D$669,$E$669,IF(D254=$D$670,$E$670,IF(D254=VICERRECTORÍA_ACADÉMICA_,BE865,IF(D254=PLANEACIÓN_,BE867, IF(D254=IMPACTO,BE866,IF(D254=VICERRECTORÍA_ADMINISTRATIVA_FINANCIERA_,BE868,IF(D254=_VICERRECTORÍA_RESPONSABILIDAD_SOCIAL_Y_BIENESTAR_UNIVERSITARIO_,BE869," ")))))))))))))))</f>
        <v>#VALUE!</v>
      </c>
      <c r="F254" s="271"/>
      <c r="G254" s="129"/>
      <c r="H254" s="129"/>
      <c r="I254" s="84"/>
      <c r="J254" s="271"/>
      <c r="K254" s="291"/>
      <c r="L254" s="271"/>
      <c r="M254" s="271"/>
      <c r="N254" s="291"/>
      <c r="O254" s="272">
        <f t="shared" ref="O254" si="1262">IF(N254="ALTA",5,IF(N254="MEDIO ALTA",4,IF(N254="MEDIA",3,IF(N254="MEDIO BAJA",2,IF(N254="BAJA",1,0)))))</f>
        <v>0</v>
      </c>
      <c r="P254" s="291"/>
      <c r="Q254" s="272">
        <f t="shared" ref="Q254" si="1263">IF(P254="ALTO",5,IF(P254="MEDIO-ALTO",4,IF(P254="MEDIO",3,IF(P254="MEDIO-BAJO",2,IF(P254="BAJO",1,0)))))</f>
        <v>0</v>
      </c>
      <c r="R254" s="272">
        <f t="shared" ref="R254" si="1264">Q254*O254</f>
        <v>0</v>
      </c>
      <c r="S254" s="85"/>
      <c r="T254" s="84">
        <f t="shared" si="984"/>
        <v>0</v>
      </c>
      <c r="U254" s="273" t="e">
        <f t="shared" si="936"/>
        <v>#DIV/0!</v>
      </c>
      <c r="V254" s="273" t="e">
        <f t="shared" si="937"/>
        <v>#DIV/0!</v>
      </c>
      <c r="W254" s="129"/>
      <c r="X254" s="273" t="e">
        <f t="shared" ref="X254" si="1265">IF(S254="No_existen",5*$X$10,Y254*$X$10)</f>
        <v>#DIV/0!</v>
      </c>
      <c r="Y254" s="273" t="e">
        <f t="shared" si="1072"/>
        <v>#DIV/0!</v>
      </c>
      <c r="Z254" s="132">
        <f t="shared" si="989"/>
        <v>0</v>
      </c>
      <c r="AA254" s="129"/>
      <c r="AB254" s="129"/>
      <c r="AC254" s="273" t="e">
        <f t="shared" ref="AC254" si="1266">IF(S254="No_existen",5*$AC$10,AD254*$AC$10)</f>
        <v>#DIV/0!</v>
      </c>
      <c r="AD254" s="273" t="e">
        <f t="shared" si="941"/>
        <v>#DIV/0!</v>
      </c>
      <c r="AE254" s="132">
        <f t="shared" si="992"/>
        <v>0</v>
      </c>
      <c r="AF254" s="129"/>
      <c r="AG254" s="129"/>
      <c r="AH254" s="273" t="e">
        <f t="shared" ref="AH254" si="1267">IF(S254="No_existen",5*$AH$10,AI254*$AH$10)</f>
        <v>#DIV/0!</v>
      </c>
      <c r="AI254" s="273" t="e">
        <f t="shared" ref="AI254" si="1268">ROUND(AVERAGEIF(AJ254:AJ256,"&gt;0"),0)</f>
        <v>#DIV/0!</v>
      </c>
      <c r="AJ254" s="132">
        <f t="shared" si="995"/>
        <v>0</v>
      </c>
      <c r="AK254" s="129"/>
      <c r="AL254" s="129"/>
      <c r="AM254" s="273" t="e">
        <f t="shared" ref="AM254" si="1269">IF(S254="No_existen",5*$AM$10,AN254*$AM$10)</f>
        <v>#DIV/0!</v>
      </c>
      <c r="AN254" s="273" t="e">
        <f t="shared" ref="AN254" si="1270">ROUND(AVERAGEIF(AO254:AO256,"&gt;0"),0)</f>
        <v>#DIV/0!</v>
      </c>
      <c r="AO254" s="132">
        <f t="shared" si="1002"/>
        <v>0</v>
      </c>
      <c r="AP254" s="129"/>
      <c r="AQ254" s="273" t="e">
        <f t="shared" ref="AQ254" si="1271">ROUND(AVERAGE(U254,Y254,AD254,AI254,AN254),0)</f>
        <v>#DIV/0!</v>
      </c>
      <c r="AR254" s="369" t="e">
        <f t="shared" ref="AR254" si="1272">IF(AQ254&lt;1.5,"FUERTE",IF(AND(AQ254&gt;=1.5,AQ254&lt;2.5),"ACEPTABLE",IF(AQ254&gt;=5,"INEXISTENTE","DÉBIL")))</f>
        <v>#DIV/0!</v>
      </c>
      <c r="AS254" s="272">
        <f t="shared" ref="AS254" si="1273">IF(R254=0,0,ROUND((R254*AQ254),0))</f>
        <v>0</v>
      </c>
      <c r="AT254" s="371" t="str">
        <f t="shared" ref="AT254" si="1274">IF(AS254&gt;=36,"GRAVE", IF(AS254&lt;=10, "LEVE", "MODERADO"))</f>
        <v>LEVE</v>
      </c>
      <c r="AU254" s="293"/>
      <c r="AV254" s="293"/>
      <c r="AW254" s="129"/>
      <c r="AX254" s="129"/>
      <c r="AY254" s="86"/>
      <c r="AZ254" s="87"/>
      <c r="BA254" s="88"/>
      <c r="BB254" s="88"/>
      <c r="BC254" s="88"/>
      <c r="BD254" s="88"/>
      <c r="BE254" s="88"/>
      <c r="BF254" s="88"/>
      <c r="BG254" s="88"/>
    </row>
    <row r="255" spans="1:59" s="90" customFormat="1" hidden="1" x14ac:dyDescent="0.2">
      <c r="A255" s="290"/>
      <c r="B255" s="291"/>
      <c r="C255" s="418"/>
      <c r="D255" s="293"/>
      <c r="E255" s="295"/>
      <c r="F255" s="271"/>
      <c r="G255" s="129"/>
      <c r="H255" s="129"/>
      <c r="I255" s="84"/>
      <c r="J255" s="271"/>
      <c r="K255" s="271"/>
      <c r="L255" s="271"/>
      <c r="M255" s="271"/>
      <c r="N255" s="291"/>
      <c r="O255" s="272"/>
      <c r="P255" s="291"/>
      <c r="Q255" s="272"/>
      <c r="R255" s="272"/>
      <c r="S255" s="85"/>
      <c r="T255" s="84">
        <f t="shared" si="984"/>
        <v>0</v>
      </c>
      <c r="U255" s="273"/>
      <c r="V255" s="273"/>
      <c r="W255" s="129"/>
      <c r="X255" s="273"/>
      <c r="Y255" s="273"/>
      <c r="Z255" s="132">
        <f t="shared" si="989"/>
        <v>0</v>
      </c>
      <c r="AA255" s="129"/>
      <c r="AB255" s="129"/>
      <c r="AC255" s="273"/>
      <c r="AD255" s="273"/>
      <c r="AE255" s="132">
        <f t="shared" si="992"/>
        <v>0</v>
      </c>
      <c r="AF255" s="129"/>
      <c r="AG255" s="129"/>
      <c r="AH255" s="273"/>
      <c r="AI255" s="273"/>
      <c r="AJ255" s="132">
        <f t="shared" si="995"/>
        <v>0</v>
      </c>
      <c r="AK255" s="129"/>
      <c r="AL255" s="129"/>
      <c r="AM255" s="273"/>
      <c r="AN255" s="273"/>
      <c r="AO255" s="132">
        <f t="shared" si="1002"/>
        <v>0</v>
      </c>
      <c r="AP255" s="129"/>
      <c r="AQ255" s="273"/>
      <c r="AR255" s="369"/>
      <c r="AS255" s="272"/>
      <c r="AT255" s="371"/>
      <c r="AU255" s="293"/>
      <c r="AV255" s="293"/>
      <c r="AW255" s="129"/>
      <c r="AX255" s="129"/>
      <c r="AY255" s="86"/>
      <c r="AZ255" s="87"/>
      <c r="BA255" s="88"/>
      <c r="BB255" s="88"/>
      <c r="BC255" s="88"/>
      <c r="BD255" s="88"/>
      <c r="BE255" s="88"/>
      <c r="BF255" s="88"/>
      <c r="BG255" s="88"/>
    </row>
    <row r="256" spans="1:59" s="90" customFormat="1" hidden="1" x14ac:dyDescent="0.2">
      <c r="A256" s="290"/>
      <c r="B256" s="291"/>
      <c r="C256" s="418"/>
      <c r="D256" s="293"/>
      <c r="E256" s="295"/>
      <c r="F256" s="271"/>
      <c r="G256" s="129"/>
      <c r="H256" s="129"/>
      <c r="I256" s="84"/>
      <c r="J256" s="271"/>
      <c r="K256" s="271"/>
      <c r="L256" s="271"/>
      <c r="M256" s="271"/>
      <c r="N256" s="291"/>
      <c r="O256" s="272"/>
      <c r="P256" s="291"/>
      <c r="Q256" s="272"/>
      <c r="R256" s="272"/>
      <c r="S256" s="85"/>
      <c r="T256" s="84">
        <f t="shared" si="984"/>
        <v>0</v>
      </c>
      <c r="U256" s="273"/>
      <c r="V256" s="273"/>
      <c r="W256" s="129"/>
      <c r="X256" s="273"/>
      <c r="Y256" s="273"/>
      <c r="Z256" s="132">
        <f t="shared" si="989"/>
        <v>0</v>
      </c>
      <c r="AA256" s="129"/>
      <c r="AB256" s="129"/>
      <c r="AC256" s="273"/>
      <c r="AD256" s="273"/>
      <c r="AE256" s="132">
        <f t="shared" si="992"/>
        <v>0</v>
      </c>
      <c r="AF256" s="129"/>
      <c r="AG256" s="129"/>
      <c r="AH256" s="273"/>
      <c r="AI256" s="273"/>
      <c r="AJ256" s="132">
        <f t="shared" si="995"/>
        <v>0</v>
      </c>
      <c r="AK256" s="129"/>
      <c r="AL256" s="129"/>
      <c r="AM256" s="273"/>
      <c r="AN256" s="273"/>
      <c r="AO256" s="132">
        <f t="shared" si="1002"/>
        <v>0</v>
      </c>
      <c r="AP256" s="129"/>
      <c r="AQ256" s="273"/>
      <c r="AR256" s="369"/>
      <c r="AS256" s="272"/>
      <c r="AT256" s="371"/>
      <c r="AU256" s="293"/>
      <c r="AV256" s="293"/>
      <c r="AW256" s="129"/>
      <c r="AX256" s="129"/>
      <c r="AY256" s="86"/>
      <c r="AZ256" s="87"/>
      <c r="BA256" s="88"/>
      <c r="BB256" s="88"/>
      <c r="BC256" s="88"/>
      <c r="BD256" s="88"/>
      <c r="BE256" s="88"/>
      <c r="BF256" s="88"/>
      <c r="BG256" s="88"/>
    </row>
    <row r="257" spans="1:59" s="90" customFormat="1" hidden="1" x14ac:dyDescent="0.2">
      <c r="A257" s="290">
        <v>83</v>
      </c>
      <c r="B257" s="291"/>
      <c r="C257" s="418" t="e">
        <f>+VLOOKUP(B257,$A$691:$B$730,2,0)</f>
        <v>#N/A</v>
      </c>
      <c r="D257" s="293"/>
      <c r="E257" s="295" t="e">
        <f>IF(D257=$D$661,$E$661,IF(D257=$D$662,$E$662,IF(D257=$D$663,$E$663,IF(D257=$D$664,$E$664,IF(D257=$D$665,$E$665,IF(D257=$D$666,$E$666,IF(D257=$D$667,$E$667,IF(D257=$D$668,$E$668,IF(D257=$D$669,$E$669,IF(D257=$D$670,$E$670,IF(D257=VICERRECTORÍA_ACADÉMICA_,BE868,IF(D257=PLANEACIÓN_,BE870, IF(D257=IMPACTO,BE869,IF(D257=VICERRECTORÍA_ADMINISTRATIVA_FINANCIERA_,BE871,IF(D257=_VICERRECTORÍA_RESPONSABILIDAD_SOCIAL_Y_BIENESTAR_UNIVERSITARIO_,BE872," ")))))))))))))))</f>
        <v>#VALUE!</v>
      </c>
      <c r="F257" s="271"/>
      <c r="G257" s="129"/>
      <c r="H257" s="129"/>
      <c r="I257" s="84"/>
      <c r="J257" s="271"/>
      <c r="K257" s="291"/>
      <c r="L257" s="271"/>
      <c r="M257" s="271"/>
      <c r="N257" s="291"/>
      <c r="O257" s="272">
        <f t="shared" ref="O257" si="1275">IF(N257="ALTA",5,IF(N257="MEDIO ALTA",4,IF(N257="MEDIA",3,IF(N257="MEDIO BAJA",2,IF(N257="BAJA",1,0)))))</f>
        <v>0</v>
      </c>
      <c r="P257" s="291"/>
      <c r="Q257" s="272">
        <f t="shared" ref="Q257" si="1276">IF(P257="ALTO",5,IF(P257="MEDIO-ALTO",4,IF(P257="MEDIO",3,IF(P257="MEDIO-BAJO",2,IF(P257="BAJO",1,0)))))</f>
        <v>0</v>
      </c>
      <c r="R257" s="272">
        <f t="shared" ref="R257" si="1277">Q257*O257</f>
        <v>0</v>
      </c>
      <c r="S257" s="85"/>
      <c r="T257" s="84">
        <f t="shared" si="984"/>
        <v>0</v>
      </c>
      <c r="U257" s="273" t="e">
        <f t="shared" si="952"/>
        <v>#DIV/0!</v>
      </c>
      <c r="V257" s="273" t="e">
        <f t="shared" si="953"/>
        <v>#DIV/0!</v>
      </c>
      <c r="W257" s="129"/>
      <c r="X257" s="273" t="e">
        <f t="shared" ref="X257" si="1278">IF(S257="No_existen",5*$X$10,Y257*$X$10)</f>
        <v>#DIV/0!</v>
      </c>
      <c r="Y257" s="273" t="e">
        <f t="shared" si="1089"/>
        <v>#DIV/0!</v>
      </c>
      <c r="Z257" s="132">
        <f t="shared" si="989"/>
        <v>0</v>
      </c>
      <c r="AA257" s="129"/>
      <c r="AB257" s="129"/>
      <c r="AC257" s="273" t="e">
        <f t="shared" ref="AC257" si="1279">IF(S257="No_existen",5*$AC$10,AD257*$AC$10)</f>
        <v>#DIV/0!</v>
      </c>
      <c r="AD257" s="273" t="e">
        <f t="shared" si="957"/>
        <v>#DIV/0!</v>
      </c>
      <c r="AE257" s="132">
        <f t="shared" si="992"/>
        <v>0</v>
      </c>
      <c r="AF257" s="129"/>
      <c r="AG257" s="129"/>
      <c r="AH257" s="273" t="e">
        <f t="shared" ref="AH257" si="1280">IF(S257="No_existen",5*$AH$10,AI257*$AH$10)</f>
        <v>#DIV/0!</v>
      </c>
      <c r="AI257" s="273" t="e">
        <f t="shared" ref="AI257" si="1281">ROUND(AVERAGEIF(AJ257:AJ259,"&gt;0"),0)</f>
        <v>#DIV/0!</v>
      </c>
      <c r="AJ257" s="132">
        <f t="shared" si="995"/>
        <v>0</v>
      </c>
      <c r="AK257" s="129"/>
      <c r="AL257" s="129"/>
      <c r="AM257" s="273" t="e">
        <f t="shared" ref="AM257" si="1282">IF(S257="No_existen",5*$AM$10,AN257*$AM$10)</f>
        <v>#DIV/0!</v>
      </c>
      <c r="AN257" s="273" t="e">
        <f t="shared" ref="AN257" si="1283">ROUND(AVERAGEIF(AO257:AO259,"&gt;0"),0)</f>
        <v>#DIV/0!</v>
      </c>
      <c r="AO257" s="132">
        <f t="shared" si="1002"/>
        <v>0</v>
      </c>
      <c r="AP257" s="129"/>
      <c r="AQ257" s="273" t="e">
        <f t="shared" ref="AQ257" si="1284">ROUND(AVERAGE(U257,Y257,AD257,AI257,AN257),0)</f>
        <v>#DIV/0!</v>
      </c>
      <c r="AR257" s="369" t="e">
        <f t="shared" ref="AR257" si="1285">IF(AQ257&lt;1.5,"FUERTE",IF(AND(AQ257&gt;=1.5,AQ257&lt;2.5),"ACEPTABLE",IF(AQ257&gt;=5,"INEXISTENTE","DÉBIL")))</f>
        <v>#DIV/0!</v>
      </c>
      <c r="AS257" s="272">
        <f t="shared" ref="AS257" si="1286">IF(R257=0,0,ROUND((R257*AQ257),0))</f>
        <v>0</v>
      </c>
      <c r="AT257" s="371" t="str">
        <f t="shared" ref="AT257" si="1287">IF(AS257&gt;=36,"GRAVE", IF(AS257&lt;=10, "LEVE", "MODERADO"))</f>
        <v>LEVE</v>
      </c>
      <c r="AU257" s="293"/>
      <c r="AV257" s="293"/>
      <c r="AW257" s="129"/>
      <c r="AX257" s="129"/>
      <c r="AY257" s="86"/>
      <c r="AZ257" s="87"/>
      <c r="BA257" s="88"/>
      <c r="BB257" s="88"/>
      <c r="BC257" s="88"/>
      <c r="BD257" s="88"/>
      <c r="BE257" s="88"/>
      <c r="BF257" s="88"/>
      <c r="BG257" s="88"/>
    </row>
    <row r="258" spans="1:59" s="90" customFormat="1" hidden="1" x14ac:dyDescent="0.2">
      <c r="A258" s="290"/>
      <c r="B258" s="291"/>
      <c r="C258" s="418"/>
      <c r="D258" s="293"/>
      <c r="E258" s="295"/>
      <c r="F258" s="271"/>
      <c r="G258" s="129"/>
      <c r="H258" s="129"/>
      <c r="I258" s="84"/>
      <c r="J258" s="271"/>
      <c r="K258" s="271"/>
      <c r="L258" s="271"/>
      <c r="M258" s="271"/>
      <c r="N258" s="291"/>
      <c r="O258" s="272"/>
      <c r="P258" s="291"/>
      <c r="Q258" s="272"/>
      <c r="R258" s="272"/>
      <c r="S258" s="85"/>
      <c r="T258" s="84">
        <f t="shared" si="984"/>
        <v>0</v>
      </c>
      <c r="U258" s="273"/>
      <c r="V258" s="273"/>
      <c r="W258" s="129"/>
      <c r="X258" s="273"/>
      <c r="Y258" s="273"/>
      <c r="Z258" s="132">
        <f t="shared" si="989"/>
        <v>0</v>
      </c>
      <c r="AA258" s="129"/>
      <c r="AB258" s="129"/>
      <c r="AC258" s="273"/>
      <c r="AD258" s="273"/>
      <c r="AE258" s="132">
        <f t="shared" si="992"/>
        <v>0</v>
      </c>
      <c r="AF258" s="129"/>
      <c r="AG258" s="129"/>
      <c r="AH258" s="273"/>
      <c r="AI258" s="273"/>
      <c r="AJ258" s="132">
        <f t="shared" si="995"/>
        <v>0</v>
      </c>
      <c r="AK258" s="129"/>
      <c r="AL258" s="129"/>
      <c r="AM258" s="273"/>
      <c r="AN258" s="273"/>
      <c r="AO258" s="132">
        <f t="shared" si="1002"/>
        <v>0</v>
      </c>
      <c r="AP258" s="129"/>
      <c r="AQ258" s="273"/>
      <c r="AR258" s="369"/>
      <c r="AS258" s="272"/>
      <c r="AT258" s="371"/>
      <c r="AU258" s="293"/>
      <c r="AV258" s="293"/>
      <c r="AW258" s="129"/>
      <c r="AX258" s="129"/>
      <c r="AY258" s="86"/>
      <c r="AZ258" s="87"/>
      <c r="BA258" s="88"/>
      <c r="BB258" s="88"/>
      <c r="BC258" s="88"/>
      <c r="BD258" s="88"/>
      <c r="BE258" s="88"/>
      <c r="BF258" s="88"/>
      <c r="BG258" s="88"/>
    </row>
    <row r="259" spans="1:59" s="90" customFormat="1" hidden="1" x14ac:dyDescent="0.2">
      <c r="A259" s="290"/>
      <c r="B259" s="291"/>
      <c r="C259" s="418"/>
      <c r="D259" s="293"/>
      <c r="E259" s="295"/>
      <c r="F259" s="271"/>
      <c r="G259" s="129"/>
      <c r="H259" s="129"/>
      <c r="I259" s="84"/>
      <c r="J259" s="271"/>
      <c r="K259" s="271"/>
      <c r="L259" s="271"/>
      <c r="M259" s="271"/>
      <c r="N259" s="291"/>
      <c r="O259" s="272"/>
      <c r="P259" s="291"/>
      <c r="Q259" s="272"/>
      <c r="R259" s="272"/>
      <c r="S259" s="85"/>
      <c r="T259" s="84">
        <f t="shared" si="984"/>
        <v>0</v>
      </c>
      <c r="U259" s="273"/>
      <c r="V259" s="273"/>
      <c r="W259" s="129"/>
      <c r="X259" s="273"/>
      <c r="Y259" s="273"/>
      <c r="Z259" s="132">
        <f t="shared" si="989"/>
        <v>0</v>
      </c>
      <c r="AA259" s="129"/>
      <c r="AB259" s="129"/>
      <c r="AC259" s="273"/>
      <c r="AD259" s="273"/>
      <c r="AE259" s="132">
        <f t="shared" si="992"/>
        <v>0</v>
      </c>
      <c r="AF259" s="129"/>
      <c r="AG259" s="129"/>
      <c r="AH259" s="273"/>
      <c r="AI259" s="273"/>
      <c r="AJ259" s="132">
        <f t="shared" si="995"/>
        <v>0</v>
      </c>
      <c r="AK259" s="129"/>
      <c r="AL259" s="129"/>
      <c r="AM259" s="273"/>
      <c r="AN259" s="273"/>
      <c r="AO259" s="132">
        <f t="shared" si="1002"/>
        <v>0</v>
      </c>
      <c r="AP259" s="129"/>
      <c r="AQ259" s="273"/>
      <c r="AR259" s="369"/>
      <c r="AS259" s="272"/>
      <c r="AT259" s="371"/>
      <c r="AU259" s="293"/>
      <c r="AV259" s="293"/>
      <c r="AW259" s="129"/>
      <c r="AX259" s="129"/>
      <c r="AY259" s="86"/>
      <c r="AZ259" s="87"/>
      <c r="BA259" s="88"/>
      <c r="BB259" s="88"/>
      <c r="BC259" s="88"/>
      <c r="BD259" s="88"/>
      <c r="BE259" s="88"/>
      <c r="BF259" s="88"/>
      <c r="BG259" s="88"/>
    </row>
    <row r="260" spans="1:59" s="90" customFormat="1" hidden="1" x14ac:dyDescent="0.2">
      <c r="A260" s="290">
        <v>84</v>
      </c>
      <c r="B260" s="291"/>
      <c r="C260" s="418" t="e">
        <f>+VLOOKUP(B260,$A$691:$B$730,2,0)</f>
        <v>#N/A</v>
      </c>
      <c r="D260" s="293"/>
      <c r="E260" s="295" t="e">
        <f>IF(D260=$D$661,$E$661,IF(D260=$D$662,$E$662,IF(D260=$D$663,$E$663,IF(D260=$D$664,$E$664,IF(D260=$D$665,$E$665,IF(D260=$D$666,$E$666,IF(D260=$D$667,$E$667,IF(D260=$D$668,$E$668,IF(D260=$D$669,$E$669,IF(D260=$D$670,$E$670,IF(D260=VICERRECTORÍA_ACADÉMICA_,BE871,IF(D260=PLANEACIÓN_,BE873, IF(D260=IMPACTO,BE872,IF(D260=VICERRECTORÍA_ADMINISTRATIVA_FINANCIERA_,BE874,IF(D260=_VICERRECTORÍA_RESPONSABILIDAD_SOCIAL_Y_BIENESTAR_UNIVERSITARIO_,BE875," ")))))))))))))))</f>
        <v>#VALUE!</v>
      </c>
      <c r="F260" s="271"/>
      <c r="G260" s="129"/>
      <c r="H260" s="129"/>
      <c r="I260" s="84"/>
      <c r="J260" s="271"/>
      <c r="K260" s="291"/>
      <c r="L260" s="271"/>
      <c r="M260" s="271"/>
      <c r="N260" s="291"/>
      <c r="O260" s="272">
        <f t="shared" ref="O260" si="1288">IF(N260="ALTA",5,IF(N260="MEDIO ALTA",4,IF(N260="MEDIA",3,IF(N260="MEDIO BAJA",2,IF(N260="BAJA",1,0)))))</f>
        <v>0</v>
      </c>
      <c r="P260" s="291"/>
      <c r="Q260" s="272">
        <f t="shared" ref="Q260" si="1289">IF(P260="ALTO",5,IF(P260="MEDIO-ALTO",4,IF(P260="MEDIO",3,IF(P260="MEDIO-BAJO",2,IF(P260="BAJO",1,0)))))</f>
        <v>0</v>
      </c>
      <c r="R260" s="272">
        <f>Q260*O260</f>
        <v>0</v>
      </c>
      <c r="S260" s="85"/>
      <c r="T260" s="84">
        <f t="shared" si="984"/>
        <v>0</v>
      </c>
      <c r="U260" s="273" t="e">
        <f t="shared" si="968"/>
        <v>#DIV/0!</v>
      </c>
      <c r="V260" s="273" t="e">
        <f t="shared" si="969"/>
        <v>#DIV/0!</v>
      </c>
      <c r="W260" s="129"/>
      <c r="X260" s="273" t="e">
        <f t="shared" ref="X260" si="1290">IF(S260="No_existen",5*$X$10,Y260*$X$10)</f>
        <v>#DIV/0!</v>
      </c>
      <c r="Y260" s="273" t="e">
        <f t="shared" si="1106"/>
        <v>#DIV/0!</v>
      </c>
      <c r="Z260" s="132">
        <f t="shared" si="989"/>
        <v>0</v>
      </c>
      <c r="AA260" s="129"/>
      <c r="AB260" s="129"/>
      <c r="AC260" s="273" t="e">
        <f t="shared" ref="AC260" si="1291">IF(S260="No_existen",5*$AC$10,AD260*$AC$10)</f>
        <v>#DIV/0!</v>
      </c>
      <c r="AD260" s="273" t="e">
        <f t="shared" si="973"/>
        <v>#DIV/0!</v>
      </c>
      <c r="AE260" s="132">
        <f t="shared" si="992"/>
        <v>0</v>
      </c>
      <c r="AF260" s="129"/>
      <c r="AG260" s="129"/>
      <c r="AH260" s="273" t="e">
        <f t="shared" ref="AH260" si="1292">IF(S260="No_existen",5*$AH$10,AI260*$AH$10)</f>
        <v>#DIV/0!</v>
      </c>
      <c r="AI260" s="273" t="e">
        <f t="shared" ref="AI260" si="1293">ROUND(AVERAGEIF(AJ260:AJ262,"&gt;0"),0)</f>
        <v>#DIV/0!</v>
      </c>
      <c r="AJ260" s="132">
        <f t="shared" si="995"/>
        <v>0</v>
      </c>
      <c r="AK260" s="129"/>
      <c r="AL260" s="129"/>
      <c r="AM260" s="273" t="e">
        <f t="shared" ref="AM260" si="1294">IF(S260="No_existen",5*$AM$10,AN260*$AM$10)</f>
        <v>#DIV/0!</v>
      </c>
      <c r="AN260" s="273" t="e">
        <f t="shared" ref="AN260" si="1295">ROUND(AVERAGEIF(AO260:AO262,"&gt;0"),0)</f>
        <v>#DIV/0!</v>
      </c>
      <c r="AO260" s="132">
        <f t="shared" si="1002"/>
        <v>0</v>
      </c>
      <c r="AP260" s="129"/>
      <c r="AQ260" s="273" t="e">
        <f t="shared" ref="AQ260" si="1296">ROUND(AVERAGE(U260,Y260,AD260,AI260,AN260),0)</f>
        <v>#DIV/0!</v>
      </c>
      <c r="AR260" s="369" t="e">
        <f t="shared" ref="AR260" si="1297">IF(AQ260&lt;1.5,"FUERTE",IF(AND(AQ260&gt;=1.5,AQ260&lt;2.5),"ACEPTABLE",IF(AQ260&gt;=5,"INEXISTENTE","DÉBIL")))</f>
        <v>#DIV/0!</v>
      </c>
      <c r="AS260" s="272">
        <f t="shared" ref="AS260" si="1298">IF(R260=0,0,ROUND((R260*AQ260),0))</f>
        <v>0</v>
      </c>
      <c r="AT260" s="371" t="str">
        <f t="shared" ref="AT260" si="1299">IF(AS260&gt;=36,"GRAVE", IF(AS260&lt;=10, "LEVE", "MODERADO"))</f>
        <v>LEVE</v>
      </c>
      <c r="AU260" s="293"/>
      <c r="AV260" s="293"/>
      <c r="AW260" s="129"/>
      <c r="AX260" s="129"/>
      <c r="AY260" s="86"/>
      <c r="AZ260" s="87"/>
      <c r="BA260" s="88"/>
      <c r="BB260" s="88"/>
      <c r="BC260" s="88"/>
      <c r="BD260" s="88"/>
      <c r="BE260" s="88"/>
      <c r="BF260" s="88"/>
      <c r="BG260" s="88"/>
    </row>
    <row r="261" spans="1:59" s="90" customFormat="1" hidden="1" x14ac:dyDescent="0.2">
      <c r="A261" s="290"/>
      <c r="B261" s="291"/>
      <c r="C261" s="418"/>
      <c r="D261" s="293"/>
      <c r="E261" s="295"/>
      <c r="F261" s="271"/>
      <c r="G261" s="129"/>
      <c r="H261" s="129"/>
      <c r="I261" s="84"/>
      <c r="J261" s="271"/>
      <c r="K261" s="271"/>
      <c r="L261" s="271"/>
      <c r="M261" s="271"/>
      <c r="N261" s="291"/>
      <c r="O261" s="272"/>
      <c r="P261" s="291"/>
      <c r="Q261" s="272"/>
      <c r="R261" s="272"/>
      <c r="S261" s="85"/>
      <c r="T261" s="84">
        <f t="shared" si="984"/>
        <v>0</v>
      </c>
      <c r="U261" s="273"/>
      <c r="V261" s="273"/>
      <c r="W261" s="129"/>
      <c r="X261" s="273"/>
      <c r="Y261" s="273"/>
      <c r="Z261" s="132">
        <f t="shared" si="989"/>
        <v>0</v>
      </c>
      <c r="AA261" s="129"/>
      <c r="AB261" s="129"/>
      <c r="AC261" s="273"/>
      <c r="AD261" s="273"/>
      <c r="AE261" s="132">
        <f t="shared" si="992"/>
        <v>0</v>
      </c>
      <c r="AF261" s="129"/>
      <c r="AG261" s="129"/>
      <c r="AH261" s="273"/>
      <c r="AI261" s="273"/>
      <c r="AJ261" s="132">
        <f t="shared" si="995"/>
        <v>0</v>
      </c>
      <c r="AK261" s="129"/>
      <c r="AL261" s="129"/>
      <c r="AM261" s="273"/>
      <c r="AN261" s="273"/>
      <c r="AO261" s="132">
        <f t="shared" si="1002"/>
        <v>0</v>
      </c>
      <c r="AP261" s="129"/>
      <c r="AQ261" s="273"/>
      <c r="AR261" s="369"/>
      <c r="AS261" s="272"/>
      <c r="AT261" s="371"/>
      <c r="AU261" s="293"/>
      <c r="AV261" s="293"/>
      <c r="AW261" s="129"/>
      <c r="AX261" s="129"/>
      <c r="AY261" s="86"/>
      <c r="AZ261" s="87"/>
      <c r="BA261" s="88"/>
      <c r="BB261" s="88"/>
      <c r="BC261" s="88"/>
      <c r="BD261" s="88"/>
      <c r="BE261" s="88"/>
      <c r="BF261" s="88"/>
      <c r="BG261" s="88"/>
    </row>
    <row r="262" spans="1:59" s="90" customFormat="1" hidden="1" x14ac:dyDescent="0.2">
      <c r="A262" s="290"/>
      <c r="B262" s="291"/>
      <c r="C262" s="418"/>
      <c r="D262" s="293"/>
      <c r="E262" s="295"/>
      <c r="F262" s="271"/>
      <c r="G262" s="129"/>
      <c r="H262" s="129"/>
      <c r="I262" s="84"/>
      <c r="J262" s="271"/>
      <c r="K262" s="271"/>
      <c r="L262" s="271"/>
      <c r="M262" s="271"/>
      <c r="N262" s="291"/>
      <c r="O262" s="272"/>
      <c r="P262" s="291"/>
      <c r="Q262" s="272"/>
      <c r="R262" s="272"/>
      <c r="S262" s="85"/>
      <c r="T262" s="84">
        <f t="shared" si="984"/>
        <v>0</v>
      </c>
      <c r="U262" s="273"/>
      <c r="V262" s="273"/>
      <c r="W262" s="129"/>
      <c r="X262" s="273"/>
      <c r="Y262" s="273"/>
      <c r="Z262" s="132">
        <f t="shared" si="989"/>
        <v>0</v>
      </c>
      <c r="AA262" s="129"/>
      <c r="AB262" s="129"/>
      <c r="AC262" s="273"/>
      <c r="AD262" s="273"/>
      <c r="AE262" s="132">
        <f t="shared" si="992"/>
        <v>0</v>
      </c>
      <c r="AF262" s="129"/>
      <c r="AG262" s="129"/>
      <c r="AH262" s="273"/>
      <c r="AI262" s="273"/>
      <c r="AJ262" s="132">
        <f t="shared" si="995"/>
        <v>0</v>
      </c>
      <c r="AK262" s="129"/>
      <c r="AL262" s="129"/>
      <c r="AM262" s="273"/>
      <c r="AN262" s="273"/>
      <c r="AO262" s="132">
        <f t="shared" si="1002"/>
        <v>0</v>
      </c>
      <c r="AP262" s="129"/>
      <c r="AQ262" s="273"/>
      <c r="AR262" s="369"/>
      <c r="AS262" s="272"/>
      <c r="AT262" s="371"/>
      <c r="AU262" s="293"/>
      <c r="AV262" s="293"/>
      <c r="AW262" s="129"/>
      <c r="AX262" s="129"/>
      <c r="AY262" s="86"/>
      <c r="AZ262" s="87"/>
      <c r="BA262" s="88"/>
      <c r="BB262" s="88"/>
      <c r="BC262" s="88"/>
      <c r="BD262" s="88"/>
      <c r="BE262" s="88"/>
      <c r="BF262" s="88"/>
      <c r="BG262" s="88"/>
    </row>
    <row r="263" spans="1:59" s="90" customFormat="1" hidden="1" x14ac:dyDescent="0.2">
      <c r="A263" s="290">
        <v>85</v>
      </c>
      <c r="B263" s="291"/>
      <c r="C263" s="418" t="e">
        <f>+VLOOKUP(B263,$A$691:$B$730,2,0)</f>
        <v>#N/A</v>
      </c>
      <c r="D263" s="293"/>
      <c r="E263" s="295" t="e">
        <f>IF(D263=$D$661,$E$661,IF(D263=$D$662,$E$662,IF(D263=$D$663,$E$663,IF(D263=$D$664,$E$664,IF(D263=$D$665,$E$665,IF(D263=$D$666,$E$666,IF(D263=$D$667,$E$667,IF(D263=$D$668,$E$668,IF(D263=$D$669,$E$669,IF(D263=$D$670,$E$670,IF(D263=VICERRECTORÍA_ACADÉMICA_,BE874,IF(D263=PLANEACIÓN_,BE876, IF(D263=IMPACTO,BE875,IF(D263=VICERRECTORÍA_ADMINISTRATIVA_FINANCIERA_,BE877,IF(D263=_VICERRECTORÍA_RESPONSABILIDAD_SOCIAL_Y_BIENESTAR_UNIVERSITARIO_,BE878," ")))))))))))))))</f>
        <v>#VALUE!</v>
      </c>
      <c r="F263" s="271"/>
      <c r="G263" s="129"/>
      <c r="H263" s="129"/>
      <c r="I263" s="84"/>
      <c r="J263" s="271"/>
      <c r="K263" s="291"/>
      <c r="L263" s="271"/>
      <c r="M263" s="271"/>
      <c r="N263" s="291"/>
      <c r="O263" s="272">
        <f t="shared" si="1083"/>
        <v>0</v>
      </c>
      <c r="P263" s="291"/>
      <c r="Q263" s="272">
        <f t="shared" ref="Q263" si="1300">IF(P263="ALTO",5,IF(P263="MEDIO-ALTO",4,IF(P263="MEDIO",3,IF(P263="MEDIO-BAJO",2,IF(P263="BAJO",1,0)))))</f>
        <v>0</v>
      </c>
      <c r="R263" s="272">
        <f t="shared" ref="R263" si="1301">Q263*O263</f>
        <v>0</v>
      </c>
      <c r="S263" s="85"/>
      <c r="T263" s="84">
        <f t="shared" si="984"/>
        <v>0</v>
      </c>
      <c r="U263" s="273" t="e">
        <f t="shared" si="985"/>
        <v>#DIV/0!</v>
      </c>
      <c r="V263" s="273" t="e">
        <f t="shared" si="986"/>
        <v>#DIV/0!</v>
      </c>
      <c r="W263" s="129"/>
      <c r="X263" s="273" t="e">
        <f t="shared" ref="X263" si="1302">IF(S263="No_existen",5*$X$10,Y263*$X$10)</f>
        <v>#DIV/0!</v>
      </c>
      <c r="Y263" s="273" t="e">
        <f t="shared" ref="Y263" si="1303">ROUND(AVERAGEIF(Z263:Z265,"&gt;0"),0)</f>
        <v>#DIV/0!</v>
      </c>
      <c r="Z263" s="132">
        <f t="shared" si="989"/>
        <v>0</v>
      </c>
      <c r="AA263" s="129"/>
      <c r="AB263" s="129"/>
      <c r="AC263" s="273" t="e">
        <f t="shared" ref="AC263" si="1304">IF(S263="No_existen",5*$AC$10,AD263*$AC$10)</f>
        <v>#DIV/0!</v>
      </c>
      <c r="AD263" s="273" t="e">
        <f t="shared" si="991"/>
        <v>#DIV/0!</v>
      </c>
      <c r="AE263" s="132">
        <f t="shared" si="992"/>
        <v>0</v>
      </c>
      <c r="AF263" s="129"/>
      <c r="AG263" s="129"/>
      <c r="AH263" s="273" t="e">
        <f t="shared" ref="AH263" si="1305">IF(S263="No_existen",5*$AH$10,AI263*$AH$10)</f>
        <v>#DIV/0!</v>
      </c>
      <c r="AI263" s="273" t="e">
        <f t="shared" ref="AI263" si="1306">ROUND(AVERAGEIF(AJ263:AJ265,"&gt;0"),0)</f>
        <v>#DIV/0!</v>
      </c>
      <c r="AJ263" s="132">
        <f t="shared" si="995"/>
        <v>0</v>
      </c>
      <c r="AK263" s="129"/>
      <c r="AL263" s="129"/>
      <c r="AM263" s="273" t="e">
        <f t="shared" ref="AM263" si="1307">IF(S263="No_existen",5*$AM$10,AN263*$AM$10)</f>
        <v>#DIV/0!</v>
      </c>
      <c r="AN263" s="273" t="e">
        <f t="shared" ref="AN263" si="1308">ROUND(AVERAGEIF(AO263:AO265,"&gt;0"),0)</f>
        <v>#DIV/0!</v>
      </c>
      <c r="AO263" s="132">
        <f t="shared" si="1002"/>
        <v>0</v>
      </c>
      <c r="AP263" s="129"/>
      <c r="AQ263" s="273" t="e">
        <f t="shared" ref="AQ263" si="1309">ROUND(AVERAGE(U263,Y263,AD263,AI263,AN263),0)</f>
        <v>#DIV/0!</v>
      </c>
      <c r="AR263" s="369" t="e">
        <f t="shared" ref="AR263" si="1310">IF(AQ263&lt;1.5,"FUERTE",IF(AND(AQ263&gt;=1.5,AQ263&lt;2.5),"ACEPTABLE",IF(AQ263&gt;=5,"INEXISTENTE","DÉBIL")))</f>
        <v>#DIV/0!</v>
      </c>
      <c r="AS263" s="272">
        <f t="shared" ref="AS263" si="1311">IF(R263=0,0,ROUND((R263*AQ263),0))</f>
        <v>0</v>
      </c>
      <c r="AT263" s="371" t="str">
        <f t="shared" ref="AT263" si="1312">IF(AS263&gt;=36,"GRAVE", IF(AS263&lt;=10, "LEVE", "MODERADO"))</f>
        <v>LEVE</v>
      </c>
      <c r="AU263" s="293"/>
      <c r="AV263" s="293"/>
      <c r="AW263" s="129"/>
      <c r="AX263" s="129"/>
      <c r="AY263" s="86"/>
      <c r="AZ263" s="87"/>
      <c r="BA263" s="88"/>
      <c r="BB263" s="88"/>
      <c r="BC263" s="88"/>
      <c r="BD263" s="88"/>
      <c r="BE263" s="88"/>
      <c r="BF263" s="88"/>
      <c r="BG263" s="88"/>
    </row>
    <row r="264" spans="1:59" s="90" customFormat="1" hidden="1" x14ac:dyDescent="0.2">
      <c r="A264" s="290"/>
      <c r="B264" s="291"/>
      <c r="C264" s="418"/>
      <c r="D264" s="293"/>
      <c r="E264" s="295"/>
      <c r="F264" s="271"/>
      <c r="G264" s="129"/>
      <c r="H264" s="129"/>
      <c r="I264" s="84"/>
      <c r="J264" s="271"/>
      <c r="K264" s="271"/>
      <c r="L264" s="271"/>
      <c r="M264" s="271"/>
      <c r="N264" s="291"/>
      <c r="O264" s="272"/>
      <c r="P264" s="291"/>
      <c r="Q264" s="272"/>
      <c r="R264" s="272"/>
      <c r="S264" s="85"/>
      <c r="T264" s="84">
        <f t="shared" si="984"/>
        <v>0</v>
      </c>
      <c r="U264" s="273"/>
      <c r="V264" s="273"/>
      <c r="W264" s="129"/>
      <c r="X264" s="273"/>
      <c r="Y264" s="273"/>
      <c r="Z264" s="132">
        <f t="shared" si="989"/>
        <v>0</v>
      </c>
      <c r="AA264" s="129"/>
      <c r="AB264" s="129"/>
      <c r="AC264" s="273"/>
      <c r="AD264" s="273"/>
      <c r="AE264" s="132">
        <f t="shared" si="992"/>
        <v>0</v>
      </c>
      <c r="AF264" s="129"/>
      <c r="AG264" s="129"/>
      <c r="AH264" s="273"/>
      <c r="AI264" s="273"/>
      <c r="AJ264" s="132">
        <f t="shared" si="995"/>
        <v>0</v>
      </c>
      <c r="AK264" s="129"/>
      <c r="AL264" s="129"/>
      <c r="AM264" s="273"/>
      <c r="AN264" s="273"/>
      <c r="AO264" s="132">
        <f t="shared" si="1002"/>
        <v>0</v>
      </c>
      <c r="AP264" s="129"/>
      <c r="AQ264" s="273"/>
      <c r="AR264" s="369"/>
      <c r="AS264" s="272"/>
      <c r="AT264" s="371"/>
      <c r="AU264" s="293"/>
      <c r="AV264" s="293"/>
      <c r="AW264" s="129"/>
      <c r="AX264" s="129"/>
      <c r="AY264" s="86"/>
      <c r="AZ264" s="87"/>
      <c r="BA264" s="88"/>
      <c r="BB264" s="88"/>
      <c r="BC264" s="88"/>
      <c r="BD264" s="88"/>
      <c r="BE264" s="88"/>
      <c r="BF264" s="88"/>
      <c r="BG264" s="88"/>
    </row>
    <row r="265" spans="1:59" s="90" customFormat="1" hidden="1" x14ac:dyDescent="0.2">
      <c r="A265" s="290"/>
      <c r="B265" s="291"/>
      <c r="C265" s="418"/>
      <c r="D265" s="293"/>
      <c r="E265" s="295"/>
      <c r="F265" s="271"/>
      <c r="G265" s="129"/>
      <c r="H265" s="129"/>
      <c r="I265" s="84"/>
      <c r="J265" s="271"/>
      <c r="K265" s="271"/>
      <c r="L265" s="271"/>
      <c r="M265" s="271"/>
      <c r="N265" s="291"/>
      <c r="O265" s="272"/>
      <c r="P265" s="291"/>
      <c r="Q265" s="272"/>
      <c r="R265" s="272"/>
      <c r="S265" s="85"/>
      <c r="T265" s="84">
        <f t="shared" si="984"/>
        <v>0</v>
      </c>
      <c r="U265" s="273"/>
      <c r="V265" s="273"/>
      <c r="W265" s="129"/>
      <c r="X265" s="273"/>
      <c r="Y265" s="273"/>
      <c r="Z265" s="132">
        <f t="shared" si="989"/>
        <v>0</v>
      </c>
      <c r="AA265" s="129"/>
      <c r="AB265" s="129"/>
      <c r="AC265" s="273"/>
      <c r="AD265" s="273"/>
      <c r="AE265" s="132">
        <f t="shared" si="992"/>
        <v>0</v>
      </c>
      <c r="AF265" s="129"/>
      <c r="AG265" s="129"/>
      <c r="AH265" s="273"/>
      <c r="AI265" s="273"/>
      <c r="AJ265" s="132">
        <f t="shared" si="995"/>
        <v>0</v>
      </c>
      <c r="AK265" s="129"/>
      <c r="AL265" s="129"/>
      <c r="AM265" s="273"/>
      <c r="AN265" s="273"/>
      <c r="AO265" s="132">
        <f t="shared" si="1002"/>
        <v>0</v>
      </c>
      <c r="AP265" s="129"/>
      <c r="AQ265" s="273"/>
      <c r="AR265" s="369"/>
      <c r="AS265" s="272"/>
      <c r="AT265" s="371"/>
      <c r="AU265" s="293"/>
      <c r="AV265" s="293"/>
      <c r="AW265" s="129"/>
      <c r="AX265" s="129"/>
      <c r="AY265" s="86"/>
      <c r="AZ265" s="87"/>
      <c r="BA265" s="88"/>
      <c r="BB265" s="88"/>
      <c r="BC265" s="88"/>
      <c r="BD265" s="88"/>
      <c r="BE265" s="88"/>
      <c r="BF265" s="88"/>
      <c r="BG265" s="88"/>
    </row>
    <row r="266" spans="1:59" s="90" customFormat="1" hidden="1" x14ac:dyDescent="0.2">
      <c r="A266" s="290">
        <v>86</v>
      </c>
      <c r="B266" s="291"/>
      <c r="C266" s="418" t="e">
        <f>+VLOOKUP(B266,$A$691:$B$730,2,0)</f>
        <v>#N/A</v>
      </c>
      <c r="D266" s="293"/>
      <c r="E266" s="295" t="e">
        <f>IF(D266=$D$661,$E$661,IF(D266=$D$662,$E$662,IF(D266=$D$663,$E$663,IF(D266=$D$664,$E$664,IF(D266=$D$665,$E$665,IF(D266=$D$666,$E$666,IF(D266=$D$667,$E$667,IF(D266=$D$668,$E$668,IF(D266=$D$669,$E$669,IF(D266=$D$670,$E$670,IF(D266=VICERRECTORÍA_ACADÉMICA_,BE877,IF(D266=PLANEACIÓN_,BE879, IF(D266=IMPACTO,BE878,IF(D266=VICERRECTORÍA_ADMINISTRATIVA_FINANCIERA_,BE880,IF(D266=_VICERRECTORÍA_RESPONSABILIDAD_SOCIAL_Y_BIENESTAR_UNIVERSITARIO_,BE881," ")))))))))))))))</f>
        <v>#VALUE!</v>
      </c>
      <c r="F266" s="271"/>
      <c r="G266" s="129"/>
      <c r="H266" s="129"/>
      <c r="I266" s="84"/>
      <c r="J266" s="271"/>
      <c r="K266" s="291"/>
      <c r="L266" s="271"/>
      <c r="M266" s="271"/>
      <c r="N266" s="291"/>
      <c r="O266" s="272">
        <f t="shared" si="1100"/>
        <v>0</v>
      </c>
      <c r="P266" s="291"/>
      <c r="Q266" s="272">
        <f t="shared" ref="Q266" si="1313">IF(P266="ALTO",5,IF(P266="MEDIO-ALTO",4,IF(P266="MEDIO",3,IF(P266="MEDIO-BAJO",2,IF(P266="BAJO",1,0)))))</f>
        <v>0</v>
      </c>
      <c r="R266" s="272">
        <f t="shared" ref="R266" si="1314">Q266*O266</f>
        <v>0</v>
      </c>
      <c r="S266" s="85"/>
      <c r="T266" s="84">
        <f t="shared" si="984"/>
        <v>0</v>
      </c>
      <c r="U266" s="273" t="e">
        <f t="shared" si="1005"/>
        <v>#DIV/0!</v>
      </c>
      <c r="V266" s="273" t="e">
        <f t="shared" si="1006"/>
        <v>#DIV/0!</v>
      </c>
      <c r="W266" s="129"/>
      <c r="X266" s="273" t="e">
        <f t="shared" ref="X266" si="1315">IF(S266="No_existen",5*$X$10,Y266*$X$10)</f>
        <v>#DIV/0!</v>
      </c>
      <c r="Y266" s="273" t="e">
        <f t="shared" ref="Y266:Y302" si="1316">ROUND(AVERAGEIF(Z266:Z268,"&gt;0"),0)</f>
        <v>#DIV/0!</v>
      </c>
      <c r="Z266" s="132">
        <f t="shared" si="989"/>
        <v>0</v>
      </c>
      <c r="AA266" s="129"/>
      <c r="AB266" s="129"/>
      <c r="AC266" s="273" t="e">
        <f t="shared" ref="AC266" si="1317">IF(S266="No_existen",5*$AC$10,AD266*$AC$10)</f>
        <v>#DIV/0!</v>
      </c>
      <c r="AD266" s="273" t="e">
        <f t="shared" si="1010"/>
        <v>#DIV/0!</v>
      </c>
      <c r="AE266" s="132">
        <f t="shared" si="992"/>
        <v>0</v>
      </c>
      <c r="AF266" s="129"/>
      <c r="AG266" s="129"/>
      <c r="AH266" s="273" t="e">
        <f t="shared" ref="AH266" si="1318">IF(S266="No_existen",5*$AH$10,AI266*$AH$10)</f>
        <v>#DIV/0!</v>
      </c>
      <c r="AI266" s="273" t="e">
        <f t="shared" ref="AI266" si="1319">ROUND(AVERAGEIF(AJ266:AJ268,"&gt;0"),0)</f>
        <v>#DIV/0!</v>
      </c>
      <c r="AJ266" s="132">
        <f t="shared" si="995"/>
        <v>0</v>
      </c>
      <c r="AK266" s="129"/>
      <c r="AL266" s="129"/>
      <c r="AM266" s="273" t="e">
        <f t="shared" ref="AM266" si="1320">IF(S266="No_existen",5*$AM$10,AN266*$AM$10)</f>
        <v>#DIV/0!</v>
      </c>
      <c r="AN266" s="273" t="e">
        <f t="shared" ref="AN266" si="1321">ROUND(AVERAGEIF(AO266:AO268,"&gt;0"),0)</f>
        <v>#DIV/0!</v>
      </c>
      <c r="AO266" s="132">
        <f t="shared" si="1002"/>
        <v>0</v>
      </c>
      <c r="AP266" s="129"/>
      <c r="AQ266" s="273" t="e">
        <f t="shared" ref="AQ266" si="1322">ROUND(AVERAGE(U266,Y266,AD266,AI266,AN266),0)</f>
        <v>#DIV/0!</v>
      </c>
      <c r="AR266" s="369" t="e">
        <f t="shared" ref="AR266" si="1323">IF(AQ266&lt;1.5,"FUERTE",IF(AND(AQ266&gt;=1.5,AQ266&lt;2.5),"ACEPTABLE",IF(AQ266&gt;=5,"INEXISTENTE","DÉBIL")))</f>
        <v>#DIV/0!</v>
      </c>
      <c r="AS266" s="272">
        <f t="shared" ref="AS266" si="1324">IF(R266=0,0,ROUND((R266*AQ266),0))</f>
        <v>0</v>
      </c>
      <c r="AT266" s="371" t="str">
        <f t="shared" ref="AT266" si="1325">IF(AS266&gt;=36,"GRAVE", IF(AS266&lt;=10, "LEVE", "MODERADO"))</f>
        <v>LEVE</v>
      </c>
      <c r="AU266" s="293"/>
      <c r="AV266" s="293"/>
      <c r="AW266" s="129"/>
      <c r="AX266" s="129"/>
      <c r="AY266" s="86"/>
      <c r="AZ266" s="87"/>
      <c r="BA266" s="88"/>
      <c r="BB266" s="88"/>
      <c r="BC266" s="88"/>
      <c r="BD266" s="88"/>
      <c r="BE266" s="88"/>
      <c r="BF266" s="88"/>
      <c r="BG266" s="88"/>
    </row>
    <row r="267" spans="1:59" s="90" customFormat="1" hidden="1" x14ac:dyDescent="0.2">
      <c r="A267" s="290"/>
      <c r="B267" s="291"/>
      <c r="C267" s="418"/>
      <c r="D267" s="293"/>
      <c r="E267" s="295"/>
      <c r="F267" s="271"/>
      <c r="G267" s="129"/>
      <c r="H267" s="129"/>
      <c r="I267" s="84"/>
      <c r="J267" s="271"/>
      <c r="K267" s="271"/>
      <c r="L267" s="271"/>
      <c r="M267" s="271"/>
      <c r="N267" s="291"/>
      <c r="O267" s="272"/>
      <c r="P267" s="291"/>
      <c r="Q267" s="272"/>
      <c r="R267" s="272"/>
      <c r="S267" s="85"/>
      <c r="T267" s="84">
        <f t="shared" ref="T267:T330" si="1326">IF(S267=$S$665,1,IF(S267=$S$661,5,IF(S267=$S$662,4,IF(S267=$S$663,3,IF(S267=$S$664,2,0)))))</f>
        <v>0</v>
      </c>
      <c r="U267" s="273"/>
      <c r="V267" s="273"/>
      <c r="W267" s="129"/>
      <c r="X267" s="273"/>
      <c r="Y267" s="273"/>
      <c r="Z267" s="132">
        <f t="shared" ref="Z267:Z330" si="1327">IF(AA267=$AA$663,1,IF(AA267=$AA$662,2,IF(AA267=$AA$661,4,IF(S267="No_existen",5,0))))</f>
        <v>0</v>
      </c>
      <c r="AA267" s="129"/>
      <c r="AB267" s="129"/>
      <c r="AC267" s="273"/>
      <c r="AD267" s="273"/>
      <c r="AE267" s="132">
        <f t="shared" ref="AE267:AE330" si="1328">IF(AF267=$AK$662,1,IF(AF267=$AK$661,4,IF(S267="No_existen",5,0)))</f>
        <v>0</v>
      </c>
      <c r="AF267" s="129"/>
      <c r="AG267" s="129"/>
      <c r="AH267" s="273"/>
      <c r="AI267" s="273"/>
      <c r="AJ267" s="132">
        <f t="shared" ref="AJ267:AJ330" si="1329">IF(AK267=$AP$661,1,IF(AK267=$AP$662,4,IF(S267="No_existen",5,0)))</f>
        <v>0</v>
      </c>
      <c r="AK267" s="129"/>
      <c r="AL267" s="129"/>
      <c r="AM267" s="273"/>
      <c r="AN267" s="273"/>
      <c r="AO267" s="132">
        <f t="shared" si="1002"/>
        <v>0</v>
      </c>
      <c r="AP267" s="129"/>
      <c r="AQ267" s="273"/>
      <c r="AR267" s="369"/>
      <c r="AS267" s="272"/>
      <c r="AT267" s="371"/>
      <c r="AU267" s="293"/>
      <c r="AV267" s="293"/>
      <c r="AW267" s="129"/>
      <c r="AX267" s="129"/>
      <c r="AY267" s="86"/>
      <c r="AZ267" s="87"/>
      <c r="BA267" s="88"/>
      <c r="BB267" s="88"/>
      <c r="BC267" s="88"/>
      <c r="BD267" s="88"/>
      <c r="BE267" s="88"/>
      <c r="BF267" s="88"/>
      <c r="BG267" s="88"/>
    </row>
    <row r="268" spans="1:59" s="90" customFormat="1" hidden="1" x14ac:dyDescent="0.2">
      <c r="A268" s="290"/>
      <c r="B268" s="291"/>
      <c r="C268" s="418"/>
      <c r="D268" s="293"/>
      <c r="E268" s="295"/>
      <c r="F268" s="271"/>
      <c r="G268" s="129"/>
      <c r="H268" s="129"/>
      <c r="I268" s="84"/>
      <c r="J268" s="271"/>
      <c r="K268" s="271"/>
      <c r="L268" s="271"/>
      <c r="M268" s="271"/>
      <c r="N268" s="291"/>
      <c r="O268" s="272"/>
      <c r="P268" s="291"/>
      <c r="Q268" s="272"/>
      <c r="R268" s="272"/>
      <c r="S268" s="85"/>
      <c r="T268" s="84">
        <f t="shared" si="1326"/>
        <v>0</v>
      </c>
      <c r="U268" s="273"/>
      <c r="V268" s="273"/>
      <c r="W268" s="129"/>
      <c r="X268" s="273"/>
      <c r="Y268" s="273"/>
      <c r="Z268" s="132">
        <f t="shared" si="1327"/>
        <v>0</v>
      </c>
      <c r="AA268" s="129"/>
      <c r="AB268" s="129"/>
      <c r="AC268" s="273"/>
      <c r="AD268" s="273"/>
      <c r="AE268" s="132">
        <f t="shared" si="1328"/>
        <v>0</v>
      </c>
      <c r="AF268" s="129"/>
      <c r="AG268" s="129"/>
      <c r="AH268" s="273"/>
      <c r="AI268" s="273"/>
      <c r="AJ268" s="132">
        <f t="shared" si="1329"/>
        <v>0</v>
      </c>
      <c r="AK268" s="129"/>
      <c r="AL268" s="129"/>
      <c r="AM268" s="273"/>
      <c r="AN268" s="273"/>
      <c r="AO268" s="132">
        <f t="shared" ref="AO268:AO331" si="1330">IF(AP268="Preventivo",1,IF(AP268="Detectivo",4, IF(S268="No_existen",5,0)))</f>
        <v>0</v>
      </c>
      <c r="AP268" s="129"/>
      <c r="AQ268" s="273"/>
      <c r="AR268" s="369"/>
      <c r="AS268" s="272"/>
      <c r="AT268" s="371"/>
      <c r="AU268" s="293"/>
      <c r="AV268" s="293"/>
      <c r="AW268" s="129"/>
      <c r="AX268" s="129"/>
      <c r="AY268" s="86"/>
      <c r="AZ268" s="87"/>
      <c r="BA268" s="88"/>
      <c r="BB268" s="88"/>
      <c r="BC268" s="88"/>
      <c r="BD268" s="88"/>
      <c r="BE268" s="88"/>
      <c r="BF268" s="88"/>
      <c r="BG268" s="88"/>
    </row>
    <row r="269" spans="1:59" s="90" customFormat="1" hidden="1" x14ac:dyDescent="0.2">
      <c r="A269" s="290">
        <v>87</v>
      </c>
      <c r="B269" s="291"/>
      <c r="C269" s="418" t="e">
        <f>+VLOOKUP(B269,$A$691:$B$730,2,0)</f>
        <v>#N/A</v>
      </c>
      <c r="D269" s="293"/>
      <c r="E269" s="295" t="e">
        <f>IF(D269=$D$661,$E$661,IF(D269=$D$662,$E$662,IF(D269=$D$663,$E$663,IF(D269=$D$664,$E$664,IF(D269=$D$665,$E$665,IF(D269=$D$666,$E$666,IF(D269=$D$667,$E$667,IF(D269=$D$668,$E$668,IF(D269=$D$669,$E$669,IF(D269=$D$670,$E$670,IF(D269=VICERRECTORÍA_ACADÉMICA_,BE880,IF(D269=PLANEACIÓN_,BE882, IF(D269=IMPACTO,BE881,IF(D269=VICERRECTORÍA_ADMINISTRATIVA_FINANCIERA_,BE883,IF(D269=_VICERRECTORÍA_RESPONSABILIDAD_SOCIAL_Y_BIENESTAR_UNIVERSITARIO_,BE884," ")))))))))))))))</f>
        <v>#VALUE!</v>
      </c>
      <c r="F269" s="271"/>
      <c r="G269" s="129"/>
      <c r="H269" s="129"/>
      <c r="I269" s="84"/>
      <c r="J269" s="271"/>
      <c r="K269" s="291"/>
      <c r="L269" s="271"/>
      <c r="M269" s="271"/>
      <c r="N269" s="291"/>
      <c r="O269" s="272">
        <f t="shared" ref="O269" si="1331">IF(N269="ALTA",5,IF(N269="MEDIO ALTA",4,IF(N269="MEDIA",3,IF(N269="MEDIO BAJA",2,IF(N269="BAJA",1,0)))))</f>
        <v>0</v>
      </c>
      <c r="P269" s="291"/>
      <c r="Q269" s="272">
        <f t="shared" ref="Q269" si="1332">IF(P269="ALTO",5,IF(P269="MEDIO-ALTO",4,IF(P269="MEDIO",3,IF(P269="MEDIO-BAJO",2,IF(P269="BAJO",1,0)))))</f>
        <v>0</v>
      </c>
      <c r="R269" s="272">
        <f t="shared" ref="R269" si="1333">Q269*O269</f>
        <v>0</v>
      </c>
      <c r="S269" s="85"/>
      <c r="T269" s="84">
        <f t="shared" si="1326"/>
        <v>0</v>
      </c>
      <c r="U269" s="273" t="e">
        <f t="shared" si="1021"/>
        <v>#DIV/0!</v>
      </c>
      <c r="V269" s="273" t="e">
        <f t="shared" si="1022"/>
        <v>#DIV/0!</v>
      </c>
      <c r="W269" s="129"/>
      <c r="X269" s="273" t="e">
        <f t="shared" ref="X269" si="1334">IF(S269="No_existen",5*$X$10,Y269*$X$10)</f>
        <v>#DIV/0!</v>
      </c>
      <c r="Y269" s="273" t="e">
        <f t="shared" ref="Y269:Y305" si="1335">ROUND(AVERAGEIF(Z269:Z271,"&gt;0"),0)</f>
        <v>#DIV/0!</v>
      </c>
      <c r="Z269" s="132">
        <f t="shared" si="1327"/>
        <v>0</v>
      </c>
      <c r="AA269" s="129"/>
      <c r="AB269" s="129"/>
      <c r="AC269" s="273" t="e">
        <f t="shared" ref="AC269" si="1336">IF(S269="No_existen",5*$AC$10,AD269*$AC$10)</f>
        <v>#DIV/0!</v>
      </c>
      <c r="AD269" s="273" t="e">
        <f t="shared" si="1026"/>
        <v>#DIV/0!</v>
      </c>
      <c r="AE269" s="132">
        <f t="shared" si="1328"/>
        <v>0</v>
      </c>
      <c r="AF269" s="129"/>
      <c r="AG269" s="129"/>
      <c r="AH269" s="273" t="e">
        <f t="shared" ref="AH269" si="1337">IF(S269="No_existen",5*$AH$10,AI269*$AH$10)</f>
        <v>#DIV/0!</v>
      </c>
      <c r="AI269" s="273" t="e">
        <f t="shared" ref="AI269" si="1338">ROUND(AVERAGEIF(AJ269:AJ271,"&gt;0"),0)</f>
        <v>#DIV/0!</v>
      </c>
      <c r="AJ269" s="132">
        <f t="shared" si="1329"/>
        <v>0</v>
      </c>
      <c r="AK269" s="129"/>
      <c r="AL269" s="129"/>
      <c r="AM269" s="273" t="e">
        <f t="shared" ref="AM269" si="1339">IF(S269="No_existen",5*$AM$10,AN269*$AM$10)</f>
        <v>#DIV/0!</v>
      </c>
      <c r="AN269" s="273" t="e">
        <f t="shared" ref="AN269" si="1340">ROUND(AVERAGEIF(AO269:AO271,"&gt;0"),0)</f>
        <v>#DIV/0!</v>
      </c>
      <c r="AO269" s="132">
        <f t="shared" si="1330"/>
        <v>0</v>
      </c>
      <c r="AP269" s="129"/>
      <c r="AQ269" s="273" t="e">
        <f t="shared" ref="AQ269" si="1341">ROUND(AVERAGE(U269,Y269,AD269,AI269,AN269),0)</f>
        <v>#DIV/0!</v>
      </c>
      <c r="AR269" s="369" t="e">
        <f t="shared" ref="AR269" si="1342">IF(AQ269&lt;1.5,"FUERTE",IF(AND(AQ269&gt;=1.5,AQ269&lt;2.5),"ACEPTABLE",IF(AQ269&gt;=5,"INEXISTENTE","DÉBIL")))</f>
        <v>#DIV/0!</v>
      </c>
      <c r="AS269" s="272">
        <f t="shared" ref="AS269" si="1343">IF(R269=0,0,ROUND((R269*AQ269),0))</f>
        <v>0</v>
      </c>
      <c r="AT269" s="371" t="str">
        <f t="shared" ref="AT269" si="1344">IF(AS269&gt;=36,"GRAVE", IF(AS269&lt;=10, "LEVE", "MODERADO"))</f>
        <v>LEVE</v>
      </c>
      <c r="AU269" s="293"/>
      <c r="AV269" s="293"/>
      <c r="AW269" s="129"/>
      <c r="AX269" s="129"/>
      <c r="AY269" s="86"/>
      <c r="AZ269" s="87"/>
      <c r="BA269" s="88"/>
      <c r="BB269" s="88"/>
      <c r="BC269" s="88"/>
      <c r="BD269" s="88"/>
      <c r="BE269" s="88"/>
      <c r="BF269" s="88"/>
      <c r="BG269" s="88"/>
    </row>
    <row r="270" spans="1:59" s="90" customFormat="1" hidden="1" x14ac:dyDescent="0.2">
      <c r="A270" s="290"/>
      <c r="B270" s="291"/>
      <c r="C270" s="418"/>
      <c r="D270" s="293"/>
      <c r="E270" s="295"/>
      <c r="F270" s="271"/>
      <c r="G270" s="129"/>
      <c r="H270" s="129"/>
      <c r="I270" s="84"/>
      <c r="J270" s="271"/>
      <c r="K270" s="271"/>
      <c r="L270" s="271"/>
      <c r="M270" s="271"/>
      <c r="N270" s="291"/>
      <c r="O270" s="272"/>
      <c r="P270" s="291"/>
      <c r="Q270" s="272"/>
      <c r="R270" s="272"/>
      <c r="S270" s="85"/>
      <c r="T270" s="84">
        <f t="shared" si="1326"/>
        <v>0</v>
      </c>
      <c r="U270" s="273"/>
      <c r="V270" s="273"/>
      <c r="W270" s="129"/>
      <c r="X270" s="273"/>
      <c r="Y270" s="273"/>
      <c r="Z270" s="132">
        <f t="shared" si="1327"/>
        <v>0</v>
      </c>
      <c r="AA270" s="129"/>
      <c r="AB270" s="129"/>
      <c r="AC270" s="273"/>
      <c r="AD270" s="273"/>
      <c r="AE270" s="132">
        <f t="shared" si="1328"/>
        <v>0</v>
      </c>
      <c r="AF270" s="129"/>
      <c r="AG270" s="129"/>
      <c r="AH270" s="273"/>
      <c r="AI270" s="273"/>
      <c r="AJ270" s="132">
        <f t="shared" si="1329"/>
        <v>0</v>
      </c>
      <c r="AK270" s="129"/>
      <c r="AL270" s="129"/>
      <c r="AM270" s="273"/>
      <c r="AN270" s="273"/>
      <c r="AO270" s="132">
        <f t="shared" si="1330"/>
        <v>0</v>
      </c>
      <c r="AP270" s="129"/>
      <c r="AQ270" s="273"/>
      <c r="AR270" s="369"/>
      <c r="AS270" s="272"/>
      <c r="AT270" s="371"/>
      <c r="AU270" s="293"/>
      <c r="AV270" s="293"/>
      <c r="AW270" s="129"/>
      <c r="AX270" s="129"/>
      <c r="AY270" s="86"/>
      <c r="AZ270" s="87"/>
      <c r="BA270" s="88"/>
      <c r="BB270" s="88"/>
      <c r="BC270" s="88"/>
      <c r="BD270" s="88"/>
      <c r="BE270" s="88"/>
      <c r="BF270" s="88"/>
      <c r="BG270" s="88"/>
    </row>
    <row r="271" spans="1:59" s="90" customFormat="1" hidden="1" x14ac:dyDescent="0.2">
      <c r="A271" s="290"/>
      <c r="B271" s="291"/>
      <c r="C271" s="418"/>
      <c r="D271" s="293"/>
      <c r="E271" s="295"/>
      <c r="F271" s="271"/>
      <c r="G271" s="129"/>
      <c r="H271" s="129"/>
      <c r="I271" s="84"/>
      <c r="J271" s="271"/>
      <c r="K271" s="271"/>
      <c r="L271" s="271"/>
      <c r="M271" s="271"/>
      <c r="N271" s="291"/>
      <c r="O271" s="272"/>
      <c r="P271" s="291"/>
      <c r="Q271" s="272"/>
      <c r="R271" s="272"/>
      <c r="S271" s="85"/>
      <c r="T271" s="84">
        <f t="shared" si="1326"/>
        <v>0</v>
      </c>
      <c r="U271" s="273"/>
      <c r="V271" s="273"/>
      <c r="W271" s="129"/>
      <c r="X271" s="273"/>
      <c r="Y271" s="273"/>
      <c r="Z271" s="132">
        <f t="shared" si="1327"/>
        <v>0</v>
      </c>
      <c r="AA271" s="129"/>
      <c r="AB271" s="129"/>
      <c r="AC271" s="273"/>
      <c r="AD271" s="273"/>
      <c r="AE271" s="132">
        <f t="shared" si="1328"/>
        <v>0</v>
      </c>
      <c r="AF271" s="129"/>
      <c r="AG271" s="129"/>
      <c r="AH271" s="273"/>
      <c r="AI271" s="273"/>
      <c r="AJ271" s="132">
        <f t="shared" si="1329"/>
        <v>0</v>
      </c>
      <c r="AK271" s="129"/>
      <c r="AL271" s="129"/>
      <c r="AM271" s="273"/>
      <c r="AN271" s="273"/>
      <c r="AO271" s="132">
        <f t="shared" si="1330"/>
        <v>0</v>
      </c>
      <c r="AP271" s="129"/>
      <c r="AQ271" s="273"/>
      <c r="AR271" s="369"/>
      <c r="AS271" s="272"/>
      <c r="AT271" s="371"/>
      <c r="AU271" s="293"/>
      <c r="AV271" s="293"/>
      <c r="AW271" s="129"/>
      <c r="AX271" s="129"/>
      <c r="AY271" s="86"/>
      <c r="AZ271" s="87"/>
      <c r="BA271" s="88"/>
      <c r="BB271" s="88"/>
      <c r="BC271" s="88"/>
      <c r="BD271" s="88"/>
      <c r="BE271" s="88"/>
      <c r="BF271" s="88"/>
      <c r="BG271" s="88"/>
    </row>
    <row r="272" spans="1:59" s="90" customFormat="1" hidden="1" x14ac:dyDescent="0.2">
      <c r="A272" s="290">
        <v>88</v>
      </c>
      <c r="B272" s="291"/>
      <c r="C272" s="418" t="e">
        <f>+VLOOKUP(B272,$A$691:$B$730,2,0)</f>
        <v>#N/A</v>
      </c>
      <c r="D272" s="293"/>
      <c r="E272" s="295" t="e">
        <f>IF(D272=$D$661,$E$661,IF(D272=$D$662,$E$662,IF(D272=$D$663,$E$663,IF(D272=$D$664,$E$664,IF(D272=$D$665,$E$665,IF(D272=$D$666,$E$666,IF(D272=$D$667,$E$667,IF(D272=$D$668,$E$668,IF(D272=$D$669,$E$669,IF(D272=$D$670,$E$670,IF(D272=VICERRECTORÍA_ACADÉMICA_,BE883,IF(D272=PLANEACIÓN_,BE885, IF(D272=IMPACTO,BE884,IF(D272=VICERRECTORÍA_ADMINISTRATIVA_FINANCIERA_,BE886,IF(D272=_VICERRECTORÍA_RESPONSABILIDAD_SOCIAL_Y_BIENESTAR_UNIVERSITARIO_,BE887," ")))))))))))))))</f>
        <v>#VALUE!</v>
      </c>
      <c r="F272" s="271"/>
      <c r="G272" s="129"/>
      <c r="H272" s="129"/>
      <c r="I272" s="84"/>
      <c r="J272" s="271"/>
      <c r="K272" s="291"/>
      <c r="L272" s="271"/>
      <c r="M272" s="271"/>
      <c r="N272" s="291"/>
      <c r="O272" s="272">
        <f t="shared" ref="O272" si="1345">IF(N272="ALTA",5,IF(N272="MEDIO ALTA",4,IF(N272="MEDIA",3,IF(N272="MEDIO BAJA",2,IF(N272="BAJA",1,0)))))</f>
        <v>0</v>
      </c>
      <c r="P272" s="291"/>
      <c r="Q272" s="272">
        <f t="shared" ref="Q272" si="1346">IF(P272="ALTO",5,IF(P272="MEDIO-ALTO",4,IF(P272="MEDIO",3,IF(P272="MEDIO-BAJO",2,IF(P272="BAJO",1,0)))))</f>
        <v>0</v>
      </c>
      <c r="R272" s="272">
        <f t="shared" ref="R272" si="1347">Q272*O272</f>
        <v>0</v>
      </c>
      <c r="S272" s="85"/>
      <c r="T272" s="84">
        <f t="shared" si="1326"/>
        <v>0</v>
      </c>
      <c r="U272" s="273" t="e">
        <f t="shared" si="1037"/>
        <v>#DIV/0!</v>
      </c>
      <c r="V272" s="273" t="e">
        <f t="shared" si="1038"/>
        <v>#DIV/0!</v>
      </c>
      <c r="W272" s="129"/>
      <c r="X272" s="273" t="e">
        <f t="shared" ref="X272" si="1348">IF(S272="No_existen",5*$X$10,Y272*$X$10)</f>
        <v>#DIV/0!</v>
      </c>
      <c r="Y272" s="273" t="e">
        <f t="shared" ref="Y272:Y308" si="1349">ROUND(AVERAGEIF(Z272:Z274,"&gt;0"),0)</f>
        <v>#DIV/0!</v>
      </c>
      <c r="Z272" s="132">
        <f t="shared" si="1327"/>
        <v>0</v>
      </c>
      <c r="AA272" s="129"/>
      <c r="AB272" s="129"/>
      <c r="AC272" s="273" t="e">
        <f t="shared" ref="AC272" si="1350">IF(S272="No_existen",5*$AC$10,AD272*$AC$10)</f>
        <v>#DIV/0!</v>
      </c>
      <c r="AD272" s="273" t="e">
        <f t="shared" si="1042"/>
        <v>#DIV/0!</v>
      </c>
      <c r="AE272" s="132">
        <f t="shared" si="1328"/>
        <v>0</v>
      </c>
      <c r="AF272" s="129"/>
      <c r="AG272" s="129"/>
      <c r="AH272" s="273" t="e">
        <f t="shared" ref="AH272" si="1351">IF(S272="No_existen",5*$AH$10,AI272*$AH$10)</f>
        <v>#DIV/0!</v>
      </c>
      <c r="AI272" s="273" t="e">
        <f t="shared" ref="AI272" si="1352">ROUND(AVERAGEIF(AJ272:AJ274,"&gt;0"),0)</f>
        <v>#DIV/0!</v>
      </c>
      <c r="AJ272" s="132">
        <f t="shared" si="1329"/>
        <v>0</v>
      </c>
      <c r="AK272" s="129"/>
      <c r="AL272" s="129"/>
      <c r="AM272" s="273" t="e">
        <f t="shared" ref="AM272" si="1353">IF(S272="No_existen",5*$AM$10,AN272*$AM$10)</f>
        <v>#DIV/0!</v>
      </c>
      <c r="AN272" s="273" t="e">
        <f t="shared" ref="AN272" si="1354">ROUND(AVERAGEIF(AO272:AO274,"&gt;0"),0)</f>
        <v>#DIV/0!</v>
      </c>
      <c r="AO272" s="132">
        <f t="shared" si="1330"/>
        <v>0</v>
      </c>
      <c r="AP272" s="129"/>
      <c r="AQ272" s="273" t="e">
        <f t="shared" ref="AQ272" si="1355">ROUND(AVERAGE(U272,Y272,AD272,AI272,AN272),0)</f>
        <v>#DIV/0!</v>
      </c>
      <c r="AR272" s="369" t="e">
        <f t="shared" ref="AR272" si="1356">IF(AQ272&lt;1.5,"FUERTE",IF(AND(AQ272&gt;=1.5,AQ272&lt;2.5),"ACEPTABLE",IF(AQ272&gt;=5,"INEXISTENTE","DÉBIL")))</f>
        <v>#DIV/0!</v>
      </c>
      <c r="AS272" s="272">
        <f t="shared" ref="AS272" si="1357">IF(R272=0,0,ROUND((R272*AQ272),0))</f>
        <v>0</v>
      </c>
      <c r="AT272" s="371" t="str">
        <f t="shared" ref="AT272" si="1358">IF(AS272&gt;=36,"GRAVE", IF(AS272&lt;=10, "LEVE", "MODERADO"))</f>
        <v>LEVE</v>
      </c>
      <c r="AU272" s="293"/>
      <c r="AV272" s="293"/>
      <c r="AW272" s="129"/>
      <c r="AX272" s="129"/>
      <c r="AY272" s="86"/>
      <c r="AZ272" s="87"/>
      <c r="BA272" s="88"/>
      <c r="BB272" s="88"/>
      <c r="BC272" s="88"/>
      <c r="BD272" s="88"/>
      <c r="BE272" s="88"/>
      <c r="BF272" s="88"/>
      <c r="BG272" s="88"/>
    </row>
    <row r="273" spans="1:59" s="90" customFormat="1" hidden="1" x14ac:dyDescent="0.2">
      <c r="A273" s="290"/>
      <c r="B273" s="291"/>
      <c r="C273" s="418"/>
      <c r="D273" s="293"/>
      <c r="E273" s="295"/>
      <c r="F273" s="271"/>
      <c r="G273" s="129"/>
      <c r="H273" s="129"/>
      <c r="I273" s="84"/>
      <c r="J273" s="271"/>
      <c r="K273" s="271"/>
      <c r="L273" s="271"/>
      <c r="M273" s="271"/>
      <c r="N273" s="291"/>
      <c r="O273" s="272"/>
      <c r="P273" s="291"/>
      <c r="Q273" s="272"/>
      <c r="R273" s="272"/>
      <c r="S273" s="85"/>
      <c r="T273" s="84">
        <f t="shared" si="1326"/>
        <v>0</v>
      </c>
      <c r="U273" s="273"/>
      <c r="V273" s="273"/>
      <c r="W273" s="129"/>
      <c r="X273" s="273"/>
      <c r="Y273" s="273"/>
      <c r="Z273" s="132">
        <f t="shared" si="1327"/>
        <v>0</v>
      </c>
      <c r="AA273" s="129"/>
      <c r="AB273" s="129"/>
      <c r="AC273" s="273"/>
      <c r="AD273" s="273"/>
      <c r="AE273" s="132">
        <f t="shared" si="1328"/>
        <v>0</v>
      </c>
      <c r="AF273" s="129"/>
      <c r="AG273" s="129"/>
      <c r="AH273" s="273"/>
      <c r="AI273" s="273"/>
      <c r="AJ273" s="132">
        <f t="shared" si="1329"/>
        <v>0</v>
      </c>
      <c r="AK273" s="129"/>
      <c r="AL273" s="129"/>
      <c r="AM273" s="273"/>
      <c r="AN273" s="273"/>
      <c r="AO273" s="132">
        <f t="shared" si="1330"/>
        <v>0</v>
      </c>
      <c r="AP273" s="129"/>
      <c r="AQ273" s="273"/>
      <c r="AR273" s="369"/>
      <c r="AS273" s="272"/>
      <c r="AT273" s="371"/>
      <c r="AU273" s="293"/>
      <c r="AV273" s="293"/>
      <c r="AW273" s="129"/>
      <c r="AX273" s="129"/>
      <c r="AY273" s="86"/>
      <c r="AZ273" s="87"/>
      <c r="BA273" s="88"/>
      <c r="BB273" s="88"/>
      <c r="BC273" s="88"/>
      <c r="BD273" s="88"/>
      <c r="BE273" s="88"/>
      <c r="BF273" s="88"/>
      <c r="BG273" s="88"/>
    </row>
    <row r="274" spans="1:59" s="90" customFormat="1" hidden="1" x14ac:dyDescent="0.2">
      <c r="A274" s="290"/>
      <c r="B274" s="291"/>
      <c r="C274" s="418"/>
      <c r="D274" s="293"/>
      <c r="E274" s="295"/>
      <c r="F274" s="271"/>
      <c r="G274" s="129"/>
      <c r="H274" s="129"/>
      <c r="I274" s="84"/>
      <c r="J274" s="271"/>
      <c r="K274" s="271"/>
      <c r="L274" s="271"/>
      <c r="M274" s="271"/>
      <c r="N274" s="291"/>
      <c r="O274" s="272"/>
      <c r="P274" s="291"/>
      <c r="Q274" s="272"/>
      <c r="R274" s="272"/>
      <c r="S274" s="85"/>
      <c r="T274" s="84">
        <f t="shared" si="1326"/>
        <v>0</v>
      </c>
      <c r="U274" s="273"/>
      <c r="V274" s="273"/>
      <c r="W274" s="129"/>
      <c r="X274" s="273"/>
      <c r="Y274" s="273"/>
      <c r="Z274" s="132">
        <f t="shared" si="1327"/>
        <v>0</v>
      </c>
      <c r="AA274" s="129"/>
      <c r="AB274" s="129"/>
      <c r="AC274" s="273"/>
      <c r="AD274" s="273"/>
      <c r="AE274" s="132">
        <f t="shared" si="1328"/>
        <v>0</v>
      </c>
      <c r="AF274" s="129"/>
      <c r="AG274" s="129"/>
      <c r="AH274" s="273"/>
      <c r="AI274" s="273"/>
      <c r="AJ274" s="132">
        <f t="shared" si="1329"/>
        <v>0</v>
      </c>
      <c r="AK274" s="129"/>
      <c r="AL274" s="129"/>
      <c r="AM274" s="273"/>
      <c r="AN274" s="273"/>
      <c r="AO274" s="132">
        <f t="shared" si="1330"/>
        <v>0</v>
      </c>
      <c r="AP274" s="129"/>
      <c r="AQ274" s="273"/>
      <c r="AR274" s="369"/>
      <c r="AS274" s="272"/>
      <c r="AT274" s="371"/>
      <c r="AU274" s="293"/>
      <c r="AV274" s="293"/>
      <c r="AW274" s="129"/>
      <c r="AX274" s="129"/>
      <c r="AY274" s="86"/>
      <c r="AZ274" s="87"/>
      <c r="BA274" s="88"/>
      <c r="BB274" s="88"/>
      <c r="BC274" s="88"/>
      <c r="BD274" s="88"/>
      <c r="BE274" s="88"/>
      <c r="BF274" s="88"/>
      <c r="BG274" s="88"/>
    </row>
    <row r="275" spans="1:59" s="90" customFormat="1" hidden="1" x14ac:dyDescent="0.2">
      <c r="A275" s="290">
        <v>89</v>
      </c>
      <c r="B275" s="291"/>
      <c r="C275" s="418" t="e">
        <f>+VLOOKUP(B275,$A$691:$B$730,2,0)</f>
        <v>#N/A</v>
      </c>
      <c r="D275" s="293"/>
      <c r="E275" s="295" t="e">
        <f>IF(D275=$D$661,$E$661,IF(D275=$D$662,$E$662,IF(D275=$D$663,$E$663,IF(D275=$D$664,$E$664,IF(D275=$D$665,$E$665,IF(D275=$D$666,$E$666,IF(D275=$D$667,$E$667,IF(D275=$D$668,$E$668,IF(D275=$D$669,$E$669,IF(D275=$D$670,$E$670,IF(D275=VICERRECTORÍA_ACADÉMICA_,BE886,IF(D275=PLANEACIÓN_,BE888, IF(D275=IMPACTO,BE887,IF(D275=VICERRECTORÍA_ADMINISTRATIVA_FINANCIERA_,BE889,IF(D275=_VICERRECTORÍA_RESPONSABILIDAD_SOCIAL_Y_BIENESTAR_UNIVERSITARIO_,BE890," ")))))))))))))))</f>
        <v>#VALUE!</v>
      </c>
      <c r="F275" s="271"/>
      <c r="G275" s="129"/>
      <c r="H275" s="129"/>
      <c r="I275" s="84"/>
      <c r="J275" s="271"/>
      <c r="K275" s="291"/>
      <c r="L275" s="271"/>
      <c r="M275" s="271"/>
      <c r="N275" s="291"/>
      <c r="O275" s="272">
        <f t="shared" ref="O275" si="1359">IF(N275="ALTA",5,IF(N275="MEDIO ALTA",4,IF(N275="MEDIA",3,IF(N275="MEDIO BAJA",2,IF(N275="BAJA",1,0)))))</f>
        <v>0</v>
      </c>
      <c r="P275" s="291"/>
      <c r="Q275" s="272">
        <f t="shared" ref="Q275" si="1360">IF(P275="ALTO",5,IF(P275="MEDIO-ALTO",4,IF(P275="MEDIO",3,IF(P275="MEDIO-BAJO",2,IF(P275="BAJO",1,0)))))</f>
        <v>0</v>
      </c>
      <c r="R275" s="272">
        <f t="shared" ref="R275" si="1361">Q275*O275</f>
        <v>0</v>
      </c>
      <c r="S275" s="85"/>
      <c r="T275" s="84">
        <f t="shared" si="1326"/>
        <v>0</v>
      </c>
      <c r="U275" s="273" t="e">
        <f t="shared" si="1053"/>
        <v>#DIV/0!</v>
      </c>
      <c r="V275" s="273" t="e">
        <f t="shared" si="1054"/>
        <v>#DIV/0!</v>
      </c>
      <c r="W275" s="129"/>
      <c r="X275" s="273" t="e">
        <f t="shared" ref="X275" si="1362">IF(S275="No_existen",5*$X$10,Y275*$X$10)</f>
        <v>#DIV/0!</v>
      </c>
      <c r="Y275" s="273" t="e">
        <f t="shared" ref="Y275:Y311" si="1363">ROUND(AVERAGEIF(Z275:Z277,"&gt;0"),0)</f>
        <v>#DIV/0!</v>
      </c>
      <c r="Z275" s="132">
        <f t="shared" si="1327"/>
        <v>0</v>
      </c>
      <c r="AA275" s="129"/>
      <c r="AB275" s="129"/>
      <c r="AC275" s="273" t="e">
        <f t="shared" ref="AC275" si="1364">IF(S275="No_existen",5*$AC$10,AD275*$AC$10)</f>
        <v>#DIV/0!</v>
      </c>
      <c r="AD275" s="273" t="e">
        <f t="shared" si="1058"/>
        <v>#DIV/0!</v>
      </c>
      <c r="AE275" s="132">
        <f t="shared" si="1328"/>
        <v>0</v>
      </c>
      <c r="AF275" s="129"/>
      <c r="AG275" s="129"/>
      <c r="AH275" s="273" t="e">
        <f t="shared" ref="AH275" si="1365">IF(S275="No_existen",5*$AH$10,AI275*$AH$10)</f>
        <v>#DIV/0!</v>
      </c>
      <c r="AI275" s="273" t="e">
        <f t="shared" ref="AI275" si="1366">ROUND(AVERAGEIF(AJ275:AJ277,"&gt;0"),0)</f>
        <v>#DIV/0!</v>
      </c>
      <c r="AJ275" s="132">
        <f t="shared" si="1329"/>
        <v>0</v>
      </c>
      <c r="AK275" s="129"/>
      <c r="AL275" s="129"/>
      <c r="AM275" s="273" t="e">
        <f t="shared" ref="AM275" si="1367">IF(S275="No_existen",5*$AM$10,AN275*$AM$10)</f>
        <v>#DIV/0!</v>
      </c>
      <c r="AN275" s="273" t="e">
        <f t="shared" ref="AN275" si="1368">ROUND(AVERAGEIF(AO275:AO277,"&gt;0"),0)</f>
        <v>#DIV/0!</v>
      </c>
      <c r="AO275" s="132">
        <f t="shared" si="1330"/>
        <v>0</v>
      </c>
      <c r="AP275" s="129"/>
      <c r="AQ275" s="273" t="e">
        <f t="shared" ref="AQ275" si="1369">ROUND(AVERAGE(U275,Y275,AD275,AI275,AN275),0)</f>
        <v>#DIV/0!</v>
      </c>
      <c r="AR275" s="369" t="e">
        <f t="shared" ref="AR275" si="1370">IF(AQ275&lt;1.5,"FUERTE",IF(AND(AQ275&gt;=1.5,AQ275&lt;2.5),"ACEPTABLE",IF(AQ275&gt;=5,"INEXISTENTE","DÉBIL")))</f>
        <v>#DIV/0!</v>
      </c>
      <c r="AS275" s="272">
        <f t="shared" ref="AS275" si="1371">IF(R275=0,0,ROUND((R275*AQ275),0))</f>
        <v>0</v>
      </c>
      <c r="AT275" s="371" t="str">
        <f t="shared" ref="AT275" si="1372">IF(AS275&gt;=36,"GRAVE", IF(AS275&lt;=10, "LEVE", "MODERADO"))</f>
        <v>LEVE</v>
      </c>
      <c r="AU275" s="293"/>
      <c r="AV275" s="293"/>
      <c r="AW275" s="129"/>
      <c r="AX275" s="129"/>
      <c r="AY275" s="86"/>
      <c r="AZ275" s="87"/>
      <c r="BA275" s="88"/>
      <c r="BB275" s="88"/>
      <c r="BC275" s="88"/>
      <c r="BD275" s="88"/>
      <c r="BE275" s="88"/>
      <c r="BF275" s="88"/>
      <c r="BG275" s="88"/>
    </row>
    <row r="276" spans="1:59" s="90" customFormat="1" hidden="1" x14ac:dyDescent="0.2">
      <c r="A276" s="290"/>
      <c r="B276" s="291"/>
      <c r="C276" s="418"/>
      <c r="D276" s="293"/>
      <c r="E276" s="295"/>
      <c r="F276" s="271"/>
      <c r="G276" s="129"/>
      <c r="H276" s="129"/>
      <c r="I276" s="84"/>
      <c r="J276" s="271"/>
      <c r="K276" s="271"/>
      <c r="L276" s="271"/>
      <c r="M276" s="271"/>
      <c r="N276" s="291"/>
      <c r="O276" s="272"/>
      <c r="P276" s="291"/>
      <c r="Q276" s="272"/>
      <c r="R276" s="272"/>
      <c r="S276" s="85"/>
      <c r="T276" s="84">
        <f t="shared" si="1326"/>
        <v>0</v>
      </c>
      <c r="U276" s="273"/>
      <c r="V276" s="273"/>
      <c r="W276" s="129"/>
      <c r="X276" s="273"/>
      <c r="Y276" s="273"/>
      <c r="Z276" s="132">
        <f t="shared" si="1327"/>
        <v>0</v>
      </c>
      <c r="AA276" s="129"/>
      <c r="AB276" s="129"/>
      <c r="AC276" s="273"/>
      <c r="AD276" s="273"/>
      <c r="AE276" s="132">
        <f t="shared" si="1328"/>
        <v>0</v>
      </c>
      <c r="AF276" s="129"/>
      <c r="AG276" s="129"/>
      <c r="AH276" s="273"/>
      <c r="AI276" s="273"/>
      <c r="AJ276" s="132">
        <f t="shared" si="1329"/>
        <v>0</v>
      </c>
      <c r="AK276" s="129"/>
      <c r="AL276" s="129"/>
      <c r="AM276" s="273"/>
      <c r="AN276" s="273"/>
      <c r="AO276" s="132">
        <f t="shared" si="1330"/>
        <v>0</v>
      </c>
      <c r="AP276" s="129"/>
      <c r="AQ276" s="273"/>
      <c r="AR276" s="369"/>
      <c r="AS276" s="272"/>
      <c r="AT276" s="371"/>
      <c r="AU276" s="293"/>
      <c r="AV276" s="293"/>
      <c r="AW276" s="129"/>
      <c r="AX276" s="129"/>
      <c r="AY276" s="86"/>
      <c r="AZ276" s="87"/>
      <c r="BA276" s="88"/>
      <c r="BB276" s="88"/>
      <c r="BC276" s="88"/>
      <c r="BD276" s="88"/>
      <c r="BE276" s="88"/>
      <c r="BF276" s="88"/>
      <c r="BG276" s="88"/>
    </row>
    <row r="277" spans="1:59" s="90" customFormat="1" hidden="1" x14ac:dyDescent="0.2">
      <c r="A277" s="290"/>
      <c r="B277" s="291"/>
      <c r="C277" s="418"/>
      <c r="D277" s="293"/>
      <c r="E277" s="295"/>
      <c r="F277" s="271"/>
      <c r="G277" s="129"/>
      <c r="H277" s="129"/>
      <c r="I277" s="84"/>
      <c r="J277" s="271"/>
      <c r="K277" s="271"/>
      <c r="L277" s="271"/>
      <c r="M277" s="271"/>
      <c r="N277" s="291"/>
      <c r="O277" s="272"/>
      <c r="P277" s="291"/>
      <c r="Q277" s="272"/>
      <c r="R277" s="272"/>
      <c r="S277" s="85"/>
      <c r="T277" s="84">
        <f t="shared" si="1326"/>
        <v>0</v>
      </c>
      <c r="U277" s="273"/>
      <c r="V277" s="273"/>
      <c r="W277" s="129"/>
      <c r="X277" s="273"/>
      <c r="Y277" s="273"/>
      <c r="Z277" s="132">
        <f t="shared" si="1327"/>
        <v>0</v>
      </c>
      <c r="AA277" s="129"/>
      <c r="AB277" s="129"/>
      <c r="AC277" s="273"/>
      <c r="AD277" s="273"/>
      <c r="AE277" s="132">
        <f t="shared" si="1328"/>
        <v>0</v>
      </c>
      <c r="AF277" s="129"/>
      <c r="AG277" s="129"/>
      <c r="AH277" s="273"/>
      <c r="AI277" s="273"/>
      <c r="AJ277" s="132">
        <f t="shared" si="1329"/>
        <v>0</v>
      </c>
      <c r="AK277" s="129"/>
      <c r="AL277" s="129"/>
      <c r="AM277" s="273"/>
      <c r="AN277" s="273"/>
      <c r="AO277" s="132">
        <f t="shared" si="1330"/>
        <v>0</v>
      </c>
      <c r="AP277" s="129"/>
      <c r="AQ277" s="273"/>
      <c r="AR277" s="369"/>
      <c r="AS277" s="272"/>
      <c r="AT277" s="371"/>
      <c r="AU277" s="293"/>
      <c r="AV277" s="293"/>
      <c r="AW277" s="129"/>
      <c r="AX277" s="129"/>
      <c r="AY277" s="86"/>
      <c r="AZ277" s="87"/>
      <c r="BA277" s="88"/>
      <c r="BB277" s="88"/>
      <c r="BC277" s="88"/>
      <c r="BD277" s="88"/>
      <c r="BE277" s="88"/>
      <c r="BF277" s="88"/>
      <c r="BG277" s="88"/>
    </row>
    <row r="278" spans="1:59" s="90" customFormat="1" hidden="1" x14ac:dyDescent="0.2">
      <c r="A278" s="290">
        <v>90</v>
      </c>
      <c r="B278" s="291"/>
      <c r="C278" s="418" t="e">
        <f>+VLOOKUP(B278,$A$691:$B$730,2,0)</f>
        <v>#N/A</v>
      </c>
      <c r="D278" s="293"/>
      <c r="E278" s="295" t="e">
        <f>IF(D278=$D$661,$E$661,IF(D278=$D$662,$E$662,IF(D278=$D$663,$E$663,IF(D278=$D$664,$E$664,IF(D278=$D$665,$E$665,IF(D278=$D$666,$E$666,IF(D278=$D$667,$E$667,IF(D278=$D$668,$E$668,IF(D278=$D$669,$E$669,IF(D278=$D$670,$E$670,IF(D278=VICERRECTORÍA_ACADÉMICA_,BE889,IF(D278=PLANEACIÓN_,BE891, IF(D278=IMPACTO,BE890,IF(D278=VICERRECTORÍA_ADMINISTRATIVA_FINANCIERA_,BE892,IF(D278=_VICERRECTORÍA_RESPONSABILIDAD_SOCIAL_Y_BIENESTAR_UNIVERSITARIO_,BE893," ")))))))))))))))</f>
        <v>#VALUE!</v>
      </c>
      <c r="F278" s="271"/>
      <c r="G278" s="129"/>
      <c r="H278" s="129"/>
      <c r="I278" s="84"/>
      <c r="J278" s="271"/>
      <c r="K278" s="291"/>
      <c r="L278" s="271"/>
      <c r="M278" s="271"/>
      <c r="N278" s="291"/>
      <c r="O278" s="272">
        <f t="shared" ref="O278" si="1373">IF(N278="ALTA",5,IF(N278="MEDIO ALTA",4,IF(N278="MEDIA",3,IF(N278="MEDIO BAJA",2,IF(N278="BAJA",1,0)))))</f>
        <v>0</v>
      </c>
      <c r="P278" s="291"/>
      <c r="Q278" s="272">
        <f t="shared" ref="Q278" si="1374">IF(P278="ALTO",5,IF(P278="MEDIO-ALTO",4,IF(P278="MEDIO",3,IF(P278="MEDIO-BAJO",2,IF(P278="BAJO",1,0)))))</f>
        <v>0</v>
      </c>
      <c r="R278" s="272">
        <f t="shared" ref="R278" si="1375">Q278*O278</f>
        <v>0</v>
      </c>
      <c r="S278" s="85"/>
      <c r="T278" s="84">
        <f t="shared" si="1326"/>
        <v>0</v>
      </c>
      <c r="U278" s="273" t="e">
        <f t="shared" si="1069"/>
        <v>#DIV/0!</v>
      </c>
      <c r="V278" s="273" t="e">
        <f t="shared" si="1070"/>
        <v>#DIV/0!</v>
      </c>
      <c r="W278" s="129"/>
      <c r="X278" s="273" t="e">
        <f t="shared" ref="X278" si="1376">IF(S278="No_existen",5*$X$10,Y278*$X$10)</f>
        <v>#DIV/0!</v>
      </c>
      <c r="Y278" s="273" t="e">
        <f t="shared" ref="Y278:Y314" si="1377">ROUND(AVERAGEIF(Z278:Z280,"&gt;0"),0)</f>
        <v>#DIV/0!</v>
      </c>
      <c r="Z278" s="132">
        <f t="shared" si="1327"/>
        <v>0</v>
      </c>
      <c r="AA278" s="129"/>
      <c r="AB278" s="129"/>
      <c r="AC278" s="273" t="e">
        <f t="shared" ref="AC278" si="1378">IF(S278="No_existen",5*$AC$10,AD278*$AC$10)</f>
        <v>#DIV/0!</v>
      </c>
      <c r="AD278" s="273" t="e">
        <f t="shared" si="1074"/>
        <v>#DIV/0!</v>
      </c>
      <c r="AE278" s="132">
        <f t="shared" si="1328"/>
        <v>0</v>
      </c>
      <c r="AF278" s="129"/>
      <c r="AG278" s="129"/>
      <c r="AH278" s="273" t="e">
        <f t="shared" ref="AH278" si="1379">IF(S278="No_existen",5*$AH$10,AI278*$AH$10)</f>
        <v>#DIV/0!</v>
      </c>
      <c r="AI278" s="273" t="e">
        <f t="shared" ref="AI278" si="1380">ROUND(AVERAGEIF(AJ278:AJ280,"&gt;0"),0)</f>
        <v>#DIV/0!</v>
      </c>
      <c r="AJ278" s="132">
        <f t="shared" si="1329"/>
        <v>0</v>
      </c>
      <c r="AK278" s="129"/>
      <c r="AL278" s="129"/>
      <c r="AM278" s="273" t="e">
        <f t="shared" ref="AM278" si="1381">IF(S278="No_existen",5*$AM$10,AN278*$AM$10)</f>
        <v>#DIV/0!</v>
      </c>
      <c r="AN278" s="273" t="e">
        <f t="shared" ref="AN278" si="1382">ROUND(AVERAGEIF(AO278:AO280,"&gt;0"),0)</f>
        <v>#DIV/0!</v>
      </c>
      <c r="AO278" s="132">
        <f t="shared" si="1330"/>
        <v>0</v>
      </c>
      <c r="AP278" s="129"/>
      <c r="AQ278" s="273" t="e">
        <f t="shared" ref="AQ278" si="1383">ROUND(AVERAGE(U278,Y278,AD278,AI278,AN278),0)</f>
        <v>#DIV/0!</v>
      </c>
      <c r="AR278" s="369" t="e">
        <f t="shared" ref="AR278" si="1384">IF(AQ278&lt;1.5,"FUERTE",IF(AND(AQ278&gt;=1.5,AQ278&lt;2.5),"ACEPTABLE",IF(AQ278&gt;=5,"INEXISTENTE","DÉBIL")))</f>
        <v>#DIV/0!</v>
      </c>
      <c r="AS278" s="272">
        <f t="shared" ref="AS278" si="1385">IF(R278=0,0,ROUND((R278*AQ278),0))</f>
        <v>0</v>
      </c>
      <c r="AT278" s="371" t="str">
        <f t="shared" ref="AT278" si="1386">IF(AS278&gt;=36,"GRAVE", IF(AS278&lt;=10, "LEVE", "MODERADO"))</f>
        <v>LEVE</v>
      </c>
      <c r="AU278" s="293"/>
      <c r="AV278" s="293"/>
      <c r="AW278" s="129"/>
      <c r="AX278" s="129"/>
      <c r="AY278" s="86"/>
      <c r="AZ278" s="87"/>
      <c r="BA278" s="88"/>
      <c r="BB278" s="88"/>
      <c r="BC278" s="88"/>
      <c r="BD278" s="88"/>
      <c r="BE278" s="88"/>
      <c r="BF278" s="88"/>
      <c r="BG278" s="88"/>
    </row>
    <row r="279" spans="1:59" s="90" customFormat="1" hidden="1" x14ac:dyDescent="0.2">
      <c r="A279" s="290"/>
      <c r="B279" s="291"/>
      <c r="C279" s="418"/>
      <c r="D279" s="293"/>
      <c r="E279" s="295"/>
      <c r="F279" s="271"/>
      <c r="G279" s="129"/>
      <c r="H279" s="129"/>
      <c r="I279" s="84"/>
      <c r="J279" s="271"/>
      <c r="K279" s="271"/>
      <c r="L279" s="271"/>
      <c r="M279" s="271"/>
      <c r="N279" s="291"/>
      <c r="O279" s="272"/>
      <c r="P279" s="291"/>
      <c r="Q279" s="272"/>
      <c r="R279" s="272"/>
      <c r="S279" s="85"/>
      <c r="T279" s="84">
        <f t="shared" si="1326"/>
        <v>0</v>
      </c>
      <c r="U279" s="273"/>
      <c r="V279" s="273"/>
      <c r="W279" s="129"/>
      <c r="X279" s="273"/>
      <c r="Y279" s="273"/>
      <c r="Z279" s="132">
        <f t="shared" si="1327"/>
        <v>0</v>
      </c>
      <c r="AA279" s="129"/>
      <c r="AB279" s="129"/>
      <c r="AC279" s="273"/>
      <c r="AD279" s="273"/>
      <c r="AE279" s="132">
        <f t="shared" si="1328"/>
        <v>0</v>
      </c>
      <c r="AF279" s="129"/>
      <c r="AG279" s="129"/>
      <c r="AH279" s="273"/>
      <c r="AI279" s="273"/>
      <c r="AJ279" s="132">
        <f t="shared" si="1329"/>
        <v>0</v>
      </c>
      <c r="AK279" s="129"/>
      <c r="AL279" s="129"/>
      <c r="AM279" s="273"/>
      <c r="AN279" s="273"/>
      <c r="AO279" s="132">
        <f t="shared" si="1330"/>
        <v>0</v>
      </c>
      <c r="AP279" s="129"/>
      <c r="AQ279" s="273"/>
      <c r="AR279" s="369"/>
      <c r="AS279" s="272"/>
      <c r="AT279" s="371"/>
      <c r="AU279" s="293"/>
      <c r="AV279" s="293"/>
      <c r="AW279" s="129"/>
      <c r="AX279" s="129"/>
      <c r="AY279" s="86"/>
      <c r="AZ279" s="87"/>
      <c r="BA279" s="88"/>
      <c r="BB279" s="88"/>
      <c r="BC279" s="88"/>
      <c r="BD279" s="88"/>
      <c r="BE279" s="88"/>
      <c r="BF279" s="88"/>
      <c r="BG279" s="88"/>
    </row>
    <row r="280" spans="1:59" s="90" customFormat="1" hidden="1" x14ac:dyDescent="0.2">
      <c r="A280" s="290"/>
      <c r="B280" s="291"/>
      <c r="C280" s="418"/>
      <c r="D280" s="293"/>
      <c r="E280" s="295"/>
      <c r="F280" s="271"/>
      <c r="G280" s="129"/>
      <c r="H280" s="129"/>
      <c r="I280" s="84"/>
      <c r="J280" s="271"/>
      <c r="K280" s="271"/>
      <c r="L280" s="271"/>
      <c r="M280" s="271"/>
      <c r="N280" s="291"/>
      <c r="O280" s="272"/>
      <c r="P280" s="291"/>
      <c r="Q280" s="272"/>
      <c r="R280" s="272"/>
      <c r="S280" s="85"/>
      <c r="T280" s="84">
        <f t="shared" si="1326"/>
        <v>0</v>
      </c>
      <c r="U280" s="273"/>
      <c r="V280" s="273"/>
      <c r="W280" s="129"/>
      <c r="X280" s="273"/>
      <c r="Y280" s="273"/>
      <c r="Z280" s="132">
        <f t="shared" si="1327"/>
        <v>0</v>
      </c>
      <c r="AA280" s="129"/>
      <c r="AB280" s="129"/>
      <c r="AC280" s="273"/>
      <c r="AD280" s="273"/>
      <c r="AE280" s="132">
        <f t="shared" si="1328"/>
        <v>0</v>
      </c>
      <c r="AF280" s="129"/>
      <c r="AG280" s="129"/>
      <c r="AH280" s="273"/>
      <c r="AI280" s="273"/>
      <c r="AJ280" s="132">
        <f t="shared" si="1329"/>
        <v>0</v>
      </c>
      <c r="AK280" s="129"/>
      <c r="AL280" s="129"/>
      <c r="AM280" s="273"/>
      <c r="AN280" s="273"/>
      <c r="AO280" s="132">
        <f t="shared" si="1330"/>
        <v>0</v>
      </c>
      <c r="AP280" s="129"/>
      <c r="AQ280" s="273"/>
      <c r="AR280" s="369"/>
      <c r="AS280" s="272"/>
      <c r="AT280" s="371"/>
      <c r="AU280" s="293"/>
      <c r="AV280" s="293"/>
      <c r="AW280" s="129"/>
      <c r="AX280" s="129"/>
      <c r="AY280" s="86"/>
      <c r="AZ280" s="87"/>
      <c r="BA280" s="88"/>
      <c r="BB280" s="88"/>
      <c r="BC280" s="88"/>
      <c r="BD280" s="88"/>
      <c r="BE280" s="88"/>
      <c r="BF280" s="88"/>
      <c r="BG280" s="88"/>
    </row>
    <row r="281" spans="1:59" s="90" customFormat="1" hidden="1" x14ac:dyDescent="0.2">
      <c r="A281" s="290">
        <v>91</v>
      </c>
      <c r="B281" s="291"/>
      <c r="C281" s="418" t="e">
        <f>+VLOOKUP(B281,$A$691:$B$730,2,0)</f>
        <v>#N/A</v>
      </c>
      <c r="D281" s="293"/>
      <c r="E281" s="295" t="e">
        <f>IF(D281=$D$661,$E$661,IF(D281=$D$662,$E$662,IF(D281=$D$663,$E$663,IF(D281=$D$664,$E$664,IF(D281=$D$665,$E$665,IF(D281=$D$666,$E$666,IF(D281=$D$667,$E$667,IF(D281=$D$668,$E$668,IF(D281=$D$669,$E$669,IF(D281=$D$670,$E$670,IF(D281=VICERRECTORÍA_ACADÉMICA_,BE892,IF(D281=PLANEACIÓN_,BE894, IF(D281=IMPACTO,BE893,IF(D281=VICERRECTORÍA_ADMINISTRATIVA_FINANCIERA_,BE895,IF(D281=_VICERRECTORÍA_RESPONSABILIDAD_SOCIAL_Y_BIENESTAR_UNIVERSITARIO_,BE896," ")))))))))))))))</f>
        <v>#VALUE!</v>
      </c>
      <c r="F281" s="271"/>
      <c r="G281" s="129"/>
      <c r="H281" s="129"/>
      <c r="I281" s="84"/>
      <c r="J281" s="271"/>
      <c r="K281" s="291"/>
      <c r="L281" s="271"/>
      <c r="M281" s="271"/>
      <c r="N281" s="291"/>
      <c r="O281" s="272">
        <f t="shared" ref="O281" si="1387">IF(N281="ALTA",5,IF(N281="MEDIO ALTA",4,IF(N281="MEDIA",3,IF(N281="MEDIO BAJA",2,IF(N281="BAJA",1,0)))))</f>
        <v>0</v>
      </c>
      <c r="P281" s="291"/>
      <c r="Q281" s="272">
        <f t="shared" ref="Q281" si="1388">IF(P281="ALTO",5,IF(P281="MEDIO-ALTO",4,IF(P281="MEDIO",3,IF(P281="MEDIO-BAJO",2,IF(P281="BAJO",1,0)))))</f>
        <v>0</v>
      </c>
      <c r="R281" s="272">
        <f t="shared" ref="R281" si="1389">Q281*O281</f>
        <v>0</v>
      </c>
      <c r="S281" s="85"/>
      <c r="T281" s="84">
        <f t="shared" si="1326"/>
        <v>0</v>
      </c>
      <c r="U281" s="273" t="e">
        <f t="shared" si="1086"/>
        <v>#DIV/0!</v>
      </c>
      <c r="V281" s="273" t="e">
        <f t="shared" si="1087"/>
        <v>#DIV/0!</v>
      </c>
      <c r="W281" s="129"/>
      <c r="X281" s="273" t="e">
        <f t="shared" ref="X281" si="1390">IF(S281="No_existen",5*$X$10,Y281*$X$10)</f>
        <v>#DIV/0!</v>
      </c>
      <c r="Y281" s="273" t="e">
        <f t="shared" ref="Y281:Y317" si="1391">ROUND(AVERAGEIF(Z281:Z283,"&gt;0"),0)</f>
        <v>#DIV/0!</v>
      </c>
      <c r="Z281" s="132">
        <f t="shared" si="1327"/>
        <v>0</v>
      </c>
      <c r="AA281" s="129"/>
      <c r="AB281" s="129"/>
      <c r="AC281" s="273" t="e">
        <f t="shared" ref="AC281" si="1392">IF(S281="No_existen",5*$AC$10,AD281*$AC$10)</f>
        <v>#DIV/0!</v>
      </c>
      <c r="AD281" s="273" t="e">
        <f t="shared" si="1091"/>
        <v>#DIV/0!</v>
      </c>
      <c r="AE281" s="132">
        <f t="shared" si="1328"/>
        <v>0</v>
      </c>
      <c r="AF281" s="129"/>
      <c r="AG281" s="129"/>
      <c r="AH281" s="273" t="e">
        <f t="shared" ref="AH281" si="1393">IF(S281="No_existen",5*$AH$10,AI281*$AH$10)</f>
        <v>#DIV/0!</v>
      </c>
      <c r="AI281" s="273" t="e">
        <f t="shared" ref="AI281" si="1394">ROUND(AVERAGEIF(AJ281:AJ283,"&gt;0"),0)</f>
        <v>#DIV/0!</v>
      </c>
      <c r="AJ281" s="132">
        <f t="shared" si="1329"/>
        <v>0</v>
      </c>
      <c r="AK281" s="129"/>
      <c r="AL281" s="129"/>
      <c r="AM281" s="273" t="e">
        <f t="shared" ref="AM281" si="1395">IF(S281="No_existen",5*$AM$10,AN281*$AM$10)</f>
        <v>#DIV/0!</v>
      </c>
      <c r="AN281" s="273" t="e">
        <f t="shared" ref="AN281" si="1396">ROUND(AVERAGEIF(AO281:AO283,"&gt;0"),0)</f>
        <v>#DIV/0!</v>
      </c>
      <c r="AO281" s="132">
        <f t="shared" si="1330"/>
        <v>0</v>
      </c>
      <c r="AP281" s="129"/>
      <c r="AQ281" s="273" t="e">
        <f t="shared" ref="AQ281" si="1397">ROUND(AVERAGE(U281,Y281,AD281,AI281,AN281),0)</f>
        <v>#DIV/0!</v>
      </c>
      <c r="AR281" s="369" t="e">
        <f t="shared" ref="AR281" si="1398">IF(AQ281&lt;1.5,"FUERTE",IF(AND(AQ281&gt;=1.5,AQ281&lt;2.5),"ACEPTABLE",IF(AQ281&gt;=5,"INEXISTENTE","DÉBIL")))</f>
        <v>#DIV/0!</v>
      </c>
      <c r="AS281" s="272">
        <f t="shared" ref="AS281" si="1399">IF(R281=0,0,ROUND((R281*AQ281),0))</f>
        <v>0</v>
      </c>
      <c r="AT281" s="371" t="str">
        <f t="shared" ref="AT281" si="1400">IF(AS281&gt;=36,"GRAVE", IF(AS281&lt;=10, "LEVE", "MODERADO"))</f>
        <v>LEVE</v>
      </c>
      <c r="AU281" s="293"/>
      <c r="AV281" s="293"/>
      <c r="AW281" s="129"/>
      <c r="AX281" s="129"/>
      <c r="AY281" s="86"/>
      <c r="AZ281" s="87"/>
      <c r="BA281" s="88"/>
      <c r="BB281" s="88"/>
      <c r="BC281" s="88"/>
      <c r="BD281" s="88"/>
      <c r="BE281" s="88"/>
      <c r="BF281" s="88"/>
      <c r="BG281" s="88"/>
    </row>
    <row r="282" spans="1:59" s="90" customFormat="1" hidden="1" x14ac:dyDescent="0.2">
      <c r="A282" s="290"/>
      <c r="B282" s="291"/>
      <c r="C282" s="418"/>
      <c r="D282" s="293"/>
      <c r="E282" s="295"/>
      <c r="F282" s="271"/>
      <c r="G282" s="129"/>
      <c r="H282" s="129"/>
      <c r="I282" s="84"/>
      <c r="J282" s="271"/>
      <c r="K282" s="271"/>
      <c r="L282" s="271"/>
      <c r="M282" s="271"/>
      <c r="N282" s="291"/>
      <c r="O282" s="272"/>
      <c r="P282" s="291"/>
      <c r="Q282" s="272"/>
      <c r="R282" s="272"/>
      <c r="S282" s="85"/>
      <c r="T282" s="84">
        <f t="shared" si="1326"/>
        <v>0</v>
      </c>
      <c r="U282" s="273"/>
      <c r="V282" s="273"/>
      <c r="W282" s="129"/>
      <c r="X282" s="273"/>
      <c r="Y282" s="273"/>
      <c r="Z282" s="132">
        <f t="shared" si="1327"/>
        <v>0</v>
      </c>
      <c r="AA282" s="129"/>
      <c r="AB282" s="129"/>
      <c r="AC282" s="273"/>
      <c r="AD282" s="273"/>
      <c r="AE282" s="132">
        <f t="shared" si="1328"/>
        <v>0</v>
      </c>
      <c r="AF282" s="129"/>
      <c r="AG282" s="129"/>
      <c r="AH282" s="273"/>
      <c r="AI282" s="273"/>
      <c r="AJ282" s="132">
        <f t="shared" si="1329"/>
        <v>0</v>
      </c>
      <c r="AK282" s="129"/>
      <c r="AL282" s="129"/>
      <c r="AM282" s="273"/>
      <c r="AN282" s="273"/>
      <c r="AO282" s="132">
        <f t="shared" si="1330"/>
        <v>0</v>
      </c>
      <c r="AP282" s="129"/>
      <c r="AQ282" s="273"/>
      <c r="AR282" s="369"/>
      <c r="AS282" s="272"/>
      <c r="AT282" s="371"/>
      <c r="AU282" s="293"/>
      <c r="AV282" s="293"/>
      <c r="AW282" s="129"/>
      <c r="AX282" s="129"/>
      <c r="AY282" s="86"/>
      <c r="AZ282" s="87"/>
      <c r="BA282" s="88"/>
      <c r="BB282" s="88"/>
      <c r="BC282" s="88"/>
      <c r="BD282" s="88"/>
      <c r="BE282" s="88"/>
      <c r="BF282" s="88"/>
      <c r="BG282" s="88"/>
    </row>
    <row r="283" spans="1:59" s="90" customFormat="1" hidden="1" x14ac:dyDescent="0.2">
      <c r="A283" s="290"/>
      <c r="B283" s="291"/>
      <c r="C283" s="418"/>
      <c r="D283" s="293"/>
      <c r="E283" s="295"/>
      <c r="F283" s="271"/>
      <c r="G283" s="129"/>
      <c r="H283" s="129"/>
      <c r="I283" s="84"/>
      <c r="J283" s="271"/>
      <c r="K283" s="271"/>
      <c r="L283" s="271"/>
      <c r="M283" s="271"/>
      <c r="N283" s="291"/>
      <c r="O283" s="272"/>
      <c r="P283" s="291"/>
      <c r="Q283" s="272"/>
      <c r="R283" s="272"/>
      <c r="S283" s="85"/>
      <c r="T283" s="84">
        <f t="shared" si="1326"/>
        <v>0</v>
      </c>
      <c r="U283" s="273"/>
      <c r="V283" s="273"/>
      <c r="W283" s="129"/>
      <c r="X283" s="273"/>
      <c r="Y283" s="273"/>
      <c r="Z283" s="132">
        <f t="shared" si="1327"/>
        <v>0</v>
      </c>
      <c r="AA283" s="129"/>
      <c r="AB283" s="129"/>
      <c r="AC283" s="273"/>
      <c r="AD283" s="273"/>
      <c r="AE283" s="132">
        <f t="shared" si="1328"/>
        <v>0</v>
      </c>
      <c r="AF283" s="129"/>
      <c r="AG283" s="129"/>
      <c r="AH283" s="273"/>
      <c r="AI283" s="273"/>
      <c r="AJ283" s="132">
        <f t="shared" si="1329"/>
        <v>0</v>
      </c>
      <c r="AK283" s="129"/>
      <c r="AL283" s="129"/>
      <c r="AM283" s="273"/>
      <c r="AN283" s="273"/>
      <c r="AO283" s="132">
        <f t="shared" si="1330"/>
        <v>0</v>
      </c>
      <c r="AP283" s="129"/>
      <c r="AQ283" s="273"/>
      <c r="AR283" s="369"/>
      <c r="AS283" s="272"/>
      <c r="AT283" s="371"/>
      <c r="AU283" s="293"/>
      <c r="AV283" s="293"/>
      <c r="AW283" s="129"/>
      <c r="AX283" s="129"/>
      <c r="AY283" s="86"/>
      <c r="AZ283" s="87"/>
      <c r="BA283" s="88"/>
      <c r="BB283" s="88"/>
      <c r="BC283" s="88"/>
      <c r="BD283" s="88"/>
      <c r="BE283" s="88"/>
      <c r="BF283" s="88"/>
      <c r="BG283" s="88"/>
    </row>
    <row r="284" spans="1:59" s="90" customFormat="1" hidden="1" x14ac:dyDescent="0.2">
      <c r="A284" s="290">
        <v>92</v>
      </c>
      <c r="B284" s="291"/>
      <c r="C284" s="418" t="e">
        <f>+VLOOKUP(B284,$A$691:$B$730,2,0)</f>
        <v>#N/A</v>
      </c>
      <c r="D284" s="293"/>
      <c r="E284" s="295" t="e">
        <f>IF(D284=$D$661,$E$661,IF(D284=$D$662,$E$662,IF(D284=$D$663,$E$663,IF(D284=$D$664,$E$664,IF(D284=$D$665,$E$665,IF(D284=$D$666,$E$666,IF(D284=$D$667,$E$667,IF(D284=$D$668,$E$668,IF(D284=$D$669,$E$669,IF(D284=$D$670,$E$670,IF(D284=VICERRECTORÍA_ACADÉMICA_,BE895,IF(D284=PLANEACIÓN_,BE897, IF(D284=IMPACTO,BE896,IF(D284=VICERRECTORÍA_ADMINISTRATIVA_FINANCIERA_,BE898,IF(D284=_VICERRECTORÍA_RESPONSABILIDAD_SOCIAL_Y_BIENESTAR_UNIVERSITARIO_,BE899," ")))))))))))))))</f>
        <v>#VALUE!</v>
      </c>
      <c r="F284" s="271"/>
      <c r="G284" s="129"/>
      <c r="H284" s="129"/>
      <c r="I284" s="84"/>
      <c r="J284" s="271"/>
      <c r="K284" s="291"/>
      <c r="L284" s="271"/>
      <c r="M284" s="271"/>
      <c r="N284" s="291"/>
      <c r="O284" s="272">
        <f t="shared" ref="O284" si="1401">IF(N284="ALTA",5,IF(N284="MEDIO ALTA",4,IF(N284="MEDIA",3,IF(N284="MEDIO BAJA",2,IF(N284="BAJA",1,0)))))</f>
        <v>0</v>
      </c>
      <c r="P284" s="291"/>
      <c r="Q284" s="272">
        <f t="shared" ref="Q284" si="1402">IF(P284="ALTO",5,IF(P284="MEDIO-ALTO",4,IF(P284="MEDIO",3,IF(P284="MEDIO-BAJO",2,IF(P284="BAJO",1,0)))))</f>
        <v>0</v>
      </c>
      <c r="R284" s="272">
        <f t="shared" ref="R284" si="1403">Q284*O284</f>
        <v>0</v>
      </c>
      <c r="S284" s="85"/>
      <c r="T284" s="84">
        <f t="shared" si="1326"/>
        <v>0</v>
      </c>
      <c r="U284" s="273" t="e">
        <f t="shared" si="1103"/>
        <v>#DIV/0!</v>
      </c>
      <c r="V284" s="273" t="e">
        <f t="shared" si="1104"/>
        <v>#DIV/0!</v>
      </c>
      <c r="W284" s="129"/>
      <c r="X284" s="273" t="e">
        <f t="shared" ref="X284" si="1404">IF(S284="No_existen",5*$X$10,Y284*$X$10)</f>
        <v>#DIV/0!</v>
      </c>
      <c r="Y284" s="273" t="e">
        <f t="shared" ref="Y284:Y320" si="1405">ROUND(AVERAGEIF(Z284:Z286,"&gt;0"),0)</f>
        <v>#DIV/0!</v>
      </c>
      <c r="Z284" s="132">
        <f t="shared" si="1327"/>
        <v>0</v>
      </c>
      <c r="AA284" s="129"/>
      <c r="AB284" s="129"/>
      <c r="AC284" s="273" t="e">
        <f t="shared" ref="AC284" si="1406">IF(S284="No_existen",5*$AC$10,AD284*$AC$10)</f>
        <v>#DIV/0!</v>
      </c>
      <c r="AD284" s="273" t="e">
        <f t="shared" si="1108"/>
        <v>#DIV/0!</v>
      </c>
      <c r="AE284" s="132">
        <f t="shared" si="1328"/>
        <v>0</v>
      </c>
      <c r="AF284" s="129"/>
      <c r="AG284" s="129"/>
      <c r="AH284" s="273" t="e">
        <f t="shared" ref="AH284" si="1407">IF(S284="No_existen",5*$AH$10,AI284*$AH$10)</f>
        <v>#DIV/0!</v>
      </c>
      <c r="AI284" s="273" t="e">
        <f t="shared" ref="AI284" si="1408">ROUND(AVERAGEIF(AJ284:AJ286,"&gt;0"),0)</f>
        <v>#DIV/0!</v>
      </c>
      <c r="AJ284" s="132">
        <f t="shared" si="1329"/>
        <v>0</v>
      </c>
      <c r="AK284" s="129"/>
      <c r="AL284" s="129"/>
      <c r="AM284" s="273" t="e">
        <f t="shared" ref="AM284" si="1409">IF(S284="No_existen",5*$AM$10,AN284*$AM$10)</f>
        <v>#DIV/0!</v>
      </c>
      <c r="AN284" s="273" t="e">
        <f t="shared" ref="AN284" si="1410">ROUND(AVERAGEIF(AO284:AO286,"&gt;0"),0)</f>
        <v>#DIV/0!</v>
      </c>
      <c r="AO284" s="132">
        <f t="shared" si="1330"/>
        <v>0</v>
      </c>
      <c r="AP284" s="129"/>
      <c r="AQ284" s="273" t="e">
        <f t="shared" ref="AQ284" si="1411">ROUND(AVERAGE(U284,Y284,AD284,AI284,AN284),0)</f>
        <v>#DIV/0!</v>
      </c>
      <c r="AR284" s="369" t="e">
        <f t="shared" ref="AR284" si="1412">IF(AQ284&lt;1.5,"FUERTE",IF(AND(AQ284&gt;=1.5,AQ284&lt;2.5),"ACEPTABLE",IF(AQ284&gt;=5,"INEXISTENTE","DÉBIL")))</f>
        <v>#DIV/0!</v>
      </c>
      <c r="AS284" s="272">
        <f t="shared" ref="AS284" si="1413">IF(R284=0,0,ROUND((R284*AQ284),0))</f>
        <v>0</v>
      </c>
      <c r="AT284" s="371" t="str">
        <f t="shared" ref="AT284" si="1414">IF(AS284&gt;=36,"GRAVE", IF(AS284&lt;=10, "LEVE", "MODERADO"))</f>
        <v>LEVE</v>
      </c>
      <c r="AU284" s="293"/>
      <c r="AV284" s="293"/>
      <c r="AW284" s="129"/>
      <c r="AX284" s="129"/>
      <c r="AY284" s="86"/>
      <c r="AZ284" s="87"/>
      <c r="BA284" s="88"/>
      <c r="BB284" s="88"/>
      <c r="BC284" s="88"/>
      <c r="BD284" s="88"/>
      <c r="BE284" s="88"/>
      <c r="BF284" s="88"/>
      <c r="BG284" s="88"/>
    </row>
    <row r="285" spans="1:59" s="90" customFormat="1" hidden="1" x14ac:dyDescent="0.2">
      <c r="A285" s="290"/>
      <c r="B285" s="291"/>
      <c r="C285" s="418"/>
      <c r="D285" s="293"/>
      <c r="E285" s="295"/>
      <c r="F285" s="271"/>
      <c r="G285" s="129"/>
      <c r="H285" s="129"/>
      <c r="I285" s="84"/>
      <c r="J285" s="271"/>
      <c r="K285" s="271"/>
      <c r="L285" s="271"/>
      <c r="M285" s="271"/>
      <c r="N285" s="291"/>
      <c r="O285" s="272"/>
      <c r="P285" s="291"/>
      <c r="Q285" s="272"/>
      <c r="R285" s="272"/>
      <c r="S285" s="85"/>
      <c r="T285" s="84">
        <f t="shared" si="1326"/>
        <v>0</v>
      </c>
      <c r="U285" s="273"/>
      <c r="V285" s="273"/>
      <c r="W285" s="129"/>
      <c r="X285" s="273"/>
      <c r="Y285" s="273"/>
      <c r="Z285" s="132">
        <f t="shared" si="1327"/>
        <v>0</v>
      </c>
      <c r="AA285" s="129"/>
      <c r="AB285" s="129"/>
      <c r="AC285" s="273"/>
      <c r="AD285" s="273"/>
      <c r="AE285" s="132">
        <f t="shared" si="1328"/>
        <v>0</v>
      </c>
      <c r="AF285" s="129"/>
      <c r="AG285" s="129"/>
      <c r="AH285" s="273"/>
      <c r="AI285" s="273"/>
      <c r="AJ285" s="132">
        <f t="shared" si="1329"/>
        <v>0</v>
      </c>
      <c r="AK285" s="129"/>
      <c r="AL285" s="129"/>
      <c r="AM285" s="273"/>
      <c r="AN285" s="273"/>
      <c r="AO285" s="132">
        <f t="shared" si="1330"/>
        <v>0</v>
      </c>
      <c r="AP285" s="129"/>
      <c r="AQ285" s="273"/>
      <c r="AR285" s="369"/>
      <c r="AS285" s="272"/>
      <c r="AT285" s="371"/>
      <c r="AU285" s="293"/>
      <c r="AV285" s="293"/>
      <c r="AW285" s="129"/>
      <c r="AX285" s="129"/>
      <c r="AY285" s="86"/>
      <c r="AZ285" s="87"/>
      <c r="BA285" s="88"/>
      <c r="BB285" s="88"/>
      <c r="BC285" s="88"/>
      <c r="BD285" s="88"/>
      <c r="BE285" s="88"/>
      <c r="BF285" s="88"/>
      <c r="BG285" s="88"/>
    </row>
    <row r="286" spans="1:59" s="90" customFormat="1" hidden="1" x14ac:dyDescent="0.2">
      <c r="A286" s="290"/>
      <c r="B286" s="291"/>
      <c r="C286" s="418"/>
      <c r="D286" s="293"/>
      <c r="E286" s="295"/>
      <c r="F286" s="271"/>
      <c r="G286" s="129"/>
      <c r="H286" s="129"/>
      <c r="I286" s="84"/>
      <c r="J286" s="271"/>
      <c r="K286" s="271"/>
      <c r="L286" s="271"/>
      <c r="M286" s="271"/>
      <c r="N286" s="291"/>
      <c r="O286" s="272"/>
      <c r="P286" s="291"/>
      <c r="Q286" s="272"/>
      <c r="R286" s="272"/>
      <c r="S286" s="85"/>
      <c r="T286" s="84">
        <f t="shared" si="1326"/>
        <v>0</v>
      </c>
      <c r="U286" s="273"/>
      <c r="V286" s="273"/>
      <c r="W286" s="129"/>
      <c r="X286" s="273"/>
      <c r="Y286" s="273"/>
      <c r="Z286" s="132">
        <f t="shared" si="1327"/>
        <v>0</v>
      </c>
      <c r="AA286" s="129"/>
      <c r="AB286" s="129"/>
      <c r="AC286" s="273"/>
      <c r="AD286" s="273"/>
      <c r="AE286" s="132">
        <f t="shared" si="1328"/>
        <v>0</v>
      </c>
      <c r="AF286" s="129"/>
      <c r="AG286" s="129"/>
      <c r="AH286" s="273"/>
      <c r="AI286" s="273"/>
      <c r="AJ286" s="132">
        <f t="shared" si="1329"/>
        <v>0</v>
      </c>
      <c r="AK286" s="129"/>
      <c r="AL286" s="129"/>
      <c r="AM286" s="273"/>
      <c r="AN286" s="273"/>
      <c r="AO286" s="132">
        <f t="shared" si="1330"/>
        <v>0</v>
      </c>
      <c r="AP286" s="129"/>
      <c r="AQ286" s="273"/>
      <c r="AR286" s="369"/>
      <c r="AS286" s="272"/>
      <c r="AT286" s="371"/>
      <c r="AU286" s="293"/>
      <c r="AV286" s="293"/>
      <c r="AW286" s="129"/>
      <c r="AX286" s="129"/>
      <c r="AY286" s="86"/>
      <c r="AZ286" s="87"/>
      <c r="BA286" s="88"/>
      <c r="BB286" s="88"/>
      <c r="BC286" s="88"/>
      <c r="BD286" s="88"/>
      <c r="BE286" s="88"/>
      <c r="BF286" s="88"/>
      <c r="BG286" s="88"/>
    </row>
    <row r="287" spans="1:59" s="90" customFormat="1" hidden="1" x14ac:dyDescent="0.2">
      <c r="A287" s="290">
        <v>93</v>
      </c>
      <c r="B287" s="291"/>
      <c r="C287" s="418" t="e">
        <f>+VLOOKUP(B287,$A$691:$B$730,2,0)</f>
        <v>#N/A</v>
      </c>
      <c r="D287" s="293"/>
      <c r="E287" s="295" t="e">
        <f>IF(D287=$D$661,$E$661,IF(D287=$D$662,$E$662,IF(D287=$D$663,$E$663,IF(D287=$D$664,$E$664,IF(D287=$D$665,$E$665,IF(D287=$D$666,$E$666,IF(D287=$D$667,$E$667,IF(D287=$D$668,$E$668,IF(D287=$D$669,$E$669,IF(D287=$D$670,$E$670,IF(D287=VICERRECTORÍA_ACADÉMICA_,BE898,IF(D287=PLANEACIÓN_,BE900, IF(D287=IMPACTO,BE899,IF(D287=VICERRECTORÍA_ADMINISTRATIVA_FINANCIERA_,BE901,IF(D287=_VICERRECTORÍA_RESPONSABILIDAD_SOCIAL_Y_BIENESTAR_UNIVERSITARIO_,BE902," ")))))))))))))))</f>
        <v>#VALUE!</v>
      </c>
      <c r="F287" s="271"/>
      <c r="G287" s="129"/>
      <c r="H287" s="129"/>
      <c r="I287" s="84"/>
      <c r="J287" s="271"/>
      <c r="K287" s="291"/>
      <c r="L287" s="271"/>
      <c r="M287" s="271"/>
      <c r="N287" s="291"/>
      <c r="O287" s="272">
        <f t="shared" ref="O287" si="1415">IF(N287="ALTA",5,IF(N287="MEDIO ALTA",4,IF(N287="MEDIA",3,IF(N287="MEDIO BAJA",2,IF(N287="BAJA",1,0)))))</f>
        <v>0</v>
      </c>
      <c r="P287" s="291"/>
      <c r="Q287" s="272">
        <f t="shared" ref="Q287" si="1416">IF(P287="ALTO",5,IF(P287="MEDIO-ALTO",4,IF(P287="MEDIO",3,IF(P287="MEDIO-BAJO",2,IF(P287="BAJO",1,0)))))</f>
        <v>0</v>
      </c>
      <c r="R287" s="272">
        <f t="shared" ref="R287" si="1417">Q287*O287</f>
        <v>0</v>
      </c>
      <c r="S287" s="85"/>
      <c r="T287" s="84">
        <f t="shared" si="1326"/>
        <v>0</v>
      </c>
      <c r="U287" s="273" t="e">
        <f t="shared" si="1120"/>
        <v>#DIV/0!</v>
      </c>
      <c r="V287" s="273" t="e">
        <f t="shared" si="1121"/>
        <v>#DIV/0!</v>
      </c>
      <c r="W287" s="129"/>
      <c r="X287" s="273" t="e">
        <f t="shared" ref="X287" si="1418">IF(S287="No_existen",5*$X$10,Y287*$X$10)</f>
        <v>#DIV/0!</v>
      </c>
      <c r="Y287" s="273" t="e">
        <f t="shared" ref="Y287:Y323" si="1419">ROUND(AVERAGEIF(Z287:Z289,"&gt;0"),0)</f>
        <v>#DIV/0!</v>
      </c>
      <c r="Z287" s="132">
        <f t="shared" si="1327"/>
        <v>0</v>
      </c>
      <c r="AA287" s="129"/>
      <c r="AB287" s="129"/>
      <c r="AC287" s="273" t="e">
        <f t="shared" ref="AC287" si="1420">IF(S287="No_existen",5*$AC$10,AD287*$AC$10)</f>
        <v>#DIV/0!</v>
      </c>
      <c r="AD287" s="273" t="e">
        <f t="shared" si="1125"/>
        <v>#DIV/0!</v>
      </c>
      <c r="AE287" s="132">
        <f t="shared" si="1328"/>
        <v>0</v>
      </c>
      <c r="AF287" s="129"/>
      <c r="AG287" s="129"/>
      <c r="AH287" s="273" t="e">
        <f t="shared" ref="AH287" si="1421">IF(S287="No_existen",5*$AH$10,AI287*$AH$10)</f>
        <v>#DIV/0!</v>
      </c>
      <c r="AI287" s="273" t="e">
        <f t="shared" ref="AI287" si="1422">ROUND(AVERAGEIF(AJ287:AJ289,"&gt;0"),0)</f>
        <v>#DIV/0!</v>
      </c>
      <c r="AJ287" s="132">
        <f t="shared" si="1329"/>
        <v>0</v>
      </c>
      <c r="AK287" s="129"/>
      <c r="AL287" s="129"/>
      <c r="AM287" s="273" t="e">
        <f t="shared" ref="AM287" si="1423">IF(S287="No_existen",5*$AM$10,AN287*$AM$10)</f>
        <v>#DIV/0!</v>
      </c>
      <c r="AN287" s="273" t="e">
        <f t="shared" ref="AN287" si="1424">ROUND(AVERAGEIF(AO287:AO289,"&gt;0"),0)</f>
        <v>#DIV/0!</v>
      </c>
      <c r="AO287" s="132">
        <f t="shared" si="1330"/>
        <v>0</v>
      </c>
      <c r="AP287" s="129"/>
      <c r="AQ287" s="273" t="e">
        <f t="shared" ref="AQ287" si="1425">ROUND(AVERAGE(U287,Y287,AD287,AI287,AN287),0)</f>
        <v>#DIV/0!</v>
      </c>
      <c r="AR287" s="369" t="e">
        <f t="shared" ref="AR287" si="1426">IF(AQ287&lt;1.5,"FUERTE",IF(AND(AQ287&gt;=1.5,AQ287&lt;2.5),"ACEPTABLE",IF(AQ287&gt;=5,"INEXISTENTE","DÉBIL")))</f>
        <v>#DIV/0!</v>
      </c>
      <c r="AS287" s="272">
        <f t="shared" ref="AS287" si="1427">IF(R287=0,0,ROUND((R287*AQ287),0))</f>
        <v>0</v>
      </c>
      <c r="AT287" s="371" t="str">
        <f t="shared" ref="AT287" si="1428">IF(AS287&gt;=36,"GRAVE", IF(AS287&lt;=10, "LEVE", "MODERADO"))</f>
        <v>LEVE</v>
      </c>
      <c r="AU287" s="293"/>
      <c r="AV287" s="293"/>
      <c r="AW287" s="129"/>
      <c r="AX287" s="129"/>
      <c r="AY287" s="86"/>
      <c r="AZ287" s="87"/>
      <c r="BA287" s="88"/>
      <c r="BB287" s="88"/>
      <c r="BC287" s="88"/>
      <c r="BD287" s="88"/>
      <c r="BE287" s="88"/>
      <c r="BF287" s="88"/>
      <c r="BG287" s="88"/>
    </row>
    <row r="288" spans="1:59" s="90" customFormat="1" hidden="1" x14ac:dyDescent="0.2">
      <c r="A288" s="290"/>
      <c r="B288" s="291"/>
      <c r="C288" s="418"/>
      <c r="D288" s="293"/>
      <c r="E288" s="295"/>
      <c r="F288" s="271"/>
      <c r="G288" s="129"/>
      <c r="H288" s="129"/>
      <c r="I288" s="84"/>
      <c r="J288" s="271"/>
      <c r="K288" s="271"/>
      <c r="L288" s="271"/>
      <c r="M288" s="271"/>
      <c r="N288" s="291"/>
      <c r="O288" s="272"/>
      <c r="P288" s="291"/>
      <c r="Q288" s="272"/>
      <c r="R288" s="272"/>
      <c r="S288" s="85"/>
      <c r="T288" s="84">
        <f t="shared" si="1326"/>
        <v>0</v>
      </c>
      <c r="U288" s="273"/>
      <c r="V288" s="273"/>
      <c r="W288" s="129"/>
      <c r="X288" s="273"/>
      <c r="Y288" s="273"/>
      <c r="Z288" s="132">
        <f t="shared" si="1327"/>
        <v>0</v>
      </c>
      <c r="AA288" s="129"/>
      <c r="AB288" s="129"/>
      <c r="AC288" s="273"/>
      <c r="AD288" s="273"/>
      <c r="AE288" s="132">
        <f t="shared" si="1328"/>
        <v>0</v>
      </c>
      <c r="AF288" s="129"/>
      <c r="AG288" s="129"/>
      <c r="AH288" s="273"/>
      <c r="AI288" s="273"/>
      <c r="AJ288" s="132">
        <f t="shared" si="1329"/>
        <v>0</v>
      </c>
      <c r="AK288" s="129"/>
      <c r="AL288" s="129"/>
      <c r="AM288" s="273"/>
      <c r="AN288" s="273"/>
      <c r="AO288" s="132">
        <f t="shared" si="1330"/>
        <v>0</v>
      </c>
      <c r="AP288" s="129"/>
      <c r="AQ288" s="273"/>
      <c r="AR288" s="369"/>
      <c r="AS288" s="272"/>
      <c r="AT288" s="371"/>
      <c r="AU288" s="293"/>
      <c r="AV288" s="293"/>
      <c r="AW288" s="129"/>
      <c r="AX288" s="129"/>
      <c r="AY288" s="86"/>
      <c r="AZ288" s="87"/>
      <c r="BA288" s="88"/>
      <c r="BB288" s="88"/>
      <c r="BC288" s="88"/>
      <c r="BD288" s="88"/>
      <c r="BE288" s="88"/>
      <c r="BF288" s="88"/>
      <c r="BG288" s="88"/>
    </row>
    <row r="289" spans="1:59" s="90" customFormat="1" hidden="1" x14ac:dyDescent="0.2">
      <c r="A289" s="290"/>
      <c r="B289" s="291"/>
      <c r="C289" s="418"/>
      <c r="D289" s="293"/>
      <c r="E289" s="295"/>
      <c r="F289" s="271"/>
      <c r="G289" s="129"/>
      <c r="H289" s="129"/>
      <c r="I289" s="84"/>
      <c r="J289" s="271"/>
      <c r="K289" s="271"/>
      <c r="L289" s="271"/>
      <c r="M289" s="271"/>
      <c r="N289" s="291"/>
      <c r="O289" s="272"/>
      <c r="P289" s="291"/>
      <c r="Q289" s="272"/>
      <c r="R289" s="272"/>
      <c r="S289" s="85"/>
      <c r="T289" s="84">
        <f t="shared" si="1326"/>
        <v>0</v>
      </c>
      <c r="U289" s="273"/>
      <c r="V289" s="273"/>
      <c r="W289" s="129"/>
      <c r="X289" s="273"/>
      <c r="Y289" s="273"/>
      <c r="Z289" s="132">
        <f t="shared" si="1327"/>
        <v>0</v>
      </c>
      <c r="AA289" s="129"/>
      <c r="AB289" s="129"/>
      <c r="AC289" s="273"/>
      <c r="AD289" s="273"/>
      <c r="AE289" s="132">
        <f t="shared" si="1328"/>
        <v>0</v>
      </c>
      <c r="AF289" s="129"/>
      <c r="AG289" s="129"/>
      <c r="AH289" s="273"/>
      <c r="AI289" s="273"/>
      <c r="AJ289" s="132">
        <f t="shared" si="1329"/>
        <v>0</v>
      </c>
      <c r="AK289" s="129"/>
      <c r="AL289" s="129"/>
      <c r="AM289" s="273"/>
      <c r="AN289" s="273"/>
      <c r="AO289" s="132">
        <f t="shared" si="1330"/>
        <v>0</v>
      </c>
      <c r="AP289" s="129"/>
      <c r="AQ289" s="273"/>
      <c r="AR289" s="369"/>
      <c r="AS289" s="272"/>
      <c r="AT289" s="371"/>
      <c r="AU289" s="293"/>
      <c r="AV289" s="293"/>
      <c r="AW289" s="129"/>
      <c r="AX289" s="129"/>
      <c r="AY289" s="86"/>
      <c r="AZ289" s="87"/>
      <c r="BA289" s="88"/>
      <c r="BB289" s="88"/>
      <c r="BC289" s="88"/>
      <c r="BD289" s="88"/>
      <c r="BE289" s="88"/>
      <c r="BF289" s="88"/>
      <c r="BG289" s="88"/>
    </row>
    <row r="290" spans="1:59" s="90" customFormat="1" hidden="1" x14ac:dyDescent="0.2">
      <c r="A290" s="290">
        <v>94</v>
      </c>
      <c r="B290" s="291"/>
      <c r="C290" s="418" t="e">
        <f>+VLOOKUP(B290,$A$691:$B$730,2,0)</f>
        <v>#N/A</v>
      </c>
      <c r="D290" s="293"/>
      <c r="E290" s="295" t="e">
        <f>IF(D290=$D$661,$E$661,IF(D290=$D$662,$E$662,IF(D290=$D$663,$E$663,IF(D290=$D$664,$E$664,IF(D290=$D$665,$E$665,IF(D290=$D$666,$E$666,IF(D290=$D$667,$E$667,IF(D290=$D$668,$E$668,IF(D290=$D$669,$E$669,IF(D290=$D$670,$E$670,IF(D290=VICERRECTORÍA_ACADÉMICA_,BE901,IF(D290=PLANEACIÓN_,BE903, IF(D290=IMPACTO,BE902,IF(D290=VICERRECTORÍA_ADMINISTRATIVA_FINANCIERA_,BE904,IF(D290=_VICERRECTORÍA_RESPONSABILIDAD_SOCIAL_Y_BIENESTAR_UNIVERSITARIO_,BE905," ")))))))))))))))</f>
        <v>#VALUE!</v>
      </c>
      <c r="F290" s="271"/>
      <c r="G290" s="129"/>
      <c r="H290" s="129"/>
      <c r="I290" s="84"/>
      <c r="J290" s="271"/>
      <c r="K290" s="291"/>
      <c r="L290" s="271"/>
      <c r="M290" s="271"/>
      <c r="N290" s="291"/>
      <c r="O290" s="272">
        <f t="shared" ref="O290" si="1429">IF(N290="ALTA",5,IF(N290="MEDIO ALTA",4,IF(N290="MEDIA",3,IF(N290="MEDIO BAJA",2,IF(N290="BAJA",1,0)))))</f>
        <v>0</v>
      </c>
      <c r="P290" s="291"/>
      <c r="Q290" s="272">
        <f t="shared" ref="Q290" si="1430">IF(P290="ALTO",5,IF(P290="MEDIO-ALTO",4,IF(P290="MEDIO",3,IF(P290="MEDIO-BAJO",2,IF(P290="BAJO",1,0)))))</f>
        <v>0</v>
      </c>
      <c r="R290" s="272">
        <f t="shared" ref="R290" si="1431">Q290*O290</f>
        <v>0</v>
      </c>
      <c r="S290" s="85"/>
      <c r="T290" s="84">
        <f t="shared" si="1326"/>
        <v>0</v>
      </c>
      <c r="U290" s="273" t="e">
        <f t="shared" si="1137"/>
        <v>#DIV/0!</v>
      </c>
      <c r="V290" s="273" t="e">
        <f t="shared" si="1138"/>
        <v>#DIV/0!</v>
      </c>
      <c r="W290" s="129"/>
      <c r="X290" s="273" t="e">
        <f t="shared" ref="X290" si="1432">IF(S290="No_existen",5*$X$10,Y290*$X$10)</f>
        <v>#DIV/0!</v>
      </c>
      <c r="Y290" s="273" t="e">
        <f t="shared" ref="Y290:Y326" si="1433">ROUND(AVERAGEIF(Z290:Z292,"&gt;0"),0)</f>
        <v>#DIV/0!</v>
      </c>
      <c r="Z290" s="132">
        <f t="shared" si="1327"/>
        <v>0</v>
      </c>
      <c r="AA290" s="129"/>
      <c r="AB290" s="129"/>
      <c r="AC290" s="273" t="e">
        <f t="shared" ref="AC290" si="1434">IF(S290="No_existen",5*$AC$10,AD290*$AC$10)</f>
        <v>#DIV/0!</v>
      </c>
      <c r="AD290" s="273" t="e">
        <f t="shared" si="1141"/>
        <v>#DIV/0!</v>
      </c>
      <c r="AE290" s="132">
        <f t="shared" si="1328"/>
        <v>0</v>
      </c>
      <c r="AF290" s="129"/>
      <c r="AG290" s="129"/>
      <c r="AH290" s="273" t="e">
        <f t="shared" ref="AH290" si="1435">IF(S290="No_existen",5*$AH$10,AI290*$AH$10)</f>
        <v>#DIV/0!</v>
      </c>
      <c r="AI290" s="273" t="e">
        <f t="shared" ref="AI290" si="1436">ROUND(AVERAGEIF(AJ290:AJ292,"&gt;0"),0)</f>
        <v>#DIV/0!</v>
      </c>
      <c r="AJ290" s="132">
        <f t="shared" si="1329"/>
        <v>0</v>
      </c>
      <c r="AK290" s="129"/>
      <c r="AL290" s="129"/>
      <c r="AM290" s="273" t="e">
        <f t="shared" ref="AM290" si="1437">IF(S290="No_existen",5*$AM$10,AN290*$AM$10)</f>
        <v>#DIV/0!</v>
      </c>
      <c r="AN290" s="273" t="e">
        <f t="shared" ref="AN290" si="1438">ROUND(AVERAGEIF(AO290:AO292,"&gt;0"),0)</f>
        <v>#DIV/0!</v>
      </c>
      <c r="AO290" s="132">
        <f t="shared" si="1330"/>
        <v>0</v>
      </c>
      <c r="AP290" s="129"/>
      <c r="AQ290" s="273" t="e">
        <f t="shared" ref="AQ290" si="1439">ROUND(AVERAGE(U290,Y290,AD290,AI290,AN290),0)</f>
        <v>#DIV/0!</v>
      </c>
      <c r="AR290" s="369" t="e">
        <f t="shared" ref="AR290" si="1440">IF(AQ290&lt;1.5,"FUERTE",IF(AND(AQ290&gt;=1.5,AQ290&lt;2.5),"ACEPTABLE",IF(AQ290&gt;=5,"INEXISTENTE","DÉBIL")))</f>
        <v>#DIV/0!</v>
      </c>
      <c r="AS290" s="272">
        <f t="shared" ref="AS290" si="1441">IF(R290=0,0,ROUND((R290*AQ290),0))</f>
        <v>0</v>
      </c>
      <c r="AT290" s="371" t="str">
        <f t="shared" ref="AT290" si="1442">IF(AS290&gt;=36,"GRAVE", IF(AS290&lt;=10, "LEVE", "MODERADO"))</f>
        <v>LEVE</v>
      </c>
      <c r="AU290" s="293"/>
      <c r="AV290" s="293"/>
      <c r="AW290" s="129"/>
      <c r="AX290" s="129"/>
      <c r="AY290" s="86"/>
      <c r="AZ290" s="87"/>
      <c r="BA290" s="88"/>
      <c r="BB290" s="88"/>
      <c r="BC290" s="88"/>
      <c r="BD290" s="88"/>
      <c r="BE290" s="88"/>
      <c r="BF290" s="88"/>
      <c r="BG290" s="88"/>
    </row>
    <row r="291" spans="1:59" s="90" customFormat="1" hidden="1" x14ac:dyDescent="0.2">
      <c r="A291" s="290"/>
      <c r="B291" s="291"/>
      <c r="C291" s="418"/>
      <c r="D291" s="293"/>
      <c r="E291" s="295"/>
      <c r="F291" s="271"/>
      <c r="G291" s="129"/>
      <c r="H291" s="129"/>
      <c r="I291" s="84"/>
      <c r="J291" s="271"/>
      <c r="K291" s="271"/>
      <c r="L291" s="271"/>
      <c r="M291" s="271"/>
      <c r="N291" s="291"/>
      <c r="O291" s="272"/>
      <c r="P291" s="291"/>
      <c r="Q291" s="272"/>
      <c r="R291" s="272"/>
      <c r="S291" s="85"/>
      <c r="T291" s="84">
        <f t="shared" si="1326"/>
        <v>0</v>
      </c>
      <c r="U291" s="273"/>
      <c r="V291" s="273"/>
      <c r="W291" s="129"/>
      <c r="X291" s="273"/>
      <c r="Y291" s="273"/>
      <c r="Z291" s="132">
        <f t="shared" si="1327"/>
        <v>0</v>
      </c>
      <c r="AA291" s="129"/>
      <c r="AB291" s="129"/>
      <c r="AC291" s="273"/>
      <c r="AD291" s="273"/>
      <c r="AE291" s="132">
        <f t="shared" si="1328"/>
        <v>0</v>
      </c>
      <c r="AF291" s="129"/>
      <c r="AG291" s="129"/>
      <c r="AH291" s="273"/>
      <c r="AI291" s="273"/>
      <c r="AJ291" s="132">
        <f t="shared" si="1329"/>
        <v>0</v>
      </c>
      <c r="AK291" s="129"/>
      <c r="AL291" s="129"/>
      <c r="AM291" s="273"/>
      <c r="AN291" s="273"/>
      <c r="AO291" s="132">
        <f t="shared" si="1330"/>
        <v>0</v>
      </c>
      <c r="AP291" s="129"/>
      <c r="AQ291" s="273"/>
      <c r="AR291" s="369"/>
      <c r="AS291" s="272"/>
      <c r="AT291" s="371"/>
      <c r="AU291" s="293"/>
      <c r="AV291" s="293"/>
      <c r="AW291" s="129"/>
      <c r="AX291" s="129"/>
      <c r="AY291" s="86"/>
      <c r="AZ291" s="87"/>
      <c r="BA291" s="88"/>
      <c r="BB291" s="88"/>
      <c r="BC291" s="88"/>
      <c r="BD291" s="88"/>
      <c r="BE291" s="88"/>
      <c r="BF291" s="88"/>
      <c r="BG291" s="88"/>
    </row>
    <row r="292" spans="1:59" s="90" customFormat="1" hidden="1" x14ac:dyDescent="0.2">
      <c r="A292" s="290"/>
      <c r="B292" s="291"/>
      <c r="C292" s="418"/>
      <c r="D292" s="293"/>
      <c r="E292" s="295"/>
      <c r="F292" s="271"/>
      <c r="G292" s="129"/>
      <c r="H292" s="129"/>
      <c r="I292" s="84"/>
      <c r="J292" s="271"/>
      <c r="K292" s="271"/>
      <c r="L292" s="271"/>
      <c r="M292" s="271"/>
      <c r="N292" s="291"/>
      <c r="O292" s="272"/>
      <c r="P292" s="291"/>
      <c r="Q292" s="272"/>
      <c r="R292" s="272"/>
      <c r="S292" s="85"/>
      <c r="T292" s="84">
        <f t="shared" si="1326"/>
        <v>0</v>
      </c>
      <c r="U292" s="273"/>
      <c r="V292" s="273"/>
      <c r="W292" s="129"/>
      <c r="X292" s="273"/>
      <c r="Y292" s="273"/>
      <c r="Z292" s="132">
        <f t="shared" si="1327"/>
        <v>0</v>
      </c>
      <c r="AA292" s="129"/>
      <c r="AB292" s="129"/>
      <c r="AC292" s="273"/>
      <c r="AD292" s="273"/>
      <c r="AE292" s="132">
        <f t="shared" si="1328"/>
        <v>0</v>
      </c>
      <c r="AF292" s="129"/>
      <c r="AG292" s="129"/>
      <c r="AH292" s="273"/>
      <c r="AI292" s="273"/>
      <c r="AJ292" s="132">
        <f t="shared" si="1329"/>
        <v>0</v>
      </c>
      <c r="AK292" s="129"/>
      <c r="AL292" s="129"/>
      <c r="AM292" s="273"/>
      <c r="AN292" s="273"/>
      <c r="AO292" s="132">
        <f t="shared" si="1330"/>
        <v>0</v>
      </c>
      <c r="AP292" s="129"/>
      <c r="AQ292" s="273"/>
      <c r="AR292" s="369"/>
      <c r="AS292" s="272"/>
      <c r="AT292" s="371"/>
      <c r="AU292" s="293"/>
      <c r="AV292" s="293"/>
      <c r="AW292" s="129"/>
      <c r="AX292" s="129"/>
      <c r="AY292" s="86"/>
      <c r="AZ292" s="87"/>
      <c r="BA292" s="88"/>
      <c r="BB292" s="88"/>
      <c r="BC292" s="88"/>
      <c r="BD292" s="88"/>
      <c r="BE292" s="88"/>
      <c r="BF292" s="88"/>
      <c r="BG292" s="88"/>
    </row>
    <row r="293" spans="1:59" s="90" customFormat="1" hidden="1" x14ac:dyDescent="0.2">
      <c r="A293" s="290">
        <v>95</v>
      </c>
      <c r="B293" s="291"/>
      <c r="C293" s="418" t="e">
        <f>+VLOOKUP(B293,$A$691:$B$730,2,0)</f>
        <v>#N/A</v>
      </c>
      <c r="D293" s="293"/>
      <c r="E293" s="295" t="e">
        <f>IF(D293=$D$661,$E$661,IF(D293=$D$662,$E$662,IF(D293=$D$663,$E$663,IF(D293=$D$664,$E$664,IF(D293=$D$665,$E$665,IF(D293=$D$666,$E$666,IF(D293=$D$667,$E$667,IF(D293=$D$668,$E$668,IF(D293=$D$669,$E$669,IF(D293=$D$670,$E$670,IF(D293=VICERRECTORÍA_ACADÉMICA_,BE904,IF(D293=PLANEACIÓN_,BE906, IF(D293=IMPACTO,BE905,IF(D293=VICERRECTORÍA_ADMINISTRATIVA_FINANCIERA_,BE907,IF(D293=_VICERRECTORÍA_RESPONSABILIDAD_SOCIAL_Y_BIENESTAR_UNIVERSITARIO_,BE908," ")))))))))))))))</f>
        <v>#VALUE!</v>
      </c>
      <c r="F293" s="271"/>
      <c r="G293" s="129"/>
      <c r="H293" s="129"/>
      <c r="I293" s="84"/>
      <c r="J293" s="271"/>
      <c r="K293" s="291"/>
      <c r="L293" s="271"/>
      <c r="M293" s="271"/>
      <c r="N293" s="291"/>
      <c r="O293" s="272">
        <f t="shared" ref="O293" si="1443">IF(N293="ALTA",5,IF(N293="MEDIO ALTA",4,IF(N293="MEDIA",3,IF(N293="MEDIO BAJA",2,IF(N293="BAJA",1,0)))))</f>
        <v>0</v>
      </c>
      <c r="P293" s="291"/>
      <c r="Q293" s="272">
        <f t="shared" ref="Q293" si="1444">IF(P293="ALTO",5,IF(P293="MEDIO-ALTO",4,IF(P293="MEDIO",3,IF(P293="MEDIO-BAJO",2,IF(P293="BAJO",1,0)))))</f>
        <v>0</v>
      </c>
      <c r="R293" s="272">
        <f t="shared" ref="R293" si="1445">Q293*O293</f>
        <v>0</v>
      </c>
      <c r="S293" s="85"/>
      <c r="T293" s="84">
        <f t="shared" si="1326"/>
        <v>0</v>
      </c>
      <c r="U293" s="273" t="e">
        <f t="shared" si="1153"/>
        <v>#DIV/0!</v>
      </c>
      <c r="V293" s="273" t="e">
        <f t="shared" si="1154"/>
        <v>#DIV/0!</v>
      </c>
      <c r="W293" s="129"/>
      <c r="X293" s="273" t="e">
        <f t="shared" ref="X293" si="1446">IF(S293="No_existen",5*$X$10,Y293*$X$10)</f>
        <v>#DIV/0!</v>
      </c>
      <c r="Y293" s="273" t="e">
        <f t="shared" ref="Y293:Y329" si="1447">ROUND(AVERAGEIF(Z293:Z295,"&gt;0"),0)</f>
        <v>#DIV/0!</v>
      </c>
      <c r="Z293" s="132">
        <f t="shared" si="1327"/>
        <v>0</v>
      </c>
      <c r="AA293" s="129"/>
      <c r="AB293" s="129"/>
      <c r="AC293" s="273" t="e">
        <f t="shared" ref="AC293" si="1448">IF(S293="No_existen",5*$AC$10,AD293*$AC$10)</f>
        <v>#DIV/0!</v>
      </c>
      <c r="AD293" s="273" t="e">
        <f t="shared" si="1157"/>
        <v>#DIV/0!</v>
      </c>
      <c r="AE293" s="132">
        <f t="shared" si="1328"/>
        <v>0</v>
      </c>
      <c r="AF293" s="129"/>
      <c r="AG293" s="129"/>
      <c r="AH293" s="273" t="e">
        <f t="shared" ref="AH293" si="1449">IF(S293="No_existen",5*$AH$10,AI293*$AH$10)</f>
        <v>#DIV/0!</v>
      </c>
      <c r="AI293" s="273" t="e">
        <f t="shared" ref="AI293" si="1450">ROUND(AVERAGEIF(AJ293:AJ295,"&gt;0"),0)</f>
        <v>#DIV/0!</v>
      </c>
      <c r="AJ293" s="132">
        <f t="shared" si="1329"/>
        <v>0</v>
      </c>
      <c r="AK293" s="129"/>
      <c r="AL293" s="129"/>
      <c r="AM293" s="273" t="e">
        <f t="shared" ref="AM293" si="1451">IF(S293="No_existen",5*$AM$10,AN293*$AM$10)</f>
        <v>#DIV/0!</v>
      </c>
      <c r="AN293" s="273" t="e">
        <f t="shared" ref="AN293" si="1452">ROUND(AVERAGEIF(AO293:AO295,"&gt;0"),0)</f>
        <v>#DIV/0!</v>
      </c>
      <c r="AO293" s="132">
        <f t="shared" si="1330"/>
        <v>0</v>
      </c>
      <c r="AP293" s="129"/>
      <c r="AQ293" s="273" t="e">
        <f t="shared" ref="AQ293" si="1453">ROUND(AVERAGE(U293,Y293,AD293,AI293,AN293),0)</f>
        <v>#DIV/0!</v>
      </c>
      <c r="AR293" s="369" t="e">
        <f t="shared" ref="AR293" si="1454">IF(AQ293&lt;1.5,"FUERTE",IF(AND(AQ293&gt;=1.5,AQ293&lt;2.5),"ACEPTABLE",IF(AQ293&gt;=5,"INEXISTENTE","DÉBIL")))</f>
        <v>#DIV/0!</v>
      </c>
      <c r="AS293" s="272">
        <f t="shared" ref="AS293" si="1455">IF(R293=0,0,ROUND((R293*AQ293),0))</f>
        <v>0</v>
      </c>
      <c r="AT293" s="371" t="str">
        <f t="shared" ref="AT293" si="1456">IF(AS293&gt;=36,"GRAVE", IF(AS293&lt;=10, "LEVE", "MODERADO"))</f>
        <v>LEVE</v>
      </c>
      <c r="AU293" s="293"/>
      <c r="AV293" s="293"/>
      <c r="AW293" s="129"/>
      <c r="AX293" s="129"/>
      <c r="AY293" s="86"/>
      <c r="AZ293" s="87"/>
      <c r="BA293" s="88"/>
      <c r="BB293" s="88"/>
      <c r="BC293" s="88"/>
      <c r="BD293" s="88"/>
      <c r="BE293" s="88"/>
      <c r="BF293" s="88"/>
      <c r="BG293" s="88"/>
    </row>
    <row r="294" spans="1:59" s="90" customFormat="1" hidden="1" x14ac:dyDescent="0.2">
      <c r="A294" s="290"/>
      <c r="B294" s="291"/>
      <c r="C294" s="418"/>
      <c r="D294" s="293"/>
      <c r="E294" s="295"/>
      <c r="F294" s="271"/>
      <c r="G294" s="129"/>
      <c r="H294" s="129"/>
      <c r="I294" s="84"/>
      <c r="J294" s="271"/>
      <c r="K294" s="271"/>
      <c r="L294" s="271"/>
      <c r="M294" s="271"/>
      <c r="N294" s="291"/>
      <c r="O294" s="272"/>
      <c r="P294" s="291"/>
      <c r="Q294" s="272"/>
      <c r="R294" s="272"/>
      <c r="S294" s="85"/>
      <c r="T294" s="84">
        <f t="shared" si="1326"/>
        <v>0</v>
      </c>
      <c r="U294" s="273"/>
      <c r="V294" s="273"/>
      <c r="W294" s="129"/>
      <c r="X294" s="273"/>
      <c r="Y294" s="273"/>
      <c r="Z294" s="132">
        <f t="shared" si="1327"/>
        <v>0</v>
      </c>
      <c r="AA294" s="129"/>
      <c r="AB294" s="129"/>
      <c r="AC294" s="273"/>
      <c r="AD294" s="273"/>
      <c r="AE294" s="132">
        <f t="shared" si="1328"/>
        <v>0</v>
      </c>
      <c r="AF294" s="129"/>
      <c r="AG294" s="129"/>
      <c r="AH294" s="273"/>
      <c r="AI294" s="273"/>
      <c r="AJ294" s="132">
        <f t="shared" si="1329"/>
        <v>0</v>
      </c>
      <c r="AK294" s="129"/>
      <c r="AL294" s="129"/>
      <c r="AM294" s="273"/>
      <c r="AN294" s="273"/>
      <c r="AO294" s="132">
        <f t="shared" si="1330"/>
        <v>0</v>
      </c>
      <c r="AP294" s="129"/>
      <c r="AQ294" s="273"/>
      <c r="AR294" s="369"/>
      <c r="AS294" s="272"/>
      <c r="AT294" s="371"/>
      <c r="AU294" s="293"/>
      <c r="AV294" s="293"/>
      <c r="AW294" s="129"/>
      <c r="AX294" s="129"/>
      <c r="AY294" s="86"/>
      <c r="AZ294" s="87"/>
      <c r="BA294" s="88"/>
      <c r="BB294" s="88"/>
      <c r="BC294" s="88"/>
      <c r="BD294" s="88"/>
      <c r="BE294" s="88"/>
      <c r="BF294" s="88"/>
      <c r="BG294" s="88"/>
    </row>
    <row r="295" spans="1:59" s="90" customFormat="1" hidden="1" x14ac:dyDescent="0.2">
      <c r="A295" s="290"/>
      <c r="B295" s="291"/>
      <c r="C295" s="418"/>
      <c r="D295" s="293"/>
      <c r="E295" s="295"/>
      <c r="F295" s="271"/>
      <c r="G295" s="129"/>
      <c r="H295" s="129"/>
      <c r="I295" s="84"/>
      <c r="J295" s="271"/>
      <c r="K295" s="271"/>
      <c r="L295" s="271"/>
      <c r="M295" s="271"/>
      <c r="N295" s="291"/>
      <c r="O295" s="272"/>
      <c r="P295" s="291"/>
      <c r="Q295" s="272"/>
      <c r="R295" s="272"/>
      <c r="S295" s="85"/>
      <c r="T295" s="84">
        <f t="shared" si="1326"/>
        <v>0</v>
      </c>
      <c r="U295" s="273"/>
      <c r="V295" s="273"/>
      <c r="W295" s="129"/>
      <c r="X295" s="273"/>
      <c r="Y295" s="273"/>
      <c r="Z295" s="132">
        <f t="shared" si="1327"/>
        <v>0</v>
      </c>
      <c r="AA295" s="129"/>
      <c r="AB295" s="129"/>
      <c r="AC295" s="273"/>
      <c r="AD295" s="273"/>
      <c r="AE295" s="132">
        <f t="shared" si="1328"/>
        <v>0</v>
      </c>
      <c r="AF295" s="129"/>
      <c r="AG295" s="129"/>
      <c r="AH295" s="273"/>
      <c r="AI295" s="273"/>
      <c r="AJ295" s="132">
        <f t="shared" si="1329"/>
        <v>0</v>
      </c>
      <c r="AK295" s="129"/>
      <c r="AL295" s="129"/>
      <c r="AM295" s="273"/>
      <c r="AN295" s="273"/>
      <c r="AO295" s="132">
        <f t="shared" si="1330"/>
        <v>0</v>
      </c>
      <c r="AP295" s="129"/>
      <c r="AQ295" s="273"/>
      <c r="AR295" s="369"/>
      <c r="AS295" s="272"/>
      <c r="AT295" s="371"/>
      <c r="AU295" s="293"/>
      <c r="AV295" s="293"/>
      <c r="AW295" s="129"/>
      <c r="AX295" s="129"/>
      <c r="AY295" s="86"/>
      <c r="AZ295" s="87"/>
      <c r="BA295" s="88"/>
      <c r="BB295" s="88"/>
      <c r="BC295" s="88"/>
      <c r="BD295" s="88"/>
      <c r="BE295" s="88"/>
      <c r="BF295" s="88"/>
      <c r="BG295" s="88"/>
    </row>
    <row r="296" spans="1:59" s="90" customFormat="1" hidden="1" x14ac:dyDescent="0.2">
      <c r="A296" s="290">
        <v>96</v>
      </c>
      <c r="B296" s="291"/>
      <c r="C296" s="418" t="e">
        <f>+VLOOKUP(B296,$A$691:$B$730,2,0)</f>
        <v>#N/A</v>
      </c>
      <c r="D296" s="293"/>
      <c r="E296" s="295" t="e">
        <f>IF(D296=$D$661,$E$661,IF(D296=$D$662,$E$662,IF(D296=$D$663,$E$663,IF(D296=$D$664,$E$664,IF(D296=$D$665,$E$665,IF(D296=$D$666,$E$666,IF(D296=$D$667,$E$667,IF(D296=$D$668,$E$668,IF(D296=$D$669,$E$669,IF(D296=$D$670,$E$670,IF(D296=VICERRECTORÍA_ACADÉMICA_,BE907,IF(D296=PLANEACIÓN_,BE909, IF(D296=IMPACTO,BE908,IF(D296=VICERRECTORÍA_ADMINISTRATIVA_FINANCIERA_,BE910,IF(D296=_VICERRECTORÍA_RESPONSABILIDAD_SOCIAL_Y_BIENESTAR_UNIVERSITARIO_,BE911," ")))))))))))))))</f>
        <v>#VALUE!</v>
      </c>
      <c r="F296" s="271"/>
      <c r="G296" s="129"/>
      <c r="H296" s="129"/>
      <c r="I296" s="84"/>
      <c r="J296" s="271"/>
      <c r="K296" s="291"/>
      <c r="L296" s="271"/>
      <c r="M296" s="271"/>
      <c r="N296" s="291"/>
      <c r="O296" s="272">
        <f t="shared" ref="O296" si="1457">IF(N296="ALTA",5,IF(N296="MEDIO ALTA",4,IF(N296="MEDIA",3,IF(N296="MEDIO BAJA",2,IF(N296="BAJA",1,0)))))</f>
        <v>0</v>
      </c>
      <c r="P296" s="291"/>
      <c r="Q296" s="272">
        <f t="shared" ref="Q296" si="1458">IF(P296="ALTO",5,IF(P296="MEDIO-ALTO",4,IF(P296="MEDIO",3,IF(P296="MEDIO-BAJO",2,IF(P296="BAJO",1,0)))))</f>
        <v>0</v>
      </c>
      <c r="R296" s="272">
        <f t="shared" ref="R296" si="1459">Q296*O296</f>
        <v>0</v>
      </c>
      <c r="S296" s="85"/>
      <c r="T296" s="84">
        <f t="shared" si="1326"/>
        <v>0</v>
      </c>
      <c r="U296" s="273" t="e">
        <f t="shared" si="1169"/>
        <v>#DIV/0!</v>
      </c>
      <c r="V296" s="273" t="e">
        <f t="shared" si="1170"/>
        <v>#DIV/0!</v>
      </c>
      <c r="W296" s="129"/>
      <c r="X296" s="273" t="e">
        <f t="shared" ref="X296" si="1460">IF(S296="No_existen",5*$X$10,Y296*$X$10)</f>
        <v>#DIV/0!</v>
      </c>
      <c r="Y296" s="273" t="e">
        <f t="shared" ref="Y296:Y332" si="1461">ROUND(AVERAGEIF(Z296:Z298,"&gt;0"),0)</f>
        <v>#DIV/0!</v>
      </c>
      <c r="Z296" s="132">
        <f t="shared" si="1327"/>
        <v>0</v>
      </c>
      <c r="AA296" s="129"/>
      <c r="AB296" s="129"/>
      <c r="AC296" s="273" t="e">
        <f t="shared" ref="AC296" si="1462">IF(S296="No_existen",5*$AC$10,AD296*$AC$10)</f>
        <v>#DIV/0!</v>
      </c>
      <c r="AD296" s="273" t="e">
        <f t="shared" si="1173"/>
        <v>#DIV/0!</v>
      </c>
      <c r="AE296" s="132">
        <f t="shared" si="1328"/>
        <v>0</v>
      </c>
      <c r="AF296" s="129"/>
      <c r="AG296" s="129"/>
      <c r="AH296" s="273" t="e">
        <f t="shared" ref="AH296" si="1463">IF(S296="No_existen",5*$AH$10,AI296*$AH$10)</f>
        <v>#DIV/0!</v>
      </c>
      <c r="AI296" s="273" t="e">
        <f t="shared" ref="AI296" si="1464">ROUND(AVERAGEIF(AJ296:AJ298,"&gt;0"),0)</f>
        <v>#DIV/0!</v>
      </c>
      <c r="AJ296" s="132">
        <f t="shared" si="1329"/>
        <v>0</v>
      </c>
      <c r="AK296" s="129"/>
      <c r="AL296" s="129"/>
      <c r="AM296" s="273" t="e">
        <f t="shared" ref="AM296" si="1465">IF(S296="No_existen",5*$AM$10,AN296*$AM$10)</f>
        <v>#DIV/0!</v>
      </c>
      <c r="AN296" s="273" t="e">
        <f t="shared" ref="AN296" si="1466">ROUND(AVERAGEIF(AO296:AO298,"&gt;0"),0)</f>
        <v>#DIV/0!</v>
      </c>
      <c r="AO296" s="132">
        <f t="shared" si="1330"/>
        <v>0</v>
      </c>
      <c r="AP296" s="129"/>
      <c r="AQ296" s="273" t="e">
        <f t="shared" ref="AQ296" si="1467">ROUND(AVERAGE(U296,Y296,AD296,AI296,AN296),0)</f>
        <v>#DIV/0!</v>
      </c>
      <c r="AR296" s="369" t="e">
        <f t="shared" ref="AR296" si="1468">IF(AQ296&lt;1.5,"FUERTE",IF(AND(AQ296&gt;=1.5,AQ296&lt;2.5),"ACEPTABLE",IF(AQ296&gt;=5,"INEXISTENTE","DÉBIL")))</f>
        <v>#DIV/0!</v>
      </c>
      <c r="AS296" s="272">
        <f t="shared" ref="AS296" si="1469">IF(R296=0,0,ROUND((R296*AQ296),0))</f>
        <v>0</v>
      </c>
      <c r="AT296" s="371" t="str">
        <f t="shared" ref="AT296" si="1470">IF(AS296&gt;=36,"GRAVE", IF(AS296&lt;=10, "LEVE", "MODERADO"))</f>
        <v>LEVE</v>
      </c>
      <c r="AU296" s="293"/>
      <c r="AV296" s="293"/>
      <c r="AW296" s="129"/>
      <c r="AX296" s="129"/>
      <c r="AY296" s="86"/>
      <c r="AZ296" s="87"/>
      <c r="BA296" s="88"/>
      <c r="BB296" s="88"/>
      <c r="BC296" s="88"/>
      <c r="BD296" s="88"/>
      <c r="BE296" s="88"/>
      <c r="BF296" s="88"/>
      <c r="BG296" s="88"/>
    </row>
    <row r="297" spans="1:59" s="90" customFormat="1" hidden="1" x14ac:dyDescent="0.2">
      <c r="A297" s="290"/>
      <c r="B297" s="291"/>
      <c r="C297" s="418"/>
      <c r="D297" s="293"/>
      <c r="E297" s="295"/>
      <c r="F297" s="271"/>
      <c r="G297" s="129"/>
      <c r="H297" s="129"/>
      <c r="I297" s="84"/>
      <c r="J297" s="271"/>
      <c r="K297" s="271"/>
      <c r="L297" s="271"/>
      <c r="M297" s="271"/>
      <c r="N297" s="291"/>
      <c r="O297" s="272"/>
      <c r="P297" s="291"/>
      <c r="Q297" s="272"/>
      <c r="R297" s="272"/>
      <c r="S297" s="85"/>
      <c r="T297" s="84">
        <f t="shared" si="1326"/>
        <v>0</v>
      </c>
      <c r="U297" s="273"/>
      <c r="V297" s="273"/>
      <c r="W297" s="129"/>
      <c r="X297" s="273"/>
      <c r="Y297" s="273"/>
      <c r="Z297" s="132">
        <f t="shared" si="1327"/>
        <v>0</v>
      </c>
      <c r="AA297" s="129"/>
      <c r="AB297" s="129"/>
      <c r="AC297" s="273"/>
      <c r="AD297" s="273"/>
      <c r="AE297" s="132">
        <f t="shared" si="1328"/>
        <v>0</v>
      </c>
      <c r="AF297" s="129"/>
      <c r="AG297" s="129"/>
      <c r="AH297" s="273"/>
      <c r="AI297" s="273"/>
      <c r="AJ297" s="132">
        <f t="shared" si="1329"/>
        <v>0</v>
      </c>
      <c r="AK297" s="129"/>
      <c r="AL297" s="129"/>
      <c r="AM297" s="273"/>
      <c r="AN297" s="273"/>
      <c r="AO297" s="132">
        <f t="shared" si="1330"/>
        <v>0</v>
      </c>
      <c r="AP297" s="129"/>
      <c r="AQ297" s="273"/>
      <c r="AR297" s="369"/>
      <c r="AS297" s="272"/>
      <c r="AT297" s="371"/>
      <c r="AU297" s="293"/>
      <c r="AV297" s="293"/>
      <c r="AW297" s="129"/>
      <c r="AX297" s="129"/>
      <c r="AY297" s="86"/>
      <c r="AZ297" s="87"/>
      <c r="BA297" s="88"/>
      <c r="BB297" s="88"/>
      <c r="BC297" s="88"/>
      <c r="BD297" s="88"/>
      <c r="BE297" s="88"/>
      <c r="BF297" s="88"/>
      <c r="BG297" s="88"/>
    </row>
    <row r="298" spans="1:59" s="90" customFormat="1" hidden="1" x14ac:dyDescent="0.2">
      <c r="A298" s="290"/>
      <c r="B298" s="291"/>
      <c r="C298" s="418"/>
      <c r="D298" s="293"/>
      <c r="E298" s="295"/>
      <c r="F298" s="271"/>
      <c r="G298" s="129"/>
      <c r="H298" s="129"/>
      <c r="I298" s="84"/>
      <c r="J298" s="271"/>
      <c r="K298" s="271"/>
      <c r="L298" s="271"/>
      <c r="M298" s="271"/>
      <c r="N298" s="291"/>
      <c r="O298" s="272"/>
      <c r="P298" s="291"/>
      <c r="Q298" s="272"/>
      <c r="R298" s="272"/>
      <c r="S298" s="85"/>
      <c r="T298" s="84">
        <f t="shared" si="1326"/>
        <v>0</v>
      </c>
      <c r="U298" s="273"/>
      <c r="V298" s="273"/>
      <c r="W298" s="129"/>
      <c r="X298" s="273"/>
      <c r="Y298" s="273"/>
      <c r="Z298" s="132">
        <f t="shared" si="1327"/>
        <v>0</v>
      </c>
      <c r="AA298" s="129"/>
      <c r="AB298" s="129"/>
      <c r="AC298" s="273"/>
      <c r="AD298" s="273"/>
      <c r="AE298" s="132">
        <f t="shared" si="1328"/>
        <v>0</v>
      </c>
      <c r="AF298" s="129"/>
      <c r="AG298" s="129"/>
      <c r="AH298" s="273"/>
      <c r="AI298" s="273"/>
      <c r="AJ298" s="132">
        <f t="shared" si="1329"/>
        <v>0</v>
      </c>
      <c r="AK298" s="129"/>
      <c r="AL298" s="129"/>
      <c r="AM298" s="273"/>
      <c r="AN298" s="273"/>
      <c r="AO298" s="132">
        <f t="shared" si="1330"/>
        <v>0</v>
      </c>
      <c r="AP298" s="129"/>
      <c r="AQ298" s="273"/>
      <c r="AR298" s="369"/>
      <c r="AS298" s="272"/>
      <c r="AT298" s="371"/>
      <c r="AU298" s="293"/>
      <c r="AV298" s="293"/>
      <c r="AW298" s="129"/>
      <c r="AX298" s="129"/>
      <c r="AY298" s="86"/>
      <c r="AZ298" s="87"/>
      <c r="BA298" s="88"/>
      <c r="BB298" s="88"/>
      <c r="BC298" s="88"/>
      <c r="BD298" s="88"/>
      <c r="BE298" s="88"/>
      <c r="BF298" s="88"/>
      <c r="BG298" s="88"/>
    </row>
    <row r="299" spans="1:59" s="90" customFormat="1" hidden="1" x14ac:dyDescent="0.2">
      <c r="A299" s="290">
        <v>97</v>
      </c>
      <c r="B299" s="291"/>
      <c r="C299" s="418" t="e">
        <f>+VLOOKUP(B299,$A$691:$B$730,2,0)</f>
        <v>#N/A</v>
      </c>
      <c r="D299" s="293"/>
      <c r="E299" s="295" t="e">
        <f>IF(D299=$D$661,$E$661,IF(D299=$D$662,$E$662,IF(D299=$D$663,$E$663,IF(D299=$D$664,$E$664,IF(D299=$D$665,$E$665,IF(D299=$D$666,$E$666,IF(D299=$D$667,$E$667,IF(D299=$D$668,$E$668,IF(D299=$D$669,$E$669,IF(D299=$D$670,$E$670,IF(D299=VICERRECTORÍA_ACADÉMICA_,BE910,IF(D299=PLANEACIÓN_,BE912, IF(D299=IMPACTO,BE911,IF(D299=VICERRECTORÍA_ADMINISTRATIVA_FINANCIERA_,BE913,IF(D299=_VICERRECTORÍA_RESPONSABILIDAD_SOCIAL_Y_BIENESTAR_UNIVERSITARIO_,BE914," ")))))))))))))))</f>
        <v>#VALUE!</v>
      </c>
      <c r="F299" s="271"/>
      <c r="G299" s="129"/>
      <c r="H299" s="129"/>
      <c r="I299" s="84"/>
      <c r="J299" s="271"/>
      <c r="K299" s="291"/>
      <c r="L299" s="271"/>
      <c r="M299" s="271"/>
      <c r="N299" s="291"/>
      <c r="O299" s="272">
        <f t="shared" ref="O299" si="1471">IF(N299="ALTA",5,IF(N299="MEDIO ALTA",4,IF(N299="MEDIA",3,IF(N299="MEDIO BAJA",2,IF(N299="BAJA",1,0)))))</f>
        <v>0</v>
      </c>
      <c r="P299" s="291"/>
      <c r="Q299" s="272">
        <f t="shared" ref="Q299" si="1472">IF(P299="ALTO",5,IF(P299="MEDIO-ALTO",4,IF(P299="MEDIO",3,IF(P299="MEDIO-BAJO",2,IF(P299="BAJO",1,0)))))</f>
        <v>0</v>
      </c>
      <c r="R299" s="272">
        <f t="shared" ref="R299" si="1473">Q299*O299</f>
        <v>0</v>
      </c>
      <c r="S299" s="85"/>
      <c r="T299" s="84">
        <f t="shared" si="1326"/>
        <v>0</v>
      </c>
      <c r="U299" s="273" t="e">
        <f t="shared" si="1185"/>
        <v>#DIV/0!</v>
      </c>
      <c r="V299" s="273" t="e">
        <f t="shared" si="1186"/>
        <v>#DIV/0!</v>
      </c>
      <c r="W299" s="129"/>
      <c r="X299" s="273" t="e">
        <f t="shared" ref="X299" si="1474">IF(S299="No_existen",5*$X$10,Y299*$X$10)</f>
        <v>#DIV/0!</v>
      </c>
      <c r="Y299" s="273" t="e">
        <f t="shared" ref="Y299" si="1475">ROUND(AVERAGEIF(Z299:Z301,"&gt;0"),0)</f>
        <v>#DIV/0!</v>
      </c>
      <c r="Z299" s="132">
        <f t="shared" si="1327"/>
        <v>0</v>
      </c>
      <c r="AA299" s="129"/>
      <c r="AB299" s="129"/>
      <c r="AC299" s="273" t="e">
        <f t="shared" ref="AC299" si="1476">IF(S299="No_existen",5*$AC$10,AD299*$AC$10)</f>
        <v>#DIV/0!</v>
      </c>
      <c r="AD299" s="273" t="e">
        <f t="shared" si="1189"/>
        <v>#DIV/0!</v>
      </c>
      <c r="AE299" s="132">
        <f t="shared" si="1328"/>
        <v>0</v>
      </c>
      <c r="AF299" s="129"/>
      <c r="AG299" s="129"/>
      <c r="AH299" s="273" t="e">
        <f t="shared" ref="AH299" si="1477">IF(S299="No_existen",5*$AH$10,AI299*$AH$10)</f>
        <v>#DIV/0!</v>
      </c>
      <c r="AI299" s="273" t="e">
        <f t="shared" ref="AI299" si="1478">ROUND(AVERAGEIF(AJ299:AJ301,"&gt;0"),0)</f>
        <v>#DIV/0!</v>
      </c>
      <c r="AJ299" s="132">
        <f t="shared" si="1329"/>
        <v>0</v>
      </c>
      <c r="AK299" s="129"/>
      <c r="AL299" s="129"/>
      <c r="AM299" s="273" t="e">
        <f t="shared" ref="AM299" si="1479">IF(S299="No_existen",5*$AM$10,AN299*$AM$10)</f>
        <v>#DIV/0!</v>
      </c>
      <c r="AN299" s="273" t="e">
        <f t="shared" ref="AN299" si="1480">ROUND(AVERAGEIF(AO299:AO301,"&gt;0"),0)</f>
        <v>#DIV/0!</v>
      </c>
      <c r="AO299" s="132">
        <f t="shared" si="1330"/>
        <v>0</v>
      </c>
      <c r="AP299" s="129"/>
      <c r="AQ299" s="273" t="e">
        <f t="shared" ref="AQ299" si="1481">ROUND(AVERAGE(U299,Y299,AD299,AI299,AN299),0)</f>
        <v>#DIV/0!</v>
      </c>
      <c r="AR299" s="369" t="e">
        <f t="shared" ref="AR299" si="1482">IF(AQ299&lt;1.5,"FUERTE",IF(AND(AQ299&gt;=1.5,AQ299&lt;2.5),"ACEPTABLE",IF(AQ299&gt;=5,"INEXISTENTE","DÉBIL")))</f>
        <v>#DIV/0!</v>
      </c>
      <c r="AS299" s="272">
        <f t="shared" ref="AS299" si="1483">IF(R299=0,0,ROUND((R299*AQ299),0))</f>
        <v>0</v>
      </c>
      <c r="AT299" s="371" t="str">
        <f t="shared" ref="AT299" si="1484">IF(AS299&gt;=36,"GRAVE", IF(AS299&lt;=10, "LEVE", "MODERADO"))</f>
        <v>LEVE</v>
      </c>
      <c r="AU299" s="293"/>
      <c r="AV299" s="293"/>
      <c r="AW299" s="129"/>
      <c r="AX299" s="129"/>
      <c r="AY299" s="86"/>
      <c r="AZ299" s="87"/>
      <c r="BA299" s="88"/>
      <c r="BB299" s="88"/>
      <c r="BC299" s="88"/>
      <c r="BD299" s="88"/>
      <c r="BE299" s="88"/>
      <c r="BF299" s="88"/>
      <c r="BG299" s="88"/>
    </row>
    <row r="300" spans="1:59" s="90" customFormat="1" hidden="1" x14ac:dyDescent="0.2">
      <c r="A300" s="290"/>
      <c r="B300" s="291"/>
      <c r="C300" s="418"/>
      <c r="D300" s="293"/>
      <c r="E300" s="295"/>
      <c r="F300" s="271"/>
      <c r="G300" s="129"/>
      <c r="H300" s="129"/>
      <c r="I300" s="84"/>
      <c r="J300" s="271"/>
      <c r="K300" s="271"/>
      <c r="L300" s="271"/>
      <c r="M300" s="271"/>
      <c r="N300" s="291"/>
      <c r="O300" s="272"/>
      <c r="P300" s="291"/>
      <c r="Q300" s="272"/>
      <c r="R300" s="272"/>
      <c r="S300" s="85"/>
      <c r="T300" s="84">
        <f t="shared" si="1326"/>
        <v>0</v>
      </c>
      <c r="U300" s="273"/>
      <c r="V300" s="273"/>
      <c r="W300" s="129"/>
      <c r="X300" s="273"/>
      <c r="Y300" s="273"/>
      <c r="Z300" s="132">
        <f t="shared" si="1327"/>
        <v>0</v>
      </c>
      <c r="AA300" s="129"/>
      <c r="AB300" s="129"/>
      <c r="AC300" s="273"/>
      <c r="AD300" s="273"/>
      <c r="AE300" s="132">
        <f t="shared" si="1328"/>
        <v>0</v>
      </c>
      <c r="AF300" s="129"/>
      <c r="AG300" s="129"/>
      <c r="AH300" s="273"/>
      <c r="AI300" s="273"/>
      <c r="AJ300" s="132">
        <f t="shared" si="1329"/>
        <v>0</v>
      </c>
      <c r="AK300" s="129"/>
      <c r="AL300" s="129"/>
      <c r="AM300" s="273"/>
      <c r="AN300" s="273"/>
      <c r="AO300" s="132">
        <f t="shared" si="1330"/>
        <v>0</v>
      </c>
      <c r="AP300" s="129"/>
      <c r="AQ300" s="273"/>
      <c r="AR300" s="369"/>
      <c r="AS300" s="272"/>
      <c r="AT300" s="371"/>
      <c r="AU300" s="293"/>
      <c r="AV300" s="293"/>
      <c r="AW300" s="129"/>
      <c r="AX300" s="129"/>
      <c r="AY300" s="86"/>
      <c r="AZ300" s="87"/>
      <c r="BA300" s="88"/>
      <c r="BB300" s="88"/>
      <c r="BC300" s="88"/>
      <c r="BD300" s="88"/>
      <c r="BE300" s="88"/>
      <c r="BF300" s="88"/>
      <c r="BG300" s="88"/>
    </row>
    <row r="301" spans="1:59" s="90" customFormat="1" hidden="1" x14ac:dyDescent="0.2">
      <c r="A301" s="290"/>
      <c r="B301" s="291"/>
      <c r="C301" s="418"/>
      <c r="D301" s="293"/>
      <c r="E301" s="295"/>
      <c r="F301" s="271"/>
      <c r="G301" s="129"/>
      <c r="H301" s="129"/>
      <c r="I301" s="84"/>
      <c r="J301" s="271"/>
      <c r="K301" s="271"/>
      <c r="L301" s="271"/>
      <c r="M301" s="271"/>
      <c r="N301" s="291"/>
      <c r="O301" s="272"/>
      <c r="P301" s="291"/>
      <c r="Q301" s="272"/>
      <c r="R301" s="272"/>
      <c r="S301" s="85"/>
      <c r="T301" s="84">
        <f t="shared" si="1326"/>
        <v>0</v>
      </c>
      <c r="U301" s="273"/>
      <c r="V301" s="273"/>
      <c r="W301" s="129"/>
      <c r="X301" s="273"/>
      <c r="Y301" s="273"/>
      <c r="Z301" s="132">
        <f t="shared" si="1327"/>
        <v>0</v>
      </c>
      <c r="AA301" s="129"/>
      <c r="AB301" s="129"/>
      <c r="AC301" s="273"/>
      <c r="AD301" s="273"/>
      <c r="AE301" s="132">
        <f t="shared" si="1328"/>
        <v>0</v>
      </c>
      <c r="AF301" s="129"/>
      <c r="AG301" s="129"/>
      <c r="AH301" s="273"/>
      <c r="AI301" s="273"/>
      <c r="AJ301" s="132">
        <f t="shared" si="1329"/>
        <v>0</v>
      </c>
      <c r="AK301" s="129"/>
      <c r="AL301" s="129"/>
      <c r="AM301" s="273"/>
      <c r="AN301" s="273"/>
      <c r="AO301" s="132">
        <f t="shared" si="1330"/>
        <v>0</v>
      </c>
      <c r="AP301" s="129"/>
      <c r="AQ301" s="273"/>
      <c r="AR301" s="369"/>
      <c r="AS301" s="272"/>
      <c r="AT301" s="371"/>
      <c r="AU301" s="293"/>
      <c r="AV301" s="293"/>
      <c r="AW301" s="129"/>
      <c r="AX301" s="129"/>
      <c r="AY301" s="86"/>
      <c r="AZ301" s="87"/>
      <c r="BA301" s="88"/>
      <c r="BB301" s="88"/>
      <c r="BC301" s="88"/>
      <c r="BD301" s="88"/>
      <c r="BE301" s="88"/>
      <c r="BF301" s="88"/>
      <c r="BG301" s="88"/>
    </row>
    <row r="302" spans="1:59" s="90" customFormat="1" hidden="1" x14ac:dyDescent="0.2">
      <c r="A302" s="290">
        <v>98</v>
      </c>
      <c r="B302" s="291"/>
      <c r="C302" s="418" t="e">
        <f>+VLOOKUP(B302,$A$691:$B$730,2,0)</f>
        <v>#N/A</v>
      </c>
      <c r="D302" s="293"/>
      <c r="E302" s="295" t="e">
        <f>IF(D302=$D$661,$E$661,IF(D302=$D$662,$E$662,IF(D302=$D$663,$E$663,IF(D302=$D$664,$E$664,IF(D302=$D$665,$E$665,IF(D302=$D$666,$E$666,IF(D302=$D$667,$E$667,IF(D302=$D$668,$E$668,IF(D302=$D$669,$E$669,IF(D302=$D$670,$E$670,IF(D302=VICERRECTORÍA_ACADÉMICA_,BE913,IF(D302=PLANEACIÓN_,BE915, IF(D302=IMPACTO,BE914,IF(D302=VICERRECTORÍA_ADMINISTRATIVA_FINANCIERA_,BE916,IF(D302=_VICERRECTORÍA_RESPONSABILIDAD_SOCIAL_Y_BIENESTAR_UNIVERSITARIO_,BE917," ")))))))))))))))</f>
        <v>#VALUE!</v>
      </c>
      <c r="F302" s="271"/>
      <c r="G302" s="129"/>
      <c r="H302" s="129"/>
      <c r="I302" s="84"/>
      <c r="J302" s="271"/>
      <c r="K302" s="291"/>
      <c r="L302" s="271"/>
      <c r="M302" s="271"/>
      <c r="N302" s="291"/>
      <c r="O302" s="272">
        <f t="shared" ref="O302" si="1485">IF(N302="ALTA",5,IF(N302="MEDIO ALTA",4,IF(N302="MEDIA",3,IF(N302="MEDIO BAJA",2,IF(N302="BAJA",1,0)))))</f>
        <v>0</v>
      </c>
      <c r="P302" s="291"/>
      <c r="Q302" s="272">
        <f t="shared" ref="Q302" si="1486">IF(P302="ALTO",5,IF(P302="MEDIO-ALTO",4,IF(P302="MEDIO",3,IF(P302="MEDIO-BAJO",2,IF(P302="BAJO",1,0)))))</f>
        <v>0</v>
      </c>
      <c r="R302" s="272">
        <f t="shared" ref="R302" si="1487">Q302*O302</f>
        <v>0</v>
      </c>
      <c r="S302" s="85"/>
      <c r="T302" s="84">
        <f t="shared" si="1326"/>
        <v>0</v>
      </c>
      <c r="U302" s="273" t="e">
        <f t="shared" si="1201"/>
        <v>#DIV/0!</v>
      </c>
      <c r="V302" s="273" t="e">
        <f t="shared" si="1202"/>
        <v>#DIV/0!</v>
      </c>
      <c r="W302" s="129"/>
      <c r="X302" s="273" t="e">
        <f t="shared" ref="X302" si="1488">IF(S302="No_existen",5*$X$10,Y302*$X$10)</f>
        <v>#DIV/0!</v>
      </c>
      <c r="Y302" s="273" t="e">
        <f t="shared" si="1316"/>
        <v>#DIV/0!</v>
      </c>
      <c r="Z302" s="132">
        <f t="shared" si="1327"/>
        <v>0</v>
      </c>
      <c r="AA302" s="129"/>
      <c r="AB302" s="129"/>
      <c r="AC302" s="273" t="e">
        <f t="shared" ref="AC302" si="1489">IF(S302="No_existen",5*$AC$10,AD302*$AC$10)</f>
        <v>#DIV/0!</v>
      </c>
      <c r="AD302" s="273" t="e">
        <f t="shared" si="1205"/>
        <v>#DIV/0!</v>
      </c>
      <c r="AE302" s="132">
        <f t="shared" si="1328"/>
        <v>0</v>
      </c>
      <c r="AF302" s="129"/>
      <c r="AG302" s="129"/>
      <c r="AH302" s="273" t="e">
        <f t="shared" ref="AH302" si="1490">IF(S302="No_existen",5*$AH$10,AI302*$AH$10)</f>
        <v>#DIV/0!</v>
      </c>
      <c r="AI302" s="273" t="e">
        <f t="shared" ref="AI302" si="1491">ROUND(AVERAGEIF(AJ302:AJ304,"&gt;0"),0)</f>
        <v>#DIV/0!</v>
      </c>
      <c r="AJ302" s="132">
        <f t="shared" si="1329"/>
        <v>0</v>
      </c>
      <c r="AK302" s="129"/>
      <c r="AL302" s="129"/>
      <c r="AM302" s="273" t="e">
        <f t="shared" ref="AM302" si="1492">IF(S302="No_existen",5*$AM$10,AN302*$AM$10)</f>
        <v>#DIV/0!</v>
      </c>
      <c r="AN302" s="273" t="e">
        <f t="shared" ref="AN302" si="1493">ROUND(AVERAGEIF(AO302:AO304,"&gt;0"),0)</f>
        <v>#DIV/0!</v>
      </c>
      <c r="AO302" s="132">
        <f t="shared" si="1330"/>
        <v>0</v>
      </c>
      <c r="AP302" s="129"/>
      <c r="AQ302" s="273" t="e">
        <f t="shared" ref="AQ302" si="1494">ROUND(AVERAGE(U302,Y302,AD302,AI302,AN302),0)</f>
        <v>#DIV/0!</v>
      </c>
      <c r="AR302" s="369" t="e">
        <f t="shared" ref="AR302" si="1495">IF(AQ302&lt;1.5,"FUERTE",IF(AND(AQ302&gt;=1.5,AQ302&lt;2.5),"ACEPTABLE",IF(AQ302&gt;=5,"INEXISTENTE","DÉBIL")))</f>
        <v>#DIV/0!</v>
      </c>
      <c r="AS302" s="272">
        <f t="shared" ref="AS302" si="1496">IF(R302=0,0,ROUND((R302*AQ302),0))</f>
        <v>0</v>
      </c>
      <c r="AT302" s="371" t="str">
        <f t="shared" ref="AT302" si="1497">IF(AS302&gt;=36,"GRAVE", IF(AS302&lt;=10, "LEVE", "MODERADO"))</f>
        <v>LEVE</v>
      </c>
      <c r="AU302" s="293"/>
      <c r="AV302" s="293"/>
      <c r="AW302" s="129"/>
      <c r="AX302" s="129"/>
      <c r="AY302" s="86"/>
      <c r="AZ302" s="87"/>
      <c r="BA302" s="88"/>
      <c r="BB302" s="88"/>
      <c r="BC302" s="88"/>
      <c r="BD302" s="88"/>
      <c r="BE302" s="88"/>
      <c r="BF302" s="88"/>
      <c r="BG302" s="88"/>
    </row>
    <row r="303" spans="1:59" s="90" customFormat="1" hidden="1" x14ac:dyDescent="0.2">
      <c r="A303" s="290"/>
      <c r="B303" s="291"/>
      <c r="C303" s="418"/>
      <c r="D303" s="293"/>
      <c r="E303" s="295"/>
      <c r="F303" s="271"/>
      <c r="G303" s="129"/>
      <c r="H303" s="129"/>
      <c r="I303" s="84"/>
      <c r="J303" s="271"/>
      <c r="K303" s="271"/>
      <c r="L303" s="271"/>
      <c r="M303" s="271"/>
      <c r="N303" s="291"/>
      <c r="O303" s="272"/>
      <c r="P303" s="291"/>
      <c r="Q303" s="272"/>
      <c r="R303" s="272"/>
      <c r="S303" s="85"/>
      <c r="T303" s="84">
        <f t="shared" si="1326"/>
        <v>0</v>
      </c>
      <c r="U303" s="273"/>
      <c r="V303" s="273"/>
      <c r="W303" s="129"/>
      <c r="X303" s="273"/>
      <c r="Y303" s="273"/>
      <c r="Z303" s="132">
        <f t="shared" si="1327"/>
        <v>0</v>
      </c>
      <c r="AA303" s="129"/>
      <c r="AB303" s="129"/>
      <c r="AC303" s="273"/>
      <c r="AD303" s="273"/>
      <c r="AE303" s="132">
        <f t="shared" si="1328"/>
        <v>0</v>
      </c>
      <c r="AF303" s="129"/>
      <c r="AG303" s="129"/>
      <c r="AH303" s="273"/>
      <c r="AI303" s="273"/>
      <c r="AJ303" s="132">
        <f t="shared" si="1329"/>
        <v>0</v>
      </c>
      <c r="AK303" s="129"/>
      <c r="AL303" s="129"/>
      <c r="AM303" s="273"/>
      <c r="AN303" s="273"/>
      <c r="AO303" s="132">
        <f t="shared" si="1330"/>
        <v>0</v>
      </c>
      <c r="AP303" s="129"/>
      <c r="AQ303" s="273"/>
      <c r="AR303" s="369"/>
      <c r="AS303" s="272"/>
      <c r="AT303" s="371"/>
      <c r="AU303" s="293"/>
      <c r="AV303" s="293"/>
      <c r="AW303" s="129"/>
      <c r="AX303" s="129"/>
      <c r="AY303" s="86"/>
      <c r="AZ303" s="87"/>
      <c r="BA303" s="88"/>
      <c r="BB303" s="88"/>
      <c r="BC303" s="88"/>
      <c r="BD303" s="88"/>
      <c r="BE303" s="88"/>
      <c r="BF303" s="88"/>
      <c r="BG303" s="88"/>
    </row>
    <row r="304" spans="1:59" s="90" customFormat="1" hidden="1" x14ac:dyDescent="0.2">
      <c r="A304" s="290"/>
      <c r="B304" s="291"/>
      <c r="C304" s="418"/>
      <c r="D304" s="293"/>
      <c r="E304" s="295"/>
      <c r="F304" s="271"/>
      <c r="G304" s="129"/>
      <c r="H304" s="129"/>
      <c r="I304" s="84"/>
      <c r="J304" s="271"/>
      <c r="K304" s="271"/>
      <c r="L304" s="271"/>
      <c r="M304" s="271"/>
      <c r="N304" s="291"/>
      <c r="O304" s="272"/>
      <c r="P304" s="291"/>
      <c r="Q304" s="272"/>
      <c r="R304" s="272"/>
      <c r="S304" s="85"/>
      <c r="T304" s="84">
        <f t="shared" si="1326"/>
        <v>0</v>
      </c>
      <c r="U304" s="273"/>
      <c r="V304" s="273"/>
      <c r="W304" s="129"/>
      <c r="X304" s="273"/>
      <c r="Y304" s="273"/>
      <c r="Z304" s="132">
        <f t="shared" si="1327"/>
        <v>0</v>
      </c>
      <c r="AA304" s="129"/>
      <c r="AB304" s="129"/>
      <c r="AC304" s="273"/>
      <c r="AD304" s="273"/>
      <c r="AE304" s="132">
        <f t="shared" si="1328"/>
        <v>0</v>
      </c>
      <c r="AF304" s="129"/>
      <c r="AG304" s="129"/>
      <c r="AH304" s="273"/>
      <c r="AI304" s="273"/>
      <c r="AJ304" s="132">
        <f t="shared" si="1329"/>
        <v>0</v>
      </c>
      <c r="AK304" s="129"/>
      <c r="AL304" s="129"/>
      <c r="AM304" s="273"/>
      <c r="AN304" s="273"/>
      <c r="AO304" s="132">
        <f t="shared" si="1330"/>
        <v>0</v>
      </c>
      <c r="AP304" s="129"/>
      <c r="AQ304" s="273"/>
      <c r="AR304" s="369"/>
      <c r="AS304" s="272"/>
      <c r="AT304" s="371"/>
      <c r="AU304" s="293"/>
      <c r="AV304" s="293"/>
      <c r="AW304" s="129"/>
      <c r="AX304" s="129"/>
      <c r="AY304" s="86"/>
      <c r="AZ304" s="87"/>
      <c r="BA304" s="88"/>
      <c r="BB304" s="88"/>
      <c r="BC304" s="88"/>
      <c r="BD304" s="88"/>
      <c r="BE304" s="88"/>
      <c r="BF304" s="88"/>
      <c r="BG304" s="88"/>
    </row>
    <row r="305" spans="1:59" s="90" customFormat="1" hidden="1" x14ac:dyDescent="0.2">
      <c r="A305" s="290">
        <v>99</v>
      </c>
      <c r="B305" s="291"/>
      <c r="C305" s="418" t="e">
        <f>+VLOOKUP(B305,$A$691:$B$730,2,0)</f>
        <v>#N/A</v>
      </c>
      <c r="D305" s="293"/>
      <c r="E305" s="295" t="e">
        <f>IF(D305=$D$661,$E$661,IF(D305=$D$662,$E$662,IF(D305=$D$663,$E$663,IF(D305=$D$664,$E$664,IF(D305=$D$665,$E$665,IF(D305=$D$666,$E$666,IF(D305=$D$667,$E$667,IF(D305=$D$668,$E$668,IF(D305=$D$669,$E$669,IF(D305=$D$670,$E$670,IF(D305=VICERRECTORÍA_ACADÉMICA_,BE916,IF(D305=PLANEACIÓN_,BE918, IF(D305=IMPACTO,BE917,IF(D305=VICERRECTORÍA_ADMINISTRATIVA_FINANCIERA_,BE919,IF(D305=_VICERRECTORÍA_RESPONSABILIDAD_SOCIAL_Y_BIENESTAR_UNIVERSITARIO_,BE920," ")))))))))))))))</f>
        <v>#VALUE!</v>
      </c>
      <c r="F305" s="271"/>
      <c r="G305" s="129"/>
      <c r="H305" s="129"/>
      <c r="I305" s="84"/>
      <c r="J305" s="271"/>
      <c r="K305" s="291"/>
      <c r="L305" s="271"/>
      <c r="M305" s="271"/>
      <c r="N305" s="291"/>
      <c r="O305" s="272">
        <f t="shared" ref="O305" si="1498">IF(N305="ALTA",5,IF(N305="MEDIO ALTA",4,IF(N305="MEDIA",3,IF(N305="MEDIO BAJA",2,IF(N305="BAJA",1,0)))))</f>
        <v>0</v>
      </c>
      <c r="P305" s="291"/>
      <c r="Q305" s="272">
        <f t="shared" ref="Q305" si="1499">IF(P305="ALTO",5,IF(P305="MEDIO-ALTO",4,IF(P305="MEDIO",3,IF(P305="MEDIO-BAJO",2,IF(P305="BAJO",1,0)))))</f>
        <v>0</v>
      </c>
      <c r="R305" s="272">
        <f t="shared" ref="R305" si="1500">Q305*O305</f>
        <v>0</v>
      </c>
      <c r="S305" s="85"/>
      <c r="T305" s="84">
        <f t="shared" si="1326"/>
        <v>0</v>
      </c>
      <c r="U305" s="273" t="e">
        <f t="shared" si="1217"/>
        <v>#DIV/0!</v>
      </c>
      <c r="V305" s="273" t="e">
        <f t="shared" si="1218"/>
        <v>#DIV/0!</v>
      </c>
      <c r="W305" s="129"/>
      <c r="X305" s="273" t="e">
        <f t="shared" ref="X305" si="1501">IF(S305="No_existen",5*$X$10,Y305*$X$10)</f>
        <v>#DIV/0!</v>
      </c>
      <c r="Y305" s="273" t="e">
        <f t="shared" si="1335"/>
        <v>#DIV/0!</v>
      </c>
      <c r="Z305" s="132">
        <f t="shared" si="1327"/>
        <v>0</v>
      </c>
      <c r="AA305" s="129"/>
      <c r="AB305" s="129"/>
      <c r="AC305" s="273" t="e">
        <f t="shared" ref="AC305" si="1502">IF(S305="No_existen",5*$AC$10,AD305*$AC$10)</f>
        <v>#DIV/0!</v>
      </c>
      <c r="AD305" s="273" t="e">
        <f t="shared" si="1221"/>
        <v>#DIV/0!</v>
      </c>
      <c r="AE305" s="132">
        <f t="shared" si="1328"/>
        <v>0</v>
      </c>
      <c r="AF305" s="129"/>
      <c r="AG305" s="129"/>
      <c r="AH305" s="273" t="e">
        <f t="shared" ref="AH305" si="1503">IF(S305="No_existen",5*$AH$10,AI305*$AH$10)</f>
        <v>#DIV/0!</v>
      </c>
      <c r="AI305" s="273" t="e">
        <f t="shared" ref="AI305" si="1504">ROUND(AVERAGEIF(AJ305:AJ307,"&gt;0"),0)</f>
        <v>#DIV/0!</v>
      </c>
      <c r="AJ305" s="132">
        <f t="shared" si="1329"/>
        <v>0</v>
      </c>
      <c r="AK305" s="129"/>
      <c r="AL305" s="129"/>
      <c r="AM305" s="273" t="e">
        <f t="shared" ref="AM305" si="1505">IF(S305="No_existen",5*$AM$10,AN305*$AM$10)</f>
        <v>#DIV/0!</v>
      </c>
      <c r="AN305" s="273" t="e">
        <f t="shared" ref="AN305" si="1506">ROUND(AVERAGEIF(AO305:AO307,"&gt;0"),0)</f>
        <v>#DIV/0!</v>
      </c>
      <c r="AO305" s="132">
        <f t="shared" si="1330"/>
        <v>0</v>
      </c>
      <c r="AP305" s="129"/>
      <c r="AQ305" s="273" t="e">
        <f t="shared" ref="AQ305" si="1507">ROUND(AVERAGE(U305,Y305,AD305,AI305,AN305),0)</f>
        <v>#DIV/0!</v>
      </c>
      <c r="AR305" s="369" t="e">
        <f t="shared" ref="AR305" si="1508">IF(AQ305&lt;1.5,"FUERTE",IF(AND(AQ305&gt;=1.5,AQ305&lt;2.5),"ACEPTABLE",IF(AQ305&gt;=5,"INEXISTENTE","DÉBIL")))</f>
        <v>#DIV/0!</v>
      </c>
      <c r="AS305" s="272">
        <f t="shared" ref="AS305" si="1509">IF(R305=0,0,ROUND((R305*AQ305),0))</f>
        <v>0</v>
      </c>
      <c r="AT305" s="371" t="str">
        <f t="shared" ref="AT305" si="1510">IF(AS305&gt;=36,"GRAVE", IF(AS305&lt;=10, "LEVE", "MODERADO"))</f>
        <v>LEVE</v>
      </c>
      <c r="AU305" s="293"/>
      <c r="AV305" s="293"/>
      <c r="AW305" s="129"/>
      <c r="AX305" s="129"/>
      <c r="AY305" s="86"/>
      <c r="AZ305" s="87"/>
      <c r="BA305" s="88"/>
      <c r="BB305" s="88"/>
      <c r="BC305" s="88"/>
      <c r="BD305" s="88"/>
      <c r="BE305" s="88"/>
      <c r="BF305" s="88"/>
      <c r="BG305" s="88"/>
    </row>
    <row r="306" spans="1:59" s="90" customFormat="1" hidden="1" x14ac:dyDescent="0.2">
      <c r="A306" s="290"/>
      <c r="B306" s="291"/>
      <c r="C306" s="418"/>
      <c r="D306" s="293"/>
      <c r="E306" s="295"/>
      <c r="F306" s="271"/>
      <c r="G306" s="129"/>
      <c r="H306" s="129"/>
      <c r="I306" s="84"/>
      <c r="J306" s="271"/>
      <c r="K306" s="271"/>
      <c r="L306" s="271"/>
      <c r="M306" s="271"/>
      <c r="N306" s="291"/>
      <c r="O306" s="272"/>
      <c r="P306" s="291"/>
      <c r="Q306" s="272"/>
      <c r="R306" s="272"/>
      <c r="S306" s="85"/>
      <c r="T306" s="84">
        <f t="shared" si="1326"/>
        <v>0</v>
      </c>
      <c r="U306" s="273"/>
      <c r="V306" s="273"/>
      <c r="W306" s="129"/>
      <c r="X306" s="273"/>
      <c r="Y306" s="273"/>
      <c r="Z306" s="132">
        <f t="shared" si="1327"/>
        <v>0</v>
      </c>
      <c r="AA306" s="129"/>
      <c r="AB306" s="129"/>
      <c r="AC306" s="273"/>
      <c r="AD306" s="273"/>
      <c r="AE306" s="132">
        <f t="shared" si="1328"/>
        <v>0</v>
      </c>
      <c r="AF306" s="129"/>
      <c r="AG306" s="129"/>
      <c r="AH306" s="273"/>
      <c r="AI306" s="273"/>
      <c r="AJ306" s="132">
        <f t="shared" si="1329"/>
        <v>0</v>
      </c>
      <c r="AK306" s="129"/>
      <c r="AL306" s="129"/>
      <c r="AM306" s="273"/>
      <c r="AN306" s="273"/>
      <c r="AO306" s="132">
        <f t="shared" si="1330"/>
        <v>0</v>
      </c>
      <c r="AP306" s="129"/>
      <c r="AQ306" s="273"/>
      <c r="AR306" s="369"/>
      <c r="AS306" s="272"/>
      <c r="AT306" s="371"/>
      <c r="AU306" s="293"/>
      <c r="AV306" s="293"/>
      <c r="AW306" s="129"/>
      <c r="AX306" s="129"/>
      <c r="AY306" s="86"/>
      <c r="AZ306" s="87"/>
      <c r="BA306" s="88"/>
      <c r="BB306" s="88"/>
      <c r="BC306" s="88"/>
      <c r="BD306" s="88"/>
      <c r="BE306" s="88"/>
      <c r="BF306" s="88"/>
      <c r="BG306" s="88"/>
    </row>
    <row r="307" spans="1:59" s="90" customFormat="1" hidden="1" x14ac:dyDescent="0.2">
      <c r="A307" s="290"/>
      <c r="B307" s="291"/>
      <c r="C307" s="418"/>
      <c r="D307" s="293"/>
      <c r="E307" s="295"/>
      <c r="F307" s="271"/>
      <c r="G307" s="129"/>
      <c r="H307" s="129"/>
      <c r="I307" s="84"/>
      <c r="J307" s="271"/>
      <c r="K307" s="271"/>
      <c r="L307" s="271"/>
      <c r="M307" s="271"/>
      <c r="N307" s="291"/>
      <c r="O307" s="272"/>
      <c r="P307" s="291"/>
      <c r="Q307" s="272"/>
      <c r="R307" s="272"/>
      <c r="S307" s="85"/>
      <c r="T307" s="84">
        <f t="shared" si="1326"/>
        <v>0</v>
      </c>
      <c r="U307" s="273"/>
      <c r="V307" s="273"/>
      <c r="W307" s="129"/>
      <c r="X307" s="273"/>
      <c r="Y307" s="273"/>
      <c r="Z307" s="132">
        <f t="shared" si="1327"/>
        <v>0</v>
      </c>
      <c r="AA307" s="129"/>
      <c r="AB307" s="129"/>
      <c r="AC307" s="273"/>
      <c r="AD307" s="273"/>
      <c r="AE307" s="132">
        <f t="shared" si="1328"/>
        <v>0</v>
      </c>
      <c r="AF307" s="129"/>
      <c r="AG307" s="129"/>
      <c r="AH307" s="273"/>
      <c r="AI307" s="273"/>
      <c r="AJ307" s="132">
        <f t="shared" si="1329"/>
        <v>0</v>
      </c>
      <c r="AK307" s="129"/>
      <c r="AL307" s="129"/>
      <c r="AM307" s="273"/>
      <c r="AN307" s="273"/>
      <c r="AO307" s="132">
        <f t="shared" si="1330"/>
        <v>0</v>
      </c>
      <c r="AP307" s="129"/>
      <c r="AQ307" s="273"/>
      <c r="AR307" s="369"/>
      <c r="AS307" s="272"/>
      <c r="AT307" s="371"/>
      <c r="AU307" s="293"/>
      <c r="AV307" s="293"/>
      <c r="AW307" s="129"/>
      <c r="AX307" s="129"/>
      <c r="AY307" s="86"/>
      <c r="AZ307" s="87"/>
      <c r="BA307" s="88"/>
      <c r="BB307" s="88"/>
      <c r="BC307" s="88"/>
      <c r="BD307" s="88"/>
      <c r="BE307" s="88"/>
      <c r="BF307" s="88"/>
      <c r="BG307" s="88"/>
    </row>
    <row r="308" spans="1:59" s="90" customFormat="1" hidden="1" x14ac:dyDescent="0.2">
      <c r="A308" s="290">
        <v>100</v>
      </c>
      <c r="B308" s="291"/>
      <c r="C308" s="418" t="e">
        <f>+VLOOKUP(B308,$A$691:$B$730,2,0)</f>
        <v>#N/A</v>
      </c>
      <c r="D308" s="293"/>
      <c r="E308" s="295" t="e">
        <f>IF(D308=$D$661,$E$661,IF(D308=$D$662,$E$662,IF(D308=$D$663,$E$663,IF(D308=$D$664,$E$664,IF(D308=$D$665,$E$665,IF(D308=$D$666,$E$666,IF(D308=$D$667,$E$667,IF(D308=$D$668,$E$668,IF(D308=$D$669,$E$669,IF(D308=$D$670,$E$670,IF(D308=VICERRECTORÍA_ACADÉMICA_,BE919,IF(D308=PLANEACIÓN_,BE921, IF(D308=IMPACTO,BE920,IF(D308=VICERRECTORÍA_ADMINISTRATIVA_FINANCIERA_,BE922,IF(D308=_VICERRECTORÍA_RESPONSABILIDAD_SOCIAL_Y_BIENESTAR_UNIVERSITARIO_,BE923," ")))))))))))))))</f>
        <v>#VALUE!</v>
      </c>
      <c r="F308" s="271"/>
      <c r="G308" s="129"/>
      <c r="H308" s="129"/>
      <c r="I308" s="84"/>
      <c r="J308" s="271"/>
      <c r="K308" s="291"/>
      <c r="L308" s="271"/>
      <c r="M308" s="271"/>
      <c r="N308" s="291"/>
      <c r="O308" s="272">
        <f t="shared" ref="O308" si="1511">IF(N308="ALTA",5,IF(N308="MEDIO ALTA",4,IF(N308="MEDIA",3,IF(N308="MEDIO BAJA",2,IF(N308="BAJA",1,0)))))</f>
        <v>0</v>
      </c>
      <c r="P308" s="291"/>
      <c r="Q308" s="272">
        <f t="shared" ref="Q308" si="1512">IF(P308="ALTO",5,IF(P308="MEDIO-ALTO",4,IF(P308="MEDIO",3,IF(P308="MEDIO-BAJO",2,IF(P308="BAJO",1,0)))))</f>
        <v>0</v>
      </c>
      <c r="R308" s="272">
        <f t="shared" ref="R308" si="1513">Q308*O308</f>
        <v>0</v>
      </c>
      <c r="S308" s="85"/>
      <c r="T308" s="84">
        <f t="shared" si="1326"/>
        <v>0</v>
      </c>
      <c r="U308" s="273" t="e">
        <f t="shared" si="1233"/>
        <v>#DIV/0!</v>
      </c>
      <c r="V308" s="273" t="e">
        <f t="shared" si="1234"/>
        <v>#DIV/0!</v>
      </c>
      <c r="W308" s="129"/>
      <c r="X308" s="273" t="e">
        <f t="shared" ref="X308" si="1514">IF(S308="No_existen",5*$X$10,Y308*$X$10)</f>
        <v>#DIV/0!</v>
      </c>
      <c r="Y308" s="273" t="e">
        <f t="shared" si="1349"/>
        <v>#DIV/0!</v>
      </c>
      <c r="Z308" s="132">
        <f t="shared" si="1327"/>
        <v>0</v>
      </c>
      <c r="AA308" s="129"/>
      <c r="AB308" s="129"/>
      <c r="AC308" s="273" t="e">
        <f t="shared" ref="AC308" si="1515">IF(S308="No_existen",5*$AC$10,AD308*$AC$10)</f>
        <v>#DIV/0!</v>
      </c>
      <c r="AD308" s="273" t="e">
        <f t="shared" si="1237"/>
        <v>#DIV/0!</v>
      </c>
      <c r="AE308" s="132">
        <f t="shared" si="1328"/>
        <v>0</v>
      </c>
      <c r="AF308" s="129"/>
      <c r="AG308" s="129"/>
      <c r="AH308" s="273" t="e">
        <f t="shared" ref="AH308" si="1516">IF(S308="No_existen",5*$AH$10,AI308*$AH$10)</f>
        <v>#DIV/0!</v>
      </c>
      <c r="AI308" s="273" t="e">
        <f t="shared" ref="AI308" si="1517">ROUND(AVERAGEIF(AJ308:AJ310,"&gt;0"),0)</f>
        <v>#DIV/0!</v>
      </c>
      <c r="AJ308" s="132">
        <f t="shared" si="1329"/>
        <v>0</v>
      </c>
      <c r="AK308" s="129"/>
      <c r="AL308" s="129"/>
      <c r="AM308" s="273" t="e">
        <f t="shared" ref="AM308" si="1518">IF(S308="No_existen",5*$AM$10,AN308*$AM$10)</f>
        <v>#DIV/0!</v>
      </c>
      <c r="AN308" s="273" t="e">
        <f t="shared" ref="AN308" si="1519">ROUND(AVERAGEIF(AO308:AO310,"&gt;0"),0)</f>
        <v>#DIV/0!</v>
      </c>
      <c r="AO308" s="132">
        <f t="shared" si="1330"/>
        <v>0</v>
      </c>
      <c r="AP308" s="129"/>
      <c r="AQ308" s="273" t="e">
        <f t="shared" ref="AQ308" si="1520">ROUND(AVERAGE(U308,Y308,AD308,AI308,AN308),0)</f>
        <v>#DIV/0!</v>
      </c>
      <c r="AR308" s="369" t="e">
        <f t="shared" ref="AR308" si="1521">IF(AQ308&lt;1.5,"FUERTE",IF(AND(AQ308&gt;=1.5,AQ308&lt;2.5),"ACEPTABLE",IF(AQ308&gt;=5,"INEXISTENTE","DÉBIL")))</f>
        <v>#DIV/0!</v>
      </c>
      <c r="AS308" s="272">
        <f t="shared" ref="AS308" si="1522">IF(R308=0,0,ROUND((R308*AQ308),0))</f>
        <v>0</v>
      </c>
      <c r="AT308" s="371" t="str">
        <f t="shared" ref="AT308" si="1523">IF(AS308&gt;=36,"GRAVE", IF(AS308&lt;=10, "LEVE", "MODERADO"))</f>
        <v>LEVE</v>
      </c>
      <c r="AU308" s="293"/>
      <c r="AV308" s="293"/>
      <c r="AW308" s="129"/>
      <c r="AX308" s="129"/>
      <c r="AY308" s="86"/>
      <c r="AZ308" s="87"/>
      <c r="BA308" s="88"/>
      <c r="BB308" s="88"/>
      <c r="BC308" s="88"/>
      <c r="BD308" s="88"/>
      <c r="BE308" s="88"/>
      <c r="BF308" s="88"/>
      <c r="BG308" s="88"/>
    </row>
    <row r="309" spans="1:59" s="90" customFormat="1" hidden="1" x14ac:dyDescent="0.2">
      <c r="A309" s="290"/>
      <c r="B309" s="291"/>
      <c r="C309" s="418"/>
      <c r="D309" s="293"/>
      <c r="E309" s="295"/>
      <c r="F309" s="271"/>
      <c r="G309" s="129"/>
      <c r="H309" s="129"/>
      <c r="I309" s="84"/>
      <c r="J309" s="271"/>
      <c r="K309" s="271"/>
      <c r="L309" s="271"/>
      <c r="M309" s="271"/>
      <c r="N309" s="291"/>
      <c r="O309" s="272"/>
      <c r="P309" s="291"/>
      <c r="Q309" s="272"/>
      <c r="R309" s="272"/>
      <c r="S309" s="85"/>
      <c r="T309" s="84">
        <f t="shared" si="1326"/>
        <v>0</v>
      </c>
      <c r="U309" s="273"/>
      <c r="V309" s="273"/>
      <c r="W309" s="129"/>
      <c r="X309" s="273"/>
      <c r="Y309" s="273"/>
      <c r="Z309" s="132">
        <f t="shared" si="1327"/>
        <v>0</v>
      </c>
      <c r="AA309" s="129"/>
      <c r="AB309" s="129"/>
      <c r="AC309" s="273"/>
      <c r="AD309" s="273"/>
      <c r="AE309" s="132">
        <f t="shared" si="1328"/>
        <v>0</v>
      </c>
      <c r="AF309" s="129"/>
      <c r="AG309" s="129"/>
      <c r="AH309" s="273"/>
      <c r="AI309" s="273"/>
      <c r="AJ309" s="132">
        <f t="shared" si="1329"/>
        <v>0</v>
      </c>
      <c r="AK309" s="129"/>
      <c r="AL309" s="129"/>
      <c r="AM309" s="273"/>
      <c r="AN309" s="273"/>
      <c r="AO309" s="132">
        <f t="shared" si="1330"/>
        <v>0</v>
      </c>
      <c r="AP309" s="129"/>
      <c r="AQ309" s="273"/>
      <c r="AR309" s="369"/>
      <c r="AS309" s="272"/>
      <c r="AT309" s="371"/>
      <c r="AU309" s="293"/>
      <c r="AV309" s="293"/>
      <c r="AW309" s="129"/>
      <c r="AX309" s="129"/>
      <c r="AY309" s="86"/>
      <c r="AZ309" s="87"/>
      <c r="BA309" s="88"/>
      <c r="BB309" s="88"/>
      <c r="BC309" s="88"/>
      <c r="BD309" s="88"/>
      <c r="BE309" s="88"/>
      <c r="BF309" s="88"/>
      <c r="BG309" s="88"/>
    </row>
    <row r="310" spans="1:59" s="90" customFormat="1" hidden="1" x14ac:dyDescent="0.2">
      <c r="A310" s="290"/>
      <c r="B310" s="291"/>
      <c r="C310" s="418"/>
      <c r="D310" s="293"/>
      <c r="E310" s="295"/>
      <c r="F310" s="271"/>
      <c r="G310" s="129"/>
      <c r="H310" s="129"/>
      <c r="I310" s="84"/>
      <c r="J310" s="271"/>
      <c r="K310" s="271"/>
      <c r="L310" s="271"/>
      <c r="M310" s="271"/>
      <c r="N310" s="291"/>
      <c r="O310" s="272"/>
      <c r="P310" s="291"/>
      <c r="Q310" s="272"/>
      <c r="R310" s="272"/>
      <c r="S310" s="85"/>
      <c r="T310" s="84">
        <f t="shared" si="1326"/>
        <v>0</v>
      </c>
      <c r="U310" s="273"/>
      <c r="V310" s="273"/>
      <c r="W310" s="129"/>
      <c r="X310" s="273"/>
      <c r="Y310" s="273"/>
      <c r="Z310" s="132">
        <f t="shared" si="1327"/>
        <v>0</v>
      </c>
      <c r="AA310" s="129"/>
      <c r="AB310" s="129"/>
      <c r="AC310" s="273"/>
      <c r="AD310" s="273"/>
      <c r="AE310" s="132">
        <f t="shared" si="1328"/>
        <v>0</v>
      </c>
      <c r="AF310" s="129"/>
      <c r="AG310" s="129"/>
      <c r="AH310" s="273"/>
      <c r="AI310" s="273"/>
      <c r="AJ310" s="132">
        <f t="shared" si="1329"/>
        <v>0</v>
      </c>
      <c r="AK310" s="129"/>
      <c r="AL310" s="129"/>
      <c r="AM310" s="273"/>
      <c r="AN310" s="273"/>
      <c r="AO310" s="132">
        <f t="shared" si="1330"/>
        <v>0</v>
      </c>
      <c r="AP310" s="129"/>
      <c r="AQ310" s="273"/>
      <c r="AR310" s="369"/>
      <c r="AS310" s="272"/>
      <c r="AT310" s="371"/>
      <c r="AU310" s="293"/>
      <c r="AV310" s="293"/>
      <c r="AW310" s="129"/>
      <c r="AX310" s="129"/>
      <c r="AY310" s="86"/>
      <c r="AZ310" s="87"/>
      <c r="BA310" s="88"/>
      <c r="BB310" s="88"/>
      <c r="BC310" s="88"/>
      <c r="BD310" s="88"/>
      <c r="BE310" s="88"/>
      <c r="BF310" s="88"/>
      <c r="BG310" s="88"/>
    </row>
    <row r="311" spans="1:59" s="90" customFormat="1" hidden="1" x14ac:dyDescent="0.2">
      <c r="A311" s="290">
        <v>101</v>
      </c>
      <c r="B311" s="291"/>
      <c r="C311" s="418" t="e">
        <f>+VLOOKUP(B311,$A$691:$B$730,2,0)</f>
        <v>#N/A</v>
      </c>
      <c r="D311" s="293"/>
      <c r="E311" s="295" t="e">
        <f>IF(D311=$D$661,$E$661,IF(D311=$D$662,$E$662,IF(D311=$D$663,$E$663,IF(D311=$D$664,$E$664,IF(D311=$D$665,$E$665,IF(D311=$D$666,$E$666,IF(D311=$D$667,$E$667,IF(D311=$D$668,$E$668,IF(D311=$D$669,$E$669,IF(D311=$D$670,$E$670,IF(D311=VICERRECTORÍA_ACADÉMICA_,BE922,IF(D311=PLANEACIÓN_,BE924, IF(D311=IMPACTO,BE923,IF(D311=VICERRECTORÍA_ADMINISTRATIVA_FINANCIERA_,BE925,IF(D311=_VICERRECTORÍA_RESPONSABILIDAD_SOCIAL_Y_BIENESTAR_UNIVERSITARIO_,BE926," ")))))))))))))))</f>
        <v>#VALUE!</v>
      </c>
      <c r="F311" s="271"/>
      <c r="G311" s="129"/>
      <c r="H311" s="129"/>
      <c r="I311" s="84"/>
      <c r="J311" s="271"/>
      <c r="K311" s="291"/>
      <c r="L311" s="271"/>
      <c r="M311" s="271"/>
      <c r="N311" s="291"/>
      <c r="O311" s="272">
        <f t="shared" ref="O311" si="1524">IF(N311="ALTA",5,IF(N311="MEDIO ALTA",4,IF(N311="MEDIA",3,IF(N311="MEDIO BAJA",2,IF(N311="BAJA",1,0)))))</f>
        <v>0</v>
      </c>
      <c r="P311" s="291"/>
      <c r="Q311" s="272">
        <f t="shared" ref="Q311" si="1525">IF(P311="ALTO",5,IF(P311="MEDIO-ALTO",4,IF(P311="MEDIO",3,IF(P311="MEDIO-BAJO",2,IF(P311="BAJO",1,0)))))</f>
        <v>0</v>
      </c>
      <c r="R311" s="272">
        <f t="shared" ref="R311" si="1526">Q311*O311</f>
        <v>0</v>
      </c>
      <c r="S311" s="85"/>
      <c r="T311" s="84">
        <f t="shared" si="1326"/>
        <v>0</v>
      </c>
      <c r="U311" s="273" t="e">
        <f t="shared" ref="U311" si="1527">ROUND(AVERAGEIF(T311:T313,"&gt;0"),0)</f>
        <v>#DIV/0!</v>
      </c>
      <c r="V311" s="273" t="e">
        <f t="shared" ref="V311" si="1528">U311*0.6</f>
        <v>#DIV/0!</v>
      </c>
      <c r="W311" s="129"/>
      <c r="X311" s="273" t="e">
        <f t="shared" ref="X311" si="1529">IF(S311="No_existen",5*$X$10,Y311*$X$10)</f>
        <v>#DIV/0!</v>
      </c>
      <c r="Y311" s="273" t="e">
        <f t="shared" si="1363"/>
        <v>#DIV/0!</v>
      </c>
      <c r="Z311" s="132">
        <f t="shared" si="1327"/>
        <v>0</v>
      </c>
      <c r="AA311" s="129"/>
      <c r="AB311" s="129"/>
      <c r="AC311" s="273" t="e">
        <f t="shared" ref="AC311" si="1530">IF(S311="No_existen",5*$AC$10,AD311*$AC$10)</f>
        <v>#DIV/0!</v>
      </c>
      <c r="AD311" s="273" t="e">
        <f t="shared" ref="AD311" si="1531">ROUND(AVERAGEIF(AE311:AE313,"&gt;0"),0)</f>
        <v>#DIV/0!</v>
      </c>
      <c r="AE311" s="132">
        <f t="shared" si="1328"/>
        <v>0</v>
      </c>
      <c r="AF311" s="129"/>
      <c r="AG311" s="129"/>
      <c r="AH311" s="273" t="e">
        <f t="shared" ref="AH311" si="1532">IF(S311="No_existen",5*$AH$10,AI311*$AH$10)</f>
        <v>#DIV/0!</v>
      </c>
      <c r="AI311" s="273" t="e">
        <f t="shared" ref="AI311" si="1533">ROUND(AVERAGEIF(AJ311:AJ313,"&gt;0"),0)</f>
        <v>#DIV/0!</v>
      </c>
      <c r="AJ311" s="132">
        <f t="shared" si="1329"/>
        <v>0</v>
      </c>
      <c r="AK311" s="129"/>
      <c r="AL311" s="129"/>
      <c r="AM311" s="273" t="e">
        <f t="shared" ref="AM311" si="1534">IF(S311="No_existen",5*$AM$10,AN311*$AM$10)</f>
        <v>#DIV/0!</v>
      </c>
      <c r="AN311" s="273" t="e">
        <f t="shared" ref="AN311" si="1535">ROUND(AVERAGEIF(AO311:AO313,"&gt;0"),0)</f>
        <v>#DIV/0!</v>
      </c>
      <c r="AO311" s="132">
        <f t="shared" si="1330"/>
        <v>0</v>
      </c>
      <c r="AP311" s="129"/>
      <c r="AQ311" s="273" t="e">
        <f t="shared" ref="AQ311" si="1536">ROUND(AVERAGE(U311,Y311,AD311,AI311,AN311),0)</f>
        <v>#DIV/0!</v>
      </c>
      <c r="AR311" s="369" t="e">
        <f t="shared" ref="AR311" si="1537">IF(AQ311&lt;1.5,"FUERTE",IF(AND(AQ311&gt;=1.5,AQ311&lt;2.5),"ACEPTABLE",IF(AQ311&gt;=5,"INEXISTENTE","DÉBIL")))</f>
        <v>#DIV/0!</v>
      </c>
      <c r="AS311" s="272">
        <f t="shared" ref="AS311" si="1538">IF(R311=0,0,ROUND((R311*AQ311),0))</f>
        <v>0</v>
      </c>
      <c r="AT311" s="371" t="str">
        <f t="shared" ref="AT311" si="1539">IF(AS311&gt;=36,"GRAVE", IF(AS311&lt;=10, "LEVE", "MODERADO"))</f>
        <v>LEVE</v>
      </c>
      <c r="AU311" s="293"/>
      <c r="AV311" s="293"/>
      <c r="AW311" s="129"/>
      <c r="AX311" s="129"/>
      <c r="AY311" s="86"/>
      <c r="AZ311" s="87"/>
      <c r="BA311" s="88"/>
      <c r="BB311" s="88"/>
      <c r="BC311" s="88"/>
      <c r="BD311" s="88"/>
      <c r="BE311" s="88"/>
      <c r="BF311" s="88"/>
      <c r="BG311" s="88"/>
    </row>
    <row r="312" spans="1:59" s="90" customFormat="1" hidden="1" x14ac:dyDescent="0.2">
      <c r="A312" s="290"/>
      <c r="B312" s="291"/>
      <c r="C312" s="418"/>
      <c r="D312" s="293"/>
      <c r="E312" s="295"/>
      <c r="F312" s="271"/>
      <c r="G312" s="129"/>
      <c r="H312" s="129"/>
      <c r="I312" s="84"/>
      <c r="J312" s="271"/>
      <c r="K312" s="271"/>
      <c r="L312" s="271"/>
      <c r="M312" s="271"/>
      <c r="N312" s="291"/>
      <c r="O312" s="272"/>
      <c r="P312" s="291"/>
      <c r="Q312" s="272"/>
      <c r="R312" s="272"/>
      <c r="S312" s="85"/>
      <c r="T312" s="84">
        <f t="shared" si="1326"/>
        <v>0</v>
      </c>
      <c r="U312" s="273"/>
      <c r="V312" s="273"/>
      <c r="W312" s="129"/>
      <c r="X312" s="273"/>
      <c r="Y312" s="273"/>
      <c r="Z312" s="132">
        <f t="shared" si="1327"/>
        <v>0</v>
      </c>
      <c r="AA312" s="129"/>
      <c r="AB312" s="129"/>
      <c r="AC312" s="273"/>
      <c r="AD312" s="273"/>
      <c r="AE312" s="132">
        <f t="shared" si="1328"/>
        <v>0</v>
      </c>
      <c r="AF312" s="129"/>
      <c r="AG312" s="129"/>
      <c r="AH312" s="273"/>
      <c r="AI312" s="273"/>
      <c r="AJ312" s="132">
        <f t="shared" si="1329"/>
        <v>0</v>
      </c>
      <c r="AK312" s="129"/>
      <c r="AL312" s="129"/>
      <c r="AM312" s="273"/>
      <c r="AN312" s="273"/>
      <c r="AO312" s="132">
        <f t="shared" si="1330"/>
        <v>0</v>
      </c>
      <c r="AP312" s="129"/>
      <c r="AQ312" s="273"/>
      <c r="AR312" s="369"/>
      <c r="AS312" s="272"/>
      <c r="AT312" s="371"/>
      <c r="AU312" s="293"/>
      <c r="AV312" s="293"/>
      <c r="AW312" s="129"/>
      <c r="AX312" s="129"/>
      <c r="AY312" s="86"/>
      <c r="AZ312" s="87"/>
      <c r="BA312" s="88"/>
      <c r="BB312" s="88"/>
      <c r="BC312" s="88"/>
      <c r="BD312" s="88"/>
      <c r="BE312" s="88"/>
      <c r="BF312" s="88"/>
      <c r="BG312" s="88"/>
    </row>
    <row r="313" spans="1:59" s="90" customFormat="1" hidden="1" x14ac:dyDescent="0.2">
      <c r="A313" s="290"/>
      <c r="B313" s="291"/>
      <c r="C313" s="418"/>
      <c r="D313" s="293"/>
      <c r="E313" s="295"/>
      <c r="F313" s="271"/>
      <c r="G313" s="129"/>
      <c r="H313" s="129"/>
      <c r="I313" s="84"/>
      <c r="J313" s="271"/>
      <c r="K313" s="271"/>
      <c r="L313" s="271"/>
      <c r="M313" s="271"/>
      <c r="N313" s="291"/>
      <c r="O313" s="272"/>
      <c r="P313" s="291"/>
      <c r="Q313" s="272"/>
      <c r="R313" s="272"/>
      <c r="S313" s="85"/>
      <c r="T313" s="84">
        <f t="shared" si="1326"/>
        <v>0</v>
      </c>
      <c r="U313" s="273"/>
      <c r="V313" s="273"/>
      <c r="W313" s="129"/>
      <c r="X313" s="273"/>
      <c r="Y313" s="273"/>
      <c r="Z313" s="132">
        <f t="shared" si="1327"/>
        <v>0</v>
      </c>
      <c r="AA313" s="129"/>
      <c r="AB313" s="129"/>
      <c r="AC313" s="273"/>
      <c r="AD313" s="273"/>
      <c r="AE313" s="132">
        <f t="shared" si="1328"/>
        <v>0</v>
      </c>
      <c r="AF313" s="129"/>
      <c r="AG313" s="129"/>
      <c r="AH313" s="273"/>
      <c r="AI313" s="273"/>
      <c r="AJ313" s="132">
        <f t="shared" si="1329"/>
        <v>0</v>
      </c>
      <c r="AK313" s="129"/>
      <c r="AL313" s="129"/>
      <c r="AM313" s="273"/>
      <c r="AN313" s="273"/>
      <c r="AO313" s="132">
        <f t="shared" si="1330"/>
        <v>0</v>
      </c>
      <c r="AP313" s="129"/>
      <c r="AQ313" s="273"/>
      <c r="AR313" s="369"/>
      <c r="AS313" s="272"/>
      <c r="AT313" s="371"/>
      <c r="AU313" s="293"/>
      <c r="AV313" s="293"/>
      <c r="AW313" s="129"/>
      <c r="AX313" s="129"/>
      <c r="AY313" s="86"/>
      <c r="AZ313" s="87"/>
      <c r="BA313" s="88"/>
      <c r="BB313" s="88"/>
      <c r="BC313" s="88"/>
      <c r="BD313" s="88"/>
      <c r="BE313" s="88"/>
      <c r="BF313" s="88"/>
      <c r="BG313" s="88"/>
    </row>
    <row r="314" spans="1:59" s="90" customFormat="1" hidden="1" x14ac:dyDescent="0.2">
      <c r="A314" s="290">
        <v>102</v>
      </c>
      <c r="B314" s="291"/>
      <c r="C314" s="418" t="e">
        <f>+VLOOKUP(B314,$A$691:$B$730,2,0)</f>
        <v>#N/A</v>
      </c>
      <c r="D314" s="293"/>
      <c r="E314" s="295" t="e">
        <f>IF(D314=$D$661,$E$661,IF(D314=$D$662,$E$662,IF(D314=$D$663,$E$663,IF(D314=$D$664,$E$664,IF(D314=$D$665,$E$665,IF(D314=$D$666,$E$666,IF(D314=$D$667,$E$667,IF(D314=$D$668,$E$668,IF(D314=$D$669,$E$669,IF(D314=$D$670,$E$670,IF(D314=VICERRECTORÍA_ACADÉMICA_,BE925,IF(D314=PLANEACIÓN_,BE927, IF(D314=IMPACTO,BE926,IF(D314=VICERRECTORÍA_ADMINISTRATIVA_FINANCIERA_,BE928,IF(D314=_VICERRECTORÍA_RESPONSABILIDAD_SOCIAL_Y_BIENESTAR_UNIVERSITARIO_,BE929," ")))))))))))))))</f>
        <v>#VALUE!</v>
      </c>
      <c r="F314" s="271"/>
      <c r="G314" s="129"/>
      <c r="H314" s="129"/>
      <c r="I314" s="84"/>
      <c r="J314" s="271"/>
      <c r="K314" s="291"/>
      <c r="L314" s="271"/>
      <c r="M314" s="271"/>
      <c r="N314" s="291"/>
      <c r="O314" s="272">
        <f t="shared" ref="O314" si="1540">IF(N314="ALTA",5,IF(N314="MEDIO ALTA",4,IF(N314="MEDIA",3,IF(N314="MEDIO BAJA",2,IF(N314="BAJA",1,0)))))</f>
        <v>0</v>
      </c>
      <c r="P314" s="291"/>
      <c r="Q314" s="272">
        <f t="shared" ref="Q314" si="1541">IF(P314="ALTO",5,IF(P314="MEDIO-ALTO",4,IF(P314="MEDIO",3,IF(P314="MEDIO-BAJO",2,IF(P314="BAJO",1,0)))))</f>
        <v>0</v>
      </c>
      <c r="R314" s="272">
        <f t="shared" ref="R314" si="1542">Q314*O314</f>
        <v>0</v>
      </c>
      <c r="S314" s="85"/>
      <c r="T314" s="84">
        <f t="shared" si="1326"/>
        <v>0</v>
      </c>
      <c r="U314" s="273" t="e">
        <f t="shared" ref="U314:U374" si="1543">ROUND(AVERAGEIF(T314:T316,"&gt;0"),0)</f>
        <v>#DIV/0!</v>
      </c>
      <c r="V314" s="273" t="e">
        <f t="shared" ref="V314:V374" si="1544">U314*0.6</f>
        <v>#DIV/0!</v>
      </c>
      <c r="W314" s="129"/>
      <c r="X314" s="273" t="e">
        <f t="shared" ref="X314" si="1545">IF(S314="No_existen",5*$X$10,Y314*$X$10)</f>
        <v>#DIV/0!</v>
      </c>
      <c r="Y314" s="273" t="e">
        <f t="shared" si="1377"/>
        <v>#DIV/0!</v>
      </c>
      <c r="Z314" s="132">
        <f t="shared" si="1327"/>
        <v>0</v>
      </c>
      <c r="AA314" s="129"/>
      <c r="AB314" s="129"/>
      <c r="AC314" s="273" t="e">
        <f t="shared" ref="AC314" si="1546">IF(S314="No_existen",5*$AC$10,AD314*$AC$10)</f>
        <v>#DIV/0!</v>
      </c>
      <c r="AD314" s="273" t="e">
        <f t="shared" ref="AD314:AD374" si="1547">ROUND(AVERAGEIF(AE314:AE316,"&gt;0"),0)</f>
        <v>#DIV/0!</v>
      </c>
      <c r="AE314" s="132">
        <f t="shared" si="1328"/>
        <v>0</v>
      </c>
      <c r="AF314" s="129"/>
      <c r="AG314" s="129"/>
      <c r="AH314" s="273" t="e">
        <f t="shared" ref="AH314" si="1548">IF(S314="No_existen",5*$AH$10,AI314*$AH$10)</f>
        <v>#DIV/0!</v>
      </c>
      <c r="AI314" s="273" t="e">
        <f t="shared" ref="AI314" si="1549">ROUND(AVERAGEIF(AJ314:AJ316,"&gt;0"),0)</f>
        <v>#DIV/0!</v>
      </c>
      <c r="AJ314" s="132">
        <f t="shared" si="1329"/>
        <v>0</v>
      </c>
      <c r="AK314" s="129"/>
      <c r="AL314" s="129"/>
      <c r="AM314" s="273" t="e">
        <f t="shared" ref="AM314" si="1550">IF(S314="No_existen",5*$AM$10,AN314*$AM$10)</f>
        <v>#DIV/0!</v>
      </c>
      <c r="AN314" s="273" t="e">
        <f t="shared" ref="AN314" si="1551">ROUND(AVERAGEIF(AO314:AO316,"&gt;0"),0)</f>
        <v>#DIV/0!</v>
      </c>
      <c r="AO314" s="132">
        <f t="shared" si="1330"/>
        <v>0</v>
      </c>
      <c r="AP314" s="129"/>
      <c r="AQ314" s="273" t="e">
        <f t="shared" ref="AQ314" si="1552">ROUND(AVERAGE(U314,Y314,AD314,AI314,AN314),0)</f>
        <v>#DIV/0!</v>
      </c>
      <c r="AR314" s="369" t="e">
        <f t="shared" ref="AR314" si="1553">IF(AQ314&lt;1.5,"FUERTE",IF(AND(AQ314&gt;=1.5,AQ314&lt;2.5),"ACEPTABLE",IF(AQ314&gt;=5,"INEXISTENTE","DÉBIL")))</f>
        <v>#DIV/0!</v>
      </c>
      <c r="AS314" s="272">
        <f t="shared" ref="AS314" si="1554">IF(R314=0,0,ROUND((R314*AQ314),0))</f>
        <v>0</v>
      </c>
      <c r="AT314" s="371" t="str">
        <f t="shared" ref="AT314" si="1555">IF(AS314&gt;=36,"GRAVE", IF(AS314&lt;=10, "LEVE", "MODERADO"))</f>
        <v>LEVE</v>
      </c>
      <c r="AU314" s="293"/>
      <c r="AV314" s="293"/>
      <c r="AW314" s="129"/>
      <c r="AX314" s="129"/>
      <c r="AY314" s="86"/>
      <c r="AZ314" s="87"/>
      <c r="BA314" s="88"/>
      <c r="BB314" s="88"/>
      <c r="BC314" s="88"/>
      <c r="BD314" s="88"/>
      <c r="BE314" s="88"/>
      <c r="BF314" s="88"/>
      <c r="BG314" s="88"/>
    </row>
    <row r="315" spans="1:59" s="90" customFormat="1" hidden="1" x14ac:dyDescent="0.2">
      <c r="A315" s="290"/>
      <c r="B315" s="291"/>
      <c r="C315" s="418"/>
      <c r="D315" s="293"/>
      <c r="E315" s="295"/>
      <c r="F315" s="271"/>
      <c r="G315" s="129"/>
      <c r="H315" s="129"/>
      <c r="I315" s="84"/>
      <c r="J315" s="271"/>
      <c r="K315" s="271"/>
      <c r="L315" s="271"/>
      <c r="M315" s="271"/>
      <c r="N315" s="291"/>
      <c r="O315" s="272"/>
      <c r="P315" s="291"/>
      <c r="Q315" s="272"/>
      <c r="R315" s="272"/>
      <c r="S315" s="85"/>
      <c r="T315" s="84">
        <f t="shared" si="1326"/>
        <v>0</v>
      </c>
      <c r="U315" s="273"/>
      <c r="V315" s="273"/>
      <c r="W315" s="129"/>
      <c r="X315" s="273"/>
      <c r="Y315" s="273"/>
      <c r="Z315" s="132">
        <f t="shared" si="1327"/>
        <v>0</v>
      </c>
      <c r="AA315" s="129"/>
      <c r="AB315" s="129"/>
      <c r="AC315" s="273"/>
      <c r="AD315" s="273"/>
      <c r="AE315" s="132">
        <f t="shared" si="1328"/>
        <v>0</v>
      </c>
      <c r="AF315" s="129"/>
      <c r="AG315" s="129"/>
      <c r="AH315" s="273"/>
      <c r="AI315" s="273"/>
      <c r="AJ315" s="132">
        <f t="shared" si="1329"/>
        <v>0</v>
      </c>
      <c r="AK315" s="129"/>
      <c r="AL315" s="129"/>
      <c r="AM315" s="273"/>
      <c r="AN315" s="273"/>
      <c r="AO315" s="132">
        <f t="shared" si="1330"/>
        <v>0</v>
      </c>
      <c r="AP315" s="129"/>
      <c r="AQ315" s="273"/>
      <c r="AR315" s="369"/>
      <c r="AS315" s="272"/>
      <c r="AT315" s="371"/>
      <c r="AU315" s="293"/>
      <c r="AV315" s="293"/>
      <c r="AW315" s="129"/>
      <c r="AX315" s="129"/>
      <c r="AY315" s="86"/>
      <c r="AZ315" s="87"/>
      <c r="BA315" s="88"/>
      <c r="BB315" s="88"/>
      <c r="BC315" s="88"/>
      <c r="BD315" s="88"/>
      <c r="BE315" s="88"/>
      <c r="BF315" s="88"/>
      <c r="BG315" s="88"/>
    </row>
    <row r="316" spans="1:59" s="90" customFormat="1" hidden="1" x14ac:dyDescent="0.2">
      <c r="A316" s="290"/>
      <c r="B316" s="291"/>
      <c r="C316" s="418"/>
      <c r="D316" s="293"/>
      <c r="E316" s="295"/>
      <c r="F316" s="271"/>
      <c r="G316" s="129"/>
      <c r="H316" s="129"/>
      <c r="I316" s="84"/>
      <c r="J316" s="271"/>
      <c r="K316" s="271"/>
      <c r="L316" s="271"/>
      <c r="M316" s="271"/>
      <c r="N316" s="291"/>
      <c r="O316" s="272"/>
      <c r="P316" s="291"/>
      <c r="Q316" s="272"/>
      <c r="R316" s="272"/>
      <c r="S316" s="85"/>
      <c r="T316" s="84">
        <f t="shared" si="1326"/>
        <v>0</v>
      </c>
      <c r="U316" s="273"/>
      <c r="V316" s="273"/>
      <c r="W316" s="129"/>
      <c r="X316" s="273"/>
      <c r="Y316" s="273"/>
      <c r="Z316" s="132">
        <f t="shared" si="1327"/>
        <v>0</v>
      </c>
      <c r="AA316" s="129"/>
      <c r="AB316" s="129"/>
      <c r="AC316" s="273"/>
      <c r="AD316" s="273"/>
      <c r="AE316" s="132">
        <f t="shared" si="1328"/>
        <v>0</v>
      </c>
      <c r="AF316" s="129"/>
      <c r="AG316" s="129"/>
      <c r="AH316" s="273"/>
      <c r="AI316" s="273"/>
      <c r="AJ316" s="132">
        <f t="shared" si="1329"/>
        <v>0</v>
      </c>
      <c r="AK316" s="129"/>
      <c r="AL316" s="129"/>
      <c r="AM316" s="273"/>
      <c r="AN316" s="273"/>
      <c r="AO316" s="132">
        <f t="shared" si="1330"/>
        <v>0</v>
      </c>
      <c r="AP316" s="129"/>
      <c r="AQ316" s="273"/>
      <c r="AR316" s="369"/>
      <c r="AS316" s="272"/>
      <c r="AT316" s="371"/>
      <c r="AU316" s="293"/>
      <c r="AV316" s="293"/>
      <c r="AW316" s="129"/>
      <c r="AX316" s="129"/>
      <c r="AY316" s="86"/>
      <c r="AZ316" s="87"/>
      <c r="BA316" s="88"/>
      <c r="BB316" s="88"/>
      <c r="BC316" s="88"/>
      <c r="BD316" s="88"/>
      <c r="BE316" s="88"/>
      <c r="BF316" s="88"/>
      <c r="BG316" s="88"/>
    </row>
    <row r="317" spans="1:59" s="90" customFormat="1" hidden="1" x14ac:dyDescent="0.2">
      <c r="A317" s="290">
        <v>103</v>
      </c>
      <c r="B317" s="291"/>
      <c r="C317" s="418" t="e">
        <f>+VLOOKUP(B317,$A$691:$B$730,2,0)</f>
        <v>#N/A</v>
      </c>
      <c r="D317" s="293"/>
      <c r="E317" s="295" t="e">
        <f>IF(D317=$D$661,$E$661,IF(D317=$D$662,$E$662,IF(D317=$D$663,$E$663,IF(D317=$D$664,$E$664,IF(D317=$D$665,$E$665,IF(D317=$D$666,$E$666,IF(D317=$D$667,$E$667,IF(D317=$D$668,$E$668,IF(D317=$D$669,$E$669,IF(D317=$D$670,$E$670,IF(D317=VICERRECTORÍA_ACADÉMICA_,BE928,IF(D317=PLANEACIÓN_,BE930, IF(D317=IMPACTO,BE929,IF(D317=VICERRECTORÍA_ADMINISTRATIVA_FINANCIERA_,BE931,IF(D317=_VICERRECTORÍA_RESPONSABILIDAD_SOCIAL_Y_BIENESTAR_UNIVERSITARIO_,BE932," ")))))))))))))))</f>
        <v>#VALUE!</v>
      </c>
      <c r="F317" s="271"/>
      <c r="G317" s="129"/>
      <c r="H317" s="129"/>
      <c r="I317" s="84"/>
      <c r="J317" s="271"/>
      <c r="K317" s="291"/>
      <c r="L317" s="271"/>
      <c r="M317" s="271"/>
      <c r="N317" s="291"/>
      <c r="O317" s="272">
        <f t="shared" ref="O317" si="1556">IF(N317="ALTA",5,IF(N317="MEDIO ALTA",4,IF(N317="MEDIA",3,IF(N317="MEDIO BAJA",2,IF(N317="BAJA",1,0)))))</f>
        <v>0</v>
      </c>
      <c r="P317" s="291"/>
      <c r="Q317" s="272">
        <f t="shared" ref="Q317" si="1557">IF(P317="ALTO",5,IF(P317="MEDIO-ALTO",4,IF(P317="MEDIO",3,IF(P317="MEDIO-BAJO",2,IF(P317="BAJO",1,0)))))</f>
        <v>0</v>
      </c>
      <c r="R317" s="272">
        <f t="shared" ref="R317" si="1558">Q317*O317</f>
        <v>0</v>
      </c>
      <c r="S317" s="85"/>
      <c r="T317" s="84">
        <f t="shared" si="1326"/>
        <v>0</v>
      </c>
      <c r="U317" s="273" t="e">
        <f t="shared" ref="U317:U377" si="1559">ROUND(AVERAGEIF(T317:T319,"&gt;0"),0)</f>
        <v>#DIV/0!</v>
      </c>
      <c r="V317" s="273" t="e">
        <f t="shared" ref="V317:V377" si="1560">U317*0.6</f>
        <v>#DIV/0!</v>
      </c>
      <c r="W317" s="129"/>
      <c r="X317" s="273" t="e">
        <f t="shared" ref="X317" si="1561">IF(S317="No_existen",5*$X$10,Y317*$X$10)</f>
        <v>#DIV/0!</v>
      </c>
      <c r="Y317" s="273" t="e">
        <f t="shared" si="1391"/>
        <v>#DIV/0!</v>
      </c>
      <c r="Z317" s="132">
        <f t="shared" si="1327"/>
        <v>0</v>
      </c>
      <c r="AA317" s="129"/>
      <c r="AB317" s="129"/>
      <c r="AC317" s="273" t="e">
        <f t="shared" ref="AC317" si="1562">IF(S317="No_existen",5*$AC$10,AD317*$AC$10)</f>
        <v>#DIV/0!</v>
      </c>
      <c r="AD317" s="273" t="e">
        <f t="shared" ref="AD317:AD377" si="1563">ROUND(AVERAGEIF(AE317:AE319,"&gt;0"),0)</f>
        <v>#DIV/0!</v>
      </c>
      <c r="AE317" s="132">
        <f t="shared" si="1328"/>
        <v>0</v>
      </c>
      <c r="AF317" s="129"/>
      <c r="AG317" s="129"/>
      <c r="AH317" s="273" t="e">
        <f t="shared" ref="AH317" si="1564">IF(S317="No_existen",5*$AH$10,AI317*$AH$10)</f>
        <v>#DIV/0!</v>
      </c>
      <c r="AI317" s="273" t="e">
        <f t="shared" ref="AI317" si="1565">ROUND(AVERAGEIF(AJ317:AJ319,"&gt;0"),0)</f>
        <v>#DIV/0!</v>
      </c>
      <c r="AJ317" s="132">
        <f t="shared" si="1329"/>
        <v>0</v>
      </c>
      <c r="AK317" s="129"/>
      <c r="AL317" s="129"/>
      <c r="AM317" s="273" t="e">
        <f t="shared" ref="AM317" si="1566">IF(S317="No_existen",5*$AM$10,AN317*$AM$10)</f>
        <v>#DIV/0!</v>
      </c>
      <c r="AN317" s="273" t="e">
        <f t="shared" ref="AN317" si="1567">ROUND(AVERAGEIF(AO317:AO319,"&gt;0"),0)</f>
        <v>#DIV/0!</v>
      </c>
      <c r="AO317" s="132">
        <f t="shared" si="1330"/>
        <v>0</v>
      </c>
      <c r="AP317" s="129"/>
      <c r="AQ317" s="273" t="e">
        <f t="shared" ref="AQ317" si="1568">ROUND(AVERAGE(U317,Y317,AD317,AI317,AN317),0)</f>
        <v>#DIV/0!</v>
      </c>
      <c r="AR317" s="369" t="e">
        <f t="shared" ref="AR317" si="1569">IF(AQ317&lt;1.5,"FUERTE",IF(AND(AQ317&gt;=1.5,AQ317&lt;2.5),"ACEPTABLE",IF(AQ317&gt;=5,"INEXISTENTE","DÉBIL")))</f>
        <v>#DIV/0!</v>
      </c>
      <c r="AS317" s="272">
        <f t="shared" ref="AS317" si="1570">IF(R317=0,0,ROUND((R317*AQ317),0))</f>
        <v>0</v>
      </c>
      <c r="AT317" s="371" t="str">
        <f t="shared" ref="AT317" si="1571">IF(AS317&gt;=36,"GRAVE", IF(AS317&lt;=10, "LEVE", "MODERADO"))</f>
        <v>LEVE</v>
      </c>
      <c r="AU317" s="293"/>
      <c r="AV317" s="293"/>
      <c r="AW317" s="129"/>
      <c r="AX317" s="129"/>
      <c r="AY317" s="86"/>
      <c r="AZ317" s="87"/>
      <c r="BA317" s="88"/>
      <c r="BB317" s="88"/>
      <c r="BC317" s="88"/>
      <c r="BD317" s="88"/>
      <c r="BE317" s="88"/>
      <c r="BF317" s="88"/>
      <c r="BG317" s="88"/>
    </row>
    <row r="318" spans="1:59" s="90" customFormat="1" hidden="1" x14ac:dyDescent="0.2">
      <c r="A318" s="290"/>
      <c r="B318" s="291"/>
      <c r="C318" s="418"/>
      <c r="D318" s="293"/>
      <c r="E318" s="295"/>
      <c r="F318" s="271"/>
      <c r="G318" s="129"/>
      <c r="H318" s="129"/>
      <c r="I318" s="84"/>
      <c r="J318" s="271"/>
      <c r="K318" s="271"/>
      <c r="L318" s="271"/>
      <c r="M318" s="271"/>
      <c r="N318" s="291"/>
      <c r="O318" s="272"/>
      <c r="P318" s="291"/>
      <c r="Q318" s="272"/>
      <c r="R318" s="272"/>
      <c r="S318" s="85"/>
      <c r="T318" s="84">
        <f t="shared" si="1326"/>
        <v>0</v>
      </c>
      <c r="U318" s="273"/>
      <c r="V318" s="273"/>
      <c r="W318" s="129"/>
      <c r="X318" s="273"/>
      <c r="Y318" s="273"/>
      <c r="Z318" s="132">
        <f t="shared" si="1327"/>
        <v>0</v>
      </c>
      <c r="AA318" s="129"/>
      <c r="AB318" s="129"/>
      <c r="AC318" s="273"/>
      <c r="AD318" s="273"/>
      <c r="AE318" s="132">
        <f t="shared" si="1328"/>
        <v>0</v>
      </c>
      <c r="AF318" s="129"/>
      <c r="AG318" s="129"/>
      <c r="AH318" s="273"/>
      <c r="AI318" s="273"/>
      <c r="AJ318" s="132">
        <f t="shared" si="1329"/>
        <v>0</v>
      </c>
      <c r="AK318" s="129"/>
      <c r="AL318" s="129"/>
      <c r="AM318" s="273"/>
      <c r="AN318" s="273"/>
      <c r="AO318" s="132">
        <f t="shared" si="1330"/>
        <v>0</v>
      </c>
      <c r="AP318" s="129"/>
      <c r="AQ318" s="273"/>
      <c r="AR318" s="369"/>
      <c r="AS318" s="272"/>
      <c r="AT318" s="371"/>
      <c r="AU318" s="293"/>
      <c r="AV318" s="293"/>
      <c r="AW318" s="129"/>
      <c r="AX318" s="129"/>
      <c r="AY318" s="86"/>
      <c r="AZ318" s="87"/>
      <c r="BA318" s="88"/>
      <c r="BB318" s="88"/>
      <c r="BC318" s="88"/>
      <c r="BD318" s="88"/>
      <c r="BE318" s="88"/>
      <c r="BF318" s="88"/>
      <c r="BG318" s="88"/>
    </row>
    <row r="319" spans="1:59" s="90" customFormat="1" hidden="1" x14ac:dyDescent="0.2">
      <c r="A319" s="290"/>
      <c r="B319" s="291"/>
      <c r="C319" s="418"/>
      <c r="D319" s="293"/>
      <c r="E319" s="295"/>
      <c r="F319" s="271"/>
      <c r="G319" s="129"/>
      <c r="H319" s="129"/>
      <c r="I319" s="84"/>
      <c r="J319" s="271"/>
      <c r="K319" s="271"/>
      <c r="L319" s="271"/>
      <c r="M319" s="271"/>
      <c r="N319" s="291"/>
      <c r="O319" s="272"/>
      <c r="P319" s="291"/>
      <c r="Q319" s="272"/>
      <c r="R319" s="272"/>
      <c r="S319" s="85"/>
      <c r="T319" s="84">
        <f t="shared" si="1326"/>
        <v>0</v>
      </c>
      <c r="U319" s="273"/>
      <c r="V319" s="273"/>
      <c r="W319" s="129"/>
      <c r="X319" s="273"/>
      <c r="Y319" s="273"/>
      <c r="Z319" s="132">
        <f t="shared" si="1327"/>
        <v>0</v>
      </c>
      <c r="AA319" s="129"/>
      <c r="AB319" s="129"/>
      <c r="AC319" s="273"/>
      <c r="AD319" s="273"/>
      <c r="AE319" s="132">
        <f t="shared" si="1328"/>
        <v>0</v>
      </c>
      <c r="AF319" s="129"/>
      <c r="AG319" s="129"/>
      <c r="AH319" s="273"/>
      <c r="AI319" s="273"/>
      <c r="AJ319" s="132">
        <f t="shared" si="1329"/>
        <v>0</v>
      </c>
      <c r="AK319" s="129"/>
      <c r="AL319" s="129"/>
      <c r="AM319" s="273"/>
      <c r="AN319" s="273"/>
      <c r="AO319" s="132">
        <f t="shared" si="1330"/>
        <v>0</v>
      </c>
      <c r="AP319" s="129"/>
      <c r="AQ319" s="273"/>
      <c r="AR319" s="369"/>
      <c r="AS319" s="272"/>
      <c r="AT319" s="371"/>
      <c r="AU319" s="293"/>
      <c r="AV319" s="293"/>
      <c r="AW319" s="129"/>
      <c r="AX319" s="129"/>
      <c r="AY319" s="86"/>
      <c r="AZ319" s="87"/>
      <c r="BA319" s="88"/>
      <c r="BB319" s="88"/>
      <c r="BC319" s="88"/>
      <c r="BD319" s="88"/>
      <c r="BE319" s="88"/>
      <c r="BF319" s="88"/>
      <c r="BG319" s="88"/>
    </row>
    <row r="320" spans="1:59" s="90" customFormat="1" hidden="1" x14ac:dyDescent="0.2">
      <c r="A320" s="290">
        <v>104</v>
      </c>
      <c r="B320" s="291"/>
      <c r="C320" s="418" t="e">
        <f>+VLOOKUP(B320,$A$691:$B$730,2,0)</f>
        <v>#N/A</v>
      </c>
      <c r="D320" s="293"/>
      <c r="E320" s="295" t="e">
        <f>IF(D320=$D$661,$E$661,IF(D320=$D$662,$E$662,IF(D320=$D$663,$E$663,IF(D320=$D$664,$E$664,IF(D320=$D$665,$E$665,IF(D320=$D$666,$E$666,IF(D320=$D$667,$E$667,IF(D320=$D$668,$E$668,IF(D320=$D$669,$E$669,IF(D320=$D$670,$E$670,IF(D320=VICERRECTORÍA_ACADÉMICA_,BE931,IF(D320=PLANEACIÓN_,BE933, IF(D320=IMPACTO,BE932,IF(D320=VICERRECTORÍA_ADMINISTRATIVA_FINANCIERA_,BE934,IF(D320=_VICERRECTORÍA_RESPONSABILIDAD_SOCIAL_Y_BIENESTAR_UNIVERSITARIO_,BE935," ")))))))))))))))</f>
        <v>#VALUE!</v>
      </c>
      <c r="F320" s="271"/>
      <c r="G320" s="129"/>
      <c r="H320" s="129"/>
      <c r="I320" s="84"/>
      <c r="J320" s="271"/>
      <c r="K320" s="291"/>
      <c r="L320" s="271"/>
      <c r="M320" s="271"/>
      <c r="N320" s="291"/>
      <c r="O320" s="272">
        <f t="shared" ref="O320" si="1572">IF(N320="ALTA",5,IF(N320="MEDIO ALTA",4,IF(N320="MEDIA",3,IF(N320="MEDIO BAJA",2,IF(N320="BAJA",1,0)))))</f>
        <v>0</v>
      </c>
      <c r="P320" s="291"/>
      <c r="Q320" s="272">
        <f t="shared" ref="Q320" si="1573">IF(P320="ALTO",5,IF(P320="MEDIO-ALTO",4,IF(P320="MEDIO",3,IF(P320="MEDIO-BAJO",2,IF(P320="BAJO",1,0)))))</f>
        <v>0</v>
      </c>
      <c r="R320" s="272">
        <f t="shared" ref="R320" si="1574">Q320*O320</f>
        <v>0</v>
      </c>
      <c r="S320" s="85"/>
      <c r="T320" s="84">
        <f t="shared" si="1326"/>
        <v>0</v>
      </c>
      <c r="U320" s="273" t="e">
        <f t="shared" ref="U320:U380" si="1575">ROUND(AVERAGEIF(T320:T322,"&gt;0"),0)</f>
        <v>#DIV/0!</v>
      </c>
      <c r="V320" s="273" t="e">
        <f t="shared" ref="V320:V380" si="1576">U320*0.6</f>
        <v>#DIV/0!</v>
      </c>
      <c r="W320" s="129"/>
      <c r="X320" s="273" t="e">
        <f t="shared" ref="X320" si="1577">IF(S320="No_existen",5*$X$10,Y320*$X$10)</f>
        <v>#DIV/0!</v>
      </c>
      <c r="Y320" s="273" t="e">
        <f t="shared" si="1405"/>
        <v>#DIV/0!</v>
      </c>
      <c r="Z320" s="132">
        <f t="shared" si="1327"/>
        <v>0</v>
      </c>
      <c r="AA320" s="129"/>
      <c r="AB320" s="129"/>
      <c r="AC320" s="273" t="e">
        <f t="shared" ref="AC320" si="1578">IF(S320="No_existen",5*$AC$10,AD320*$AC$10)</f>
        <v>#DIV/0!</v>
      </c>
      <c r="AD320" s="273" t="e">
        <f t="shared" ref="AD320:AD380" si="1579">ROUND(AVERAGEIF(AE320:AE322,"&gt;0"),0)</f>
        <v>#DIV/0!</v>
      </c>
      <c r="AE320" s="132">
        <f t="shared" si="1328"/>
        <v>0</v>
      </c>
      <c r="AF320" s="129"/>
      <c r="AG320" s="129"/>
      <c r="AH320" s="273" t="e">
        <f t="shared" ref="AH320" si="1580">IF(S320="No_existen",5*$AH$10,AI320*$AH$10)</f>
        <v>#DIV/0!</v>
      </c>
      <c r="AI320" s="273" t="e">
        <f t="shared" ref="AI320" si="1581">ROUND(AVERAGEIF(AJ320:AJ322,"&gt;0"),0)</f>
        <v>#DIV/0!</v>
      </c>
      <c r="AJ320" s="132">
        <f t="shared" si="1329"/>
        <v>0</v>
      </c>
      <c r="AK320" s="129"/>
      <c r="AL320" s="129"/>
      <c r="AM320" s="273" t="e">
        <f t="shared" ref="AM320" si="1582">IF(S320="No_existen",5*$AM$10,AN320*$AM$10)</f>
        <v>#DIV/0!</v>
      </c>
      <c r="AN320" s="273" t="e">
        <f t="shared" ref="AN320" si="1583">ROUND(AVERAGEIF(AO320:AO322,"&gt;0"),0)</f>
        <v>#DIV/0!</v>
      </c>
      <c r="AO320" s="132">
        <f t="shared" si="1330"/>
        <v>0</v>
      </c>
      <c r="AP320" s="129"/>
      <c r="AQ320" s="273" t="e">
        <f t="shared" ref="AQ320" si="1584">ROUND(AVERAGE(U320,Y320,AD320,AI320,AN320),0)</f>
        <v>#DIV/0!</v>
      </c>
      <c r="AR320" s="369" t="e">
        <f t="shared" ref="AR320" si="1585">IF(AQ320&lt;1.5,"FUERTE",IF(AND(AQ320&gt;=1.5,AQ320&lt;2.5),"ACEPTABLE",IF(AQ320&gt;=5,"INEXISTENTE","DÉBIL")))</f>
        <v>#DIV/0!</v>
      </c>
      <c r="AS320" s="272">
        <f t="shared" ref="AS320" si="1586">IF(R320=0,0,ROUND((R320*AQ320),0))</f>
        <v>0</v>
      </c>
      <c r="AT320" s="371" t="str">
        <f t="shared" ref="AT320" si="1587">IF(AS320&gt;=36,"GRAVE", IF(AS320&lt;=10, "LEVE", "MODERADO"))</f>
        <v>LEVE</v>
      </c>
      <c r="AU320" s="293"/>
      <c r="AV320" s="293"/>
      <c r="AW320" s="129"/>
      <c r="AX320" s="129"/>
      <c r="AY320" s="86"/>
      <c r="AZ320" s="87"/>
      <c r="BA320" s="88"/>
      <c r="BB320" s="88"/>
      <c r="BC320" s="88"/>
      <c r="BD320" s="88"/>
      <c r="BE320" s="88"/>
      <c r="BF320" s="88"/>
      <c r="BG320" s="88"/>
    </row>
    <row r="321" spans="1:59" s="90" customFormat="1" hidden="1" x14ac:dyDescent="0.2">
      <c r="A321" s="290"/>
      <c r="B321" s="291"/>
      <c r="C321" s="418"/>
      <c r="D321" s="293"/>
      <c r="E321" s="295"/>
      <c r="F321" s="271"/>
      <c r="G321" s="129"/>
      <c r="H321" s="129"/>
      <c r="I321" s="84"/>
      <c r="J321" s="271"/>
      <c r="K321" s="271"/>
      <c r="L321" s="271"/>
      <c r="M321" s="271"/>
      <c r="N321" s="291"/>
      <c r="O321" s="272"/>
      <c r="P321" s="291"/>
      <c r="Q321" s="272"/>
      <c r="R321" s="272"/>
      <c r="S321" s="85"/>
      <c r="T321" s="84">
        <f t="shared" si="1326"/>
        <v>0</v>
      </c>
      <c r="U321" s="273"/>
      <c r="V321" s="273"/>
      <c r="W321" s="129"/>
      <c r="X321" s="273"/>
      <c r="Y321" s="273"/>
      <c r="Z321" s="132">
        <f t="shared" si="1327"/>
        <v>0</v>
      </c>
      <c r="AA321" s="129"/>
      <c r="AB321" s="129"/>
      <c r="AC321" s="273"/>
      <c r="AD321" s="273"/>
      <c r="AE321" s="132">
        <f t="shared" si="1328"/>
        <v>0</v>
      </c>
      <c r="AF321" s="129"/>
      <c r="AG321" s="129"/>
      <c r="AH321" s="273"/>
      <c r="AI321" s="273"/>
      <c r="AJ321" s="132">
        <f t="shared" si="1329"/>
        <v>0</v>
      </c>
      <c r="AK321" s="129"/>
      <c r="AL321" s="129"/>
      <c r="AM321" s="273"/>
      <c r="AN321" s="273"/>
      <c r="AO321" s="132">
        <f t="shared" si="1330"/>
        <v>0</v>
      </c>
      <c r="AP321" s="129"/>
      <c r="AQ321" s="273"/>
      <c r="AR321" s="369"/>
      <c r="AS321" s="272"/>
      <c r="AT321" s="371"/>
      <c r="AU321" s="293"/>
      <c r="AV321" s="293"/>
      <c r="AW321" s="129"/>
      <c r="AX321" s="129"/>
      <c r="AY321" s="86"/>
      <c r="AZ321" s="87"/>
      <c r="BA321" s="88"/>
      <c r="BB321" s="88"/>
      <c r="BC321" s="88"/>
      <c r="BD321" s="88"/>
      <c r="BE321" s="88"/>
      <c r="BF321" s="88"/>
      <c r="BG321" s="88"/>
    </row>
    <row r="322" spans="1:59" s="90" customFormat="1" hidden="1" x14ac:dyDescent="0.2">
      <c r="A322" s="290"/>
      <c r="B322" s="291"/>
      <c r="C322" s="418"/>
      <c r="D322" s="293"/>
      <c r="E322" s="295"/>
      <c r="F322" s="271"/>
      <c r="G322" s="129"/>
      <c r="H322" s="129"/>
      <c r="I322" s="84"/>
      <c r="J322" s="271"/>
      <c r="K322" s="271"/>
      <c r="L322" s="271"/>
      <c r="M322" s="271"/>
      <c r="N322" s="291"/>
      <c r="O322" s="272"/>
      <c r="P322" s="291"/>
      <c r="Q322" s="272"/>
      <c r="R322" s="272"/>
      <c r="S322" s="85"/>
      <c r="T322" s="84">
        <f t="shared" si="1326"/>
        <v>0</v>
      </c>
      <c r="U322" s="273"/>
      <c r="V322" s="273"/>
      <c r="W322" s="129"/>
      <c r="X322" s="273"/>
      <c r="Y322" s="273"/>
      <c r="Z322" s="132">
        <f t="shared" si="1327"/>
        <v>0</v>
      </c>
      <c r="AA322" s="129"/>
      <c r="AB322" s="129"/>
      <c r="AC322" s="273"/>
      <c r="AD322" s="273"/>
      <c r="AE322" s="132">
        <f t="shared" si="1328"/>
        <v>0</v>
      </c>
      <c r="AF322" s="129"/>
      <c r="AG322" s="129"/>
      <c r="AH322" s="273"/>
      <c r="AI322" s="273"/>
      <c r="AJ322" s="132">
        <f t="shared" si="1329"/>
        <v>0</v>
      </c>
      <c r="AK322" s="129"/>
      <c r="AL322" s="129"/>
      <c r="AM322" s="273"/>
      <c r="AN322" s="273"/>
      <c r="AO322" s="132">
        <f t="shared" si="1330"/>
        <v>0</v>
      </c>
      <c r="AP322" s="129"/>
      <c r="AQ322" s="273"/>
      <c r="AR322" s="369"/>
      <c r="AS322" s="272"/>
      <c r="AT322" s="371"/>
      <c r="AU322" s="293"/>
      <c r="AV322" s="293"/>
      <c r="AW322" s="129"/>
      <c r="AX322" s="129"/>
      <c r="AY322" s="86"/>
      <c r="AZ322" s="87"/>
      <c r="BA322" s="88"/>
      <c r="BB322" s="88"/>
      <c r="BC322" s="88"/>
      <c r="BD322" s="88"/>
      <c r="BE322" s="88"/>
      <c r="BF322" s="88"/>
      <c r="BG322" s="88"/>
    </row>
    <row r="323" spans="1:59" s="90" customFormat="1" hidden="1" x14ac:dyDescent="0.2">
      <c r="A323" s="290">
        <v>105</v>
      </c>
      <c r="B323" s="291"/>
      <c r="C323" s="418" t="e">
        <f>+VLOOKUP(B323,$A$691:$B$730,2,0)</f>
        <v>#N/A</v>
      </c>
      <c r="D323" s="293"/>
      <c r="E323" s="295" t="e">
        <f>IF(D323=$D$661,$E$661,IF(D323=$D$662,$E$662,IF(D323=$D$663,$E$663,IF(D323=$D$664,$E$664,IF(D323=$D$665,$E$665,IF(D323=$D$666,$E$666,IF(D323=$D$667,$E$667,IF(D323=$D$668,$E$668,IF(D323=$D$669,$E$669,IF(D323=$D$670,$E$670,IF(D323=VICERRECTORÍA_ACADÉMICA_,BE934,IF(D323=PLANEACIÓN_,BE936, IF(D323=IMPACTO,BE935,IF(D323=VICERRECTORÍA_ADMINISTRATIVA_FINANCIERA_,BE937,IF(D323=_VICERRECTORÍA_RESPONSABILIDAD_SOCIAL_Y_BIENESTAR_UNIVERSITARIO_,BE938," ")))))))))))))))</f>
        <v>#VALUE!</v>
      </c>
      <c r="F323" s="271"/>
      <c r="G323" s="129"/>
      <c r="H323" s="129"/>
      <c r="I323" s="84"/>
      <c r="J323" s="271"/>
      <c r="K323" s="291"/>
      <c r="L323" s="271"/>
      <c r="M323" s="271"/>
      <c r="N323" s="291"/>
      <c r="O323" s="272">
        <f t="shared" ref="O323" si="1588">IF(N323="ALTA",5,IF(N323="MEDIO ALTA",4,IF(N323="MEDIA",3,IF(N323="MEDIO BAJA",2,IF(N323="BAJA",1,0)))))</f>
        <v>0</v>
      </c>
      <c r="P323" s="291"/>
      <c r="Q323" s="272">
        <f t="shared" ref="Q323" si="1589">IF(P323="ALTO",5,IF(P323="MEDIO-ALTO",4,IF(P323="MEDIO",3,IF(P323="MEDIO-BAJO",2,IF(P323="BAJO",1,0)))))</f>
        <v>0</v>
      </c>
      <c r="R323" s="272">
        <f t="shared" ref="R323" si="1590">Q323*O323</f>
        <v>0</v>
      </c>
      <c r="S323" s="85"/>
      <c r="T323" s="84">
        <f t="shared" si="1326"/>
        <v>0</v>
      </c>
      <c r="U323" s="273" t="e">
        <f t="shared" ref="U323:U383" si="1591">ROUND(AVERAGEIF(T323:T325,"&gt;0"),0)</f>
        <v>#DIV/0!</v>
      </c>
      <c r="V323" s="273" t="e">
        <f t="shared" ref="V323:V383" si="1592">U323*0.6</f>
        <v>#DIV/0!</v>
      </c>
      <c r="W323" s="129"/>
      <c r="X323" s="273" t="e">
        <f t="shared" ref="X323" si="1593">IF(S323="No_existen",5*$X$10,Y323*$X$10)</f>
        <v>#DIV/0!</v>
      </c>
      <c r="Y323" s="273" t="e">
        <f t="shared" si="1419"/>
        <v>#DIV/0!</v>
      </c>
      <c r="Z323" s="132">
        <f t="shared" si="1327"/>
        <v>0</v>
      </c>
      <c r="AA323" s="129"/>
      <c r="AB323" s="129"/>
      <c r="AC323" s="273" t="e">
        <f t="shared" ref="AC323" si="1594">IF(S323="No_existen",5*$AC$10,AD323*$AC$10)</f>
        <v>#DIV/0!</v>
      </c>
      <c r="AD323" s="273" t="e">
        <f t="shared" ref="AD323:AD383" si="1595">ROUND(AVERAGEIF(AE323:AE325,"&gt;0"),0)</f>
        <v>#DIV/0!</v>
      </c>
      <c r="AE323" s="132">
        <f t="shared" si="1328"/>
        <v>0</v>
      </c>
      <c r="AF323" s="129"/>
      <c r="AG323" s="129"/>
      <c r="AH323" s="273" t="e">
        <f t="shared" ref="AH323" si="1596">IF(S323="No_existen",5*$AH$10,AI323*$AH$10)</f>
        <v>#DIV/0!</v>
      </c>
      <c r="AI323" s="273" t="e">
        <f t="shared" ref="AI323" si="1597">ROUND(AVERAGEIF(AJ323:AJ325,"&gt;0"),0)</f>
        <v>#DIV/0!</v>
      </c>
      <c r="AJ323" s="132">
        <f t="shared" si="1329"/>
        <v>0</v>
      </c>
      <c r="AK323" s="129"/>
      <c r="AL323" s="129"/>
      <c r="AM323" s="273" t="e">
        <f t="shared" ref="AM323" si="1598">IF(S323="No_existen",5*$AM$10,AN323*$AM$10)</f>
        <v>#DIV/0!</v>
      </c>
      <c r="AN323" s="273" t="e">
        <f t="shared" ref="AN323" si="1599">ROUND(AVERAGEIF(AO323:AO325,"&gt;0"),0)</f>
        <v>#DIV/0!</v>
      </c>
      <c r="AO323" s="132">
        <f t="shared" si="1330"/>
        <v>0</v>
      </c>
      <c r="AP323" s="129"/>
      <c r="AQ323" s="273" t="e">
        <f t="shared" ref="AQ323" si="1600">ROUND(AVERAGE(U323,Y323,AD323,AI323,AN323),0)</f>
        <v>#DIV/0!</v>
      </c>
      <c r="AR323" s="369" t="e">
        <f t="shared" ref="AR323" si="1601">IF(AQ323&lt;1.5,"FUERTE",IF(AND(AQ323&gt;=1.5,AQ323&lt;2.5),"ACEPTABLE",IF(AQ323&gt;=5,"INEXISTENTE","DÉBIL")))</f>
        <v>#DIV/0!</v>
      </c>
      <c r="AS323" s="272">
        <f t="shared" ref="AS323" si="1602">IF(R323=0,0,ROUND((R323*AQ323),0))</f>
        <v>0</v>
      </c>
      <c r="AT323" s="371" t="str">
        <f t="shared" ref="AT323" si="1603">IF(AS323&gt;=36,"GRAVE", IF(AS323&lt;=10, "LEVE", "MODERADO"))</f>
        <v>LEVE</v>
      </c>
      <c r="AU323" s="293"/>
      <c r="AV323" s="293"/>
      <c r="AW323" s="129"/>
      <c r="AX323" s="129"/>
      <c r="AY323" s="86"/>
      <c r="AZ323" s="87"/>
      <c r="BA323" s="88"/>
      <c r="BB323" s="88"/>
      <c r="BC323" s="88"/>
      <c r="BD323" s="88"/>
      <c r="BE323" s="88"/>
      <c r="BF323" s="88"/>
      <c r="BG323" s="88"/>
    </row>
    <row r="324" spans="1:59" s="90" customFormat="1" hidden="1" x14ac:dyDescent="0.2">
      <c r="A324" s="290"/>
      <c r="B324" s="291"/>
      <c r="C324" s="418"/>
      <c r="D324" s="293"/>
      <c r="E324" s="295"/>
      <c r="F324" s="271"/>
      <c r="G324" s="129"/>
      <c r="H324" s="129"/>
      <c r="I324" s="84"/>
      <c r="J324" s="271"/>
      <c r="K324" s="271"/>
      <c r="L324" s="271"/>
      <c r="M324" s="271"/>
      <c r="N324" s="291"/>
      <c r="O324" s="272"/>
      <c r="P324" s="291"/>
      <c r="Q324" s="272"/>
      <c r="R324" s="272"/>
      <c r="S324" s="85"/>
      <c r="T324" s="84">
        <f t="shared" si="1326"/>
        <v>0</v>
      </c>
      <c r="U324" s="273"/>
      <c r="V324" s="273"/>
      <c r="W324" s="129"/>
      <c r="X324" s="273"/>
      <c r="Y324" s="273"/>
      <c r="Z324" s="132">
        <f t="shared" si="1327"/>
        <v>0</v>
      </c>
      <c r="AA324" s="129"/>
      <c r="AB324" s="129"/>
      <c r="AC324" s="273"/>
      <c r="AD324" s="273"/>
      <c r="AE324" s="132">
        <f t="shared" si="1328"/>
        <v>0</v>
      </c>
      <c r="AF324" s="129"/>
      <c r="AG324" s="129"/>
      <c r="AH324" s="273"/>
      <c r="AI324" s="273"/>
      <c r="AJ324" s="132">
        <f t="shared" si="1329"/>
        <v>0</v>
      </c>
      <c r="AK324" s="129"/>
      <c r="AL324" s="129"/>
      <c r="AM324" s="273"/>
      <c r="AN324" s="273"/>
      <c r="AO324" s="132">
        <f t="shared" si="1330"/>
        <v>0</v>
      </c>
      <c r="AP324" s="129"/>
      <c r="AQ324" s="273"/>
      <c r="AR324" s="369"/>
      <c r="AS324" s="272"/>
      <c r="AT324" s="371"/>
      <c r="AU324" s="293"/>
      <c r="AV324" s="293"/>
      <c r="AW324" s="129"/>
      <c r="AX324" s="129"/>
      <c r="AY324" s="86"/>
      <c r="AZ324" s="87"/>
      <c r="BA324" s="88"/>
      <c r="BB324" s="88"/>
      <c r="BC324" s="88"/>
      <c r="BD324" s="88"/>
      <c r="BE324" s="88"/>
      <c r="BF324" s="88"/>
      <c r="BG324" s="88"/>
    </row>
    <row r="325" spans="1:59" s="90" customFormat="1" hidden="1" x14ac:dyDescent="0.2">
      <c r="A325" s="290"/>
      <c r="B325" s="291"/>
      <c r="C325" s="418"/>
      <c r="D325" s="293"/>
      <c r="E325" s="295"/>
      <c r="F325" s="271"/>
      <c r="G325" s="129"/>
      <c r="H325" s="129"/>
      <c r="I325" s="84"/>
      <c r="J325" s="271"/>
      <c r="K325" s="271"/>
      <c r="L325" s="271"/>
      <c r="M325" s="271"/>
      <c r="N325" s="291"/>
      <c r="O325" s="272"/>
      <c r="P325" s="291"/>
      <c r="Q325" s="272"/>
      <c r="R325" s="272"/>
      <c r="S325" s="85"/>
      <c r="T325" s="84">
        <f t="shared" si="1326"/>
        <v>0</v>
      </c>
      <c r="U325" s="273"/>
      <c r="V325" s="273"/>
      <c r="W325" s="129"/>
      <c r="X325" s="273"/>
      <c r="Y325" s="273"/>
      <c r="Z325" s="132">
        <f t="shared" si="1327"/>
        <v>0</v>
      </c>
      <c r="AA325" s="129"/>
      <c r="AB325" s="129"/>
      <c r="AC325" s="273"/>
      <c r="AD325" s="273"/>
      <c r="AE325" s="132">
        <f t="shared" si="1328"/>
        <v>0</v>
      </c>
      <c r="AF325" s="129"/>
      <c r="AG325" s="129"/>
      <c r="AH325" s="273"/>
      <c r="AI325" s="273"/>
      <c r="AJ325" s="132">
        <f t="shared" si="1329"/>
        <v>0</v>
      </c>
      <c r="AK325" s="129"/>
      <c r="AL325" s="129"/>
      <c r="AM325" s="273"/>
      <c r="AN325" s="273"/>
      <c r="AO325" s="132">
        <f t="shared" si="1330"/>
        <v>0</v>
      </c>
      <c r="AP325" s="129"/>
      <c r="AQ325" s="273"/>
      <c r="AR325" s="369"/>
      <c r="AS325" s="272"/>
      <c r="AT325" s="371"/>
      <c r="AU325" s="293"/>
      <c r="AV325" s="293"/>
      <c r="AW325" s="129"/>
      <c r="AX325" s="129"/>
      <c r="AY325" s="86"/>
      <c r="AZ325" s="87"/>
      <c r="BA325" s="88"/>
      <c r="BB325" s="88"/>
      <c r="BC325" s="88"/>
      <c r="BD325" s="88"/>
      <c r="BE325" s="88"/>
      <c r="BF325" s="88"/>
      <c r="BG325" s="88"/>
    </row>
    <row r="326" spans="1:59" s="90" customFormat="1" hidden="1" x14ac:dyDescent="0.2">
      <c r="A326" s="290">
        <v>106</v>
      </c>
      <c r="B326" s="291"/>
      <c r="C326" s="418" t="e">
        <f>+VLOOKUP(B326,$A$691:$B$730,2,0)</f>
        <v>#N/A</v>
      </c>
      <c r="D326" s="293"/>
      <c r="E326" s="295" t="e">
        <f>IF(D326=$D$661,$E$661,IF(D326=$D$662,$E$662,IF(D326=$D$663,$E$663,IF(D326=$D$664,$E$664,IF(D326=$D$665,$E$665,IF(D326=$D$666,$E$666,IF(D326=$D$667,$E$667,IF(D326=$D$668,$E$668,IF(D326=$D$669,$E$669,IF(D326=$D$670,$E$670,IF(D326=VICERRECTORÍA_ACADÉMICA_,BE937,IF(D326=PLANEACIÓN_,BE939, IF(D326=IMPACTO,BE938,IF(D326=VICERRECTORÍA_ADMINISTRATIVA_FINANCIERA_,BE940,IF(D326=_VICERRECTORÍA_RESPONSABILIDAD_SOCIAL_Y_BIENESTAR_UNIVERSITARIO_,BE941," ")))))))))))))))</f>
        <v>#VALUE!</v>
      </c>
      <c r="F326" s="271"/>
      <c r="G326" s="129"/>
      <c r="H326" s="129"/>
      <c r="I326" s="84"/>
      <c r="J326" s="271"/>
      <c r="K326" s="291"/>
      <c r="L326" s="271"/>
      <c r="M326" s="271"/>
      <c r="N326" s="291"/>
      <c r="O326" s="272">
        <f t="shared" ref="O326" si="1604">IF(N326="ALTA",5,IF(N326="MEDIO ALTA",4,IF(N326="MEDIA",3,IF(N326="MEDIO BAJA",2,IF(N326="BAJA",1,0)))))</f>
        <v>0</v>
      </c>
      <c r="P326" s="291"/>
      <c r="Q326" s="272">
        <f t="shared" ref="Q326" si="1605">IF(P326="ALTO",5,IF(P326="MEDIO-ALTO",4,IF(P326="MEDIO",3,IF(P326="MEDIO-BAJO",2,IF(P326="BAJO",1,0)))))</f>
        <v>0</v>
      </c>
      <c r="R326" s="272">
        <f t="shared" ref="R326" si="1606">Q326*O326</f>
        <v>0</v>
      </c>
      <c r="S326" s="85"/>
      <c r="T326" s="84">
        <f t="shared" si="1326"/>
        <v>0</v>
      </c>
      <c r="U326" s="273" t="e">
        <f t="shared" ref="U326:U386" si="1607">ROUND(AVERAGEIF(T326:T328,"&gt;0"),0)</f>
        <v>#DIV/0!</v>
      </c>
      <c r="V326" s="273" t="e">
        <f t="shared" ref="V326:V386" si="1608">U326*0.6</f>
        <v>#DIV/0!</v>
      </c>
      <c r="W326" s="129"/>
      <c r="X326" s="273" t="e">
        <f t="shared" ref="X326" si="1609">IF(S326="No_existen",5*$X$10,Y326*$X$10)</f>
        <v>#DIV/0!</v>
      </c>
      <c r="Y326" s="273" t="e">
        <f t="shared" si="1433"/>
        <v>#DIV/0!</v>
      </c>
      <c r="Z326" s="132">
        <f t="shared" si="1327"/>
        <v>0</v>
      </c>
      <c r="AA326" s="129"/>
      <c r="AB326" s="129"/>
      <c r="AC326" s="273" t="e">
        <f t="shared" ref="AC326" si="1610">IF(S326="No_existen",5*$AC$10,AD326*$AC$10)</f>
        <v>#DIV/0!</v>
      </c>
      <c r="AD326" s="273" t="e">
        <f t="shared" ref="AD326:AD386" si="1611">ROUND(AVERAGEIF(AE326:AE328,"&gt;0"),0)</f>
        <v>#DIV/0!</v>
      </c>
      <c r="AE326" s="132">
        <f t="shared" si="1328"/>
        <v>0</v>
      </c>
      <c r="AF326" s="129"/>
      <c r="AG326" s="129"/>
      <c r="AH326" s="273" t="e">
        <f t="shared" ref="AH326" si="1612">IF(S326="No_existen",5*$AH$10,AI326*$AH$10)</f>
        <v>#DIV/0!</v>
      </c>
      <c r="AI326" s="273" t="e">
        <f t="shared" ref="AI326" si="1613">ROUND(AVERAGEIF(AJ326:AJ328,"&gt;0"),0)</f>
        <v>#DIV/0!</v>
      </c>
      <c r="AJ326" s="132">
        <f t="shared" si="1329"/>
        <v>0</v>
      </c>
      <c r="AK326" s="129"/>
      <c r="AL326" s="129"/>
      <c r="AM326" s="273" t="e">
        <f t="shared" ref="AM326" si="1614">IF(S326="No_existen",5*$AM$10,AN326*$AM$10)</f>
        <v>#DIV/0!</v>
      </c>
      <c r="AN326" s="273" t="e">
        <f t="shared" ref="AN326" si="1615">ROUND(AVERAGEIF(AO326:AO328,"&gt;0"),0)</f>
        <v>#DIV/0!</v>
      </c>
      <c r="AO326" s="132">
        <f t="shared" si="1330"/>
        <v>0</v>
      </c>
      <c r="AP326" s="129"/>
      <c r="AQ326" s="273" t="e">
        <f t="shared" ref="AQ326" si="1616">ROUND(AVERAGE(U326,Y326,AD326,AI326,AN326),0)</f>
        <v>#DIV/0!</v>
      </c>
      <c r="AR326" s="369" t="e">
        <f t="shared" ref="AR326" si="1617">IF(AQ326&lt;1.5,"FUERTE",IF(AND(AQ326&gt;=1.5,AQ326&lt;2.5),"ACEPTABLE",IF(AQ326&gt;=5,"INEXISTENTE","DÉBIL")))</f>
        <v>#DIV/0!</v>
      </c>
      <c r="AS326" s="272">
        <f t="shared" ref="AS326" si="1618">IF(R326=0,0,ROUND((R326*AQ326),0))</f>
        <v>0</v>
      </c>
      <c r="AT326" s="371" t="str">
        <f t="shared" ref="AT326" si="1619">IF(AS326&gt;=36,"GRAVE", IF(AS326&lt;=10, "LEVE", "MODERADO"))</f>
        <v>LEVE</v>
      </c>
      <c r="AU326" s="293"/>
      <c r="AV326" s="293"/>
      <c r="AW326" s="129"/>
      <c r="AX326" s="129"/>
      <c r="AY326" s="86"/>
      <c r="AZ326" s="87"/>
      <c r="BA326" s="88"/>
      <c r="BB326" s="88"/>
      <c r="BC326" s="88"/>
      <c r="BD326" s="88"/>
      <c r="BE326" s="88"/>
      <c r="BF326" s="88"/>
      <c r="BG326" s="88"/>
    </row>
    <row r="327" spans="1:59" s="90" customFormat="1" hidden="1" x14ac:dyDescent="0.2">
      <c r="A327" s="290"/>
      <c r="B327" s="291"/>
      <c r="C327" s="418"/>
      <c r="D327" s="293"/>
      <c r="E327" s="295"/>
      <c r="F327" s="271"/>
      <c r="G327" s="129"/>
      <c r="H327" s="129"/>
      <c r="I327" s="84"/>
      <c r="J327" s="271"/>
      <c r="K327" s="271"/>
      <c r="L327" s="271"/>
      <c r="M327" s="271"/>
      <c r="N327" s="291"/>
      <c r="O327" s="272"/>
      <c r="P327" s="291"/>
      <c r="Q327" s="272"/>
      <c r="R327" s="272"/>
      <c r="S327" s="85"/>
      <c r="T327" s="84">
        <f t="shared" si="1326"/>
        <v>0</v>
      </c>
      <c r="U327" s="273"/>
      <c r="V327" s="273"/>
      <c r="W327" s="129"/>
      <c r="X327" s="273"/>
      <c r="Y327" s="273"/>
      <c r="Z327" s="132">
        <f t="shared" si="1327"/>
        <v>0</v>
      </c>
      <c r="AA327" s="129"/>
      <c r="AB327" s="129"/>
      <c r="AC327" s="273"/>
      <c r="AD327" s="273"/>
      <c r="AE327" s="132">
        <f t="shared" si="1328"/>
        <v>0</v>
      </c>
      <c r="AF327" s="129"/>
      <c r="AG327" s="129"/>
      <c r="AH327" s="273"/>
      <c r="AI327" s="273"/>
      <c r="AJ327" s="132">
        <f t="shared" si="1329"/>
        <v>0</v>
      </c>
      <c r="AK327" s="129"/>
      <c r="AL327" s="129"/>
      <c r="AM327" s="273"/>
      <c r="AN327" s="273"/>
      <c r="AO327" s="132">
        <f t="shared" si="1330"/>
        <v>0</v>
      </c>
      <c r="AP327" s="129"/>
      <c r="AQ327" s="273"/>
      <c r="AR327" s="369"/>
      <c r="AS327" s="272"/>
      <c r="AT327" s="371"/>
      <c r="AU327" s="293"/>
      <c r="AV327" s="293"/>
      <c r="AW327" s="129"/>
      <c r="AX327" s="129"/>
      <c r="AY327" s="86"/>
      <c r="AZ327" s="87"/>
      <c r="BA327" s="88"/>
      <c r="BB327" s="88"/>
      <c r="BC327" s="88"/>
      <c r="BD327" s="88"/>
      <c r="BE327" s="88"/>
      <c r="BF327" s="88"/>
      <c r="BG327" s="88"/>
    </row>
    <row r="328" spans="1:59" s="90" customFormat="1" hidden="1" x14ac:dyDescent="0.2">
      <c r="A328" s="290"/>
      <c r="B328" s="291"/>
      <c r="C328" s="418"/>
      <c r="D328" s="293"/>
      <c r="E328" s="295"/>
      <c r="F328" s="271"/>
      <c r="G328" s="129"/>
      <c r="H328" s="129"/>
      <c r="I328" s="84"/>
      <c r="J328" s="271"/>
      <c r="K328" s="271"/>
      <c r="L328" s="271"/>
      <c r="M328" s="271"/>
      <c r="N328" s="291"/>
      <c r="O328" s="272"/>
      <c r="P328" s="291"/>
      <c r="Q328" s="272"/>
      <c r="R328" s="272"/>
      <c r="S328" s="85"/>
      <c r="T328" s="84">
        <f t="shared" si="1326"/>
        <v>0</v>
      </c>
      <c r="U328" s="273"/>
      <c r="V328" s="273"/>
      <c r="W328" s="129"/>
      <c r="X328" s="273"/>
      <c r="Y328" s="273"/>
      <c r="Z328" s="132">
        <f t="shared" si="1327"/>
        <v>0</v>
      </c>
      <c r="AA328" s="129"/>
      <c r="AB328" s="129"/>
      <c r="AC328" s="273"/>
      <c r="AD328" s="273"/>
      <c r="AE328" s="132">
        <f t="shared" si="1328"/>
        <v>0</v>
      </c>
      <c r="AF328" s="129"/>
      <c r="AG328" s="129"/>
      <c r="AH328" s="273"/>
      <c r="AI328" s="273"/>
      <c r="AJ328" s="132">
        <f t="shared" si="1329"/>
        <v>0</v>
      </c>
      <c r="AK328" s="129"/>
      <c r="AL328" s="129"/>
      <c r="AM328" s="273"/>
      <c r="AN328" s="273"/>
      <c r="AO328" s="132">
        <f t="shared" si="1330"/>
        <v>0</v>
      </c>
      <c r="AP328" s="129"/>
      <c r="AQ328" s="273"/>
      <c r="AR328" s="369"/>
      <c r="AS328" s="272"/>
      <c r="AT328" s="371"/>
      <c r="AU328" s="293"/>
      <c r="AV328" s="293"/>
      <c r="AW328" s="129"/>
      <c r="AX328" s="129"/>
      <c r="AY328" s="86"/>
      <c r="AZ328" s="87"/>
      <c r="BA328" s="88"/>
      <c r="BB328" s="88"/>
      <c r="BC328" s="88"/>
      <c r="BD328" s="88"/>
      <c r="BE328" s="88"/>
      <c r="BF328" s="88"/>
      <c r="BG328" s="88"/>
    </row>
    <row r="329" spans="1:59" s="90" customFormat="1" hidden="1" x14ac:dyDescent="0.2">
      <c r="A329" s="290">
        <v>107</v>
      </c>
      <c r="B329" s="291"/>
      <c r="C329" s="418" t="e">
        <f>+VLOOKUP(B329,$A$691:$B$730,2,0)</f>
        <v>#N/A</v>
      </c>
      <c r="D329" s="293"/>
      <c r="E329" s="295" t="e">
        <f>IF(D329=$D$661,$E$661,IF(D329=$D$662,$E$662,IF(D329=$D$663,$E$663,IF(D329=$D$664,$E$664,IF(D329=$D$665,$E$665,IF(D329=$D$666,$E$666,IF(D329=$D$667,$E$667,IF(D329=$D$668,$E$668,IF(D329=$D$669,$E$669,IF(D329=$D$670,$E$670,IF(D329=VICERRECTORÍA_ACADÉMICA_,BE940,IF(D329=PLANEACIÓN_,BE942, IF(D329=IMPACTO,BE941,IF(D329=VICERRECTORÍA_ADMINISTRATIVA_FINANCIERA_,BE943,IF(D329=_VICERRECTORÍA_RESPONSABILIDAD_SOCIAL_Y_BIENESTAR_UNIVERSITARIO_,BE944," ")))))))))))))))</f>
        <v>#VALUE!</v>
      </c>
      <c r="F329" s="271"/>
      <c r="G329" s="129"/>
      <c r="H329" s="129"/>
      <c r="I329" s="84"/>
      <c r="J329" s="271"/>
      <c r="K329" s="291"/>
      <c r="L329" s="271"/>
      <c r="M329" s="271"/>
      <c r="N329" s="291"/>
      <c r="O329" s="272">
        <f t="shared" ref="O329" si="1620">IF(N329="ALTA",5,IF(N329="MEDIO ALTA",4,IF(N329="MEDIA",3,IF(N329="MEDIO BAJA",2,IF(N329="BAJA",1,0)))))</f>
        <v>0</v>
      </c>
      <c r="P329" s="291"/>
      <c r="Q329" s="272">
        <f t="shared" ref="Q329" si="1621">IF(P329="ALTO",5,IF(P329="MEDIO-ALTO",4,IF(P329="MEDIO",3,IF(P329="MEDIO-BAJO",2,IF(P329="BAJO",1,0)))))</f>
        <v>0</v>
      </c>
      <c r="R329" s="272">
        <f t="shared" ref="R329" si="1622">Q329*O329</f>
        <v>0</v>
      </c>
      <c r="S329" s="85"/>
      <c r="T329" s="84">
        <f t="shared" si="1326"/>
        <v>0</v>
      </c>
      <c r="U329" s="273" t="e">
        <f t="shared" ref="U329:U389" si="1623">ROUND(AVERAGEIF(T329:T331,"&gt;0"),0)</f>
        <v>#DIV/0!</v>
      </c>
      <c r="V329" s="273" t="e">
        <f t="shared" ref="V329:V389" si="1624">U329*0.6</f>
        <v>#DIV/0!</v>
      </c>
      <c r="W329" s="129"/>
      <c r="X329" s="273" t="e">
        <f t="shared" ref="X329" si="1625">IF(S329="No_existen",5*$X$10,Y329*$X$10)</f>
        <v>#DIV/0!</v>
      </c>
      <c r="Y329" s="273" t="e">
        <f t="shared" si="1447"/>
        <v>#DIV/0!</v>
      </c>
      <c r="Z329" s="132">
        <f t="shared" si="1327"/>
        <v>0</v>
      </c>
      <c r="AA329" s="129"/>
      <c r="AB329" s="129"/>
      <c r="AC329" s="273" t="e">
        <f t="shared" ref="AC329" si="1626">IF(S329="No_existen",5*$AC$10,AD329*$AC$10)</f>
        <v>#DIV/0!</v>
      </c>
      <c r="AD329" s="273" t="e">
        <f t="shared" ref="AD329:AD389" si="1627">ROUND(AVERAGEIF(AE329:AE331,"&gt;0"),0)</f>
        <v>#DIV/0!</v>
      </c>
      <c r="AE329" s="132">
        <f t="shared" si="1328"/>
        <v>0</v>
      </c>
      <c r="AF329" s="129"/>
      <c r="AG329" s="129"/>
      <c r="AH329" s="273" t="e">
        <f t="shared" ref="AH329" si="1628">IF(S329="No_existen",5*$AH$10,AI329*$AH$10)</f>
        <v>#DIV/0!</v>
      </c>
      <c r="AI329" s="273" t="e">
        <f t="shared" ref="AI329" si="1629">ROUND(AVERAGEIF(AJ329:AJ331,"&gt;0"),0)</f>
        <v>#DIV/0!</v>
      </c>
      <c r="AJ329" s="132">
        <f t="shared" si="1329"/>
        <v>0</v>
      </c>
      <c r="AK329" s="129"/>
      <c r="AL329" s="129"/>
      <c r="AM329" s="273" t="e">
        <f t="shared" ref="AM329" si="1630">IF(S329="No_existen",5*$AM$10,AN329*$AM$10)</f>
        <v>#DIV/0!</v>
      </c>
      <c r="AN329" s="273" t="e">
        <f t="shared" ref="AN329" si="1631">ROUND(AVERAGEIF(AO329:AO331,"&gt;0"),0)</f>
        <v>#DIV/0!</v>
      </c>
      <c r="AO329" s="132">
        <f t="shared" si="1330"/>
        <v>0</v>
      </c>
      <c r="AP329" s="129"/>
      <c r="AQ329" s="273" t="e">
        <f t="shared" ref="AQ329" si="1632">ROUND(AVERAGE(U329,Y329,AD329,AI329,AN329),0)</f>
        <v>#DIV/0!</v>
      </c>
      <c r="AR329" s="369" t="e">
        <f t="shared" ref="AR329" si="1633">IF(AQ329&lt;1.5,"FUERTE",IF(AND(AQ329&gt;=1.5,AQ329&lt;2.5),"ACEPTABLE",IF(AQ329&gt;=5,"INEXISTENTE","DÉBIL")))</f>
        <v>#DIV/0!</v>
      </c>
      <c r="AS329" s="272">
        <f t="shared" ref="AS329" si="1634">IF(R329=0,0,ROUND((R329*AQ329),0))</f>
        <v>0</v>
      </c>
      <c r="AT329" s="371" t="str">
        <f t="shared" ref="AT329" si="1635">IF(AS329&gt;=36,"GRAVE", IF(AS329&lt;=10, "LEVE", "MODERADO"))</f>
        <v>LEVE</v>
      </c>
      <c r="AU329" s="293"/>
      <c r="AV329" s="293"/>
      <c r="AW329" s="129"/>
      <c r="AX329" s="129"/>
      <c r="AY329" s="86"/>
      <c r="AZ329" s="87"/>
      <c r="BA329" s="88"/>
      <c r="BB329" s="88"/>
      <c r="BC329" s="88"/>
      <c r="BD329" s="88"/>
      <c r="BE329" s="88"/>
      <c r="BF329" s="88"/>
      <c r="BG329" s="88"/>
    </row>
    <row r="330" spans="1:59" s="90" customFormat="1" hidden="1" x14ac:dyDescent="0.2">
      <c r="A330" s="290"/>
      <c r="B330" s="291"/>
      <c r="C330" s="418"/>
      <c r="D330" s="293"/>
      <c r="E330" s="295"/>
      <c r="F330" s="271"/>
      <c r="G330" s="129"/>
      <c r="H330" s="129"/>
      <c r="I330" s="84"/>
      <c r="J330" s="271"/>
      <c r="K330" s="271"/>
      <c r="L330" s="271"/>
      <c r="M330" s="271"/>
      <c r="N330" s="291"/>
      <c r="O330" s="272"/>
      <c r="P330" s="291"/>
      <c r="Q330" s="272"/>
      <c r="R330" s="272"/>
      <c r="S330" s="85"/>
      <c r="T330" s="84">
        <f t="shared" si="1326"/>
        <v>0</v>
      </c>
      <c r="U330" s="273"/>
      <c r="V330" s="273"/>
      <c r="W330" s="129"/>
      <c r="X330" s="273"/>
      <c r="Y330" s="273"/>
      <c r="Z330" s="132">
        <f t="shared" si="1327"/>
        <v>0</v>
      </c>
      <c r="AA330" s="129"/>
      <c r="AB330" s="129"/>
      <c r="AC330" s="273"/>
      <c r="AD330" s="273"/>
      <c r="AE330" s="132">
        <f t="shared" si="1328"/>
        <v>0</v>
      </c>
      <c r="AF330" s="129"/>
      <c r="AG330" s="129"/>
      <c r="AH330" s="273"/>
      <c r="AI330" s="273"/>
      <c r="AJ330" s="132">
        <f t="shared" si="1329"/>
        <v>0</v>
      </c>
      <c r="AK330" s="129"/>
      <c r="AL330" s="129"/>
      <c r="AM330" s="273"/>
      <c r="AN330" s="273"/>
      <c r="AO330" s="132">
        <f t="shared" si="1330"/>
        <v>0</v>
      </c>
      <c r="AP330" s="129"/>
      <c r="AQ330" s="273"/>
      <c r="AR330" s="369"/>
      <c r="AS330" s="272"/>
      <c r="AT330" s="371"/>
      <c r="AU330" s="293"/>
      <c r="AV330" s="293"/>
      <c r="AW330" s="129"/>
      <c r="AX330" s="129"/>
      <c r="AY330" s="86"/>
      <c r="AZ330" s="87"/>
      <c r="BA330" s="88"/>
      <c r="BB330" s="88"/>
      <c r="BC330" s="88"/>
      <c r="BD330" s="88"/>
      <c r="BE330" s="88"/>
      <c r="BF330" s="88"/>
      <c r="BG330" s="88"/>
    </row>
    <row r="331" spans="1:59" s="90" customFormat="1" hidden="1" x14ac:dyDescent="0.2">
      <c r="A331" s="290"/>
      <c r="B331" s="291"/>
      <c r="C331" s="418"/>
      <c r="D331" s="293"/>
      <c r="E331" s="295"/>
      <c r="F331" s="271"/>
      <c r="G331" s="129"/>
      <c r="H331" s="129"/>
      <c r="I331" s="84"/>
      <c r="J331" s="271"/>
      <c r="K331" s="271"/>
      <c r="L331" s="271"/>
      <c r="M331" s="271"/>
      <c r="N331" s="291"/>
      <c r="O331" s="272"/>
      <c r="P331" s="291"/>
      <c r="Q331" s="272"/>
      <c r="R331" s="272"/>
      <c r="S331" s="85"/>
      <c r="T331" s="84">
        <f t="shared" ref="T331:T394" si="1636">IF(S331=$S$665,1,IF(S331=$S$661,5,IF(S331=$S$662,4,IF(S331=$S$663,3,IF(S331=$S$664,2,0)))))</f>
        <v>0</v>
      </c>
      <c r="U331" s="273"/>
      <c r="V331" s="273"/>
      <c r="W331" s="129"/>
      <c r="X331" s="273"/>
      <c r="Y331" s="273"/>
      <c r="Z331" s="132">
        <f t="shared" ref="Z331:Z394" si="1637">IF(AA331=$AA$663,1,IF(AA331=$AA$662,2,IF(AA331=$AA$661,4,IF(S331="No_existen",5,0))))</f>
        <v>0</v>
      </c>
      <c r="AA331" s="129"/>
      <c r="AB331" s="129"/>
      <c r="AC331" s="273"/>
      <c r="AD331" s="273"/>
      <c r="AE331" s="132">
        <f t="shared" ref="AE331:AE394" si="1638">IF(AF331=$AK$662,1,IF(AF331=$AK$661,4,IF(S331="No_existen",5,0)))</f>
        <v>0</v>
      </c>
      <c r="AF331" s="129"/>
      <c r="AG331" s="129"/>
      <c r="AH331" s="273"/>
      <c r="AI331" s="273"/>
      <c r="AJ331" s="132">
        <f t="shared" ref="AJ331:AJ394" si="1639">IF(AK331=$AP$661,1,IF(AK331=$AP$662,4,IF(S331="No_existen",5,0)))</f>
        <v>0</v>
      </c>
      <c r="AK331" s="129"/>
      <c r="AL331" s="129"/>
      <c r="AM331" s="273"/>
      <c r="AN331" s="273"/>
      <c r="AO331" s="132">
        <f t="shared" si="1330"/>
        <v>0</v>
      </c>
      <c r="AP331" s="129"/>
      <c r="AQ331" s="273"/>
      <c r="AR331" s="369"/>
      <c r="AS331" s="272"/>
      <c r="AT331" s="371"/>
      <c r="AU331" s="293"/>
      <c r="AV331" s="293"/>
      <c r="AW331" s="129"/>
      <c r="AX331" s="129"/>
      <c r="AY331" s="86"/>
      <c r="AZ331" s="87"/>
      <c r="BA331" s="88"/>
      <c r="BB331" s="88"/>
      <c r="BC331" s="88"/>
      <c r="BD331" s="88"/>
      <c r="BE331" s="88"/>
      <c r="BF331" s="88"/>
      <c r="BG331" s="88"/>
    </row>
    <row r="332" spans="1:59" s="90" customFormat="1" hidden="1" x14ac:dyDescent="0.2">
      <c r="A332" s="290">
        <v>108</v>
      </c>
      <c r="B332" s="291"/>
      <c r="C332" s="418" t="e">
        <f>+VLOOKUP(B332,$A$691:$B$730,2,0)</f>
        <v>#N/A</v>
      </c>
      <c r="D332" s="293"/>
      <c r="E332" s="295" t="e">
        <f>IF(D332=$D$661,$E$661,IF(D332=$D$662,$E$662,IF(D332=$D$663,$E$663,IF(D332=$D$664,$E$664,IF(D332=$D$665,$E$665,IF(D332=$D$666,$E$666,IF(D332=$D$667,$E$667,IF(D332=$D$668,$E$668,IF(D332=$D$669,$E$669,IF(D332=$D$670,$E$670,IF(D332=VICERRECTORÍA_ACADÉMICA_,BE943,IF(D332=PLANEACIÓN_,BE945, IF(D332=IMPACTO,BE944,IF(D332=VICERRECTORÍA_ADMINISTRATIVA_FINANCIERA_,BE946,IF(D332=_VICERRECTORÍA_RESPONSABILIDAD_SOCIAL_Y_BIENESTAR_UNIVERSITARIO_,BE947," ")))))))))))))))</f>
        <v>#VALUE!</v>
      </c>
      <c r="F332" s="271"/>
      <c r="G332" s="129"/>
      <c r="H332" s="129"/>
      <c r="I332" s="84"/>
      <c r="J332" s="271"/>
      <c r="K332" s="291"/>
      <c r="L332" s="271"/>
      <c r="M332" s="271"/>
      <c r="N332" s="291"/>
      <c r="O332" s="272">
        <f t="shared" ref="O332" si="1640">IF(N332="ALTA",5,IF(N332="MEDIO ALTA",4,IF(N332="MEDIA",3,IF(N332="MEDIO BAJA",2,IF(N332="BAJA",1,0)))))</f>
        <v>0</v>
      </c>
      <c r="P332" s="291"/>
      <c r="Q332" s="272">
        <f t="shared" ref="Q332" si="1641">IF(P332="ALTO",5,IF(P332="MEDIO-ALTO",4,IF(P332="MEDIO",3,IF(P332="MEDIO-BAJO",2,IF(P332="BAJO",1,0)))))</f>
        <v>0</v>
      </c>
      <c r="R332" s="272">
        <f t="shared" ref="R332" si="1642">Q332*O332</f>
        <v>0</v>
      </c>
      <c r="S332" s="85"/>
      <c r="T332" s="84">
        <f t="shared" si="1636"/>
        <v>0</v>
      </c>
      <c r="U332" s="273" t="e">
        <f t="shared" ref="U332:U392" si="1643">ROUND(AVERAGEIF(T332:T334,"&gt;0"),0)</f>
        <v>#DIV/0!</v>
      </c>
      <c r="V332" s="273" t="e">
        <f t="shared" ref="V332:V392" si="1644">U332*0.6</f>
        <v>#DIV/0!</v>
      </c>
      <c r="W332" s="129"/>
      <c r="X332" s="273" t="e">
        <f t="shared" ref="X332" si="1645">IF(S332="No_existen",5*$X$10,Y332*$X$10)</f>
        <v>#DIV/0!</v>
      </c>
      <c r="Y332" s="273" t="e">
        <f t="shared" si="1461"/>
        <v>#DIV/0!</v>
      </c>
      <c r="Z332" s="132">
        <f t="shared" si="1637"/>
        <v>0</v>
      </c>
      <c r="AA332" s="129"/>
      <c r="AB332" s="129"/>
      <c r="AC332" s="273" t="e">
        <f t="shared" ref="AC332" si="1646">IF(S332="No_existen",5*$AC$10,AD332*$AC$10)</f>
        <v>#DIV/0!</v>
      </c>
      <c r="AD332" s="273" t="e">
        <f t="shared" ref="AD332:AD392" si="1647">ROUND(AVERAGEIF(AE332:AE334,"&gt;0"),0)</f>
        <v>#DIV/0!</v>
      </c>
      <c r="AE332" s="132">
        <f t="shared" si="1638"/>
        <v>0</v>
      </c>
      <c r="AF332" s="129"/>
      <c r="AG332" s="129"/>
      <c r="AH332" s="273" t="e">
        <f t="shared" ref="AH332" si="1648">IF(S332="No_existen",5*$AH$10,AI332*$AH$10)</f>
        <v>#DIV/0!</v>
      </c>
      <c r="AI332" s="273" t="e">
        <f t="shared" ref="AI332" si="1649">ROUND(AVERAGEIF(AJ332:AJ334,"&gt;0"),0)</f>
        <v>#DIV/0!</v>
      </c>
      <c r="AJ332" s="132">
        <f t="shared" si="1639"/>
        <v>0</v>
      </c>
      <c r="AK332" s="129"/>
      <c r="AL332" s="129"/>
      <c r="AM332" s="273" t="e">
        <f t="shared" ref="AM332" si="1650">IF(S332="No_existen",5*$AM$10,AN332*$AM$10)</f>
        <v>#DIV/0!</v>
      </c>
      <c r="AN332" s="273" t="e">
        <f t="shared" ref="AN332" si="1651">ROUND(AVERAGEIF(AO332:AO334,"&gt;0"),0)</f>
        <v>#DIV/0!</v>
      </c>
      <c r="AO332" s="132">
        <f t="shared" ref="AO332:AO395" si="1652">IF(AP332="Preventivo",1,IF(AP332="Detectivo",4, IF(S332="No_existen",5,0)))</f>
        <v>0</v>
      </c>
      <c r="AP332" s="129"/>
      <c r="AQ332" s="273" t="e">
        <f t="shared" ref="AQ332" si="1653">ROUND(AVERAGE(U332,Y332,AD332,AI332,AN332),0)</f>
        <v>#DIV/0!</v>
      </c>
      <c r="AR332" s="369" t="e">
        <f t="shared" ref="AR332" si="1654">IF(AQ332&lt;1.5,"FUERTE",IF(AND(AQ332&gt;=1.5,AQ332&lt;2.5),"ACEPTABLE",IF(AQ332&gt;=5,"INEXISTENTE","DÉBIL")))</f>
        <v>#DIV/0!</v>
      </c>
      <c r="AS332" s="272">
        <f t="shared" ref="AS332" si="1655">IF(R332=0,0,ROUND((R332*AQ332),0))</f>
        <v>0</v>
      </c>
      <c r="AT332" s="371" t="str">
        <f t="shared" ref="AT332" si="1656">IF(AS332&gt;=36,"GRAVE", IF(AS332&lt;=10, "LEVE", "MODERADO"))</f>
        <v>LEVE</v>
      </c>
      <c r="AU332" s="293"/>
      <c r="AV332" s="293"/>
      <c r="AW332" s="129"/>
      <c r="AX332" s="129"/>
      <c r="AY332" s="86"/>
      <c r="AZ332" s="87"/>
      <c r="BA332" s="88"/>
      <c r="BB332" s="88"/>
      <c r="BC332" s="88"/>
      <c r="BD332" s="88"/>
      <c r="BE332" s="88"/>
      <c r="BF332" s="88"/>
      <c r="BG332" s="88"/>
    </row>
    <row r="333" spans="1:59" s="90" customFormat="1" hidden="1" x14ac:dyDescent="0.2">
      <c r="A333" s="290"/>
      <c r="B333" s="291"/>
      <c r="C333" s="418"/>
      <c r="D333" s="293"/>
      <c r="E333" s="295"/>
      <c r="F333" s="271"/>
      <c r="G333" s="129"/>
      <c r="H333" s="129"/>
      <c r="I333" s="84"/>
      <c r="J333" s="271"/>
      <c r="K333" s="271"/>
      <c r="L333" s="271"/>
      <c r="M333" s="271"/>
      <c r="N333" s="291"/>
      <c r="O333" s="272"/>
      <c r="P333" s="291"/>
      <c r="Q333" s="272"/>
      <c r="R333" s="272"/>
      <c r="S333" s="85"/>
      <c r="T333" s="84">
        <f t="shared" si="1636"/>
        <v>0</v>
      </c>
      <c r="U333" s="273"/>
      <c r="V333" s="273"/>
      <c r="W333" s="129"/>
      <c r="X333" s="273"/>
      <c r="Y333" s="273"/>
      <c r="Z333" s="132">
        <f t="shared" si="1637"/>
        <v>0</v>
      </c>
      <c r="AA333" s="129"/>
      <c r="AB333" s="129"/>
      <c r="AC333" s="273"/>
      <c r="AD333" s="273"/>
      <c r="AE333" s="132">
        <f t="shared" si="1638"/>
        <v>0</v>
      </c>
      <c r="AF333" s="129"/>
      <c r="AG333" s="129"/>
      <c r="AH333" s="273"/>
      <c r="AI333" s="273"/>
      <c r="AJ333" s="132">
        <f t="shared" si="1639"/>
        <v>0</v>
      </c>
      <c r="AK333" s="129"/>
      <c r="AL333" s="129"/>
      <c r="AM333" s="273"/>
      <c r="AN333" s="273"/>
      <c r="AO333" s="132">
        <f t="shared" si="1652"/>
        <v>0</v>
      </c>
      <c r="AP333" s="129"/>
      <c r="AQ333" s="273"/>
      <c r="AR333" s="369"/>
      <c r="AS333" s="272"/>
      <c r="AT333" s="371"/>
      <c r="AU333" s="293"/>
      <c r="AV333" s="293"/>
      <c r="AW333" s="129"/>
      <c r="AX333" s="129"/>
      <c r="AY333" s="86"/>
      <c r="AZ333" s="87"/>
      <c r="BA333" s="88"/>
      <c r="BB333" s="88"/>
      <c r="BC333" s="88"/>
      <c r="BD333" s="88"/>
      <c r="BE333" s="88"/>
      <c r="BF333" s="88"/>
      <c r="BG333" s="88"/>
    </row>
    <row r="334" spans="1:59" s="90" customFormat="1" hidden="1" x14ac:dyDescent="0.2">
      <c r="A334" s="290"/>
      <c r="B334" s="291"/>
      <c r="C334" s="418"/>
      <c r="D334" s="293"/>
      <c r="E334" s="295"/>
      <c r="F334" s="271"/>
      <c r="G334" s="129"/>
      <c r="H334" s="129"/>
      <c r="I334" s="84"/>
      <c r="J334" s="271"/>
      <c r="K334" s="271"/>
      <c r="L334" s="271"/>
      <c r="M334" s="271"/>
      <c r="N334" s="291"/>
      <c r="O334" s="272"/>
      <c r="P334" s="291"/>
      <c r="Q334" s="272"/>
      <c r="R334" s="272"/>
      <c r="S334" s="85"/>
      <c r="T334" s="84">
        <f t="shared" si="1636"/>
        <v>0</v>
      </c>
      <c r="U334" s="273"/>
      <c r="V334" s="273"/>
      <c r="W334" s="129"/>
      <c r="X334" s="273"/>
      <c r="Y334" s="273"/>
      <c r="Z334" s="132">
        <f t="shared" si="1637"/>
        <v>0</v>
      </c>
      <c r="AA334" s="129"/>
      <c r="AB334" s="129"/>
      <c r="AC334" s="273"/>
      <c r="AD334" s="273"/>
      <c r="AE334" s="132">
        <f t="shared" si="1638"/>
        <v>0</v>
      </c>
      <c r="AF334" s="129"/>
      <c r="AG334" s="129"/>
      <c r="AH334" s="273"/>
      <c r="AI334" s="273"/>
      <c r="AJ334" s="132">
        <f t="shared" si="1639"/>
        <v>0</v>
      </c>
      <c r="AK334" s="129"/>
      <c r="AL334" s="129"/>
      <c r="AM334" s="273"/>
      <c r="AN334" s="273"/>
      <c r="AO334" s="132">
        <f t="shared" si="1652"/>
        <v>0</v>
      </c>
      <c r="AP334" s="129"/>
      <c r="AQ334" s="273"/>
      <c r="AR334" s="369"/>
      <c r="AS334" s="272"/>
      <c r="AT334" s="371"/>
      <c r="AU334" s="293"/>
      <c r="AV334" s="293"/>
      <c r="AW334" s="129"/>
      <c r="AX334" s="129"/>
      <c r="AY334" s="86"/>
      <c r="AZ334" s="87"/>
      <c r="BA334" s="88"/>
      <c r="BB334" s="88"/>
      <c r="BC334" s="88"/>
      <c r="BD334" s="88"/>
      <c r="BE334" s="88"/>
      <c r="BF334" s="88"/>
      <c r="BG334" s="88"/>
    </row>
    <row r="335" spans="1:59" s="90" customFormat="1" hidden="1" x14ac:dyDescent="0.2">
      <c r="A335" s="290">
        <v>109</v>
      </c>
      <c r="B335" s="291"/>
      <c r="C335" s="418" t="e">
        <f>+VLOOKUP(B335,$A$691:$B$730,2,0)</f>
        <v>#N/A</v>
      </c>
      <c r="D335" s="293"/>
      <c r="E335" s="295" t="e">
        <f>IF(D335=$D$661,$E$661,IF(D335=$D$662,$E$662,IF(D335=$D$663,$E$663,IF(D335=$D$664,$E$664,IF(D335=$D$665,$E$665,IF(D335=$D$666,$E$666,IF(D335=$D$667,$E$667,IF(D335=$D$668,$E$668,IF(D335=$D$669,$E$669,IF(D335=$D$670,$E$670,IF(D335=VICERRECTORÍA_ACADÉMICA_,BE946,IF(D335=PLANEACIÓN_,BE948, IF(D335=IMPACTO,BE947,IF(D335=VICERRECTORÍA_ADMINISTRATIVA_FINANCIERA_,BE949,IF(D335=_VICERRECTORÍA_RESPONSABILIDAD_SOCIAL_Y_BIENESTAR_UNIVERSITARIO_,BE950," ")))))))))))))))</f>
        <v>#VALUE!</v>
      </c>
      <c r="F335" s="271"/>
      <c r="G335" s="129"/>
      <c r="H335" s="129"/>
      <c r="I335" s="84"/>
      <c r="J335" s="271"/>
      <c r="K335" s="291"/>
      <c r="L335" s="271"/>
      <c r="M335" s="271"/>
      <c r="N335" s="291"/>
      <c r="O335" s="272">
        <f t="shared" ref="O335" si="1657">IF(N335="ALTA",5,IF(N335="MEDIO ALTA",4,IF(N335="MEDIA",3,IF(N335="MEDIO BAJA",2,IF(N335="BAJA",1,0)))))</f>
        <v>0</v>
      </c>
      <c r="P335" s="291"/>
      <c r="Q335" s="272">
        <f t="shared" ref="Q335" si="1658">IF(P335="ALTO",5,IF(P335="MEDIO-ALTO",4,IF(P335="MEDIO",3,IF(P335="MEDIO-BAJO",2,IF(P335="BAJO",1,0)))))</f>
        <v>0</v>
      </c>
      <c r="R335" s="272">
        <f t="shared" ref="R335" si="1659">Q335*O335</f>
        <v>0</v>
      </c>
      <c r="S335" s="85"/>
      <c r="T335" s="84">
        <f t="shared" si="1636"/>
        <v>0</v>
      </c>
      <c r="U335" s="273" t="e">
        <f t="shared" ref="U335:U395" si="1660">ROUND(AVERAGEIF(T335:T337,"&gt;0"),0)</f>
        <v>#DIV/0!</v>
      </c>
      <c r="V335" s="273" t="e">
        <f t="shared" ref="V335:V395" si="1661">U335*0.6</f>
        <v>#DIV/0!</v>
      </c>
      <c r="W335" s="129"/>
      <c r="X335" s="273" t="e">
        <f t="shared" ref="X335" si="1662">IF(S335="No_existen",5*$X$10,Y335*$X$10)</f>
        <v>#DIV/0!</v>
      </c>
      <c r="Y335" s="273" t="e">
        <f t="shared" ref="Y335" si="1663">ROUND(AVERAGEIF(Z335:Z337,"&gt;0"),0)</f>
        <v>#DIV/0!</v>
      </c>
      <c r="Z335" s="132">
        <f t="shared" si="1637"/>
        <v>0</v>
      </c>
      <c r="AA335" s="129"/>
      <c r="AB335" s="129"/>
      <c r="AC335" s="273" t="e">
        <f t="shared" ref="AC335" si="1664">IF(S335="No_existen",5*$AC$10,AD335*$AC$10)</f>
        <v>#DIV/0!</v>
      </c>
      <c r="AD335" s="273" t="e">
        <f t="shared" ref="AD335:AD395" si="1665">ROUND(AVERAGEIF(AE335:AE337,"&gt;0"),0)</f>
        <v>#DIV/0!</v>
      </c>
      <c r="AE335" s="132">
        <f t="shared" si="1638"/>
        <v>0</v>
      </c>
      <c r="AF335" s="129"/>
      <c r="AG335" s="129"/>
      <c r="AH335" s="273" t="e">
        <f t="shared" ref="AH335" si="1666">IF(S335="No_existen",5*$AH$10,AI335*$AH$10)</f>
        <v>#DIV/0!</v>
      </c>
      <c r="AI335" s="273" t="e">
        <f t="shared" ref="AI335" si="1667">ROUND(AVERAGEIF(AJ335:AJ337,"&gt;0"),0)</f>
        <v>#DIV/0!</v>
      </c>
      <c r="AJ335" s="132">
        <f t="shared" si="1639"/>
        <v>0</v>
      </c>
      <c r="AK335" s="129"/>
      <c r="AL335" s="129"/>
      <c r="AM335" s="273" t="e">
        <f t="shared" ref="AM335" si="1668">IF(S335="No_existen",5*$AM$10,AN335*$AM$10)</f>
        <v>#DIV/0!</v>
      </c>
      <c r="AN335" s="273" t="e">
        <f t="shared" ref="AN335" si="1669">ROUND(AVERAGEIF(AO335:AO337,"&gt;0"),0)</f>
        <v>#DIV/0!</v>
      </c>
      <c r="AO335" s="132">
        <f t="shared" si="1652"/>
        <v>0</v>
      </c>
      <c r="AP335" s="129"/>
      <c r="AQ335" s="273" t="e">
        <f t="shared" ref="AQ335" si="1670">ROUND(AVERAGE(U335,Y335,AD335,AI335,AN335),0)</f>
        <v>#DIV/0!</v>
      </c>
      <c r="AR335" s="369" t="e">
        <f t="shared" ref="AR335" si="1671">IF(AQ335&lt;1.5,"FUERTE",IF(AND(AQ335&gt;=1.5,AQ335&lt;2.5),"ACEPTABLE",IF(AQ335&gt;=5,"INEXISTENTE","DÉBIL")))</f>
        <v>#DIV/0!</v>
      </c>
      <c r="AS335" s="272">
        <f t="shared" ref="AS335" si="1672">IF(R335=0,0,ROUND((R335*AQ335),0))</f>
        <v>0</v>
      </c>
      <c r="AT335" s="371" t="str">
        <f t="shared" ref="AT335" si="1673">IF(AS335&gt;=36,"GRAVE", IF(AS335&lt;=10, "LEVE", "MODERADO"))</f>
        <v>LEVE</v>
      </c>
      <c r="AU335" s="293"/>
      <c r="AV335" s="293"/>
      <c r="AW335" s="129"/>
      <c r="AX335" s="129"/>
      <c r="AY335" s="86"/>
      <c r="AZ335" s="87"/>
      <c r="BA335" s="88"/>
      <c r="BB335" s="88"/>
      <c r="BC335" s="88"/>
      <c r="BD335" s="88"/>
      <c r="BE335" s="88"/>
      <c r="BF335" s="88"/>
      <c r="BG335" s="88"/>
    </row>
    <row r="336" spans="1:59" s="90" customFormat="1" hidden="1" x14ac:dyDescent="0.2">
      <c r="A336" s="290"/>
      <c r="B336" s="291"/>
      <c r="C336" s="418"/>
      <c r="D336" s="293"/>
      <c r="E336" s="295"/>
      <c r="F336" s="271"/>
      <c r="G336" s="129"/>
      <c r="H336" s="129"/>
      <c r="I336" s="84"/>
      <c r="J336" s="271"/>
      <c r="K336" s="271"/>
      <c r="L336" s="271"/>
      <c r="M336" s="271"/>
      <c r="N336" s="291"/>
      <c r="O336" s="272"/>
      <c r="P336" s="291"/>
      <c r="Q336" s="272"/>
      <c r="R336" s="272"/>
      <c r="S336" s="85"/>
      <c r="T336" s="84">
        <f t="shared" si="1636"/>
        <v>0</v>
      </c>
      <c r="U336" s="273"/>
      <c r="V336" s="273"/>
      <c r="W336" s="129"/>
      <c r="X336" s="273"/>
      <c r="Y336" s="273"/>
      <c r="Z336" s="132">
        <f t="shared" si="1637"/>
        <v>0</v>
      </c>
      <c r="AA336" s="129"/>
      <c r="AB336" s="129"/>
      <c r="AC336" s="273"/>
      <c r="AD336" s="273"/>
      <c r="AE336" s="132">
        <f t="shared" si="1638"/>
        <v>0</v>
      </c>
      <c r="AF336" s="129"/>
      <c r="AG336" s="129"/>
      <c r="AH336" s="273"/>
      <c r="AI336" s="273"/>
      <c r="AJ336" s="132">
        <f t="shared" si="1639"/>
        <v>0</v>
      </c>
      <c r="AK336" s="129"/>
      <c r="AL336" s="129"/>
      <c r="AM336" s="273"/>
      <c r="AN336" s="273"/>
      <c r="AO336" s="132">
        <f t="shared" si="1652"/>
        <v>0</v>
      </c>
      <c r="AP336" s="129"/>
      <c r="AQ336" s="273"/>
      <c r="AR336" s="369"/>
      <c r="AS336" s="272"/>
      <c r="AT336" s="371"/>
      <c r="AU336" s="293"/>
      <c r="AV336" s="293"/>
      <c r="AW336" s="129"/>
      <c r="AX336" s="129"/>
      <c r="AY336" s="86"/>
      <c r="AZ336" s="87"/>
      <c r="BA336" s="88"/>
      <c r="BB336" s="88"/>
      <c r="BC336" s="88"/>
      <c r="BD336" s="88"/>
      <c r="BE336" s="88"/>
      <c r="BF336" s="88"/>
      <c r="BG336" s="88"/>
    </row>
    <row r="337" spans="1:59" s="90" customFormat="1" hidden="1" x14ac:dyDescent="0.2">
      <c r="A337" s="290"/>
      <c r="B337" s="291"/>
      <c r="C337" s="418"/>
      <c r="D337" s="293"/>
      <c r="E337" s="295"/>
      <c r="F337" s="271"/>
      <c r="G337" s="129"/>
      <c r="H337" s="129"/>
      <c r="I337" s="84"/>
      <c r="J337" s="271"/>
      <c r="K337" s="271"/>
      <c r="L337" s="271"/>
      <c r="M337" s="271"/>
      <c r="N337" s="291"/>
      <c r="O337" s="272"/>
      <c r="P337" s="291"/>
      <c r="Q337" s="272"/>
      <c r="R337" s="272"/>
      <c r="S337" s="85"/>
      <c r="T337" s="84">
        <f t="shared" si="1636"/>
        <v>0</v>
      </c>
      <c r="U337" s="273"/>
      <c r="V337" s="273"/>
      <c r="W337" s="129"/>
      <c r="X337" s="273"/>
      <c r="Y337" s="273"/>
      <c r="Z337" s="132">
        <f t="shared" si="1637"/>
        <v>0</v>
      </c>
      <c r="AA337" s="129"/>
      <c r="AB337" s="129"/>
      <c r="AC337" s="273"/>
      <c r="AD337" s="273"/>
      <c r="AE337" s="132">
        <f t="shared" si="1638"/>
        <v>0</v>
      </c>
      <c r="AF337" s="129"/>
      <c r="AG337" s="129"/>
      <c r="AH337" s="273"/>
      <c r="AI337" s="273"/>
      <c r="AJ337" s="132">
        <f t="shared" si="1639"/>
        <v>0</v>
      </c>
      <c r="AK337" s="129"/>
      <c r="AL337" s="129"/>
      <c r="AM337" s="273"/>
      <c r="AN337" s="273"/>
      <c r="AO337" s="132">
        <f t="shared" si="1652"/>
        <v>0</v>
      </c>
      <c r="AP337" s="129"/>
      <c r="AQ337" s="273"/>
      <c r="AR337" s="369"/>
      <c r="AS337" s="272"/>
      <c r="AT337" s="371"/>
      <c r="AU337" s="293"/>
      <c r="AV337" s="293"/>
      <c r="AW337" s="129"/>
      <c r="AX337" s="129"/>
      <c r="AY337" s="86"/>
      <c r="AZ337" s="87"/>
      <c r="BA337" s="88"/>
      <c r="BB337" s="88"/>
      <c r="BC337" s="88"/>
      <c r="BD337" s="88"/>
      <c r="BE337" s="88"/>
      <c r="BF337" s="88"/>
      <c r="BG337" s="88"/>
    </row>
    <row r="338" spans="1:59" s="90" customFormat="1" hidden="1" x14ac:dyDescent="0.2">
      <c r="A338" s="290">
        <v>110</v>
      </c>
      <c r="B338" s="291"/>
      <c r="C338" s="418" t="e">
        <f>+VLOOKUP(B338,$A$691:$B$730,2,0)</f>
        <v>#N/A</v>
      </c>
      <c r="D338" s="293"/>
      <c r="E338" s="295" t="e">
        <f>IF(D338=$D$661,$E$661,IF(D338=$D$662,$E$662,IF(D338=$D$663,$E$663,IF(D338=$D$664,$E$664,IF(D338=$D$665,$E$665,IF(D338=$D$666,$E$666,IF(D338=$D$667,$E$667,IF(D338=$D$668,$E$668,IF(D338=$D$669,$E$669,IF(D338=$D$670,$E$670,IF(D338=VICERRECTORÍA_ACADÉMICA_,BE949,IF(D338=PLANEACIÓN_,BE951, IF(D338=IMPACTO,BE950,IF(D338=VICERRECTORÍA_ADMINISTRATIVA_FINANCIERA_,BE952,IF(D338=_VICERRECTORÍA_RESPONSABILIDAD_SOCIAL_Y_BIENESTAR_UNIVERSITARIO_,BE953," ")))))))))))))))</f>
        <v>#VALUE!</v>
      </c>
      <c r="F338" s="271"/>
      <c r="G338" s="129"/>
      <c r="H338" s="129"/>
      <c r="I338" s="84"/>
      <c r="J338" s="271"/>
      <c r="K338" s="291"/>
      <c r="L338" s="271"/>
      <c r="M338" s="271"/>
      <c r="N338" s="291"/>
      <c r="O338" s="272">
        <f t="shared" ref="O338" si="1674">IF(N338="ALTA",5,IF(N338="MEDIO ALTA",4,IF(N338="MEDIA",3,IF(N338="MEDIO BAJA",2,IF(N338="BAJA",1,0)))))</f>
        <v>0</v>
      </c>
      <c r="P338" s="291"/>
      <c r="Q338" s="272">
        <f t="shared" ref="Q338" si="1675">IF(P338="ALTO",5,IF(P338="MEDIO-ALTO",4,IF(P338="MEDIO",3,IF(P338="MEDIO-BAJO",2,IF(P338="BAJO",1,0)))))</f>
        <v>0</v>
      </c>
      <c r="R338" s="272">
        <f t="shared" ref="R338" si="1676">Q338*O338</f>
        <v>0</v>
      </c>
      <c r="S338" s="85"/>
      <c r="T338" s="84">
        <f t="shared" si="1636"/>
        <v>0</v>
      </c>
      <c r="U338" s="273" t="e">
        <f t="shared" ref="U338:U398" si="1677">ROUND(AVERAGEIF(T338:T340,"&gt;0"),0)</f>
        <v>#DIV/0!</v>
      </c>
      <c r="V338" s="273" t="e">
        <f t="shared" ref="V338:V398" si="1678">U338*0.6</f>
        <v>#DIV/0!</v>
      </c>
      <c r="W338" s="129"/>
      <c r="X338" s="273" t="e">
        <f t="shared" ref="X338" si="1679">IF(S338="No_existen",5*$X$10,Y338*$X$10)</f>
        <v>#DIV/0!</v>
      </c>
      <c r="Y338" s="273" t="e">
        <f t="shared" ref="Y338:Y374" si="1680">ROUND(AVERAGEIF(Z338:Z340,"&gt;0"),0)</f>
        <v>#DIV/0!</v>
      </c>
      <c r="Z338" s="132">
        <f t="shared" si="1637"/>
        <v>0</v>
      </c>
      <c r="AA338" s="129"/>
      <c r="AB338" s="129"/>
      <c r="AC338" s="273" t="e">
        <f t="shared" ref="AC338" si="1681">IF(S338="No_existen",5*$AC$10,AD338*$AC$10)</f>
        <v>#DIV/0!</v>
      </c>
      <c r="AD338" s="273" t="e">
        <f t="shared" ref="AD338:AD398" si="1682">ROUND(AVERAGEIF(AE338:AE340,"&gt;0"),0)</f>
        <v>#DIV/0!</v>
      </c>
      <c r="AE338" s="132">
        <f t="shared" si="1638"/>
        <v>0</v>
      </c>
      <c r="AF338" s="129"/>
      <c r="AG338" s="129"/>
      <c r="AH338" s="273" t="e">
        <f t="shared" ref="AH338" si="1683">IF(S338="No_existen",5*$AH$10,AI338*$AH$10)</f>
        <v>#DIV/0!</v>
      </c>
      <c r="AI338" s="273" t="e">
        <f t="shared" ref="AI338" si="1684">ROUND(AVERAGEIF(AJ338:AJ340,"&gt;0"),0)</f>
        <v>#DIV/0!</v>
      </c>
      <c r="AJ338" s="132">
        <f t="shared" si="1639"/>
        <v>0</v>
      </c>
      <c r="AK338" s="129"/>
      <c r="AL338" s="129"/>
      <c r="AM338" s="273" t="e">
        <f t="shared" ref="AM338" si="1685">IF(S338="No_existen",5*$AM$10,AN338*$AM$10)</f>
        <v>#DIV/0!</v>
      </c>
      <c r="AN338" s="273" t="e">
        <f t="shared" ref="AN338" si="1686">ROUND(AVERAGEIF(AO338:AO340,"&gt;0"),0)</f>
        <v>#DIV/0!</v>
      </c>
      <c r="AO338" s="132">
        <f t="shared" si="1652"/>
        <v>0</v>
      </c>
      <c r="AP338" s="129"/>
      <c r="AQ338" s="273" t="e">
        <f t="shared" ref="AQ338" si="1687">ROUND(AVERAGE(U338,Y338,AD338,AI338,AN338),0)</f>
        <v>#DIV/0!</v>
      </c>
      <c r="AR338" s="369" t="e">
        <f t="shared" ref="AR338" si="1688">IF(AQ338&lt;1.5,"FUERTE",IF(AND(AQ338&gt;=1.5,AQ338&lt;2.5),"ACEPTABLE",IF(AQ338&gt;=5,"INEXISTENTE","DÉBIL")))</f>
        <v>#DIV/0!</v>
      </c>
      <c r="AS338" s="272">
        <f t="shared" ref="AS338" si="1689">IF(R338=0,0,ROUND((R338*AQ338),0))</f>
        <v>0</v>
      </c>
      <c r="AT338" s="371" t="str">
        <f t="shared" ref="AT338" si="1690">IF(AS338&gt;=36,"GRAVE", IF(AS338&lt;=10, "LEVE", "MODERADO"))</f>
        <v>LEVE</v>
      </c>
      <c r="AU338" s="293"/>
      <c r="AV338" s="293"/>
      <c r="AW338" s="129"/>
      <c r="AX338" s="129"/>
      <c r="AY338" s="86"/>
      <c r="AZ338" s="87"/>
      <c r="BA338" s="88"/>
      <c r="BB338" s="88"/>
      <c r="BC338" s="88"/>
      <c r="BD338" s="88"/>
      <c r="BE338" s="88"/>
      <c r="BF338" s="88"/>
      <c r="BG338" s="88"/>
    </row>
    <row r="339" spans="1:59" s="90" customFormat="1" hidden="1" x14ac:dyDescent="0.2">
      <c r="A339" s="290"/>
      <c r="B339" s="291"/>
      <c r="C339" s="418"/>
      <c r="D339" s="293"/>
      <c r="E339" s="295"/>
      <c r="F339" s="271"/>
      <c r="G339" s="129"/>
      <c r="H339" s="129"/>
      <c r="I339" s="84"/>
      <c r="J339" s="271"/>
      <c r="K339" s="271"/>
      <c r="L339" s="271"/>
      <c r="M339" s="271"/>
      <c r="N339" s="291"/>
      <c r="O339" s="272"/>
      <c r="P339" s="291"/>
      <c r="Q339" s="272"/>
      <c r="R339" s="272"/>
      <c r="S339" s="85"/>
      <c r="T339" s="84">
        <f t="shared" si="1636"/>
        <v>0</v>
      </c>
      <c r="U339" s="273"/>
      <c r="V339" s="273"/>
      <c r="W339" s="129"/>
      <c r="X339" s="273"/>
      <c r="Y339" s="273"/>
      <c r="Z339" s="132">
        <f t="shared" si="1637"/>
        <v>0</v>
      </c>
      <c r="AA339" s="129"/>
      <c r="AB339" s="129"/>
      <c r="AC339" s="273"/>
      <c r="AD339" s="273"/>
      <c r="AE339" s="132">
        <f t="shared" si="1638"/>
        <v>0</v>
      </c>
      <c r="AF339" s="129"/>
      <c r="AG339" s="129"/>
      <c r="AH339" s="273"/>
      <c r="AI339" s="273"/>
      <c r="AJ339" s="132">
        <f t="shared" si="1639"/>
        <v>0</v>
      </c>
      <c r="AK339" s="129"/>
      <c r="AL339" s="129"/>
      <c r="AM339" s="273"/>
      <c r="AN339" s="273"/>
      <c r="AO339" s="132">
        <f t="shared" si="1652"/>
        <v>0</v>
      </c>
      <c r="AP339" s="129"/>
      <c r="AQ339" s="273"/>
      <c r="AR339" s="369"/>
      <c r="AS339" s="272"/>
      <c r="AT339" s="371"/>
      <c r="AU339" s="293"/>
      <c r="AV339" s="293"/>
      <c r="AW339" s="129"/>
      <c r="AX339" s="129"/>
      <c r="AY339" s="86"/>
      <c r="AZ339" s="87"/>
      <c r="BA339" s="88"/>
      <c r="BB339" s="88"/>
      <c r="BC339" s="88"/>
      <c r="BD339" s="88"/>
      <c r="BE339" s="88"/>
      <c r="BF339" s="88"/>
      <c r="BG339" s="88"/>
    </row>
    <row r="340" spans="1:59" s="90" customFormat="1" hidden="1" x14ac:dyDescent="0.2">
      <c r="A340" s="290"/>
      <c r="B340" s="291"/>
      <c r="C340" s="418"/>
      <c r="D340" s="293"/>
      <c r="E340" s="295"/>
      <c r="F340" s="271"/>
      <c r="G340" s="129"/>
      <c r="H340" s="129"/>
      <c r="I340" s="84"/>
      <c r="J340" s="271"/>
      <c r="K340" s="271"/>
      <c r="L340" s="271"/>
      <c r="M340" s="271"/>
      <c r="N340" s="291"/>
      <c r="O340" s="272"/>
      <c r="P340" s="291"/>
      <c r="Q340" s="272"/>
      <c r="R340" s="272"/>
      <c r="S340" s="85"/>
      <c r="T340" s="84">
        <f t="shared" si="1636"/>
        <v>0</v>
      </c>
      <c r="U340" s="273"/>
      <c r="V340" s="273"/>
      <c r="W340" s="129"/>
      <c r="X340" s="273"/>
      <c r="Y340" s="273"/>
      <c r="Z340" s="132">
        <f t="shared" si="1637"/>
        <v>0</v>
      </c>
      <c r="AA340" s="129"/>
      <c r="AB340" s="129"/>
      <c r="AC340" s="273"/>
      <c r="AD340" s="273"/>
      <c r="AE340" s="132">
        <f t="shared" si="1638"/>
        <v>0</v>
      </c>
      <c r="AF340" s="129"/>
      <c r="AG340" s="129"/>
      <c r="AH340" s="273"/>
      <c r="AI340" s="273"/>
      <c r="AJ340" s="132">
        <f t="shared" si="1639"/>
        <v>0</v>
      </c>
      <c r="AK340" s="129"/>
      <c r="AL340" s="129"/>
      <c r="AM340" s="273"/>
      <c r="AN340" s="273"/>
      <c r="AO340" s="132">
        <f t="shared" si="1652"/>
        <v>0</v>
      </c>
      <c r="AP340" s="129"/>
      <c r="AQ340" s="273"/>
      <c r="AR340" s="369"/>
      <c r="AS340" s="272"/>
      <c r="AT340" s="371"/>
      <c r="AU340" s="293"/>
      <c r="AV340" s="293"/>
      <c r="AW340" s="129"/>
      <c r="AX340" s="129"/>
      <c r="AY340" s="86"/>
      <c r="AZ340" s="87"/>
      <c r="BA340" s="88"/>
      <c r="BB340" s="88"/>
      <c r="BC340" s="88"/>
      <c r="BD340" s="88"/>
      <c r="BE340" s="88"/>
      <c r="BF340" s="88"/>
      <c r="BG340" s="88"/>
    </row>
    <row r="341" spans="1:59" s="90" customFormat="1" hidden="1" x14ac:dyDescent="0.2">
      <c r="A341" s="290">
        <v>111</v>
      </c>
      <c r="B341" s="291"/>
      <c r="C341" s="418" t="e">
        <f>+VLOOKUP(B341,$A$691:$B$730,2,0)</f>
        <v>#N/A</v>
      </c>
      <c r="D341" s="293"/>
      <c r="E341" s="295" t="e">
        <f>IF(D341=$D$661,$E$661,IF(D341=$D$662,$E$662,IF(D341=$D$663,$E$663,IF(D341=$D$664,$E$664,IF(D341=$D$665,$E$665,IF(D341=$D$666,$E$666,IF(D341=$D$667,$E$667,IF(D341=$D$668,$E$668,IF(D341=$D$669,$E$669,IF(D341=$D$670,$E$670,IF(D341=VICERRECTORÍA_ACADÉMICA_,BE952,IF(D341=PLANEACIÓN_,BE954, IF(D341=IMPACTO,BE953,IF(D341=VICERRECTORÍA_ADMINISTRATIVA_FINANCIERA_,BE955,IF(D341=_VICERRECTORÍA_RESPONSABILIDAD_SOCIAL_Y_BIENESTAR_UNIVERSITARIO_,BE956," ")))))))))))))))</f>
        <v>#VALUE!</v>
      </c>
      <c r="F341" s="271"/>
      <c r="G341" s="129"/>
      <c r="H341" s="129"/>
      <c r="I341" s="84"/>
      <c r="J341" s="271"/>
      <c r="K341" s="291"/>
      <c r="L341" s="271"/>
      <c r="M341" s="271"/>
      <c r="N341" s="291"/>
      <c r="O341" s="272">
        <f t="shared" ref="O341" si="1691">IF(N341="ALTA",5,IF(N341="MEDIO ALTA",4,IF(N341="MEDIA",3,IF(N341="MEDIO BAJA",2,IF(N341="BAJA",1,0)))))</f>
        <v>0</v>
      </c>
      <c r="P341" s="291"/>
      <c r="Q341" s="272">
        <f t="shared" ref="Q341" si="1692">IF(P341="ALTO",5,IF(P341="MEDIO-ALTO",4,IF(P341="MEDIO",3,IF(P341="MEDIO-BAJO",2,IF(P341="BAJO",1,0)))))</f>
        <v>0</v>
      </c>
      <c r="R341" s="272">
        <f t="shared" ref="R341" si="1693">Q341*O341</f>
        <v>0</v>
      </c>
      <c r="S341" s="85"/>
      <c r="T341" s="84">
        <f t="shared" si="1636"/>
        <v>0</v>
      </c>
      <c r="U341" s="273" t="e">
        <f t="shared" ref="U341:U401" si="1694">ROUND(AVERAGEIF(T341:T343,"&gt;0"),0)</f>
        <v>#DIV/0!</v>
      </c>
      <c r="V341" s="273" t="e">
        <f t="shared" ref="V341:V401" si="1695">U341*0.6</f>
        <v>#DIV/0!</v>
      </c>
      <c r="W341" s="129"/>
      <c r="X341" s="273" t="e">
        <f t="shared" ref="X341" si="1696">IF(S341="No_existen",5*$X$10,Y341*$X$10)</f>
        <v>#DIV/0!</v>
      </c>
      <c r="Y341" s="273" t="e">
        <f t="shared" ref="Y341:Y377" si="1697">ROUND(AVERAGEIF(Z341:Z343,"&gt;0"),0)</f>
        <v>#DIV/0!</v>
      </c>
      <c r="Z341" s="132">
        <f t="shared" si="1637"/>
        <v>0</v>
      </c>
      <c r="AA341" s="129"/>
      <c r="AB341" s="129"/>
      <c r="AC341" s="273" t="e">
        <f t="shared" ref="AC341" si="1698">IF(S341="No_existen",5*$AC$10,AD341*$AC$10)</f>
        <v>#DIV/0!</v>
      </c>
      <c r="AD341" s="273" t="e">
        <f t="shared" ref="AD341:AD401" si="1699">ROUND(AVERAGEIF(AE341:AE343,"&gt;0"),0)</f>
        <v>#DIV/0!</v>
      </c>
      <c r="AE341" s="132">
        <f t="shared" si="1638"/>
        <v>0</v>
      </c>
      <c r="AF341" s="129"/>
      <c r="AG341" s="129"/>
      <c r="AH341" s="273" t="e">
        <f t="shared" ref="AH341" si="1700">IF(S341="No_existen",5*$AH$10,AI341*$AH$10)</f>
        <v>#DIV/0!</v>
      </c>
      <c r="AI341" s="273" t="e">
        <f t="shared" ref="AI341" si="1701">ROUND(AVERAGEIF(AJ341:AJ343,"&gt;0"),0)</f>
        <v>#DIV/0!</v>
      </c>
      <c r="AJ341" s="132">
        <f t="shared" si="1639"/>
        <v>0</v>
      </c>
      <c r="AK341" s="129"/>
      <c r="AL341" s="129"/>
      <c r="AM341" s="273" t="e">
        <f t="shared" ref="AM341" si="1702">IF(S341="No_existen",5*$AM$10,AN341*$AM$10)</f>
        <v>#DIV/0!</v>
      </c>
      <c r="AN341" s="273" t="e">
        <f t="shared" ref="AN341" si="1703">ROUND(AVERAGEIF(AO341:AO343,"&gt;0"),0)</f>
        <v>#DIV/0!</v>
      </c>
      <c r="AO341" s="132">
        <f t="shared" si="1652"/>
        <v>0</v>
      </c>
      <c r="AP341" s="129"/>
      <c r="AQ341" s="273" t="e">
        <f t="shared" ref="AQ341" si="1704">ROUND(AVERAGE(U341,Y341,AD341,AI341,AN341),0)</f>
        <v>#DIV/0!</v>
      </c>
      <c r="AR341" s="369" t="e">
        <f t="shared" ref="AR341" si="1705">IF(AQ341&lt;1.5,"FUERTE",IF(AND(AQ341&gt;=1.5,AQ341&lt;2.5),"ACEPTABLE",IF(AQ341&gt;=5,"INEXISTENTE","DÉBIL")))</f>
        <v>#DIV/0!</v>
      </c>
      <c r="AS341" s="272">
        <f t="shared" ref="AS341" si="1706">IF(R341=0,0,ROUND((R341*AQ341),0))</f>
        <v>0</v>
      </c>
      <c r="AT341" s="371" t="str">
        <f t="shared" ref="AT341" si="1707">IF(AS341&gt;=36,"GRAVE", IF(AS341&lt;=10, "LEVE", "MODERADO"))</f>
        <v>LEVE</v>
      </c>
      <c r="AU341" s="293"/>
      <c r="AV341" s="293"/>
      <c r="AW341" s="129"/>
      <c r="AX341" s="129"/>
      <c r="AY341" s="86"/>
      <c r="AZ341" s="87"/>
      <c r="BA341" s="88"/>
      <c r="BB341" s="88"/>
      <c r="BC341" s="88"/>
      <c r="BD341" s="88"/>
      <c r="BE341" s="88"/>
      <c r="BF341" s="88"/>
      <c r="BG341" s="88"/>
    </row>
    <row r="342" spans="1:59" s="90" customFormat="1" hidden="1" x14ac:dyDescent="0.2">
      <c r="A342" s="290"/>
      <c r="B342" s="291"/>
      <c r="C342" s="418"/>
      <c r="D342" s="293"/>
      <c r="E342" s="295"/>
      <c r="F342" s="271"/>
      <c r="G342" s="129"/>
      <c r="H342" s="129"/>
      <c r="I342" s="84"/>
      <c r="J342" s="271"/>
      <c r="K342" s="271"/>
      <c r="L342" s="271"/>
      <c r="M342" s="271"/>
      <c r="N342" s="291"/>
      <c r="O342" s="272"/>
      <c r="P342" s="291"/>
      <c r="Q342" s="272"/>
      <c r="R342" s="272"/>
      <c r="S342" s="85"/>
      <c r="T342" s="84">
        <f t="shared" si="1636"/>
        <v>0</v>
      </c>
      <c r="U342" s="273"/>
      <c r="V342" s="273"/>
      <c r="W342" s="129"/>
      <c r="X342" s="273"/>
      <c r="Y342" s="273"/>
      <c r="Z342" s="132">
        <f t="shared" si="1637"/>
        <v>0</v>
      </c>
      <c r="AA342" s="129"/>
      <c r="AB342" s="129"/>
      <c r="AC342" s="273"/>
      <c r="AD342" s="273"/>
      <c r="AE342" s="132">
        <f t="shared" si="1638"/>
        <v>0</v>
      </c>
      <c r="AF342" s="129"/>
      <c r="AG342" s="129"/>
      <c r="AH342" s="273"/>
      <c r="AI342" s="273"/>
      <c r="AJ342" s="132">
        <f t="shared" si="1639"/>
        <v>0</v>
      </c>
      <c r="AK342" s="129"/>
      <c r="AL342" s="129"/>
      <c r="AM342" s="273"/>
      <c r="AN342" s="273"/>
      <c r="AO342" s="132">
        <f t="shared" si="1652"/>
        <v>0</v>
      </c>
      <c r="AP342" s="129"/>
      <c r="AQ342" s="273"/>
      <c r="AR342" s="369"/>
      <c r="AS342" s="272"/>
      <c r="AT342" s="371"/>
      <c r="AU342" s="293"/>
      <c r="AV342" s="293"/>
      <c r="AW342" s="129"/>
      <c r="AX342" s="129"/>
      <c r="AY342" s="86"/>
      <c r="AZ342" s="87"/>
      <c r="BA342" s="88"/>
      <c r="BB342" s="88"/>
      <c r="BC342" s="88"/>
      <c r="BD342" s="88"/>
      <c r="BE342" s="88"/>
      <c r="BF342" s="88"/>
      <c r="BG342" s="88"/>
    </row>
    <row r="343" spans="1:59" s="90" customFormat="1" hidden="1" x14ac:dyDescent="0.2">
      <c r="A343" s="290"/>
      <c r="B343" s="291"/>
      <c r="C343" s="418"/>
      <c r="D343" s="293"/>
      <c r="E343" s="295"/>
      <c r="F343" s="271"/>
      <c r="G343" s="129"/>
      <c r="H343" s="129"/>
      <c r="I343" s="84"/>
      <c r="J343" s="271"/>
      <c r="K343" s="271"/>
      <c r="L343" s="271"/>
      <c r="M343" s="271"/>
      <c r="N343" s="291"/>
      <c r="O343" s="272"/>
      <c r="P343" s="291"/>
      <c r="Q343" s="272"/>
      <c r="R343" s="272"/>
      <c r="S343" s="85"/>
      <c r="T343" s="84">
        <f t="shared" si="1636"/>
        <v>0</v>
      </c>
      <c r="U343" s="273"/>
      <c r="V343" s="273"/>
      <c r="W343" s="129"/>
      <c r="X343" s="273"/>
      <c r="Y343" s="273"/>
      <c r="Z343" s="132">
        <f t="shared" si="1637"/>
        <v>0</v>
      </c>
      <c r="AA343" s="129"/>
      <c r="AB343" s="129"/>
      <c r="AC343" s="273"/>
      <c r="AD343" s="273"/>
      <c r="AE343" s="132">
        <f t="shared" si="1638"/>
        <v>0</v>
      </c>
      <c r="AF343" s="129"/>
      <c r="AG343" s="129"/>
      <c r="AH343" s="273"/>
      <c r="AI343" s="273"/>
      <c r="AJ343" s="132">
        <f t="shared" si="1639"/>
        <v>0</v>
      </c>
      <c r="AK343" s="129"/>
      <c r="AL343" s="129"/>
      <c r="AM343" s="273"/>
      <c r="AN343" s="273"/>
      <c r="AO343" s="132">
        <f t="shared" si="1652"/>
        <v>0</v>
      </c>
      <c r="AP343" s="129"/>
      <c r="AQ343" s="273"/>
      <c r="AR343" s="369"/>
      <c r="AS343" s="272"/>
      <c r="AT343" s="371"/>
      <c r="AU343" s="293"/>
      <c r="AV343" s="293"/>
      <c r="AW343" s="129"/>
      <c r="AX343" s="129"/>
      <c r="AY343" s="86"/>
      <c r="AZ343" s="87"/>
      <c r="BA343" s="88"/>
      <c r="BB343" s="88"/>
      <c r="BC343" s="88"/>
      <c r="BD343" s="88"/>
      <c r="BE343" s="88"/>
      <c r="BF343" s="88"/>
      <c r="BG343" s="88"/>
    </row>
    <row r="344" spans="1:59" s="90" customFormat="1" hidden="1" x14ac:dyDescent="0.2">
      <c r="A344" s="290">
        <v>112</v>
      </c>
      <c r="B344" s="291"/>
      <c r="C344" s="418" t="e">
        <f>+VLOOKUP(B344,$A$691:$B$730,2,0)</f>
        <v>#N/A</v>
      </c>
      <c r="D344" s="293"/>
      <c r="E344" s="295" t="e">
        <f>IF(D344=$D$661,$E$661,IF(D344=$D$662,$E$662,IF(D344=$D$663,$E$663,IF(D344=$D$664,$E$664,IF(D344=$D$665,$E$665,IF(D344=$D$666,$E$666,IF(D344=$D$667,$E$667,IF(D344=$D$668,$E$668,IF(D344=$D$669,$E$669,IF(D344=$D$670,$E$670,IF(D344=VICERRECTORÍA_ACADÉMICA_,BE955,IF(D344=PLANEACIÓN_,BE957, IF(D344=IMPACTO,BE956,IF(D344=VICERRECTORÍA_ADMINISTRATIVA_FINANCIERA_,BE958,IF(D344=_VICERRECTORÍA_RESPONSABILIDAD_SOCIAL_Y_BIENESTAR_UNIVERSITARIO_,BE959," ")))))))))))))))</f>
        <v>#VALUE!</v>
      </c>
      <c r="F344" s="271"/>
      <c r="G344" s="129"/>
      <c r="H344" s="129"/>
      <c r="I344" s="84"/>
      <c r="J344" s="271"/>
      <c r="K344" s="291"/>
      <c r="L344" s="271"/>
      <c r="M344" s="271"/>
      <c r="N344" s="291"/>
      <c r="O344" s="272">
        <f t="shared" ref="O344" si="1708">IF(N344="ALTA",5,IF(N344="MEDIO ALTA",4,IF(N344="MEDIA",3,IF(N344="MEDIO BAJA",2,IF(N344="BAJA",1,0)))))</f>
        <v>0</v>
      </c>
      <c r="P344" s="291"/>
      <c r="Q344" s="272">
        <f t="shared" ref="Q344" si="1709">IF(P344="ALTO",5,IF(P344="MEDIO-ALTO",4,IF(P344="MEDIO",3,IF(P344="MEDIO-BAJO",2,IF(P344="BAJO",1,0)))))</f>
        <v>0</v>
      </c>
      <c r="R344" s="272">
        <f t="shared" ref="R344" si="1710">Q344*O344</f>
        <v>0</v>
      </c>
      <c r="S344" s="85"/>
      <c r="T344" s="84">
        <f t="shared" si="1636"/>
        <v>0</v>
      </c>
      <c r="U344" s="273" t="e">
        <f t="shared" ref="U344:U404" si="1711">ROUND(AVERAGEIF(T344:T346,"&gt;0"),0)</f>
        <v>#DIV/0!</v>
      </c>
      <c r="V344" s="273" t="e">
        <f t="shared" ref="V344:V404" si="1712">U344*0.6</f>
        <v>#DIV/0!</v>
      </c>
      <c r="W344" s="129"/>
      <c r="X344" s="273" t="e">
        <f t="shared" ref="X344" si="1713">IF(S344="No_existen",5*$X$10,Y344*$X$10)</f>
        <v>#DIV/0!</v>
      </c>
      <c r="Y344" s="273" t="e">
        <f t="shared" ref="Y344:Y380" si="1714">ROUND(AVERAGEIF(Z344:Z346,"&gt;0"),0)</f>
        <v>#DIV/0!</v>
      </c>
      <c r="Z344" s="132">
        <f t="shared" si="1637"/>
        <v>0</v>
      </c>
      <c r="AA344" s="129"/>
      <c r="AB344" s="129"/>
      <c r="AC344" s="273" t="e">
        <f t="shared" ref="AC344" si="1715">IF(S344="No_existen",5*$AC$10,AD344*$AC$10)</f>
        <v>#DIV/0!</v>
      </c>
      <c r="AD344" s="273" t="e">
        <f t="shared" ref="AD344:AD404" si="1716">ROUND(AVERAGEIF(AE344:AE346,"&gt;0"),0)</f>
        <v>#DIV/0!</v>
      </c>
      <c r="AE344" s="132">
        <f t="shared" si="1638"/>
        <v>0</v>
      </c>
      <c r="AF344" s="129"/>
      <c r="AG344" s="129"/>
      <c r="AH344" s="273" t="e">
        <f t="shared" ref="AH344" si="1717">IF(S344="No_existen",5*$AH$10,AI344*$AH$10)</f>
        <v>#DIV/0!</v>
      </c>
      <c r="AI344" s="273" t="e">
        <f t="shared" ref="AI344" si="1718">ROUND(AVERAGEIF(AJ344:AJ346,"&gt;0"),0)</f>
        <v>#DIV/0!</v>
      </c>
      <c r="AJ344" s="132">
        <f t="shared" si="1639"/>
        <v>0</v>
      </c>
      <c r="AK344" s="129"/>
      <c r="AL344" s="129"/>
      <c r="AM344" s="273" t="e">
        <f t="shared" ref="AM344" si="1719">IF(S344="No_existen",5*$AM$10,AN344*$AM$10)</f>
        <v>#DIV/0!</v>
      </c>
      <c r="AN344" s="273" t="e">
        <f t="shared" ref="AN344" si="1720">ROUND(AVERAGEIF(AO344:AO346,"&gt;0"),0)</f>
        <v>#DIV/0!</v>
      </c>
      <c r="AO344" s="132">
        <f t="shared" si="1652"/>
        <v>0</v>
      </c>
      <c r="AP344" s="129"/>
      <c r="AQ344" s="273" t="e">
        <f t="shared" ref="AQ344" si="1721">ROUND(AVERAGE(U344,Y344,AD344,AI344,AN344),0)</f>
        <v>#DIV/0!</v>
      </c>
      <c r="AR344" s="369" t="e">
        <f t="shared" ref="AR344" si="1722">IF(AQ344&lt;1.5,"FUERTE",IF(AND(AQ344&gt;=1.5,AQ344&lt;2.5),"ACEPTABLE",IF(AQ344&gt;=5,"INEXISTENTE","DÉBIL")))</f>
        <v>#DIV/0!</v>
      </c>
      <c r="AS344" s="272">
        <f t="shared" ref="AS344" si="1723">IF(R344=0,0,ROUND((R344*AQ344),0))</f>
        <v>0</v>
      </c>
      <c r="AT344" s="371" t="str">
        <f t="shared" ref="AT344" si="1724">IF(AS344&gt;=36,"GRAVE", IF(AS344&lt;=10, "LEVE", "MODERADO"))</f>
        <v>LEVE</v>
      </c>
      <c r="AU344" s="293"/>
      <c r="AV344" s="293"/>
      <c r="AW344" s="129"/>
      <c r="AX344" s="129"/>
      <c r="AY344" s="86"/>
      <c r="AZ344" s="87"/>
      <c r="BA344" s="88"/>
      <c r="BB344" s="88"/>
      <c r="BC344" s="88"/>
      <c r="BD344" s="88"/>
      <c r="BE344" s="88"/>
      <c r="BF344" s="88"/>
      <c r="BG344" s="88"/>
    </row>
    <row r="345" spans="1:59" s="90" customFormat="1" hidden="1" x14ac:dyDescent="0.2">
      <c r="A345" s="290"/>
      <c r="B345" s="291"/>
      <c r="C345" s="418"/>
      <c r="D345" s="293"/>
      <c r="E345" s="295"/>
      <c r="F345" s="271"/>
      <c r="G345" s="129"/>
      <c r="H345" s="129"/>
      <c r="I345" s="84"/>
      <c r="J345" s="271"/>
      <c r="K345" s="271"/>
      <c r="L345" s="271"/>
      <c r="M345" s="271"/>
      <c r="N345" s="291"/>
      <c r="O345" s="272"/>
      <c r="P345" s="291"/>
      <c r="Q345" s="272"/>
      <c r="R345" s="272"/>
      <c r="S345" s="85"/>
      <c r="T345" s="84">
        <f t="shared" si="1636"/>
        <v>0</v>
      </c>
      <c r="U345" s="273"/>
      <c r="V345" s="273"/>
      <c r="W345" s="129"/>
      <c r="X345" s="273"/>
      <c r="Y345" s="273"/>
      <c r="Z345" s="132">
        <f t="shared" si="1637"/>
        <v>0</v>
      </c>
      <c r="AA345" s="129"/>
      <c r="AB345" s="129"/>
      <c r="AC345" s="273"/>
      <c r="AD345" s="273"/>
      <c r="AE345" s="132">
        <f t="shared" si="1638"/>
        <v>0</v>
      </c>
      <c r="AF345" s="129"/>
      <c r="AG345" s="129"/>
      <c r="AH345" s="273"/>
      <c r="AI345" s="273"/>
      <c r="AJ345" s="132">
        <f t="shared" si="1639"/>
        <v>0</v>
      </c>
      <c r="AK345" s="129"/>
      <c r="AL345" s="129"/>
      <c r="AM345" s="273"/>
      <c r="AN345" s="273"/>
      <c r="AO345" s="132">
        <f t="shared" si="1652"/>
        <v>0</v>
      </c>
      <c r="AP345" s="129"/>
      <c r="AQ345" s="273"/>
      <c r="AR345" s="369"/>
      <c r="AS345" s="272"/>
      <c r="AT345" s="371"/>
      <c r="AU345" s="293"/>
      <c r="AV345" s="293"/>
      <c r="AW345" s="129"/>
      <c r="AX345" s="129"/>
      <c r="AY345" s="86"/>
      <c r="AZ345" s="87"/>
      <c r="BA345" s="88"/>
      <c r="BB345" s="88"/>
      <c r="BC345" s="88"/>
      <c r="BD345" s="88"/>
      <c r="BE345" s="88"/>
      <c r="BF345" s="88"/>
      <c r="BG345" s="88"/>
    </row>
    <row r="346" spans="1:59" s="90" customFormat="1" hidden="1" x14ac:dyDescent="0.2">
      <c r="A346" s="290"/>
      <c r="B346" s="291"/>
      <c r="C346" s="418"/>
      <c r="D346" s="293"/>
      <c r="E346" s="295"/>
      <c r="F346" s="271"/>
      <c r="G346" s="129"/>
      <c r="H346" s="129"/>
      <c r="I346" s="84"/>
      <c r="J346" s="271"/>
      <c r="K346" s="271"/>
      <c r="L346" s="271"/>
      <c r="M346" s="271"/>
      <c r="N346" s="291"/>
      <c r="O346" s="272"/>
      <c r="P346" s="291"/>
      <c r="Q346" s="272"/>
      <c r="R346" s="272"/>
      <c r="S346" s="85"/>
      <c r="T346" s="84">
        <f t="shared" si="1636"/>
        <v>0</v>
      </c>
      <c r="U346" s="273"/>
      <c r="V346" s="273"/>
      <c r="W346" s="129"/>
      <c r="X346" s="273"/>
      <c r="Y346" s="273"/>
      <c r="Z346" s="132">
        <f t="shared" si="1637"/>
        <v>0</v>
      </c>
      <c r="AA346" s="129"/>
      <c r="AB346" s="129"/>
      <c r="AC346" s="273"/>
      <c r="AD346" s="273"/>
      <c r="AE346" s="132">
        <f t="shared" si="1638"/>
        <v>0</v>
      </c>
      <c r="AF346" s="129"/>
      <c r="AG346" s="129"/>
      <c r="AH346" s="273"/>
      <c r="AI346" s="273"/>
      <c r="AJ346" s="132">
        <f t="shared" si="1639"/>
        <v>0</v>
      </c>
      <c r="AK346" s="129"/>
      <c r="AL346" s="129"/>
      <c r="AM346" s="273"/>
      <c r="AN346" s="273"/>
      <c r="AO346" s="132">
        <f t="shared" si="1652"/>
        <v>0</v>
      </c>
      <c r="AP346" s="129"/>
      <c r="AQ346" s="273"/>
      <c r="AR346" s="369"/>
      <c r="AS346" s="272"/>
      <c r="AT346" s="371"/>
      <c r="AU346" s="293"/>
      <c r="AV346" s="293"/>
      <c r="AW346" s="129"/>
      <c r="AX346" s="129"/>
      <c r="AY346" s="86"/>
      <c r="AZ346" s="87"/>
      <c r="BA346" s="88"/>
      <c r="BB346" s="88"/>
      <c r="BC346" s="88"/>
      <c r="BD346" s="88"/>
      <c r="BE346" s="88"/>
      <c r="BF346" s="88"/>
      <c r="BG346" s="88"/>
    </row>
    <row r="347" spans="1:59" s="90" customFormat="1" hidden="1" x14ac:dyDescent="0.2">
      <c r="A347" s="290">
        <v>113</v>
      </c>
      <c r="B347" s="291"/>
      <c r="C347" s="418" t="e">
        <f>+VLOOKUP(B347,$A$691:$B$730,2,0)</f>
        <v>#N/A</v>
      </c>
      <c r="D347" s="293"/>
      <c r="E347" s="295" t="e">
        <f>IF(D347=$D$661,$E$661,IF(D347=$D$662,$E$662,IF(D347=$D$663,$E$663,IF(D347=$D$664,$E$664,IF(D347=$D$665,$E$665,IF(D347=$D$666,$E$666,IF(D347=$D$667,$E$667,IF(D347=$D$668,$E$668,IF(D347=$D$669,$E$669,IF(D347=$D$670,$E$670,IF(D347=VICERRECTORÍA_ACADÉMICA_,BE958,IF(D347=PLANEACIÓN_,BE960, IF(D347=IMPACTO,BE959,IF(D347=VICERRECTORÍA_ADMINISTRATIVA_FINANCIERA_,BE961,IF(D347=_VICERRECTORÍA_RESPONSABILIDAD_SOCIAL_Y_BIENESTAR_UNIVERSITARIO_,BE962," ")))))))))))))))</f>
        <v>#VALUE!</v>
      </c>
      <c r="F347" s="271"/>
      <c r="G347" s="129"/>
      <c r="H347" s="129"/>
      <c r="I347" s="84"/>
      <c r="J347" s="271"/>
      <c r="K347" s="291"/>
      <c r="L347" s="271"/>
      <c r="M347" s="271"/>
      <c r="N347" s="291"/>
      <c r="O347" s="272">
        <f t="shared" ref="O347" si="1725">IF(N347="ALTA",5,IF(N347="MEDIO ALTA",4,IF(N347="MEDIA",3,IF(N347="MEDIO BAJA",2,IF(N347="BAJA",1,0)))))</f>
        <v>0</v>
      </c>
      <c r="P347" s="291"/>
      <c r="Q347" s="272">
        <f t="shared" ref="Q347" si="1726">IF(P347="ALTO",5,IF(P347="MEDIO-ALTO",4,IF(P347="MEDIO",3,IF(P347="MEDIO-BAJO",2,IF(P347="BAJO",1,0)))))</f>
        <v>0</v>
      </c>
      <c r="R347" s="272">
        <f t="shared" ref="R347" si="1727">Q347*O347</f>
        <v>0</v>
      </c>
      <c r="S347" s="85"/>
      <c r="T347" s="84">
        <f t="shared" si="1636"/>
        <v>0</v>
      </c>
      <c r="U347" s="273" t="e">
        <f t="shared" ref="U347:U407" si="1728">ROUND(AVERAGEIF(T347:T349,"&gt;0"),0)</f>
        <v>#DIV/0!</v>
      </c>
      <c r="V347" s="273" t="e">
        <f t="shared" ref="V347:V407" si="1729">U347*0.6</f>
        <v>#DIV/0!</v>
      </c>
      <c r="W347" s="129"/>
      <c r="X347" s="273" t="e">
        <f t="shared" ref="X347" si="1730">IF(S347="No_existen",5*$X$10,Y347*$X$10)</f>
        <v>#DIV/0!</v>
      </c>
      <c r="Y347" s="273" t="e">
        <f t="shared" ref="Y347:Y383" si="1731">ROUND(AVERAGEIF(Z347:Z349,"&gt;0"),0)</f>
        <v>#DIV/0!</v>
      </c>
      <c r="Z347" s="132">
        <f t="shared" si="1637"/>
        <v>0</v>
      </c>
      <c r="AA347" s="129"/>
      <c r="AB347" s="129"/>
      <c r="AC347" s="273" t="e">
        <f t="shared" ref="AC347" si="1732">IF(S347="No_existen",5*$AC$10,AD347*$AC$10)</f>
        <v>#DIV/0!</v>
      </c>
      <c r="AD347" s="273" t="e">
        <f t="shared" ref="AD347:AD407" si="1733">ROUND(AVERAGEIF(AE347:AE349,"&gt;0"),0)</f>
        <v>#DIV/0!</v>
      </c>
      <c r="AE347" s="132">
        <f t="shared" si="1638"/>
        <v>0</v>
      </c>
      <c r="AF347" s="129"/>
      <c r="AG347" s="129"/>
      <c r="AH347" s="273" t="e">
        <f t="shared" ref="AH347" si="1734">IF(S347="No_existen",5*$AH$10,AI347*$AH$10)</f>
        <v>#DIV/0!</v>
      </c>
      <c r="AI347" s="273" t="e">
        <f t="shared" ref="AI347" si="1735">ROUND(AVERAGEIF(AJ347:AJ349,"&gt;0"),0)</f>
        <v>#DIV/0!</v>
      </c>
      <c r="AJ347" s="132">
        <f t="shared" si="1639"/>
        <v>0</v>
      </c>
      <c r="AK347" s="129"/>
      <c r="AL347" s="129"/>
      <c r="AM347" s="273" t="e">
        <f t="shared" ref="AM347" si="1736">IF(S347="No_existen",5*$AM$10,AN347*$AM$10)</f>
        <v>#DIV/0!</v>
      </c>
      <c r="AN347" s="273" t="e">
        <f t="shared" ref="AN347" si="1737">ROUND(AVERAGEIF(AO347:AO349,"&gt;0"),0)</f>
        <v>#DIV/0!</v>
      </c>
      <c r="AO347" s="132">
        <f t="shared" si="1652"/>
        <v>0</v>
      </c>
      <c r="AP347" s="129"/>
      <c r="AQ347" s="273" t="e">
        <f t="shared" ref="AQ347" si="1738">ROUND(AVERAGE(U347,Y347,AD347,AI347,AN347),0)</f>
        <v>#DIV/0!</v>
      </c>
      <c r="AR347" s="369" t="e">
        <f t="shared" ref="AR347" si="1739">IF(AQ347&lt;1.5,"FUERTE",IF(AND(AQ347&gt;=1.5,AQ347&lt;2.5),"ACEPTABLE",IF(AQ347&gt;=5,"INEXISTENTE","DÉBIL")))</f>
        <v>#DIV/0!</v>
      </c>
      <c r="AS347" s="272">
        <f t="shared" ref="AS347" si="1740">IF(R347=0,0,ROUND((R347*AQ347),0))</f>
        <v>0</v>
      </c>
      <c r="AT347" s="371" t="str">
        <f t="shared" ref="AT347" si="1741">IF(AS347&gt;=36,"GRAVE", IF(AS347&lt;=10, "LEVE", "MODERADO"))</f>
        <v>LEVE</v>
      </c>
      <c r="AU347" s="293"/>
      <c r="AV347" s="293"/>
      <c r="AW347" s="129"/>
      <c r="AX347" s="129"/>
      <c r="AY347" s="86"/>
      <c r="AZ347" s="87"/>
      <c r="BA347" s="88"/>
      <c r="BB347" s="88"/>
      <c r="BC347" s="88"/>
      <c r="BD347" s="88"/>
      <c r="BE347" s="88"/>
      <c r="BF347" s="88"/>
      <c r="BG347" s="88"/>
    </row>
    <row r="348" spans="1:59" s="90" customFormat="1" hidden="1" x14ac:dyDescent="0.2">
      <c r="A348" s="290"/>
      <c r="B348" s="291"/>
      <c r="C348" s="418"/>
      <c r="D348" s="293"/>
      <c r="E348" s="295"/>
      <c r="F348" s="271"/>
      <c r="G348" s="129"/>
      <c r="H348" s="129"/>
      <c r="I348" s="84"/>
      <c r="J348" s="271"/>
      <c r="K348" s="271"/>
      <c r="L348" s="271"/>
      <c r="M348" s="271"/>
      <c r="N348" s="291"/>
      <c r="O348" s="272"/>
      <c r="P348" s="291"/>
      <c r="Q348" s="272"/>
      <c r="R348" s="272"/>
      <c r="S348" s="85"/>
      <c r="T348" s="84">
        <f t="shared" si="1636"/>
        <v>0</v>
      </c>
      <c r="U348" s="273"/>
      <c r="V348" s="273"/>
      <c r="W348" s="129"/>
      <c r="X348" s="273"/>
      <c r="Y348" s="273"/>
      <c r="Z348" s="132">
        <f t="shared" si="1637"/>
        <v>0</v>
      </c>
      <c r="AA348" s="129"/>
      <c r="AB348" s="129"/>
      <c r="AC348" s="273"/>
      <c r="AD348" s="273"/>
      <c r="AE348" s="132">
        <f t="shared" si="1638"/>
        <v>0</v>
      </c>
      <c r="AF348" s="129"/>
      <c r="AG348" s="129"/>
      <c r="AH348" s="273"/>
      <c r="AI348" s="273"/>
      <c r="AJ348" s="132">
        <f t="shared" si="1639"/>
        <v>0</v>
      </c>
      <c r="AK348" s="129"/>
      <c r="AL348" s="129"/>
      <c r="AM348" s="273"/>
      <c r="AN348" s="273"/>
      <c r="AO348" s="132">
        <f t="shared" si="1652"/>
        <v>0</v>
      </c>
      <c r="AP348" s="129"/>
      <c r="AQ348" s="273"/>
      <c r="AR348" s="369"/>
      <c r="AS348" s="272"/>
      <c r="AT348" s="371"/>
      <c r="AU348" s="293"/>
      <c r="AV348" s="293"/>
      <c r="AW348" s="129"/>
      <c r="AX348" s="129"/>
      <c r="AY348" s="86"/>
      <c r="AZ348" s="87"/>
      <c r="BA348" s="88"/>
      <c r="BB348" s="88"/>
      <c r="BC348" s="88"/>
      <c r="BD348" s="88"/>
      <c r="BE348" s="88"/>
      <c r="BF348" s="88"/>
      <c r="BG348" s="88"/>
    </row>
    <row r="349" spans="1:59" s="90" customFormat="1" hidden="1" x14ac:dyDescent="0.2">
      <c r="A349" s="290"/>
      <c r="B349" s="291"/>
      <c r="C349" s="418"/>
      <c r="D349" s="293"/>
      <c r="E349" s="295"/>
      <c r="F349" s="271"/>
      <c r="G349" s="129"/>
      <c r="H349" s="129"/>
      <c r="I349" s="84"/>
      <c r="J349" s="271"/>
      <c r="K349" s="271"/>
      <c r="L349" s="271"/>
      <c r="M349" s="271"/>
      <c r="N349" s="291"/>
      <c r="O349" s="272"/>
      <c r="P349" s="291"/>
      <c r="Q349" s="272"/>
      <c r="R349" s="272"/>
      <c r="S349" s="85"/>
      <c r="T349" s="84">
        <f t="shared" si="1636"/>
        <v>0</v>
      </c>
      <c r="U349" s="273"/>
      <c r="V349" s="273"/>
      <c r="W349" s="129"/>
      <c r="X349" s="273"/>
      <c r="Y349" s="273"/>
      <c r="Z349" s="132">
        <f t="shared" si="1637"/>
        <v>0</v>
      </c>
      <c r="AA349" s="129"/>
      <c r="AB349" s="129"/>
      <c r="AC349" s="273"/>
      <c r="AD349" s="273"/>
      <c r="AE349" s="132">
        <f t="shared" si="1638"/>
        <v>0</v>
      </c>
      <c r="AF349" s="129"/>
      <c r="AG349" s="129"/>
      <c r="AH349" s="273"/>
      <c r="AI349" s="273"/>
      <c r="AJ349" s="132">
        <f t="shared" si="1639"/>
        <v>0</v>
      </c>
      <c r="AK349" s="129"/>
      <c r="AL349" s="129"/>
      <c r="AM349" s="273"/>
      <c r="AN349" s="273"/>
      <c r="AO349" s="132">
        <f t="shared" si="1652"/>
        <v>0</v>
      </c>
      <c r="AP349" s="129"/>
      <c r="AQ349" s="273"/>
      <c r="AR349" s="369"/>
      <c r="AS349" s="272"/>
      <c r="AT349" s="371"/>
      <c r="AU349" s="293"/>
      <c r="AV349" s="293"/>
      <c r="AW349" s="129"/>
      <c r="AX349" s="129"/>
      <c r="AY349" s="86"/>
      <c r="AZ349" s="87"/>
      <c r="BA349" s="88"/>
      <c r="BB349" s="88"/>
      <c r="BC349" s="88"/>
      <c r="BD349" s="88"/>
      <c r="BE349" s="88"/>
      <c r="BF349" s="88"/>
      <c r="BG349" s="88"/>
    </row>
    <row r="350" spans="1:59" s="90" customFormat="1" hidden="1" x14ac:dyDescent="0.2">
      <c r="A350" s="290">
        <v>114</v>
      </c>
      <c r="B350" s="291"/>
      <c r="C350" s="418" t="e">
        <f>+VLOOKUP(B350,$A$691:$B$730,2,0)</f>
        <v>#N/A</v>
      </c>
      <c r="D350" s="293"/>
      <c r="E350" s="295" t="e">
        <f>IF(D350=$D$661,$E$661,IF(D350=$D$662,$E$662,IF(D350=$D$663,$E$663,IF(D350=$D$664,$E$664,IF(D350=$D$665,$E$665,IF(D350=$D$666,$E$666,IF(D350=$D$667,$E$667,IF(D350=$D$668,$E$668,IF(D350=$D$669,$E$669,IF(D350=$D$670,$E$670,IF(D350=VICERRECTORÍA_ACADÉMICA_,BE961,IF(D350=PLANEACIÓN_,BE963, IF(D350=IMPACTO,BE962,IF(D350=VICERRECTORÍA_ADMINISTRATIVA_FINANCIERA_,BE964,IF(D350=_VICERRECTORÍA_RESPONSABILIDAD_SOCIAL_Y_BIENESTAR_UNIVERSITARIO_,BE965," ")))))))))))))))</f>
        <v>#VALUE!</v>
      </c>
      <c r="F350" s="271"/>
      <c r="G350" s="129"/>
      <c r="H350" s="129"/>
      <c r="I350" s="84"/>
      <c r="J350" s="271"/>
      <c r="K350" s="291"/>
      <c r="L350" s="271"/>
      <c r="M350" s="271"/>
      <c r="N350" s="291"/>
      <c r="O350" s="272">
        <f t="shared" ref="O350" si="1742">IF(N350="ALTA",5,IF(N350="MEDIO ALTA",4,IF(N350="MEDIA",3,IF(N350="MEDIO BAJA",2,IF(N350="BAJA",1,0)))))</f>
        <v>0</v>
      </c>
      <c r="P350" s="291"/>
      <c r="Q350" s="272">
        <f t="shared" ref="Q350" si="1743">IF(P350="ALTO",5,IF(P350="MEDIO-ALTO",4,IF(P350="MEDIO",3,IF(P350="MEDIO-BAJO",2,IF(P350="BAJO",1,0)))))</f>
        <v>0</v>
      </c>
      <c r="R350" s="272">
        <f t="shared" ref="R350" si="1744">Q350*O350</f>
        <v>0</v>
      </c>
      <c r="S350" s="85"/>
      <c r="T350" s="84">
        <f t="shared" si="1636"/>
        <v>0</v>
      </c>
      <c r="U350" s="273" t="e">
        <f t="shared" ref="U350:U410" si="1745">ROUND(AVERAGEIF(T350:T352,"&gt;0"),0)</f>
        <v>#DIV/0!</v>
      </c>
      <c r="V350" s="273" t="e">
        <f t="shared" ref="V350:V410" si="1746">U350*0.6</f>
        <v>#DIV/0!</v>
      </c>
      <c r="W350" s="129"/>
      <c r="X350" s="273" t="e">
        <f t="shared" ref="X350" si="1747">IF(S350="No_existen",5*$X$10,Y350*$X$10)</f>
        <v>#DIV/0!</v>
      </c>
      <c r="Y350" s="273" t="e">
        <f t="shared" ref="Y350:Y386" si="1748">ROUND(AVERAGEIF(Z350:Z352,"&gt;0"),0)</f>
        <v>#DIV/0!</v>
      </c>
      <c r="Z350" s="132">
        <f t="shared" si="1637"/>
        <v>0</v>
      </c>
      <c r="AA350" s="129"/>
      <c r="AB350" s="129"/>
      <c r="AC350" s="273" t="e">
        <f t="shared" ref="AC350" si="1749">IF(S350="No_existen",5*$AC$10,AD350*$AC$10)</f>
        <v>#DIV/0!</v>
      </c>
      <c r="AD350" s="273" t="e">
        <f t="shared" ref="AD350:AD410" si="1750">ROUND(AVERAGEIF(AE350:AE352,"&gt;0"),0)</f>
        <v>#DIV/0!</v>
      </c>
      <c r="AE350" s="132">
        <f t="shared" si="1638"/>
        <v>0</v>
      </c>
      <c r="AF350" s="129"/>
      <c r="AG350" s="129"/>
      <c r="AH350" s="273" t="e">
        <f t="shared" ref="AH350" si="1751">IF(S350="No_existen",5*$AH$10,AI350*$AH$10)</f>
        <v>#DIV/0!</v>
      </c>
      <c r="AI350" s="273" t="e">
        <f t="shared" ref="AI350" si="1752">ROUND(AVERAGEIF(AJ350:AJ352,"&gt;0"),0)</f>
        <v>#DIV/0!</v>
      </c>
      <c r="AJ350" s="132">
        <f t="shared" si="1639"/>
        <v>0</v>
      </c>
      <c r="AK350" s="129"/>
      <c r="AL350" s="129"/>
      <c r="AM350" s="273" t="e">
        <f t="shared" ref="AM350" si="1753">IF(S350="No_existen",5*$AM$10,AN350*$AM$10)</f>
        <v>#DIV/0!</v>
      </c>
      <c r="AN350" s="273" t="e">
        <f t="shared" ref="AN350" si="1754">ROUND(AVERAGEIF(AO350:AO352,"&gt;0"),0)</f>
        <v>#DIV/0!</v>
      </c>
      <c r="AO350" s="132">
        <f t="shared" si="1652"/>
        <v>0</v>
      </c>
      <c r="AP350" s="129"/>
      <c r="AQ350" s="273" t="e">
        <f t="shared" ref="AQ350" si="1755">ROUND(AVERAGE(U350,Y350,AD350,AI350,AN350),0)</f>
        <v>#DIV/0!</v>
      </c>
      <c r="AR350" s="369" t="e">
        <f t="shared" ref="AR350" si="1756">IF(AQ350&lt;1.5,"FUERTE",IF(AND(AQ350&gt;=1.5,AQ350&lt;2.5),"ACEPTABLE",IF(AQ350&gt;=5,"INEXISTENTE","DÉBIL")))</f>
        <v>#DIV/0!</v>
      </c>
      <c r="AS350" s="272">
        <f t="shared" ref="AS350" si="1757">IF(R350=0,0,ROUND((R350*AQ350),0))</f>
        <v>0</v>
      </c>
      <c r="AT350" s="371" t="str">
        <f t="shared" ref="AT350" si="1758">IF(AS350&gt;=36,"GRAVE", IF(AS350&lt;=10, "LEVE", "MODERADO"))</f>
        <v>LEVE</v>
      </c>
      <c r="AU350" s="293"/>
      <c r="AV350" s="293"/>
      <c r="AW350" s="129"/>
      <c r="AX350" s="129"/>
      <c r="AY350" s="86"/>
      <c r="AZ350" s="87"/>
      <c r="BA350" s="88"/>
      <c r="BB350" s="88"/>
      <c r="BC350" s="88"/>
      <c r="BD350" s="88"/>
      <c r="BE350" s="88"/>
      <c r="BF350" s="88"/>
      <c r="BG350" s="88"/>
    </row>
    <row r="351" spans="1:59" s="90" customFormat="1" hidden="1" x14ac:dyDescent="0.2">
      <c r="A351" s="290"/>
      <c r="B351" s="291"/>
      <c r="C351" s="418"/>
      <c r="D351" s="293"/>
      <c r="E351" s="295"/>
      <c r="F351" s="271"/>
      <c r="G351" s="129"/>
      <c r="H351" s="129"/>
      <c r="I351" s="84"/>
      <c r="J351" s="271"/>
      <c r="K351" s="271"/>
      <c r="L351" s="271"/>
      <c r="M351" s="271"/>
      <c r="N351" s="291"/>
      <c r="O351" s="272"/>
      <c r="P351" s="291"/>
      <c r="Q351" s="272"/>
      <c r="R351" s="272"/>
      <c r="S351" s="85"/>
      <c r="T351" s="84">
        <f t="shared" si="1636"/>
        <v>0</v>
      </c>
      <c r="U351" s="273"/>
      <c r="V351" s="273"/>
      <c r="W351" s="129"/>
      <c r="X351" s="273"/>
      <c r="Y351" s="273"/>
      <c r="Z351" s="132">
        <f t="shared" si="1637"/>
        <v>0</v>
      </c>
      <c r="AA351" s="129"/>
      <c r="AB351" s="129"/>
      <c r="AC351" s="273"/>
      <c r="AD351" s="273"/>
      <c r="AE351" s="132">
        <f t="shared" si="1638"/>
        <v>0</v>
      </c>
      <c r="AF351" s="129"/>
      <c r="AG351" s="129"/>
      <c r="AH351" s="273"/>
      <c r="AI351" s="273"/>
      <c r="AJ351" s="132">
        <f t="shared" si="1639"/>
        <v>0</v>
      </c>
      <c r="AK351" s="129"/>
      <c r="AL351" s="129"/>
      <c r="AM351" s="273"/>
      <c r="AN351" s="273"/>
      <c r="AO351" s="132">
        <f t="shared" si="1652"/>
        <v>0</v>
      </c>
      <c r="AP351" s="129"/>
      <c r="AQ351" s="273"/>
      <c r="AR351" s="369"/>
      <c r="AS351" s="272"/>
      <c r="AT351" s="371"/>
      <c r="AU351" s="293"/>
      <c r="AV351" s="293"/>
      <c r="AW351" s="129"/>
      <c r="AX351" s="129"/>
      <c r="AY351" s="86"/>
      <c r="AZ351" s="87"/>
      <c r="BA351" s="88"/>
      <c r="BB351" s="88"/>
      <c r="BC351" s="88"/>
      <c r="BD351" s="88"/>
      <c r="BE351" s="88"/>
      <c r="BF351" s="88"/>
      <c r="BG351" s="88"/>
    </row>
    <row r="352" spans="1:59" s="90" customFormat="1" hidden="1" x14ac:dyDescent="0.2">
      <c r="A352" s="290"/>
      <c r="B352" s="291"/>
      <c r="C352" s="418"/>
      <c r="D352" s="293"/>
      <c r="E352" s="295"/>
      <c r="F352" s="271"/>
      <c r="G352" s="129"/>
      <c r="H352" s="129"/>
      <c r="I352" s="84"/>
      <c r="J352" s="271"/>
      <c r="K352" s="271"/>
      <c r="L352" s="271"/>
      <c r="M352" s="271"/>
      <c r="N352" s="291"/>
      <c r="O352" s="272"/>
      <c r="P352" s="291"/>
      <c r="Q352" s="272"/>
      <c r="R352" s="272"/>
      <c r="S352" s="85"/>
      <c r="T352" s="84">
        <f t="shared" si="1636"/>
        <v>0</v>
      </c>
      <c r="U352" s="273"/>
      <c r="V352" s="273"/>
      <c r="W352" s="129"/>
      <c r="X352" s="273"/>
      <c r="Y352" s="273"/>
      <c r="Z352" s="132">
        <f t="shared" si="1637"/>
        <v>0</v>
      </c>
      <c r="AA352" s="129"/>
      <c r="AB352" s="129"/>
      <c r="AC352" s="273"/>
      <c r="AD352" s="273"/>
      <c r="AE352" s="132">
        <f t="shared" si="1638"/>
        <v>0</v>
      </c>
      <c r="AF352" s="129"/>
      <c r="AG352" s="129"/>
      <c r="AH352" s="273"/>
      <c r="AI352" s="273"/>
      <c r="AJ352" s="132">
        <f t="shared" si="1639"/>
        <v>0</v>
      </c>
      <c r="AK352" s="129"/>
      <c r="AL352" s="129"/>
      <c r="AM352" s="273"/>
      <c r="AN352" s="273"/>
      <c r="AO352" s="132">
        <f t="shared" si="1652"/>
        <v>0</v>
      </c>
      <c r="AP352" s="129"/>
      <c r="AQ352" s="273"/>
      <c r="AR352" s="369"/>
      <c r="AS352" s="272"/>
      <c r="AT352" s="371"/>
      <c r="AU352" s="293"/>
      <c r="AV352" s="293"/>
      <c r="AW352" s="129"/>
      <c r="AX352" s="129"/>
      <c r="AY352" s="86"/>
      <c r="AZ352" s="87"/>
      <c r="BA352" s="88"/>
      <c r="BB352" s="88"/>
      <c r="BC352" s="88"/>
      <c r="BD352" s="88"/>
      <c r="BE352" s="88"/>
      <c r="BF352" s="88"/>
      <c r="BG352" s="88"/>
    </row>
    <row r="353" spans="1:59" s="90" customFormat="1" hidden="1" x14ac:dyDescent="0.2">
      <c r="A353" s="290">
        <v>115</v>
      </c>
      <c r="B353" s="291"/>
      <c r="C353" s="418" t="e">
        <f>+VLOOKUP(B353,$A$691:$B$730,2,0)</f>
        <v>#N/A</v>
      </c>
      <c r="D353" s="293"/>
      <c r="E353" s="295" t="e">
        <f>IF(D353=$D$661,$E$661,IF(D353=$D$662,$E$662,IF(D353=$D$663,$E$663,IF(D353=$D$664,$E$664,IF(D353=$D$665,$E$665,IF(D353=$D$666,$E$666,IF(D353=$D$667,$E$667,IF(D353=$D$668,$E$668,IF(D353=$D$669,$E$669,IF(D353=$D$670,$E$670,IF(D353=VICERRECTORÍA_ACADÉMICA_,BE964,IF(D353=PLANEACIÓN_,BE966, IF(D353=IMPACTO,BE965,IF(D353=VICERRECTORÍA_ADMINISTRATIVA_FINANCIERA_,BE967,IF(D353=_VICERRECTORÍA_RESPONSABILIDAD_SOCIAL_Y_BIENESTAR_UNIVERSITARIO_,BE968," ")))))))))))))))</f>
        <v>#VALUE!</v>
      </c>
      <c r="F353" s="271"/>
      <c r="G353" s="129"/>
      <c r="H353" s="129"/>
      <c r="I353" s="84"/>
      <c r="J353" s="271"/>
      <c r="K353" s="291"/>
      <c r="L353" s="271"/>
      <c r="M353" s="271"/>
      <c r="N353" s="291"/>
      <c r="O353" s="272">
        <f t="shared" ref="O353" si="1759">IF(N353="ALTA",5,IF(N353="MEDIO ALTA",4,IF(N353="MEDIA",3,IF(N353="MEDIO BAJA",2,IF(N353="BAJA",1,0)))))</f>
        <v>0</v>
      </c>
      <c r="P353" s="291"/>
      <c r="Q353" s="272">
        <f t="shared" ref="Q353" si="1760">IF(P353="ALTO",5,IF(P353="MEDIO-ALTO",4,IF(P353="MEDIO",3,IF(P353="MEDIO-BAJO",2,IF(P353="BAJO",1,0)))))</f>
        <v>0</v>
      </c>
      <c r="R353" s="272">
        <f t="shared" ref="R353" si="1761">Q353*O353</f>
        <v>0</v>
      </c>
      <c r="S353" s="85"/>
      <c r="T353" s="84">
        <f t="shared" si="1636"/>
        <v>0</v>
      </c>
      <c r="U353" s="273" t="e">
        <f t="shared" ref="U353:U413" si="1762">ROUND(AVERAGEIF(T353:T355,"&gt;0"),0)</f>
        <v>#DIV/0!</v>
      </c>
      <c r="V353" s="273" t="e">
        <f t="shared" ref="V353:V413" si="1763">U353*0.6</f>
        <v>#DIV/0!</v>
      </c>
      <c r="W353" s="129"/>
      <c r="X353" s="273" t="e">
        <f t="shared" ref="X353" si="1764">IF(S353="No_existen",5*$X$10,Y353*$X$10)</f>
        <v>#DIV/0!</v>
      </c>
      <c r="Y353" s="273" t="e">
        <f t="shared" ref="Y353:Y389" si="1765">ROUND(AVERAGEIF(Z353:Z355,"&gt;0"),0)</f>
        <v>#DIV/0!</v>
      </c>
      <c r="Z353" s="132">
        <f t="shared" si="1637"/>
        <v>0</v>
      </c>
      <c r="AA353" s="129"/>
      <c r="AB353" s="129"/>
      <c r="AC353" s="273" t="e">
        <f t="shared" ref="AC353" si="1766">IF(S353="No_existen",5*$AC$10,AD353*$AC$10)</f>
        <v>#DIV/0!</v>
      </c>
      <c r="AD353" s="273" t="e">
        <f t="shared" ref="AD353:AD413" si="1767">ROUND(AVERAGEIF(AE353:AE355,"&gt;0"),0)</f>
        <v>#DIV/0!</v>
      </c>
      <c r="AE353" s="132">
        <f t="shared" si="1638"/>
        <v>0</v>
      </c>
      <c r="AF353" s="129"/>
      <c r="AG353" s="129"/>
      <c r="AH353" s="273" t="e">
        <f t="shared" ref="AH353" si="1768">IF(S353="No_existen",5*$AH$10,AI353*$AH$10)</f>
        <v>#DIV/0!</v>
      </c>
      <c r="AI353" s="273" t="e">
        <f t="shared" ref="AI353" si="1769">ROUND(AVERAGEIF(AJ353:AJ355,"&gt;0"),0)</f>
        <v>#DIV/0!</v>
      </c>
      <c r="AJ353" s="132">
        <f t="shared" si="1639"/>
        <v>0</v>
      </c>
      <c r="AK353" s="129"/>
      <c r="AL353" s="129"/>
      <c r="AM353" s="273" t="e">
        <f t="shared" ref="AM353" si="1770">IF(S353="No_existen",5*$AM$10,AN353*$AM$10)</f>
        <v>#DIV/0!</v>
      </c>
      <c r="AN353" s="273" t="e">
        <f t="shared" ref="AN353" si="1771">ROUND(AVERAGEIF(AO353:AO355,"&gt;0"),0)</f>
        <v>#DIV/0!</v>
      </c>
      <c r="AO353" s="132">
        <f t="shared" si="1652"/>
        <v>0</v>
      </c>
      <c r="AP353" s="129"/>
      <c r="AQ353" s="273" t="e">
        <f t="shared" ref="AQ353" si="1772">ROUND(AVERAGE(U353,Y353,AD353,AI353,AN353),0)</f>
        <v>#DIV/0!</v>
      </c>
      <c r="AR353" s="369" t="e">
        <f t="shared" ref="AR353" si="1773">IF(AQ353&lt;1.5,"FUERTE",IF(AND(AQ353&gt;=1.5,AQ353&lt;2.5),"ACEPTABLE",IF(AQ353&gt;=5,"INEXISTENTE","DÉBIL")))</f>
        <v>#DIV/0!</v>
      </c>
      <c r="AS353" s="272">
        <f t="shared" ref="AS353" si="1774">IF(R353=0,0,ROUND((R353*AQ353),0))</f>
        <v>0</v>
      </c>
      <c r="AT353" s="371" t="str">
        <f t="shared" ref="AT353" si="1775">IF(AS353&gt;=36,"GRAVE", IF(AS353&lt;=10, "LEVE", "MODERADO"))</f>
        <v>LEVE</v>
      </c>
      <c r="AU353" s="293"/>
      <c r="AV353" s="293"/>
      <c r="AW353" s="129"/>
      <c r="AX353" s="129"/>
      <c r="AY353" s="86"/>
      <c r="AZ353" s="87"/>
      <c r="BA353" s="88"/>
      <c r="BB353" s="88"/>
      <c r="BC353" s="88"/>
      <c r="BD353" s="88"/>
      <c r="BE353" s="88"/>
      <c r="BF353" s="88"/>
      <c r="BG353" s="88"/>
    </row>
    <row r="354" spans="1:59" s="90" customFormat="1" hidden="1" x14ac:dyDescent="0.2">
      <c r="A354" s="290"/>
      <c r="B354" s="291"/>
      <c r="C354" s="418"/>
      <c r="D354" s="293"/>
      <c r="E354" s="295"/>
      <c r="F354" s="271"/>
      <c r="G354" s="129"/>
      <c r="H354" s="129"/>
      <c r="I354" s="84"/>
      <c r="J354" s="271"/>
      <c r="K354" s="271"/>
      <c r="L354" s="271"/>
      <c r="M354" s="271"/>
      <c r="N354" s="291"/>
      <c r="O354" s="272"/>
      <c r="P354" s="291"/>
      <c r="Q354" s="272"/>
      <c r="R354" s="272"/>
      <c r="S354" s="85"/>
      <c r="T354" s="84">
        <f t="shared" si="1636"/>
        <v>0</v>
      </c>
      <c r="U354" s="273"/>
      <c r="V354" s="273"/>
      <c r="W354" s="129"/>
      <c r="X354" s="273"/>
      <c r="Y354" s="273"/>
      <c r="Z354" s="132">
        <f t="shared" si="1637"/>
        <v>0</v>
      </c>
      <c r="AA354" s="129"/>
      <c r="AB354" s="129"/>
      <c r="AC354" s="273"/>
      <c r="AD354" s="273"/>
      <c r="AE354" s="132">
        <f t="shared" si="1638"/>
        <v>0</v>
      </c>
      <c r="AF354" s="129"/>
      <c r="AG354" s="129"/>
      <c r="AH354" s="273"/>
      <c r="AI354" s="273"/>
      <c r="AJ354" s="132">
        <f t="shared" si="1639"/>
        <v>0</v>
      </c>
      <c r="AK354" s="129"/>
      <c r="AL354" s="129"/>
      <c r="AM354" s="273"/>
      <c r="AN354" s="273"/>
      <c r="AO354" s="132">
        <f t="shared" si="1652"/>
        <v>0</v>
      </c>
      <c r="AP354" s="129"/>
      <c r="AQ354" s="273"/>
      <c r="AR354" s="369"/>
      <c r="AS354" s="272"/>
      <c r="AT354" s="371"/>
      <c r="AU354" s="293"/>
      <c r="AV354" s="293"/>
      <c r="AW354" s="129"/>
      <c r="AX354" s="129"/>
      <c r="AY354" s="86"/>
      <c r="AZ354" s="87"/>
      <c r="BA354" s="88"/>
      <c r="BB354" s="88"/>
      <c r="BC354" s="88"/>
      <c r="BD354" s="88"/>
      <c r="BE354" s="88"/>
      <c r="BF354" s="88"/>
      <c r="BG354" s="88"/>
    </row>
    <row r="355" spans="1:59" s="90" customFormat="1" hidden="1" x14ac:dyDescent="0.2">
      <c r="A355" s="290"/>
      <c r="B355" s="291"/>
      <c r="C355" s="418"/>
      <c r="D355" s="293"/>
      <c r="E355" s="295"/>
      <c r="F355" s="271"/>
      <c r="G355" s="129"/>
      <c r="H355" s="129"/>
      <c r="I355" s="84"/>
      <c r="J355" s="271"/>
      <c r="K355" s="271"/>
      <c r="L355" s="271"/>
      <c r="M355" s="271"/>
      <c r="N355" s="291"/>
      <c r="O355" s="272"/>
      <c r="P355" s="291"/>
      <c r="Q355" s="272"/>
      <c r="R355" s="272"/>
      <c r="S355" s="85"/>
      <c r="T355" s="84">
        <f t="shared" si="1636"/>
        <v>0</v>
      </c>
      <c r="U355" s="273"/>
      <c r="V355" s="273"/>
      <c r="W355" s="129"/>
      <c r="X355" s="273"/>
      <c r="Y355" s="273"/>
      <c r="Z355" s="132">
        <f t="shared" si="1637"/>
        <v>0</v>
      </c>
      <c r="AA355" s="129"/>
      <c r="AB355" s="129"/>
      <c r="AC355" s="273"/>
      <c r="AD355" s="273"/>
      <c r="AE355" s="132">
        <f t="shared" si="1638"/>
        <v>0</v>
      </c>
      <c r="AF355" s="129"/>
      <c r="AG355" s="129"/>
      <c r="AH355" s="273"/>
      <c r="AI355" s="273"/>
      <c r="AJ355" s="132">
        <f t="shared" si="1639"/>
        <v>0</v>
      </c>
      <c r="AK355" s="129"/>
      <c r="AL355" s="129"/>
      <c r="AM355" s="273"/>
      <c r="AN355" s="273"/>
      <c r="AO355" s="132">
        <f t="shared" si="1652"/>
        <v>0</v>
      </c>
      <c r="AP355" s="129"/>
      <c r="AQ355" s="273"/>
      <c r="AR355" s="369"/>
      <c r="AS355" s="272"/>
      <c r="AT355" s="371"/>
      <c r="AU355" s="293"/>
      <c r="AV355" s="293"/>
      <c r="AW355" s="129"/>
      <c r="AX355" s="129"/>
      <c r="AY355" s="86"/>
      <c r="AZ355" s="87"/>
      <c r="BA355" s="88"/>
      <c r="BB355" s="88"/>
      <c r="BC355" s="88"/>
      <c r="BD355" s="88"/>
      <c r="BE355" s="88"/>
      <c r="BF355" s="88"/>
      <c r="BG355" s="88"/>
    </row>
    <row r="356" spans="1:59" s="90" customFormat="1" hidden="1" x14ac:dyDescent="0.2">
      <c r="A356" s="290">
        <v>116</v>
      </c>
      <c r="B356" s="291"/>
      <c r="C356" s="418" t="e">
        <f>+VLOOKUP(B356,$A$691:$B$730,2,0)</f>
        <v>#N/A</v>
      </c>
      <c r="D356" s="293"/>
      <c r="E356" s="295" t="e">
        <f>IF(D356=$D$661,$E$661,IF(D356=$D$662,$E$662,IF(D356=$D$663,$E$663,IF(D356=$D$664,$E$664,IF(D356=$D$665,$E$665,IF(D356=$D$666,$E$666,IF(D356=$D$667,$E$667,IF(D356=$D$668,$E$668,IF(D356=$D$669,$E$669,IF(D356=$D$670,$E$670,IF(D356=VICERRECTORÍA_ACADÉMICA_,BE967,IF(D356=PLANEACIÓN_,BE969, IF(D356=IMPACTO,BE968,IF(D356=VICERRECTORÍA_ADMINISTRATIVA_FINANCIERA_,BE970,IF(D356=_VICERRECTORÍA_RESPONSABILIDAD_SOCIAL_Y_BIENESTAR_UNIVERSITARIO_,BE971," ")))))))))))))))</f>
        <v>#VALUE!</v>
      </c>
      <c r="F356" s="271"/>
      <c r="G356" s="129"/>
      <c r="H356" s="129"/>
      <c r="I356" s="84"/>
      <c r="J356" s="271"/>
      <c r="K356" s="291"/>
      <c r="L356" s="271"/>
      <c r="M356" s="271"/>
      <c r="N356" s="291"/>
      <c r="O356" s="272">
        <f t="shared" ref="O356" si="1776">IF(N356="ALTA",5,IF(N356="MEDIO ALTA",4,IF(N356="MEDIA",3,IF(N356="MEDIO BAJA",2,IF(N356="BAJA",1,0)))))</f>
        <v>0</v>
      </c>
      <c r="P356" s="291"/>
      <c r="Q356" s="272">
        <f t="shared" ref="Q356" si="1777">IF(P356="ALTO",5,IF(P356="MEDIO-ALTO",4,IF(P356="MEDIO",3,IF(P356="MEDIO-BAJO",2,IF(P356="BAJO",1,0)))))</f>
        <v>0</v>
      </c>
      <c r="R356" s="272">
        <f t="shared" ref="R356" si="1778">Q356*O356</f>
        <v>0</v>
      </c>
      <c r="S356" s="85"/>
      <c r="T356" s="84">
        <f t="shared" si="1636"/>
        <v>0</v>
      </c>
      <c r="U356" s="273" t="e">
        <f t="shared" ref="U356:U416" si="1779">ROUND(AVERAGEIF(T356:T358,"&gt;0"),0)</f>
        <v>#DIV/0!</v>
      </c>
      <c r="V356" s="273" t="e">
        <f t="shared" ref="V356:V416" si="1780">U356*0.6</f>
        <v>#DIV/0!</v>
      </c>
      <c r="W356" s="129"/>
      <c r="X356" s="273" t="e">
        <f t="shared" ref="X356" si="1781">IF(S356="No_existen",5*$X$10,Y356*$X$10)</f>
        <v>#DIV/0!</v>
      </c>
      <c r="Y356" s="273" t="e">
        <f t="shared" ref="Y356:Y392" si="1782">ROUND(AVERAGEIF(Z356:Z358,"&gt;0"),0)</f>
        <v>#DIV/0!</v>
      </c>
      <c r="Z356" s="132">
        <f t="shared" si="1637"/>
        <v>0</v>
      </c>
      <c r="AA356" s="129"/>
      <c r="AB356" s="129"/>
      <c r="AC356" s="273" t="e">
        <f t="shared" ref="AC356" si="1783">IF(S356="No_existen",5*$AC$10,AD356*$AC$10)</f>
        <v>#DIV/0!</v>
      </c>
      <c r="AD356" s="273" t="e">
        <f t="shared" ref="AD356:AD416" si="1784">ROUND(AVERAGEIF(AE356:AE358,"&gt;0"),0)</f>
        <v>#DIV/0!</v>
      </c>
      <c r="AE356" s="132">
        <f t="shared" si="1638"/>
        <v>0</v>
      </c>
      <c r="AF356" s="129"/>
      <c r="AG356" s="129"/>
      <c r="AH356" s="273" t="e">
        <f t="shared" ref="AH356" si="1785">IF(S356="No_existen",5*$AH$10,AI356*$AH$10)</f>
        <v>#DIV/0!</v>
      </c>
      <c r="AI356" s="273" t="e">
        <f t="shared" ref="AI356" si="1786">ROUND(AVERAGEIF(AJ356:AJ358,"&gt;0"),0)</f>
        <v>#DIV/0!</v>
      </c>
      <c r="AJ356" s="132">
        <f t="shared" si="1639"/>
        <v>0</v>
      </c>
      <c r="AK356" s="129"/>
      <c r="AL356" s="129"/>
      <c r="AM356" s="273" t="e">
        <f t="shared" ref="AM356" si="1787">IF(S356="No_existen",5*$AM$10,AN356*$AM$10)</f>
        <v>#DIV/0!</v>
      </c>
      <c r="AN356" s="273" t="e">
        <f t="shared" ref="AN356" si="1788">ROUND(AVERAGEIF(AO356:AO358,"&gt;0"),0)</f>
        <v>#DIV/0!</v>
      </c>
      <c r="AO356" s="132">
        <f t="shared" si="1652"/>
        <v>0</v>
      </c>
      <c r="AP356" s="129"/>
      <c r="AQ356" s="273" t="e">
        <f t="shared" ref="AQ356" si="1789">ROUND(AVERAGE(U356,Y356,AD356,AI356,AN356),0)</f>
        <v>#DIV/0!</v>
      </c>
      <c r="AR356" s="369" t="e">
        <f t="shared" ref="AR356" si="1790">IF(AQ356&lt;1.5,"FUERTE",IF(AND(AQ356&gt;=1.5,AQ356&lt;2.5),"ACEPTABLE",IF(AQ356&gt;=5,"INEXISTENTE","DÉBIL")))</f>
        <v>#DIV/0!</v>
      </c>
      <c r="AS356" s="272">
        <f t="shared" ref="AS356" si="1791">IF(R356=0,0,ROUND((R356*AQ356),0))</f>
        <v>0</v>
      </c>
      <c r="AT356" s="371" t="str">
        <f t="shared" ref="AT356" si="1792">IF(AS356&gt;=36,"GRAVE", IF(AS356&lt;=10, "LEVE", "MODERADO"))</f>
        <v>LEVE</v>
      </c>
      <c r="AU356" s="293"/>
      <c r="AV356" s="293"/>
      <c r="AW356" s="129"/>
      <c r="AX356" s="129"/>
      <c r="AY356" s="86"/>
      <c r="AZ356" s="87"/>
      <c r="BA356" s="88"/>
      <c r="BB356" s="88"/>
      <c r="BC356" s="88"/>
      <c r="BD356" s="88"/>
      <c r="BE356" s="88"/>
      <c r="BF356" s="88"/>
      <c r="BG356" s="88"/>
    </row>
    <row r="357" spans="1:59" s="90" customFormat="1" hidden="1" x14ac:dyDescent="0.2">
      <c r="A357" s="290"/>
      <c r="B357" s="291"/>
      <c r="C357" s="418"/>
      <c r="D357" s="293"/>
      <c r="E357" s="295"/>
      <c r="F357" s="271"/>
      <c r="G357" s="129"/>
      <c r="H357" s="129"/>
      <c r="I357" s="84"/>
      <c r="J357" s="271"/>
      <c r="K357" s="271"/>
      <c r="L357" s="271"/>
      <c r="M357" s="271"/>
      <c r="N357" s="291"/>
      <c r="O357" s="272"/>
      <c r="P357" s="291"/>
      <c r="Q357" s="272"/>
      <c r="R357" s="272"/>
      <c r="S357" s="85"/>
      <c r="T357" s="84">
        <f t="shared" si="1636"/>
        <v>0</v>
      </c>
      <c r="U357" s="273"/>
      <c r="V357" s="273"/>
      <c r="W357" s="129"/>
      <c r="X357" s="273"/>
      <c r="Y357" s="273"/>
      <c r="Z357" s="132">
        <f t="shared" si="1637"/>
        <v>0</v>
      </c>
      <c r="AA357" s="129"/>
      <c r="AB357" s="129"/>
      <c r="AC357" s="273"/>
      <c r="AD357" s="273"/>
      <c r="AE357" s="132">
        <f t="shared" si="1638"/>
        <v>0</v>
      </c>
      <c r="AF357" s="129"/>
      <c r="AG357" s="129"/>
      <c r="AH357" s="273"/>
      <c r="AI357" s="273"/>
      <c r="AJ357" s="132">
        <f t="shared" si="1639"/>
        <v>0</v>
      </c>
      <c r="AK357" s="129"/>
      <c r="AL357" s="129"/>
      <c r="AM357" s="273"/>
      <c r="AN357" s="273"/>
      <c r="AO357" s="132">
        <f t="shared" si="1652"/>
        <v>0</v>
      </c>
      <c r="AP357" s="129"/>
      <c r="AQ357" s="273"/>
      <c r="AR357" s="369"/>
      <c r="AS357" s="272"/>
      <c r="AT357" s="371"/>
      <c r="AU357" s="293"/>
      <c r="AV357" s="293"/>
      <c r="AW357" s="129"/>
      <c r="AX357" s="129"/>
      <c r="AY357" s="86"/>
      <c r="AZ357" s="87"/>
      <c r="BA357" s="88"/>
      <c r="BB357" s="88"/>
      <c r="BC357" s="88"/>
      <c r="BD357" s="88"/>
      <c r="BE357" s="88"/>
      <c r="BF357" s="88"/>
      <c r="BG357" s="88"/>
    </row>
    <row r="358" spans="1:59" s="90" customFormat="1" hidden="1" x14ac:dyDescent="0.2">
      <c r="A358" s="290"/>
      <c r="B358" s="291"/>
      <c r="C358" s="418"/>
      <c r="D358" s="293"/>
      <c r="E358" s="295"/>
      <c r="F358" s="271"/>
      <c r="G358" s="129"/>
      <c r="H358" s="129"/>
      <c r="I358" s="84"/>
      <c r="J358" s="271"/>
      <c r="K358" s="271"/>
      <c r="L358" s="271"/>
      <c r="M358" s="271"/>
      <c r="N358" s="291"/>
      <c r="O358" s="272"/>
      <c r="P358" s="291"/>
      <c r="Q358" s="272"/>
      <c r="R358" s="272"/>
      <c r="S358" s="85"/>
      <c r="T358" s="84">
        <f t="shared" si="1636"/>
        <v>0</v>
      </c>
      <c r="U358" s="273"/>
      <c r="V358" s="273"/>
      <c r="W358" s="129"/>
      <c r="X358" s="273"/>
      <c r="Y358" s="273"/>
      <c r="Z358" s="132">
        <f t="shared" si="1637"/>
        <v>0</v>
      </c>
      <c r="AA358" s="129"/>
      <c r="AB358" s="129"/>
      <c r="AC358" s="273"/>
      <c r="AD358" s="273"/>
      <c r="AE358" s="132">
        <f t="shared" si="1638"/>
        <v>0</v>
      </c>
      <c r="AF358" s="129"/>
      <c r="AG358" s="129"/>
      <c r="AH358" s="273"/>
      <c r="AI358" s="273"/>
      <c r="AJ358" s="132">
        <f t="shared" si="1639"/>
        <v>0</v>
      </c>
      <c r="AK358" s="129"/>
      <c r="AL358" s="129"/>
      <c r="AM358" s="273"/>
      <c r="AN358" s="273"/>
      <c r="AO358" s="132">
        <f t="shared" si="1652"/>
        <v>0</v>
      </c>
      <c r="AP358" s="129"/>
      <c r="AQ358" s="273"/>
      <c r="AR358" s="369"/>
      <c r="AS358" s="272"/>
      <c r="AT358" s="371"/>
      <c r="AU358" s="293"/>
      <c r="AV358" s="293"/>
      <c r="AW358" s="129"/>
      <c r="AX358" s="129"/>
      <c r="AY358" s="86"/>
      <c r="AZ358" s="87"/>
      <c r="BA358" s="88"/>
      <c r="BB358" s="88"/>
      <c r="BC358" s="88"/>
      <c r="BD358" s="88"/>
      <c r="BE358" s="88"/>
      <c r="BF358" s="88"/>
      <c r="BG358" s="88"/>
    </row>
    <row r="359" spans="1:59" s="90" customFormat="1" hidden="1" x14ac:dyDescent="0.2">
      <c r="A359" s="290">
        <v>117</v>
      </c>
      <c r="B359" s="291"/>
      <c r="C359" s="418" t="e">
        <f>+VLOOKUP(B359,$A$691:$B$730,2,0)</f>
        <v>#N/A</v>
      </c>
      <c r="D359" s="293"/>
      <c r="E359" s="295" t="e">
        <f>IF(D359=$D$661,$E$661,IF(D359=$D$662,$E$662,IF(D359=$D$663,$E$663,IF(D359=$D$664,$E$664,IF(D359=$D$665,$E$665,IF(D359=$D$666,$E$666,IF(D359=$D$667,$E$667,IF(D359=$D$668,$E$668,IF(D359=$D$669,$E$669,IF(D359=$D$670,$E$670,IF(D359=VICERRECTORÍA_ACADÉMICA_,BE970,IF(D359=PLANEACIÓN_,BE972, IF(D359=IMPACTO,BE971,IF(D359=VICERRECTORÍA_ADMINISTRATIVA_FINANCIERA_,BE973,IF(D359=_VICERRECTORÍA_RESPONSABILIDAD_SOCIAL_Y_BIENESTAR_UNIVERSITARIO_,BE974," ")))))))))))))))</f>
        <v>#VALUE!</v>
      </c>
      <c r="F359" s="271"/>
      <c r="G359" s="129"/>
      <c r="H359" s="129"/>
      <c r="I359" s="84"/>
      <c r="J359" s="271"/>
      <c r="K359" s="291"/>
      <c r="L359" s="271"/>
      <c r="M359" s="271"/>
      <c r="N359" s="291"/>
      <c r="O359" s="272">
        <f t="shared" ref="O359" si="1793">IF(N359="ALTA",5,IF(N359="MEDIO ALTA",4,IF(N359="MEDIA",3,IF(N359="MEDIO BAJA",2,IF(N359="BAJA",1,0)))))</f>
        <v>0</v>
      </c>
      <c r="P359" s="291"/>
      <c r="Q359" s="272">
        <f t="shared" ref="Q359" si="1794">IF(P359="ALTO",5,IF(P359="MEDIO-ALTO",4,IF(P359="MEDIO",3,IF(P359="MEDIO-BAJO",2,IF(P359="BAJO",1,0)))))</f>
        <v>0</v>
      </c>
      <c r="R359" s="272">
        <f t="shared" ref="R359" si="1795">Q359*O359</f>
        <v>0</v>
      </c>
      <c r="S359" s="85"/>
      <c r="T359" s="84">
        <f t="shared" si="1636"/>
        <v>0</v>
      </c>
      <c r="U359" s="273" t="e">
        <f t="shared" ref="U359:U419" si="1796">ROUND(AVERAGEIF(T359:T361,"&gt;0"),0)</f>
        <v>#DIV/0!</v>
      </c>
      <c r="V359" s="273" t="e">
        <f t="shared" ref="V359:V419" si="1797">U359*0.6</f>
        <v>#DIV/0!</v>
      </c>
      <c r="W359" s="129"/>
      <c r="X359" s="273" t="e">
        <f t="shared" ref="X359" si="1798">IF(S359="No_existen",5*$X$10,Y359*$X$10)</f>
        <v>#DIV/0!</v>
      </c>
      <c r="Y359" s="273" t="e">
        <f t="shared" ref="Y359:Y395" si="1799">ROUND(AVERAGEIF(Z359:Z361,"&gt;0"),0)</f>
        <v>#DIV/0!</v>
      </c>
      <c r="Z359" s="132">
        <f t="shared" si="1637"/>
        <v>0</v>
      </c>
      <c r="AA359" s="129"/>
      <c r="AB359" s="129"/>
      <c r="AC359" s="273" t="e">
        <f t="shared" ref="AC359" si="1800">IF(S359="No_existen",5*$AC$10,AD359*$AC$10)</f>
        <v>#DIV/0!</v>
      </c>
      <c r="AD359" s="273" t="e">
        <f t="shared" ref="AD359:AD419" si="1801">ROUND(AVERAGEIF(AE359:AE361,"&gt;0"),0)</f>
        <v>#DIV/0!</v>
      </c>
      <c r="AE359" s="132">
        <f t="shared" si="1638"/>
        <v>0</v>
      </c>
      <c r="AF359" s="129"/>
      <c r="AG359" s="129"/>
      <c r="AH359" s="273" t="e">
        <f t="shared" ref="AH359" si="1802">IF(S359="No_existen",5*$AH$10,AI359*$AH$10)</f>
        <v>#DIV/0!</v>
      </c>
      <c r="AI359" s="273" t="e">
        <f t="shared" ref="AI359" si="1803">ROUND(AVERAGEIF(AJ359:AJ361,"&gt;0"),0)</f>
        <v>#DIV/0!</v>
      </c>
      <c r="AJ359" s="132">
        <f t="shared" si="1639"/>
        <v>0</v>
      </c>
      <c r="AK359" s="129"/>
      <c r="AL359" s="129"/>
      <c r="AM359" s="273" t="e">
        <f t="shared" ref="AM359" si="1804">IF(S359="No_existen",5*$AM$10,AN359*$AM$10)</f>
        <v>#DIV/0!</v>
      </c>
      <c r="AN359" s="273" t="e">
        <f t="shared" ref="AN359" si="1805">ROUND(AVERAGEIF(AO359:AO361,"&gt;0"),0)</f>
        <v>#DIV/0!</v>
      </c>
      <c r="AO359" s="132">
        <f t="shared" si="1652"/>
        <v>0</v>
      </c>
      <c r="AP359" s="129"/>
      <c r="AQ359" s="273" t="e">
        <f t="shared" ref="AQ359" si="1806">ROUND(AVERAGE(U359,Y359,AD359,AI359,AN359),0)</f>
        <v>#DIV/0!</v>
      </c>
      <c r="AR359" s="369" t="e">
        <f t="shared" ref="AR359" si="1807">IF(AQ359&lt;1.5,"FUERTE",IF(AND(AQ359&gt;=1.5,AQ359&lt;2.5),"ACEPTABLE",IF(AQ359&gt;=5,"INEXISTENTE","DÉBIL")))</f>
        <v>#DIV/0!</v>
      </c>
      <c r="AS359" s="272">
        <f t="shared" ref="AS359" si="1808">IF(R359=0,0,ROUND((R359*AQ359),0))</f>
        <v>0</v>
      </c>
      <c r="AT359" s="371" t="str">
        <f t="shared" ref="AT359" si="1809">IF(AS359&gt;=36,"GRAVE", IF(AS359&lt;=10, "LEVE", "MODERADO"))</f>
        <v>LEVE</v>
      </c>
      <c r="AU359" s="293"/>
      <c r="AV359" s="293"/>
      <c r="AW359" s="129"/>
      <c r="AX359" s="129"/>
      <c r="AY359" s="86"/>
      <c r="AZ359" s="87"/>
      <c r="BA359" s="88"/>
      <c r="BB359" s="88"/>
      <c r="BC359" s="88"/>
      <c r="BD359" s="88"/>
      <c r="BE359" s="88"/>
      <c r="BF359" s="88"/>
      <c r="BG359" s="88"/>
    </row>
    <row r="360" spans="1:59" s="90" customFormat="1" hidden="1" x14ac:dyDescent="0.2">
      <c r="A360" s="290"/>
      <c r="B360" s="291"/>
      <c r="C360" s="418"/>
      <c r="D360" s="293"/>
      <c r="E360" s="295"/>
      <c r="F360" s="271"/>
      <c r="G360" s="129"/>
      <c r="H360" s="129"/>
      <c r="I360" s="84"/>
      <c r="J360" s="271"/>
      <c r="K360" s="271"/>
      <c r="L360" s="271"/>
      <c r="M360" s="271"/>
      <c r="N360" s="291"/>
      <c r="O360" s="272"/>
      <c r="P360" s="291"/>
      <c r="Q360" s="272"/>
      <c r="R360" s="272"/>
      <c r="S360" s="85"/>
      <c r="T360" s="84">
        <f t="shared" si="1636"/>
        <v>0</v>
      </c>
      <c r="U360" s="273"/>
      <c r="V360" s="273"/>
      <c r="W360" s="129"/>
      <c r="X360" s="273"/>
      <c r="Y360" s="273"/>
      <c r="Z360" s="132">
        <f t="shared" si="1637"/>
        <v>0</v>
      </c>
      <c r="AA360" s="129"/>
      <c r="AB360" s="129"/>
      <c r="AC360" s="273"/>
      <c r="AD360" s="273"/>
      <c r="AE360" s="132">
        <f t="shared" si="1638"/>
        <v>0</v>
      </c>
      <c r="AF360" s="129"/>
      <c r="AG360" s="129"/>
      <c r="AH360" s="273"/>
      <c r="AI360" s="273"/>
      <c r="AJ360" s="132">
        <f t="shared" si="1639"/>
        <v>0</v>
      </c>
      <c r="AK360" s="129"/>
      <c r="AL360" s="129"/>
      <c r="AM360" s="273"/>
      <c r="AN360" s="273"/>
      <c r="AO360" s="132">
        <f t="shared" si="1652"/>
        <v>0</v>
      </c>
      <c r="AP360" s="129"/>
      <c r="AQ360" s="273"/>
      <c r="AR360" s="369"/>
      <c r="AS360" s="272"/>
      <c r="AT360" s="371"/>
      <c r="AU360" s="293"/>
      <c r="AV360" s="293"/>
      <c r="AW360" s="129"/>
      <c r="AX360" s="129"/>
      <c r="AY360" s="86"/>
      <c r="AZ360" s="87"/>
      <c r="BA360" s="88"/>
      <c r="BB360" s="88"/>
      <c r="BC360" s="88"/>
      <c r="BD360" s="88"/>
      <c r="BE360" s="88"/>
      <c r="BF360" s="88"/>
      <c r="BG360" s="88"/>
    </row>
    <row r="361" spans="1:59" s="90" customFormat="1" hidden="1" x14ac:dyDescent="0.2">
      <c r="A361" s="290"/>
      <c r="B361" s="291"/>
      <c r="C361" s="418"/>
      <c r="D361" s="293"/>
      <c r="E361" s="295"/>
      <c r="F361" s="271"/>
      <c r="G361" s="129"/>
      <c r="H361" s="129"/>
      <c r="I361" s="84"/>
      <c r="J361" s="271"/>
      <c r="K361" s="271"/>
      <c r="L361" s="271"/>
      <c r="M361" s="271"/>
      <c r="N361" s="291"/>
      <c r="O361" s="272"/>
      <c r="P361" s="291"/>
      <c r="Q361" s="272"/>
      <c r="R361" s="272"/>
      <c r="S361" s="85"/>
      <c r="T361" s="84">
        <f t="shared" si="1636"/>
        <v>0</v>
      </c>
      <c r="U361" s="273"/>
      <c r="V361" s="273"/>
      <c r="W361" s="129"/>
      <c r="X361" s="273"/>
      <c r="Y361" s="273"/>
      <c r="Z361" s="132">
        <f t="shared" si="1637"/>
        <v>0</v>
      </c>
      <c r="AA361" s="129"/>
      <c r="AB361" s="129"/>
      <c r="AC361" s="273"/>
      <c r="AD361" s="273"/>
      <c r="AE361" s="132">
        <f t="shared" si="1638"/>
        <v>0</v>
      </c>
      <c r="AF361" s="129"/>
      <c r="AG361" s="129"/>
      <c r="AH361" s="273"/>
      <c r="AI361" s="273"/>
      <c r="AJ361" s="132">
        <f t="shared" si="1639"/>
        <v>0</v>
      </c>
      <c r="AK361" s="129"/>
      <c r="AL361" s="129"/>
      <c r="AM361" s="273"/>
      <c r="AN361" s="273"/>
      <c r="AO361" s="132">
        <f t="shared" si="1652"/>
        <v>0</v>
      </c>
      <c r="AP361" s="129"/>
      <c r="AQ361" s="273"/>
      <c r="AR361" s="369"/>
      <c r="AS361" s="272"/>
      <c r="AT361" s="371"/>
      <c r="AU361" s="293"/>
      <c r="AV361" s="293"/>
      <c r="AW361" s="129"/>
      <c r="AX361" s="129"/>
      <c r="AY361" s="86"/>
      <c r="AZ361" s="87"/>
      <c r="BA361" s="88"/>
      <c r="BB361" s="88"/>
      <c r="BC361" s="88"/>
      <c r="BD361" s="88"/>
      <c r="BE361" s="88"/>
      <c r="BF361" s="88"/>
      <c r="BG361" s="88"/>
    </row>
    <row r="362" spans="1:59" s="90" customFormat="1" hidden="1" x14ac:dyDescent="0.2">
      <c r="A362" s="290">
        <v>118</v>
      </c>
      <c r="B362" s="291"/>
      <c r="C362" s="418" t="e">
        <f>+VLOOKUP(B362,$A$691:$B$730,2,0)</f>
        <v>#N/A</v>
      </c>
      <c r="D362" s="293"/>
      <c r="E362" s="295" t="e">
        <f>IF(D362=$D$661,$E$661,IF(D362=$D$662,$E$662,IF(D362=$D$663,$E$663,IF(D362=$D$664,$E$664,IF(D362=$D$665,$E$665,IF(D362=$D$666,$E$666,IF(D362=$D$667,$E$667,IF(D362=$D$668,$E$668,IF(D362=$D$669,$E$669,IF(D362=$D$670,$E$670,IF(D362=VICERRECTORÍA_ACADÉMICA_,BE973,IF(D362=PLANEACIÓN_,BE975, IF(D362=IMPACTO,BE974,IF(D362=VICERRECTORÍA_ADMINISTRATIVA_FINANCIERA_,BE976,IF(D362=_VICERRECTORÍA_RESPONSABILIDAD_SOCIAL_Y_BIENESTAR_UNIVERSITARIO_,BE977," ")))))))))))))))</f>
        <v>#VALUE!</v>
      </c>
      <c r="F362" s="271"/>
      <c r="G362" s="129"/>
      <c r="H362" s="129"/>
      <c r="I362" s="84"/>
      <c r="J362" s="271"/>
      <c r="K362" s="291"/>
      <c r="L362" s="271"/>
      <c r="M362" s="271"/>
      <c r="N362" s="291"/>
      <c r="O362" s="272">
        <f t="shared" ref="O362" si="1810">IF(N362="ALTA",5,IF(N362="MEDIO ALTA",4,IF(N362="MEDIA",3,IF(N362="MEDIO BAJA",2,IF(N362="BAJA",1,0)))))</f>
        <v>0</v>
      </c>
      <c r="P362" s="291"/>
      <c r="Q362" s="272">
        <f t="shared" ref="Q362" si="1811">IF(P362="ALTO",5,IF(P362="MEDIO-ALTO",4,IF(P362="MEDIO",3,IF(P362="MEDIO-BAJO",2,IF(P362="BAJO",1,0)))))</f>
        <v>0</v>
      </c>
      <c r="R362" s="272">
        <f t="shared" ref="R362" si="1812">Q362*O362</f>
        <v>0</v>
      </c>
      <c r="S362" s="85"/>
      <c r="T362" s="84">
        <f t="shared" si="1636"/>
        <v>0</v>
      </c>
      <c r="U362" s="273" t="e">
        <f t="shared" ref="U362:U422" si="1813">ROUND(AVERAGEIF(T362:T364,"&gt;0"),0)</f>
        <v>#DIV/0!</v>
      </c>
      <c r="V362" s="273" t="e">
        <f t="shared" ref="V362:V422" si="1814">U362*0.6</f>
        <v>#DIV/0!</v>
      </c>
      <c r="W362" s="129"/>
      <c r="X362" s="273" t="e">
        <f t="shared" ref="X362" si="1815">IF(S362="No_existen",5*$X$10,Y362*$X$10)</f>
        <v>#DIV/0!</v>
      </c>
      <c r="Y362" s="273" t="e">
        <f t="shared" ref="Y362:Y398" si="1816">ROUND(AVERAGEIF(Z362:Z364,"&gt;0"),0)</f>
        <v>#DIV/0!</v>
      </c>
      <c r="Z362" s="132">
        <f t="shared" si="1637"/>
        <v>0</v>
      </c>
      <c r="AA362" s="129"/>
      <c r="AB362" s="129"/>
      <c r="AC362" s="273" t="e">
        <f t="shared" ref="AC362" si="1817">IF(S362="No_existen",5*$AC$10,AD362*$AC$10)</f>
        <v>#DIV/0!</v>
      </c>
      <c r="AD362" s="273" t="e">
        <f t="shared" ref="AD362:AD422" si="1818">ROUND(AVERAGEIF(AE362:AE364,"&gt;0"),0)</f>
        <v>#DIV/0!</v>
      </c>
      <c r="AE362" s="132">
        <f t="shared" si="1638"/>
        <v>0</v>
      </c>
      <c r="AF362" s="129"/>
      <c r="AG362" s="129"/>
      <c r="AH362" s="273" t="e">
        <f t="shared" ref="AH362" si="1819">IF(S362="No_existen",5*$AH$10,AI362*$AH$10)</f>
        <v>#DIV/0!</v>
      </c>
      <c r="AI362" s="273" t="e">
        <f t="shared" ref="AI362" si="1820">ROUND(AVERAGEIF(AJ362:AJ364,"&gt;0"),0)</f>
        <v>#DIV/0!</v>
      </c>
      <c r="AJ362" s="132">
        <f t="shared" si="1639"/>
        <v>0</v>
      </c>
      <c r="AK362" s="129"/>
      <c r="AL362" s="129"/>
      <c r="AM362" s="273" t="e">
        <f t="shared" ref="AM362" si="1821">IF(S362="No_existen",5*$AM$10,AN362*$AM$10)</f>
        <v>#DIV/0!</v>
      </c>
      <c r="AN362" s="273" t="e">
        <f t="shared" ref="AN362" si="1822">ROUND(AVERAGEIF(AO362:AO364,"&gt;0"),0)</f>
        <v>#DIV/0!</v>
      </c>
      <c r="AO362" s="132">
        <f t="shared" si="1652"/>
        <v>0</v>
      </c>
      <c r="AP362" s="129"/>
      <c r="AQ362" s="273" t="e">
        <f t="shared" ref="AQ362" si="1823">ROUND(AVERAGE(U362,Y362,AD362,AI362,AN362),0)</f>
        <v>#DIV/0!</v>
      </c>
      <c r="AR362" s="369" t="e">
        <f t="shared" ref="AR362" si="1824">IF(AQ362&lt;1.5,"FUERTE",IF(AND(AQ362&gt;=1.5,AQ362&lt;2.5),"ACEPTABLE",IF(AQ362&gt;=5,"INEXISTENTE","DÉBIL")))</f>
        <v>#DIV/0!</v>
      </c>
      <c r="AS362" s="272">
        <f t="shared" ref="AS362" si="1825">IF(R362=0,0,ROUND((R362*AQ362),0))</f>
        <v>0</v>
      </c>
      <c r="AT362" s="371" t="str">
        <f t="shared" ref="AT362" si="1826">IF(AS362&gt;=36,"GRAVE", IF(AS362&lt;=10, "LEVE", "MODERADO"))</f>
        <v>LEVE</v>
      </c>
      <c r="AU362" s="293"/>
      <c r="AV362" s="293"/>
      <c r="AW362" s="129"/>
      <c r="AX362" s="129"/>
      <c r="AY362" s="86"/>
      <c r="AZ362" s="87"/>
      <c r="BA362" s="88"/>
      <c r="BB362" s="88"/>
      <c r="BC362" s="88"/>
      <c r="BD362" s="88"/>
      <c r="BE362" s="88"/>
      <c r="BF362" s="88"/>
      <c r="BG362" s="88"/>
    </row>
    <row r="363" spans="1:59" s="90" customFormat="1" hidden="1" x14ac:dyDescent="0.2">
      <c r="A363" s="290"/>
      <c r="B363" s="291"/>
      <c r="C363" s="418"/>
      <c r="D363" s="293"/>
      <c r="E363" s="295"/>
      <c r="F363" s="271"/>
      <c r="G363" s="129"/>
      <c r="H363" s="129"/>
      <c r="I363" s="84"/>
      <c r="J363" s="271"/>
      <c r="K363" s="271"/>
      <c r="L363" s="271"/>
      <c r="M363" s="271"/>
      <c r="N363" s="291"/>
      <c r="O363" s="272"/>
      <c r="P363" s="291"/>
      <c r="Q363" s="272"/>
      <c r="R363" s="272"/>
      <c r="S363" s="85"/>
      <c r="T363" s="84">
        <f t="shared" si="1636"/>
        <v>0</v>
      </c>
      <c r="U363" s="273"/>
      <c r="V363" s="273"/>
      <c r="W363" s="129"/>
      <c r="X363" s="273"/>
      <c r="Y363" s="273"/>
      <c r="Z363" s="132">
        <f t="shared" si="1637"/>
        <v>0</v>
      </c>
      <c r="AA363" s="129"/>
      <c r="AB363" s="129"/>
      <c r="AC363" s="273"/>
      <c r="AD363" s="273"/>
      <c r="AE363" s="132">
        <f t="shared" si="1638"/>
        <v>0</v>
      </c>
      <c r="AF363" s="129"/>
      <c r="AG363" s="129"/>
      <c r="AH363" s="273"/>
      <c r="AI363" s="273"/>
      <c r="AJ363" s="132">
        <f t="shared" si="1639"/>
        <v>0</v>
      </c>
      <c r="AK363" s="129"/>
      <c r="AL363" s="129"/>
      <c r="AM363" s="273"/>
      <c r="AN363" s="273"/>
      <c r="AO363" s="132">
        <f t="shared" si="1652"/>
        <v>0</v>
      </c>
      <c r="AP363" s="129"/>
      <c r="AQ363" s="273"/>
      <c r="AR363" s="369"/>
      <c r="AS363" s="272"/>
      <c r="AT363" s="371"/>
      <c r="AU363" s="293"/>
      <c r="AV363" s="293"/>
      <c r="AW363" s="129"/>
      <c r="AX363" s="129"/>
      <c r="AY363" s="86"/>
      <c r="AZ363" s="87"/>
      <c r="BA363" s="88"/>
      <c r="BB363" s="88"/>
      <c r="BC363" s="88"/>
      <c r="BD363" s="88"/>
      <c r="BE363" s="88"/>
      <c r="BF363" s="88"/>
      <c r="BG363" s="88"/>
    </row>
    <row r="364" spans="1:59" s="90" customFormat="1" hidden="1" x14ac:dyDescent="0.2">
      <c r="A364" s="290"/>
      <c r="B364" s="291"/>
      <c r="C364" s="418"/>
      <c r="D364" s="293"/>
      <c r="E364" s="295"/>
      <c r="F364" s="271"/>
      <c r="G364" s="129"/>
      <c r="H364" s="129"/>
      <c r="I364" s="84"/>
      <c r="J364" s="271"/>
      <c r="K364" s="271"/>
      <c r="L364" s="271"/>
      <c r="M364" s="271"/>
      <c r="N364" s="291"/>
      <c r="O364" s="272"/>
      <c r="P364" s="291"/>
      <c r="Q364" s="272"/>
      <c r="R364" s="272"/>
      <c r="S364" s="85"/>
      <c r="T364" s="84">
        <f t="shared" si="1636"/>
        <v>0</v>
      </c>
      <c r="U364" s="273"/>
      <c r="V364" s="273"/>
      <c r="W364" s="129"/>
      <c r="X364" s="273"/>
      <c r="Y364" s="273"/>
      <c r="Z364" s="132">
        <f t="shared" si="1637"/>
        <v>0</v>
      </c>
      <c r="AA364" s="129"/>
      <c r="AB364" s="129"/>
      <c r="AC364" s="273"/>
      <c r="AD364" s="273"/>
      <c r="AE364" s="132">
        <f t="shared" si="1638"/>
        <v>0</v>
      </c>
      <c r="AF364" s="129"/>
      <c r="AG364" s="129"/>
      <c r="AH364" s="273"/>
      <c r="AI364" s="273"/>
      <c r="AJ364" s="132">
        <f t="shared" si="1639"/>
        <v>0</v>
      </c>
      <c r="AK364" s="129"/>
      <c r="AL364" s="129"/>
      <c r="AM364" s="273"/>
      <c r="AN364" s="273"/>
      <c r="AO364" s="132">
        <f t="shared" si="1652"/>
        <v>0</v>
      </c>
      <c r="AP364" s="129"/>
      <c r="AQ364" s="273"/>
      <c r="AR364" s="369"/>
      <c r="AS364" s="272"/>
      <c r="AT364" s="371"/>
      <c r="AU364" s="293"/>
      <c r="AV364" s="293"/>
      <c r="AW364" s="129"/>
      <c r="AX364" s="129"/>
      <c r="AY364" s="86"/>
      <c r="AZ364" s="87"/>
      <c r="BA364" s="88"/>
      <c r="BB364" s="88"/>
      <c r="BC364" s="88"/>
      <c r="BD364" s="88"/>
      <c r="BE364" s="88"/>
      <c r="BF364" s="88"/>
      <c r="BG364" s="88"/>
    </row>
    <row r="365" spans="1:59" s="90" customFormat="1" hidden="1" x14ac:dyDescent="0.2">
      <c r="A365" s="290">
        <v>119</v>
      </c>
      <c r="B365" s="291"/>
      <c r="C365" s="418" t="e">
        <f>+VLOOKUP(B365,$A$691:$B$730,2,0)</f>
        <v>#N/A</v>
      </c>
      <c r="D365" s="293"/>
      <c r="E365" s="295" t="e">
        <f>IF(D365=$D$661,$E$661,IF(D365=$D$662,$E$662,IF(D365=$D$663,$E$663,IF(D365=$D$664,$E$664,IF(D365=$D$665,$E$665,IF(D365=$D$666,$E$666,IF(D365=$D$667,$E$667,IF(D365=$D$668,$E$668,IF(D365=$D$669,$E$669,IF(D365=$D$670,$E$670,IF(D365=VICERRECTORÍA_ACADÉMICA_,BE976,IF(D365=PLANEACIÓN_,BE978, IF(D365=IMPACTO,BE977,IF(D365=VICERRECTORÍA_ADMINISTRATIVA_FINANCIERA_,BE979,IF(D365=_VICERRECTORÍA_RESPONSABILIDAD_SOCIAL_Y_BIENESTAR_UNIVERSITARIO_,BE980," ")))))))))))))))</f>
        <v>#VALUE!</v>
      </c>
      <c r="F365" s="271"/>
      <c r="G365" s="129"/>
      <c r="H365" s="129"/>
      <c r="I365" s="84"/>
      <c r="J365" s="271"/>
      <c r="K365" s="291"/>
      <c r="L365" s="271"/>
      <c r="M365" s="271"/>
      <c r="N365" s="291"/>
      <c r="O365" s="272">
        <f t="shared" ref="O365" si="1827">IF(N365="ALTA",5,IF(N365="MEDIO ALTA",4,IF(N365="MEDIA",3,IF(N365="MEDIO BAJA",2,IF(N365="BAJA",1,0)))))</f>
        <v>0</v>
      </c>
      <c r="P365" s="291"/>
      <c r="Q365" s="272">
        <f t="shared" ref="Q365" si="1828">IF(P365="ALTO",5,IF(P365="MEDIO-ALTO",4,IF(P365="MEDIO",3,IF(P365="MEDIO-BAJO",2,IF(P365="BAJO",1,0)))))</f>
        <v>0</v>
      </c>
      <c r="R365" s="272">
        <f t="shared" ref="R365" si="1829">Q365*O365</f>
        <v>0</v>
      </c>
      <c r="S365" s="85"/>
      <c r="T365" s="84">
        <f t="shared" si="1636"/>
        <v>0</v>
      </c>
      <c r="U365" s="273" t="e">
        <f t="shared" ref="U365:U425" si="1830">ROUND(AVERAGEIF(T365:T367,"&gt;0"),0)</f>
        <v>#DIV/0!</v>
      </c>
      <c r="V365" s="273" t="e">
        <f t="shared" ref="V365:V425" si="1831">U365*0.6</f>
        <v>#DIV/0!</v>
      </c>
      <c r="W365" s="129"/>
      <c r="X365" s="273" t="e">
        <f t="shared" ref="X365" si="1832">IF(S365="No_existen",5*$X$10,Y365*$X$10)</f>
        <v>#DIV/0!</v>
      </c>
      <c r="Y365" s="273" t="e">
        <f t="shared" ref="Y365:Y401" si="1833">ROUND(AVERAGEIF(Z365:Z367,"&gt;0"),0)</f>
        <v>#DIV/0!</v>
      </c>
      <c r="Z365" s="132">
        <f t="shared" si="1637"/>
        <v>0</v>
      </c>
      <c r="AA365" s="129"/>
      <c r="AB365" s="129"/>
      <c r="AC365" s="273" t="e">
        <f t="shared" ref="AC365" si="1834">IF(S365="No_existen",5*$AC$10,AD365*$AC$10)</f>
        <v>#DIV/0!</v>
      </c>
      <c r="AD365" s="273" t="e">
        <f t="shared" ref="AD365:AD425" si="1835">ROUND(AVERAGEIF(AE365:AE367,"&gt;0"),0)</f>
        <v>#DIV/0!</v>
      </c>
      <c r="AE365" s="132">
        <f t="shared" si="1638"/>
        <v>0</v>
      </c>
      <c r="AF365" s="129"/>
      <c r="AG365" s="129"/>
      <c r="AH365" s="273" t="e">
        <f t="shared" ref="AH365" si="1836">IF(S365="No_existen",5*$AH$10,AI365*$AH$10)</f>
        <v>#DIV/0!</v>
      </c>
      <c r="AI365" s="273" t="e">
        <f t="shared" ref="AI365" si="1837">ROUND(AVERAGEIF(AJ365:AJ367,"&gt;0"),0)</f>
        <v>#DIV/0!</v>
      </c>
      <c r="AJ365" s="132">
        <f t="shared" si="1639"/>
        <v>0</v>
      </c>
      <c r="AK365" s="129"/>
      <c r="AL365" s="129"/>
      <c r="AM365" s="273" t="e">
        <f t="shared" ref="AM365" si="1838">IF(S365="No_existen",5*$AM$10,AN365*$AM$10)</f>
        <v>#DIV/0!</v>
      </c>
      <c r="AN365" s="273" t="e">
        <f t="shared" ref="AN365" si="1839">ROUND(AVERAGEIF(AO365:AO367,"&gt;0"),0)</f>
        <v>#DIV/0!</v>
      </c>
      <c r="AO365" s="132">
        <f t="shared" si="1652"/>
        <v>0</v>
      </c>
      <c r="AP365" s="129"/>
      <c r="AQ365" s="273" t="e">
        <f t="shared" ref="AQ365" si="1840">ROUND(AVERAGE(U365,Y365,AD365,AI365,AN365),0)</f>
        <v>#DIV/0!</v>
      </c>
      <c r="AR365" s="369" t="e">
        <f t="shared" ref="AR365" si="1841">IF(AQ365&lt;1.5,"FUERTE",IF(AND(AQ365&gt;=1.5,AQ365&lt;2.5),"ACEPTABLE",IF(AQ365&gt;=5,"INEXISTENTE","DÉBIL")))</f>
        <v>#DIV/0!</v>
      </c>
      <c r="AS365" s="272">
        <f t="shared" ref="AS365" si="1842">IF(R365=0,0,ROUND((R365*AQ365),0))</f>
        <v>0</v>
      </c>
      <c r="AT365" s="371" t="str">
        <f t="shared" ref="AT365" si="1843">IF(AS365&gt;=36,"GRAVE", IF(AS365&lt;=10, "LEVE", "MODERADO"))</f>
        <v>LEVE</v>
      </c>
      <c r="AU365" s="293"/>
      <c r="AV365" s="293"/>
      <c r="AW365" s="129"/>
      <c r="AX365" s="129"/>
      <c r="AY365" s="86"/>
      <c r="AZ365" s="87"/>
      <c r="BA365" s="88"/>
      <c r="BB365" s="88"/>
      <c r="BC365" s="88"/>
      <c r="BD365" s="88"/>
      <c r="BE365" s="88"/>
      <c r="BF365" s="88"/>
      <c r="BG365" s="88"/>
    </row>
    <row r="366" spans="1:59" s="90" customFormat="1" hidden="1" x14ac:dyDescent="0.2">
      <c r="A366" s="290"/>
      <c r="B366" s="291"/>
      <c r="C366" s="418"/>
      <c r="D366" s="293"/>
      <c r="E366" s="295"/>
      <c r="F366" s="271"/>
      <c r="G366" s="129"/>
      <c r="H366" s="129"/>
      <c r="I366" s="84"/>
      <c r="J366" s="271"/>
      <c r="K366" s="271"/>
      <c r="L366" s="271"/>
      <c r="M366" s="271"/>
      <c r="N366" s="291"/>
      <c r="O366" s="272"/>
      <c r="P366" s="291"/>
      <c r="Q366" s="272"/>
      <c r="R366" s="272"/>
      <c r="S366" s="85"/>
      <c r="T366" s="84">
        <f t="shared" si="1636"/>
        <v>0</v>
      </c>
      <c r="U366" s="273"/>
      <c r="V366" s="273"/>
      <c r="W366" s="129"/>
      <c r="X366" s="273"/>
      <c r="Y366" s="273"/>
      <c r="Z366" s="132">
        <f t="shared" si="1637"/>
        <v>0</v>
      </c>
      <c r="AA366" s="129"/>
      <c r="AB366" s="129"/>
      <c r="AC366" s="273"/>
      <c r="AD366" s="273"/>
      <c r="AE366" s="132">
        <f t="shared" si="1638"/>
        <v>0</v>
      </c>
      <c r="AF366" s="129"/>
      <c r="AG366" s="129"/>
      <c r="AH366" s="273"/>
      <c r="AI366" s="273"/>
      <c r="AJ366" s="132">
        <f t="shared" si="1639"/>
        <v>0</v>
      </c>
      <c r="AK366" s="129"/>
      <c r="AL366" s="129"/>
      <c r="AM366" s="273"/>
      <c r="AN366" s="273"/>
      <c r="AO366" s="132">
        <f t="shared" si="1652"/>
        <v>0</v>
      </c>
      <c r="AP366" s="129"/>
      <c r="AQ366" s="273"/>
      <c r="AR366" s="369"/>
      <c r="AS366" s="272"/>
      <c r="AT366" s="371"/>
      <c r="AU366" s="293"/>
      <c r="AV366" s="293"/>
      <c r="AW366" s="129"/>
      <c r="AX366" s="129"/>
      <c r="AY366" s="86"/>
      <c r="AZ366" s="87"/>
      <c r="BA366" s="88"/>
      <c r="BB366" s="88"/>
      <c r="BC366" s="88"/>
      <c r="BD366" s="88"/>
      <c r="BE366" s="88"/>
      <c r="BF366" s="88"/>
      <c r="BG366" s="88"/>
    </row>
    <row r="367" spans="1:59" s="90" customFormat="1" hidden="1" x14ac:dyDescent="0.2">
      <c r="A367" s="290"/>
      <c r="B367" s="291"/>
      <c r="C367" s="418"/>
      <c r="D367" s="293"/>
      <c r="E367" s="295"/>
      <c r="F367" s="271"/>
      <c r="G367" s="129"/>
      <c r="H367" s="129"/>
      <c r="I367" s="84"/>
      <c r="J367" s="271"/>
      <c r="K367" s="271"/>
      <c r="L367" s="271"/>
      <c r="M367" s="271"/>
      <c r="N367" s="291"/>
      <c r="O367" s="272"/>
      <c r="P367" s="291"/>
      <c r="Q367" s="272"/>
      <c r="R367" s="272"/>
      <c r="S367" s="85"/>
      <c r="T367" s="84">
        <f t="shared" si="1636"/>
        <v>0</v>
      </c>
      <c r="U367" s="273"/>
      <c r="V367" s="273"/>
      <c r="W367" s="129"/>
      <c r="X367" s="273"/>
      <c r="Y367" s="273"/>
      <c r="Z367" s="132">
        <f t="shared" si="1637"/>
        <v>0</v>
      </c>
      <c r="AA367" s="129"/>
      <c r="AB367" s="129"/>
      <c r="AC367" s="273"/>
      <c r="AD367" s="273"/>
      <c r="AE367" s="132">
        <f t="shared" si="1638"/>
        <v>0</v>
      </c>
      <c r="AF367" s="129"/>
      <c r="AG367" s="129"/>
      <c r="AH367" s="273"/>
      <c r="AI367" s="273"/>
      <c r="AJ367" s="132">
        <f t="shared" si="1639"/>
        <v>0</v>
      </c>
      <c r="AK367" s="129"/>
      <c r="AL367" s="129"/>
      <c r="AM367" s="273"/>
      <c r="AN367" s="273"/>
      <c r="AO367" s="132">
        <f t="shared" si="1652"/>
        <v>0</v>
      </c>
      <c r="AP367" s="129"/>
      <c r="AQ367" s="273"/>
      <c r="AR367" s="369"/>
      <c r="AS367" s="272"/>
      <c r="AT367" s="371"/>
      <c r="AU367" s="293"/>
      <c r="AV367" s="293"/>
      <c r="AW367" s="129"/>
      <c r="AX367" s="129"/>
      <c r="AY367" s="86"/>
      <c r="AZ367" s="87"/>
      <c r="BA367" s="88"/>
      <c r="BB367" s="88"/>
      <c r="BC367" s="88"/>
      <c r="BD367" s="88"/>
      <c r="BE367" s="88"/>
      <c r="BF367" s="88"/>
      <c r="BG367" s="88"/>
    </row>
    <row r="368" spans="1:59" s="90" customFormat="1" hidden="1" x14ac:dyDescent="0.2">
      <c r="A368" s="290">
        <v>120</v>
      </c>
      <c r="B368" s="291"/>
      <c r="C368" s="418" t="e">
        <f>+VLOOKUP(B368,$A$691:$B$730,2,0)</f>
        <v>#N/A</v>
      </c>
      <c r="D368" s="293"/>
      <c r="E368" s="295" t="e">
        <f>IF(D368=$D$661,$E$661,IF(D368=$D$662,$E$662,IF(D368=$D$663,$E$663,IF(D368=$D$664,$E$664,IF(D368=$D$665,$E$665,IF(D368=$D$666,$E$666,IF(D368=$D$667,$E$667,IF(D368=$D$668,$E$668,IF(D368=$D$669,$E$669,IF(D368=$D$670,$E$670,IF(D368=VICERRECTORÍA_ACADÉMICA_,BE979,IF(D368=PLANEACIÓN_,BE981, IF(D368=IMPACTO,BE980,IF(D368=VICERRECTORÍA_ADMINISTRATIVA_FINANCIERA_,BE982,IF(D368=_VICERRECTORÍA_RESPONSABILIDAD_SOCIAL_Y_BIENESTAR_UNIVERSITARIO_,BE983," ")))))))))))))))</f>
        <v>#VALUE!</v>
      </c>
      <c r="F368" s="271"/>
      <c r="G368" s="129"/>
      <c r="H368" s="129"/>
      <c r="I368" s="84"/>
      <c r="J368" s="271"/>
      <c r="K368" s="291"/>
      <c r="L368" s="271"/>
      <c r="M368" s="271"/>
      <c r="N368" s="291"/>
      <c r="O368" s="272">
        <f t="shared" ref="O368" si="1844">IF(N368="ALTA",5,IF(N368="MEDIO ALTA",4,IF(N368="MEDIA",3,IF(N368="MEDIO BAJA",2,IF(N368="BAJA",1,0)))))</f>
        <v>0</v>
      </c>
      <c r="P368" s="291"/>
      <c r="Q368" s="272">
        <f t="shared" ref="Q368" si="1845">IF(P368="ALTO",5,IF(P368="MEDIO-ALTO",4,IF(P368="MEDIO",3,IF(P368="MEDIO-BAJO",2,IF(P368="BAJO",1,0)))))</f>
        <v>0</v>
      </c>
      <c r="R368" s="272">
        <f t="shared" ref="R368" si="1846">Q368*O368</f>
        <v>0</v>
      </c>
      <c r="S368" s="85"/>
      <c r="T368" s="84">
        <f t="shared" si="1636"/>
        <v>0</v>
      </c>
      <c r="U368" s="273" t="e">
        <f t="shared" ref="U368:U428" si="1847">ROUND(AVERAGEIF(T368:T370,"&gt;0"),0)</f>
        <v>#DIV/0!</v>
      </c>
      <c r="V368" s="273" t="e">
        <f t="shared" ref="V368:V428" si="1848">U368*0.6</f>
        <v>#DIV/0!</v>
      </c>
      <c r="W368" s="129"/>
      <c r="X368" s="273" t="e">
        <f t="shared" ref="X368" si="1849">IF(S368="No_existen",5*$X$10,Y368*$X$10)</f>
        <v>#DIV/0!</v>
      </c>
      <c r="Y368" s="273" t="e">
        <f t="shared" ref="Y368:Y404" si="1850">ROUND(AVERAGEIF(Z368:Z370,"&gt;0"),0)</f>
        <v>#DIV/0!</v>
      </c>
      <c r="Z368" s="132">
        <f t="shared" si="1637"/>
        <v>0</v>
      </c>
      <c r="AA368" s="129"/>
      <c r="AB368" s="129"/>
      <c r="AC368" s="273" t="e">
        <f t="shared" ref="AC368" si="1851">IF(S368="No_existen",5*$AC$10,AD368*$AC$10)</f>
        <v>#DIV/0!</v>
      </c>
      <c r="AD368" s="273" t="e">
        <f t="shared" ref="AD368:AD428" si="1852">ROUND(AVERAGEIF(AE368:AE370,"&gt;0"),0)</f>
        <v>#DIV/0!</v>
      </c>
      <c r="AE368" s="132">
        <f t="shared" si="1638"/>
        <v>0</v>
      </c>
      <c r="AF368" s="129"/>
      <c r="AG368" s="129"/>
      <c r="AH368" s="273" t="e">
        <f t="shared" ref="AH368" si="1853">IF(S368="No_existen",5*$AH$10,AI368*$AH$10)</f>
        <v>#DIV/0!</v>
      </c>
      <c r="AI368" s="273" t="e">
        <f t="shared" ref="AI368" si="1854">ROUND(AVERAGEIF(AJ368:AJ370,"&gt;0"),0)</f>
        <v>#DIV/0!</v>
      </c>
      <c r="AJ368" s="132">
        <f t="shared" si="1639"/>
        <v>0</v>
      </c>
      <c r="AK368" s="129"/>
      <c r="AL368" s="129"/>
      <c r="AM368" s="273" t="e">
        <f t="shared" ref="AM368" si="1855">IF(S368="No_existen",5*$AM$10,AN368*$AM$10)</f>
        <v>#DIV/0!</v>
      </c>
      <c r="AN368" s="273" t="e">
        <f t="shared" ref="AN368" si="1856">ROUND(AVERAGEIF(AO368:AO370,"&gt;0"),0)</f>
        <v>#DIV/0!</v>
      </c>
      <c r="AO368" s="132">
        <f t="shared" si="1652"/>
        <v>0</v>
      </c>
      <c r="AP368" s="129"/>
      <c r="AQ368" s="273" t="e">
        <f t="shared" ref="AQ368" si="1857">ROUND(AVERAGE(U368,Y368,AD368,AI368,AN368),0)</f>
        <v>#DIV/0!</v>
      </c>
      <c r="AR368" s="369" t="e">
        <f t="shared" ref="AR368" si="1858">IF(AQ368&lt;1.5,"FUERTE",IF(AND(AQ368&gt;=1.5,AQ368&lt;2.5),"ACEPTABLE",IF(AQ368&gt;=5,"INEXISTENTE","DÉBIL")))</f>
        <v>#DIV/0!</v>
      </c>
      <c r="AS368" s="272">
        <f t="shared" ref="AS368" si="1859">IF(R368=0,0,ROUND((R368*AQ368),0))</f>
        <v>0</v>
      </c>
      <c r="AT368" s="371" t="str">
        <f t="shared" ref="AT368" si="1860">IF(AS368&gt;=36,"GRAVE", IF(AS368&lt;=10, "LEVE", "MODERADO"))</f>
        <v>LEVE</v>
      </c>
      <c r="AU368" s="293"/>
      <c r="AV368" s="293"/>
      <c r="AW368" s="129"/>
      <c r="AX368" s="129"/>
      <c r="AY368" s="86"/>
      <c r="AZ368" s="87"/>
      <c r="BA368" s="88"/>
      <c r="BB368" s="88"/>
      <c r="BC368" s="88"/>
      <c r="BD368" s="88"/>
      <c r="BE368" s="88"/>
      <c r="BF368" s="88"/>
      <c r="BG368" s="88"/>
    </row>
    <row r="369" spans="1:59" s="90" customFormat="1" hidden="1" x14ac:dyDescent="0.2">
      <c r="A369" s="290"/>
      <c r="B369" s="291"/>
      <c r="C369" s="418"/>
      <c r="D369" s="293"/>
      <c r="E369" s="295"/>
      <c r="F369" s="271"/>
      <c r="G369" s="129"/>
      <c r="H369" s="129"/>
      <c r="I369" s="84"/>
      <c r="J369" s="271"/>
      <c r="K369" s="271"/>
      <c r="L369" s="271"/>
      <c r="M369" s="271"/>
      <c r="N369" s="291"/>
      <c r="O369" s="272"/>
      <c r="P369" s="291"/>
      <c r="Q369" s="272"/>
      <c r="R369" s="272"/>
      <c r="S369" s="85"/>
      <c r="T369" s="84">
        <f t="shared" si="1636"/>
        <v>0</v>
      </c>
      <c r="U369" s="273"/>
      <c r="V369" s="273"/>
      <c r="W369" s="129"/>
      <c r="X369" s="273"/>
      <c r="Y369" s="273"/>
      <c r="Z369" s="132">
        <f t="shared" si="1637"/>
        <v>0</v>
      </c>
      <c r="AA369" s="129"/>
      <c r="AB369" s="129"/>
      <c r="AC369" s="273"/>
      <c r="AD369" s="273"/>
      <c r="AE369" s="132">
        <f t="shared" si="1638"/>
        <v>0</v>
      </c>
      <c r="AF369" s="129"/>
      <c r="AG369" s="129"/>
      <c r="AH369" s="273"/>
      <c r="AI369" s="273"/>
      <c r="AJ369" s="132">
        <f t="shared" si="1639"/>
        <v>0</v>
      </c>
      <c r="AK369" s="129"/>
      <c r="AL369" s="129"/>
      <c r="AM369" s="273"/>
      <c r="AN369" s="273"/>
      <c r="AO369" s="132">
        <f t="shared" si="1652"/>
        <v>0</v>
      </c>
      <c r="AP369" s="129"/>
      <c r="AQ369" s="273"/>
      <c r="AR369" s="369"/>
      <c r="AS369" s="272"/>
      <c r="AT369" s="371"/>
      <c r="AU369" s="293"/>
      <c r="AV369" s="293"/>
      <c r="AW369" s="129"/>
      <c r="AX369" s="129"/>
      <c r="AY369" s="86"/>
      <c r="AZ369" s="87"/>
      <c r="BA369" s="88"/>
      <c r="BB369" s="88"/>
      <c r="BC369" s="88"/>
      <c r="BD369" s="88"/>
      <c r="BE369" s="88"/>
      <c r="BF369" s="88"/>
      <c r="BG369" s="88"/>
    </row>
    <row r="370" spans="1:59" s="90" customFormat="1" hidden="1" x14ac:dyDescent="0.2">
      <c r="A370" s="290"/>
      <c r="B370" s="291"/>
      <c r="C370" s="418"/>
      <c r="D370" s="293"/>
      <c r="E370" s="295"/>
      <c r="F370" s="271"/>
      <c r="G370" s="129"/>
      <c r="H370" s="129"/>
      <c r="I370" s="84"/>
      <c r="J370" s="271"/>
      <c r="K370" s="271"/>
      <c r="L370" s="271"/>
      <c r="M370" s="271"/>
      <c r="N370" s="291"/>
      <c r="O370" s="272"/>
      <c r="P370" s="291"/>
      <c r="Q370" s="272"/>
      <c r="R370" s="272"/>
      <c r="S370" s="85"/>
      <c r="T370" s="84">
        <f t="shared" si="1636"/>
        <v>0</v>
      </c>
      <c r="U370" s="273"/>
      <c r="V370" s="273"/>
      <c r="W370" s="129"/>
      <c r="X370" s="273"/>
      <c r="Y370" s="273"/>
      <c r="Z370" s="132">
        <f t="shared" si="1637"/>
        <v>0</v>
      </c>
      <c r="AA370" s="129"/>
      <c r="AB370" s="129"/>
      <c r="AC370" s="273"/>
      <c r="AD370" s="273"/>
      <c r="AE370" s="132">
        <f t="shared" si="1638"/>
        <v>0</v>
      </c>
      <c r="AF370" s="129"/>
      <c r="AG370" s="129"/>
      <c r="AH370" s="273"/>
      <c r="AI370" s="273"/>
      <c r="AJ370" s="132">
        <f t="shared" si="1639"/>
        <v>0</v>
      </c>
      <c r="AK370" s="129"/>
      <c r="AL370" s="129"/>
      <c r="AM370" s="273"/>
      <c r="AN370" s="273"/>
      <c r="AO370" s="132">
        <f t="shared" si="1652"/>
        <v>0</v>
      </c>
      <c r="AP370" s="129"/>
      <c r="AQ370" s="273"/>
      <c r="AR370" s="369"/>
      <c r="AS370" s="272"/>
      <c r="AT370" s="371"/>
      <c r="AU370" s="293"/>
      <c r="AV370" s="293"/>
      <c r="AW370" s="129"/>
      <c r="AX370" s="129"/>
      <c r="AY370" s="86"/>
      <c r="AZ370" s="87"/>
      <c r="BA370" s="88"/>
      <c r="BB370" s="88"/>
      <c r="BC370" s="88"/>
      <c r="BD370" s="88"/>
      <c r="BE370" s="88"/>
      <c r="BF370" s="88"/>
      <c r="BG370" s="88"/>
    </row>
    <row r="371" spans="1:59" s="90" customFormat="1" hidden="1" x14ac:dyDescent="0.2">
      <c r="A371" s="290">
        <v>121</v>
      </c>
      <c r="B371" s="291"/>
      <c r="C371" s="418" t="e">
        <f>+VLOOKUP(B371,$A$691:$B$730,2,0)</f>
        <v>#N/A</v>
      </c>
      <c r="D371" s="293"/>
      <c r="E371" s="295" t="e">
        <f>IF(D371=$D$661,$E$661,IF(D371=$D$662,$E$662,IF(D371=$D$663,$E$663,IF(D371=$D$664,$E$664,IF(D371=$D$665,$E$665,IF(D371=$D$666,$E$666,IF(D371=$D$667,$E$667,IF(D371=$D$668,$E$668,IF(D371=$D$669,$E$669,IF(D371=$D$670,$E$670,IF(D371=VICERRECTORÍA_ACADÉMICA_,BE982,IF(D371=PLANEACIÓN_,BE984, IF(D371=IMPACTO,BE983,IF(D371=VICERRECTORÍA_ADMINISTRATIVA_FINANCIERA_,BE985,IF(D371=_VICERRECTORÍA_RESPONSABILIDAD_SOCIAL_Y_BIENESTAR_UNIVERSITARIO_,BE986," ")))))))))))))))</f>
        <v>#VALUE!</v>
      </c>
      <c r="F371" s="271"/>
      <c r="G371" s="129"/>
      <c r="H371" s="129"/>
      <c r="I371" s="84"/>
      <c r="J371" s="271"/>
      <c r="K371" s="291"/>
      <c r="L371" s="271"/>
      <c r="M371" s="271"/>
      <c r="N371" s="291"/>
      <c r="O371" s="272">
        <f t="shared" ref="O371" si="1861">IF(N371="ALTA",5,IF(N371="MEDIO ALTA",4,IF(N371="MEDIA",3,IF(N371="MEDIO BAJA",2,IF(N371="BAJA",1,0)))))</f>
        <v>0</v>
      </c>
      <c r="P371" s="291"/>
      <c r="Q371" s="272">
        <f t="shared" ref="Q371" si="1862">IF(P371="ALTO",5,IF(P371="MEDIO-ALTO",4,IF(P371="MEDIO",3,IF(P371="MEDIO-BAJO",2,IF(P371="BAJO",1,0)))))</f>
        <v>0</v>
      </c>
      <c r="R371" s="272">
        <f t="shared" ref="R371" si="1863">Q371*O371</f>
        <v>0</v>
      </c>
      <c r="S371" s="85"/>
      <c r="T371" s="84">
        <f t="shared" si="1636"/>
        <v>0</v>
      </c>
      <c r="U371" s="273" t="e">
        <f t="shared" ref="U371" si="1864">ROUND(AVERAGEIF(T371:T373,"&gt;0"),0)</f>
        <v>#DIV/0!</v>
      </c>
      <c r="V371" s="273" t="e">
        <f t="shared" ref="V371" si="1865">U371*0.6</f>
        <v>#DIV/0!</v>
      </c>
      <c r="W371" s="129"/>
      <c r="X371" s="273" t="e">
        <f t="shared" ref="X371" si="1866">IF(S371="No_existen",5*$X$10,Y371*$X$10)</f>
        <v>#DIV/0!</v>
      </c>
      <c r="Y371" s="273" t="e">
        <f t="shared" ref="Y371" si="1867">ROUND(AVERAGEIF(Z371:Z373,"&gt;0"),0)</f>
        <v>#DIV/0!</v>
      </c>
      <c r="Z371" s="132">
        <f t="shared" si="1637"/>
        <v>0</v>
      </c>
      <c r="AA371" s="129"/>
      <c r="AB371" s="129"/>
      <c r="AC371" s="273" t="e">
        <f t="shared" ref="AC371" si="1868">IF(S371="No_existen",5*$AC$10,AD371*$AC$10)</f>
        <v>#DIV/0!</v>
      </c>
      <c r="AD371" s="273" t="e">
        <f t="shared" ref="AD371" si="1869">ROUND(AVERAGEIF(AE371:AE373,"&gt;0"),0)</f>
        <v>#DIV/0!</v>
      </c>
      <c r="AE371" s="132">
        <f t="shared" si="1638"/>
        <v>0</v>
      </c>
      <c r="AF371" s="129"/>
      <c r="AG371" s="129"/>
      <c r="AH371" s="273" t="e">
        <f t="shared" ref="AH371" si="1870">IF(S371="No_existen",5*$AH$10,AI371*$AH$10)</f>
        <v>#DIV/0!</v>
      </c>
      <c r="AI371" s="273" t="e">
        <f t="shared" ref="AI371" si="1871">ROUND(AVERAGEIF(AJ371:AJ373,"&gt;0"),0)</f>
        <v>#DIV/0!</v>
      </c>
      <c r="AJ371" s="132">
        <f t="shared" si="1639"/>
        <v>0</v>
      </c>
      <c r="AK371" s="129"/>
      <c r="AL371" s="129"/>
      <c r="AM371" s="273" t="e">
        <f t="shared" ref="AM371" si="1872">IF(S371="No_existen",5*$AM$10,AN371*$AM$10)</f>
        <v>#DIV/0!</v>
      </c>
      <c r="AN371" s="273" t="e">
        <f t="shared" ref="AN371" si="1873">ROUND(AVERAGEIF(AO371:AO373,"&gt;0"),0)</f>
        <v>#DIV/0!</v>
      </c>
      <c r="AO371" s="132">
        <f t="shared" si="1652"/>
        <v>0</v>
      </c>
      <c r="AP371" s="129"/>
      <c r="AQ371" s="273" t="e">
        <f t="shared" ref="AQ371" si="1874">ROUND(AVERAGE(U371,Y371,AD371,AI371,AN371),0)</f>
        <v>#DIV/0!</v>
      </c>
      <c r="AR371" s="369" t="e">
        <f t="shared" ref="AR371" si="1875">IF(AQ371&lt;1.5,"FUERTE",IF(AND(AQ371&gt;=1.5,AQ371&lt;2.5),"ACEPTABLE",IF(AQ371&gt;=5,"INEXISTENTE","DÉBIL")))</f>
        <v>#DIV/0!</v>
      </c>
      <c r="AS371" s="272">
        <f t="shared" ref="AS371" si="1876">IF(R371=0,0,ROUND((R371*AQ371),0))</f>
        <v>0</v>
      </c>
      <c r="AT371" s="371" t="str">
        <f t="shared" ref="AT371" si="1877">IF(AS371&gt;=36,"GRAVE", IF(AS371&lt;=10, "LEVE", "MODERADO"))</f>
        <v>LEVE</v>
      </c>
      <c r="AU371" s="293"/>
      <c r="AV371" s="293"/>
      <c r="AW371" s="129"/>
      <c r="AX371" s="129"/>
      <c r="AY371" s="86"/>
      <c r="AZ371" s="87"/>
      <c r="BA371" s="88"/>
      <c r="BB371" s="88"/>
      <c r="BC371" s="88"/>
      <c r="BD371" s="88"/>
      <c r="BE371" s="88"/>
      <c r="BF371" s="88"/>
      <c r="BG371" s="88"/>
    </row>
    <row r="372" spans="1:59" s="90" customFormat="1" hidden="1" x14ac:dyDescent="0.2">
      <c r="A372" s="290"/>
      <c r="B372" s="291"/>
      <c r="C372" s="418"/>
      <c r="D372" s="293"/>
      <c r="E372" s="295"/>
      <c r="F372" s="271"/>
      <c r="G372" s="129"/>
      <c r="H372" s="129"/>
      <c r="I372" s="84"/>
      <c r="J372" s="271"/>
      <c r="K372" s="271"/>
      <c r="L372" s="271"/>
      <c r="M372" s="271"/>
      <c r="N372" s="291"/>
      <c r="O372" s="272"/>
      <c r="P372" s="291"/>
      <c r="Q372" s="272"/>
      <c r="R372" s="272"/>
      <c r="S372" s="85"/>
      <c r="T372" s="84">
        <f t="shared" si="1636"/>
        <v>0</v>
      </c>
      <c r="U372" s="273"/>
      <c r="V372" s="273"/>
      <c r="W372" s="129"/>
      <c r="X372" s="273"/>
      <c r="Y372" s="273"/>
      <c r="Z372" s="132">
        <f t="shared" si="1637"/>
        <v>0</v>
      </c>
      <c r="AA372" s="129"/>
      <c r="AB372" s="129"/>
      <c r="AC372" s="273"/>
      <c r="AD372" s="273"/>
      <c r="AE372" s="132">
        <f t="shared" si="1638"/>
        <v>0</v>
      </c>
      <c r="AF372" s="129"/>
      <c r="AG372" s="129"/>
      <c r="AH372" s="273"/>
      <c r="AI372" s="273"/>
      <c r="AJ372" s="132">
        <f t="shared" si="1639"/>
        <v>0</v>
      </c>
      <c r="AK372" s="129"/>
      <c r="AL372" s="129"/>
      <c r="AM372" s="273"/>
      <c r="AN372" s="273"/>
      <c r="AO372" s="132">
        <f t="shared" si="1652"/>
        <v>0</v>
      </c>
      <c r="AP372" s="129"/>
      <c r="AQ372" s="273"/>
      <c r="AR372" s="369"/>
      <c r="AS372" s="272"/>
      <c r="AT372" s="371"/>
      <c r="AU372" s="293"/>
      <c r="AV372" s="293"/>
      <c r="AW372" s="129"/>
      <c r="AX372" s="129"/>
      <c r="AY372" s="86"/>
      <c r="AZ372" s="87"/>
      <c r="BA372" s="88"/>
      <c r="BB372" s="88"/>
      <c r="BC372" s="88"/>
      <c r="BD372" s="88"/>
      <c r="BE372" s="88"/>
      <c r="BF372" s="88"/>
      <c r="BG372" s="88"/>
    </row>
    <row r="373" spans="1:59" s="90" customFormat="1" hidden="1" x14ac:dyDescent="0.2">
      <c r="A373" s="290"/>
      <c r="B373" s="291"/>
      <c r="C373" s="418"/>
      <c r="D373" s="293"/>
      <c r="E373" s="295"/>
      <c r="F373" s="271"/>
      <c r="G373" s="129"/>
      <c r="H373" s="129"/>
      <c r="I373" s="84"/>
      <c r="J373" s="271"/>
      <c r="K373" s="271"/>
      <c r="L373" s="271"/>
      <c r="M373" s="271"/>
      <c r="N373" s="291"/>
      <c r="O373" s="272"/>
      <c r="P373" s="291"/>
      <c r="Q373" s="272"/>
      <c r="R373" s="272"/>
      <c r="S373" s="85"/>
      <c r="T373" s="84">
        <f t="shared" si="1636"/>
        <v>0</v>
      </c>
      <c r="U373" s="273"/>
      <c r="V373" s="273"/>
      <c r="W373" s="129"/>
      <c r="X373" s="273"/>
      <c r="Y373" s="273"/>
      <c r="Z373" s="132">
        <f t="shared" si="1637"/>
        <v>0</v>
      </c>
      <c r="AA373" s="129"/>
      <c r="AB373" s="129"/>
      <c r="AC373" s="273"/>
      <c r="AD373" s="273"/>
      <c r="AE373" s="132">
        <f t="shared" si="1638"/>
        <v>0</v>
      </c>
      <c r="AF373" s="129"/>
      <c r="AG373" s="129"/>
      <c r="AH373" s="273"/>
      <c r="AI373" s="273"/>
      <c r="AJ373" s="132">
        <f t="shared" si="1639"/>
        <v>0</v>
      </c>
      <c r="AK373" s="129"/>
      <c r="AL373" s="129"/>
      <c r="AM373" s="273"/>
      <c r="AN373" s="273"/>
      <c r="AO373" s="132">
        <f t="shared" si="1652"/>
        <v>0</v>
      </c>
      <c r="AP373" s="129"/>
      <c r="AQ373" s="273"/>
      <c r="AR373" s="369"/>
      <c r="AS373" s="272"/>
      <c r="AT373" s="371"/>
      <c r="AU373" s="293"/>
      <c r="AV373" s="293"/>
      <c r="AW373" s="129"/>
      <c r="AX373" s="129"/>
      <c r="AY373" s="86"/>
      <c r="AZ373" s="87"/>
      <c r="BA373" s="88"/>
      <c r="BB373" s="88"/>
      <c r="BC373" s="88"/>
      <c r="BD373" s="88"/>
      <c r="BE373" s="88"/>
      <c r="BF373" s="88"/>
      <c r="BG373" s="88"/>
    </row>
    <row r="374" spans="1:59" s="90" customFormat="1" hidden="1" x14ac:dyDescent="0.2">
      <c r="A374" s="290">
        <v>122</v>
      </c>
      <c r="B374" s="291"/>
      <c r="C374" s="418" t="e">
        <f>+VLOOKUP(B374,$A$691:$B$730,2,0)</f>
        <v>#N/A</v>
      </c>
      <c r="D374" s="293"/>
      <c r="E374" s="295" t="e">
        <f>IF(D374=$D$661,$E$661,IF(D374=$D$662,$E$662,IF(D374=$D$663,$E$663,IF(D374=$D$664,$E$664,IF(D374=$D$665,$E$665,IF(D374=$D$666,$E$666,IF(D374=$D$667,$E$667,IF(D374=$D$668,$E$668,IF(D374=$D$669,$E$669,IF(D374=$D$670,$E$670,IF(D374=VICERRECTORÍA_ACADÉMICA_,BE985,IF(D374=PLANEACIÓN_,BE987, IF(D374=IMPACTO,BE986,IF(D374=VICERRECTORÍA_ADMINISTRATIVA_FINANCIERA_,BE988,IF(D374=_VICERRECTORÍA_RESPONSABILIDAD_SOCIAL_Y_BIENESTAR_UNIVERSITARIO_,BE989," ")))))))))))))))</f>
        <v>#VALUE!</v>
      </c>
      <c r="F374" s="271"/>
      <c r="G374" s="129"/>
      <c r="H374" s="129"/>
      <c r="I374" s="84"/>
      <c r="J374" s="271"/>
      <c r="K374" s="291"/>
      <c r="L374" s="271"/>
      <c r="M374" s="271"/>
      <c r="N374" s="291"/>
      <c r="O374" s="272">
        <f t="shared" ref="O374" si="1878">IF(N374="ALTA",5,IF(N374="MEDIO ALTA",4,IF(N374="MEDIA",3,IF(N374="MEDIO BAJA",2,IF(N374="BAJA",1,0)))))</f>
        <v>0</v>
      </c>
      <c r="P374" s="291"/>
      <c r="Q374" s="272">
        <f t="shared" ref="Q374" si="1879">IF(P374="ALTO",5,IF(P374="MEDIO-ALTO",4,IF(P374="MEDIO",3,IF(P374="MEDIO-BAJO",2,IF(P374="BAJO",1,0)))))</f>
        <v>0</v>
      </c>
      <c r="R374" s="272">
        <f t="shared" ref="R374" si="1880">Q374*O374</f>
        <v>0</v>
      </c>
      <c r="S374" s="85"/>
      <c r="T374" s="84">
        <f t="shared" si="1636"/>
        <v>0</v>
      </c>
      <c r="U374" s="273" t="e">
        <f t="shared" si="1543"/>
        <v>#DIV/0!</v>
      </c>
      <c r="V374" s="273" t="e">
        <f t="shared" si="1544"/>
        <v>#DIV/0!</v>
      </c>
      <c r="W374" s="129"/>
      <c r="X374" s="273" t="e">
        <f t="shared" ref="X374" si="1881">IF(S374="No_existen",5*$X$10,Y374*$X$10)</f>
        <v>#DIV/0!</v>
      </c>
      <c r="Y374" s="273" t="e">
        <f t="shared" si="1680"/>
        <v>#DIV/0!</v>
      </c>
      <c r="Z374" s="132">
        <f t="shared" si="1637"/>
        <v>0</v>
      </c>
      <c r="AA374" s="129"/>
      <c r="AB374" s="129"/>
      <c r="AC374" s="273" t="e">
        <f t="shared" ref="AC374" si="1882">IF(S374="No_existen",5*$AC$10,AD374*$AC$10)</f>
        <v>#DIV/0!</v>
      </c>
      <c r="AD374" s="273" t="e">
        <f t="shared" si="1547"/>
        <v>#DIV/0!</v>
      </c>
      <c r="AE374" s="132">
        <f t="shared" si="1638"/>
        <v>0</v>
      </c>
      <c r="AF374" s="129"/>
      <c r="AG374" s="129"/>
      <c r="AH374" s="273" t="e">
        <f t="shared" ref="AH374" si="1883">IF(S374="No_existen",5*$AH$10,AI374*$AH$10)</f>
        <v>#DIV/0!</v>
      </c>
      <c r="AI374" s="273" t="e">
        <f t="shared" ref="AI374" si="1884">ROUND(AVERAGEIF(AJ374:AJ376,"&gt;0"),0)</f>
        <v>#DIV/0!</v>
      </c>
      <c r="AJ374" s="132">
        <f t="shared" si="1639"/>
        <v>0</v>
      </c>
      <c r="AK374" s="129"/>
      <c r="AL374" s="129"/>
      <c r="AM374" s="273" t="e">
        <f t="shared" ref="AM374" si="1885">IF(S374="No_existen",5*$AM$10,AN374*$AM$10)</f>
        <v>#DIV/0!</v>
      </c>
      <c r="AN374" s="273" t="e">
        <f t="shared" ref="AN374" si="1886">ROUND(AVERAGEIF(AO374:AO376,"&gt;0"),0)</f>
        <v>#DIV/0!</v>
      </c>
      <c r="AO374" s="132">
        <f t="shared" si="1652"/>
        <v>0</v>
      </c>
      <c r="AP374" s="129"/>
      <c r="AQ374" s="273" t="e">
        <f t="shared" ref="AQ374" si="1887">ROUND(AVERAGE(U374,Y374,AD374,AI374,AN374),0)</f>
        <v>#DIV/0!</v>
      </c>
      <c r="AR374" s="369" t="e">
        <f t="shared" ref="AR374" si="1888">IF(AQ374&lt;1.5,"FUERTE",IF(AND(AQ374&gt;=1.5,AQ374&lt;2.5),"ACEPTABLE",IF(AQ374&gt;=5,"INEXISTENTE","DÉBIL")))</f>
        <v>#DIV/0!</v>
      </c>
      <c r="AS374" s="272">
        <f t="shared" ref="AS374" si="1889">IF(R374=0,0,ROUND((R374*AQ374),0))</f>
        <v>0</v>
      </c>
      <c r="AT374" s="371" t="str">
        <f t="shared" ref="AT374" si="1890">IF(AS374&gt;=36,"GRAVE", IF(AS374&lt;=10, "LEVE", "MODERADO"))</f>
        <v>LEVE</v>
      </c>
      <c r="AU374" s="293"/>
      <c r="AV374" s="293"/>
      <c r="AW374" s="129"/>
      <c r="AX374" s="129"/>
      <c r="AY374" s="86"/>
      <c r="AZ374" s="87"/>
      <c r="BA374" s="88"/>
      <c r="BB374" s="88"/>
      <c r="BC374" s="88"/>
      <c r="BD374" s="88"/>
      <c r="BE374" s="88"/>
      <c r="BF374" s="88"/>
      <c r="BG374" s="88"/>
    </row>
    <row r="375" spans="1:59" s="90" customFormat="1" hidden="1" x14ac:dyDescent="0.2">
      <c r="A375" s="290"/>
      <c r="B375" s="291"/>
      <c r="C375" s="418"/>
      <c r="D375" s="293"/>
      <c r="E375" s="295"/>
      <c r="F375" s="271"/>
      <c r="G375" s="129"/>
      <c r="H375" s="129"/>
      <c r="I375" s="84"/>
      <c r="J375" s="271"/>
      <c r="K375" s="271"/>
      <c r="L375" s="271"/>
      <c r="M375" s="271"/>
      <c r="N375" s="291"/>
      <c r="O375" s="272"/>
      <c r="P375" s="291"/>
      <c r="Q375" s="272"/>
      <c r="R375" s="272"/>
      <c r="S375" s="85"/>
      <c r="T375" s="84">
        <f t="shared" si="1636"/>
        <v>0</v>
      </c>
      <c r="U375" s="273"/>
      <c r="V375" s="273"/>
      <c r="W375" s="129"/>
      <c r="X375" s="273"/>
      <c r="Y375" s="273"/>
      <c r="Z375" s="132">
        <f t="shared" si="1637"/>
        <v>0</v>
      </c>
      <c r="AA375" s="129"/>
      <c r="AB375" s="129"/>
      <c r="AC375" s="273"/>
      <c r="AD375" s="273"/>
      <c r="AE375" s="132">
        <f t="shared" si="1638"/>
        <v>0</v>
      </c>
      <c r="AF375" s="129"/>
      <c r="AG375" s="129"/>
      <c r="AH375" s="273"/>
      <c r="AI375" s="273"/>
      <c r="AJ375" s="132">
        <f t="shared" si="1639"/>
        <v>0</v>
      </c>
      <c r="AK375" s="129"/>
      <c r="AL375" s="129"/>
      <c r="AM375" s="273"/>
      <c r="AN375" s="273"/>
      <c r="AO375" s="132">
        <f t="shared" si="1652"/>
        <v>0</v>
      </c>
      <c r="AP375" s="129"/>
      <c r="AQ375" s="273"/>
      <c r="AR375" s="369"/>
      <c r="AS375" s="272"/>
      <c r="AT375" s="371"/>
      <c r="AU375" s="293"/>
      <c r="AV375" s="293"/>
      <c r="AW375" s="129"/>
      <c r="AX375" s="129"/>
      <c r="AY375" s="86"/>
      <c r="AZ375" s="87"/>
      <c r="BA375" s="88"/>
      <c r="BB375" s="88"/>
      <c r="BC375" s="88"/>
      <c r="BD375" s="88"/>
      <c r="BE375" s="88"/>
      <c r="BF375" s="88"/>
      <c r="BG375" s="88"/>
    </row>
    <row r="376" spans="1:59" s="90" customFormat="1" hidden="1" x14ac:dyDescent="0.2">
      <c r="A376" s="290"/>
      <c r="B376" s="291"/>
      <c r="C376" s="418"/>
      <c r="D376" s="293"/>
      <c r="E376" s="295"/>
      <c r="F376" s="271"/>
      <c r="G376" s="129"/>
      <c r="H376" s="129"/>
      <c r="I376" s="84"/>
      <c r="J376" s="271"/>
      <c r="K376" s="271"/>
      <c r="L376" s="271"/>
      <c r="M376" s="271"/>
      <c r="N376" s="291"/>
      <c r="O376" s="272"/>
      <c r="P376" s="291"/>
      <c r="Q376" s="272"/>
      <c r="R376" s="272"/>
      <c r="S376" s="85"/>
      <c r="T376" s="84">
        <f t="shared" si="1636"/>
        <v>0</v>
      </c>
      <c r="U376" s="273"/>
      <c r="V376" s="273"/>
      <c r="W376" s="129"/>
      <c r="X376" s="273"/>
      <c r="Y376" s="273"/>
      <c r="Z376" s="132">
        <f t="shared" si="1637"/>
        <v>0</v>
      </c>
      <c r="AA376" s="129"/>
      <c r="AB376" s="129"/>
      <c r="AC376" s="273"/>
      <c r="AD376" s="273"/>
      <c r="AE376" s="132">
        <f t="shared" si="1638"/>
        <v>0</v>
      </c>
      <c r="AF376" s="129"/>
      <c r="AG376" s="129"/>
      <c r="AH376" s="273"/>
      <c r="AI376" s="273"/>
      <c r="AJ376" s="132">
        <f t="shared" si="1639"/>
        <v>0</v>
      </c>
      <c r="AK376" s="129"/>
      <c r="AL376" s="129"/>
      <c r="AM376" s="273"/>
      <c r="AN376" s="273"/>
      <c r="AO376" s="132">
        <f t="shared" si="1652"/>
        <v>0</v>
      </c>
      <c r="AP376" s="129"/>
      <c r="AQ376" s="273"/>
      <c r="AR376" s="369"/>
      <c r="AS376" s="272"/>
      <c r="AT376" s="371"/>
      <c r="AU376" s="293"/>
      <c r="AV376" s="293"/>
      <c r="AW376" s="129"/>
      <c r="AX376" s="129"/>
      <c r="AY376" s="86"/>
      <c r="AZ376" s="87"/>
      <c r="BA376" s="88"/>
      <c r="BB376" s="88"/>
      <c r="BC376" s="88"/>
      <c r="BD376" s="88"/>
      <c r="BE376" s="88"/>
      <c r="BF376" s="88"/>
      <c r="BG376" s="88"/>
    </row>
    <row r="377" spans="1:59" s="90" customFormat="1" hidden="1" x14ac:dyDescent="0.2">
      <c r="A377" s="290">
        <v>123</v>
      </c>
      <c r="B377" s="291"/>
      <c r="C377" s="418" t="e">
        <f>+VLOOKUP(B377,$A$691:$B$730,2,0)</f>
        <v>#N/A</v>
      </c>
      <c r="D377" s="293"/>
      <c r="E377" s="295" t="e">
        <f>IF(D377=$D$661,$E$661,IF(D377=$D$662,$E$662,IF(D377=$D$663,$E$663,IF(D377=$D$664,$E$664,IF(D377=$D$665,$E$665,IF(D377=$D$666,$E$666,IF(D377=$D$667,$E$667,IF(D377=$D$668,$E$668,IF(D377=$D$669,$E$669,IF(D377=$D$670,$E$670,IF(D377=VICERRECTORÍA_ACADÉMICA_,BE988,IF(D377=PLANEACIÓN_,BE990, IF(D377=IMPACTO,BE989,IF(D377=VICERRECTORÍA_ADMINISTRATIVA_FINANCIERA_,BE991,IF(D377=_VICERRECTORÍA_RESPONSABILIDAD_SOCIAL_Y_BIENESTAR_UNIVERSITARIO_,BE992," ")))))))))))))))</f>
        <v>#VALUE!</v>
      </c>
      <c r="F377" s="271"/>
      <c r="G377" s="129"/>
      <c r="H377" s="129"/>
      <c r="I377" s="84"/>
      <c r="J377" s="271"/>
      <c r="K377" s="291"/>
      <c r="L377" s="271"/>
      <c r="M377" s="271"/>
      <c r="N377" s="291"/>
      <c r="O377" s="272">
        <f t="shared" ref="O377" si="1891">IF(N377="ALTA",5,IF(N377="MEDIO ALTA",4,IF(N377="MEDIA",3,IF(N377="MEDIO BAJA",2,IF(N377="BAJA",1,0)))))</f>
        <v>0</v>
      </c>
      <c r="P377" s="291"/>
      <c r="Q377" s="272">
        <f t="shared" ref="Q377" si="1892">IF(P377="ALTO",5,IF(P377="MEDIO-ALTO",4,IF(P377="MEDIO",3,IF(P377="MEDIO-BAJO",2,IF(P377="BAJO",1,0)))))</f>
        <v>0</v>
      </c>
      <c r="R377" s="272">
        <f t="shared" ref="R377" si="1893">Q377*O377</f>
        <v>0</v>
      </c>
      <c r="S377" s="85"/>
      <c r="T377" s="84">
        <f t="shared" si="1636"/>
        <v>0</v>
      </c>
      <c r="U377" s="273" t="e">
        <f t="shared" si="1559"/>
        <v>#DIV/0!</v>
      </c>
      <c r="V377" s="273" t="e">
        <f t="shared" si="1560"/>
        <v>#DIV/0!</v>
      </c>
      <c r="W377" s="129"/>
      <c r="X377" s="273" t="e">
        <f t="shared" ref="X377" si="1894">IF(S377="No_existen",5*$X$10,Y377*$X$10)</f>
        <v>#DIV/0!</v>
      </c>
      <c r="Y377" s="273" t="e">
        <f t="shared" si="1697"/>
        <v>#DIV/0!</v>
      </c>
      <c r="Z377" s="132">
        <f t="shared" si="1637"/>
        <v>0</v>
      </c>
      <c r="AA377" s="129"/>
      <c r="AB377" s="129"/>
      <c r="AC377" s="273" t="e">
        <f t="shared" ref="AC377" si="1895">IF(S377="No_existen",5*$AC$10,AD377*$AC$10)</f>
        <v>#DIV/0!</v>
      </c>
      <c r="AD377" s="273" t="e">
        <f t="shared" si="1563"/>
        <v>#DIV/0!</v>
      </c>
      <c r="AE377" s="132">
        <f t="shared" si="1638"/>
        <v>0</v>
      </c>
      <c r="AF377" s="129"/>
      <c r="AG377" s="129"/>
      <c r="AH377" s="273" t="e">
        <f t="shared" ref="AH377" si="1896">IF(S377="No_existen",5*$AH$10,AI377*$AH$10)</f>
        <v>#DIV/0!</v>
      </c>
      <c r="AI377" s="273" t="e">
        <f t="shared" ref="AI377" si="1897">ROUND(AVERAGEIF(AJ377:AJ379,"&gt;0"),0)</f>
        <v>#DIV/0!</v>
      </c>
      <c r="AJ377" s="132">
        <f t="shared" si="1639"/>
        <v>0</v>
      </c>
      <c r="AK377" s="129"/>
      <c r="AL377" s="129"/>
      <c r="AM377" s="273" t="e">
        <f t="shared" ref="AM377" si="1898">IF(S377="No_existen",5*$AM$10,AN377*$AM$10)</f>
        <v>#DIV/0!</v>
      </c>
      <c r="AN377" s="273" t="e">
        <f t="shared" ref="AN377" si="1899">ROUND(AVERAGEIF(AO377:AO379,"&gt;0"),0)</f>
        <v>#DIV/0!</v>
      </c>
      <c r="AO377" s="132">
        <f t="shared" si="1652"/>
        <v>0</v>
      </c>
      <c r="AP377" s="129"/>
      <c r="AQ377" s="273" t="e">
        <f t="shared" ref="AQ377" si="1900">ROUND(AVERAGE(U377,Y377,AD377,AI377,AN377),0)</f>
        <v>#DIV/0!</v>
      </c>
      <c r="AR377" s="369" t="e">
        <f t="shared" ref="AR377" si="1901">IF(AQ377&lt;1.5,"FUERTE",IF(AND(AQ377&gt;=1.5,AQ377&lt;2.5),"ACEPTABLE",IF(AQ377&gt;=5,"INEXISTENTE","DÉBIL")))</f>
        <v>#DIV/0!</v>
      </c>
      <c r="AS377" s="272">
        <f t="shared" ref="AS377" si="1902">IF(R377=0,0,ROUND((R377*AQ377),0))</f>
        <v>0</v>
      </c>
      <c r="AT377" s="371" t="str">
        <f t="shared" ref="AT377" si="1903">IF(AS377&gt;=36,"GRAVE", IF(AS377&lt;=10, "LEVE", "MODERADO"))</f>
        <v>LEVE</v>
      </c>
      <c r="AU377" s="293"/>
      <c r="AV377" s="293"/>
      <c r="AW377" s="129"/>
      <c r="AX377" s="129"/>
      <c r="AY377" s="86"/>
      <c r="AZ377" s="87"/>
      <c r="BA377" s="88"/>
      <c r="BB377" s="88"/>
      <c r="BC377" s="88"/>
      <c r="BD377" s="88"/>
      <c r="BE377" s="88"/>
      <c r="BF377" s="88"/>
      <c r="BG377" s="88"/>
    </row>
    <row r="378" spans="1:59" s="90" customFormat="1" hidden="1" x14ac:dyDescent="0.2">
      <c r="A378" s="290"/>
      <c r="B378" s="291"/>
      <c r="C378" s="418"/>
      <c r="D378" s="293"/>
      <c r="E378" s="295"/>
      <c r="F378" s="271"/>
      <c r="G378" s="129"/>
      <c r="H378" s="129"/>
      <c r="I378" s="84"/>
      <c r="J378" s="271"/>
      <c r="K378" s="271"/>
      <c r="L378" s="271"/>
      <c r="M378" s="271"/>
      <c r="N378" s="291"/>
      <c r="O378" s="272"/>
      <c r="P378" s="291"/>
      <c r="Q378" s="272"/>
      <c r="R378" s="272"/>
      <c r="S378" s="85"/>
      <c r="T378" s="84">
        <f t="shared" si="1636"/>
        <v>0</v>
      </c>
      <c r="U378" s="273"/>
      <c r="V378" s="273"/>
      <c r="W378" s="129"/>
      <c r="X378" s="273"/>
      <c r="Y378" s="273"/>
      <c r="Z378" s="132">
        <f t="shared" si="1637"/>
        <v>0</v>
      </c>
      <c r="AA378" s="129"/>
      <c r="AB378" s="129"/>
      <c r="AC378" s="273"/>
      <c r="AD378" s="273"/>
      <c r="AE378" s="132">
        <f t="shared" si="1638"/>
        <v>0</v>
      </c>
      <c r="AF378" s="129"/>
      <c r="AG378" s="129"/>
      <c r="AH378" s="273"/>
      <c r="AI378" s="273"/>
      <c r="AJ378" s="132">
        <f t="shared" si="1639"/>
        <v>0</v>
      </c>
      <c r="AK378" s="129"/>
      <c r="AL378" s="129"/>
      <c r="AM378" s="273"/>
      <c r="AN378" s="273"/>
      <c r="AO378" s="132">
        <f t="shared" si="1652"/>
        <v>0</v>
      </c>
      <c r="AP378" s="129"/>
      <c r="AQ378" s="273"/>
      <c r="AR378" s="369"/>
      <c r="AS378" s="272"/>
      <c r="AT378" s="371"/>
      <c r="AU378" s="293"/>
      <c r="AV378" s="293"/>
      <c r="AW378" s="129"/>
      <c r="AX378" s="129"/>
      <c r="AY378" s="86"/>
      <c r="AZ378" s="87"/>
      <c r="BA378" s="88"/>
      <c r="BB378" s="88"/>
      <c r="BC378" s="88"/>
      <c r="BD378" s="88"/>
      <c r="BE378" s="88"/>
      <c r="BF378" s="88"/>
      <c r="BG378" s="88"/>
    </row>
    <row r="379" spans="1:59" s="90" customFormat="1" hidden="1" x14ac:dyDescent="0.2">
      <c r="A379" s="290"/>
      <c r="B379" s="291"/>
      <c r="C379" s="418"/>
      <c r="D379" s="293"/>
      <c r="E379" s="295"/>
      <c r="F379" s="271"/>
      <c r="G379" s="129"/>
      <c r="H379" s="129"/>
      <c r="I379" s="84"/>
      <c r="J379" s="271"/>
      <c r="K379" s="271"/>
      <c r="L379" s="271"/>
      <c r="M379" s="271"/>
      <c r="N379" s="291"/>
      <c r="O379" s="272"/>
      <c r="P379" s="291"/>
      <c r="Q379" s="272"/>
      <c r="R379" s="272"/>
      <c r="S379" s="85"/>
      <c r="T379" s="84">
        <f t="shared" si="1636"/>
        <v>0</v>
      </c>
      <c r="U379" s="273"/>
      <c r="V379" s="273"/>
      <c r="W379" s="129"/>
      <c r="X379" s="273"/>
      <c r="Y379" s="273"/>
      <c r="Z379" s="132">
        <f t="shared" si="1637"/>
        <v>0</v>
      </c>
      <c r="AA379" s="129"/>
      <c r="AB379" s="129"/>
      <c r="AC379" s="273"/>
      <c r="AD379" s="273"/>
      <c r="AE379" s="132">
        <f t="shared" si="1638"/>
        <v>0</v>
      </c>
      <c r="AF379" s="129"/>
      <c r="AG379" s="129"/>
      <c r="AH379" s="273"/>
      <c r="AI379" s="273"/>
      <c r="AJ379" s="132">
        <f t="shared" si="1639"/>
        <v>0</v>
      </c>
      <c r="AK379" s="129"/>
      <c r="AL379" s="129"/>
      <c r="AM379" s="273"/>
      <c r="AN379" s="273"/>
      <c r="AO379" s="132">
        <f t="shared" si="1652"/>
        <v>0</v>
      </c>
      <c r="AP379" s="129"/>
      <c r="AQ379" s="273"/>
      <c r="AR379" s="369"/>
      <c r="AS379" s="272"/>
      <c r="AT379" s="371"/>
      <c r="AU379" s="293"/>
      <c r="AV379" s="293"/>
      <c r="AW379" s="129"/>
      <c r="AX379" s="129"/>
      <c r="AY379" s="86"/>
      <c r="AZ379" s="87"/>
      <c r="BA379" s="88"/>
      <c r="BB379" s="88"/>
      <c r="BC379" s="88"/>
      <c r="BD379" s="88"/>
      <c r="BE379" s="88"/>
      <c r="BF379" s="88"/>
      <c r="BG379" s="88"/>
    </row>
    <row r="380" spans="1:59" s="90" customFormat="1" hidden="1" x14ac:dyDescent="0.2">
      <c r="A380" s="290">
        <v>124</v>
      </c>
      <c r="B380" s="291"/>
      <c r="C380" s="418" t="e">
        <f>+VLOOKUP(B380,$A$691:$B$730,2,0)</f>
        <v>#N/A</v>
      </c>
      <c r="D380" s="293"/>
      <c r="E380" s="295" t="e">
        <f>IF(D380=$D$661,$E$661,IF(D380=$D$662,$E$662,IF(D380=$D$663,$E$663,IF(D380=$D$664,$E$664,IF(D380=$D$665,$E$665,IF(D380=$D$666,$E$666,IF(D380=$D$667,$E$667,IF(D380=$D$668,$E$668,IF(D380=$D$669,$E$669,IF(D380=$D$670,$E$670,IF(D380=VICERRECTORÍA_ACADÉMICA_,BE991,IF(D380=PLANEACIÓN_,BE993, IF(D380=IMPACTO,BE992,IF(D380=VICERRECTORÍA_ADMINISTRATIVA_FINANCIERA_,BE994,IF(D380=_VICERRECTORÍA_RESPONSABILIDAD_SOCIAL_Y_BIENESTAR_UNIVERSITARIO_,BE995," ")))))))))))))))</f>
        <v>#VALUE!</v>
      </c>
      <c r="F380" s="271"/>
      <c r="G380" s="129"/>
      <c r="H380" s="129"/>
      <c r="I380" s="84"/>
      <c r="J380" s="271"/>
      <c r="K380" s="291"/>
      <c r="L380" s="271"/>
      <c r="M380" s="271"/>
      <c r="N380" s="291"/>
      <c r="O380" s="272">
        <f t="shared" ref="O380" si="1904">IF(N380="ALTA",5,IF(N380="MEDIO ALTA",4,IF(N380="MEDIA",3,IF(N380="MEDIO BAJA",2,IF(N380="BAJA",1,0)))))</f>
        <v>0</v>
      </c>
      <c r="P380" s="291"/>
      <c r="Q380" s="272">
        <f t="shared" ref="Q380" si="1905">IF(P380="ALTO",5,IF(P380="MEDIO-ALTO",4,IF(P380="MEDIO",3,IF(P380="MEDIO-BAJO",2,IF(P380="BAJO",1,0)))))</f>
        <v>0</v>
      </c>
      <c r="R380" s="272">
        <f t="shared" ref="R380" si="1906">Q380*O380</f>
        <v>0</v>
      </c>
      <c r="S380" s="85"/>
      <c r="T380" s="84">
        <f t="shared" si="1636"/>
        <v>0</v>
      </c>
      <c r="U380" s="273" t="e">
        <f t="shared" si="1575"/>
        <v>#DIV/0!</v>
      </c>
      <c r="V380" s="273" t="e">
        <f t="shared" si="1576"/>
        <v>#DIV/0!</v>
      </c>
      <c r="W380" s="129"/>
      <c r="X380" s="273" t="e">
        <f t="shared" ref="X380" si="1907">IF(S380="No_existen",5*$X$10,Y380*$X$10)</f>
        <v>#DIV/0!</v>
      </c>
      <c r="Y380" s="273" t="e">
        <f t="shared" si="1714"/>
        <v>#DIV/0!</v>
      </c>
      <c r="Z380" s="132">
        <f t="shared" si="1637"/>
        <v>0</v>
      </c>
      <c r="AA380" s="129"/>
      <c r="AB380" s="129"/>
      <c r="AC380" s="273" t="e">
        <f t="shared" ref="AC380" si="1908">IF(S380="No_existen",5*$AC$10,AD380*$AC$10)</f>
        <v>#DIV/0!</v>
      </c>
      <c r="AD380" s="273" t="e">
        <f t="shared" si="1579"/>
        <v>#DIV/0!</v>
      </c>
      <c r="AE380" s="132">
        <f t="shared" si="1638"/>
        <v>0</v>
      </c>
      <c r="AF380" s="129"/>
      <c r="AG380" s="129"/>
      <c r="AH380" s="273" t="e">
        <f t="shared" ref="AH380" si="1909">IF(S380="No_existen",5*$AH$10,AI380*$AH$10)</f>
        <v>#DIV/0!</v>
      </c>
      <c r="AI380" s="273" t="e">
        <f t="shared" ref="AI380" si="1910">ROUND(AVERAGEIF(AJ380:AJ382,"&gt;0"),0)</f>
        <v>#DIV/0!</v>
      </c>
      <c r="AJ380" s="132">
        <f t="shared" si="1639"/>
        <v>0</v>
      </c>
      <c r="AK380" s="129"/>
      <c r="AL380" s="129"/>
      <c r="AM380" s="273" t="e">
        <f t="shared" ref="AM380" si="1911">IF(S380="No_existen",5*$AM$10,AN380*$AM$10)</f>
        <v>#DIV/0!</v>
      </c>
      <c r="AN380" s="273" t="e">
        <f t="shared" ref="AN380" si="1912">ROUND(AVERAGEIF(AO380:AO382,"&gt;0"),0)</f>
        <v>#DIV/0!</v>
      </c>
      <c r="AO380" s="132">
        <f t="shared" si="1652"/>
        <v>0</v>
      </c>
      <c r="AP380" s="129"/>
      <c r="AQ380" s="273" t="e">
        <f t="shared" ref="AQ380" si="1913">ROUND(AVERAGE(U380,Y380,AD380,AI380,AN380),0)</f>
        <v>#DIV/0!</v>
      </c>
      <c r="AR380" s="369" t="e">
        <f t="shared" ref="AR380" si="1914">IF(AQ380&lt;1.5,"FUERTE",IF(AND(AQ380&gt;=1.5,AQ380&lt;2.5),"ACEPTABLE",IF(AQ380&gt;=5,"INEXISTENTE","DÉBIL")))</f>
        <v>#DIV/0!</v>
      </c>
      <c r="AS380" s="272">
        <f t="shared" ref="AS380" si="1915">IF(R380=0,0,ROUND((R380*AQ380),0))</f>
        <v>0</v>
      </c>
      <c r="AT380" s="371" t="str">
        <f t="shared" ref="AT380" si="1916">IF(AS380&gt;=36,"GRAVE", IF(AS380&lt;=10, "LEVE", "MODERADO"))</f>
        <v>LEVE</v>
      </c>
      <c r="AU380" s="293"/>
      <c r="AV380" s="293"/>
      <c r="AW380" s="129"/>
      <c r="AX380" s="129"/>
      <c r="AY380" s="86"/>
      <c r="AZ380" s="87"/>
      <c r="BA380" s="88"/>
      <c r="BB380" s="88"/>
      <c r="BC380" s="88"/>
      <c r="BD380" s="88"/>
      <c r="BE380" s="88"/>
      <c r="BF380" s="88"/>
      <c r="BG380" s="88"/>
    </row>
    <row r="381" spans="1:59" s="90" customFormat="1" hidden="1" x14ac:dyDescent="0.2">
      <c r="A381" s="290"/>
      <c r="B381" s="291"/>
      <c r="C381" s="418"/>
      <c r="D381" s="293"/>
      <c r="E381" s="295"/>
      <c r="F381" s="271"/>
      <c r="G381" s="129"/>
      <c r="H381" s="129"/>
      <c r="I381" s="84"/>
      <c r="J381" s="271"/>
      <c r="K381" s="271"/>
      <c r="L381" s="271"/>
      <c r="M381" s="271"/>
      <c r="N381" s="291"/>
      <c r="O381" s="272"/>
      <c r="P381" s="291"/>
      <c r="Q381" s="272"/>
      <c r="R381" s="272"/>
      <c r="S381" s="85"/>
      <c r="T381" s="84">
        <f t="shared" si="1636"/>
        <v>0</v>
      </c>
      <c r="U381" s="273"/>
      <c r="V381" s="273"/>
      <c r="W381" s="129"/>
      <c r="X381" s="273"/>
      <c r="Y381" s="273"/>
      <c r="Z381" s="132">
        <f t="shared" si="1637"/>
        <v>0</v>
      </c>
      <c r="AA381" s="129"/>
      <c r="AB381" s="129"/>
      <c r="AC381" s="273"/>
      <c r="AD381" s="273"/>
      <c r="AE381" s="132">
        <f t="shared" si="1638"/>
        <v>0</v>
      </c>
      <c r="AF381" s="129"/>
      <c r="AG381" s="129"/>
      <c r="AH381" s="273"/>
      <c r="AI381" s="273"/>
      <c r="AJ381" s="132">
        <f t="shared" si="1639"/>
        <v>0</v>
      </c>
      <c r="AK381" s="129"/>
      <c r="AL381" s="129"/>
      <c r="AM381" s="273"/>
      <c r="AN381" s="273"/>
      <c r="AO381" s="132">
        <f t="shared" si="1652"/>
        <v>0</v>
      </c>
      <c r="AP381" s="129"/>
      <c r="AQ381" s="273"/>
      <c r="AR381" s="369"/>
      <c r="AS381" s="272"/>
      <c r="AT381" s="371"/>
      <c r="AU381" s="293"/>
      <c r="AV381" s="293"/>
      <c r="AW381" s="129"/>
      <c r="AX381" s="129"/>
      <c r="AY381" s="86"/>
      <c r="AZ381" s="87"/>
      <c r="BA381" s="88"/>
      <c r="BB381" s="88"/>
      <c r="BC381" s="88"/>
      <c r="BD381" s="88"/>
      <c r="BE381" s="88"/>
      <c r="BF381" s="88"/>
      <c r="BG381" s="88"/>
    </row>
    <row r="382" spans="1:59" s="90" customFormat="1" hidden="1" x14ac:dyDescent="0.2">
      <c r="A382" s="290"/>
      <c r="B382" s="291"/>
      <c r="C382" s="418"/>
      <c r="D382" s="293"/>
      <c r="E382" s="295"/>
      <c r="F382" s="271"/>
      <c r="G382" s="129"/>
      <c r="H382" s="129"/>
      <c r="I382" s="84"/>
      <c r="J382" s="271"/>
      <c r="K382" s="271"/>
      <c r="L382" s="271"/>
      <c r="M382" s="271"/>
      <c r="N382" s="291"/>
      <c r="O382" s="272"/>
      <c r="P382" s="291"/>
      <c r="Q382" s="272"/>
      <c r="R382" s="272"/>
      <c r="S382" s="85"/>
      <c r="T382" s="84">
        <f t="shared" si="1636"/>
        <v>0</v>
      </c>
      <c r="U382" s="273"/>
      <c r="V382" s="273"/>
      <c r="W382" s="129"/>
      <c r="X382" s="273"/>
      <c r="Y382" s="273"/>
      <c r="Z382" s="132">
        <f t="shared" si="1637"/>
        <v>0</v>
      </c>
      <c r="AA382" s="129"/>
      <c r="AB382" s="129"/>
      <c r="AC382" s="273"/>
      <c r="AD382" s="273"/>
      <c r="AE382" s="132">
        <f t="shared" si="1638"/>
        <v>0</v>
      </c>
      <c r="AF382" s="129"/>
      <c r="AG382" s="129"/>
      <c r="AH382" s="273"/>
      <c r="AI382" s="273"/>
      <c r="AJ382" s="132">
        <f t="shared" si="1639"/>
        <v>0</v>
      </c>
      <c r="AK382" s="129"/>
      <c r="AL382" s="129"/>
      <c r="AM382" s="273"/>
      <c r="AN382" s="273"/>
      <c r="AO382" s="132">
        <f t="shared" si="1652"/>
        <v>0</v>
      </c>
      <c r="AP382" s="129"/>
      <c r="AQ382" s="273"/>
      <c r="AR382" s="369"/>
      <c r="AS382" s="272"/>
      <c r="AT382" s="371"/>
      <c r="AU382" s="293"/>
      <c r="AV382" s="293"/>
      <c r="AW382" s="129"/>
      <c r="AX382" s="129"/>
      <c r="AY382" s="86"/>
      <c r="AZ382" s="87"/>
      <c r="BA382" s="88"/>
      <c r="BB382" s="88"/>
      <c r="BC382" s="88"/>
      <c r="BD382" s="88"/>
      <c r="BE382" s="88"/>
      <c r="BF382" s="88"/>
      <c r="BG382" s="88"/>
    </row>
    <row r="383" spans="1:59" s="90" customFormat="1" hidden="1" x14ac:dyDescent="0.2">
      <c r="A383" s="290">
        <v>125</v>
      </c>
      <c r="B383" s="291"/>
      <c r="C383" s="418" t="e">
        <f>+VLOOKUP(B383,$A$691:$B$730,2,0)</f>
        <v>#N/A</v>
      </c>
      <c r="D383" s="293"/>
      <c r="E383" s="295" t="e">
        <f>IF(D383=$D$661,$E$661,IF(D383=$D$662,$E$662,IF(D383=$D$663,$E$663,IF(D383=$D$664,$E$664,IF(D383=$D$665,$E$665,IF(D383=$D$666,$E$666,IF(D383=$D$667,$E$667,IF(D383=$D$668,$E$668,IF(D383=$D$669,$E$669,IF(D383=$D$670,$E$670,IF(D383=VICERRECTORÍA_ACADÉMICA_,BE994,IF(D383=PLANEACIÓN_,BE996, IF(D383=IMPACTO,BE995,IF(D383=VICERRECTORÍA_ADMINISTRATIVA_FINANCIERA_,BE997,IF(D383=_VICERRECTORÍA_RESPONSABILIDAD_SOCIAL_Y_BIENESTAR_UNIVERSITARIO_,BE998," ")))))))))))))))</f>
        <v>#VALUE!</v>
      </c>
      <c r="F383" s="271"/>
      <c r="G383" s="129"/>
      <c r="H383" s="129"/>
      <c r="I383" s="84"/>
      <c r="J383" s="271"/>
      <c r="K383" s="291"/>
      <c r="L383" s="271"/>
      <c r="M383" s="271"/>
      <c r="N383" s="291"/>
      <c r="O383" s="272">
        <f t="shared" ref="O383" si="1917">IF(N383="ALTA",5,IF(N383="MEDIO ALTA",4,IF(N383="MEDIA",3,IF(N383="MEDIO BAJA",2,IF(N383="BAJA",1,0)))))</f>
        <v>0</v>
      </c>
      <c r="P383" s="291"/>
      <c r="Q383" s="272">
        <f t="shared" ref="Q383" si="1918">IF(P383="ALTO",5,IF(P383="MEDIO-ALTO",4,IF(P383="MEDIO",3,IF(P383="MEDIO-BAJO",2,IF(P383="BAJO",1,0)))))</f>
        <v>0</v>
      </c>
      <c r="R383" s="272">
        <f t="shared" ref="R383" si="1919">Q383*O383</f>
        <v>0</v>
      </c>
      <c r="S383" s="85"/>
      <c r="T383" s="84">
        <f t="shared" si="1636"/>
        <v>0</v>
      </c>
      <c r="U383" s="273" t="e">
        <f t="shared" si="1591"/>
        <v>#DIV/0!</v>
      </c>
      <c r="V383" s="273" t="e">
        <f t="shared" si="1592"/>
        <v>#DIV/0!</v>
      </c>
      <c r="W383" s="129"/>
      <c r="X383" s="273" t="e">
        <f t="shared" ref="X383" si="1920">IF(S383="No_existen",5*$X$10,Y383*$X$10)</f>
        <v>#DIV/0!</v>
      </c>
      <c r="Y383" s="273" t="e">
        <f t="shared" si="1731"/>
        <v>#DIV/0!</v>
      </c>
      <c r="Z383" s="132">
        <f t="shared" si="1637"/>
        <v>0</v>
      </c>
      <c r="AA383" s="129"/>
      <c r="AB383" s="129"/>
      <c r="AC383" s="273" t="e">
        <f t="shared" ref="AC383" si="1921">IF(S383="No_existen",5*$AC$10,AD383*$AC$10)</f>
        <v>#DIV/0!</v>
      </c>
      <c r="AD383" s="273" t="e">
        <f t="shared" si="1595"/>
        <v>#DIV/0!</v>
      </c>
      <c r="AE383" s="132">
        <f t="shared" si="1638"/>
        <v>0</v>
      </c>
      <c r="AF383" s="129"/>
      <c r="AG383" s="129"/>
      <c r="AH383" s="273" t="e">
        <f t="shared" ref="AH383" si="1922">IF(S383="No_existen",5*$AH$10,AI383*$AH$10)</f>
        <v>#DIV/0!</v>
      </c>
      <c r="AI383" s="273" t="e">
        <f t="shared" ref="AI383" si="1923">ROUND(AVERAGEIF(AJ383:AJ385,"&gt;0"),0)</f>
        <v>#DIV/0!</v>
      </c>
      <c r="AJ383" s="132">
        <f t="shared" si="1639"/>
        <v>0</v>
      </c>
      <c r="AK383" s="129"/>
      <c r="AL383" s="129"/>
      <c r="AM383" s="273" t="e">
        <f t="shared" ref="AM383" si="1924">IF(S383="No_existen",5*$AM$10,AN383*$AM$10)</f>
        <v>#DIV/0!</v>
      </c>
      <c r="AN383" s="273" t="e">
        <f t="shared" ref="AN383" si="1925">ROUND(AVERAGEIF(AO383:AO385,"&gt;0"),0)</f>
        <v>#DIV/0!</v>
      </c>
      <c r="AO383" s="132">
        <f t="shared" si="1652"/>
        <v>0</v>
      </c>
      <c r="AP383" s="129"/>
      <c r="AQ383" s="273" t="e">
        <f t="shared" ref="AQ383" si="1926">ROUND(AVERAGE(U383,Y383,AD383,AI383,AN383),0)</f>
        <v>#DIV/0!</v>
      </c>
      <c r="AR383" s="369" t="e">
        <f t="shared" ref="AR383" si="1927">IF(AQ383&lt;1.5,"FUERTE",IF(AND(AQ383&gt;=1.5,AQ383&lt;2.5),"ACEPTABLE",IF(AQ383&gt;=5,"INEXISTENTE","DÉBIL")))</f>
        <v>#DIV/0!</v>
      </c>
      <c r="AS383" s="272">
        <f t="shared" ref="AS383" si="1928">IF(R383=0,0,ROUND((R383*AQ383),0))</f>
        <v>0</v>
      </c>
      <c r="AT383" s="371" t="str">
        <f t="shared" ref="AT383" si="1929">IF(AS383&gt;=36,"GRAVE", IF(AS383&lt;=10, "LEVE", "MODERADO"))</f>
        <v>LEVE</v>
      </c>
      <c r="AU383" s="293"/>
      <c r="AV383" s="293"/>
      <c r="AW383" s="129"/>
      <c r="AX383" s="129"/>
      <c r="AY383" s="86"/>
      <c r="AZ383" s="87"/>
      <c r="BA383" s="88"/>
      <c r="BB383" s="88"/>
      <c r="BC383" s="88"/>
      <c r="BD383" s="88"/>
      <c r="BE383" s="88"/>
      <c r="BF383" s="88"/>
      <c r="BG383" s="88"/>
    </row>
    <row r="384" spans="1:59" s="90" customFormat="1" hidden="1" x14ac:dyDescent="0.2">
      <c r="A384" s="290"/>
      <c r="B384" s="291"/>
      <c r="C384" s="418"/>
      <c r="D384" s="293"/>
      <c r="E384" s="295"/>
      <c r="F384" s="271"/>
      <c r="G384" s="129"/>
      <c r="H384" s="129"/>
      <c r="I384" s="84"/>
      <c r="J384" s="271"/>
      <c r="K384" s="271"/>
      <c r="L384" s="271"/>
      <c r="M384" s="271"/>
      <c r="N384" s="291"/>
      <c r="O384" s="272"/>
      <c r="P384" s="291"/>
      <c r="Q384" s="272"/>
      <c r="R384" s="272"/>
      <c r="S384" s="85"/>
      <c r="T384" s="84">
        <f t="shared" si="1636"/>
        <v>0</v>
      </c>
      <c r="U384" s="273"/>
      <c r="V384" s="273"/>
      <c r="W384" s="129"/>
      <c r="X384" s="273"/>
      <c r="Y384" s="273"/>
      <c r="Z384" s="132">
        <f t="shared" si="1637"/>
        <v>0</v>
      </c>
      <c r="AA384" s="129"/>
      <c r="AB384" s="129"/>
      <c r="AC384" s="273"/>
      <c r="AD384" s="273"/>
      <c r="AE384" s="132">
        <f t="shared" si="1638"/>
        <v>0</v>
      </c>
      <c r="AF384" s="129"/>
      <c r="AG384" s="129"/>
      <c r="AH384" s="273"/>
      <c r="AI384" s="273"/>
      <c r="AJ384" s="132">
        <f t="shared" si="1639"/>
        <v>0</v>
      </c>
      <c r="AK384" s="129"/>
      <c r="AL384" s="129"/>
      <c r="AM384" s="273"/>
      <c r="AN384" s="273"/>
      <c r="AO384" s="132">
        <f t="shared" si="1652"/>
        <v>0</v>
      </c>
      <c r="AP384" s="129"/>
      <c r="AQ384" s="273"/>
      <c r="AR384" s="369"/>
      <c r="AS384" s="272"/>
      <c r="AT384" s="371"/>
      <c r="AU384" s="293"/>
      <c r="AV384" s="293"/>
      <c r="AW384" s="129"/>
      <c r="AX384" s="129"/>
      <c r="AY384" s="86"/>
      <c r="AZ384" s="87"/>
      <c r="BA384" s="88"/>
      <c r="BB384" s="88"/>
      <c r="BC384" s="88"/>
      <c r="BD384" s="88"/>
      <c r="BE384" s="88"/>
      <c r="BF384" s="88"/>
      <c r="BG384" s="88"/>
    </row>
    <row r="385" spans="1:59" s="90" customFormat="1" hidden="1" x14ac:dyDescent="0.2">
      <c r="A385" s="290"/>
      <c r="B385" s="291"/>
      <c r="C385" s="418"/>
      <c r="D385" s="293"/>
      <c r="E385" s="295"/>
      <c r="F385" s="271"/>
      <c r="G385" s="129"/>
      <c r="H385" s="129"/>
      <c r="I385" s="84"/>
      <c r="J385" s="271"/>
      <c r="K385" s="271"/>
      <c r="L385" s="271"/>
      <c r="M385" s="271"/>
      <c r="N385" s="291"/>
      <c r="O385" s="272"/>
      <c r="P385" s="291"/>
      <c r="Q385" s="272"/>
      <c r="R385" s="272"/>
      <c r="S385" s="85"/>
      <c r="T385" s="84">
        <f t="shared" si="1636"/>
        <v>0</v>
      </c>
      <c r="U385" s="273"/>
      <c r="V385" s="273"/>
      <c r="W385" s="129"/>
      <c r="X385" s="273"/>
      <c r="Y385" s="273"/>
      <c r="Z385" s="132">
        <f t="shared" si="1637"/>
        <v>0</v>
      </c>
      <c r="AA385" s="129"/>
      <c r="AB385" s="129"/>
      <c r="AC385" s="273"/>
      <c r="AD385" s="273"/>
      <c r="AE385" s="132">
        <f t="shared" si="1638"/>
        <v>0</v>
      </c>
      <c r="AF385" s="129"/>
      <c r="AG385" s="129"/>
      <c r="AH385" s="273"/>
      <c r="AI385" s="273"/>
      <c r="AJ385" s="132">
        <f t="shared" si="1639"/>
        <v>0</v>
      </c>
      <c r="AK385" s="129"/>
      <c r="AL385" s="129"/>
      <c r="AM385" s="273"/>
      <c r="AN385" s="273"/>
      <c r="AO385" s="132">
        <f t="shared" si="1652"/>
        <v>0</v>
      </c>
      <c r="AP385" s="129"/>
      <c r="AQ385" s="273"/>
      <c r="AR385" s="369"/>
      <c r="AS385" s="272"/>
      <c r="AT385" s="371"/>
      <c r="AU385" s="293"/>
      <c r="AV385" s="293"/>
      <c r="AW385" s="129"/>
      <c r="AX385" s="129"/>
      <c r="AY385" s="86"/>
      <c r="AZ385" s="87"/>
      <c r="BA385" s="88"/>
      <c r="BB385" s="88"/>
      <c r="BC385" s="88"/>
      <c r="BD385" s="88"/>
      <c r="BE385" s="88"/>
      <c r="BF385" s="88"/>
      <c r="BG385" s="88"/>
    </row>
    <row r="386" spans="1:59" s="90" customFormat="1" hidden="1" x14ac:dyDescent="0.2">
      <c r="A386" s="290">
        <v>126</v>
      </c>
      <c r="B386" s="291"/>
      <c r="C386" s="418" t="e">
        <f>+VLOOKUP(B386,$A$691:$B$730,2,0)</f>
        <v>#N/A</v>
      </c>
      <c r="D386" s="293"/>
      <c r="E386" s="295" t="e">
        <f>IF(D386=$D$661,$E$661,IF(D386=$D$662,$E$662,IF(D386=$D$663,$E$663,IF(D386=$D$664,$E$664,IF(D386=$D$665,$E$665,IF(D386=$D$666,$E$666,IF(D386=$D$667,$E$667,IF(D386=$D$668,$E$668,IF(D386=$D$669,$E$669,IF(D386=$D$670,$E$670,IF(D386=VICERRECTORÍA_ACADÉMICA_,BE997,IF(D386=PLANEACIÓN_,BE999, IF(D386=IMPACTO,BE998,IF(D386=VICERRECTORÍA_ADMINISTRATIVA_FINANCIERA_,BE1000,IF(D386=_VICERRECTORÍA_RESPONSABILIDAD_SOCIAL_Y_BIENESTAR_UNIVERSITARIO_,BE1001," ")))))))))))))))</f>
        <v>#VALUE!</v>
      </c>
      <c r="F386" s="271"/>
      <c r="G386" s="129"/>
      <c r="H386" s="129"/>
      <c r="I386" s="84"/>
      <c r="J386" s="271"/>
      <c r="K386" s="291"/>
      <c r="L386" s="271"/>
      <c r="M386" s="271"/>
      <c r="N386" s="291"/>
      <c r="O386" s="272">
        <f t="shared" ref="O386" si="1930">IF(N386="ALTA",5,IF(N386="MEDIO ALTA",4,IF(N386="MEDIA",3,IF(N386="MEDIO BAJA",2,IF(N386="BAJA",1,0)))))</f>
        <v>0</v>
      </c>
      <c r="P386" s="291"/>
      <c r="Q386" s="272">
        <f t="shared" ref="Q386" si="1931">IF(P386="ALTO",5,IF(P386="MEDIO-ALTO",4,IF(P386="MEDIO",3,IF(P386="MEDIO-BAJO",2,IF(P386="BAJO",1,0)))))</f>
        <v>0</v>
      </c>
      <c r="R386" s="272">
        <f t="shared" ref="R386" si="1932">Q386*O386</f>
        <v>0</v>
      </c>
      <c r="S386" s="85"/>
      <c r="T386" s="84">
        <f t="shared" si="1636"/>
        <v>0</v>
      </c>
      <c r="U386" s="273" t="e">
        <f t="shared" si="1607"/>
        <v>#DIV/0!</v>
      </c>
      <c r="V386" s="273" t="e">
        <f t="shared" si="1608"/>
        <v>#DIV/0!</v>
      </c>
      <c r="W386" s="129"/>
      <c r="X386" s="273" t="e">
        <f t="shared" ref="X386" si="1933">IF(S386="No_existen",5*$X$10,Y386*$X$10)</f>
        <v>#DIV/0!</v>
      </c>
      <c r="Y386" s="273" t="e">
        <f t="shared" si="1748"/>
        <v>#DIV/0!</v>
      </c>
      <c r="Z386" s="132">
        <f t="shared" si="1637"/>
        <v>0</v>
      </c>
      <c r="AA386" s="129"/>
      <c r="AB386" s="129"/>
      <c r="AC386" s="273" t="e">
        <f t="shared" ref="AC386" si="1934">IF(S386="No_existen",5*$AC$10,AD386*$AC$10)</f>
        <v>#DIV/0!</v>
      </c>
      <c r="AD386" s="273" t="e">
        <f t="shared" si="1611"/>
        <v>#DIV/0!</v>
      </c>
      <c r="AE386" s="132">
        <f t="shared" si="1638"/>
        <v>0</v>
      </c>
      <c r="AF386" s="129"/>
      <c r="AG386" s="129"/>
      <c r="AH386" s="273" t="e">
        <f t="shared" ref="AH386" si="1935">IF(S386="No_existen",5*$AH$10,AI386*$AH$10)</f>
        <v>#DIV/0!</v>
      </c>
      <c r="AI386" s="273" t="e">
        <f t="shared" ref="AI386" si="1936">ROUND(AVERAGEIF(AJ386:AJ388,"&gt;0"),0)</f>
        <v>#DIV/0!</v>
      </c>
      <c r="AJ386" s="132">
        <f t="shared" si="1639"/>
        <v>0</v>
      </c>
      <c r="AK386" s="129"/>
      <c r="AL386" s="129"/>
      <c r="AM386" s="273" t="e">
        <f t="shared" ref="AM386" si="1937">IF(S386="No_existen",5*$AM$10,AN386*$AM$10)</f>
        <v>#DIV/0!</v>
      </c>
      <c r="AN386" s="273" t="e">
        <f t="shared" ref="AN386" si="1938">ROUND(AVERAGEIF(AO386:AO388,"&gt;0"),0)</f>
        <v>#DIV/0!</v>
      </c>
      <c r="AO386" s="132">
        <f t="shared" si="1652"/>
        <v>0</v>
      </c>
      <c r="AP386" s="129"/>
      <c r="AQ386" s="273" t="e">
        <f t="shared" ref="AQ386" si="1939">ROUND(AVERAGE(U386,Y386,AD386,AI386,AN386),0)</f>
        <v>#DIV/0!</v>
      </c>
      <c r="AR386" s="369" t="e">
        <f t="shared" ref="AR386" si="1940">IF(AQ386&lt;1.5,"FUERTE",IF(AND(AQ386&gt;=1.5,AQ386&lt;2.5),"ACEPTABLE",IF(AQ386&gt;=5,"INEXISTENTE","DÉBIL")))</f>
        <v>#DIV/0!</v>
      </c>
      <c r="AS386" s="272">
        <f t="shared" ref="AS386" si="1941">IF(R386=0,0,ROUND((R386*AQ386),0))</f>
        <v>0</v>
      </c>
      <c r="AT386" s="371" t="str">
        <f t="shared" ref="AT386" si="1942">IF(AS386&gt;=36,"GRAVE", IF(AS386&lt;=10, "LEVE", "MODERADO"))</f>
        <v>LEVE</v>
      </c>
      <c r="AU386" s="293"/>
      <c r="AV386" s="293"/>
      <c r="AW386" s="129"/>
      <c r="AX386" s="129"/>
      <c r="AY386" s="86"/>
      <c r="AZ386" s="87"/>
      <c r="BA386" s="88"/>
      <c r="BB386" s="88"/>
      <c r="BC386" s="88"/>
      <c r="BD386" s="88"/>
      <c r="BE386" s="88"/>
      <c r="BF386" s="88"/>
      <c r="BG386" s="88"/>
    </row>
    <row r="387" spans="1:59" s="90" customFormat="1" hidden="1" x14ac:dyDescent="0.2">
      <c r="A387" s="290"/>
      <c r="B387" s="291"/>
      <c r="C387" s="418"/>
      <c r="D387" s="293"/>
      <c r="E387" s="295"/>
      <c r="F387" s="271"/>
      <c r="G387" s="129"/>
      <c r="H387" s="129"/>
      <c r="I387" s="84"/>
      <c r="J387" s="271"/>
      <c r="K387" s="271"/>
      <c r="L387" s="271"/>
      <c r="M387" s="271"/>
      <c r="N387" s="291"/>
      <c r="O387" s="272"/>
      <c r="P387" s="291"/>
      <c r="Q387" s="272"/>
      <c r="R387" s="272"/>
      <c r="S387" s="85"/>
      <c r="T387" s="84">
        <f t="shared" si="1636"/>
        <v>0</v>
      </c>
      <c r="U387" s="273"/>
      <c r="V387" s="273"/>
      <c r="W387" s="129"/>
      <c r="X387" s="273"/>
      <c r="Y387" s="273"/>
      <c r="Z387" s="132">
        <f t="shared" si="1637"/>
        <v>0</v>
      </c>
      <c r="AA387" s="129"/>
      <c r="AB387" s="129"/>
      <c r="AC387" s="273"/>
      <c r="AD387" s="273"/>
      <c r="AE387" s="132">
        <f t="shared" si="1638"/>
        <v>0</v>
      </c>
      <c r="AF387" s="129"/>
      <c r="AG387" s="129"/>
      <c r="AH387" s="273"/>
      <c r="AI387" s="273"/>
      <c r="AJ387" s="132">
        <f t="shared" si="1639"/>
        <v>0</v>
      </c>
      <c r="AK387" s="129"/>
      <c r="AL387" s="129"/>
      <c r="AM387" s="273"/>
      <c r="AN387" s="273"/>
      <c r="AO387" s="132">
        <f t="shared" si="1652"/>
        <v>0</v>
      </c>
      <c r="AP387" s="129"/>
      <c r="AQ387" s="273"/>
      <c r="AR387" s="369"/>
      <c r="AS387" s="272"/>
      <c r="AT387" s="371"/>
      <c r="AU387" s="293"/>
      <c r="AV387" s="293"/>
      <c r="AW387" s="129"/>
      <c r="AX387" s="129"/>
      <c r="AY387" s="86"/>
      <c r="AZ387" s="87"/>
      <c r="BA387" s="88"/>
      <c r="BB387" s="88"/>
      <c r="BC387" s="88"/>
      <c r="BD387" s="88"/>
      <c r="BE387" s="88"/>
      <c r="BF387" s="88"/>
      <c r="BG387" s="88"/>
    </row>
    <row r="388" spans="1:59" s="90" customFormat="1" hidden="1" x14ac:dyDescent="0.2">
      <c r="A388" s="290"/>
      <c r="B388" s="291"/>
      <c r="C388" s="418"/>
      <c r="D388" s="293"/>
      <c r="E388" s="295"/>
      <c r="F388" s="271"/>
      <c r="G388" s="129"/>
      <c r="H388" s="129"/>
      <c r="I388" s="84"/>
      <c r="J388" s="271"/>
      <c r="K388" s="271"/>
      <c r="L388" s="271"/>
      <c r="M388" s="271"/>
      <c r="N388" s="291"/>
      <c r="O388" s="272"/>
      <c r="P388" s="291"/>
      <c r="Q388" s="272"/>
      <c r="R388" s="272"/>
      <c r="S388" s="85"/>
      <c r="T388" s="84">
        <f t="shared" si="1636"/>
        <v>0</v>
      </c>
      <c r="U388" s="273"/>
      <c r="V388" s="273"/>
      <c r="W388" s="129"/>
      <c r="X388" s="273"/>
      <c r="Y388" s="273"/>
      <c r="Z388" s="132">
        <f t="shared" si="1637"/>
        <v>0</v>
      </c>
      <c r="AA388" s="129"/>
      <c r="AB388" s="129"/>
      <c r="AC388" s="273"/>
      <c r="AD388" s="273"/>
      <c r="AE388" s="132">
        <f t="shared" si="1638"/>
        <v>0</v>
      </c>
      <c r="AF388" s="129"/>
      <c r="AG388" s="129"/>
      <c r="AH388" s="273"/>
      <c r="AI388" s="273"/>
      <c r="AJ388" s="132">
        <f t="shared" si="1639"/>
        <v>0</v>
      </c>
      <c r="AK388" s="129"/>
      <c r="AL388" s="129"/>
      <c r="AM388" s="273"/>
      <c r="AN388" s="273"/>
      <c r="AO388" s="132">
        <f t="shared" si="1652"/>
        <v>0</v>
      </c>
      <c r="AP388" s="129"/>
      <c r="AQ388" s="273"/>
      <c r="AR388" s="369"/>
      <c r="AS388" s="272"/>
      <c r="AT388" s="371"/>
      <c r="AU388" s="293"/>
      <c r="AV388" s="293"/>
      <c r="AW388" s="129"/>
      <c r="AX388" s="129"/>
      <c r="AY388" s="86"/>
      <c r="AZ388" s="87"/>
      <c r="BA388" s="88"/>
      <c r="BB388" s="88"/>
      <c r="BC388" s="88"/>
      <c r="BD388" s="88"/>
      <c r="BE388" s="88"/>
      <c r="BF388" s="88"/>
      <c r="BG388" s="88"/>
    </row>
    <row r="389" spans="1:59" s="90" customFormat="1" hidden="1" x14ac:dyDescent="0.2">
      <c r="A389" s="290">
        <v>127</v>
      </c>
      <c r="B389" s="291"/>
      <c r="C389" s="418" t="e">
        <f>+VLOOKUP(B389,$A$691:$B$730,2,0)</f>
        <v>#N/A</v>
      </c>
      <c r="D389" s="293"/>
      <c r="E389" s="295" t="e">
        <f>IF(D389=$D$661,$E$661,IF(D389=$D$662,$E$662,IF(D389=$D$663,$E$663,IF(D389=$D$664,$E$664,IF(D389=$D$665,$E$665,IF(D389=$D$666,$E$666,IF(D389=$D$667,$E$667,IF(D389=$D$668,$E$668,IF(D389=$D$669,$E$669,IF(D389=$D$670,$E$670,IF(D389=VICERRECTORÍA_ACADÉMICA_,BE1000,IF(D389=PLANEACIÓN_,BE1002, IF(D389=IMPACTO,BE1001,IF(D389=VICERRECTORÍA_ADMINISTRATIVA_FINANCIERA_,BE1003,IF(D389=_VICERRECTORÍA_RESPONSABILIDAD_SOCIAL_Y_BIENESTAR_UNIVERSITARIO_,BE1004," ")))))))))))))))</f>
        <v>#VALUE!</v>
      </c>
      <c r="F389" s="271"/>
      <c r="G389" s="129"/>
      <c r="H389" s="129"/>
      <c r="I389" s="84"/>
      <c r="J389" s="271"/>
      <c r="K389" s="291"/>
      <c r="L389" s="271"/>
      <c r="M389" s="271"/>
      <c r="N389" s="291"/>
      <c r="O389" s="272">
        <f t="shared" ref="O389" si="1943">IF(N389="ALTA",5,IF(N389="MEDIO ALTA",4,IF(N389="MEDIA",3,IF(N389="MEDIO BAJA",2,IF(N389="BAJA",1,0)))))</f>
        <v>0</v>
      </c>
      <c r="P389" s="291"/>
      <c r="Q389" s="272">
        <f t="shared" ref="Q389" si="1944">IF(P389="ALTO",5,IF(P389="MEDIO-ALTO",4,IF(P389="MEDIO",3,IF(P389="MEDIO-BAJO",2,IF(P389="BAJO",1,0)))))</f>
        <v>0</v>
      </c>
      <c r="R389" s="272">
        <f t="shared" ref="R389" si="1945">Q389*O389</f>
        <v>0</v>
      </c>
      <c r="S389" s="85"/>
      <c r="T389" s="84">
        <f t="shared" si="1636"/>
        <v>0</v>
      </c>
      <c r="U389" s="273" t="e">
        <f t="shared" si="1623"/>
        <v>#DIV/0!</v>
      </c>
      <c r="V389" s="273" t="e">
        <f t="shared" si="1624"/>
        <v>#DIV/0!</v>
      </c>
      <c r="W389" s="129"/>
      <c r="X389" s="273" t="e">
        <f t="shared" ref="X389" si="1946">IF(S389="No_existen",5*$X$10,Y389*$X$10)</f>
        <v>#DIV/0!</v>
      </c>
      <c r="Y389" s="273" t="e">
        <f t="shared" si="1765"/>
        <v>#DIV/0!</v>
      </c>
      <c r="Z389" s="132">
        <f t="shared" si="1637"/>
        <v>0</v>
      </c>
      <c r="AA389" s="129"/>
      <c r="AB389" s="129"/>
      <c r="AC389" s="273" t="e">
        <f t="shared" ref="AC389" si="1947">IF(S389="No_existen",5*$AC$10,AD389*$AC$10)</f>
        <v>#DIV/0!</v>
      </c>
      <c r="AD389" s="273" t="e">
        <f t="shared" si="1627"/>
        <v>#DIV/0!</v>
      </c>
      <c r="AE389" s="132">
        <f t="shared" si="1638"/>
        <v>0</v>
      </c>
      <c r="AF389" s="129"/>
      <c r="AG389" s="129"/>
      <c r="AH389" s="273" t="e">
        <f t="shared" ref="AH389" si="1948">IF(S389="No_existen",5*$AH$10,AI389*$AH$10)</f>
        <v>#DIV/0!</v>
      </c>
      <c r="AI389" s="273" t="e">
        <f t="shared" ref="AI389" si="1949">ROUND(AVERAGEIF(AJ389:AJ391,"&gt;0"),0)</f>
        <v>#DIV/0!</v>
      </c>
      <c r="AJ389" s="132">
        <f t="shared" si="1639"/>
        <v>0</v>
      </c>
      <c r="AK389" s="129"/>
      <c r="AL389" s="129"/>
      <c r="AM389" s="273" t="e">
        <f t="shared" ref="AM389" si="1950">IF(S389="No_existen",5*$AM$10,AN389*$AM$10)</f>
        <v>#DIV/0!</v>
      </c>
      <c r="AN389" s="273" t="e">
        <f t="shared" ref="AN389" si="1951">ROUND(AVERAGEIF(AO389:AO391,"&gt;0"),0)</f>
        <v>#DIV/0!</v>
      </c>
      <c r="AO389" s="132">
        <f t="shared" si="1652"/>
        <v>0</v>
      </c>
      <c r="AP389" s="129"/>
      <c r="AQ389" s="273" t="e">
        <f t="shared" ref="AQ389" si="1952">ROUND(AVERAGE(U389,Y389,AD389,AI389,AN389),0)</f>
        <v>#DIV/0!</v>
      </c>
      <c r="AR389" s="369" t="e">
        <f t="shared" ref="AR389" si="1953">IF(AQ389&lt;1.5,"FUERTE",IF(AND(AQ389&gt;=1.5,AQ389&lt;2.5),"ACEPTABLE",IF(AQ389&gt;=5,"INEXISTENTE","DÉBIL")))</f>
        <v>#DIV/0!</v>
      </c>
      <c r="AS389" s="272">
        <f t="shared" ref="AS389" si="1954">IF(R389=0,0,ROUND((R389*AQ389),0))</f>
        <v>0</v>
      </c>
      <c r="AT389" s="371" t="str">
        <f t="shared" ref="AT389" si="1955">IF(AS389&gt;=36,"GRAVE", IF(AS389&lt;=10, "LEVE", "MODERADO"))</f>
        <v>LEVE</v>
      </c>
      <c r="AU389" s="293"/>
      <c r="AV389" s="293"/>
      <c r="AW389" s="129"/>
      <c r="AX389" s="129"/>
      <c r="AY389" s="86"/>
      <c r="AZ389" s="87"/>
      <c r="BA389" s="88"/>
      <c r="BB389" s="88"/>
      <c r="BC389" s="88"/>
      <c r="BD389" s="88"/>
      <c r="BE389" s="88"/>
      <c r="BF389" s="88"/>
      <c r="BG389" s="88"/>
    </row>
    <row r="390" spans="1:59" s="90" customFormat="1" hidden="1" x14ac:dyDescent="0.2">
      <c r="A390" s="290"/>
      <c r="B390" s="291"/>
      <c r="C390" s="418"/>
      <c r="D390" s="293"/>
      <c r="E390" s="295"/>
      <c r="F390" s="271"/>
      <c r="G390" s="129"/>
      <c r="H390" s="129"/>
      <c r="I390" s="84"/>
      <c r="J390" s="271"/>
      <c r="K390" s="271"/>
      <c r="L390" s="271"/>
      <c r="M390" s="271"/>
      <c r="N390" s="291"/>
      <c r="O390" s="272"/>
      <c r="P390" s="291"/>
      <c r="Q390" s="272"/>
      <c r="R390" s="272"/>
      <c r="S390" s="85"/>
      <c r="T390" s="84">
        <f t="shared" si="1636"/>
        <v>0</v>
      </c>
      <c r="U390" s="273"/>
      <c r="V390" s="273"/>
      <c r="W390" s="129"/>
      <c r="X390" s="273"/>
      <c r="Y390" s="273"/>
      <c r="Z390" s="132">
        <f t="shared" si="1637"/>
        <v>0</v>
      </c>
      <c r="AA390" s="129"/>
      <c r="AB390" s="129"/>
      <c r="AC390" s="273"/>
      <c r="AD390" s="273"/>
      <c r="AE390" s="132">
        <f t="shared" si="1638"/>
        <v>0</v>
      </c>
      <c r="AF390" s="129"/>
      <c r="AG390" s="129"/>
      <c r="AH390" s="273"/>
      <c r="AI390" s="273"/>
      <c r="AJ390" s="132">
        <f t="shared" si="1639"/>
        <v>0</v>
      </c>
      <c r="AK390" s="129"/>
      <c r="AL390" s="129"/>
      <c r="AM390" s="273"/>
      <c r="AN390" s="273"/>
      <c r="AO390" s="132">
        <f t="shared" si="1652"/>
        <v>0</v>
      </c>
      <c r="AP390" s="129"/>
      <c r="AQ390" s="273"/>
      <c r="AR390" s="369"/>
      <c r="AS390" s="272"/>
      <c r="AT390" s="371"/>
      <c r="AU390" s="293"/>
      <c r="AV390" s="293"/>
      <c r="AW390" s="129"/>
      <c r="AX390" s="129"/>
      <c r="AY390" s="86"/>
      <c r="AZ390" s="87"/>
      <c r="BA390" s="88"/>
      <c r="BB390" s="88"/>
      <c r="BC390" s="88"/>
      <c r="BD390" s="88"/>
      <c r="BE390" s="88"/>
      <c r="BF390" s="88"/>
      <c r="BG390" s="88"/>
    </row>
    <row r="391" spans="1:59" s="90" customFormat="1" hidden="1" x14ac:dyDescent="0.2">
      <c r="A391" s="290"/>
      <c r="B391" s="291"/>
      <c r="C391" s="418"/>
      <c r="D391" s="293"/>
      <c r="E391" s="295"/>
      <c r="F391" s="271"/>
      <c r="G391" s="129"/>
      <c r="H391" s="129"/>
      <c r="I391" s="84"/>
      <c r="J391" s="271"/>
      <c r="K391" s="271"/>
      <c r="L391" s="271"/>
      <c r="M391" s="271"/>
      <c r="N391" s="291"/>
      <c r="O391" s="272"/>
      <c r="P391" s="291"/>
      <c r="Q391" s="272"/>
      <c r="R391" s="272"/>
      <c r="S391" s="85"/>
      <c r="T391" s="84">
        <f t="shared" si="1636"/>
        <v>0</v>
      </c>
      <c r="U391" s="273"/>
      <c r="V391" s="273"/>
      <c r="W391" s="129"/>
      <c r="X391" s="273"/>
      <c r="Y391" s="273"/>
      <c r="Z391" s="132">
        <f t="shared" si="1637"/>
        <v>0</v>
      </c>
      <c r="AA391" s="129"/>
      <c r="AB391" s="129"/>
      <c r="AC391" s="273"/>
      <c r="AD391" s="273"/>
      <c r="AE391" s="132">
        <f t="shared" si="1638"/>
        <v>0</v>
      </c>
      <c r="AF391" s="129"/>
      <c r="AG391" s="129"/>
      <c r="AH391" s="273"/>
      <c r="AI391" s="273"/>
      <c r="AJ391" s="132">
        <f t="shared" si="1639"/>
        <v>0</v>
      </c>
      <c r="AK391" s="129"/>
      <c r="AL391" s="129"/>
      <c r="AM391" s="273"/>
      <c r="AN391" s="273"/>
      <c r="AO391" s="132">
        <f t="shared" si="1652"/>
        <v>0</v>
      </c>
      <c r="AP391" s="129"/>
      <c r="AQ391" s="273"/>
      <c r="AR391" s="369"/>
      <c r="AS391" s="272"/>
      <c r="AT391" s="371"/>
      <c r="AU391" s="293"/>
      <c r="AV391" s="293"/>
      <c r="AW391" s="129"/>
      <c r="AX391" s="129"/>
      <c r="AY391" s="86"/>
      <c r="AZ391" s="87"/>
      <c r="BA391" s="88"/>
      <c r="BB391" s="88"/>
      <c r="BC391" s="88"/>
      <c r="BD391" s="88"/>
      <c r="BE391" s="88"/>
      <c r="BF391" s="88"/>
      <c r="BG391" s="88"/>
    </row>
    <row r="392" spans="1:59" s="90" customFormat="1" hidden="1" x14ac:dyDescent="0.2">
      <c r="A392" s="290">
        <v>128</v>
      </c>
      <c r="B392" s="291"/>
      <c r="C392" s="418" t="e">
        <f>+VLOOKUP(B392,$A$691:$B$730,2,0)</f>
        <v>#N/A</v>
      </c>
      <c r="D392" s="293"/>
      <c r="E392" s="295" t="e">
        <f>IF(D392=$D$661,$E$661,IF(D392=$D$662,$E$662,IF(D392=$D$663,$E$663,IF(D392=$D$664,$E$664,IF(D392=$D$665,$E$665,IF(D392=$D$666,$E$666,IF(D392=$D$667,$E$667,IF(D392=$D$668,$E$668,IF(D392=$D$669,$E$669,IF(D392=$D$670,$E$670,IF(D392=VICERRECTORÍA_ACADÉMICA_,BE1003,IF(D392=PLANEACIÓN_,BE1005, IF(D392=IMPACTO,BE1004,IF(D392=VICERRECTORÍA_ADMINISTRATIVA_FINANCIERA_,BE1006,IF(D392=_VICERRECTORÍA_RESPONSABILIDAD_SOCIAL_Y_BIENESTAR_UNIVERSITARIO_,BE1007," ")))))))))))))))</f>
        <v>#VALUE!</v>
      </c>
      <c r="F392" s="271"/>
      <c r="G392" s="129"/>
      <c r="H392" s="129"/>
      <c r="I392" s="84"/>
      <c r="J392" s="271"/>
      <c r="K392" s="291"/>
      <c r="L392" s="271"/>
      <c r="M392" s="271"/>
      <c r="N392" s="291"/>
      <c r="O392" s="272">
        <f t="shared" ref="O392" si="1956">IF(N392="ALTA",5,IF(N392="MEDIO ALTA",4,IF(N392="MEDIA",3,IF(N392="MEDIO BAJA",2,IF(N392="BAJA",1,0)))))</f>
        <v>0</v>
      </c>
      <c r="P392" s="291"/>
      <c r="Q392" s="272">
        <f t="shared" ref="Q392" si="1957">IF(P392="ALTO",5,IF(P392="MEDIO-ALTO",4,IF(P392="MEDIO",3,IF(P392="MEDIO-BAJO",2,IF(P392="BAJO",1,0)))))</f>
        <v>0</v>
      </c>
      <c r="R392" s="272">
        <f t="shared" ref="R392" si="1958">Q392*O392</f>
        <v>0</v>
      </c>
      <c r="S392" s="85"/>
      <c r="T392" s="84">
        <f t="shared" si="1636"/>
        <v>0</v>
      </c>
      <c r="U392" s="273" t="e">
        <f t="shared" si="1643"/>
        <v>#DIV/0!</v>
      </c>
      <c r="V392" s="273" t="e">
        <f t="shared" si="1644"/>
        <v>#DIV/0!</v>
      </c>
      <c r="W392" s="129"/>
      <c r="X392" s="273" t="e">
        <f t="shared" ref="X392" si="1959">IF(S392="No_existen",5*$X$10,Y392*$X$10)</f>
        <v>#DIV/0!</v>
      </c>
      <c r="Y392" s="273" t="e">
        <f t="shared" si="1782"/>
        <v>#DIV/0!</v>
      </c>
      <c r="Z392" s="132">
        <f t="shared" si="1637"/>
        <v>0</v>
      </c>
      <c r="AA392" s="129"/>
      <c r="AB392" s="129"/>
      <c r="AC392" s="273" t="e">
        <f t="shared" ref="AC392" si="1960">IF(S392="No_existen",5*$AC$10,AD392*$AC$10)</f>
        <v>#DIV/0!</v>
      </c>
      <c r="AD392" s="273" t="e">
        <f t="shared" si="1647"/>
        <v>#DIV/0!</v>
      </c>
      <c r="AE392" s="132">
        <f t="shared" si="1638"/>
        <v>0</v>
      </c>
      <c r="AF392" s="129"/>
      <c r="AG392" s="129"/>
      <c r="AH392" s="273" t="e">
        <f t="shared" ref="AH392" si="1961">IF(S392="No_existen",5*$AH$10,AI392*$AH$10)</f>
        <v>#DIV/0!</v>
      </c>
      <c r="AI392" s="273" t="e">
        <f t="shared" ref="AI392" si="1962">ROUND(AVERAGEIF(AJ392:AJ394,"&gt;0"),0)</f>
        <v>#DIV/0!</v>
      </c>
      <c r="AJ392" s="132">
        <f t="shared" si="1639"/>
        <v>0</v>
      </c>
      <c r="AK392" s="129"/>
      <c r="AL392" s="129"/>
      <c r="AM392" s="273" t="e">
        <f t="shared" ref="AM392" si="1963">IF(S392="No_existen",5*$AM$10,AN392*$AM$10)</f>
        <v>#DIV/0!</v>
      </c>
      <c r="AN392" s="273" t="e">
        <f t="shared" ref="AN392" si="1964">ROUND(AVERAGEIF(AO392:AO394,"&gt;0"),0)</f>
        <v>#DIV/0!</v>
      </c>
      <c r="AO392" s="132">
        <f t="shared" si="1652"/>
        <v>0</v>
      </c>
      <c r="AP392" s="129"/>
      <c r="AQ392" s="273" t="e">
        <f t="shared" ref="AQ392" si="1965">ROUND(AVERAGE(U392,Y392,AD392,AI392,AN392),0)</f>
        <v>#DIV/0!</v>
      </c>
      <c r="AR392" s="369" t="e">
        <f t="shared" ref="AR392" si="1966">IF(AQ392&lt;1.5,"FUERTE",IF(AND(AQ392&gt;=1.5,AQ392&lt;2.5),"ACEPTABLE",IF(AQ392&gt;=5,"INEXISTENTE","DÉBIL")))</f>
        <v>#DIV/0!</v>
      </c>
      <c r="AS392" s="272">
        <f t="shared" ref="AS392" si="1967">IF(R392=0,0,ROUND((R392*AQ392),0))</f>
        <v>0</v>
      </c>
      <c r="AT392" s="371" t="str">
        <f t="shared" ref="AT392" si="1968">IF(AS392&gt;=36,"GRAVE", IF(AS392&lt;=10, "LEVE", "MODERADO"))</f>
        <v>LEVE</v>
      </c>
      <c r="AU392" s="293"/>
      <c r="AV392" s="293"/>
      <c r="AW392" s="129"/>
      <c r="AX392" s="129"/>
      <c r="AY392" s="86"/>
      <c r="AZ392" s="87"/>
      <c r="BA392" s="88"/>
      <c r="BB392" s="88"/>
      <c r="BC392" s="88"/>
      <c r="BD392" s="88"/>
      <c r="BE392" s="88"/>
      <c r="BF392" s="88"/>
      <c r="BG392" s="88"/>
    </row>
    <row r="393" spans="1:59" s="90" customFormat="1" hidden="1" x14ac:dyDescent="0.2">
      <c r="A393" s="290"/>
      <c r="B393" s="291"/>
      <c r="C393" s="418"/>
      <c r="D393" s="293"/>
      <c r="E393" s="295"/>
      <c r="F393" s="271"/>
      <c r="G393" s="129"/>
      <c r="H393" s="129"/>
      <c r="I393" s="84"/>
      <c r="J393" s="271"/>
      <c r="K393" s="271"/>
      <c r="L393" s="271"/>
      <c r="M393" s="271"/>
      <c r="N393" s="291"/>
      <c r="O393" s="272"/>
      <c r="P393" s="291"/>
      <c r="Q393" s="272"/>
      <c r="R393" s="272"/>
      <c r="S393" s="85"/>
      <c r="T393" s="84">
        <f t="shared" si="1636"/>
        <v>0</v>
      </c>
      <c r="U393" s="273"/>
      <c r="V393" s="273"/>
      <c r="W393" s="129"/>
      <c r="X393" s="273"/>
      <c r="Y393" s="273"/>
      <c r="Z393" s="132">
        <f t="shared" si="1637"/>
        <v>0</v>
      </c>
      <c r="AA393" s="129"/>
      <c r="AB393" s="129"/>
      <c r="AC393" s="273"/>
      <c r="AD393" s="273"/>
      <c r="AE393" s="132">
        <f t="shared" si="1638"/>
        <v>0</v>
      </c>
      <c r="AF393" s="129"/>
      <c r="AG393" s="129"/>
      <c r="AH393" s="273"/>
      <c r="AI393" s="273"/>
      <c r="AJ393" s="132">
        <f t="shared" si="1639"/>
        <v>0</v>
      </c>
      <c r="AK393" s="129"/>
      <c r="AL393" s="129"/>
      <c r="AM393" s="273"/>
      <c r="AN393" s="273"/>
      <c r="AO393" s="132">
        <f t="shared" si="1652"/>
        <v>0</v>
      </c>
      <c r="AP393" s="129"/>
      <c r="AQ393" s="273"/>
      <c r="AR393" s="369"/>
      <c r="AS393" s="272"/>
      <c r="AT393" s="371"/>
      <c r="AU393" s="293"/>
      <c r="AV393" s="293"/>
      <c r="AW393" s="129"/>
      <c r="AX393" s="129"/>
      <c r="AY393" s="86"/>
      <c r="AZ393" s="87"/>
      <c r="BA393" s="88"/>
      <c r="BB393" s="88"/>
      <c r="BC393" s="88"/>
      <c r="BD393" s="88"/>
      <c r="BE393" s="88"/>
      <c r="BF393" s="88"/>
      <c r="BG393" s="88"/>
    </row>
    <row r="394" spans="1:59" s="90" customFormat="1" hidden="1" x14ac:dyDescent="0.2">
      <c r="A394" s="290"/>
      <c r="B394" s="291"/>
      <c r="C394" s="418"/>
      <c r="D394" s="293"/>
      <c r="E394" s="295"/>
      <c r="F394" s="271"/>
      <c r="G394" s="129"/>
      <c r="H394" s="129"/>
      <c r="I394" s="84"/>
      <c r="J394" s="271"/>
      <c r="K394" s="271"/>
      <c r="L394" s="271"/>
      <c r="M394" s="271"/>
      <c r="N394" s="291"/>
      <c r="O394" s="272"/>
      <c r="P394" s="291"/>
      <c r="Q394" s="272"/>
      <c r="R394" s="272"/>
      <c r="S394" s="85"/>
      <c r="T394" s="84">
        <f t="shared" si="1636"/>
        <v>0</v>
      </c>
      <c r="U394" s="273"/>
      <c r="V394" s="273"/>
      <c r="W394" s="129"/>
      <c r="X394" s="273"/>
      <c r="Y394" s="273"/>
      <c r="Z394" s="132">
        <f t="shared" si="1637"/>
        <v>0</v>
      </c>
      <c r="AA394" s="129"/>
      <c r="AB394" s="129"/>
      <c r="AC394" s="273"/>
      <c r="AD394" s="273"/>
      <c r="AE394" s="132">
        <f t="shared" si="1638"/>
        <v>0</v>
      </c>
      <c r="AF394" s="129"/>
      <c r="AG394" s="129"/>
      <c r="AH394" s="273"/>
      <c r="AI394" s="273"/>
      <c r="AJ394" s="132">
        <f t="shared" si="1639"/>
        <v>0</v>
      </c>
      <c r="AK394" s="129"/>
      <c r="AL394" s="129"/>
      <c r="AM394" s="273"/>
      <c r="AN394" s="273"/>
      <c r="AO394" s="132">
        <f t="shared" si="1652"/>
        <v>0</v>
      </c>
      <c r="AP394" s="129"/>
      <c r="AQ394" s="273"/>
      <c r="AR394" s="369"/>
      <c r="AS394" s="272"/>
      <c r="AT394" s="371"/>
      <c r="AU394" s="293"/>
      <c r="AV394" s="293"/>
      <c r="AW394" s="129"/>
      <c r="AX394" s="129"/>
      <c r="AY394" s="86"/>
      <c r="AZ394" s="87"/>
      <c r="BA394" s="88"/>
      <c r="BB394" s="88"/>
      <c r="BC394" s="88"/>
      <c r="BD394" s="88"/>
      <c r="BE394" s="88"/>
      <c r="BF394" s="88"/>
      <c r="BG394" s="88"/>
    </row>
    <row r="395" spans="1:59" s="90" customFormat="1" hidden="1" x14ac:dyDescent="0.2">
      <c r="A395" s="290">
        <v>129</v>
      </c>
      <c r="B395" s="291"/>
      <c r="C395" s="418" t="e">
        <f>+VLOOKUP(B395,$A$691:$B$730,2,0)</f>
        <v>#N/A</v>
      </c>
      <c r="D395" s="293"/>
      <c r="E395" s="295" t="e">
        <f>IF(D395=$D$661,$E$661,IF(D395=$D$662,$E$662,IF(D395=$D$663,$E$663,IF(D395=$D$664,$E$664,IF(D395=$D$665,$E$665,IF(D395=$D$666,$E$666,IF(D395=$D$667,$E$667,IF(D395=$D$668,$E$668,IF(D395=$D$669,$E$669,IF(D395=$D$670,$E$670,IF(D395=VICERRECTORÍA_ACADÉMICA_,BE1006,IF(D395=PLANEACIÓN_,BE1008, IF(D395=IMPACTO,BE1007,IF(D395=VICERRECTORÍA_ADMINISTRATIVA_FINANCIERA_,BE1009,IF(D395=_VICERRECTORÍA_RESPONSABILIDAD_SOCIAL_Y_BIENESTAR_UNIVERSITARIO_,BE1010," ")))))))))))))))</f>
        <v>#VALUE!</v>
      </c>
      <c r="F395" s="271"/>
      <c r="G395" s="129"/>
      <c r="H395" s="129"/>
      <c r="I395" s="84"/>
      <c r="J395" s="271"/>
      <c r="K395" s="291"/>
      <c r="L395" s="271"/>
      <c r="M395" s="271"/>
      <c r="N395" s="291"/>
      <c r="O395" s="272">
        <f t="shared" ref="O395" si="1969">IF(N395="ALTA",5,IF(N395="MEDIO ALTA",4,IF(N395="MEDIA",3,IF(N395="MEDIO BAJA",2,IF(N395="BAJA",1,0)))))</f>
        <v>0</v>
      </c>
      <c r="P395" s="291"/>
      <c r="Q395" s="272">
        <f t="shared" ref="Q395" si="1970">IF(P395="ALTO",5,IF(P395="MEDIO-ALTO",4,IF(P395="MEDIO",3,IF(P395="MEDIO-BAJO",2,IF(P395="BAJO",1,0)))))</f>
        <v>0</v>
      </c>
      <c r="R395" s="272">
        <f t="shared" ref="R395" si="1971">Q395*O395</f>
        <v>0</v>
      </c>
      <c r="S395" s="85"/>
      <c r="T395" s="84">
        <f t="shared" ref="T395:T458" si="1972">IF(S395=$S$665,1,IF(S395=$S$661,5,IF(S395=$S$662,4,IF(S395=$S$663,3,IF(S395=$S$664,2,0)))))</f>
        <v>0</v>
      </c>
      <c r="U395" s="273" t="e">
        <f t="shared" si="1660"/>
        <v>#DIV/0!</v>
      </c>
      <c r="V395" s="273" t="e">
        <f t="shared" si="1661"/>
        <v>#DIV/0!</v>
      </c>
      <c r="W395" s="129"/>
      <c r="X395" s="273" t="e">
        <f t="shared" ref="X395" si="1973">IF(S395="No_existen",5*$X$10,Y395*$X$10)</f>
        <v>#DIV/0!</v>
      </c>
      <c r="Y395" s="273" t="e">
        <f t="shared" si="1799"/>
        <v>#DIV/0!</v>
      </c>
      <c r="Z395" s="132">
        <f t="shared" ref="Z395:Z458" si="1974">IF(AA395=$AA$663,1,IF(AA395=$AA$662,2,IF(AA395=$AA$661,4,IF(S395="No_existen",5,0))))</f>
        <v>0</v>
      </c>
      <c r="AA395" s="129"/>
      <c r="AB395" s="129"/>
      <c r="AC395" s="273" t="e">
        <f t="shared" ref="AC395" si="1975">IF(S395="No_existen",5*$AC$10,AD395*$AC$10)</f>
        <v>#DIV/0!</v>
      </c>
      <c r="AD395" s="273" t="e">
        <f t="shared" si="1665"/>
        <v>#DIV/0!</v>
      </c>
      <c r="AE395" s="132">
        <f t="shared" ref="AE395:AE458" si="1976">IF(AF395=$AK$662,1,IF(AF395=$AK$661,4,IF(S395="No_existen",5,0)))</f>
        <v>0</v>
      </c>
      <c r="AF395" s="129"/>
      <c r="AG395" s="129"/>
      <c r="AH395" s="273" t="e">
        <f t="shared" ref="AH395" si="1977">IF(S395="No_existen",5*$AH$10,AI395*$AH$10)</f>
        <v>#DIV/0!</v>
      </c>
      <c r="AI395" s="273" t="e">
        <f t="shared" ref="AI395" si="1978">ROUND(AVERAGEIF(AJ395:AJ397,"&gt;0"),0)</f>
        <v>#DIV/0!</v>
      </c>
      <c r="AJ395" s="132">
        <f t="shared" ref="AJ395:AJ458" si="1979">IF(AK395=$AP$661,1,IF(AK395=$AP$662,4,IF(S395="No_existen",5,0)))</f>
        <v>0</v>
      </c>
      <c r="AK395" s="129"/>
      <c r="AL395" s="129"/>
      <c r="AM395" s="273" t="e">
        <f t="shared" ref="AM395" si="1980">IF(S395="No_existen",5*$AM$10,AN395*$AM$10)</f>
        <v>#DIV/0!</v>
      </c>
      <c r="AN395" s="273" t="e">
        <f t="shared" ref="AN395" si="1981">ROUND(AVERAGEIF(AO395:AO397,"&gt;0"),0)</f>
        <v>#DIV/0!</v>
      </c>
      <c r="AO395" s="132">
        <f t="shared" si="1652"/>
        <v>0</v>
      </c>
      <c r="AP395" s="129"/>
      <c r="AQ395" s="273" t="e">
        <f t="shared" ref="AQ395" si="1982">ROUND(AVERAGE(U395,Y395,AD395,AI395,AN395),0)</f>
        <v>#DIV/0!</v>
      </c>
      <c r="AR395" s="369" t="e">
        <f t="shared" ref="AR395" si="1983">IF(AQ395&lt;1.5,"FUERTE",IF(AND(AQ395&gt;=1.5,AQ395&lt;2.5),"ACEPTABLE",IF(AQ395&gt;=5,"INEXISTENTE","DÉBIL")))</f>
        <v>#DIV/0!</v>
      </c>
      <c r="AS395" s="272">
        <f t="shared" ref="AS395" si="1984">IF(R395=0,0,ROUND((R395*AQ395),0))</f>
        <v>0</v>
      </c>
      <c r="AT395" s="371" t="str">
        <f t="shared" ref="AT395" si="1985">IF(AS395&gt;=36,"GRAVE", IF(AS395&lt;=10, "LEVE", "MODERADO"))</f>
        <v>LEVE</v>
      </c>
      <c r="AU395" s="293"/>
      <c r="AV395" s="293"/>
      <c r="AW395" s="129"/>
      <c r="AX395" s="129"/>
      <c r="AY395" s="86"/>
      <c r="AZ395" s="87"/>
      <c r="BA395" s="88"/>
      <c r="BB395" s="88"/>
      <c r="BC395" s="88"/>
      <c r="BD395" s="88"/>
      <c r="BE395" s="88"/>
      <c r="BF395" s="88"/>
      <c r="BG395" s="88"/>
    </row>
    <row r="396" spans="1:59" s="90" customFormat="1" hidden="1" x14ac:dyDescent="0.2">
      <c r="A396" s="290"/>
      <c r="B396" s="291"/>
      <c r="C396" s="418"/>
      <c r="D396" s="293"/>
      <c r="E396" s="295"/>
      <c r="F396" s="271"/>
      <c r="G396" s="129"/>
      <c r="H396" s="129"/>
      <c r="I396" s="84"/>
      <c r="J396" s="271"/>
      <c r="K396" s="271"/>
      <c r="L396" s="271"/>
      <c r="M396" s="271"/>
      <c r="N396" s="291"/>
      <c r="O396" s="272"/>
      <c r="P396" s="291"/>
      <c r="Q396" s="272"/>
      <c r="R396" s="272"/>
      <c r="S396" s="85"/>
      <c r="T396" s="84">
        <f t="shared" si="1972"/>
        <v>0</v>
      </c>
      <c r="U396" s="273"/>
      <c r="V396" s="273"/>
      <c r="W396" s="129"/>
      <c r="X396" s="273"/>
      <c r="Y396" s="273"/>
      <c r="Z396" s="132">
        <f t="shared" si="1974"/>
        <v>0</v>
      </c>
      <c r="AA396" s="129"/>
      <c r="AB396" s="129"/>
      <c r="AC396" s="273"/>
      <c r="AD396" s="273"/>
      <c r="AE396" s="132">
        <f t="shared" si="1976"/>
        <v>0</v>
      </c>
      <c r="AF396" s="129"/>
      <c r="AG396" s="129"/>
      <c r="AH396" s="273"/>
      <c r="AI396" s="273"/>
      <c r="AJ396" s="132">
        <f t="shared" si="1979"/>
        <v>0</v>
      </c>
      <c r="AK396" s="129"/>
      <c r="AL396" s="129"/>
      <c r="AM396" s="273"/>
      <c r="AN396" s="273"/>
      <c r="AO396" s="132">
        <f t="shared" ref="AO396:AO459" si="1986">IF(AP396="Preventivo",1,IF(AP396="Detectivo",4, IF(S396="No_existen",5,0)))</f>
        <v>0</v>
      </c>
      <c r="AP396" s="129"/>
      <c r="AQ396" s="273"/>
      <c r="AR396" s="369"/>
      <c r="AS396" s="272"/>
      <c r="AT396" s="371"/>
      <c r="AU396" s="293"/>
      <c r="AV396" s="293"/>
      <c r="AW396" s="129"/>
      <c r="AX396" s="129"/>
      <c r="AY396" s="86"/>
      <c r="AZ396" s="87"/>
      <c r="BA396" s="88"/>
      <c r="BB396" s="88"/>
      <c r="BC396" s="88"/>
      <c r="BD396" s="88"/>
      <c r="BE396" s="88"/>
      <c r="BF396" s="88"/>
      <c r="BG396" s="88"/>
    </row>
    <row r="397" spans="1:59" s="90" customFormat="1" hidden="1" x14ac:dyDescent="0.2">
      <c r="A397" s="290"/>
      <c r="B397" s="291"/>
      <c r="C397" s="418"/>
      <c r="D397" s="293"/>
      <c r="E397" s="295"/>
      <c r="F397" s="271"/>
      <c r="G397" s="129"/>
      <c r="H397" s="129"/>
      <c r="I397" s="84"/>
      <c r="J397" s="271"/>
      <c r="K397" s="271"/>
      <c r="L397" s="271"/>
      <c r="M397" s="271"/>
      <c r="N397" s="291"/>
      <c r="O397" s="272"/>
      <c r="P397" s="291"/>
      <c r="Q397" s="272"/>
      <c r="R397" s="272"/>
      <c r="S397" s="85"/>
      <c r="T397" s="84">
        <f t="shared" si="1972"/>
        <v>0</v>
      </c>
      <c r="U397" s="273"/>
      <c r="V397" s="273"/>
      <c r="W397" s="129"/>
      <c r="X397" s="273"/>
      <c r="Y397" s="273"/>
      <c r="Z397" s="132">
        <f t="shared" si="1974"/>
        <v>0</v>
      </c>
      <c r="AA397" s="129"/>
      <c r="AB397" s="129"/>
      <c r="AC397" s="273"/>
      <c r="AD397" s="273"/>
      <c r="AE397" s="132">
        <f t="shared" si="1976"/>
        <v>0</v>
      </c>
      <c r="AF397" s="129"/>
      <c r="AG397" s="129"/>
      <c r="AH397" s="273"/>
      <c r="AI397" s="273"/>
      <c r="AJ397" s="132">
        <f t="shared" si="1979"/>
        <v>0</v>
      </c>
      <c r="AK397" s="129"/>
      <c r="AL397" s="129"/>
      <c r="AM397" s="273"/>
      <c r="AN397" s="273"/>
      <c r="AO397" s="132">
        <f t="shared" si="1986"/>
        <v>0</v>
      </c>
      <c r="AP397" s="129"/>
      <c r="AQ397" s="273"/>
      <c r="AR397" s="369"/>
      <c r="AS397" s="272"/>
      <c r="AT397" s="371"/>
      <c r="AU397" s="293"/>
      <c r="AV397" s="293"/>
      <c r="AW397" s="129"/>
      <c r="AX397" s="129"/>
      <c r="AY397" s="86"/>
      <c r="AZ397" s="87"/>
      <c r="BA397" s="88"/>
      <c r="BB397" s="88"/>
      <c r="BC397" s="88"/>
      <c r="BD397" s="88"/>
      <c r="BE397" s="88"/>
      <c r="BF397" s="88"/>
      <c r="BG397" s="88"/>
    </row>
    <row r="398" spans="1:59" s="90" customFormat="1" hidden="1" x14ac:dyDescent="0.2">
      <c r="A398" s="290">
        <v>130</v>
      </c>
      <c r="B398" s="291"/>
      <c r="C398" s="418" t="e">
        <f>+VLOOKUP(B398,$A$691:$B$730,2,0)</f>
        <v>#N/A</v>
      </c>
      <c r="D398" s="293"/>
      <c r="E398" s="295" t="e">
        <f>IF(D398=$D$661,$E$661,IF(D398=$D$662,$E$662,IF(D398=$D$663,$E$663,IF(D398=$D$664,$E$664,IF(D398=$D$665,$E$665,IF(D398=$D$666,$E$666,IF(D398=$D$667,$E$667,IF(D398=$D$668,$E$668,IF(D398=$D$669,$E$669,IF(D398=$D$670,$E$670,IF(D398=VICERRECTORÍA_ACADÉMICA_,BE1009,IF(D398=PLANEACIÓN_,BE1011, IF(D398=IMPACTO,BE1010,IF(D398=VICERRECTORÍA_ADMINISTRATIVA_FINANCIERA_,BE1012,IF(D398=_VICERRECTORÍA_RESPONSABILIDAD_SOCIAL_Y_BIENESTAR_UNIVERSITARIO_,BE1013," ")))))))))))))))</f>
        <v>#VALUE!</v>
      </c>
      <c r="F398" s="271"/>
      <c r="G398" s="129"/>
      <c r="H398" s="129"/>
      <c r="I398" s="84"/>
      <c r="J398" s="271"/>
      <c r="K398" s="291"/>
      <c r="L398" s="271"/>
      <c r="M398" s="271"/>
      <c r="N398" s="291"/>
      <c r="O398" s="272">
        <f t="shared" ref="O398" si="1987">IF(N398="ALTA",5,IF(N398="MEDIO ALTA",4,IF(N398="MEDIA",3,IF(N398="MEDIO BAJA",2,IF(N398="BAJA",1,0)))))</f>
        <v>0</v>
      </c>
      <c r="P398" s="291"/>
      <c r="Q398" s="272">
        <f t="shared" ref="Q398" si="1988">IF(P398="ALTO",5,IF(P398="MEDIO-ALTO",4,IF(P398="MEDIO",3,IF(P398="MEDIO-BAJO",2,IF(P398="BAJO",1,0)))))</f>
        <v>0</v>
      </c>
      <c r="R398" s="272">
        <f t="shared" ref="R398" si="1989">Q398*O398</f>
        <v>0</v>
      </c>
      <c r="S398" s="85"/>
      <c r="T398" s="84">
        <f t="shared" si="1972"/>
        <v>0</v>
      </c>
      <c r="U398" s="273" t="e">
        <f t="shared" si="1677"/>
        <v>#DIV/0!</v>
      </c>
      <c r="V398" s="273" t="e">
        <f t="shared" si="1678"/>
        <v>#DIV/0!</v>
      </c>
      <c r="W398" s="129"/>
      <c r="X398" s="273" t="e">
        <f t="shared" ref="X398" si="1990">IF(S398="No_existen",5*$X$10,Y398*$X$10)</f>
        <v>#DIV/0!</v>
      </c>
      <c r="Y398" s="273" t="e">
        <f t="shared" si="1816"/>
        <v>#DIV/0!</v>
      </c>
      <c r="Z398" s="132">
        <f t="shared" si="1974"/>
        <v>0</v>
      </c>
      <c r="AA398" s="129"/>
      <c r="AB398" s="129"/>
      <c r="AC398" s="273" t="e">
        <f t="shared" ref="AC398" si="1991">IF(S398="No_existen",5*$AC$10,AD398*$AC$10)</f>
        <v>#DIV/0!</v>
      </c>
      <c r="AD398" s="273" t="e">
        <f t="shared" si="1682"/>
        <v>#DIV/0!</v>
      </c>
      <c r="AE398" s="132">
        <f t="shared" si="1976"/>
        <v>0</v>
      </c>
      <c r="AF398" s="129"/>
      <c r="AG398" s="129"/>
      <c r="AH398" s="273" t="e">
        <f t="shared" ref="AH398" si="1992">IF(S398="No_existen",5*$AH$10,AI398*$AH$10)</f>
        <v>#DIV/0!</v>
      </c>
      <c r="AI398" s="273" t="e">
        <f t="shared" ref="AI398" si="1993">ROUND(AVERAGEIF(AJ398:AJ400,"&gt;0"),0)</f>
        <v>#DIV/0!</v>
      </c>
      <c r="AJ398" s="132">
        <f t="shared" si="1979"/>
        <v>0</v>
      </c>
      <c r="AK398" s="129"/>
      <c r="AL398" s="129"/>
      <c r="AM398" s="273" t="e">
        <f t="shared" ref="AM398" si="1994">IF(S398="No_existen",5*$AM$10,AN398*$AM$10)</f>
        <v>#DIV/0!</v>
      </c>
      <c r="AN398" s="273" t="e">
        <f t="shared" ref="AN398" si="1995">ROUND(AVERAGEIF(AO398:AO400,"&gt;0"),0)</f>
        <v>#DIV/0!</v>
      </c>
      <c r="AO398" s="132">
        <f t="shared" si="1986"/>
        <v>0</v>
      </c>
      <c r="AP398" s="129"/>
      <c r="AQ398" s="273" t="e">
        <f t="shared" ref="AQ398" si="1996">ROUND(AVERAGE(U398,Y398,AD398,AI398,AN398),0)</f>
        <v>#DIV/0!</v>
      </c>
      <c r="AR398" s="369" t="e">
        <f t="shared" ref="AR398" si="1997">IF(AQ398&lt;1.5,"FUERTE",IF(AND(AQ398&gt;=1.5,AQ398&lt;2.5),"ACEPTABLE",IF(AQ398&gt;=5,"INEXISTENTE","DÉBIL")))</f>
        <v>#DIV/0!</v>
      </c>
      <c r="AS398" s="272">
        <f t="shared" ref="AS398" si="1998">IF(R398=0,0,ROUND((R398*AQ398),0))</f>
        <v>0</v>
      </c>
      <c r="AT398" s="371" t="str">
        <f t="shared" ref="AT398" si="1999">IF(AS398&gt;=36,"GRAVE", IF(AS398&lt;=10, "LEVE", "MODERADO"))</f>
        <v>LEVE</v>
      </c>
      <c r="AU398" s="293"/>
      <c r="AV398" s="293"/>
      <c r="AW398" s="129"/>
      <c r="AX398" s="129"/>
      <c r="AY398" s="86"/>
      <c r="AZ398" s="87"/>
      <c r="BA398" s="88"/>
      <c r="BB398" s="88"/>
      <c r="BC398" s="88"/>
      <c r="BD398" s="88"/>
      <c r="BE398" s="88"/>
      <c r="BF398" s="88"/>
      <c r="BG398" s="88"/>
    </row>
    <row r="399" spans="1:59" s="90" customFormat="1" hidden="1" x14ac:dyDescent="0.2">
      <c r="A399" s="290"/>
      <c r="B399" s="291"/>
      <c r="C399" s="418"/>
      <c r="D399" s="293"/>
      <c r="E399" s="295"/>
      <c r="F399" s="271"/>
      <c r="G399" s="129"/>
      <c r="H399" s="129"/>
      <c r="I399" s="84"/>
      <c r="J399" s="271"/>
      <c r="K399" s="271"/>
      <c r="L399" s="271"/>
      <c r="M399" s="271"/>
      <c r="N399" s="291"/>
      <c r="O399" s="272"/>
      <c r="P399" s="291"/>
      <c r="Q399" s="272"/>
      <c r="R399" s="272"/>
      <c r="S399" s="85"/>
      <c r="T399" s="84">
        <f t="shared" si="1972"/>
        <v>0</v>
      </c>
      <c r="U399" s="273"/>
      <c r="V399" s="273"/>
      <c r="W399" s="129"/>
      <c r="X399" s="273"/>
      <c r="Y399" s="273"/>
      <c r="Z399" s="132">
        <f t="shared" si="1974"/>
        <v>0</v>
      </c>
      <c r="AA399" s="129"/>
      <c r="AB399" s="129"/>
      <c r="AC399" s="273"/>
      <c r="AD399" s="273"/>
      <c r="AE399" s="132">
        <f t="shared" si="1976"/>
        <v>0</v>
      </c>
      <c r="AF399" s="129"/>
      <c r="AG399" s="129"/>
      <c r="AH399" s="273"/>
      <c r="AI399" s="273"/>
      <c r="AJ399" s="132">
        <f t="shared" si="1979"/>
        <v>0</v>
      </c>
      <c r="AK399" s="129"/>
      <c r="AL399" s="129"/>
      <c r="AM399" s="273"/>
      <c r="AN399" s="273"/>
      <c r="AO399" s="132">
        <f t="shared" si="1986"/>
        <v>0</v>
      </c>
      <c r="AP399" s="129"/>
      <c r="AQ399" s="273"/>
      <c r="AR399" s="369"/>
      <c r="AS399" s="272"/>
      <c r="AT399" s="371"/>
      <c r="AU399" s="293"/>
      <c r="AV399" s="293"/>
      <c r="AW399" s="129"/>
      <c r="AX399" s="129"/>
      <c r="AY399" s="86"/>
      <c r="AZ399" s="87"/>
      <c r="BA399" s="88"/>
      <c r="BB399" s="88"/>
      <c r="BC399" s="88"/>
      <c r="BD399" s="88"/>
      <c r="BE399" s="88"/>
      <c r="BF399" s="88"/>
      <c r="BG399" s="88"/>
    </row>
    <row r="400" spans="1:59" s="90" customFormat="1" hidden="1" x14ac:dyDescent="0.2">
      <c r="A400" s="290"/>
      <c r="B400" s="291"/>
      <c r="C400" s="418"/>
      <c r="D400" s="293"/>
      <c r="E400" s="295"/>
      <c r="F400" s="271"/>
      <c r="G400" s="129"/>
      <c r="H400" s="129"/>
      <c r="I400" s="84"/>
      <c r="J400" s="271"/>
      <c r="K400" s="271"/>
      <c r="L400" s="271"/>
      <c r="M400" s="271"/>
      <c r="N400" s="291"/>
      <c r="O400" s="272"/>
      <c r="P400" s="291"/>
      <c r="Q400" s="272"/>
      <c r="R400" s="272"/>
      <c r="S400" s="85"/>
      <c r="T400" s="84">
        <f t="shared" si="1972"/>
        <v>0</v>
      </c>
      <c r="U400" s="273"/>
      <c r="V400" s="273"/>
      <c r="W400" s="129"/>
      <c r="X400" s="273"/>
      <c r="Y400" s="273"/>
      <c r="Z400" s="132">
        <f t="shared" si="1974"/>
        <v>0</v>
      </c>
      <c r="AA400" s="129"/>
      <c r="AB400" s="129"/>
      <c r="AC400" s="273"/>
      <c r="AD400" s="273"/>
      <c r="AE400" s="132">
        <f t="shared" si="1976"/>
        <v>0</v>
      </c>
      <c r="AF400" s="129"/>
      <c r="AG400" s="129"/>
      <c r="AH400" s="273"/>
      <c r="AI400" s="273"/>
      <c r="AJ400" s="132">
        <f t="shared" si="1979"/>
        <v>0</v>
      </c>
      <c r="AK400" s="129"/>
      <c r="AL400" s="129"/>
      <c r="AM400" s="273"/>
      <c r="AN400" s="273"/>
      <c r="AO400" s="132">
        <f t="shared" si="1986"/>
        <v>0</v>
      </c>
      <c r="AP400" s="129"/>
      <c r="AQ400" s="273"/>
      <c r="AR400" s="369"/>
      <c r="AS400" s="272"/>
      <c r="AT400" s="371"/>
      <c r="AU400" s="293"/>
      <c r="AV400" s="293"/>
      <c r="AW400" s="129"/>
      <c r="AX400" s="129"/>
      <c r="AY400" s="86"/>
      <c r="AZ400" s="87"/>
      <c r="BA400" s="88"/>
      <c r="BB400" s="88"/>
      <c r="BC400" s="88"/>
      <c r="BD400" s="88"/>
      <c r="BE400" s="88"/>
      <c r="BF400" s="88"/>
      <c r="BG400" s="88"/>
    </row>
    <row r="401" spans="1:59" s="90" customFormat="1" hidden="1" x14ac:dyDescent="0.2">
      <c r="A401" s="290">
        <v>131</v>
      </c>
      <c r="B401" s="291"/>
      <c r="C401" s="418" t="e">
        <f>+VLOOKUP(B401,$A$691:$B$730,2,0)</f>
        <v>#N/A</v>
      </c>
      <c r="D401" s="293"/>
      <c r="E401" s="295" t="e">
        <f>IF(D401=$D$661,$E$661,IF(D401=$D$662,$E$662,IF(D401=$D$663,$E$663,IF(D401=$D$664,$E$664,IF(D401=$D$665,$E$665,IF(D401=$D$666,$E$666,IF(D401=$D$667,$E$667,IF(D401=$D$668,$E$668,IF(D401=$D$669,$E$669,IF(D401=$D$670,$E$670,IF(D401=VICERRECTORÍA_ACADÉMICA_,BE1012,IF(D401=PLANEACIÓN_,BE1014, IF(D401=IMPACTO,BE1013,IF(D401=VICERRECTORÍA_ADMINISTRATIVA_FINANCIERA_,BE1015,IF(D401=_VICERRECTORÍA_RESPONSABILIDAD_SOCIAL_Y_BIENESTAR_UNIVERSITARIO_,BE1016," ")))))))))))))))</f>
        <v>#VALUE!</v>
      </c>
      <c r="F401" s="271"/>
      <c r="G401" s="129"/>
      <c r="H401" s="129"/>
      <c r="I401" s="84"/>
      <c r="J401" s="271"/>
      <c r="K401" s="291"/>
      <c r="L401" s="271"/>
      <c r="M401" s="271"/>
      <c r="N401" s="291"/>
      <c r="O401" s="272">
        <f t="shared" ref="O401" si="2000">IF(N401="ALTA",5,IF(N401="MEDIO ALTA",4,IF(N401="MEDIA",3,IF(N401="MEDIO BAJA",2,IF(N401="BAJA",1,0)))))</f>
        <v>0</v>
      </c>
      <c r="P401" s="291"/>
      <c r="Q401" s="272">
        <f t="shared" ref="Q401" si="2001">IF(P401="ALTO",5,IF(P401="MEDIO-ALTO",4,IF(P401="MEDIO",3,IF(P401="MEDIO-BAJO",2,IF(P401="BAJO",1,0)))))</f>
        <v>0</v>
      </c>
      <c r="R401" s="272">
        <f t="shared" ref="R401" si="2002">Q401*O401</f>
        <v>0</v>
      </c>
      <c r="S401" s="85"/>
      <c r="T401" s="84">
        <f t="shared" si="1972"/>
        <v>0</v>
      </c>
      <c r="U401" s="273" t="e">
        <f t="shared" si="1694"/>
        <v>#DIV/0!</v>
      </c>
      <c r="V401" s="273" t="e">
        <f t="shared" si="1695"/>
        <v>#DIV/0!</v>
      </c>
      <c r="W401" s="129"/>
      <c r="X401" s="273" t="e">
        <f t="shared" ref="X401" si="2003">IF(S401="No_existen",5*$X$10,Y401*$X$10)</f>
        <v>#DIV/0!</v>
      </c>
      <c r="Y401" s="273" t="e">
        <f t="shared" si="1833"/>
        <v>#DIV/0!</v>
      </c>
      <c r="Z401" s="132">
        <f t="shared" si="1974"/>
        <v>0</v>
      </c>
      <c r="AA401" s="129"/>
      <c r="AB401" s="129"/>
      <c r="AC401" s="273" t="e">
        <f t="shared" ref="AC401" si="2004">IF(S401="No_existen",5*$AC$10,AD401*$AC$10)</f>
        <v>#DIV/0!</v>
      </c>
      <c r="AD401" s="273" t="e">
        <f t="shared" si="1699"/>
        <v>#DIV/0!</v>
      </c>
      <c r="AE401" s="132">
        <f t="shared" si="1976"/>
        <v>0</v>
      </c>
      <c r="AF401" s="129"/>
      <c r="AG401" s="129"/>
      <c r="AH401" s="273" t="e">
        <f t="shared" ref="AH401" si="2005">IF(S401="No_existen",5*$AH$10,AI401*$AH$10)</f>
        <v>#DIV/0!</v>
      </c>
      <c r="AI401" s="273" t="e">
        <f t="shared" ref="AI401" si="2006">ROUND(AVERAGEIF(AJ401:AJ403,"&gt;0"),0)</f>
        <v>#DIV/0!</v>
      </c>
      <c r="AJ401" s="132">
        <f t="shared" si="1979"/>
        <v>0</v>
      </c>
      <c r="AK401" s="129"/>
      <c r="AL401" s="129"/>
      <c r="AM401" s="273" t="e">
        <f t="shared" ref="AM401" si="2007">IF(S401="No_existen",5*$AM$10,AN401*$AM$10)</f>
        <v>#DIV/0!</v>
      </c>
      <c r="AN401" s="273" t="e">
        <f t="shared" ref="AN401" si="2008">ROUND(AVERAGEIF(AO401:AO403,"&gt;0"),0)</f>
        <v>#DIV/0!</v>
      </c>
      <c r="AO401" s="132">
        <f t="shared" si="1986"/>
        <v>0</v>
      </c>
      <c r="AP401" s="129"/>
      <c r="AQ401" s="273" t="e">
        <f t="shared" ref="AQ401" si="2009">ROUND(AVERAGE(U401,Y401,AD401,AI401,AN401),0)</f>
        <v>#DIV/0!</v>
      </c>
      <c r="AR401" s="369" t="e">
        <f t="shared" ref="AR401" si="2010">IF(AQ401&lt;1.5,"FUERTE",IF(AND(AQ401&gt;=1.5,AQ401&lt;2.5),"ACEPTABLE",IF(AQ401&gt;=5,"INEXISTENTE","DÉBIL")))</f>
        <v>#DIV/0!</v>
      </c>
      <c r="AS401" s="272">
        <f t="shared" ref="AS401" si="2011">IF(R401=0,0,ROUND((R401*AQ401),0))</f>
        <v>0</v>
      </c>
      <c r="AT401" s="371" t="str">
        <f t="shared" ref="AT401" si="2012">IF(AS401&gt;=36,"GRAVE", IF(AS401&lt;=10, "LEVE", "MODERADO"))</f>
        <v>LEVE</v>
      </c>
      <c r="AU401" s="293"/>
      <c r="AV401" s="293"/>
      <c r="AW401" s="129"/>
      <c r="AX401" s="129"/>
      <c r="AY401" s="86"/>
      <c r="AZ401" s="87"/>
      <c r="BA401" s="88"/>
      <c r="BB401" s="88"/>
      <c r="BC401" s="88"/>
      <c r="BD401" s="88"/>
      <c r="BE401" s="88"/>
      <c r="BF401" s="88"/>
      <c r="BG401" s="88"/>
    </row>
    <row r="402" spans="1:59" s="90" customFormat="1" hidden="1" x14ac:dyDescent="0.2">
      <c r="A402" s="290"/>
      <c r="B402" s="291"/>
      <c r="C402" s="418"/>
      <c r="D402" s="293"/>
      <c r="E402" s="295"/>
      <c r="F402" s="271"/>
      <c r="G402" s="129"/>
      <c r="H402" s="129"/>
      <c r="I402" s="84"/>
      <c r="J402" s="271"/>
      <c r="K402" s="271"/>
      <c r="L402" s="271"/>
      <c r="M402" s="271"/>
      <c r="N402" s="291"/>
      <c r="O402" s="272"/>
      <c r="P402" s="291"/>
      <c r="Q402" s="272"/>
      <c r="R402" s="272"/>
      <c r="S402" s="85"/>
      <c r="T402" s="84">
        <f t="shared" si="1972"/>
        <v>0</v>
      </c>
      <c r="U402" s="273"/>
      <c r="V402" s="273"/>
      <c r="W402" s="129"/>
      <c r="X402" s="273"/>
      <c r="Y402" s="273"/>
      <c r="Z402" s="132">
        <f t="shared" si="1974"/>
        <v>0</v>
      </c>
      <c r="AA402" s="129"/>
      <c r="AB402" s="129"/>
      <c r="AC402" s="273"/>
      <c r="AD402" s="273"/>
      <c r="AE402" s="132">
        <f t="shared" si="1976"/>
        <v>0</v>
      </c>
      <c r="AF402" s="129"/>
      <c r="AG402" s="129"/>
      <c r="AH402" s="273"/>
      <c r="AI402" s="273"/>
      <c r="AJ402" s="132">
        <f t="shared" si="1979"/>
        <v>0</v>
      </c>
      <c r="AK402" s="129"/>
      <c r="AL402" s="129"/>
      <c r="AM402" s="273"/>
      <c r="AN402" s="273"/>
      <c r="AO402" s="132">
        <f t="shared" si="1986"/>
        <v>0</v>
      </c>
      <c r="AP402" s="129"/>
      <c r="AQ402" s="273"/>
      <c r="AR402" s="369"/>
      <c r="AS402" s="272"/>
      <c r="AT402" s="371"/>
      <c r="AU402" s="293"/>
      <c r="AV402" s="293"/>
      <c r="AW402" s="129"/>
      <c r="AX402" s="129"/>
      <c r="AY402" s="86"/>
      <c r="AZ402" s="87"/>
      <c r="BA402" s="88"/>
      <c r="BB402" s="88"/>
      <c r="BC402" s="88"/>
      <c r="BD402" s="88"/>
      <c r="BE402" s="88"/>
      <c r="BF402" s="88"/>
      <c r="BG402" s="88"/>
    </row>
    <row r="403" spans="1:59" s="90" customFormat="1" hidden="1" x14ac:dyDescent="0.2">
      <c r="A403" s="290"/>
      <c r="B403" s="291"/>
      <c r="C403" s="418"/>
      <c r="D403" s="293"/>
      <c r="E403" s="295"/>
      <c r="F403" s="271"/>
      <c r="G403" s="129"/>
      <c r="H403" s="129"/>
      <c r="I403" s="84"/>
      <c r="J403" s="271"/>
      <c r="K403" s="271"/>
      <c r="L403" s="271"/>
      <c r="M403" s="271"/>
      <c r="N403" s="291"/>
      <c r="O403" s="272"/>
      <c r="P403" s="291"/>
      <c r="Q403" s="272"/>
      <c r="R403" s="272"/>
      <c r="S403" s="85"/>
      <c r="T403" s="84">
        <f t="shared" si="1972"/>
        <v>0</v>
      </c>
      <c r="U403" s="273"/>
      <c r="V403" s="273"/>
      <c r="W403" s="129"/>
      <c r="X403" s="273"/>
      <c r="Y403" s="273"/>
      <c r="Z403" s="132">
        <f t="shared" si="1974"/>
        <v>0</v>
      </c>
      <c r="AA403" s="129"/>
      <c r="AB403" s="129"/>
      <c r="AC403" s="273"/>
      <c r="AD403" s="273"/>
      <c r="AE403" s="132">
        <f t="shared" si="1976"/>
        <v>0</v>
      </c>
      <c r="AF403" s="129"/>
      <c r="AG403" s="129"/>
      <c r="AH403" s="273"/>
      <c r="AI403" s="273"/>
      <c r="AJ403" s="132">
        <f t="shared" si="1979"/>
        <v>0</v>
      </c>
      <c r="AK403" s="129"/>
      <c r="AL403" s="129"/>
      <c r="AM403" s="273"/>
      <c r="AN403" s="273"/>
      <c r="AO403" s="132">
        <f t="shared" si="1986"/>
        <v>0</v>
      </c>
      <c r="AP403" s="129"/>
      <c r="AQ403" s="273"/>
      <c r="AR403" s="369"/>
      <c r="AS403" s="272"/>
      <c r="AT403" s="371"/>
      <c r="AU403" s="293"/>
      <c r="AV403" s="293"/>
      <c r="AW403" s="129"/>
      <c r="AX403" s="129"/>
      <c r="AY403" s="86"/>
      <c r="AZ403" s="87"/>
      <c r="BA403" s="88"/>
      <c r="BB403" s="88"/>
      <c r="BC403" s="88"/>
      <c r="BD403" s="88"/>
      <c r="BE403" s="88"/>
      <c r="BF403" s="88"/>
      <c r="BG403" s="88"/>
    </row>
    <row r="404" spans="1:59" s="90" customFormat="1" hidden="1" x14ac:dyDescent="0.2">
      <c r="A404" s="290">
        <v>132</v>
      </c>
      <c r="B404" s="291"/>
      <c r="C404" s="418" t="e">
        <f>+VLOOKUP(B404,$A$691:$B$730,2,0)</f>
        <v>#N/A</v>
      </c>
      <c r="D404" s="293"/>
      <c r="E404" s="295" t="e">
        <f>IF(D404=$D$661,$E$661,IF(D404=$D$662,$E$662,IF(D404=$D$663,$E$663,IF(D404=$D$664,$E$664,IF(D404=$D$665,$E$665,IF(D404=$D$666,$E$666,IF(D404=$D$667,$E$667,IF(D404=$D$668,$E$668,IF(D404=$D$669,$E$669,IF(D404=$D$670,$E$670,IF(D404=VICERRECTORÍA_ACADÉMICA_,BE1015,IF(D404=PLANEACIÓN_,BE1017, IF(D404=IMPACTO,BE1016,IF(D404=VICERRECTORÍA_ADMINISTRATIVA_FINANCIERA_,BE1018,IF(D404=_VICERRECTORÍA_RESPONSABILIDAD_SOCIAL_Y_BIENESTAR_UNIVERSITARIO_,BE1019," ")))))))))))))))</f>
        <v>#VALUE!</v>
      </c>
      <c r="F404" s="271"/>
      <c r="G404" s="129"/>
      <c r="H404" s="129"/>
      <c r="I404" s="84"/>
      <c r="J404" s="271"/>
      <c r="K404" s="291"/>
      <c r="L404" s="271"/>
      <c r="M404" s="271"/>
      <c r="N404" s="291"/>
      <c r="O404" s="272">
        <f t="shared" ref="O404" si="2013">IF(N404="ALTA",5,IF(N404="MEDIO ALTA",4,IF(N404="MEDIA",3,IF(N404="MEDIO BAJA",2,IF(N404="BAJA",1,0)))))</f>
        <v>0</v>
      </c>
      <c r="P404" s="291"/>
      <c r="Q404" s="272">
        <f t="shared" ref="Q404" si="2014">IF(P404="ALTO",5,IF(P404="MEDIO-ALTO",4,IF(P404="MEDIO",3,IF(P404="MEDIO-BAJO",2,IF(P404="BAJO",1,0)))))</f>
        <v>0</v>
      </c>
      <c r="R404" s="272">
        <f t="shared" ref="R404" si="2015">Q404*O404</f>
        <v>0</v>
      </c>
      <c r="S404" s="85"/>
      <c r="T404" s="84">
        <f t="shared" si="1972"/>
        <v>0</v>
      </c>
      <c r="U404" s="273" t="e">
        <f t="shared" si="1711"/>
        <v>#DIV/0!</v>
      </c>
      <c r="V404" s="273" t="e">
        <f t="shared" si="1712"/>
        <v>#DIV/0!</v>
      </c>
      <c r="W404" s="129"/>
      <c r="X404" s="273" t="e">
        <f t="shared" ref="X404" si="2016">IF(S404="No_existen",5*$X$10,Y404*$X$10)</f>
        <v>#DIV/0!</v>
      </c>
      <c r="Y404" s="273" t="e">
        <f t="shared" si="1850"/>
        <v>#DIV/0!</v>
      </c>
      <c r="Z404" s="132">
        <f t="shared" si="1974"/>
        <v>0</v>
      </c>
      <c r="AA404" s="129"/>
      <c r="AB404" s="129"/>
      <c r="AC404" s="273" t="e">
        <f t="shared" ref="AC404" si="2017">IF(S404="No_existen",5*$AC$10,AD404*$AC$10)</f>
        <v>#DIV/0!</v>
      </c>
      <c r="AD404" s="273" t="e">
        <f t="shared" si="1716"/>
        <v>#DIV/0!</v>
      </c>
      <c r="AE404" s="132">
        <f t="shared" si="1976"/>
        <v>0</v>
      </c>
      <c r="AF404" s="129"/>
      <c r="AG404" s="129"/>
      <c r="AH404" s="273" t="e">
        <f t="shared" ref="AH404" si="2018">IF(S404="No_existen",5*$AH$10,AI404*$AH$10)</f>
        <v>#DIV/0!</v>
      </c>
      <c r="AI404" s="273" t="e">
        <f t="shared" ref="AI404" si="2019">ROUND(AVERAGEIF(AJ404:AJ406,"&gt;0"),0)</f>
        <v>#DIV/0!</v>
      </c>
      <c r="AJ404" s="132">
        <f t="shared" si="1979"/>
        <v>0</v>
      </c>
      <c r="AK404" s="129"/>
      <c r="AL404" s="129"/>
      <c r="AM404" s="273" t="e">
        <f t="shared" ref="AM404" si="2020">IF(S404="No_existen",5*$AM$10,AN404*$AM$10)</f>
        <v>#DIV/0!</v>
      </c>
      <c r="AN404" s="273" t="e">
        <f t="shared" ref="AN404" si="2021">ROUND(AVERAGEIF(AO404:AO406,"&gt;0"),0)</f>
        <v>#DIV/0!</v>
      </c>
      <c r="AO404" s="132">
        <f t="shared" si="1986"/>
        <v>0</v>
      </c>
      <c r="AP404" s="129"/>
      <c r="AQ404" s="273" t="e">
        <f t="shared" ref="AQ404" si="2022">ROUND(AVERAGE(U404,Y404,AD404,AI404,AN404),0)</f>
        <v>#DIV/0!</v>
      </c>
      <c r="AR404" s="369" t="e">
        <f t="shared" ref="AR404" si="2023">IF(AQ404&lt;1.5,"FUERTE",IF(AND(AQ404&gt;=1.5,AQ404&lt;2.5),"ACEPTABLE",IF(AQ404&gt;=5,"INEXISTENTE","DÉBIL")))</f>
        <v>#DIV/0!</v>
      </c>
      <c r="AS404" s="272">
        <f t="shared" ref="AS404" si="2024">IF(R404=0,0,ROUND((R404*AQ404),0))</f>
        <v>0</v>
      </c>
      <c r="AT404" s="371" t="str">
        <f t="shared" ref="AT404" si="2025">IF(AS404&gt;=36,"GRAVE", IF(AS404&lt;=10, "LEVE", "MODERADO"))</f>
        <v>LEVE</v>
      </c>
      <c r="AU404" s="293"/>
      <c r="AV404" s="293"/>
      <c r="AW404" s="129"/>
      <c r="AX404" s="129"/>
      <c r="AY404" s="86"/>
      <c r="AZ404" s="87"/>
      <c r="BA404" s="88"/>
      <c r="BB404" s="88"/>
      <c r="BC404" s="88"/>
      <c r="BD404" s="88"/>
      <c r="BE404" s="88"/>
      <c r="BF404" s="88"/>
      <c r="BG404" s="88"/>
    </row>
    <row r="405" spans="1:59" s="90" customFormat="1" hidden="1" x14ac:dyDescent="0.2">
      <c r="A405" s="290"/>
      <c r="B405" s="291"/>
      <c r="C405" s="418"/>
      <c r="D405" s="293"/>
      <c r="E405" s="295"/>
      <c r="F405" s="271"/>
      <c r="G405" s="129"/>
      <c r="H405" s="129"/>
      <c r="I405" s="84"/>
      <c r="J405" s="271"/>
      <c r="K405" s="271"/>
      <c r="L405" s="271"/>
      <c r="M405" s="271"/>
      <c r="N405" s="291"/>
      <c r="O405" s="272"/>
      <c r="P405" s="291"/>
      <c r="Q405" s="272"/>
      <c r="R405" s="272"/>
      <c r="S405" s="85"/>
      <c r="T405" s="84">
        <f t="shared" si="1972"/>
        <v>0</v>
      </c>
      <c r="U405" s="273"/>
      <c r="V405" s="273"/>
      <c r="W405" s="129"/>
      <c r="X405" s="273"/>
      <c r="Y405" s="273"/>
      <c r="Z405" s="132">
        <f t="shared" si="1974"/>
        <v>0</v>
      </c>
      <c r="AA405" s="129"/>
      <c r="AB405" s="129"/>
      <c r="AC405" s="273"/>
      <c r="AD405" s="273"/>
      <c r="AE405" s="132">
        <f t="shared" si="1976"/>
        <v>0</v>
      </c>
      <c r="AF405" s="129"/>
      <c r="AG405" s="129"/>
      <c r="AH405" s="273"/>
      <c r="AI405" s="273"/>
      <c r="AJ405" s="132">
        <f t="shared" si="1979"/>
        <v>0</v>
      </c>
      <c r="AK405" s="129"/>
      <c r="AL405" s="129"/>
      <c r="AM405" s="273"/>
      <c r="AN405" s="273"/>
      <c r="AO405" s="132">
        <f t="shared" si="1986"/>
        <v>0</v>
      </c>
      <c r="AP405" s="129"/>
      <c r="AQ405" s="273"/>
      <c r="AR405" s="369"/>
      <c r="AS405" s="272"/>
      <c r="AT405" s="371"/>
      <c r="AU405" s="293"/>
      <c r="AV405" s="293"/>
      <c r="AW405" s="129"/>
      <c r="AX405" s="129"/>
      <c r="AY405" s="86"/>
      <c r="AZ405" s="87"/>
      <c r="BA405" s="88"/>
      <c r="BB405" s="88"/>
      <c r="BC405" s="88"/>
      <c r="BD405" s="88"/>
      <c r="BE405" s="88"/>
      <c r="BF405" s="88"/>
      <c r="BG405" s="88"/>
    </row>
    <row r="406" spans="1:59" s="90" customFormat="1" hidden="1" x14ac:dyDescent="0.2">
      <c r="A406" s="290"/>
      <c r="B406" s="291"/>
      <c r="C406" s="418"/>
      <c r="D406" s="293"/>
      <c r="E406" s="295"/>
      <c r="F406" s="271"/>
      <c r="G406" s="129"/>
      <c r="H406" s="129"/>
      <c r="I406" s="84"/>
      <c r="J406" s="271"/>
      <c r="K406" s="271"/>
      <c r="L406" s="271"/>
      <c r="M406" s="271"/>
      <c r="N406" s="291"/>
      <c r="O406" s="272"/>
      <c r="P406" s="291"/>
      <c r="Q406" s="272"/>
      <c r="R406" s="272"/>
      <c r="S406" s="85"/>
      <c r="T406" s="84">
        <f t="shared" si="1972"/>
        <v>0</v>
      </c>
      <c r="U406" s="273"/>
      <c r="V406" s="273"/>
      <c r="W406" s="129"/>
      <c r="X406" s="273"/>
      <c r="Y406" s="273"/>
      <c r="Z406" s="132">
        <f t="shared" si="1974"/>
        <v>0</v>
      </c>
      <c r="AA406" s="129"/>
      <c r="AB406" s="129"/>
      <c r="AC406" s="273"/>
      <c r="AD406" s="273"/>
      <c r="AE406" s="132">
        <f t="shared" si="1976"/>
        <v>0</v>
      </c>
      <c r="AF406" s="129"/>
      <c r="AG406" s="129"/>
      <c r="AH406" s="273"/>
      <c r="AI406" s="273"/>
      <c r="AJ406" s="132">
        <f t="shared" si="1979"/>
        <v>0</v>
      </c>
      <c r="AK406" s="129"/>
      <c r="AL406" s="129"/>
      <c r="AM406" s="273"/>
      <c r="AN406" s="273"/>
      <c r="AO406" s="132">
        <f t="shared" si="1986"/>
        <v>0</v>
      </c>
      <c r="AP406" s="129"/>
      <c r="AQ406" s="273"/>
      <c r="AR406" s="369"/>
      <c r="AS406" s="272"/>
      <c r="AT406" s="371"/>
      <c r="AU406" s="293"/>
      <c r="AV406" s="293"/>
      <c r="AW406" s="129"/>
      <c r="AX406" s="129"/>
      <c r="AY406" s="86"/>
      <c r="AZ406" s="87"/>
      <c r="BA406" s="88"/>
      <c r="BB406" s="88"/>
      <c r="BC406" s="88"/>
      <c r="BD406" s="88"/>
      <c r="BE406" s="88"/>
      <c r="BF406" s="88"/>
      <c r="BG406" s="88"/>
    </row>
    <row r="407" spans="1:59" s="90" customFormat="1" hidden="1" x14ac:dyDescent="0.2">
      <c r="A407" s="290">
        <v>133</v>
      </c>
      <c r="B407" s="291"/>
      <c r="C407" s="418" t="e">
        <f>+VLOOKUP(B407,$A$691:$B$730,2,0)</f>
        <v>#N/A</v>
      </c>
      <c r="D407" s="293"/>
      <c r="E407" s="295" t="e">
        <f>IF(D407=$D$661,$E$661,IF(D407=$D$662,$E$662,IF(D407=$D$663,$E$663,IF(D407=$D$664,$E$664,IF(D407=$D$665,$E$665,IF(D407=$D$666,$E$666,IF(D407=$D$667,$E$667,IF(D407=$D$668,$E$668,IF(D407=$D$669,$E$669,IF(D407=$D$670,$E$670,IF(D407=VICERRECTORÍA_ACADÉMICA_,BE1018,IF(D407=PLANEACIÓN_,BE1020, IF(D407=IMPACTO,BE1019,IF(D407=VICERRECTORÍA_ADMINISTRATIVA_FINANCIERA_,BE1021,IF(D407=_VICERRECTORÍA_RESPONSABILIDAD_SOCIAL_Y_BIENESTAR_UNIVERSITARIO_,BE1022," ")))))))))))))))</f>
        <v>#VALUE!</v>
      </c>
      <c r="F407" s="271"/>
      <c r="G407" s="129"/>
      <c r="H407" s="129"/>
      <c r="I407" s="84"/>
      <c r="J407" s="271"/>
      <c r="K407" s="291"/>
      <c r="L407" s="271"/>
      <c r="M407" s="271"/>
      <c r="N407" s="291"/>
      <c r="O407" s="272">
        <f t="shared" ref="O407" si="2026">IF(N407="ALTA",5,IF(N407="MEDIO ALTA",4,IF(N407="MEDIA",3,IF(N407="MEDIO BAJA",2,IF(N407="BAJA",1,0)))))</f>
        <v>0</v>
      </c>
      <c r="P407" s="291"/>
      <c r="Q407" s="272">
        <f t="shared" ref="Q407" si="2027">IF(P407="ALTO",5,IF(P407="MEDIO-ALTO",4,IF(P407="MEDIO",3,IF(P407="MEDIO-BAJO",2,IF(P407="BAJO",1,0)))))</f>
        <v>0</v>
      </c>
      <c r="R407" s="272">
        <f t="shared" ref="R407" si="2028">Q407*O407</f>
        <v>0</v>
      </c>
      <c r="S407" s="85"/>
      <c r="T407" s="84">
        <f t="shared" si="1972"/>
        <v>0</v>
      </c>
      <c r="U407" s="273" t="e">
        <f t="shared" si="1728"/>
        <v>#DIV/0!</v>
      </c>
      <c r="V407" s="273" t="e">
        <f t="shared" si="1729"/>
        <v>#DIV/0!</v>
      </c>
      <c r="W407" s="129"/>
      <c r="X407" s="273" t="e">
        <f t="shared" ref="X407" si="2029">IF(S407="No_existen",5*$X$10,Y407*$X$10)</f>
        <v>#DIV/0!</v>
      </c>
      <c r="Y407" s="273" t="e">
        <f t="shared" ref="Y407" si="2030">ROUND(AVERAGEIF(Z407:Z409,"&gt;0"),0)</f>
        <v>#DIV/0!</v>
      </c>
      <c r="Z407" s="132">
        <f t="shared" si="1974"/>
        <v>0</v>
      </c>
      <c r="AA407" s="129"/>
      <c r="AB407" s="129"/>
      <c r="AC407" s="273" t="e">
        <f t="shared" ref="AC407" si="2031">IF(S407="No_existen",5*$AC$10,AD407*$AC$10)</f>
        <v>#DIV/0!</v>
      </c>
      <c r="AD407" s="273" t="e">
        <f t="shared" si="1733"/>
        <v>#DIV/0!</v>
      </c>
      <c r="AE407" s="132">
        <f t="shared" si="1976"/>
        <v>0</v>
      </c>
      <c r="AF407" s="129"/>
      <c r="AG407" s="129"/>
      <c r="AH407" s="273" t="e">
        <f t="shared" ref="AH407" si="2032">IF(S407="No_existen",5*$AH$10,AI407*$AH$10)</f>
        <v>#DIV/0!</v>
      </c>
      <c r="AI407" s="273" t="e">
        <f t="shared" ref="AI407" si="2033">ROUND(AVERAGEIF(AJ407:AJ409,"&gt;0"),0)</f>
        <v>#DIV/0!</v>
      </c>
      <c r="AJ407" s="132">
        <f t="shared" si="1979"/>
        <v>0</v>
      </c>
      <c r="AK407" s="129"/>
      <c r="AL407" s="129"/>
      <c r="AM407" s="273" t="e">
        <f t="shared" ref="AM407" si="2034">IF(S407="No_existen",5*$AM$10,AN407*$AM$10)</f>
        <v>#DIV/0!</v>
      </c>
      <c r="AN407" s="273" t="e">
        <f t="shared" ref="AN407" si="2035">ROUND(AVERAGEIF(AO407:AO409,"&gt;0"),0)</f>
        <v>#DIV/0!</v>
      </c>
      <c r="AO407" s="132">
        <f t="shared" si="1986"/>
        <v>0</v>
      </c>
      <c r="AP407" s="129"/>
      <c r="AQ407" s="273" t="e">
        <f t="shared" ref="AQ407" si="2036">ROUND(AVERAGE(U407,Y407,AD407,AI407,AN407),0)</f>
        <v>#DIV/0!</v>
      </c>
      <c r="AR407" s="369" t="e">
        <f t="shared" ref="AR407" si="2037">IF(AQ407&lt;1.5,"FUERTE",IF(AND(AQ407&gt;=1.5,AQ407&lt;2.5),"ACEPTABLE",IF(AQ407&gt;=5,"INEXISTENTE","DÉBIL")))</f>
        <v>#DIV/0!</v>
      </c>
      <c r="AS407" s="272">
        <f t="shared" ref="AS407" si="2038">IF(R407=0,0,ROUND((R407*AQ407),0))</f>
        <v>0</v>
      </c>
      <c r="AT407" s="371" t="str">
        <f t="shared" ref="AT407" si="2039">IF(AS407&gt;=36,"GRAVE", IF(AS407&lt;=10, "LEVE", "MODERADO"))</f>
        <v>LEVE</v>
      </c>
      <c r="AU407" s="293"/>
      <c r="AV407" s="293"/>
      <c r="AW407" s="129"/>
      <c r="AX407" s="129"/>
      <c r="AY407" s="86"/>
      <c r="AZ407" s="87"/>
      <c r="BA407" s="88"/>
      <c r="BB407" s="88"/>
      <c r="BC407" s="88"/>
      <c r="BD407" s="88"/>
      <c r="BE407" s="88"/>
      <c r="BF407" s="88"/>
      <c r="BG407" s="88"/>
    </row>
    <row r="408" spans="1:59" s="90" customFormat="1" hidden="1" x14ac:dyDescent="0.2">
      <c r="A408" s="290"/>
      <c r="B408" s="291"/>
      <c r="C408" s="418"/>
      <c r="D408" s="293"/>
      <c r="E408" s="295"/>
      <c r="F408" s="271"/>
      <c r="G408" s="129"/>
      <c r="H408" s="129"/>
      <c r="I408" s="84"/>
      <c r="J408" s="271"/>
      <c r="K408" s="271"/>
      <c r="L408" s="271"/>
      <c r="M408" s="271"/>
      <c r="N408" s="291"/>
      <c r="O408" s="272"/>
      <c r="P408" s="291"/>
      <c r="Q408" s="272"/>
      <c r="R408" s="272"/>
      <c r="S408" s="85"/>
      <c r="T408" s="84">
        <f t="shared" si="1972"/>
        <v>0</v>
      </c>
      <c r="U408" s="273"/>
      <c r="V408" s="273"/>
      <c r="W408" s="129"/>
      <c r="X408" s="273"/>
      <c r="Y408" s="273"/>
      <c r="Z408" s="132">
        <f t="shared" si="1974"/>
        <v>0</v>
      </c>
      <c r="AA408" s="129"/>
      <c r="AB408" s="129"/>
      <c r="AC408" s="273"/>
      <c r="AD408" s="273"/>
      <c r="AE408" s="132">
        <f t="shared" si="1976"/>
        <v>0</v>
      </c>
      <c r="AF408" s="129"/>
      <c r="AG408" s="129"/>
      <c r="AH408" s="273"/>
      <c r="AI408" s="273"/>
      <c r="AJ408" s="132">
        <f t="shared" si="1979"/>
        <v>0</v>
      </c>
      <c r="AK408" s="129"/>
      <c r="AL408" s="129"/>
      <c r="AM408" s="273"/>
      <c r="AN408" s="273"/>
      <c r="AO408" s="132">
        <f t="shared" si="1986"/>
        <v>0</v>
      </c>
      <c r="AP408" s="129"/>
      <c r="AQ408" s="273"/>
      <c r="AR408" s="369"/>
      <c r="AS408" s="272"/>
      <c r="AT408" s="371"/>
      <c r="AU408" s="293"/>
      <c r="AV408" s="293"/>
      <c r="AW408" s="129"/>
      <c r="AX408" s="129"/>
      <c r="AY408" s="86"/>
      <c r="AZ408" s="87"/>
      <c r="BA408" s="88"/>
      <c r="BB408" s="88"/>
      <c r="BC408" s="88"/>
      <c r="BD408" s="88"/>
      <c r="BE408" s="88"/>
      <c r="BF408" s="88"/>
      <c r="BG408" s="88"/>
    </row>
    <row r="409" spans="1:59" s="90" customFormat="1" hidden="1" x14ac:dyDescent="0.2">
      <c r="A409" s="290"/>
      <c r="B409" s="291"/>
      <c r="C409" s="418"/>
      <c r="D409" s="293"/>
      <c r="E409" s="295"/>
      <c r="F409" s="271"/>
      <c r="G409" s="129"/>
      <c r="H409" s="129"/>
      <c r="I409" s="84"/>
      <c r="J409" s="271"/>
      <c r="K409" s="271"/>
      <c r="L409" s="271"/>
      <c r="M409" s="271"/>
      <c r="N409" s="291"/>
      <c r="O409" s="272"/>
      <c r="P409" s="291"/>
      <c r="Q409" s="272"/>
      <c r="R409" s="272"/>
      <c r="S409" s="85"/>
      <c r="T409" s="84">
        <f t="shared" si="1972"/>
        <v>0</v>
      </c>
      <c r="U409" s="273"/>
      <c r="V409" s="273"/>
      <c r="W409" s="129"/>
      <c r="X409" s="273"/>
      <c r="Y409" s="273"/>
      <c r="Z409" s="132">
        <f t="shared" si="1974"/>
        <v>0</v>
      </c>
      <c r="AA409" s="129"/>
      <c r="AB409" s="129"/>
      <c r="AC409" s="273"/>
      <c r="AD409" s="273"/>
      <c r="AE409" s="132">
        <f t="shared" si="1976"/>
        <v>0</v>
      </c>
      <c r="AF409" s="129"/>
      <c r="AG409" s="129"/>
      <c r="AH409" s="273"/>
      <c r="AI409" s="273"/>
      <c r="AJ409" s="132">
        <f t="shared" si="1979"/>
        <v>0</v>
      </c>
      <c r="AK409" s="129"/>
      <c r="AL409" s="129"/>
      <c r="AM409" s="273"/>
      <c r="AN409" s="273"/>
      <c r="AO409" s="132">
        <f t="shared" si="1986"/>
        <v>0</v>
      </c>
      <c r="AP409" s="129"/>
      <c r="AQ409" s="273"/>
      <c r="AR409" s="369"/>
      <c r="AS409" s="272"/>
      <c r="AT409" s="371"/>
      <c r="AU409" s="293"/>
      <c r="AV409" s="293"/>
      <c r="AW409" s="129"/>
      <c r="AX409" s="129"/>
      <c r="AY409" s="86"/>
      <c r="AZ409" s="87"/>
      <c r="BA409" s="88"/>
      <c r="BB409" s="88"/>
      <c r="BC409" s="88"/>
      <c r="BD409" s="88"/>
      <c r="BE409" s="88"/>
      <c r="BF409" s="88"/>
      <c r="BG409" s="88"/>
    </row>
    <row r="410" spans="1:59" s="90" customFormat="1" hidden="1" x14ac:dyDescent="0.2">
      <c r="A410" s="290">
        <v>134</v>
      </c>
      <c r="B410" s="291"/>
      <c r="C410" s="418" t="e">
        <f>+VLOOKUP(B410,$A$691:$B$730,2,0)</f>
        <v>#N/A</v>
      </c>
      <c r="D410" s="293"/>
      <c r="E410" s="295" t="e">
        <f>IF(D410=$D$661,$E$661,IF(D410=$D$662,$E$662,IF(D410=$D$663,$E$663,IF(D410=$D$664,$E$664,IF(D410=$D$665,$E$665,IF(D410=$D$666,$E$666,IF(D410=$D$667,$E$667,IF(D410=$D$668,$E$668,IF(D410=$D$669,$E$669,IF(D410=$D$670,$E$670,IF(D410=VICERRECTORÍA_ACADÉMICA_,BE1021,IF(D410=PLANEACIÓN_,BE1023, IF(D410=IMPACTO,BE1022,IF(D410=VICERRECTORÍA_ADMINISTRATIVA_FINANCIERA_,BE1024,IF(D410=_VICERRECTORÍA_RESPONSABILIDAD_SOCIAL_Y_BIENESTAR_UNIVERSITARIO_,BE1025," ")))))))))))))))</f>
        <v>#VALUE!</v>
      </c>
      <c r="F410" s="271"/>
      <c r="G410" s="129"/>
      <c r="H410" s="129"/>
      <c r="I410" s="84"/>
      <c r="J410" s="271"/>
      <c r="K410" s="291"/>
      <c r="L410" s="271"/>
      <c r="M410" s="271"/>
      <c r="N410" s="291"/>
      <c r="O410" s="272">
        <f t="shared" ref="O410" si="2040">IF(N410="ALTA",5,IF(N410="MEDIO ALTA",4,IF(N410="MEDIA",3,IF(N410="MEDIO BAJA",2,IF(N410="BAJA",1,0)))))</f>
        <v>0</v>
      </c>
      <c r="P410" s="291"/>
      <c r="Q410" s="272">
        <f t="shared" ref="Q410" si="2041">IF(P410="ALTO",5,IF(P410="MEDIO-ALTO",4,IF(P410="MEDIO",3,IF(P410="MEDIO-BAJO",2,IF(P410="BAJO",1,0)))))</f>
        <v>0</v>
      </c>
      <c r="R410" s="272">
        <f t="shared" ref="R410" si="2042">Q410*O410</f>
        <v>0</v>
      </c>
      <c r="S410" s="85"/>
      <c r="T410" s="84">
        <f t="shared" si="1972"/>
        <v>0</v>
      </c>
      <c r="U410" s="273" t="e">
        <f t="shared" si="1745"/>
        <v>#DIV/0!</v>
      </c>
      <c r="V410" s="273" t="e">
        <f t="shared" si="1746"/>
        <v>#DIV/0!</v>
      </c>
      <c r="W410" s="129"/>
      <c r="X410" s="273" t="e">
        <f t="shared" ref="X410" si="2043">IF(S410="No_existen",5*$X$10,Y410*$X$10)</f>
        <v>#DIV/0!</v>
      </c>
      <c r="Y410" s="273" t="e">
        <f t="shared" ref="Y410:Y446" si="2044">ROUND(AVERAGEIF(Z410:Z412,"&gt;0"),0)</f>
        <v>#DIV/0!</v>
      </c>
      <c r="Z410" s="132">
        <f t="shared" si="1974"/>
        <v>0</v>
      </c>
      <c r="AA410" s="129"/>
      <c r="AB410" s="129"/>
      <c r="AC410" s="273" t="e">
        <f t="shared" ref="AC410" si="2045">IF(S410="No_existen",5*$AC$10,AD410*$AC$10)</f>
        <v>#DIV/0!</v>
      </c>
      <c r="AD410" s="273" t="e">
        <f t="shared" si="1750"/>
        <v>#DIV/0!</v>
      </c>
      <c r="AE410" s="132">
        <f t="shared" si="1976"/>
        <v>0</v>
      </c>
      <c r="AF410" s="129"/>
      <c r="AG410" s="129"/>
      <c r="AH410" s="273" t="e">
        <f t="shared" ref="AH410" si="2046">IF(S410="No_existen",5*$AH$10,AI410*$AH$10)</f>
        <v>#DIV/0!</v>
      </c>
      <c r="AI410" s="273" t="e">
        <f t="shared" ref="AI410" si="2047">ROUND(AVERAGEIF(AJ410:AJ412,"&gt;0"),0)</f>
        <v>#DIV/0!</v>
      </c>
      <c r="AJ410" s="132">
        <f t="shared" si="1979"/>
        <v>0</v>
      </c>
      <c r="AK410" s="129"/>
      <c r="AL410" s="129"/>
      <c r="AM410" s="273" t="e">
        <f t="shared" ref="AM410" si="2048">IF(S410="No_existen",5*$AM$10,AN410*$AM$10)</f>
        <v>#DIV/0!</v>
      </c>
      <c r="AN410" s="273" t="e">
        <f t="shared" ref="AN410" si="2049">ROUND(AVERAGEIF(AO410:AO412,"&gt;0"),0)</f>
        <v>#DIV/0!</v>
      </c>
      <c r="AO410" s="132">
        <f t="shared" si="1986"/>
        <v>0</v>
      </c>
      <c r="AP410" s="129"/>
      <c r="AQ410" s="273" t="e">
        <f t="shared" ref="AQ410" si="2050">ROUND(AVERAGE(U410,Y410,AD410,AI410,AN410),0)</f>
        <v>#DIV/0!</v>
      </c>
      <c r="AR410" s="369" t="e">
        <f t="shared" ref="AR410" si="2051">IF(AQ410&lt;1.5,"FUERTE",IF(AND(AQ410&gt;=1.5,AQ410&lt;2.5),"ACEPTABLE",IF(AQ410&gt;=5,"INEXISTENTE","DÉBIL")))</f>
        <v>#DIV/0!</v>
      </c>
      <c r="AS410" s="272">
        <f t="shared" ref="AS410" si="2052">IF(R410=0,0,ROUND((R410*AQ410),0))</f>
        <v>0</v>
      </c>
      <c r="AT410" s="371" t="str">
        <f t="shared" ref="AT410" si="2053">IF(AS410&gt;=36,"GRAVE", IF(AS410&lt;=10, "LEVE", "MODERADO"))</f>
        <v>LEVE</v>
      </c>
      <c r="AU410" s="293"/>
      <c r="AV410" s="293"/>
      <c r="AW410" s="129"/>
      <c r="AX410" s="129"/>
      <c r="AY410" s="86"/>
      <c r="AZ410" s="87"/>
      <c r="BA410" s="88"/>
      <c r="BB410" s="88"/>
      <c r="BC410" s="88"/>
      <c r="BD410" s="88"/>
      <c r="BE410" s="88"/>
      <c r="BF410" s="88"/>
      <c r="BG410" s="88"/>
    </row>
    <row r="411" spans="1:59" s="90" customFormat="1" hidden="1" x14ac:dyDescent="0.2">
      <c r="A411" s="290"/>
      <c r="B411" s="291"/>
      <c r="C411" s="418"/>
      <c r="D411" s="293"/>
      <c r="E411" s="295"/>
      <c r="F411" s="271"/>
      <c r="G411" s="129"/>
      <c r="H411" s="129"/>
      <c r="I411" s="84"/>
      <c r="J411" s="271"/>
      <c r="K411" s="271"/>
      <c r="L411" s="271"/>
      <c r="M411" s="271"/>
      <c r="N411" s="291"/>
      <c r="O411" s="272"/>
      <c r="P411" s="291"/>
      <c r="Q411" s="272"/>
      <c r="R411" s="272"/>
      <c r="S411" s="85"/>
      <c r="T411" s="84">
        <f t="shared" si="1972"/>
        <v>0</v>
      </c>
      <c r="U411" s="273"/>
      <c r="V411" s="273"/>
      <c r="W411" s="129"/>
      <c r="X411" s="273"/>
      <c r="Y411" s="273"/>
      <c r="Z411" s="132">
        <f t="shared" si="1974"/>
        <v>0</v>
      </c>
      <c r="AA411" s="129"/>
      <c r="AB411" s="129"/>
      <c r="AC411" s="273"/>
      <c r="AD411" s="273"/>
      <c r="AE411" s="132">
        <f t="shared" si="1976"/>
        <v>0</v>
      </c>
      <c r="AF411" s="129"/>
      <c r="AG411" s="129"/>
      <c r="AH411" s="273"/>
      <c r="AI411" s="273"/>
      <c r="AJ411" s="132">
        <f t="shared" si="1979"/>
        <v>0</v>
      </c>
      <c r="AK411" s="129"/>
      <c r="AL411" s="129"/>
      <c r="AM411" s="273"/>
      <c r="AN411" s="273"/>
      <c r="AO411" s="132">
        <f t="shared" si="1986"/>
        <v>0</v>
      </c>
      <c r="AP411" s="129"/>
      <c r="AQ411" s="273"/>
      <c r="AR411" s="369"/>
      <c r="AS411" s="272"/>
      <c r="AT411" s="371"/>
      <c r="AU411" s="293"/>
      <c r="AV411" s="293"/>
      <c r="AW411" s="129"/>
      <c r="AX411" s="129"/>
      <c r="AY411" s="86"/>
      <c r="AZ411" s="87"/>
      <c r="BA411" s="88"/>
      <c r="BB411" s="88"/>
      <c r="BC411" s="88"/>
      <c r="BD411" s="88"/>
      <c r="BE411" s="88"/>
      <c r="BF411" s="88"/>
      <c r="BG411" s="88"/>
    </row>
    <row r="412" spans="1:59" s="90" customFormat="1" hidden="1" x14ac:dyDescent="0.2">
      <c r="A412" s="290"/>
      <c r="B412" s="291"/>
      <c r="C412" s="418"/>
      <c r="D412" s="293"/>
      <c r="E412" s="295"/>
      <c r="F412" s="271"/>
      <c r="G412" s="129"/>
      <c r="H412" s="129"/>
      <c r="I412" s="84"/>
      <c r="J412" s="271"/>
      <c r="K412" s="271"/>
      <c r="L412" s="271"/>
      <c r="M412" s="271"/>
      <c r="N412" s="291"/>
      <c r="O412" s="272"/>
      <c r="P412" s="291"/>
      <c r="Q412" s="272"/>
      <c r="R412" s="272"/>
      <c r="S412" s="85"/>
      <c r="T412" s="84">
        <f t="shared" si="1972"/>
        <v>0</v>
      </c>
      <c r="U412" s="273"/>
      <c r="V412" s="273"/>
      <c r="W412" s="129"/>
      <c r="X412" s="273"/>
      <c r="Y412" s="273"/>
      <c r="Z412" s="132">
        <f t="shared" si="1974"/>
        <v>0</v>
      </c>
      <c r="AA412" s="129"/>
      <c r="AB412" s="129"/>
      <c r="AC412" s="273"/>
      <c r="AD412" s="273"/>
      <c r="AE412" s="132">
        <f t="shared" si="1976"/>
        <v>0</v>
      </c>
      <c r="AF412" s="129"/>
      <c r="AG412" s="129"/>
      <c r="AH412" s="273"/>
      <c r="AI412" s="273"/>
      <c r="AJ412" s="132">
        <f t="shared" si="1979"/>
        <v>0</v>
      </c>
      <c r="AK412" s="129"/>
      <c r="AL412" s="129"/>
      <c r="AM412" s="273"/>
      <c r="AN412" s="273"/>
      <c r="AO412" s="132">
        <f t="shared" si="1986"/>
        <v>0</v>
      </c>
      <c r="AP412" s="129"/>
      <c r="AQ412" s="273"/>
      <c r="AR412" s="369"/>
      <c r="AS412" s="272"/>
      <c r="AT412" s="371"/>
      <c r="AU412" s="293"/>
      <c r="AV412" s="293"/>
      <c r="AW412" s="129"/>
      <c r="AX412" s="129"/>
      <c r="AY412" s="86"/>
      <c r="AZ412" s="87"/>
      <c r="BA412" s="88"/>
      <c r="BB412" s="88"/>
      <c r="BC412" s="88"/>
      <c r="BD412" s="88"/>
      <c r="BE412" s="88"/>
      <c r="BF412" s="88"/>
      <c r="BG412" s="88"/>
    </row>
    <row r="413" spans="1:59" s="90" customFormat="1" hidden="1" x14ac:dyDescent="0.2">
      <c r="A413" s="290">
        <v>135</v>
      </c>
      <c r="B413" s="291"/>
      <c r="C413" s="418" t="e">
        <f>+VLOOKUP(B413,$A$691:$B$730,2,0)</f>
        <v>#N/A</v>
      </c>
      <c r="D413" s="293"/>
      <c r="E413" s="295" t="e">
        <f>IF(D413=$D$661,$E$661,IF(D413=$D$662,$E$662,IF(D413=$D$663,$E$663,IF(D413=$D$664,$E$664,IF(D413=$D$665,$E$665,IF(D413=$D$666,$E$666,IF(D413=$D$667,$E$667,IF(D413=$D$668,$E$668,IF(D413=$D$669,$E$669,IF(D413=$D$670,$E$670,IF(D413=VICERRECTORÍA_ACADÉMICA_,BE1024,IF(D413=PLANEACIÓN_,BE1026, IF(D413=IMPACTO,BE1025,IF(D413=VICERRECTORÍA_ADMINISTRATIVA_FINANCIERA_,BE1027,IF(D413=_VICERRECTORÍA_RESPONSABILIDAD_SOCIAL_Y_BIENESTAR_UNIVERSITARIO_,BE1028," ")))))))))))))))</f>
        <v>#VALUE!</v>
      </c>
      <c r="F413" s="271"/>
      <c r="G413" s="129"/>
      <c r="H413" s="129"/>
      <c r="I413" s="84"/>
      <c r="J413" s="271"/>
      <c r="K413" s="291"/>
      <c r="L413" s="271"/>
      <c r="M413" s="271"/>
      <c r="N413" s="291"/>
      <c r="O413" s="272">
        <f t="shared" ref="O413" si="2054">IF(N413="ALTA",5,IF(N413="MEDIO ALTA",4,IF(N413="MEDIA",3,IF(N413="MEDIO BAJA",2,IF(N413="BAJA",1,0)))))</f>
        <v>0</v>
      </c>
      <c r="P413" s="291"/>
      <c r="Q413" s="272">
        <f t="shared" ref="Q413" si="2055">IF(P413="ALTO",5,IF(P413="MEDIO-ALTO",4,IF(P413="MEDIO",3,IF(P413="MEDIO-BAJO",2,IF(P413="BAJO",1,0)))))</f>
        <v>0</v>
      </c>
      <c r="R413" s="272">
        <f t="shared" ref="R413" si="2056">Q413*O413</f>
        <v>0</v>
      </c>
      <c r="S413" s="85"/>
      <c r="T413" s="84">
        <f t="shared" si="1972"/>
        <v>0</v>
      </c>
      <c r="U413" s="273" t="e">
        <f t="shared" si="1762"/>
        <v>#DIV/0!</v>
      </c>
      <c r="V413" s="273" t="e">
        <f t="shared" si="1763"/>
        <v>#DIV/0!</v>
      </c>
      <c r="W413" s="129"/>
      <c r="X413" s="273" t="e">
        <f t="shared" ref="X413" si="2057">IF(S413="No_existen",5*$X$10,Y413*$X$10)</f>
        <v>#DIV/0!</v>
      </c>
      <c r="Y413" s="273" t="e">
        <f t="shared" ref="Y413:Y449" si="2058">ROUND(AVERAGEIF(Z413:Z415,"&gt;0"),0)</f>
        <v>#DIV/0!</v>
      </c>
      <c r="Z413" s="132">
        <f t="shared" si="1974"/>
        <v>0</v>
      </c>
      <c r="AA413" s="129"/>
      <c r="AB413" s="129"/>
      <c r="AC413" s="273" t="e">
        <f t="shared" ref="AC413" si="2059">IF(S413="No_existen",5*$AC$10,AD413*$AC$10)</f>
        <v>#DIV/0!</v>
      </c>
      <c r="AD413" s="273" t="e">
        <f t="shared" si="1767"/>
        <v>#DIV/0!</v>
      </c>
      <c r="AE413" s="132">
        <f t="shared" si="1976"/>
        <v>0</v>
      </c>
      <c r="AF413" s="129"/>
      <c r="AG413" s="129"/>
      <c r="AH413" s="273" t="e">
        <f t="shared" ref="AH413" si="2060">IF(S413="No_existen",5*$AH$10,AI413*$AH$10)</f>
        <v>#DIV/0!</v>
      </c>
      <c r="AI413" s="273" t="e">
        <f t="shared" ref="AI413" si="2061">ROUND(AVERAGEIF(AJ413:AJ415,"&gt;0"),0)</f>
        <v>#DIV/0!</v>
      </c>
      <c r="AJ413" s="132">
        <f t="shared" si="1979"/>
        <v>0</v>
      </c>
      <c r="AK413" s="129"/>
      <c r="AL413" s="129"/>
      <c r="AM413" s="273" t="e">
        <f t="shared" ref="AM413" si="2062">IF(S413="No_existen",5*$AM$10,AN413*$AM$10)</f>
        <v>#DIV/0!</v>
      </c>
      <c r="AN413" s="273" t="e">
        <f t="shared" ref="AN413" si="2063">ROUND(AVERAGEIF(AO413:AO415,"&gt;0"),0)</f>
        <v>#DIV/0!</v>
      </c>
      <c r="AO413" s="132">
        <f t="shared" si="1986"/>
        <v>0</v>
      </c>
      <c r="AP413" s="129"/>
      <c r="AQ413" s="273" t="e">
        <f t="shared" ref="AQ413" si="2064">ROUND(AVERAGE(U413,Y413,AD413,AI413,AN413),0)</f>
        <v>#DIV/0!</v>
      </c>
      <c r="AR413" s="369" t="e">
        <f t="shared" ref="AR413" si="2065">IF(AQ413&lt;1.5,"FUERTE",IF(AND(AQ413&gt;=1.5,AQ413&lt;2.5),"ACEPTABLE",IF(AQ413&gt;=5,"INEXISTENTE","DÉBIL")))</f>
        <v>#DIV/0!</v>
      </c>
      <c r="AS413" s="272">
        <f t="shared" ref="AS413" si="2066">IF(R413=0,0,ROUND((R413*AQ413),0))</f>
        <v>0</v>
      </c>
      <c r="AT413" s="371" t="str">
        <f t="shared" ref="AT413" si="2067">IF(AS413&gt;=36,"GRAVE", IF(AS413&lt;=10, "LEVE", "MODERADO"))</f>
        <v>LEVE</v>
      </c>
      <c r="AU413" s="293"/>
      <c r="AV413" s="293"/>
      <c r="AW413" s="129"/>
      <c r="AX413" s="129"/>
      <c r="AY413" s="86"/>
      <c r="AZ413" s="87"/>
      <c r="BA413" s="88"/>
      <c r="BB413" s="88"/>
      <c r="BC413" s="88"/>
      <c r="BD413" s="88"/>
      <c r="BE413" s="88"/>
      <c r="BF413" s="88"/>
      <c r="BG413" s="88"/>
    </row>
    <row r="414" spans="1:59" s="90" customFormat="1" hidden="1" x14ac:dyDescent="0.2">
      <c r="A414" s="290"/>
      <c r="B414" s="291"/>
      <c r="C414" s="418"/>
      <c r="D414" s="293"/>
      <c r="E414" s="295"/>
      <c r="F414" s="271"/>
      <c r="G414" s="129"/>
      <c r="H414" s="129"/>
      <c r="I414" s="84"/>
      <c r="J414" s="271"/>
      <c r="K414" s="271"/>
      <c r="L414" s="271"/>
      <c r="M414" s="271"/>
      <c r="N414" s="291"/>
      <c r="O414" s="272"/>
      <c r="P414" s="291"/>
      <c r="Q414" s="272"/>
      <c r="R414" s="272"/>
      <c r="S414" s="85"/>
      <c r="T414" s="84">
        <f t="shared" si="1972"/>
        <v>0</v>
      </c>
      <c r="U414" s="273"/>
      <c r="V414" s="273"/>
      <c r="W414" s="129"/>
      <c r="X414" s="273"/>
      <c r="Y414" s="273"/>
      <c r="Z414" s="132">
        <f t="shared" si="1974"/>
        <v>0</v>
      </c>
      <c r="AA414" s="129"/>
      <c r="AB414" s="129"/>
      <c r="AC414" s="273"/>
      <c r="AD414" s="273"/>
      <c r="AE414" s="132">
        <f t="shared" si="1976"/>
        <v>0</v>
      </c>
      <c r="AF414" s="129"/>
      <c r="AG414" s="129"/>
      <c r="AH414" s="273"/>
      <c r="AI414" s="273"/>
      <c r="AJ414" s="132">
        <f t="shared" si="1979"/>
        <v>0</v>
      </c>
      <c r="AK414" s="129"/>
      <c r="AL414" s="129"/>
      <c r="AM414" s="273"/>
      <c r="AN414" s="273"/>
      <c r="AO414" s="132">
        <f t="shared" si="1986"/>
        <v>0</v>
      </c>
      <c r="AP414" s="129"/>
      <c r="AQ414" s="273"/>
      <c r="AR414" s="369"/>
      <c r="AS414" s="272"/>
      <c r="AT414" s="371"/>
      <c r="AU414" s="293"/>
      <c r="AV414" s="293"/>
      <c r="AW414" s="129"/>
      <c r="AX414" s="129"/>
      <c r="AY414" s="86"/>
      <c r="AZ414" s="87"/>
      <c r="BA414" s="88"/>
      <c r="BB414" s="88"/>
      <c r="BC414" s="88"/>
      <c r="BD414" s="88"/>
      <c r="BE414" s="88"/>
      <c r="BF414" s="88"/>
      <c r="BG414" s="88"/>
    </row>
    <row r="415" spans="1:59" s="90" customFormat="1" hidden="1" x14ac:dyDescent="0.2">
      <c r="A415" s="290"/>
      <c r="B415" s="291"/>
      <c r="C415" s="418"/>
      <c r="D415" s="293"/>
      <c r="E415" s="295"/>
      <c r="F415" s="271"/>
      <c r="G415" s="129"/>
      <c r="H415" s="129"/>
      <c r="I415" s="84"/>
      <c r="J415" s="271"/>
      <c r="K415" s="271"/>
      <c r="L415" s="271"/>
      <c r="M415" s="271"/>
      <c r="N415" s="291"/>
      <c r="O415" s="272"/>
      <c r="P415" s="291"/>
      <c r="Q415" s="272"/>
      <c r="R415" s="272"/>
      <c r="S415" s="85"/>
      <c r="T415" s="84">
        <f t="shared" si="1972"/>
        <v>0</v>
      </c>
      <c r="U415" s="273"/>
      <c r="V415" s="273"/>
      <c r="W415" s="129"/>
      <c r="X415" s="273"/>
      <c r="Y415" s="273"/>
      <c r="Z415" s="132">
        <f t="shared" si="1974"/>
        <v>0</v>
      </c>
      <c r="AA415" s="129"/>
      <c r="AB415" s="129"/>
      <c r="AC415" s="273"/>
      <c r="AD415" s="273"/>
      <c r="AE415" s="132">
        <f t="shared" si="1976"/>
        <v>0</v>
      </c>
      <c r="AF415" s="129"/>
      <c r="AG415" s="129"/>
      <c r="AH415" s="273"/>
      <c r="AI415" s="273"/>
      <c r="AJ415" s="132">
        <f t="shared" si="1979"/>
        <v>0</v>
      </c>
      <c r="AK415" s="129"/>
      <c r="AL415" s="129"/>
      <c r="AM415" s="273"/>
      <c r="AN415" s="273"/>
      <c r="AO415" s="132">
        <f t="shared" si="1986"/>
        <v>0</v>
      </c>
      <c r="AP415" s="129"/>
      <c r="AQ415" s="273"/>
      <c r="AR415" s="369"/>
      <c r="AS415" s="272"/>
      <c r="AT415" s="371"/>
      <c r="AU415" s="293"/>
      <c r="AV415" s="293"/>
      <c r="AW415" s="129"/>
      <c r="AX415" s="129"/>
      <c r="AY415" s="86"/>
      <c r="AZ415" s="87"/>
      <c r="BA415" s="88"/>
      <c r="BB415" s="88"/>
      <c r="BC415" s="88"/>
      <c r="BD415" s="88"/>
      <c r="BE415" s="88"/>
      <c r="BF415" s="88"/>
      <c r="BG415" s="88"/>
    </row>
    <row r="416" spans="1:59" s="90" customFormat="1" hidden="1" x14ac:dyDescent="0.2">
      <c r="A416" s="290">
        <v>136</v>
      </c>
      <c r="B416" s="291"/>
      <c r="C416" s="418" t="e">
        <f>+VLOOKUP(B416,$A$691:$B$730,2,0)</f>
        <v>#N/A</v>
      </c>
      <c r="D416" s="293"/>
      <c r="E416" s="295" t="e">
        <f>IF(D416=$D$661,$E$661,IF(D416=$D$662,$E$662,IF(D416=$D$663,$E$663,IF(D416=$D$664,$E$664,IF(D416=$D$665,$E$665,IF(D416=$D$666,$E$666,IF(D416=$D$667,$E$667,IF(D416=$D$668,$E$668,IF(D416=$D$669,$E$669,IF(D416=$D$670,$E$670,IF(D416=VICERRECTORÍA_ACADÉMICA_,BE1027,IF(D416=PLANEACIÓN_,BE1029, IF(D416=IMPACTO,BE1028,IF(D416=VICERRECTORÍA_ADMINISTRATIVA_FINANCIERA_,BE1030,IF(D416=_VICERRECTORÍA_RESPONSABILIDAD_SOCIAL_Y_BIENESTAR_UNIVERSITARIO_,BE1031," ")))))))))))))))</f>
        <v>#VALUE!</v>
      </c>
      <c r="F416" s="271"/>
      <c r="G416" s="129"/>
      <c r="H416" s="129"/>
      <c r="I416" s="84"/>
      <c r="J416" s="271"/>
      <c r="K416" s="291"/>
      <c r="L416" s="271"/>
      <c r="M416" s="271"/>
      <c r="N416" s="291"/>
      <c r="O416" s="272">
        <f t="shared" ref="O416" si="2068">IF(N416="ALTA",5,IF(N416="MEDIO ALTA",4,IF(N416="MEDIA",3,IF(N416="MEDIO BAJA",2,IF(N416="BAJA",1,0)))))</f>
        <v>0</v>
      </c>
      <c r="P416" s="291"/>
      <c r="Q416" s="272">
        <f t="shared" ref="Q416" si="2069">IF(P416="ALTO",5,IF(P416="MEDIO-ALTO",4,IF(P416="MEDIO",3,IF(P416="MEDIO-BAJO",2,IF(P416="BAJO",1,0)))))</f>
        <v>0</v>
      </c>
      <c r="R416" s="272">
        <f t="shared" ref="R416" si="2070">Q416*O416</f>
        <v>0</v>
      </c>
      <c r="S416" s="85"/>
      <c r="T416" s="84">
        <f t="shared" si="1972"/>
        <v>0</v>
      </c>
      <c r="U416" s="273" t="e">
        <f t="shared" si="1779"/>
        <v>#DIV/0!</v>
      </c>
      <c r="V416" s="273" t="e">
        <f t="shared" si="1780"/>
        <v>#DIV/0!</v>
      </c>
      <c r="W416" s="129"/>
      <c r="X416" s="273" t="e">
        <f t="shared" ref="X416" si="2071">IF(S416="No_existen",5*$X$10,Y416*$X$10)</f>
        <v>#DIV/0!</v>
      </c>
      <c r="Y416" s="273" t="e">
        <f t="shared" ref="Y416:Y452" si="2072">ROUND(AVERAGEIF(Z416:Z418,"&gt;0"),0)</f>
        <v>#DIV/0!</v>
      </c>
      <c r="Z416" s="132">
        <f t="shared" si="1974"/>
        <v>0</v>
      </c>
      <c r="AA416" s="129"/>
      <c r="AB416" s="129"/>
      <c r="AC416" s="273" t="e">
        <f t="shared" ref="AC416" si="2073">IF(S416="No_existen",5*$AC$10,AD416*$AC$10)</f>
        <v>#DIV/0!</v>
      </c>
      <c r="AD416" s="273" t="e">
        <f t="shared" si="1784"/>
        <v>#DIV/0!</v>
      </c>
      <c r="AE416" s="132">
        <f t="shared" si="1976"/>
        <v>0</v>
      </c>
      <c r="AF416" s="129"/>
      <c r="AG416" s="129"/>
      <c r="AH416" s="273" t="e">
        <f t="shared" ref="AH416" si="2074">IF(S416="No_existen",5*$AH$10,AI416*$AH$10)</f>
        <v>#DIV/0!</v>
      </c>
      <c r="AI416" s="273" t="e">
        <f t="shared" ref="AI416" si="2075">ROUND(AVERAGEIF(AJ416:AJ418,"&gt;0"),0)</f>
        <v>#DIV/0!</v>
      </c>
      <c r="AJ416" s="132">
        <f t="shared" si="1979"/>
        <v>0</v>
      </c>
      <c r="AK416" s="129"/>
      <c r="AL416" s="129"/>
      <c r="AM416" s="273" t="e">
        <f t="shared" ref="AM416" si="2076">IF(S416="No_existen",5*$AM$10,AN416*$AM$10)</f>
        <v>#DIV/0!</v>
      </c>
      <c r="AN416" s="273" t="e">
        <f t="shared" ref="AN416" si="2077">ROUND(AVERAGEIF(AO416:AO418,"&gt;0"),0)</f>
        <v>#DIV/0!</v>
      </c>
      <c r="AO416" s="132">
        <f t="shared" si="1986"/>
        <v>0</v>
      </c>
      <c r="AP416" s="129"/>
      <c r="AQ416" s="273" t="e">
        <f t="shared" ref="AQ416" si="2078">ROUND(AVERAGE(U416,Y416,AD416,AI416,AN416),0)</f>
        <v>#DIV/0!</v>
      </c>
      <c r="AR416" s="369" t="e">
        <f t="shared" ref="AR416" si="2079">IF(AQ416&lt;1.5,"FUERTE",IF(AND(AQ416&gt;=1.5,AQ416&lt;2.5),"ACEPTABLE",IF(AQ416&gt;=5,"INEXISTENTE","DÉBIL")))</f>
        <v>#DIV/0!</v>
      </c>
      <c r="AS416" s="272">
        <f t="shared" ref="AS416" si="2080">IF(R416=0,0,ROUND((R416*AQ416),0))</f>
        <v>0</v>
      </c>
      <c r="AT416" s="371" t="str">
        <f t="shared" ref="AT416" si="2081">IF(AS416&gt;=36,"GRAVE", IF(AS416&lt;=10, "LEVE", "MODERADO"))</f>
        <v>LEVE</v>
      </c>
      <c r="AU416" s="293"/>
      <c r="AV416" s="293"/>
      <c r="AW416" s="129"/>
      <c r="AX416" s="129"/>
      <c r="AY416" s="86"/>
      <c r="AZ416" s="87"/>
      <c r="BA416" s="88"/>
      <c r="BB416" s="88"/>
      <c r="BC416" s="88"/>
      <c r="BD416" s="88"/>
      <c r="BE416" s="88"/>
      <c r="BF416" s="88"/>
      <c r="BG416" s="88"/>
    </row>
    <row r="417" spans="1:59" s="90" customFormat="1" hidden="1" x14ac:dyDescent="0.2">
      <c r="A417" s="290"/>
      <c r="B417" s="291"/>
      <c r="C417" s="418"/>
      <c r="D417" s="293"/>
      <c r="E417" s="295"/>
      <c r="F417" s="271"/>
      <c r="G417" s="129"/>
      <c r="H417" s="129"/>
      <c r="I417" s="84"/>
      <c r="J417" s="271"/>
      <c r="K417" s="271"/>
      <c r="L417" s="271"/>
      <c r="M417" s="271"/>
      <c r="N417" s="291"/>
      <c r="O417" s="272"/>
      <c r="P417" s="291"/>
      <c r="Q417" s="272"/>
      <c r="R417" s="272"/>
      <c r="S417" s="85"/>
      <c r="T417" s="84">
        <f t="shared" si="1972"/>
        <v>0</v>
      </c>
      <c r="U417" s="273"/>
      <c r="V417" s="273"/>
      <c r="W417" s="129"/>
      <c r="X417" s="273"/>
      <c r="Y417" s="273"/>
      <c r="Z417" s="132">
        <f t="shared" si="1974"/>
        <v>0</v>
      </c>
      <c r="AA417" s="129"/>
      <c r="AB417" s="129"/>
      <c r="AC417" s="273"/>
      <c r="AD417" s="273"/>
      <c r="AE417" s="132">
        <f t="shared" si="1976"/>
        <v>0</v>
      </c>
      <c r="AF417" s="129"/>
      <c r="AG417" s="129"/>
      <c r="AH417" s="273"/>
      <c r="AI417" s="273"/>
      <c r="AJ417" s="132">
        <f t="shared" si="1979"/>
        <v>0</v>
      </c>
      <c r="AK417" s="129"/>
      <c r="AL417" s="129"/>
      <c r="AM417" s="273"/>
      <c r="AN417" s="273"/>
      <c r="AO417" s="132">
        <f t="shared" si="1986"/>
        <v>0</v>
      </c>
      <c r="AP417" s="129"/>
      <c r="AQ417" s="273"/>
      <c r="AR417" s="369"/>
      <c r="AS417" s="272"/>
      <c r="AT417" s="371"/>
      <c r="AU417" s="293"/>
      <c r="AV417" s="293"/>
      <c r="AW417" s="129"/>
      <c r="AX417" s="129"/>
      <c r="AY417" s="86"/>
      <c r="AZ417" s="87"/>
      <c r="BA417" s="88"/>
      <c r="BB417" s="88"/>
      <c r="BC417" s="88"/>
      <c r="BD417" s="88"/>
      <c r="BE417" s="88"/>
      <c r="BF417" s="88"/>
      <c r="BG417" s="88"/>
    </row>
    <row r="418" spans="1:59" s="90" customFormat="1" hidden="1" x14ac:dyDescent="0.2">
      <c r="A418" s="290"/>
      <c r="B418" s="291"/>
      <c r="C418" s="418"/>
      <c r="D418" s="293"/>
      <c r="E418" s="295"/>
      <c r="F418" s="271"/>
      <c r="G418" s="129"/>
      <c r="H418" s="129"/>
      <c r="I418" s="84"/>
      <c r="J418" s="271"/>
      <c r="K418" s="271"/>
      <c r="L418" s="271"/>
      <c r="M418" s="271"/>
      <c r="N418" s="291"/>
      <c r="O418" s="272"/>
      <c r="P418" s="291"/>
      <c r="Q418" s="272"/>
      <c r="R418" s="272"/>
      <c r="S418" s="85"/>
      <c r="T418" s="84">
        <f t="shared" si="1972"/>
        <v>0</v>
      </c>
      <c r="U418" s="273"/>
      <c r="V418" s="273"/>
      <c r="W418" s="129"/>
      <c r="X418" s="273"/>
      <c r="Y418" s="273"/>
      <c r="Z418" s="132">
        <f t="shared" si="1974"/>
        <v>0</v>
      </c>
      <c r="AA418" s="129"/>
      <c r="AB418" s="129"/>
      <c r="AC418" s="273"/>
      <c r="AD418" s="273"/>
      <c r="AE418" s="132">
        <f t="shared" si="1976"/>
        <v>0</v>
      </c>
      <c r="AF418" s="129"/>
      <c r="AG418" s="129"/>
      <c r="AH418" s="273"/>
      <c r="AI418" s="273"/>
      <c r="AJ418" s="132">
        <f t="shared" si="1979"/>
        <v>0</v>
      </c>
      <c r="AK418" s="129"/>
      <c r="AL418" s="129"/>
      <c r="AM418" s="273"/>
      <c r="AN418" s="273"/>
      <c r="AO418" s="132">
        <f t="shared" si="1986"/>
        <v>0</v>
      </c>
      <c r="AP418" s="129"/>
      <c r="AQ418" s="273"/>
      <c r="AR418" s="369"/>
      <c r="AS418" s="272"/>
      <c r="AT418" s="371"/>
      <c r="AU418" s="293"/>
      <c r="AV418" s="293"/>
      <c r="AW418" s="129"/>
      <c r="AX418" s="129"/>
      <c r="AY418" s="86"/>
      <c r="AZ418" s="87"/>
      <c r="BA418" s="88"/>
      <c r="BB418" s="88"/>
      <c r="BC418" s="88"/>
      <c r="BD418" s="88"/>
      <c r="BE418" s="88"/>
      <c r="BF418" s="88"/>
      <c r="BG418" s="88"/>
    </row>
    <row r="419" spans="1:59" s="90" customFormat="1" hidden="1" x14ac:dyDescent="0.2">
      <c r="A419" s="290">
        <v>137</v>
      </c>
      <c r="B419" s="291"/>
      <c r="C419" s="418" t="e">
        <f>+VLOOKUP(B419,$A$691:$B$730,2,0)</f>
        <v>#N/A</v>
      </c>
      <c r="D419" s="293"/>
      <c r="E419" s="295" t="e">
        <f>IF(D419=$D$661,$E$661,IF(D419=$D$662,$E$662,IF(D419=$D$663,$E$663,IF(D419=$D$664,$E$664,IF(D419=$D$665,$E$665,IF(D419=$D$666,$E$666,IF(D419=$D$667,$E$667,IF(D419=$D$668,$E$668,IF(D419=$D$669,$E$669,IF(D419=$D$670,$E$670,IF(D419=VICERRECTORÍA_ACADÉMICA_,BE1030,IF(D419=PLANEACIÓN_,BE1032, IF(D419=IMPACTO,BE1031,IF(D419=VICERRECTORÍA_ADMINISTRATIVA_FINANCIERA_,BE1033,IF(D419=_VICERRECTORÍA_RESPONSABILIDAD_SOCIAL_Y_BIENESTAR_UNIVERSITARIO_,BE1034," ")))))))))))))))</f>
        <v>#VALUE!</v>
      </c>
      <c r="F419" s="271"/>
      <c r="G419" s="129"/>
      <c r="H419" s="129"/>
      <c r="I419" s="84"/>
      <c r="J419" s="271"/>
      <c r="K419" s="291"/>
      <c r="L419" s="271"/>
      <c r="M419" s="271"/>
      <c r="N419" s="291"/>
      <c r="O419" s="272">
        <f t="shared" ref="O419" si="2082">IF(N419="ALTA",5,IF(N419="MEDIO ALTA",4,IF(N419="MEDIA",3,IF(N419="MEDIO BAJA",2,IF(N419="BAJA",1,0)))))</f>
        <v>0</v>
      </c>
      <c r="P419" s="291"/>
      <c r="Q419" s="272">
        <f t="shared" ref="Q419" si="2083">IF(P419="ALTO",5,IF(P419="MEDIO-ALTO",4,IF(P419="MEDIO",3,IF(P419="MEDIO-BAJO",2,IF(P419="BAJO",1,0)))))</f>
        <v>0</v>
      </c>
      <c r="R419" s="272">
        <f t="shared" ref="R419" si="2084">Q419*O419</f>
        <v>0</v>
      </c>
      <c r="S419" s="85"/>
      <c r="T419" s="84">
        <f t="shared" si="1972"/>
        <v>0</v>
      </c>
      <c r="U419" s="273" t="e">
        <f t="shared" si="1796"/>
        <v>#DIV/0!</v>
      </c>
      <c r="V419" s="273" t="e">
        <f t="shared" si="1797"/>
        <v>#DIV/0!</v>
      </c>
      <c r="W419" s="129"/>
      <c r="X419" s="273" t="e">
        <f t="shared" ref="X419" si="2085">IF(S419="No_existen",5*$X$10,Y419*$X$10)</f>
        <v>#DIV/0!</v>
      </c>
      <c r="Y419" s="273" t="e">
        <f t="shared" ref="Y419:Y455" si="2086">ROUND(AVERAGEIF(Z419:Z421,"&gt;0"),0)</f>
        <v>#DIV/0!</v>
      </c>
      <c r="Z419" s="132">
        <f t="shared" si="1974"/>
        <v>0</v>
      </c>
      <c r="AA419" s="129"/>
      <c r="AB419" s="129"/>
      <c r="AC419" s="273" t="e">
        <f t="shared" ref="AC419" si="2087">IF(S419="No_existen",5*$AC$10,AD419*$AC$10)</f>
        <v>#DIV/0!</v>
      </c>
      <c r="AD419" s="273" t="e">
        <f t="shared" si="1801"/>
        <v>#DIV/0!</v>
      </c>
      <c r="AE419" s="132">
        <f t="shared" si="1976"/>
        <v>0</v>
      </c>
      <c r="AF419" s="129"/>
      <c r="AG419" s="129"/>
      <c r="AH419" s="273" t="e">
        <f t="shared" ref="AH419" si="2088">IF(S419="No_existen",5*$AH$10,AI419*$AH$10)</f>
        <v>#DIV/0!</v>
      </c>
      <c r="AI419" s="273" t="e">
        <f t="shared" ref="AI419" si="2089">ROUND(AVERAGEIF(AJ419:AJ421,"&gt;0"),0)</f>
        <v>#DIV/0!</v>
      </c>
      <c r="AJ419" s="132">
        <f t="shared" si="1979"/>
        <v>0</v>
      </c>
      <c r="AK419" s="129"/>
      <c r="AL419" s="129"/>
      <c r="AM419" s="273" t="e">
        <f t="shared" ref="AM419" si="2090">IF(S419="No_existen",5*$AM$10,AN419*$AM$10)</f>
        <v>#DIV/0!</v>
      </c>
      <c r="AN419" s="273" t="e">
        <f t="shared" ref="AN419" si="2091">ROUND(AVERAGEIF(AO419:AO421,"&gt;0"),0)</f>
        <v>#DIV/0!</v>
      </c>
      <c r="AO419" s="132">
        <f t="shared" si="1986"/>
        <v>0</v>
      </c>
      <c r="AP419" s="129"/>
      <c r="AQ419" s="273" t="e">
        <f t="shared" ref="AQ419" si="2092">ROUND(AVERAGE(U419,Y419,AD419,AI419,AN419),0)</f>
        <v>#DIV/0!</v>
      </c>
      <c r="AR419" s="369" t="e">
        <f t="shared" ref="AR419" si="2093">IF(AQ419&lt;1.5,"FUERTE",IF(AND(AQ419&gt;=1.5,AQ419&lt;2.5),"ACEPTABLE",IF(AQ419&gt;=5,"INEXISTENTE","DÉBIL")))</f>
        <v>#DIV/0!</v>
      </c>
      <c r="AS419" s="272">
        <f t="shared" ref="AS419" si="2094">IF(R419=0,0,ROUND((R419*AQ419),0))</f>
        <v>0</v>
      </c>
      <c r="AT419" s="371" t="str">
        <f t="shared" ref="AT419" si="2095">IF(AS419&gt;=36,"GRAVE", IF(AS419&lt;=10, "LEVE", "MODERADO"))</f>
        <v>LEVE</v>
      </c>
      <c r="AU419" s="293"/>
      <c r="AV419" s="293"/>
      <c r="AW419" s="129"/>
      <c r="AX419" s="129"/>
      <c r="AY419" s="86"/>
      <c r="AZ419" s="87"/>
      <c r="BA419" s="88"/>
      <c r="BB419" s="88"/>
      <c r="BC419" s="88"/>
      <c r="BD419" s="88"/>
      <c r="BE419" s="88"/>
      <c r="BF419" s="88"/>
      <c r="BG419" s="88"/>
    </row>
    <row r="420" spans="1:59" s="90" customFormat="1" hidden="1" x14ac:dyDescent="0.2">
      <c r="A420" s="290"/>
      <c r="B420" s="291"/>
      <c r="C420" s="418"/>
      <c r="D420" s="293"/>
      <c r="E420" s="295"/>
      <c r="F420" s="271"/>
      <c r="G420" s="129"/>
      <c r="H420" s="129"/>
      <c r="I420" s="84"/>
      <c r="J420" s="271"/>
      <c r="K420" s="271"/>
      <c r="L420" s="271"/>
      <c r="M420" s="271"/>
      <c r="N420" s="291"/>
      <c r="O420" s="272"/>
      <c r="P420" s="291"/>
      <c r="Q420" s="272"/>
      <c r="R420" s="272"/>
      <c r="S420" s="85"/>
      <c r="T420" s="84">
        <f t="shared" si="1972"/>
        <v>0</v>
      </c>
      <c r="U420" s="273"/>
      <c r="V420" s="273"/>
      <c r="W420" s="129"/>
      <c r="X420" s="273"/>
      <c r="Y420" s="273"/>
      <c r="Z420" s="132">
        <f t="shared" si="1974"/>
        <v>0</v>
      </c>
      <c r="AA420" s="129"/>
      <c r="AB420" s="129"/>
      <c r="AC420" s="273"/>
      <c r="AD420" s="273"/>
      <c r="AE420" s="132">
        <f t="shared" si="1976"/>
        <v>0</v>
      </c>
      <c r="AF420" s="129"/>
      <c r="AG420" s="129"/>
      <c r="AH420" s="273"/>
      <c r="AI420" s="273"/>
      <c r="AJ420" s="132">
        <f t="shared" si="1979"/>
        <v>0</v>
      </c>
      <c r="AK420" s="129"/>
      <c r="AL420" s="129"/>
      <c r="AM420" s="273"/>
      <c r="AN420" s="273"/>
      <c r="AO420" s="132">
        <f t="shared" si="1986"/>
        <v>0</v>
      </c>
      <c r="AP420" s="129"/>
      <c r="AQ420" s="273"/>
      <c r="AR420" s="369"/>
      <c r="AS420" s="272"/>
      <c r="AT420" s="371"/>
      <c r="AU420" s="293"/>
      <c r="AV420" s="293"/>
      <c r="AW420" s="129"/>
      <c r="AX420" s="129"/>
      <c r="AY420" s="86"/>
      <c r="AZ420" s="87"/>
      <c r="BA420" s="88"/>
      <c r="BB420" s="88"/>
      <c r="BC420" s="88"/>
      <c r="BD420" s="88"/>
      <c r="BE420" s="88"/>
      <c r="BF420" s="88"/>
      <c r="BG420" s="88"/>
    </row>
    <row r="421" spans="1:59" s="90" customFormat="1" hidden="1" x14ac:dyDescent="0.2">
      <c r="A421" s="290"/>
      <c r="B421" s="291"/>
      <c r="C421" s="418"/>
      <c r="D421" s="293"/>
      <c r="E421" s="295"/>
      <c r="F421" s="271"/>
      <c r="G421" s="129"/>
      <c r="H421" s="129"/>
      <c r="I421" s="84"/>
      <c r="J421" s="271"/>
      <c r="K421" s="271"/>
      <c r="L421" s="271"/>
      <c r="M421" s="271"/>
      <c r="N421" s="291"/>
      <c r="O421" s="272"/>
      <c r="P421" s="291"/>
      <c r="Q421" s="272"/>
      <c r="R421" s="272"/>
      <c r="S421" s="85"/>
      <c r="T421" s="84">
        <f t="shared" si="1972"/>
        <v>0</v>
      </c>
      <c r="U421" s="273"/>
      <c r="V421" s="273"/>
      <c r="W421" s="129"/>
      <c r="X421" s="273"/>
      <c r="Y421" s="273"/>
      <c r="Z421" s="132">
        <f t="shared" si="1974"/>
        <v>0</v>
      </c>
      <c r="AA421" s="129"/>
      <c r="AB421" s="129"/>
      <c r="AC421" s="273"/>
      <c r="AD421" s="273"/>
      <c r="AE421" s="132">
        <f t="shared" si="1976"/>
        <v>0</v>
      </c>
      <c r="AF421" s="129"/>
      <c r="AG421" s="129"/>
      <c r="AH421" s="273"/>
      <c r="AI421" s="273"/>
      <c r="AJ421" s="132">
        <f t="shared" si="1979"/>
        <v>0</v>
      </c>
      <c r="AK421" s="129"/>
      <c r="AL421" s="129"/>
      <c r="AM421" s="273"/>
      <c r="AN421" s="273"/>
      <c r="AO421" s="132">
        <f t="shared" si="1986"/>
        <v>0</v>
      </c>
      <c r="AP421" s="129"/>
      <c r="AQ421" s="273"/>
      <c r="AR421" s="369"/>
      <c r="AS421" s="272"/>
      <c r="AT421" s="371"/>
      <c r="AU421" s="293"/>
      <c r="AV421" s="293"/>
      <c r="AW421" s="129"/>
      <c r="AX421" s="129"/>
      <c r="AY421" s="86"/>
      <c r="AZ421" s="87"/>
      <c r="BA421" s="88"/>
      <c r="BB421" s="88"/>
      <c r="BC421" s="88"/>
      <c r="BD421" s="88"/>
      <c r="BE421" s="88"/>
      <c r="BF421" s="88"/>
      <c r="BG421" s="88"/>
    </row>
    <row r="422" spans="1:59" s="90" customFormat="1" hidden="1" x14ac:dyDescent="0.2">
      <c r="A422" s="290">
        <v>138</v>
      </c>
      <c r="B422" s="291"/>
      <c r="C422" s="418" t="e">
        <f>+VLOOKUP(B422,$A$691:$B$730,2,0)</f>
        <v>#N/A</v>
      </c>
      <c r="D422" s="293"/>
      <c r="E422" s="295" t="e">
        <f>IF(D422=$D$661,$E$661,IF(D422=$D$662,$E$662,IF(D422=$D$663,$E$663,IF(D422=$D$664,$E$664,IF(D422=$D$665,$E$665,IF(D422=$D$666,$E$666,IF(D422=$D$667,$E$667,IF(D422=$D$668,$E$668,IF(D422=$D$669,$E$669,IF(D422=$D$670,$E$670,IF(D422=VICERRECTORÍA_ACADÉMICA_,BE1033,IF(D422=PLANEACIÓN_,BE1035, IF(D422=IMPACTO,BE1034,IF(D422=VICERRECTORÍA_ADMINISTRATIVA_FINANCIERA_,BE1036,IF(D422=_VICERRECTORÍA_RESPONSABILIDAD_SOCIAL_Y_BIENESTAR_UNIVERSITARIO_,BE1037," ")))))))))))))))</f>
        <v>#VALUE!</v>
      </c>
      <c r="F422" s="271"/>
      <c r="G422" s="129"/>
      <c r="H422" s="129"/>
      <c r="I422" s="84"/>
      <c r="J422" s="271"/>
      <c r="K422" s="291"/>
      <c r="L422" s="271"/>
      <c r="M422" s="271"/>
      <c r="N422" s="291"/>
      <c r="O422" s="272">
        <f t="shared" ref="O422" si="2096">IF(N422="ALTA",5,IF(N422="MEDIO ALTA",4,IF(N422="MEDIA",3,IF(N422="MEDIO BAJA",2,IF(N422="BAJA",1,0)))))</f>
        <v>0</v>
      </c>
      <c r="P422" s="291"/>
      <c r="Q422" s="272">
        <f t="shared" ref="Q422" si="2097">IF(P422="ALTO",5,IF(P422="MEDIO-ALTO",4,IF(P422="MEDIO",3,IF(P422="MEDIO-BAJO",2,IF(P422="BAJO",1,0)))))</f>
        <v>0</v>
      </c>
      <c r="R422" s="272">
        <f t="shared" ref="R422" si="2098">Q422*O422</f>
        <v>0</v>
      </c>
      <c r="S422" s="85"/>
      <c r="T422" s="84">
        <f t="shared" si="1972"/>
        <v>0</v>
      </c>
      <c r="U422" s="273" t="e">
        <f t="shared" si="1813"/>
        <v>#DIV/0!</v>
      </c>
      <c r="V422" s="273" t="e">
        <f t="shared" si="1814"/>
        <v>#DIV/0!</v>
      </c>
      <c r="W422" s="129"/>
      <c r="X422" s="273" t="e">
        <f t="shared" ref="X422" si="2099">IF(S422="No_existen",5*$X$10,Y422*$X$10)</f>
        <v>#DIV/0!</v>
      </c>
      <c r="Y422" s="273" t="e">
        <f t="shared" ref="Y422:Y458" si="2100">ROUND(AVERAGEIF(Z422:Z424,"&gt;0"),0)</f>
        <v>#DIV/0!</v>
      </c>
      <c r="Z422" s="132">
        <f t="shared" si="1974"/>
        <v>0</v>
      </c>
      <c r="AA422" s="129"/>
      <c r="AB422" s="129"/>
      <c r="AC422" s="273" t="e">
        <f t="shared" ref="AC422" si="2101">IF(S422="No_existen",5*$AC$10,AD422*$AC$10)</f>
        <v>#DIV/0!</v>
      </c>
      <c r="AD422" s="273" t="e">
        <f t="shared" si="1818"/>
        <v>#DIV/0!</v>
      </c>
      <c r="AE422" s="132">
        <f t="shared" si="1976"/>
        <v>0</v>
      </c>
      <c r="AF422" s="129"/>
      <c r="AG422" s="129"/>
      <c r="AH422" s="273" t="e">
        <f t="shared" ref="AH422" si="2102">IF(S422="No_existen",5*$AH$10,AI422*$AH$10)</f>
        <v>#DIV/0!</v>
      </c>
      <c r="AI422" s="273" t="e">
        <f t="shared" ref="AI422" si="2103">ROUND(AVERAGEIF(AJ422:AJ424,"&gt;0"),0)</f>
        <v>#DIV/0!</v>
      </c>
      <c r="AJ422" s="132">
        <f t="shared" si="1979"/>
        <v>0</v>
      </c>
      <c r="AK422" s="129"/>
      <c r="AL422" s="129"/>
      <c r="AM422" s="273" t="e">
        <f t="shared" ref="AM422" si="2104">IF(S422="No_existen",5*$AM$10,AN422*$AM$10)</f>
        <v>#DIV/0!</v>
      </c>
      <c r="AN422" s="273" t="e">
        <f t="shared" ref="AN422" si="2105">ROUND(AVERAGEIF(AO422:AO424,"&gt;0"),0)</f>
        <v>#DIV/0!</v>
      </c>
      <c r="AO422" s="132">
        <f t="shared" si="1986"/>
        <v>0</v>
      </c>
      <c r="AP422" s="129"/>
      <c r="AQ422" s="273" t="e">
        <f t="shared" ref="AQ422" si="2106">ROUND(AVERAGE(U422,Y422,AD422,AI422,AN422),0)</f>
        <v>#DIV/0!</v>
      </c>
      <c r="AR422" s="369" t="e">
        <f t="shared" ref="AR422" si="2107">IF(AQ422&lt;1.5,"FUERTE",IF(AND(AQ422&gt;=1.5,AQ422&lt;2.5),"ACEPTABLE",IF(AQ422&gt;=5,"INEXISTENTE","DÉBIL")))</f>
        <v>#DIV/0!</v>
      </c>
      <c r="AS422" s="272">
        <f t="shared" ref="AS422" si="2108">IF(R422=0,0,ROUND((R422*AQ422),0))</f>
        <v>0</v>
      </c>
      <c r="AT422" s="371" t="str">
        <f t="shared" ref="AT422" si="2109">IF(AS422&gt;=36,"GRAVE", IF(AS422&lt;=10, "LEVE", "MODERADO"))</f>
        <v>LEVE</v>
      </c>
      <c r="AU422" s="293"/>
      <c r="AV422" s="293"/>
      <c r="AW422" s="129"/>
      <c r="AX422" s="129"/>
      <c r="AY422" s="86"/>
      <c r="AZ422" s="87"/>
      <c r="BA422" s="88"/>
      <c r="BB422" s="88"/>
      <c r="BC422" s="88"/>
      <c r="BD422" s="88"/>
      <c r="BE422" s="88"/>
      <c r="BF422" s="88"/>
      <c r="BG422" s="88"/>
    </row>
    <row r="423" spans="1:59" s="90" customFormat="1" hidden="1" x14ac:dyDescent="0.2">
      <c r="A423" s="290"/>
      <c r="B423" s="291"/>
      <c r="C423" s="418"/>
      <c r="D423" s="293"/>
      <c r="E423" s="295"/>
      <c r="F423" s="271"/>
      <c r="G423" s="129"/>
      <c r="H423" s="129"/>
      <c r="I423" s="84"/>
      <c r="J423" s="271"/>
      <c r="K423" s="271"/>
      <c r="L423" s="271"/>
      <c r="M423" s="271"/>
      <c r="N423" s="291"/>
      <c r="O423" s="272"/>
      <c r="P423" s="291"/>
      <c r="Q423" s="272"/>
      <c r="R423" s="272"/>
      <c r="S423" s="85"/>
      <c r="T423" s="84">
        <f t="shared" si="1972"/>
        <v>0</v>
      </c>
      <c r="U423" s="273"/>
      <c r="V423" s="273"/>
      <c r="W423" s="129"/>
      <c r="X423" s="273"/>
      <c r="Y423" s="273"/>
      <c r="Z423" s="132">
        <f t="shared" si="1974"/>
        <v>0</v>
      </c>
      <c r="AA423" s="129"/>
      <c r="AB423" s="129"/>
      <c r="AC423" s="273"/>
      <c r="AD423" s="273"/>
      <c r="AE423" s="132">
        <f t="shared" si="1976"/>
        <v>0</v>
      </c>
      <c r="AF423" s="129"/>
      <c r="AG423" s="129"/>
      <c r="AH423" s="273"/>
      <c r="AI423" s="273"/>
      <c r="AJ423" s="132">
        <f t="shared" si="1979"/>
        <v>0</v>
      </c>
      <c r="AK423" s="129"/>
      <c r="AL423" s="129"/>
      <c r="AM423" s="273"/>
      <c r="AN423" s="273"/>
      <c r="AO423" s="132">
        <f t="shared" si="1986"/>
        <v>0</v>
      </c>
      <c r="AP423" s="129"/>
      <c r="AQ423" s="273"/>
      <c r="AR423" s="369"/>
      <c r="AS423" s="272"/>
      <c r="AT423" s="371"/>
      <c r="AU423" s="293"/>
      <c r="AV423" s="293"/>
      <c r="AW423" s="129"/>
      <c r="AX423" s="129"/>
      <c r="AY423" s="86"/>
      <c r="AZ423" s="87"/>
      <c r="BA423" s="88"/>
      <c r="BB423" s="88"/>
      <c r="BC423" s="88"/>
      <c r="BD423" s="88"/>
      <c r="BE423" s="88"/>
      <c r="BF423" s="88"/>
      <c r="BG423" s="88"/>
    </row>
    <row r="424" spans="1:59" s="90" customFormat="1" hidden="1" x14ac:dyDescent="0.2">
      <c r="A424" s="290"/>
      <c r="B424" s="291"/>
      <c r="C424" s="418"/>
      <c r="D424" s="293"/>
      <c r="E424" s="295"/>
      <c r="F424" s="271"/>
      <c r="G424" s="129"/>
      <c r="H424" s="129"/>
      <c r="I424" s="84"/>
      <c r="J424" s="271"/>
      <c r="K424" s="271"/>
      <c r="L424" s="271"/>
      <c r="M424" s="271"/>
      <c r="N424" s="291"/>
      <c r="O424" s="272"/>
      <c r="P424" s="291"/>
      <c r="Q424" s="272"/>
      <c r="R424" s="272"/>
      <c r="S424" s="85"/>
      <c r="T424" s="84">
        <f t="shared" si="1972"/>
        <v>0</v>
      </c>
      <c r="U424" s="273"/>
      <c r="V424" s="273"/>
      <c r="W424" s="129"/>
      <c r="X424" s="273"/>
      <c r="Y424" s="273"/>
      <c r="Z424" s="132">
        <f t="shared" si="1974"/>
        <v>0</v>
      </c>
      <c r="AA424" s="129"/>
      <c r="AB424" s="129"/>
      <c r="AC424" s="273"/>
      <c r="AD424" s="273"/>
      <c r="AE424" s="132">
        <f t="shared" si="1976"/>
        <v>0</v>
      </c>
      <c r="AF424" s="129"/>
      <c r="AG424" s="129"/>
      <c r="AH424" s="273"/>
      <c r="AI424" s="273"/>
      <c r="AJ424" s="132">
        <f t="shared" si="1979"/>
        <v>0</v>
      </c>
      <c r="AK424" s="129"/>
      <c r="AL424" s="129"/>
      <c r="AM424" s="273"/>
      <c r="AN424" s="273"/>
      <c r="AO424" s="132">
        <f t="shared" si="1986"/>
        <v>0</v>
      </c>
      <c r="AP424" s="129"/>
      <c r="AQ424" s="273"/>
      <c r="AR424" s="369"/>
      <c r="AS424" s="272"/>
      <c r="AT424" s="371"/>
      <c r="AU424" s="293"/>
      <c r="AV424" s="293"/>
      <c r="AW424" s="129"/>
      <c r="AX424" s="129"/>
      <c r="AY424" s="86"/>
      <c r="AZ424" s="87"/>
      <c r="BA424" s="88"/>
      <c r="BB424" s="88"/>
      <c r="BC424" s="88"/>
      <c r="BD424" s="88"/>
      <c r="BE424" s="88"/>
      <c r="BF424" s="88"/>
      <c r="BG424" s="88"/>
    </row>
    <row r="425" spans="1:59" s="90" customFormat="1" hidden="1" x14ac:dyDescent="0.2">
      <c r="A425" s="290">
        <v>139</v>
      </c>
      <c r="B425" s="291"/>
      <c r="C425" s="418" t="e">
        <f>+VLOOKUP(B425,$A$691:$B$730,2,0)</f>
        <v>#N/A</v>
      </c>
      <c r="D425" s="293"/>
      <c r="E425" s="295" t="e">
        <f>IF(D425=$D$661,$E$661,IF(D425=$D$662,$E$662,IF(D425=$D$663,$E$663,IF(D425=$D$664,$E$664,IF(D425=$D$665,$E$665,IF(D425=$D$666,$E$666,IF(D425=$D$667,$E$667,IF(D425=$D$668,$E$668,IF(D425=$D$669,$E$669,IF(D425=$D$670,$E$670,IF(D425=VICERRECTORÍA_ACADÉMICA_,BE1036,IF(D425=PLANEACIÓN_,BE1038, IF(D425=IMPACTO,BE1037,IF(D425=VICERRECTORÍA_ADMINISTRATIVA_FINANCIERA_,BE1039,IF(D425=_VICERRECTORÍA_RESPONSABILIDAD_SOCIAL_Y_BIENESTAR_UNIVERSITARIO_,BE1040," ")))))))))))))))</f>
        <v>#VALUE!</v>
      </c>
      <c r="F425" s="271"/>
      <c r="G425" s="129"/>
      <c r="H425" s="129"/>
      <c r="I425" s="84"/>
      <c r="J425" s="271"/>
      <c r="K425" s="291"/>
      <c r="L425" s="271"/>
      <c r="M425" s="271"/>
      <c r="N425" s="291"/>
      <c r="O425" s="272">
        <f t="shared" ref="O425" si="2110">IF(N425="ALTA",5,IF(N425="MEDIO ALTA",4,IF(N425="MEDIA",3,IF(N425="MEDIO BAJA",2,IF(N425="BAJA",1,0)))))</f>
        <v>0</v>
      </c>
      <c r="P425" s="291"/>
      <c r="Q425" s="272">
        <f t="shared" ref="Q425" si="2111">IF(P425="ALTO",5,IF(P425="MEDIO-ALTO",4,IF(P425="MEDIO",3,IF(P425="MEDIO-BAJO",2,IF(P425="BAJO",1,0)))))</f>
        <v>0</v>
      </c>
      <c r="R425" s="272">
        <f t="shared" ref="R425" si="2112">Q425*O425</f>
        <v>0</v>
      </c>
      <c r="S425" s="85"/>
      <c r="T425" s="84">
        <f t="shared" si="1972"/>
        <v>0</v>
      </c>
      <c r="U425" s="273" t="e">
        <f t="shared" si="1830"/>
        <v>#DIV/0!</v>
      </c>
      <c r="V425" s="273" t="e">
        <f t="shared" si="1831"/>
        <v>#DIV/0!</v>
      </c>
      <c r="W425" s="129"/>
      <c r="X425" s="273" t="e">
        <f t="shared" ref="X425" si="2113">IF(S425="No_existen",5*$X$10,Y425*$X$10)</f>
        <v>#DIV/0!</v>
      </c>
      <c r="Y425" s="273" t="e">
        <f t="shared" ref="Y425:Y461" si="2114">ROUND(AVERAGEIF(Z425:Z427,"&gt;0"),0)</f>
        <v>#DIV/0!</v>
      </c>
      <c r="Z425" s="132">
        <f t="shared" si="1974"/>
        <v>0</v>
      </c>
      <c r="AA425" s="129"/>
      <c r="AB425" s="129"/>
      <c r="AC425" s="273" t="e">
        <f t="shared" ref="AC425" si="2115">IF(S425="No_existen",5*$AC$10,AD425*$AC$10)</f>
        <v>#DIV/0!</v>
      </c>
      <c r="AD425" s="273" t="e">
        <f t="shared" si="1835"/>
        <v>#DIV/0!</v>
      </c>
      <c r="AE425" s="132">
        <f t="shared" si="1976"/>
        <v>0</v>
      </c>
      <c r="AF425" s="129"/>
      <c r="AG425" s="129"/>
      <c r="AH425" s="273" t="e">
        <f t="shared" ref="AH425" si="2116">IF(S425="No_existen",5*$AH$10,AI425*$AH$10)</f>
        <v>#DIV/0!</v>
      </c>
      <c r="AI425" s="273" t="e">
        <f t="shared" ref="AI425" si="2117">ROUND(AVERAGEIF(AJ425:AJ427,"&gt;0"),0)</f>
        <v>#DIV/0!</v>
      </c>
      <c r="AJ425" s="132">
        <f t="shared" si="1979"/>
        <v>0</v>
      </c>
      <c r="AK425" s="129"/>
      <c r="AL425" s="129"/>
      <c r="AM425" s="273" t="e">
        <f t="shared" ref="AM425" si="2118">IF(S425="No_existen",5*$AM$10,AN425*$AM$10)</f>
        <v>#DIV/0!</v>
      </c>
      <c r="AN425" s="273" t="e">
        <f t="shared" ref="AN425" si="2119">ROUND(AVERAGEIF(AO425:AO427,"&gt;0"),0)</f>
        <v>#DIV/0!</v>
      </c>
      <c r="AO425" s="132">
        <f t="shared" si="1986"/>
        <v>0</v>
      </c>
      <c r="AP425" s="129"/>
      <c r="AQ425" s="273" t="e">
        <f t="shared" ref="AQ425" si="2120">ROUND(AVERAGE(U425,Y425,AD425,AI425,AN425),0)</f>
        <v>#DIV/0!</v>
      </c>
      <c r="AR425" s="369" t="e">
        <f t="shared" ref="AR425" si="2121">IF(AQ425&lt;1.5,"FUERTE",IF(AND(AQ425&gt;=1.5,AQ425&lt;2.5),"ACEPTABLE",IF(AQ425&gt;=5,"INEXISTENTE","DÉBIL")))</f>
        <v>#DIV/0!</v>
      </c>
      <c r="AS425" s="272">
        <f t="shared" ref="AS425" si="2122">IF(R425=0,0,ROUND((R425*AQ425),0))</f>
        <v>0</v>
      </c>
      <c r="AT425" s="371" t="str">
        <f t="shared" ref="AT425" si="2123">IF(AS425&gt;=36,"GRAVE", IF(AS425&lt;=10, "LEVE", "MODERADO"))</f>
        <v>LEVE</v>
      </c>
      <c r="AU425" s="293"/>
      <c r="AV425" s="293"/>
      <c r="AW425" s="129"/>
      <c r="AX425" s="129"/>
      <c r="AY425" s="86"/>
      <c r="AZ425" s="87"/>
      <c r="BA425" s="88"/>
      <c r="BB425" s="88"/>
      <c r="BC425" s="88"/>
      <c r="BD425" s="88"/>
      <c r="BE425" s="88"/>
      <c r="BF425" s="88"/>
      <c r="BG425" s="88"/>
    </row>
    <row r="426" spans="1:59" s="90" customFormat="1" hidden="1" x14ac:dyDescent="0.2">
      <c r="A426" s="290"/>
      <c r="B426" s="291"/>
      <c r="C426" s="418"/>
      <c r="D426" s="293"/>
      <c r="E426" s="295"/>
      <c r="F426" s="271"/>
      <c r="G426" s="129"/>
      <c r="H426" s="129"/>
      <c r="I426" s="84"/>
      <c r="J426" s="271"/>
      <c r="K426" s="271"/>
      <c r="L426" s="271"/>
      <c r="M426" s="271"/>
      <c r="N426" s="291"/>
      <c r="O426" s="272"/>
      <c r="P426" s="291"/>
      <c r="Q426" s="272"/>
      <c r="R426" s="272"/>
      <c r="S426" s="85"/>
      <c r="T426" s="84">
        <f t="shared" si="1972"/>
        <v>0</v>
      </c>
      <c r="U426" s="273"/>
      <c r="V426" s="273"/>
      <c r="W426" s="129"/>
      <c r="X426" s="273"/>
      <c r="Y426" s="273"/>
      <c r="Z426" s="132">
        <f t="shared" si="1974"/>
        <v>0</v>
      </c>
      <c r="AA426" s="129"/>
      <c r="AB426" s="129"/>
      <c r="AC426" s="273"/>
      <c r="AD426" s="273"/>
      <c r="AE426" s="132">
        <f t="shared" si="1976"/>
        <v>0</v>
      </c>
      <c r="AF426" s="129"/>
      <c r="AG426" s="129"/>
      <c r="AH426" s="273"/>
      <c r="AI426" s="273"/>
      <c r="AJ426" s="132">
        <f t="shared" si="1979"/>
        <v>0</v>
      </c>
      <c r="AK426" s="129"/>
      <c r="AL426" s="129"/>
      <c r="AM426" s="273"/>
      <c r="AN426" s="273"/>
      <c r="AO426" s="132">
        <f t="shared" si="1986"/>
        <v>0</v>
      </c>
      <c r="AP426" s="129"/>
      <c r="AQ426" s="273"/>
      <c r="AR426" s="369"/>
      <c r="AS426" s="272"/>
      <c r="AT426" s="371"/>
      <c r="AU426" s="293"/>
      <c r="AV426" s="293"/>
      <c r="AW426" s="129"/>
      <c r="AX426" s="129"/>
      <c r="AY426" s="86"/>
      <c r="AZ426" s="87"/>
      <c r="BA426" s="88"/>
      <c r="BB426" s="88"/>
      <c r="BC426" s="88"/>
      <c r="BD426" s="88"/>
      <c r="BE426" s="88"/>
      <c r="BF426" s="88"/>
      <c r="BG426" s="88"/>
    </row>
    <row r="427" spans="1:59" s="90" customFormat="1" hidden="1" x14ac:dyDescent="0.2">
      <c r="A427" s="290"/>
      <c r="B427" s="291"/>
      <c r="C427" s="418"/>
      <c r="D427" s="293"/>
      <c r="E427" s="295"/>
      <c r="F427" s="271"/>
      <c r="G427" s="129"/>
      <c r="H427" s="129"/>
      <c r="I427" s="84"/>
      <c r="J427" s="271"/>
      <c r="K427" s="271"/>
      <c r="L427" s="271"/>
      <c r="M427" s="271"/>
      <c r="N427" s="291"/>
      <c r="O427" s="272"/>
      <c r="P427" s="291"/>
      <c r="Q427" s="272"/>
      <c r="R427" s="272"/>
      <c r="S427" s="85"/>
      <c r="T427" s="84">
        <f t="shared" si="1972"/>
        <v>0</v>
      </c>
      <c r="U427" s="273"/>
      <c r="V427" s="273"/>
      <c r="W427" s="129"/>
      <c r="X427" s="273"/>
      <c r="Y427" s="273"/>
      <c r="Z427" s="132">
        <f t="shared" si="1974"/>
        <v>0</v>
      </c>
      <c r="AA427" s="129"/>
      <c r="AB427" s="129"/>
      <c r="AC427" s="273"/>
      <c r="AD427" s="273"/>
      <c r="AE427" s="132">
        <f t="shared" si="1976"/>
        <v>0</v>
      </c>
      <c r="AF427" s="129"/>
      <c r="AG427" s="129"/>
      <c r="AH427" s="273"/>
      <c r="AI427" s="273"/>
      <c r="AJ427" s="132">
        <f t="shared" si="1979"/>
        <v>0</v>
      </c>
      <c r="AK427" s="129"/>
      <c r="AL427" s="129"/>
      <c r="AM427" s="273"/>
      <c r="AN427" s="273"/>
      <c r="AO427" s="132">
        <f t="shared" si="1986"/>
        <v>0</v>
      </c>
      <c r="AP427" s="129"/>
      <c r="AQ427" s="273"/>
      <c r="AR427" s="369"/>
      <c r="AS427" s="272"/>
      <c r="AT427" s="371"/>
      <c r="AU427" s="293"/>
      <c r="AV427" s="293"/>
      <c r="AW427" s="129"/>
      <c r="AX427" s="129"/>
      <c r="AY427" s="86"/>
      <c r="AZ427" s="87"/>
      <c r="BA427" s="88"/>
      <c r="BB427" s="88"/>
      <c r="BC427" s="88"/>
      <c r="BD427" s="88"/>
      <c r="BE427" s="88"/>
      <c r="BF427" s="88"/>
      <c r="BG427" s="88"/>
    </row>
    <row r="428" spans="1:59" s="90" customFormat="1" hidden="1" x14ac:dyDescent="0.2">
      <c r="A428" s="290">
        <v>140</v>
      </c>
      <c r="B428" s="291"/>
      <c r="C428" s="418" t="e">
        <f>+VLOOKUP(B428,$A$691:$B$730,2,0)</f>
        <v>#N/A</v>
      </c>
      <c r="D428" s="293"/>
      <c r="E428" s="295" t="e">
        <f>IF(D428=$D$661,$E$661,IF(D428=$D$662,$E$662,IF(D428=$D$663,$E$663,IF(D428=$D$664,$E$664,IF(D428=$D$665,$E$665,IF(D428=$D$666,$E$666,IF(D428=$D$667,$E$667,IF(D428=$D$668,$E$668,IF(D428=$D$669,$E$669,IF(D428=$D$670,$E$670,IF(D428=VICERRECTORÍA_ACADÉMICA_,BE1039,IF(D428=PLANEACIÓN_,BE1041, IF(D428=IMPACTO,BE1040,IF(D428=VICERRECTORÍA_ADMINISTRATIVA_FINANCIERA_,BE1042,IF(D428=_VICERRECTORÍA_RESPONSABILIDAD_SOCIAL_Y_BIENESTAR_UNIVERSITARIO_,BE1043," ")))))))))))))))</f>
        <v>#VALUE!</v>
      </c>
      <c r="F428" s="271"/>
      <c r="G428" s="129"/>
      <c r="H428" s="129"/>
      <c r="I428" s="84"/>
      <c r="J428" s="271"/>
      <c r="K428" s="291"/>
      <c r="L428" s="271"/>
      <c r="M428" s="271"/>
      <c r="N428" s="291"/>
      <c r="O428" s="272">
        <f t="shared" ref="O428" si="2124">IF(N428="ALTA",5,IF(N428="MEDIO ALTA",4,IF(N428="MEDIA",3,IF(N428="MEDIO BAJA",2,IF(N428="BAJA",1,0)))))</f>
        <v>0</v>
      </c>
      <c r="P428" s="291"/>
      <c r="Q428" s="272">
        <f t="shared" ref="Q428" si="2125">IF(P428="ALTO",5,IF(P428="MEDIO-ALTO",4,IF(P428="MEDIO",3,IF(P428="MEDIO-BAJO",2,IF(P428="BAJO",1,0)))))</f>
        <v>0</v>
      </c>
      <c r="R428" s="272">
        <f t="shared" ref="R428" si="2126">Q428*O428</f>
        <v>0</v>
      </c>
      <c r="S428" s="85"/>
      <c r="T428" s="84">
        <f t="shared" si="1972"/>
        <v>0</v>
      </c>
      <c r="U428" s="273" t="e">
        <f t="shared" si="1847"/>
        <v>#DIV/0!</v>
      </c>
      <c r="V428" s="273" t="e">
        <f t="shared" si="1848"/>
        <v>#DIV/0!</v>
      </c>
      <c r="W428" s="129"/>
      <c r="X428" s="273" t="e">
        <f t="shared" ref="X428" si="2127">IF(S428="No_existen",5*$X$10,Y428*$X$10)</f>
        <v>#DIV/0!</v>
      </c>
      <c r="Y428" s="273" t="e">
        <f t="shared" ref="Y428:Y464" si="2128">ROUND(AVERAGEIF(Z428:Z430,"&gt;0"),0)</f>
        <v>#DIV/0!</v>
      </c>
      <c r="Z428" s="132">
        <f t="shared" si="1974"/>
        <v>0</v>
      </c>
      <c r="AA428" s="129"/>
      <c r="AB428" s="129"/>
      <c r="AC428" s="273" t="e">
        <f t="shared" ref="AC428" si="2129">IF(S428="No_existen",5*$AC$10,AD428*$AC$10)</f>
        <v>#DIV/0!</v>
      </c>
      <c r="AD428" s="273" t="e">
        <f t="shared" si="1852"/>
        <v>#DIV/0!</v>
      </c>
      <c r="AE428" s="132">
        <f t="shared" si="1976"/>
        <v>0</v>
      </c>
      <c r="AF428" s="129"/>
      <c r="AG428" s="129"/>
      <c r="AH428" s="273" t="e">
        <f t="shared" ref="AH428" si="2130">IF(S428="No_existen",5*$AH$10,AI428*$AH$10)</f>
        <v>#DIV/0!</v>
      </c>
      <c r="AI428" s="273" t="e">
        <f t="shared" ref="AI428" si="2131">ROUND(AVERAGEIF(AJ428:AJ430,"&gt;0"),0)</f>
        <v>#DIV/0!</v>
      </c>
      <c r="AJ428" s="132">
        <f t="shared" si="1979"/>
        <v>0</v>
      </c>
      <c r="AK428" s="129"/>
      <c r="AL428" s="129"/>
      <c r="AM428" s="273" t="e">
        <f t="shared" ref="AM428" si="2132">IF(S428="No_existen",5*$AM$10,AN428*$AM$10)</f>
        <v>#DIV/0!</v>
      </c>
      <c r="AN428" s="273" t="e">
        <f t="shared" ref="AN428" si="2133">ROUND(AVERAGEIF(AO428:AO430,"&gt;0"),0)</f>
        <v>#DIV/0!</v>
      </c>
      <c r="AO428" s="132">
        <f t="shared" si="1986"/>
        <v>0</v>
      </c>
      <c r="AP428" s="129"/>
      <c r="AQ428" s="273" t="e">
        <f t="shared" ref="AQ428" si="2134">ROUND(AVERAGE(U428,Y428,AD428,AI428,AN428),0)</f>
        <v>#DIV/0!</v>
      </c>
      <c r="AR428" s="369" t="e">
        <f t="shared" ref="AR428" si="2135">IF(AQ428&lt;1.5,"FUERTE",IF(AND(AQ428&gt;=1.5,AQ428&lt;2.5),"ACEPTABLE",IF(AQ428&gt;=5,"INEXISTENTE","DÉBIL")))</f>
        <v>#DIV/0!</v>
      </c>
      <c r="AS428" s="272">
        <f t="shared" ref="AS428" si="2136">IF(R428=0,0,ROUND((R428*AQ428),0))</f>
        <v>0</v>
      </c>
      <c r="AT428" s="371" t="str">
        <f t="shared" ref="AT428" si="2137">IF(AS428&gt;=36,"GRAVE", IF(AS428&lt;=10, "LEVE", "MODERADO"))</f>
        <v>LEVE</v>
      </c>
      <c r="AU428" s="293"/>
      <c r="AV428" s="293"/>
      <c r="AW428" s="129"/>
      <c r="AX428" s="129"/>
      <c r="AY428" s="86"/>
      <c r="AZ428" s="87"/>
      <c r="BA428" s="88"/>
      <c r="BB428" s="88"/>
      <c r="BC428" s="88"/>
      <c r="BD428" s="88"/>
      <c r="BE428" s="88"/>
      <c r="BF428" s="88"/>
      <c r="BG428" s="88"/>
    </row>
    <row r="429" spans="1:59" s="90" customFormat="1" hidden="1" x14ac:dyDescent="0.2">
      <c r="A429" s="290"/>
      <c r="B429" s="291"/>
      <c r="C429" s="418"/>
      <c r="D429" s="293"/>
      <c r="E429" s="295"/>
      <c r="F429" s="271"/>
      <c r="G429" s="129"/>
      <c r="H429" s="129"/>
      <c r="I429" s="84"/>
      <c r="J429" s="271"/>
      <c r="K429" s="271"/>
      <c r="L429" s="271"/>
      <c r="M429" s="271"/>
      <c r="N429" s="291"/>
      <c r="O429" s="272"/>
      <c r="P429" s="291"/>
      <c r="Q429" s="272"/>
      <c r="R429" s="272"/>
      <c r="S429" s="85"/>
      <c r="T429" s="84">
        <f t="shared" si="1972"/>
        <v>0</v>
      </c>
      <c r="U429" s="273"/>
      <c r="V429" s="273"/>
      <c r="W429" s="129"/>
      <c r="X429" s="273"/>
      <c r="Y429" s="273"/>
      <c r="Z429" s="132">
        <f t="shared" si="1974"/>
        <v>0</v>
      </c>
      <c r="AA429" s="129"/>
      <c r="AB429" s="129"/>
      <c r="AC429" s="273"/>
      <c r="AD429" s="273"/>
      <c r="AE429" s="132">
        <f t="shared" si="1976"/>
        <v>0</v>
      </c>
      <c r="AF429" s="129"/>
      <c r="AG429" s="129"/>
      <c r="AH429" s="273"/>
      <c r="AI429" s="273"/>
      <c r="AJ429" s="132">
        <f t="shared" si="1979"/>
        <v>0</v>
      </c>
      <c r="AK429" s="129"/>
      <c r="AL429" s="129"/>
      <c r="AM429" s="273"/>
      <c r="AN429" s="273"/>
      <c r="AO429" s="132">
        <f t="shared" si="1986"/>
        <v>0</v>
      </c>
      <c r="AP429" s="129"/>
      <c r="AQ429" s="273"/>
      <c r="AR429" s="369"/>
      <c r="AS429" s="272"/>
      <c r="AT429" s="371"/>
      <c r="AU429" s="293"/>
      <c r="AV429" s="293"/>
      <c r="AW429" s="129"/>
      <c r="AX429" s="129"/>
      <c r="AY429" s="86"/>
      <c r="AZ429" s="87"/>
      <c r="BA429" s="88"/>
      <c r="BB429" s="88"/>
      <c r="BC429" s="88"/>
      <c r="BD429" s="88"/>
      <c r="BE429" s="88"/>
      <c r="BF429" s="88"/>
      <c r="BG429" s="88"/>
    </row>
    <row r="430" spans="1:59" s="90" customFormat="1" hidden="1" x14ac:dyDescent="0.2">
      <c r="A430" s="290"/>
      <c r="B430" s="291"/>
      <c r="C430" s="418"/>
      <c r="D430" s="293"/>
      <c r="E430" s="295"/>
      <c r="F430" s="271"/>
      <c r="G430" s="129"/>
      <c r="H430" s="129"/>
      <c r="I430" s="84"/>
      <c r="J430" s="271"/>
      <c r="K430" s="271"/>
      <c r="L430" s="271"/>
      <c r="M430" s="271"/>
      <c r="N430" s="291"/>
      <c r="O430" s="272"/>
      <c r="P430" s="291"/>
      <c r="Q430" s="272"/>
      <c r="R430" s="272"/>
      <c r="S430" s="85"/>
      <c r="T430" s="84">
        <f t="shared" si="1972"/>
        <v>0</v>
      </c>
      <c r="U430" s="273"/>
      <c r="V430" s="273"/>
      <c r="W430" s="129"/>
      <c r="X430" s="273"/>
      <c r="Y430" s="273"/>
      <c r="Z430" s="132">
        <f t="shared" si="1974"/>
        <v>0</v>
      </c>
      <c r="AA430" s="129"/>
      <c r="AB430" s="129"/>
      <c r="AC430" s="273"/>
      <c r="AD430" s="273"/>
      <c r="AE430" s="132">
        <f t="shared" si="1976"/>
        <v>0</v>
      </c>
      <c r="AF430" s="129"/>
      <c r="AG430" s="129"/>
      <c r="AH430" s="273"/>
      <c r="AI430" s="273"/>
      <c r="AJ430" s="132">
        <f t="shared" si="1979"/>
        <v>0</v>
      </c>
      <c r="AK430" s="129"/>
      <c r="AL430" s="129"/>
      <c r="AM430" s="273"/>
      <c r="AN430" s="273"/>
      <c r="AO430" s="132">
        <f t="shared" si="1986"/>
        <v>0</v>
      </c>
      <c r="AP430" s="129"/>
      <c r="AQ430" s="273"/>
      <c r="AR430" s="369"/>
      <c r="AS430" s="272"/>
      <c r="AT430" s="371"/>
      <c r="AU430" s="293"/>
      <c r="AV430" s="293"/>
      <c r="AW430" s="129"/>
      <c r="AX430" s="129"/>
      <c r="AY430" s="86"/>
      <c r="AZ430" s="87"/>
      <c r="BA430" s="88"/>
      <c r="BB430" s="88"/>
      <c r="BC430" s="88"/>
      <c r="BD430" s="88"/>
      <c r="BE430" s="88"/>
      <c r="BF430" s="88"/>
      <c r="BG430" s="88"/>
    </row>
    <row r="431" spans="1:59" s="90" customFormat="1" hidden="1" x14ac:dyDescent="0.2">
      <c r="A431" s="290">
        <v>141</v>
      </c>
      <c r="B431" s="291"/>
      <c r="C431" s="418" t="e">
        <f>+VLOOKUP(B431,$A$691:$B$730,2,0)</f>
        <v>#N/A</v>
      </c>
      <c r="D431" s="293"/>
      <c r="E431" s="295" t="e">
        <f>IF(D431=$D$661,$E$661,IF(D431=$D$662,$E$662,IF(D431=$D$663,$E$663,IF(D431=$D$664,$E$664,IF(D431=$D$665,$E$665,IF(D431=$D$666,$E$666,IF(D431=$D$667,$E$667,IF(D431=$D$668,$E$668,IF(D431=$D$669,$E$669,IF(D431=$D$670,$E$670,IF(D431=VICERRECTORÍA_ACADÉMICA_,BE1042,IF(D431=PLANEACIÓN_,BE1044, IF(D431=IMPACTO,BE1043,IF(D431=VICERRECTORÍA_ADMINISTRATIVA_FINANCIERA_,BE1045,IF(D431=_VICERRECTORÍA_RESPONSABILIDAD_SOCIAL_Y_BIENESTAR_UNIVERSITARIO_,BE1046," ")))))))))))))))</f>
        <v>#VALUE!</v>
      </c>
      <c r="F431" s="271"/>
      <c r="G431" s="129"/>
      <c r="H431" s="129"/>
      <c r="I431" s="84"/>
      <c r="J431" s="271"/>
      <c r="K431" s="291"/>
      <c r="L431" s="271"/>
      <c r="M431" s="271"/>
      <c r="N431" s="291"/>
      <c r="O431" s="272">
        <f t="shared" ref="O431" si="2138">IF(N431="ALTA",5,IF(N431="MEDIO ALTA",4,IF(N431="MEDIA",3,IF(N431="MEDIO BAJA",2,IF(N431="BAJA",1,0)))))</f>
        <v>0</v>
      </c>
      <c r="P431" s="291"/>
      <c r="Q431" s="272">
        <f t="shared" ref="Q431" si="2139">IF(P431="ALTO",5,IF(P431="MEDIO-ALTO",4,IF(P431="MEDIO",3,IF(P431="MEDIO-BAJO",2,IF(P431="BAJO",1,0)))))</f>
        <v>0</v>
      </c>
      <c r="R431" s="272">
        <f t="shared" ref="R431" si="2140">Q431*O431</f>
        <v>0</v>
      </c>
      <c r="S431" s="85"/>
      <c r="T431" s="84">
        <f t="shared" si="1972"/>
        <v>0</v>
      </c>
      <c r="U431" s="273" t="e">
        <f t="shared" ref="U431" si="2141">ROUND(AVERAGEIF(T431:T433,"&gt;0"),0)</f>
        <v>#DIV/0!</v>
      </c>
      <c r="V431" s="273" t="e">
        <f t="shared" ref="V431" si="2142">U431*0.6</f>
        <v>#DIV/0!</v>
      </c>
      <c r="W431" s="129"/>
      <c r="X431" s="273" t="e">
        <f t="shared" ref="X431" si="2143">IF(S431="No_existen",5*$X$10,Y431*$X$10)</f>
        <v>#DIV/0!</v>
      </c>
      <c r="Y431" s="273" t="e">
        <f t="shared" ref="Y431:Y467" si="2144">ROUND(AVERAGEIF(Z431:Z433,"&gt;0"),0)</f>
        <v>#DIV/0!</v>
      </c>
      <c r="Z431" s="132">
        <f t="shared" si="1974"/>
        <v>0</v>
      </c>
      <c r="AA431" s="129"/>
      <c r="AB431" s="129"/>
      <c r="AC431" s="273" t="e">
        <f t="shared" ref="AC431" si="2145">IF(S431="No_existen",5*$AC$10,AD431*$AC$10)</f>
        <v>#DIV/0!</v>
      </c>
      <c r="AD431" s="273" t="e">
        <f t="shared" ref="AD431" si="2146">ROUND(AVERAGEIF(AE431:AE433,"&gt;0"),0)</f>
        <v>#DIV/0!</v>
      </c>
      <c r="AE431" s="132">
        <f t="shared" si="1976"/>
        <v>0</v>
      </c>
      <c r="AF431" s="129"/>
      <c r="AG431" s="129"/>
      <c r="AH431" s="273" t="e">
        <f t="shared" ref="AH431" si="2147">IF(S431="No_existen",5*$AH$10,AI431*$AH$10)</f>
        <v>#DIV/0!</v>
      </c>
      <c r="AI431" s="273" t="e">
        <f t="shared" ref="AI431" si="2148">ROUND(AVERAGEIF(AJ431:AJ433,"&gt;0"),0)</f>
        <v>#DIV/0!</v>
      </c>
      <c r="AJ431" s="132">
        <f t="shared" si="1979"/>
        <v>0</v>
      </c>
      <c r="AK431" s="129"/>
      <c r="AL431" s="129"/>
      <c r="AM431" s="273" t="e">
        <f t="shared" ref="AM431" si="2149">IF(S431="No_existen",5*$AM$10,AN431*$AM$10)</f>
        <v>#DIV/0!</v>
      </c>
      <c r="AN431" s="273" t="e">
        <f t="shared" ref="AN431" si="2150">ROUND(AVERAGEIF(AO431:AO433,"&gt;0"),0)</f>
        <v>#DIV/0!</v>
      </c>
      <c r="AO431" s="132">
        <f t="shared" si="1986"/>
        <v>0</v>
      </c>
      <c r="AP431" s="129"/>
      <c r="AQ431" s="273" t="e">
        <f t="shared" ref="AQ431" si="2151">ROUND(AVERAGE(U431,Y431,AD431,AI431,AN431),0)</f>
        <v>#DIV/0!</v>
      </c>
      <c r="AR431" s="369" t="e">
        <f t="shared" ref="AR431" si="2152">IF(AQ431&lt;1.5,"FUERTE",IF(AND(AQ431&gt;=1.5,AQ431&lt;2.5),"ACEPTABLE",IF(AQ431&gt;=5,"INEXISTENTE","DÉBIL")))</f>
        <v>#DIV/0!</v>
      </c>
      <c r="AS431" s="272">
        <f t="shared" ref="AS431" si="2153">IF(R431=0,0,ROUND((R431*AQ431),0))</f>
        <v>0</v>
      </c>
      <c r="AT431" s="371" t="str">
        <f t="shared" ref="AT431" si="2154">IF(AS431&gt;=36,"GRAVE", IF(AS431&lt;=10, "LEVE", "MODERADO"))</f>
        <v>LEVE</v>
      </c>
      <c r="AU431" s="293"/>
      <c r="AV431" s="293"/>
      <c r="AW431" s="129"/>
      <c r="AX431" s="129"/>
      <c r="AY431" s="86"/>
      <c r="AZ431" s="87"/>
      <c r="BA431" s="88"/>
      <c r="BB431" s="88"/>
      <c r="BC431" s="88"/>
      <c r="BD431" s="88"/>
      <c r="BE431" s="88"/>
      <c r="BF431" s="88"/>
      <c r="BG431" s="88"/>
    </row>
    <row r="432" spans="1:59" s="90" customFormat="1" hidden="1" x14ac:dyDescent="0.2">
      <c r="A432" s="290"/>
      <c r="B432" s="291"/>
      <c r="C432" s="418"/>
      <c r="D432" s="293"/>
      <c r="E432" s="295"/>
      <c r="F432" s="271"/>
      <c r="G432" s="129"/>
      <c r="H432" s="129"/>
      <c r="I432" s="84"/>
      <c r="J432" s="271"/>
      <c r="K432" s="271"/>
      <c r="L432" s="271"/>
      <c r="M432" s="271"/>
      <c r="N432" s="291"/>
      <c r="O432" s="272"/>
      <c r="P432" s="291"/>
      <c r="Q432" s="272"/>
      <c r="R432" s="272"/>
      <c r="S432" s="85"/>
      <c r="T432" s="84">
        <f t="shared" si="1972"/>
        <v>0</v>
      </c>
      <c r="U432" s="273"/>
      <c r="V432" s="273"/>
      <c r="W432" s="129"/>
      <c r="X432" s="273"/>
      <c r="Y432" s="273"/>
      <c r="Z432" s="132">
        <f t="shared" si="1974"/>
        <v>0</v>
      </c>
      <c r="AA432" s="129"/>
      <c r="AB432" s="129"/>
      <c r="AC432" s="273"/>
      <c r="AD432" s="273"/>
      <c r="AE432" s="132">
        <f t="shared" si="1976"/>
        <v>0</v>
      </c>
      <c r="AF432" s="129"/>
      <c r="AG432" s="129"/>
      <c r="AH432" s="273"/>
      <c r="AI432" s="273"/>
      <c r="AJ432" s="132">
        <f t="shared" si="1979"/>
        <v>0</v>
      </c>
      <c r="AK432" s="129"/>
      <c r="AL432" s="129"/>
      <c r="AM432" s="273"/>
      <c r="AN432" s="273"/>
      <c r="AO432" s="132">
        <f t="shared" si="1986"/>
        <v>0</v>
      </c>
      <c r="AP432" s="129"/>
      <c r="AQ432" s="273"/>
      <c r="AR432" s="369"/>
      <c r="AS432" s="272"/>
      <c r="AT432" s="371"/>
      <c r="AU432" s="293"/>
      <c r="AV432" s="293"/>
      <c r="AW432" s="129"/>
      <c r="AX432" s="129"/>
      <c r="AY432" s="86"/>
      <c r="AZ432" s="87"/>
      <c r="BA432" s="88"/>
      <c r="BB432" s="88"/>
      <c r="BC432" s="88"/>
      <c r="BD432" s="88"/>
      <c r="BE432" s="88"/>
      <c r="BF432" s="88"/>
      <c r="BG432" s="88"/>
    </row>
    <row r="433" spans="1:59" s="90" customFormat="1" hidden="1" x14ac:dyDescent="0.2">
      <c r="A433" s="290"/>
      <c r="B433" s="291"/>
      <c r="C433" s="418"/>
      <c r="D433" s="293"/>
      <c r="E433" s="295"/>
      <c r="F433" s="271"/>
      <c r="G433" s="129"/>
      <c r="H433" s="129"/>
      <c r="I433" s="84"/>
      <c r="J433" s="271"/>
      <c r="K433" s="271"/>
      <c r="L433" s="271"/>
      <c r="M433" s="271"/>
      <c r="N433" s="291"/>
      <c r="O433" s="272"/>
      <c r="P433" s="291"/>
      <c r="Q433" s="272"/>
      <c r="R433" s="272"/>
      <c r="S433" s="85"/>
      <c r="T433" s="84">
        <f t="shared" si="1972"/>
        <v>0</v>
      </c>
      <c r="U433" s="273"/>
      <c r="V433" s="273"/>
      <c r="W433" s="129"/>
      <c r="X433" s="273"/>
      <c r="Y433" s="273"/>
      <c r="Z433" s="132">
        <f t="shared" si="1974"/>
        <v>0</v>
      </c>
      <c r="AA433" s="129"/>
      <c r="AB433" s="129"/>
      <c r="AC433" s="273"/>
      <c r="AD433" s="273"/>
      <c r="AE433" s="132">
        <f t="shared" si="1976"/>
        <v>0</v>
      </c>
      <c r="AF433" s="129"/>
      <c r="AG433" s="129"/>
      <c r="AH433" s="273"/>
      <c r="AI433" s="273"/>
      <c r="AJ433" s="132">
        <f t="shared" si="1979"/>
        <v>0</v>
      </c>
      <c r="AK433" s="129"/>
      <c r="AL433" s="129"/>
      <c r="AM433" s="273"/>
      <c r="AN433" s="273"/>
      <c r="AO433" s="132">
        <f t="shared" si="1986"/>
        <v>0</v>
      </c>
      <c r="AP433" s="129"/>
      <c r="AQ433" s="273"/>
      <c r="AR433" s="369"/>
      <c r="AS433" s="272"/>
      <c r="AT433" s="371"/>
      <c r="AU433" s="293"/>
      <c r="AV433" s="293"/>
      <c r="AW433" s="129"/>
      <c r="AX433" s="129"/>
      <c r="AY433" s="86"/>
      <c r="AZ433" s="87"/>
      <c r="BA433" s="88"/>
      <c r="BB433" s="88"/>
      <c r="BC433" s="88"/>
      <c r="BD433" s="88"/>
      <c r="BE433" s="88"/>
      <c r="BF433" s="88"/>
      <c r="BG433" s="88"/>
    </row>
    <row r="434" spans="1:59" s="90" customFormat="1" hidden="1" x14ac:dyDescent="0.2">
      <c r="A434" s="290">
        <v>142</v>
      </c>
      <c r="B434" s="291"/>
      <c r="C434" s="418" t="e">
        <f>+VLOOKUP(B434,$A$691:$B$730,2,0)</f>
        <v>#N/A</v>
      </c>
      <c r="D434" s="293"/>
      <c r="E434" s="295" t="e">
        <f>IF(D434=$D$661,$E$661,IF(D434=$D$662,$E$662,IF(D434=$D$663,$E$663,IF(D434=$D$664,$E$664,IF(D434=$D$665,$E$665,IF(D434=$D$666,$E$666,IF(D434=$D$667,$E$667,IF(D434=$D$668,$E$668,IF(D434=$D$669,$E$669,IF(D434=$D$670,$E$670,IF(D434=VICERRECTORÍA_ACADÉMICA_,BE1045,IF(D434=PLANEACIÓN_,BE1047, IF(D434=IMPACTO,BE1046,IF(D434=VICERRECTORÍA_ADMINISTRATIVA_FINANCIERA_,BE1048,IF(D434=_VICERRECTORÍA_RESPONSABILIDAD_SOCIAL_Y_BIENESTAR_UNIVERSITARIO_,BE1049," ")))))))))))))))</f>
        <v>#VALUE!</v>
      </c>
      <c r="F434" s="271"/>
      <c r="G434" s="129"/>
      <c r="H434" s="129"/>
      <c r="I434" s="84"/>
      <c r="J434" s="271"/>
      <c r="K434" s="291"/>
      <c r="L434" s="271"/>
      <c r="M434" s="271"/>
      <c r="N434" s="291"/>
      <c r="O434" s="272">
        <f t="shared" ref="O434" si="2155">IF(N434="ALTA",5,IF(N434="MEDIO ALTA",4,IF(N434="MEDIA",3,IF(N434="MEDIO BAJA",2,IF(N434="BAJA",1,0)))))</f>
        <v>0</v>
      </c>
      <c r="P434" s="291"/>
      <c r="Q434" s="272">
        <f t="shared" ref="Q434" si="2156">IF(P434="ALTO",5,IF(P434="MEDIO-ALTO",4,IF(P434="MEDIO",3,IF(P434="MEDIO-BAJO",2,IF(P434="BAJO",1,0)))))</f>
        <v>0</v>
      </c>
      <c r="R434" s="272">
        <f t="shared" ref="R434" si="2157">Q434*O434</f>
        <v>0</v>
      </c>
      <c r="S434" s="85"/>
      <c r="T434" s="84">
        <f t="shared" si="1972"/>
        <v>0</v>
      </c>
      <c r="U434" s="273" t="e">
        <f t="shared" ref="U434:U494" si="2158">ROUND(AVERAGEIF(T434:T436,"&gt;0"),0)</f>
        <v>#DIV/0!</v>
      </c>
      <c r="V434" s="273" t="e">
        <f t="shared" ref="V434:V494" si="2159">U434*0.6</f>
        <v>#DIV/0!</v>
      </c>
      <c r="W434" s="129"/>
      <c r="X434" s="273" t="e">
        <f t="shared" ref="X434" si="2160">IF(S434="No_existen",5*$X$10,Y434*$X$10)</f>
        <v>#DIV/0!</v>
      </c>
      <c r="Y434" s="273" t="e">
        <f t="shared" ref="Y434:Y470" si="2161">ROUND(AVERAGEIF(Z434:Z436,"&gt;0"),0)</f>
        <v>#DIV/0!</v>
      </c>
      <c r="Z434" s="132">
        <f t="shared" si="1974"/>
        <v>0</v>
      </c>
      <c r="AA434" s="129"/>
      <c r="AB434" s="129"/>
      <c r="AC434" s="273" t="e">
        <f t="shared" ref="AC434" si="2162">IF(S434="No_existen",5*$AC$10,AD434*$AC$10)</f>
        <v>#DIV/0!</v>
      </c>
      <c r="AD434" s="273" t="e">
        <f t="shared" ref="AD434:AD494" si="2163">ROUND(AVERAGEIF(AE434:AE436,"&gt;0"),0)</f>
        <v>#DIV/0!</v>
      </c>
      <c r="AE434" s="132">
        <f t="shared" si="1976"/>
        <v>0</v>
      </c>
      <c r="AF434" s="129"/>
      <c r="AG434" s="129"/>
      <c r="AH434" s="273" t="e">
        <f t="shared" ref="AH434" si="2164">IF(S434="No_existen",5*$AH$10,AI434*$AH$10)</f>
        <v>#DIV/0!</v>
      </c>
      <c r="AI434" s="273" t="e">
        <f t="shared" ref="AI434" si="2165">ROUND(AVERAGEIF(AJ434:AJ436,"&gt;0"),0)</f>
        <v>#DIV/0!</v>
      </c>
      <c r="AJ434" s="132">
        <f t="shared" si="1979"/>
        <v>0</v>
      </c>
      <c r="AK434" s="129"/>
      <c r="AL434" s="129"/>
      <c r="AM434" s="273" t="e">
        <f t="shared" ref="AM434" si="2166">IF(S434="No_existen",5*$AM$10,AN434*$AM$10)</f>
        <v>#DIV/0!</v>
      </c>
      <c r="AN434" s="273" t="e">
        <f t="shared" ref="AN434" si="2167">ROUND(AVERAGEIF(AO434:AO436,"&gt;0"),0)</f>
        <v>#DIV/0!</v>
      </c>
      <c r="AO434" s="132">
        <f t="shared" si="1986"/>
        <v>0</v>
      </c>
      <c r="AP434" s="129"/>
      <c r="AQ434" s="273" t="e">
        <f t="shared" ref="AQ434" si="2168">ROUND(AVERAGE(U434,Y434,AD434,AI434,AN434),0)</f>
        <v>#DIV/0!</v>
      </c>
      <c r="AR434" s="369" t="e">
        <f t="shared" ref="AR434" si="2169">IF(AQ434&lt;1.5,"FUERTE",IF(AND(AQ434&gt;=1.5,AQ434&lt;2.5),"ACEPTABLE",IF(AQ434&gt;=5,"INEXISTENTE","DÉBIL")))</f>
        <v>#DIV/0!</v>
      </c>
      <c r="AS434" s="272">
        <f t="shared" ref="AS434" si="2170">IF(R434=0,0,ROUND((R434*AQ434),0))</f>
        <v>0</v>
      </c>
      <c r="AT434" s="371" t="str">
        <f t="shared" ref="AT434" si="2171">IF(AS434&gt;=36,"GRAVE", IF(AS434&lt;=10, "LEVE", "MODERADO"))</f>
        <v>LEVE</v>
      </c>
      <c r="AU434" s="293"/>
      <c r="AV434" s="293"/>
      <c r="AW434" s="129"/>
      <c r="AX434" s="129"/>
      <c r="AY434" s="86"/>
      <c r="AZ434" s="87"/>
      <c r="BA434" s="88"/>
      <c r="BB434" s="88"/>
      <c r="BC434" s="88"/>
      <c r="BD434" s="88"/>
      <c r="BE434" s="88"/>
      <c r="BF434" s="88"/>
      <c r="BG434" s="88"/>
    </row>
    <row r="435" spans="1:59" s="90" customFormat="1" hidden="1" x14ac:dyDescent="0.2">
      <c r="A435" s="290"/>
      <c r="B435" s="291"/>
      <c r="C435" s="418"/>
      <c r="D435" s="293"/>
      <c r="E435" s="295"/>
      <c r="F435" s="271"/>
      <c r="G435" s="129"/>
      <c r="H435" s="129"/>
      <c r="I435" s="84"/>
      <c r="J435" s="271"/>
      <c r="K435" s="271"/>
      <c r="L435" s="271"/>
      <c r="M435" s="271"/>
      <c r="N435" s="291"/>
      <c r="O435" s="272"/>
      <c r="P435" s="291"/>
      <c r="Q435" s="272"/>
      <c r="R435" s="272"/>
      <c r="S435" s="85"/>
      <c r="T435" s="84">
        <f t="shared" si="1972"/>
        <v>0</v>
      </c>
      <c r="U435" s="273"/>
      <c r="V435" s="273"/>
      <c r="W435" s="129"/>
      <c r="X435" s="273"/>
      <c r="Y435" s="273"/>
      <c r="Z435" s="132">
        <f t="shared" si="1974"/>
        <v>0</v>
      </c>
      <c r="AA435" s="129"/>
      <c r="AB435" s="129"/>
      <c r="AC435" s="273"/>
      <c r="AD435" s="273"/>
      <c r="AE435" s="132">
        <f t="shared" si="1976"/>
        <v>0</v>
      </c>
      <c r="AF435" s="129"/>
      <c r="AG435" s="129"/>
      <c r="AH435" s="273"/>
      <c r="AI435" s="273"/>
      <c r="AJ435" s="132">
        <f t="shared" si="1979"/>
        <v>0</v>
      </c>
      <c r="AK435" s="129"/>
      <c r="AL435" s="129"/>
      <c r="AM435" s="273"/>
      <c r="AN435" s="273"/>
      <c r="AO435" s="132">
        <f t="shared" si="1986"/>
        <v>0</v>
      </c>
      <c r="AP435" s="129"/>
      <c r="AQ435" s="273"/>
      <c r="AR435" s="369"/>
      <c r="AS435" s="272"/>
      <c r="AT435" s="371"/>
      <c r="AU435" s="293"/>
      <c r="AV435" s="293"/>
      <c r="AW435" s="129"/>
      <c r="AX435" s="129"/>
      <c r="AY435" s="86"/>
      <c r="AZ435" s="87"/>
      <c r="BA435" s="88"/>
      <c r="BB435" s="88"/>
      <c r="BC435" s="88"/>
      <c r="BD435" s="88"/>
      <c r="BE435" s="88"/>
      <c r="BF435" s="88"/>
      <c r="BG435" s="88"/>
    </row>
    <row r="436" spans="1:59" s="90" customFormat="1" hidden="1" x14ac:dyDescent="0.2">
      <c r="A436" s="290"/>
      <c r="B436" s="291"/>
      <c r="C436" s="418"/>
      <c r="D436" s="293"/>
      <c r="E436" s="295"/>
      <c r="F436" s="271"/>
      <c r="G436" s="129"/>
      <c r="H436" s="129"/>
      <c r="I436" s="84"/>
      <c r="J436" s="271"/>
      <c r="K436" s="271"/>
      <c r="L436" s="271"/>
      <c r="M436" s="271"/>
      <c r="N436" s="291"/>
      <c r="O436" s="272"/>
      <c r="P436" s="291"/>
      <c r="Q436" s="272"/>
      <c r="R436" s="272"/>
      <c r="S436" s="85"/>
      <c r="T436" s="84">
        <f t="shared" si="1972"/>
        <v>0</v>
      </c>
      <c r="U436" s="273"/>
      <c r="V436" s="273"/>
      <c r="W436" s="129"/>
      <c r="X436" s="273"/>
      <c r="Y436" s="273"/>
      <c r="Z436" s="132">
        <f t="shared" si="1974"/>
        <v>0</v>
      </c>
      <c r="AA436" s="129"/>
      <c r="AB436" s="129"/>
      <c r="AC436" s="273"/>
      <c r="AD436" s="273"/>
      <c r="AE436" s="132">
        <f t="shared" si="1976"/>
        <v>0</v>
      </c>
      <c r="AF436" s="129"/>
      <c r="AG436" s="129"/>
      <c r="AH436" s="273"/>
      <c r="AI436" s="273"/>
      <c r="AJ436" s="132">
        <f t="shared" si="1979"/>
        <v>0</v>
      </c>
      <c r="AK436" s="129"/>
      <c r="AL436" s="129"/>
      <c r="AM436" s="273"/>
      <c r="AN436" s="273"/>
      <c r="AO436" s="132">
        <f t="shared" si="1986"/>
        <v>0</v>
      </c>
      <c r="AP436" s="129"/>
      <c r="AQ436" s="273"/>
      <c r="AR436" s="369"/>
      <c r="AS436" s="272"/>
      <c r="AT436" s="371"/>
      <c r="AU436" s="293"/>
      <c r="AV436" s="293"/>
      <c r="AW436" s="129"/>
      <c r="AX436" s="129"/>
      <c r="AY436" s="86"/>
      <c r="AZ436" s="87"/>
      <c r="BA436" s="88"/>
      <c r="BB436" s="88"/>
      <c r="BC436" s="88"/>
      <c r="BD436" s="88"/>
      <c r="BE436" s="88"/>
      <c r="BF436" s="88"/>
      <c r="BG436" s="88"/>
    </row>
    <row r="437" spans="1:59" s="90" customFormat="1" hidden="1" x14ac:dyDescent="0.2">
      <c r="A437" s="290">
        <v>143</v>
      </c>
      <c r="B437" s="291"/>
      <c r="C437" s="418" t="e">
        <f>+VLOOKUP(B437,$A$691:$B$730,2,0)</f>
        <v>#N/A</v>
      </c>
      <c r="D437" s="293"/>
      <c r="E437" s="295" t="e">
        <f>IF(D437=$D$661,$E$661,IF(D437=$D$662,$E$662,IF(D437=$D$663,$E$663,IF(D437=$D$664,$E$664,IF(D437=$D$665,$E$665,IF(D437=$D$666,$E$666,IF(D437=$D$667,$E$667,IF(D437=$D$668,$E$668,IF(D437=$D$669,$E$669,IF(D437=$D$670,$E$670,IF(D437=VICERRECTORÍA_ACADÉMICA_,BE1048,IF(D437=PLANEACIÓN_,BE1050, IF(D437=IMPACTO,BE1049,IF(D437=VICERRECTORÍA_ADMINISTRATIVA_FINANCIERA_,BE1051,IF(D437=_VICERRECTORÍA_RESPONSABILIDAD_SOCIAL_Y_BIENESTAR_UNIVERSITARIO_,BE1052," ")))))))))))))))</f>
        <v>#VALUE!</v>
      </c>
      <c r="F437" s="271"/>
      <c r="G437" s="129"/>
      <c r="H437" s="129"/>
      <c r="I437" s="84"/>
      <c r="J437" s="271"/>
      <c r="K437" s="291"/>
      <c r="L437" s="271"/>
      <c r="M437" s="271"/>
      <c r="N437" s="291"/>
      <c r="O437" s="272">
        <f t="shared" ref="O437" si="2172">IF(N437="ALTA",5,IF(N437="MEDIO ALTA",4,IF(N437="MEDIA",3,IF(N437="MEDIO BAJA",2,IF(N437="BAJA",1,0)))))</f>
        <v>0</v>
      </c>
      <c r="P437" s="291"/>
      <c r="Q437" s="272">
        <f t="shared" ref="Q437" si="2173">IF(P437="ALTO",5,IF(P437="MEDIO-ALTO",4,IF(P437="MEDIO",3,IF(P437="MEDIO-BAJO",2,IF(P437="BAJO",1,0)))))</f>
        <v>0</v>
      </c>
      <c r="R437" s="272">
        <f t="shared" ref="R437" si="2174">Q437*O437</f>
        <v>0</v>
      </c>
      <c r="S437" s="85"/>
      <c r="T437" s="84">
        <f t="shared" si="1972"/>
        <v>0</v>
      </c>
      <c r="U437" s="273" t="e">
        <f t="shared" ref="U437:U497" si="2175">ROUND(AVERAGEIF(T437:T439,"&gt;0"),0)</f>
        <v>#DIV/0!</v>
      </c>
      <c r="V437" s="273" t="e">
        <f t="shared" ref="V437:V497" si="2176">U437*0.6</f>
        <v>#DIV/0!</v>
      </c>
      <c r="W437" s="129"/>
      <c r="X437" s="273" t="e">
        <f t="shared" ref="X437" si="2177">IF(S437="No_existen",5*$X$10,Y437*$X$10)</f>
        <v>#DIV/0!</v>
      </c>
      <c r="Y437" s="273" t="e">
        <f t="shared" ref="Y437:Y473" si="2178">ROUND(AVERAGEIF(Z437:Z439,"&gt;0"),0)</f>
        <v>#DIV/0!</v>
      </c>
      <c r="Z437" s="132">
        <f t="shared" si="1974"/>
        <v>0</v>
      </c>
      <c r="AA437" s="129"/>
      <c r="AB437" s="129"/>
      <c r="AC437" s="273" t="e">
        <f t="shared" ref="AC437" si="2179">IF(S437="No_existen",5*$AC$10,AD437*$AC$10)</f>
        <v>#DIV/0!</v>
      </c>
      <c r="AD437" s="273" t="e">
        <f t="shared" ref="AD437:AD497" si="2180">ROUND(AVERAGEIF(AE437:AE439,"&gt;0"),0)</f>
        <v>#DIV/0!</v>
      </c>
      <c r="AE437" s="132">
        <f t="shared" si="1976"/>
        <v>0</v>
      </c>
      <c r="AF437" s="129"/>
      <c r="AG437" s="129"/>
      <c r="AH437" s="273" t="e">
        <f t="shared" ref="AH437" si="2181">IF(S437="No_existen",5*$AH$10,AI437*$AH$10)</f>
        <v>#DIV/0!</v>
      </c>
      <c r="AI437" s="273" t="e">
        <f t="shared" ref="AI437" si="2182">ROUND(AVERAGEIF(AJ437:AJ439,"&gt;0"),0)</f>
        <v>#DIV/0!</v>
      </c>
      <c r="AJ437" s="132">
        <f t="shared" si="1979"/>
        <v>0</v>
      </c>
      <c r="AK437" s="129"/>
      <c r="AL437" s="129"/>
      <c r="AM437" s="273" t="e">
        <f t="shared" ref="AM437" si="2183">IF(S437="No_existen",5*$AM$10,AN437*$AM$10)</f>
        <v>#DIV/0!</v>
      </c>
      <c r="AN437" s="273" t="e">
        <f t="shared" ref="AN437" si="2184">ROUND(AVERAGEIF(AO437:AO439,"&gt;0"),0)</f>
        <v>#DIV/0!</v>
      </c>
      <c r="AO437" s="132">
        <f t="shared" si="1986"/>
        <v>0</v>
      </c>
      <c r="AP437" s="129"/>
      <c r="AQ437" s="273" t="e">
        <f t="shared" ref="AQ437" si="2185">ROUND(AVERAGE(U437,Y437,AD437,AI437,AN437),0)</f>
        <v>#DIV/0!</v>
      </c>
      <c r="AR437" s="369" t="e">
        <f t="shared" ref="AR437" si="2186">IF(AQ437&lt;1.5,"FUERTE",IF(AND(AQ437&gt;=1.5,AQ437&lt;2.5),"ACEPTABLE",IF(AQ437&gt;=5,"INEXISTENTE","DÉBIL")))</f>
        <v>#DIV/0!</v>
      </c>
      <c r="AS437" s="272">
        <f t="shared" ref="AS437" si="2187">IF(R437=0,0,ROUND((R437*AQ437),0))</f>
        <v>0</v>
      </c>
      <c r="AT437" s="371" t="str">
        <f t="shared" ref="AT437" si="2188">IF(AS437&gt;=36,"GRAVE", IF(AS437&lt;=10, "LEVE", "MODERADO"))</f>
        <v>LEVE</v>
      </c>
      <c r="AU437" s="293"/>
      <c r="AV437" s="293"/>
      <c r="AW437" s="129"/>
      <c r="AX437" s="129"/>
      <c r="AY437" s="86"/>
      <c r="AZ437" s="87"/>
      <c r="BA437" s="88"/>
      <c r="BB437" s="88"/>
      <c r="BC437" s="88"/>
      <c r="BD437" s="88"/>
      <c r="BE437" s="88"/>
      <c r="BF437" s="88"/>
      <c r="BG437" s="88"/>
    </row>
    <row r="438" spans="1:59" s="90" customFormat="1" hidden="1" x14ac:dyDescent="0.2">
      <c r="A438" s="290"/>
      <c r="B438" s="291"/>
      <c r="C438" s="418"/>
      <c r="D438" s="293"/>
      <c r="E438" s="295"/>
      <c r="F438" s="271"/>
      <c r="G438" s="129"/>
      <c r="H438" s="129"/>
      <c r="I438" s="84"/>
      <c r="J438" s="271"/>
      <c r="K438" s="271"/>
      <c r="L438" s="271"/>
      <c r="M438" s="271"/>
      <c r="N438" s="291"/>
      <c r="O438" s="272"/>
      <c r="P438" s="291"/>
      <c r="Q438" s="272"/>
      <c r="R438" s="272"/>
      <c r="S438" s="85"/>
      <c r="T438" s="84">
        <f t="shared" si="1972"/>
        <v>0</v>
      </c>
      <c r="U438" s="273"/>
      <c r="V438" s="273"/>
      <c r="W438" s="129"/>
      <c r="X438" s="273"/>
      <c r="Y438" s="273"/>
      <c r="Z438" s="132">
        <f t="shared" si="1974"/>
        <v>0</v>
      </c>
      <c r="AA438" s="129"/>
      <c r="AB438" s="129"/>
      <c r="AC438" s="273"/>
      <c r="AD438" s="273"/>
      <c r="AE438" s="132">
        <f t="shared" si="1976"/>
        <v>0</v>
      </c>
      <c r="AF438" s="129"/>
      <c r="AG438" s="129"/>
      <c r="AH438" s="273"/>
      <c r="AI438" s="273"/>
      <c r="AJ438" s="132">
        <f t="shared" si="1979"/>
        <v>0</v>
      </c>
      <c r="AK438" s="129"/>
      <c r="AL438" s="129"/>
      <c r="AM438" s="273"/>
      <c r="AN438" s="273"/>
      <c r="AO438" s="132">
        <f t="shared" si="1986"/>
        <v>0</v>
      </c>
      <c r="AP438" s="129"/>
      <c r="AQ438" s="273"/>
      <c r="AR438" s="369"/>
      <c r="AS438" s="272"/>
      <c r="AT438" s="371"/>
      <c r="AU438" s="293"/>
      <c r="AV438" s="293"/>
      <c r="AW438" s="129"/>
      <c r="AX438" s="129"/>
      <c r="AY438" s="86"/>
      <c r="AZ438" s="87"/>
      <c r="BA438" s="88"/>
      <c r="BB438" s="88"/>
      <c r="BC438" s="88"/>
      <c r="BD438" s="88"/>
      <c r="BE438" s="88"/>
      <c r="BF438" s="88"/>
      <c r="BG438" s="88"/>
    </row>
    <row r="439" spans="1:59" s="90" customFormat="1" hidden="1" x14ac:dyDescent="0.2">
      <c r="A439" s="290"/>
      <c r="B439" s="291"/>
      <c r="C439" s="418"/>
      <c r="D439" s="293"/>
      <c r="E439" s="295"/>
      <c r="F439" s="271"/>
      <c r="G439" s="129"/>
      <c r="H439" s="129"/>
      <c r="I439" s="84"/>
      <c r="J439" s="271"/>
      <c r="K439" s="271"/>
      <c r="L439" s="271"/>
      <c r="M439" s="271"/>
      <c r="N439" s="291"/>
      <c r="O439" s="272"/>
      <c r="P439" s="291"/>
      <c r="Q439" s="272"/>
      <c r="R439" s="272"/>
      <c r="S439" s="85"/>
      <c r="T439" s="84">
        <f t="shared" si="1972"/>
        <v>0</v>
      </c>
      <c r="U439" s="273"/>
      <c r="V439" s="273"/>
      <c r="W439" s="129"/>
      <c r="X439" s="273"/>
      <c r="Y439" s="273"/>
      <c r="Z439" s="132">
        <f t="shared" si="1974"/>
        <v>0</v>
      </c>
      <c r="AA439" s="129"/>
      <c r="AB439" s="129"/>
      <c r="AC439" s="273"/>
      <c r="AD439" s="273"/>
      <c r="AE439" s="132">
        <f t="shared" si="1976"/>
        <v>0</v>
      </c>
      <c r="AF439" s="129"/>
      <c r="AG439" s="129"/>
      <c r="AH439" s="273"/>
      <c r="AI439" s="273"/>
      <c r="AJ439" s="132">
        <f t="shared" si="1979"/>
        <v>0</v>
      </c>
      <c r="AK439" s="129"/>
      <c r="AL439" s="129"/>
      <c r="AM439" s="273"/>
      <c r="AN439" s="273"/>
      <c r="AO439" s="132">
        <f t="shared" si="1986"/>
        <v>0</v>
      </c>
      <c r="AP439" s="129"/>
      <c r="AQ439" s="273"/>
      <c r="AR439" s="369"/>
      <c r="AS439" s="272"/>
      <c r="AT439" s="371"/>
      <c r="AU439" s="293"/>
      <c r="AV439" s="293"/>
      <c r="AW439" s="129"/>
      <c r="AX439" s="129"/>
      <c r="AY439" s="86"/>
      <c r="AZ439" s="87"/>
      <c r="BA439" s="88"/>
      <c r="BB439" s="88"/>
      <c r="BC439" s="88"/>
      <c r="BD439" s="88"/>
      <c r="BE439" s="88"/>
      <c r="BF439" s="88"/>
      <c r="BG439" s="88"/>
    </row>
    <row r="440" spans="1:59" s="90" customFormat="1" hidden="1" x14ac:dyDescent="0.2">
      <c r="A440" s="290">
        <v>144</v>
      </c>
      <c r="B440" s="291"/>
      <c r="C440" s="418" t="e">
        <f>+VLOOKUP(B440,$A$691:$B$730,2,0)</f>
        <v>#N/A</v>
      </c>
      <c r="D440" s="293"/>
      <c r="E440" s="295" t="e">
        <f>IF(D440=$D$661,$E$661,IF(D440=$D$662,$E$662,IF(D440=$D$663,$E$663,IF(D440=$D$664,$E$664,IF(D440=$D$665,$E$665,IF(D440=$D$666,$E$666,IF(D440=$D$667,$E$667,IF(D440=$D$668,$E$668,IF(D440=$D$669,$E$669,IF(D440=$D$670,$E$670,IF(D440=VICERRECTORÍA_ACADÉMICA_,BE1051,IF(D440=PLANEACIÓN_,BE1053, IF(D440=IMPACTO,BE1052,IF(D440=VICERRECTORÍA_ADMINISTRATIVA_FINANCIERA_,BE1054,IF(D440=_VICERRECTORÍA_RESPONSABILIDAD_SOCIAL_Y_BIENESTAR_UNIVERSITARIO_,BE1055," ")))))))))))))))</f>
        <v>#VALUE!</v>
      </c>
      <c r="F440" s="271"/>
      <c r="G440" s="129"/>
      <c r="H440" s="129"/>
      <c r="I440" s="84"/>
      <c r="J440" s="271"/>
      <c r="K440" s="291"/>
      <c r="L440" s="271"/>
      <c r="M440" s="271"/>
      <c r="N440" s="291"/>
      <c r="O440" s="272">
        <f t="shared" ref="O440" si="2189">IF(N440="ALTA",5,IF(N440="MEDIO ALTA",4,IF(N440="MEDIA",3,IF(N440="MEDIO BAJA",2,IF(N440="BAJA",1,0)))))</f>
        <v>0</v>
      </c>
      <c r="P440" s="291"/>
      <c r="Q440" s="272">
        <f t="shared" ref="Q440" si="2190">IF(P440="ALTO",5,IF(P440="MEDIO-ALTO",4,IF(P440="MEDIO",3,IF(P440="MEDIO-BAJO",2,IF(P440="BAJO",1,0)))))</f>
        <v>0</v>
      </c>
      <c r="R440" s="272">
        <f t="shared" ref="R440" si="2191">Q440*O440</f>
        <v>0</v>
      </c>
      <c r="S440" s="85"/>
      <c r="T440" s="84">
        <f t="shared" si="1972"/>
        <v>0</v>
      </c>
      <c r="U440" s="273" t="e">
        <f t="shared" ref="U440:U500" si="2192">ROUND(AVERAGEIF(T440:T442,"&gt;0"),0)</f>
        <v>#DIV/0!</v>
      </c>
      <c r="V440" s="273" t="e">
        <f t="shared" ref="V440:V500" si="2193">U440*0.6</f>
        <v>#DIV/0!</v>
      </c>
      <c r="W440" s="129"/>
      <c r="X440" s="273" t="e">
        <f t="shared" ref="X440" si="2194">IF(S440="No_existen",5*$X$10,Y440*$X$10)</f>
        <v>#DIV/0!</v>
      </c>
      <c r="Y440" s="273" t="e">
        <f t="shared" ref="Y440:Y476" si="2195">ROUND(AVERAGEIF(Z440:Z442,"&gt;0"),0)</f>
        <v>#DIV/0!</v>
      </c>
      <c r="Z440" s="132">
        <f t="shared" si="1974"/>
        <v>0</v>
      </c>
      <c r="AA440" s="129"/>
      <c r="AB440" s="129"/>
      <c r="AC440" s="273" t="e">
        <f t="shared" ref="AC440" si="2196">IF(S440="No_existen",5*$AC$10,AD440*$AC$10)</f>
        <v>#DIV/0!</v>
      </c>
      <c r="AD440" s="273" t="e">
        <f t="shared" ref="AD440:AD500" si="2197">ROUND(AVERAGEIF(AE440:AE442,"&gt;0"),0)</f>
        <v>#DIV/0!</v>
      </c>
      <c r="AE440" s="132">
        <f t="shared" si="1976"/>
        <v>0</v>
      </c>
      <c r="AF440" s="129"/>
      <c r="AG440" s="129"/>
      <c r="AH440" s="273" t="e">
        <f t="shared" ref="AH440" si="2198">IF(S440="No_existen",5*$AH$10,AI440*$AH$10)</f>
        <v>#DIV/0!</v>
      </c>
      <c r="AI440" s="273" t="e">
        <f t="shared" ref="AI440" si="2199">ROUND(AVERAGEIF(AJ440:AJ442,"&gt;0"),0)</f>
        <v>#DIV/0!</v>
      </c>
      <c r="AJ440" s="132">
        <f t="shared" si="1979"/>
        <v>0</v>
      </c>
      <c r="AK440" s="129"/>
      <c r="AL440" s="129"/>
      <c r="AM440" s="273" t="e">
        <f t="shared" ref="AM440" si="2200">IF(S440="No_existen",5*$AM$10,AN440*$AM$10)</f>
        <v>#DIV/0!</v>
      </c>
      <c r="AN440" s="273" t="e">
        <f t="shared" ref="AN440" si="2201">ROUND(AVERAGEIF(AO440:AO442,"&gt;0"),0)</f>
        <v>#DIV/0!</v>
      </c>
      <c r="AO440" s="132">
        <f t="shared" si="1986"/>
        <v>0</v>
      </c>
      <c r="AP440" s="129"/>
      <c r="AQ440" s="273" t="e">
        <f t="shared" ref="AQ440" si="2202">ROUND(AVERAGE(U440,Y440,AD440,AI440,AN440),0)</f>
        <v>#DIV/0!</v>
      </c>
      <c r="AR440" s="369" t="e">
        <f t="shared" ref="AR440" si="2203">IF(AQ440&lt;1.5,"FUERTE",IF(AND(AQ440&gt;=1.5,AQ440&lt;2.5),"ACEPTABLE",IF(AQ440&gt;=5,"INEXISTENTE","DÉBIL")))</f>
        <v>#DIV/0!</v>
      </c>
      <c r="AS440" s="272">
        <f t="shared" ref="AS440" si="2204">IF(R440=0,0,ROUND((R440*AQ440),0))</f>
        <v>0</v>
      </c>
      <c r="AT440" s="371" t="str">
        <f t="shared" ref="AT440" si="2205">IF(AS440&gt;=36,"GRAVE", IF(AS440&lt;=10, "LEVE", "MODERADO"))</f>
        <v>LEVE</v>
      </c>
      <c r="AU440" s="293"/>
      <c r="AV440" s="293"/>
      <c r="AW440" s="129"/>
      <c r="AX440" s="129"/>
      <c r="AY440" s="86"/>
      <c r="AZ440" s="87"/>
      <c r="BA440" s="88"/>
      <c r="BB440" s="88"/>
      <c r="BC440" s="88"/>
      <c r="BD440" s="88"/>
      <c r="BE440" s="88"/>
      <c r="BF440" s="88"/>
      <c r="BG440" s="88"/>
    </row>
    <row r="441" spans="1:59" s="90" customFormat="1" hidden="1" x14ac:dyDescent="0.2">
      <c r="A441" s="290"/>
      <c r="B441" s="291"/>
      <c r="C441" s="418"/>
      <c r="D441" s="293"/>
      <c r="E441" s="295"/>
      <c r="F441" s="271"/>
      <c r="G441" s="129"/>
      <c r="H441" s="129"/>
      <c r="I441" s="84"/>
      <c r="J441" s="271"/>
      <c r="K441" s="271"/>
      <c r="L441" s="271"/>
      <c r="M441" s="271"/>
      <c r="N441" s="291"/>
      <c r="O441" s="272"/>
      <c r="P441" s="291"/>
      <c r="Q441" s="272"/>
      <c r="R441" s="272"/>
      <c r="S441" s="85"/>
      <c r="T441" s="84">
        <f t="shared" si="1972"/>
        <v>0</v>
      </c>
      <c r="U441" s="273"/>
      <c r="V441" s="273"/>
      <c r="W441" s="129"/>
      <c r="X441" s="273"/>
      <c r="Y441" s="273"/>
      <c r="Z441" s="132">
        <f t="shared" si="1974"/>
        <v>0</v>
      </c>
      <c r="AA441" s="129"/>
      <c r="AB441" s="129"/>
      <c r="AC441" s="273"/>
      <c r="AD441" s="273"/>
      <c r="AE441" s="132">
        <f t="shared" si="1976"/>
        <v>0</v>
      </c>
      <c r="AF441" s="129"/>
      <c r="AG441" s="129"/>
      <c r="AH441" s="273"/>
      <c r="AI441" s="273"/>
      <c r="AJ441" s="132">
        <f t="shared" si="1979"/>
        <v>0</v>
      </c>
      <c r="AK441" s="129"/>
      <c r="AL441" s="129"/>
      <c r="AM441" s="273"/>
      <c r="AN441" s="273"/>
      <c r="AO441" s="132">
        <f t="shared" si="1986"/>
        <v>0</v>
      </c>
      <c r="AP441" s="129"/>
      <c r="AQ441" s="273"/>
      <c r="AR441" s="369"/>
      <c r="AS441" s="272"/>
      <c r="AT441" s="371"/>
      <c r="AU441" s="293"/>
      <c r="AV441" s="293"/>
      <c r="AW441" s="129"/>
      <c r="AX441" s="129"/>
      <c r="AY441" s="86"/>
      <c r="AZ441" s="87"/>
      <c r="BA441" s="88"/>
      <c r="BB441" s="88"/>
      <c r="BC441" s="88"/>
      <c r="BD441" s="88"/>
      <c r="BE441" s="88"/>
      <c r="BF441" s="88"/>
      <c r="BG441" s="88"/>
    </row>
    <row r="442" spans="1:59" s="90" customFormat="1" hidden="1" x14ac:dyDescent="0.2">
      <c r="A442" s="290"/>
      <c r="B442" s="291"/>
      <c r="C442" s="418"/>
      <c r="D442" s="293"/>
      <c r="E442" s="295"/>
      <c r="F442" s="271"/>
      <c r="G442" s="129"/>
      <c r="H442" s="129"/>
      <c r="I442" s="84"/>
      <c r="J442" s="271"/>
      <c r="K442" s="271"/>
      <c r="L442" s="271"/>
      <c r="M442" s="271"/>
      <c r="N442" s="291"/>
      <c r="O442" s="272"/>
      <c r="P442" s="291"/>
      <c r="Q442" s="272"/>
      <c r="R442" s="272"/>
      <c r="S442" s="85"/>
      <c r="T442" s="84">
        <f t="shared" si="1972"/>
        <v>0</v>
      </c>
      <c r="U442" s="273"/>
      <c r="V442" s="273"/>
      <c r="W442" s="129"/>
      <c r="X442" s="273"/>
      <c r="Y442" s="273"/>
      <c r="Z442" s="132">
        <f t="shared" si="1974"/>
        <v>0</v>
      </c>
      <c r="AA442" s="129"/>
      <c r="AB442" s="129"/>
      <c r="AC442" s="273"/>
      <c r="AD442" s="273"/>
      <c r="AE442" s="132">
        <f t="shared" si="1976"/>
        <v>0</v>
      </c>
      <c r="AF442" s="129"/>
      <c r="AG442" s="129"/>
      <c r="AH442" s="273"/>
      <c r="AI442" s="273"/>
      <c r="AJ442" s="132">
        <f t="shared" si="1979"/>
        <v>0</v>
      </c>
      <c r="AK442" s="129"/>
      <c r="AL442" s="129"/>
      <c r="AM442" s="273"/>
      <c r="AN442" s="273"/>
      <c r="AO442" s="132">
        <f t="shared" si="1986"/>
        <v>0</v>
      </c>
      <c r="AP442" s="129"/>
      <c r="AQ442" s="273"/>
      <c r="AR442" s="369"/>
      <c r="AS442" s="272"/>
      <c r="AT442" s="371"/>
      <c r="AU442" s="293"/>
      <c r="AV442" s="293"/>
      <c r="AW442" s="129"/>
      <c r="AX442" s="129"/>
      <c r="AY442" s="86"/>
      <c r="AZ442" s="87"/>
      <c r="BA442" s="88"/>
      <c r="BB442" s="88"/>
      <c r="BC442" s="88"/>
      <c r="BD442" s="88"/>
      <c r="BE442" s="88"/>
      <c r="BF442" s="88"/>
      <c r="BG442" s="88"/>
    </row>
    <row r="443" spans="1:59" s="90" customFormat="1" hidden="1" x14ac:dyDescent="0.2">
      <c r="A443" s="290">
        <v>145</v>
      </c>
      <c r="B443" s="291"/>
      <c r="C443" s="418" t="e">
        <f>+VLOOKUP(B443,$A$691:$B$730,2,0)</f>
        <v>#N/A</v>
      </c>
      <c r="D443" s="293"/>
      <c r="E443" s="295" t="e">
        <f>IF(D443=$D$661,$E$661,IF(D443=$D$662,$E$662,IF(D443=$D$663,$E$663,IF(D443=$D$664,$E$664,IF(D443=$D$665,$E$665,IF(D443=$D$666,$E$666,IF(D443=$D$667,$E$667,IF(D443=$D$668,$E$668,IF(D443=$D$669,$E$669,IF(D443=$D$670,$E$670,IF(D443=VICERRECTORÍA_ACADÉMICA_,BE1054,IF(D443=PLANEACIÓN_,BE1056, IF(D443=IMPACTO,BE1055,IF(D443=VICERRECTORÍA_ADMINISTRATIVA_FINANCIERA_,BE1057,IF(D443=_VICERRECTORÍA_RESPONSABILIDAD_SOCIAL_Y_BIENESTAR_UNIVERSITARIO_,BE1058," ")))))))))))))))</f>
        <v>#VALUE!</v>
      </c>
      <c r="F443" s="271"/>
      <c r="G443" s="129"/>
      <c r="H443" s="129"/>
      <c r="I443" s="84"/>
      <c r="J443" s="271"/>
      <c r="K443" s="291"/>
      <c r="L443" s="271"/>
      <c r="M443" s="271"/>
      <c r="N443" s="291"/>
      <c r="O443" s="272">
        <f t="shared" ref="O443" si="2206">IF(N443="ALTA",5,IF(N443="MEDIO ALTA",4,IF(N443="MEDIA",3,IF(N443="MEDIO BAJA",2,IF(N443="BAJA",1,0)))))</f>
        <v>0</v>
      </c>
      <c r="P443" s="291"/>
      <c r="Q443" s="272">
        <f t="shared" ref="Q443" si="2207">IF(P443="ALTO",5,IF(P443="MEDIO-ALTO",4,IF(P443="MEDIO",3,IF(P443="MEDIO-BAJO",2,IF(P443="BAJO",1,0)))))</f>
        <v>0</v>
      </c>
      <c r="R443" s="272">
        <f t="shared" ref="R443" si="2208">Q443*O443</f>
        <v>0</v>
      </c>
      <c r="S443" s="85"/>
      <c r="T443" s="84">
        <f t="shared" si="1972"/>
        <v>0</v>
      </c>
      <c r="U443" s="273" t="e">
        <f t="shared" ref="U443:U503" si="2209">ROUND(AVERAGEIF(T443:T445,"&gt;0"),0)</f>
        <v>#DIV/0!</v>
      </c>
      <c r="V443" s="273" t="e">
        <f t="shared" ref="V443:V503" si="2210">U443*0.6</f>
        <v>#DIV/0!</v>
      </c>
      <c r="W443" s="129"/>
      <c r="X443" s="273" t="e">
        <f t="shared" ref="X443" si="2211">IF(S443="No_existen",5*$X$10,Y443*$X$10)</f>
        <v>#DIV/0!</v>
      </c>
      <c r="Y443" s="273" t="e">
        <f t="shared" ref="Y443" si="2212">ROUND(AVERAGEIF(Z443:Z445,"&gt;0"),0)</f>
        <v>#DIV/0!</v>
      </c>
      <c r="Z443" s="132">
        <f t="shared" si="1974"/>
        <v>0</v>
      </c>
      <c r="AA443" s="129"/>
      <c r="AB443" s="129"/>
      <c r="AC443" s="273" t="e">
        <f t="shared" ref="AC443" si="2213">IF(S443="No_existen",5*$AC$10,AD443*$AC$10)</f>
        <v>#DIV/0!</v>
      </c>
      <c r="AD443" s="273" t="e">
        <f t="shared" ref="AD443:AD503" si="2214">ROUND(AVERAGEIF(AE443:AE445,"&gt;0"),0)</f>
        <v>#DIV/0!</v>
      </c>
      <c r="AE443" s="132">
        <f t="shared" si="1976"/>
        <v>0</v>
      </c>
      <c r="AF443" s="129"/>
      <c r="AG443" s="129"/>
      <c r="AH443" s="273" t="e">
        <f t="shared" ref="AH443" si="2215">IF(S443="No_existen",5*$AH$10,AI443*$AH$10)</f>
        <v>#DIV/0!</v>
      </c>
      <c r="AI443" s="273" t="e">
        <f t="shared" ref="AI443" si="2216">ROUND(AVERAGEIF(AJ443:AJ445,"&gt;0"),0)</f>
        <v>#DIV/0!</v>
      </c>
      <c r="AJ443" s="132">
        <f t="shared" si="1979"/>
        <v>0</v>
      </c>
      <c r="AK443" s="129"/>
      <c r="AL443" s="129"/>
      <c r="AM443" s="273" t="e">
        <f t="shared" ref="AM443" si="2217">IF(S443="No_existen",5*$AM$10,AN443*$AM$10)</f>
        <v>#DIV/0!</v>
      </c>
      <c r="AN443" s="273" t="e">
        <f t="shared" ref="AN443" si="2218">ROUND(AVERAGEIF(AO443:AO445,"&gt;0"),0)</f>
        <v>#DIV/0!</v>
      </c>
      <c r="AO443" s="132">
        <f t="shared" si="1986"/>
        <v>0</v>
      </c>
      <c r="AP443" s="129"/>
      <c r="AQ443" s="273" t="e">
        <f t="shared" ref="AQ443" si="2219">ROUND(AVERAGE(U443,Y443,AD443,AI443,AN443),0)</f>
        <v>#DIV/0!</v>
      </c>
      <c r="AR443" s="369" t="e">
        <f t="shared" ref="AR443" si="2220">IF(AQ443&lt;1.5,"FUERTE",IF(AND(AQ443&gt;=1.5,AQ443&lt;2.5),"ACEPTABLE",IF(AQ443&gt;=5,"INEXISTENTE","DÉBIL")))</f>
        <v>#DIV/0!</v>
      </c>
      <c r="AS443" s="272">
        <f t="shared" ref="AS443" si="2221">IF(R443=0,0,ROUND((R443*AQ443),0))</f>
        <v>0</v>
      </c>
      <c r="AT443" s="371" t="str">
        <f t="shared" ref="AT443" si="2222">IF(AS443&gt;=36,"GRAVE", IF(AS443&lt;=10, "LEVE", "MODERADO"))</f>
        <v>LEVE</v>
      </c>
      <c r="AU443" s="293"/>
      <c r="AV443" s="293"/>
      <c r="AW443" s="129"/>
      <c r="AX443" s="129"/>
      <c r="AY443" s="86"/>
      <c r="AZ443" s="87"/>
      <c r="BA443" s="88"/>
      <c r="BB443" s="88"/>
      <c r="BC443" s="88"/>
      <c r="BD443" s="88"/>
      <c r="BE443" s="88"/>
      <c r="BF443" s="88"/>
      <c r="BG443" s="88"/>
    </row>
    <row r="444" spans="1:59" s="90" customFormat="1" hidden="1" x14ac:dyDescent="0.2">
      <c r="A444" s="290"/>
      <c r="B444" s="291"/>
      <c r="C444" s="418"/>
      <c r="D444" s="293"/>
      <c r="E444" s="295"/>
      <c r="F444" s="271"/>
      <c r="G444" s="129"/>
      <c r="H444" s="129"/>
      <c r="I444" s="84"/>
      <c r="J444" s="271"/>
      <c r="K444" s="271"/>
      <c r="L444" s="271"/>
      <c r="M444" s="271"/>
      <c r="N444" s="291"/>
      <c r="O444" s="272"/>
      <c r="P444" s="291"/>
      <c r="Q444" s="272"/>
      <c r="R444" s="272"/>
      <c r="S444" s="85"/>
      <c r="T444" s="84">
        <f t="shared" si="1972"/>
        <v>0</v>
      </c>
      <c r="U444" s="273"/>
      <c r="V444" s="273"/>
      <c r="W444" s="129"/>
      <c r="X444" s="273"/>
      <c r="Y444" s="273"/>
      <c r="Z444" s="132">
        <f t="shared" si="1974"/>
        <v>0</v>
      </c>
      <c r="AA444" s="129"/>
      <c r="AB444" s="129"/>
      <c r="AC444" s="273"/>
      <c r="AD444" s="273"/>
      <c r="AE444" s="132">
        <f t="shared" si="1976"/>
        <v>0</v>
      </c>
      <c r="AF444" s="129"/>
      <c r="AG444" s="129"/>
      <c r="AH444" s="273"/>
      <c r="AI444" s="273"/>
      <c r="AJ444" s="132">
        <f t="shared" si="1979"/>
        <v>0</v>
      </c>
      <c r="AK444" s="129"/>
      <c r="AL444" s="129"/>
      <c r="AM444" s="273"/>
      <c r="AN444" s="273"/>
      <c r="AO444" s="132">
        <f t="shared" si="1986"/>
        <v>0</v>
      </c>
      <c r="AP444" s="129"/>
      <c r="AQ444" s="273"/>
      <c r="AR444" s="369"/>
      <c r="AS444" s="272"/>
      <c r="AT444" s="371"/>
      <c r="AU444" s="293"/>
      <c r="AV444" s="293"/>
      <c r="AW444" s="129"/>
      <c r="AX444" s="129"/>
      <c r="AY444" s="86"/>
      <c r="AZ444" s="87"/>
      <c r="BA444" s="88"/>
      <c r="BB444" s="88"/>
      <c r="BC444" s="88"/>
      <c r="BD444" s="88"/>
      <c r="BE444" s="88"/>
      <c r="BF444" s="88"/>
      <c r="BG444" s="88"/>
    </row>
    <row r="445" spans="1:59" s="90" customFormat="1" hidden="1" x14ac:dyDescent="0.2">
      <c r="A445" s="290"/>
      <c r="B445" s="291"/>
      <c r="C445" s="418"/>
      <c r="D445" s="293"/>
      <c r="E445" s="295"/>
      <c r="F445" s="271"/>
      <c r="G445" s="129"/>
      <c r="H445" s="129"/>
      <c r="I445" s="84"/>
      <c r="J445" s="271"/>
      <c r="K445" s="271"/>
      <c r="L445" s="271"/>
      <c r="M445" s="271"/>
      <c r="N445" s="291"/>
      <c r="O445" s="272"/>
      <c r="P445" s="291"/>
      <c r="Q445" s="272"/>
      <c r="R445" s="272"/>
      <c r="S445" s="85"/>
      <c r="T445" s="84">
        <f t="shared" si="1972"/>
        <v>0</v>
      </c>
      <c r="U445" s="273"/>
      <c r="V445" s="273"/>
      <c r="W445" s="129"/>
      <c r="X445" s="273"/>
      <c r="Y445" s="273"/>
      <c r="Z445" s="132">
        <f t="shared" si="1974"/>
        <v>0</v>
      </c>
      <c r="AA445" s="129"/>
      <c r="AB445" s="129"/>
      <c r="AC445" s="273"/>
      <c r="AD445" s="273"/>
      <c r="AE445" s="132">
        <f t="shared" si="1976"/>
        <v>0</v>
      </c>
      <c r="AF445" s="129"/>
      <c r="AG445" s="129"/>
      <c r="AH445" s="273"/>
      <c r="AI445" s="273"/>
      <c r="AJ445" s="132">
        <f t="shared" si="1979"/>
        <v>0</v>
      </c>
      <c r="AK445" s="129"/>
      <c r="AL445" s="129"/>
      <c r="AM445" s="273"/>
      <c r="AN445" s="273"/>
      <c r="AO445" s="132">
        <f t="shared" si="1986"/>
        <v>0</v>
      </c>
      <c r="AP445" s="129"/>
      <c r="AQ445" s="273"/>
      <c r="AR445" s="369"/>
      <c r="AS445" s="272"/>
      <c r="AT445" s="371"/>
      <c r="AU445" s="293"/>
      <c r="AV445" s="293"/>
      <c r="AW445" s="129"/>
      <c r="AX445" s="129"/>
      <c r="AY445" s="86"/>
      <c r="AZ445" s="87"/>
      <c r="BA445" s="88"/>
      <c r="BB445" s="88"/>
      <c r="BC445" s="88"/>
      <c r="BD445" s="88"/>
      <c r="BE445" s="88"/>
      <c r="BF445" s="88"/>
      <c r="BG445" s="88"/>
    </row>
    <row r="446" spans="1:59" s="90" customFormat="1" hidden="1" x14ac:dyDescent="0.2">
      <c r="A446" s="290">
        <v>146</v>
      </c>
      <c r="B446" s="291"/>
      <c r="C446" s="418" t="e">
        <f>+VLOOKUP(B446,$A$691:$B$730,2,0)</f>
        <v>#N/A</v>
      </c>
      <c r="D446" s="293"/>
      <c r="E446" s="295" t="e">
        <f>IF(D446=$D$661,$E$661,IF(D446=$D$662,$E$662,IF(D446=$D$663,$E$663,IF(D446=$D$664,$E$664,IF(D446=$D$665,$E$665,IF(D446=$D$666,$E$666,IF(D446=$D$667,$E$667,IF(D446=$D$668,$E$668,IF(D446=$D$669,$E$669,IF(D446=$D$670,$E$670,IF(D446=VICERRECTORÍA_ACADÉMICA_,BE1057,IF(D446=PLANEACIÓN_,BE1059, IF(D446=IMPACTO,BE1058,IF(D446=VICERRECTORÍA_ADMINISTRATIVA_FINANCIERA_,BE1060,IF(D446=_VICERRECTORÍA_RESPONSABILIDAD_SOCIAL_Y_BIENESTAR_UNIVERSITARIO_,BE1061," ")))))))))))))))</f>
        <v>#VALUE!</v>
      </c>
      <c r="F446" s="271"/>
      <c r="G446" s="129"/>
      <c r="H446" s="129"/>
      <c r="I446" s="84"/>
      <c r="J446" s="271"/>
      <c r="K446" s="291"/>
      <c r="L446" s="271"/>
      <c r="M446" s="271"/>
      <c r="N446" s="291"/>
      <c r="O446" s="272">
        <f t="shared" ref="O446" si="2223">IF(N446="ALTA",5,IF(N446="MEDIO ALTA",4,IF(N446="MEDIA",3,IF(N446="MEDIO BAJA",2,IF(N446="BAJA",1,0)))))</f>
        <v>0</v>
      </c>
      <c r="P446" s="291"/>
      <c r="Q446" s="272">
        <f t="shared" ref="Q446" si="2224">IF(P446="ALTO",5,IF(P446="MEDIO-ALTO",4,IF(P446="MEDIO",3,IF(P446="MEDIO-BAJO",2,IF(P446="BAJO",1,0)))))</f>
        <v>0</v>
      </c>
      <c r="R446" s="272">
        <f t="shared" ref="R446" si="2225">Q446*O446</f>
        <v>0</v>
      </c>
      <c r="S446" s="85"/>
      <c r="T446" s="84">
        <f t="shared" si="1972"/>
        <v>0</v>
      </c>
      <c r="U446" s="273" t="e">
        <f t="shared" ref="U446:U506" si="2226">ROUND(AVERAGEIF(T446:T448,"&gt;0"),0)</f>
        <v>#DIV/0!</v>
      </c>
      <c r="V446" s="273" t="e">
        <f t="shared" ref="V446:V506" si="2227">U446*0.6</f>
        <v>#DIV/0!</v>
      </c>
      <c r="W446" s="129"/>
      <c r="X446" s="273" t="e">
        <f t="shared" ref="X446" si="2228">IF(S446="No_existen",5*$X$10,Y446*$X$10)</f>
        <v>#DIV/0!</v>
      </c>
      <c r="Y446" s="273" t="e">
        <f t="shared" si="2044"/>
        <v>#DIV/0!</v>
      </c>
      <c r="Z446" s="132">
        <f t="shared" si="1974"/>
        <v>0</v>
      </c>
      <c r="AA446" s="129"/>
      <c r="AB446" s="129"/>
      <c r="AC446" s="273" t="e">
        <f t="shared" ref="AC446" si="2229">IF(S446="No_existen",5*$AC$10,AD446*$AC$10)</f>
        <v>#DIV/0!</v>
      </c>
      <c r="AD446" s="273" t="e">
        <f t="shared" ref="AD446:AD506" si="2230">ROUND(AVERAGEIF(AE446:AE448,"&gt;0"),0)</f>
        <v>#DIV/0!</v>
      </c>
      <c r="AE446" s="132">
        <f t="shared" si="1976"/>
        <v>0</v>
      </c>
      <c r="AF446" s="129"/>
      <c r="AG446" s="129"/>
      <c r="AH446" s="273" t="e">
        <f t="shared" ref="AH446" si="2231">IF(S446="No_existen",5*$AH$10,AI446*$AH$10)</f>
        <v>#DIV/0!</v>
      </c>
      <c r="AI446" s="273" t="e">
        <f t="shared" ref="AI446" si="2232">ROUND(AVERAGEIF(AJ446:AJ448,"&gt;0"),0)</f>
        <v>#DIV/0!</v>
      </c>
      <c r="AJ446" s="132">
        <f t="shared" si="1979"/>
        <v>0</v>
      </c>
      <c r="AK446" s="129"/>
      <c r="AL446" s="129"/>
      <c r="AM446" s="273" t="e">
        <f t="shared" ref="AM446" si="2233">IF(S446="No_existen",5*$AM$10,AN446*$AM$10)</f>
        <v>#DIV/0!</v>
      </c>
      <c r="AN446" s="273" t="e">
        <f t="shared" ref="AN446" si="2234">ROUND(AVERAGEIF(AO446:AO448,"&gt;0"),0)</f>
        <v>#DIV/0!</v>
      </c>
      <c r="AO446" s="132">
        <f t="shared" si="1986"/>
        <v>0</v>
      </c>
      <c r="AP446" s="129"/>
      <c r="AQ446" s="273" t="e">
        <f t="shared" ref="AQ446" si="2235">ROUND(AVERAGE(U446,Y446,AD446,AI446,AN446),0)</f>
        <v>#DIV/0!</v>
      </c>
      <c r="AR446" s="369" t="e">
        <f t="shared" ref="AR446" si="2236">IF(AQ446&lt;1.5,"FUERTE",IF(AND(AQ446&gt;=1.5,AQ446&lt;2.5),"ACEPTABLE",IF(AQ446&gt;=5,"INEXISTENTE","DÉBIL")))</f>
        <v>#DIV/0!</v>
      </c>
      <c r="AS446" s="272">
        <f t="shared" ref="AS446" si="2237">IF(R446=0,0,ROUND((R446*AQ446),0))</f>
        <v>0</v>
      </c>
      <c r="AT446" s="371" t="str">
        <f t="shared" ref="AT446" si="2238">IF(AS446&gt;=36,"GRAVE", IF(AS446&lt;=10, "LEVE", "MODERADO"))</f>
        <v>LEVE</v>
      </c>
      <c r="AU446" s="293"/>
      <c r="AV446" s="293"/>
      <c r="AW446" s="129"/>
      <c r="AX446" s="129"/>
      <c r="AY446" s="86"/>
      <c r="AZ446" s="87"/>
      <c r="BA446" s="88"/>
      <c r="BB446" s="88"/>
      <c r="BC446" s="88"/>
      <c r="BD446" s="88"/>
      <c r="BE446" s="88"/>
      <c r="BF446" s="88"/>
      <c r="BG446" s="88"/>
    </row>
    <row r="447" spans="1:59" s="90" customFormat="1" hidden="1" x14ac:dyDescent="0.2">
      <c r="A447" s="290"/>
      <c r="B447" s="291"/>
      <c r="C447" s="418"/>
      <c r="D447" s="293"/>
      <c r="E447" s="295"/>
      <c r="F447" s="271"/>
      <c r="G447" s="129"/>
      <c r="H447" s="129"/>
      <c r="I447" s="84"/>
      <c r="J447" s="271"/>
      <c r="K447" s="271"/>
      <c r="L447" s="271"/>
      <c r="M447" s="271"/>
      <c r="N447" s="291"/>
      <c r="O447" s="272"/>
      <c r="P447" s="291"/>
      <c r="Q447" s="272"/>
      <c r="R447" s="272"/>
      <c r="S447" s="85"/>
      <c r="T447" s="84">
        <f t="shared" si="1972"/>
        <v>0</v>
      </c>
      <c r="U447" s="273"/>
      <c r="V447" s="273"/>
      <c r="W447" s="129"/>
      <c r="X447" s="273"/>
      <c r="Y447" s="273"/>
      <c r="Z447" s="132">
        <f t="shared" si="1974"/>
        <v>0</v>
      </c>
      <c r="AA447" s="129"/>
      <c r="AB447" s="129"/>
      <c r="AC447" s="273"/>
      <c r="AD447" s="273"/>
      <c r="AE447" s="132">
        <f t="shared" si="1976"/>
        <v>0</v>
      </c>
      <c r="AF447" s="129"/>
      <c r="AG447" s="129"/>
      <c r="AH447" s="273"/>
      <c r="AI447" s="273"/>
      <c r="AJ447" s="132">
        <f t="shared" si="1979"/>
        <v>0</v>
      </c>
      <c r="AK447" s="129"/>
      <c r="AL447" s="129"/>
      <c r="AM447" s="273"/>
      <c r="AN447" s="273"/>
      <c r="AO447" s="132">
        <f t="shared" si="1986"/>
        <v>0</v>
      </c>
      <c r="AP447" s="129"/>
      <c r="AQ447" s="273"/>
      <c r="AR447" s="369"/>
      <c r="AS447" s="272"/>
      <c r="AT447" s="371"/>
      <c r="AU447" s="293"/>
      <c r="AV447" s="293"/>
      <c r="AW447" s="129"/>
      <c r="AX447" s="129"/>
      <c r="AY447" s="86"/>
      <c r="AZ447" s="87"/>
      <c r="BA447" s="88"/>
      <c r="BB447" s="88"/>
      <c r="BC447" s="88"/>
      <c r="BD447" s="88"/>
      <c r="BE447" s="88"/>
      <c r="BF447" s="88"/>
      <c r="BG447" s="88"/>
    </row>
    <row r="448" spans="1:59" s="90" customFormat="1" hidden="1" x14ac:dyDescent="0.2">
      <c r="A448" s="290"/>
      <c r="B448" s="291"/>
      <c r="C448" s="418"/>
      <c r="D448" s="293"/>
      <c r="E448" s="295"/>
      <c r="F448" s="271"/>
      <c r="G448" s="129"/>
      <c r="H448" s="129"/>
      <c r="I448" s="84"/>
      <c r="J448" s="271"/>
      <c r="K448" s="271"/>
      <c r="L448" s="271"/>
      <c r="M448" s="271"/>
      <c r="N448" s="291"/>
      <c r="O448" s="272"/>
      <c r="P448" s="291"/>
      <c r="Q448" s="272"/>
      <c r="R448" s="272"/>
      <c r="S448" s="85"/>
      <c r="T448" s="84">
        <f t="shared" si="1972"/>
        <v>0</v>
      </c>
      <c r="U448" s="273"/>
      <c r="V448" s="273"/>
      <c r="W448" s="129"/>
      <c r="X448" s="273"/>
      <c r="Y448" s="273"/>
      <c r="Z448" s="132">
        <f t="shared" si="1974"/>
        <v>0</v>
      </c>
      <c r="AA448" s="129"/>
      <c r="AB448" s="129"/>
      <c r="AC448" s="273"/>
      <c r="AD448" s="273"/>
      <c r="AE448" s="132">
        <f t="shared" si="1976"/>
        <v>0</v>
      </c>
      <c r="AF448" s="129"/>
      <c r="AG448" s="129"/>
      <c r="AH448" s="273"/>
      <c r="AI448" s="273"/>
      <c r="AJ448" s="132">
        <f t="shared" si="1979"/>
        <v>0</v>
      </c>
      <c r="AK448" s="129"/>
      <c r="AL448" s="129"/>
      <c r="AM448" s="273"/>
      <c r="AN448" s="273"/>
      <c r="AO448" s="132">
        <f t="shared" si="1986"/>
        <v>0</v>
      </c>
      <c r="AP448" s="129"/>
      <c r="AQ448" s="273"/>
      <c r="AR448" s="369"/>
      <c r="AS448" s="272"/>
      <c r="AT448" s="371"/>
      <c r="AU448" s="293"/>
      <c r="AV448" s="293"/>
      <c r="AW448" s="129"/>
      <c r="AX448" s="129"/>
      <c r="AY448" s="86"/>
      <c r="AZ448" s="87"/>
      <c r="BA448" s="88"/>
      <c r="BB448" s="88"/>
      <c r="BC448" s="88"/>
      <c r="BD448" s="88"/>
      <c r="BE448" s="88"/>
      <c r="BF448" s="88"/>
      <c r="BG448" s="88"/>
    </row>
    <row r="449" spans="1:59" s="90" customFormat="1" hidden="1" x14ac:dyDescent="0.2">
      <c r="A449" s="290">
        <v>147</v>
      </c>
      <c r="B449" s="291"/>
      <c r="C449" s="418" t="e">
        <f>+VLOOKUP(B449,$A$691:$B$730,2,0)</f>
        <v>#N/A</v>
      </c>
      <c r="D449" s="293"/>
      <c r="E449" s="295" t="e">
        <f>IF(D449=$D$661,$E$661,IF(D449=$D$662,$E$662,IF(D449=$D$663,$E$663,IF(D449=$D$664,$E$664,IF(D449=$D$665,$E$665,IF(D449=$D$666,$E$666,IF(D449=$D$667,$E$667,IF(D449=$D$668,$E$668,IF(D449=$D$669,$E$669,IF(D449=$D$670,$E$670,IF(D449=VICERRECTORÍA_ACADÉMICA_,BE1060,IF(D449=PLANEACIÓN_,BE1062, IF(D449=IMPACTO,BE1061,IF(D449=VICERRECTORÍA_ADMINISTRATIVA_FINANCIERA_,BE1063,IF(D449=_VICERRECTORÍA_RESPONSABILIDAD_SOCIAL_Y_BIENESTAR_UNIVERSITARIO_,BE1064," ")))))))))))))))</f>
        <v>#VALUE!</v>
      </c>
      <c r="F449" s="271"/>
      <c r="G449" s="129"/>
      <c r="H449" s="129"/>
      <c r="I449" s="84"/>
      <c r="J449" s="271"/>
      <c r="K449" s="291"/>
      <c r="L449" s="271"/>
      <c r="M449" s="271"/>
      <c r="N449" s="291"/>
      <c r="O449" s="272">
        <f t="shared" ref="O449" si="2239">IF(N449="ALTA",5,IF(N449="MEDIO ALTA",4,IF(N449="MEDIA",3,IF(N449="MEDIO BAJA",2,IF(N449="BAJA",1,0)))))</f>
        <v>0</v>
      </c>
      <c r="P449" s="291"/>
      <c r="Q449" s="272">
        <f t="shared" ref="Q449" si="2240">IF(P449="ALTO",5,IF(P449="MEDIO-ALTO",4,IF(P449="MEDIO",3,IF(P449="MEDIO-BAJO",2,IF(P449="BAJO",1,0)))))</f>
        <v>0</v>
      </c>
      <c r="R449" s="272">
        <f t="shared" ref="R449" si="2241">Q449*O449</f>
        <v>0</v>
      </c>
      <c r="S449" s="85"/>
      <c r="T449" s="84">
        <f t="shared" si="1972"/>
        <v>0</v>
      </c>
      <c r="U449" s="273" t="e">
        <f t="shared" ref="U449:U509" si="2242">ROUND(AVERAGEIF(T449:T451,"&gt;0"),0)</f>
        <v>#DIV/0!</v>
      </c>
      <c r="V449" s="273" t="e">
        <f t="shared" ref="V449:V509" si="2243">U449*0.6</f>
        <v>#DIV/0!</v>
      </c>
      <c r="W449" s="129"/>
      <c r="X449" s="273" t="e">
        <f t="shared" ref="X449" si="2244">IF(S449="No_existen",5*$X$10,Y449*$X$10)</f>
        <v>#DIV/0!</v>
      </c>
      <c r="Y449" s="273" t="e">
        <f t="shared" si="2058"/>
        <v>#DIV/0!</v>
      </c>
      <c r="Z449" s="132">
        <f t="shared" si="1974"/>
        <v>0</v>
      </c>
      <c r="AA449" s="129"/>
      <c r="AB449" s="129"/>
      <c r="AC449" s="273" t="e">
        <f t="shared" ref="AC449" si="2245">IF(S449="No_existen",5*$AC$10,AD449*$AC$10)</f>
        <v>#DIV/0!</v>
      </c>
      <c r="AD449" s="273" t="e">
        <f t="shared" ref="AD449:AD509" si="2246">ROUND(AVERAGEIF(AE449:AE451,"&gt;0"),0)</f>
        <v>#DIV/0!</v>
      </c>
      <c r="AE449" s="132">
        <f t="shared" si="1976"/>
        <v>0</v>
      </c>
      <c r="AF449" s="129"/>
      <c r="AG449" s="129"/>
      <c r="AH449" s="273" t="e">
        <f t="shared" ref="AH449" si="2247">IF(S449="No_existen",5*$AH$10,AI449*$AH$10)</f>
        <v>#DIV/0!</v>
      </c>
      <c r="AI449" s="273" t="e">
        <f t="shared" ref="AI449" si="2248">ROUND(AVERAGEIF(AJ449:AJ451,"&gt;0"),0)</f>
        <v>#DIV/0!</v>
      </c>
      <c r="AJ449" s="132">
        <f t="shared" si="1979"/>
        <v>0</v>
      </c>
      <c r="AK449" s="129"/>
      <c r="AL449" s="129"/>
      <c r="AM449" s="273" t="e">
        <f t="shared" ref="AM449" si="2249">IF(S449="No_existen",5*$AM$10,AN449*$AM$10)</f>
        <v>#DIV/0!</v>
      </c>
      <c r="AN449" s="273" t="e">
        <f t="shared" ref="AN449" si="2250">ROUND(AVERAGEIF(AO449:AO451,"&gt;0"),0)</f>
        <v>#DIV/0!</v>
      </c>
      <c r="AO449" s="132">
        <f t="shared" si="1986"/>
        <v>0</v>
      </c>
      <c r="AP449" s="129"/>
      <c r="AQ449" s="273" t="e">
        <f t="shared" ref="AQ449" si="2251">ROUND(AVERAGE(U449,Y449,AD449,AI449,AN449),0)</f>
        <v>#DIV/0!</v>
      </c>
      <c r="AR449" s="369" t="e">
        <f t="shared" ref="AR449" si="2252">IF(AQ449&lt;1.5,"FUERTE",IF(AND(AQ449&gt;=1.5,AQ449&lt;2.5),"ACEPTABLE",IF(AQ449&gt;=5,"INEXISTENTE","DÉBIL")))</f>
        <v>#DIV/0!</v>
      </c>
      <c r="AS449" s="272">
        <f t="shared" ref="AS449" si="2253">IF(R449=0,0,ROUND((R449*AQ449),0))</f>
        <v>0</v>
      </c>
      <c r="AT449" s="371" t="str">
        <f t="shared" ref="AT449" si="2254">IF(AS449&gt;=36,"GRAVE", IF(AS449&lt;=10, "LEVE", "MODERADO"))</f>
        <v>LEVE</v>
      </c>
      <c r="AU449" s="293"/>
      <c r="AV449" s="293"/>
      <c r="AW449" s="129"/>
      <c r="AX449" s="129"/>
      <c r="AY449" s="86"/>
      <c r="AZ449" s="87"/>
      <c r="BA449" s="88"/>
      <c r="BB449" s="88"/>
      <c r="BC449" s="88"/>
      <c r="BD449" s="88"/>
      <c r="BE449" s="88"/>
      <c r="BF449" s="88"/>
      <c r="BG449" s="88"/>
    </row>
    <row r="450" spans="1:59" s="90" customFormat="1" hidden="1" x14ac:dyDescent="0.2">
      <c r="A450" s="290"/>
      <c r="B450" s="291"/>
      <c r="C450" s="418"/>
      <c r="D450" s="293"/>
      <c r="E450" s="295"/>
      <c r="F450" s="271"/>
      <c r="G450" s="129"/>
      <c r="H450" s="129"/>
      <c r="I450" s="84"/>
      <c r="J450" s="271"/>
      <c r="K450" s="271"/>
      <c r="L450" s="271"/>
      <c r="M450" s="271"/>
      <c r="N450" s="291"/>
      <c r="O450" s="272"/>
      <c r="P450" s="291"/>
      <c r="Q450" s="272"/>
      <c r="R450" s="272"/>
      <c r="S450" s="85"/>
      <c r="T450" s="84">
        <f t="shared" si="1972"/>
        <v>0</v>
      </c>
      <c r="U450" s="273"/>
      <c r="V450" s="273"/>
      <c r="W450" s="129"/>
      <c r="X450" s="273"/>
      <c r="Y450" s="273"/>
      <c r="Z450" s="132">
        <f t="shared" si="1974"/>
        <v>0</v>
      </c>
      <c r="AA450" s="129"/>
      <c r="AB450" s="129"/>
      <c r="AC450" s="273"/>
      <c r="AD450" s="273"/>
      <c r="AE450" s="132">
        <f t="shared" si="1976"/>
        <v>0</v>
      </c>
      <c r="AF450" s="129"/>
      <c r="AG450" s="129"/>
      <c r="AH450" s="273"/>
      <c r="AI450" s="273"/>
      <c r="AJ450" s="132">
        <f t="shared" si="1979"/>
        <v>0</v>
      </c>
      <c r="AK450" s="129"/>
      <c r="AL450" s="129"/>
      <c r="AM450" s="273"/>
      <c r="AN450" s="273"/>
      <c r="AO450" s="132">
        <f t="shared" si="1986"/>
        <v>0</v>
      </c>
      <c r="AP450" s="129"/>
      <c r="AQ450" s="273"/>
      <c r="AR450" s="369"/>
      <c r="AS450" s="272"/>
      <c r="AT450" s="371"/>
      <c r="AU450" s="293"/>
      <c r="AV450" s="293"/>
      <c r="AW450" s="129"/>
      <c r="AX450" s="129"/>
      <c r="AY450" s="86"/>
      <c r="AZ450" s="87"/>
      <c r="BA450" s="88"/>
      <c r="BB450" s="88"/>
      <c r="BC450" s="88"/>
      <c r="BD450" s="88"/>
      <c r="BE450" s="88"/>
      <c r="BF450" s="88"/>
      <c r="BG450" s="88"/>
    </row>
    <row r="451" spans="1:59" s="90" customFormat="1" hidden="1" x14ac:dyDescent="0.2">
      <c r="A451" s="290"/>
      <c r="B451" s="291"/>
      <c r="C451" s="418"/>
      <c r="D451" s="293"/>
      <c r="E451" s="295"/>
      <c r="F451" s="271"/>
      <c r="G451" s="129"/>
      <c r="H451" s="129"/>
      <c r="I451" s="84"/>
      <c r="J451" s="271"/>
      <c r="K451" s="271"/>
      <c r="L451" s="271"/>
      <c r="M451" s="271"/>
      <c r="N451" s="291"/>
      <c r="O451" s="272"/>
      <c r="P451" s="291"/>
      <c r="Q451" s="272"/>
      <c r="R451" s="272"/>
      <c r="S451" s="85"/>
      <c r="T451" s="84">
        <f t="shared" si="1972"/>
        <v>0</v>
      </c>
      <c r="U451" s="273"/>
      <c r="V451" s="273"/>
      <c r="W451" s="129"/>
      <c r="X451" s="273"/>
      <c r="Y451" s="273"/>
      <c r="Z451" s="132">
        <f t="shared" si="1974"/>
        <v>0</v>
      </c>
      <c r="AA451" s="129"/>
      <c r="AB451" s="129"/>
      <c r="AC451" s="273"/>
      <c r="AD451" s="273"/>
      <c r="AE451" s="132">
        <f t="shared" si="1976"/>
        <v>0</v>
      </c>
      <c r="AF451" s="129"/>
      <c r="AG451" s="129"/>
      <c r="AH451" s="273"/>
      <c r="AI451" s="273"/>
      <c r="AJ451" s="132">
        <f t="shared" si="1979"/>
        <v>0</v>
      </c>
      <c r="AK451" s="129"/>
      <c r="AL451" s="129"/>
      <c r="AM451" s="273"/>
      <c r="AN451" s="273"/>
      <c r="AO451" s="132">
        <f t="shared" si="1986"/>
        <v>0</v>
      </c>
      <c r="AP451" s="129"/>
      <c r="AQ451" s="273"/>
      <c r="AR451" s="369"/>
      <c r="AS451" s="272"/>
      <c r="AT451" s="371"/>
      <c r="AU451" s="293"/>
      <c r="AV451" s="293"/>
      <c r="AW451" s="129"/>
      <c r="AX451" s="129"/>
      <c r="AY451" s="86"/>
      <c r="AZ451" s="87"/>
      <c r="BA451" s="88"/>
      <c r="BB451" s="88"/>
      <c r="BC451" s="88"/>
      <c r="BD451" s="88"/>
      <c r="BE451" s="88"/>
      <c r="BF451" s="88"/>
      <c r="BG451" s="88"/>
    </row>
    <row r="452" spans="1:59" s="90" customFormat="1" hidden="1" x14ac:dyDescent="0.2">
      <c r="A452" s="290">
        <v>148</v>
      </c>
      <c r="B452" s="291"/>
      <c r="C452" s="418" t="e">
        <f>+VLOOKUP(B452,$A$691:$B$730,2,0)</f>
        <v>#N/A</v>
      </c>
      <c r="D452" s="293"/>
      <c r="E452" s="295" t="e">
        <f>IF(D452=$D$661,$E$661,IF(D452=$D$662,$E$662,IF(D452=$D$663,$E$663,IF(D452=$D$664,$E$664,IF(D452=$D$665,$E$665,IF(D452=$D$666,$E$666,IF(D452=$D$667,$E$667,IF(D452=$D$668,$E$668,IF(D452=$D$669,$E$669,IF(D452=$D$670,$E$670,IF(D452=VICERRECTORÍA_ACADÉMICA_,BE1063,IF(D452=PLANEACIÓN_,BE1065, IF(D452=IMPACTO,BE1064,IF(D452=VICERRECTORÍA_ADMINISTRATIVA_FINANCIERA_,BE1066,IF(D452=_VICERRECTORÍA_RESPONSABILIDAD_SOCIAL_Y_BIENESTAR_UNIVERSITARIO_,BE1067," ")))))))))))))))</f>
        <v>#VALUE!</v>
      </c>
      <c r="F452" s="271"/>
      <c r="G452" s="129"/>
      <c r="H452" s="129"/>
      <c r="I452" s="84"/>
      <c r="J452" s="271"/>
      <c r="K452" s="291"/>
      <c r="L452" s="271"/>
      <c r="M452" s="271"/>
      <c r="N452" s="291"/>
      <c r="O452" s="272">
        <f t="shared" ref="O452" si="2255">IF(N452="ALTA",5,IF(N452="MEDIO ALTA",4,IF(N452="MEDIA",3,IF(N452="MEDIO BAJA",2,IF(N452="BAJA",1,0)))))</f>
        <v>0</v>
      </c>
      <c r="P452" s="291"/>
      <c r="Q452" s="272">
        <f t="shared" ref="Q452" si="2256">IF(P452="ALTO",5,IF(P452="MEDIO-ALTO",4,IF(P452="MEDIO",3,IF(P452="MEDIO-BAJO",2,IF(P452="BAJO",1,0)))))</f>
        <v>0</v>
      </c>
      <c r="R452" s="272">
        <f t="shared" ref="R452" si="2257">Q452*O452</f>
        <v>0</v>
      </c>
      <c r="S452" s="85"/>
      <c r="T452" s="84">
        <f t="shared" si="1972"/>
        <v>0</v>
      </c>
      <c r="U452" s="273" t="e">
        <f t="shared" ref="U452:U512" si="2258">ROUND(AVERAGEIF(T452:T454,"&gt;0"),0)</f>
        <v>#DIV/0!</v>
      </c>
      <c r="V452" s="273" t="e">
        <f t="shared" ref="V452:V512" si="2259">U452*0.6</f>
        <v>#DIV/0!</v>
      </c>
      <c r="W452" s="129"/>
      <c r="X452" s="273" t="e">
        <f t="shared" ref="X452" si="2260">IF(S452="No_existen",5*$X$10,Y452*$X$10)</f>
        <v>#DIV/0!</v>
      </c>
      <c r="Y452" s="273" t="e">
        <f t="shared" si="2072"/>
        <v>#DIV/0!</v>
      </c>
      <c r="Z452" s="132">
        <f t="shared" si="1974"/>
        <v>0</v>
      </c>
      <c r="AA452" s="129"/>
      <c r="AB452" s="129"/>
      <c r="AC452" s="273" t="e">
        <f t="shared" ref="AC452" si="2261">IF(S452="No_existen",5*$AC$10,AD452*$AC$10)</f>
        <v>#DIV/0!</v>
      </c>
      <c r="AD452" s="273" t="e">
        <f t="shared" ref="AD452:AD512" si="2262">ROUND(AVERAGEIF(AE452:AE454,"&gt;0"),0)</f>
        <v>#DIV/0!</v>
      </c>
      <c r="AE452" s="132">
        <f t="shared" si="1976"/>
        <v>0</v>
      </c>
      <c r="AF452" s="129"/>
      <c r="AG452" s="129"/>
      <c r="AH452" s="273" t="e">
        <f t="shared" ref="AH452" si="2263">IF(S452="No_existen",5*$AH$10,AI452*$AH$10)</f>
        <v>#DIV/0!</v>
      </c>
      <c r="AI452" s="273" t="e">
        <f t="shared" ref="AI452" si="2264">ROUND(AVERAGEIF(AJ452:AJ454,"&gt;0"),0)</f>
        <v>#DIV/0!</v>
      </c>
      <c r="AJ452" s="132">
        <f t="shared" si="1979"/>
        <v>0</v>
      </c>
      <c r="AK452" s="129"/>
      <c r="AL452" s="129"/>
      <c r="AM452" s="273" t="e">
        <f t="shared" ref="AM452" si="2265">IF(S452="No_existen",5*$AM$10,AN452*$AM$10)</f>
        <v>#DIV/0!</v>
      </c>
      <c r="AN452" s="273" t="e">
        <f t="shared" ref="AN452" si="2266">ROUND(AVERAGEIF(AO452:AO454,"&gt;0"),0)</f>
        <v>#DIV/0!</v>
      </c>
      <c r="AO452" s="132">
        <f t="shared" si="1986"/>
        <v>0</v>
      </c>
      <c r="AP452" s="129"/>
      <c r="AQ452" s="273" t="e">
        <f t="shared" ref="AQ452" si="2267">ROUND(AVERAGE(U452,Y452,AD452,AI452,AN452),0)</f>
        <v>#DIV/0!</v>
      </c>
      <c r="AR452" s="369" t="e">
        <f t="shared" ref="AR452" si="2268">IF(AQ452&lt;1.5,"FUERTE",IF(AND(AQ452&gt;=1.5,AQ452&lt;2.5),"ACEPTABLE",IF(AQ452&gt;=5,"INEXISTENTE","DÉBIL")))</f>
        <v>#DIV/0!</v>
      </c>
      <c r="AS452" s="272">
        <f t="shared" ref="AS452" si="2269">IF(R452=0,0,ROUND((R452*AQ452),0))</f>
        <v>0</v>
      </c>
      <c r="AT452" s="371" t="str">
        <f t="shared" ref="AT452" si="2270">IF(AS452&gt;=36,"GRAVE", IF(AS452&lt;=10, "LEVE", "MODERADO"))</f>
        <v>LEVE</v>
      </c>
      <c r="AU452" s="293"/>
      <c r="AV452" s="293"/>
      <c r="AW452" s="129"/>
      <c r="AX452" s="129"/>
      <c r="AY452" s="86"/>
      <c r="AZ452" s="87"/>
      <c r="BA452" s="88"/>
      <c r="BB452" s="88"/>
      <c r="BC452" s="88"/>
      <c r="BD452" s="88"/>
      <c r="BE452" s="88"/>
      <c r="BF452" s="88"/>
      <c r="BG452" s="88"/>
    </row>
    <row r="453" spans="1:59" s="90" customFormat="1" hidden="1" x14ac:dyDescent="0.2">
      <c r="A453" s="290"/>
      <c r="B453" s="291"/>
      <c r="C453" s="418"/>
      <c r="D453" s="293"/>
      <c r="E453" s="295"/>
      <c r="F453" s="271"/>
      <c r="G453" s="129"/>
      <c r="H453" s="129"/>
      <c r="I453" s="84"/>
      <c r="J453" s="271"/>
      <c r="K453" s="271"/>
      <c r="L453" s="271"/>
      <c r="M453" s="271"/>
      <c r="N453" s="291"/>
      <c r="O453" s="272"/>
      <c r="P453" s="291"/>
      <c r="Q453" s="272"/>
      <c r="R453" s="272"/>
      <c r="S453" s="85"/>
      <c r="T453" s="84">
        <f t="shared" si="1972"/>
        <v>0</v>
      </c>
      <c r="U453" s="273"/>
      <c r="V453" s="273"/>
      <c r="W453" s="129"/>
      <c r="X453" s="273"/>
      <c r="Y453" s="273"/>
      <c r="Z453" s="132">
        <f t="shared" si="1974"/>
        <v>0</v>
      </c>
      <c r="AA453" s="129"/>
      <c r="AB453" s="129"/>
      <c r="AC453" s="273"/>
      <c r="AD453" s="273"/>
      <c r="AE453" s="132">
        <f t="shared" si="1976"/>
        <v>0</v>
      </c>
      <c r="AF453" s="129"/>
      <c r="AG453" s="129"/>
      <c r="AH453" s="273"/>
      <c r="AI453" s="273"/>
      <c r="AJ453" s="132">
        <f t="shared" si="1979"/>
        <v>0</v>
      </c>
      <c r="AK453" s="129"/>
      <c r="AL453" s="129"/>
      <c r="AM453" s="273"/>
      <c r="AN453" s="273"/>
      <c r="AO453" s="132">
        <f t="shared" si="1986"/>
        <v>0</v>
      </c>
      <c r="AP453" s="129"/>
      <c r="AQ453" s="273"/>
      <c r="AR453" s="369"/>
      <c r="AS453" s="272"/>
      <c r="AT453" s="371"/>
      <c r="AU453" s="293"/>
      <c r="AV453" s="293"/>
      <c r="AW453" s="129"/>
      <c r="AX453" s="129"/>
      <c r="AY453" s="86"/>
      <c r="AZ453" s="87"/>
      <c r="BA453" s="88"/>
      <c r="BB453" s="88"/>
      <c r="BC453" s="88"/>
      <c r="BD453" s="88"/>
      <c r="BE453" s="88"/>
      <c r="BF453" s="88"/>
      <c r="BG453" s="88"/>
    </row>
    <row r="454" spans="1:59" s="90" customFormat="1" hidden="1" x14ac:dyDescent="0.2">
      <c r="A454" s="290"/>
      <c r="B454" s="291"/>
      <c r="C454" s="418"/>
      <c r="D454" s="293"/>
      <c r="E454" s="295"/>
      <c r="F454" s="271"/>
      <c r="G454" s="129"/>
      <c r="H454" s="129"/>
      <c r="I454" s="84"/>
      <c r="J454" s="271"/>
      <c r="K454" s="271"/>
      <c r="L454" s="271"/>
      <c r="M454" s="271"/>
      <c r="N454" s="291"/>
      <c r="O454" s="272"/>
      <c r="P454" s="291"/>
      <c r="Q454" s="272"/>
      <c r="R454" s="272"/>
      <c r="S454" s="85"/>
      <c r="T454" s="84">
        <f t="shared" si="1972"/>
        <v>0</v>
      </c>
      <c r="U454" s="273"/>
      <c r="V454" s="273"/>
      <c r="W454" s="129"/>
      <c r="X454" s="273"/>
      <c r="Y454" s="273"/>
      <c r="Z454" s="132">
        <f t="shared" si="1974"/>
        <v>0</v>
      </c>
      <c r="AA454" s="129"/>
      <c r="AB454" s="129"/>
      <c r="AC454" s="273"/>
      <c r="AD454" s="273"/>
      <c r="AE454" s="132">
        <f t="shared" si="1976"/>
        <v>0</v>
      </c>
      <c r="AF454" s="129"/>
      <c r="AG454" s="129"/>
      <c r="AH454" s="273"/>
      <c r="AI454" s="273"/>
      <c r="AJ454" s="132">
        <f t="shared" si="1979"/>
        <v>0</v>
      </c>
      <c r="AK454" s="129"/>
      <c r="AL454" s="129"/>
      <c r="AM454" s="273"/>
      <c r="AN454" s="273"/>
      <c r="AO454" s="132">
        <f t="shared" si="1986"/>
        <v>0</v>
      </c>
      <c r="AP454" s="129"/>
      <c r="AQ454" s="273"/>
      <c r="AR454" s="369"/>
      <c r="AS454" s="272"/>
      <c r="AT454" s="371"/>
      <c r="AU454" s="293"/>
      <c r="AV454" s="293"/>
      <c r="AW454" s="129"/>
      <c r="AX454" s="129"/>
      <c r="AY454" s="86"/>
      <c r="AZ454" s="87"/>
      <c r="BA454" s="88"/>
      <c r="BB454" s="88"/>
      <c r="BC454" s="88"/>
      <c r="BD454" s="88"/>
      <c r="BE454" s="88"/>
      <c r="BF454" s="88"/>
      <c r="BG454" s="88"/>
    </row>
    <row r="455" spans="1:59" s="90" customFormat="1" hidden="1" x14ac:dyDescent="0.2">
      <c r="A455" s="290">
        <v>149</v>
      </c>
      <c r="B455" s="291"/>
      <c r="C455" s="418" t="e">
        <f>+VLOOKUP(B455,$A$691:$B$730,2,0)</f>
        <v>#N/A</v>
      </c>
      <c r="D455" s="293"/>
      <c r="E455" s="295" t="e">
        <f>IF(D455=$D$661,$E$661,IF(D455=$D$662,$E$662,IF(D455=$D$663,$E$663,IF(D455=$D$664,$E$664,IF(D455=$D$665,$E$665,IF(D455=$D$666,$E$666,IF(D455=$D$667,$E$667,IF(D455=$D$668,$E$668,IF(D455=$D$669,$E$669,IF(D455=$D$670,$E$670,IF(D455=VICERRECTORÍA_ACADÉMICA_,BE1066,IF(D455=PLANEACIÓN_,BE1068, IF(D455=IMPACTO,BE1067,IF(D455=VICERRECTORÍA_ADMINISTRATIVA_FINANCIERA_,BE1069,IF(D455=_VICERRECTORÍA_RESPONSABILIDAD_SOCIAL_Y_BIENESTAR_UNIVERSITARIO_,BE1070," ")))))))))))))))</f>
        <v>#VALUE!</v>
      </c>
      <c r="F455" s="271"/>
      <c r="G455" s="129"/>
      <c r="H455" s="129"/>
      <c r="I455" s="84"/>
      <c r="J455" s="271"/>
      <c r="K455" s="291"/>
      <c r="L455" s="271"/>
      <c r="M455" s="271"/>
      <c r="N455" s="291"/>
      <c r="O455" s="272">
        <f t="shared" ref="O455" si="2271">IF(N455="ALTA",5,IF(N455="MEDIO ALTA",4,IF(N455="MEDIA",3,IF(N455="MEDIO BAJA",2,IF(N455="BAJA",1,0)))))</f>
        <v>0</v>
      </c>
      <c r="P455" s="291"/>
      <c r="Q455" s="272">
        <f t="shared" ref="Q455" si="2272">IF(P455="ALTO",5,IF(P455="MEDIO-ALTO",4,IF(P455="MEDIO",3,IF(P455="MEDIO-BAJO",2,IF(P455="BAJO",1,0)))))</f>
        <v>0</v>
      </c>
      <c r="R455" s="272">
        <f t="shared" ref="R455" si="2273">Q455*O455</f>
        <v>0</v>
      </c>
      <c r="S455" s="85"/>
      <c r="T455" s="84">
        <f t="shared" si="1972"/>
        <v>0</v>
      </c>
      <c r="U455" s="273" t="e">
        <f t="shared" ref="U455:U515" si="2274">ROUND(AVERAGEIF(T455:T457,"&gt;0"),0)</f>
        <v>#DIV/0!</v>
      </c>
      <c r="V455" s="273" t="e">
        <f t="shared" ref="V455:V515" si="2275">U455*0.6</f>
        <v>#DIV/0!</v>
      </c>
      <c r="W455" s="129"/>
      <c r="X455" s="273" t="e">
        <f t="shared" ref="X455" si="2276">IF(S455="No_existen",5*$X$10,Y455*$X$10)</f>
        <v>#DIV/0!</v>
      </c>
      <c r="Y455" s="273" t="e">
        <f t="shared" si="2086"/>
        <v>#DIV/0!</v>
      </c>
      <c r="Z455" s="132">
        <f t="shared" si="1974"/>
        <v>0</v>
      </c>
      <c r="AA455" s="129"/>
      <c r="AB455" s="129"/>
      <c r="AC455" s="273" t="e">
        <f t="shared" ref="AC455" si="2277">IF(S455="No_existen",5*$AC$10,AD455*$AC$10)</f>
        <v>#DIV/0!</v>
      </c>
      <c r="AD455" s="273" t="e">
        <f t="shared" ref="AD455:AD515" si="2278">ROUND(AVERAGEIF(AE455:AE457,"&gt;0"),0)</f>
        <v>#DIV/0!</v>
      </c>
      <c r="AE455" s="132">
        <f t="shared" si="1976"/>
        <v>0</v>
      </c>
      <c r="AF455" s="129"/>
      <c r="AG455" s="129"/>
      <c r="AH455" s="273" t="e">
        <f t="shared" ref="AH455" si="2279">IF(S455="No_existen",5*$AH$10,AI455*$AH$10)</f>
        <v>#DIV/0!</v>
      </c>
      <c r="AI455" s="273" t="e">
        <f t="shared" ref="AI455" si="2280">ROUND(AVERAGEIF(AJ455:AJ457,"&gt;0"),0)</f>
        <v>#DIV/0!</v>
      </c>
      <c r="AJ455" s="132">
        <f t="shared" si="1979"/>
        <v>0</v>
      </c>
      <c r="AK455" s="129"/>
      <c r="AL455" s="129"/>
      <c r="AM455" s="273" t="e">
        <f t="shared" ref="AM455" si="2281">IF(S455="No_existen",5*$AM$10,AN455*$AM$10)</f>
        <v>#DIV/0!</v>
      </c>
      <c r="AN455" s="273" t="e">
        <f t="shared" ref="AN455" si="2282">ROUND(AVERAGEIF(AO455:AO457,"&gt;0"),0)</f>
        <v>#DIV/0!</v>
      </c>
      <c r="AO455" s="132">
        <f t="shared" si="1986"/>
        <v>0</v>
      </c>
      <c r="AP455" s="129"/>
      <c r="AQ455" s="273" t="e">
        <f t="shared" ref="AQ455" si="2283">ROUND(AVERAGE(U455,Y455,AD455,AI455,AN455),0)</f>
        <v>#DIV/0!</v>
      </c>
      <c r="AR455" s="369" t="e">
        <f t="shared" ref="AR455" si="2284">IF(AQ455&lt;1.5,"FUERTE",IF(AND(AQ455&gt;=1.5,AQ455&lt;2.5),"ACEPTABLE",IF(AQ455&gt;=5,"INEXISTENTE","DÉBIL")))</f>
        <v>#DIV/0!</v>
      </c>
      <c r="AS455" s="272">
        <f t="shared" ref="AS455" si="2285">IF(R455=0,0,ROUND((R455*AQ455),0))</f>
        <v>0</v>
      </c>
      <c r="AT455" s="371" t="str">
        <f t="shared" ref="AT455" si="2286">IF(AS455&gt;=36,"GRAVE", IF(AS455&lt;=10, "LEVE", "MODERADO"))</f>
        <v>LEVE</v>
      </c>
      <c r="AU455" s="293"/>
      <c r="AV455" s="293"/>
      <c r="AW455" s="129"/>
      <c r="AX455" s="129"/>
      <c r="AY455" s="86"/>
      <c r="AZ455" s="87"/>
      <c r="BA455" s="88"/>
      <c r="BB455" s="88"/>
      <c r="BC455" s="88"/>
      <c r="BD455" s="88"/>
      <c r="BE455" s="88"/>
      <c r="BF455" s="88"/>
      <c r="BG455" s="88"/>
    </row>
    <row r="456" spans="1:59" s="90" customFormat="1" hidden="1" x14ac:dyDescent="0.2">
      <c r="A456" s="290"/>
      <c r="B456" s="291"/>
      <c r="C456" s="418"/>
      <c r="D456" s="293"/>
      <c r="E456" s="295"/>
      <c r="F456" s="271"/>
      <c r="G456" s="129"/>
      <c r="H456" s="129"/>
      <c r="I456" s="84"/>
      <c r="J456" s="271"/>
      <c r="K456" s="271"/>
      <c r="L456" s="271"/>
      <c r="M456" s="271"/>
      <c r="N456" s="291"/>
      <c r="O456" s="272"/>
      <c r="P456" s="291"/>
      <c r="Q456" s="272"/>
      <c r="R456" s="272"/>
      <c r="S456" s="85"/>
      <c r="T456" s="84">
        <f t="shared" si="1972"/>
        <v>0</v>
      </c>
      <c r="U456" s="273"/>
      <c r="V456" s="273"/>
      <c r="W456" s="129"/>
      <c r="X456" s="273"/>
      <c r="Y456" s="273"/>
      <c r="Z456" s="132">
        <f t="shared" si="1974"/>
        <v>0</v>
      </c>
      <c r="AA456" s="129"/>
      <c r="AB456" s="129"/>
      <c r="AC456" s="273"/>
      <c r="AD456" s="273"/>
      <c r="AE456" s="132">
        <f t="shared" si="1976"/>
        <v>0</v>
      </c>
      <c r="AF456" s="129"/>
      <c r="AG456" s="129"/>
      <c r="AH456" s="273"/>
      <c r="AI456" s="273"/>
      <c r="AJ456" s="132">
        <f t="shared" si="1979"/>
        <v>0</v>
      </c>
      <c r="AK456" s="129"/>
      <c r="AL456" s="129"/>
      <c r="AM456" s="273"/>
      <c r="AN456" s="273"/>
      <c r="AO456" s="132">
        <f t="shared" si="1986"/>
        <v>0</v>
      </c>
      <c r="AP456" s="129"/>
      <c r="AQ456" s="273"/>
      <c r="AR456" s="369"/>
      <c r="AS456" s="272"/>
      <c r="AT456" s="371"/>
      <c r="AU456" s="293"/>
      <c r="AV456" s="293"/>
      <c r="AW456" s="129"/>
      <c r="AX456" s="129"/>
      <c r="AY456" s="86"/>
      <c r="AZ456" s="87"/>
      <c r="BA456" s="88"/>
      <c r="BB456" s="88"/>
      <c r="BC456" s="88"/>
      <c r="BD456" s="88"/>
      <c r="BE456" s="88"/>
      <c r="BF456" s="88"/>
      <c r="BG456" s="88"/>
    </row>
    <row r="457" spans="1:59" s="90" customFormat="1" hidden="1" x14ac:dyDescent="0.2">
      <c r="A457" s="290"/>
      <c r="B457" s="291"/>
      <c r="C457" s="418"/>
      <c r="D457" s="293"/>
      <c r="E457" s="295"/>
      <c r="F457" s="271"/>
      <c r="G457" s="129"/>
      <c r="H457" s="129"/>
      <c r="I457" s="84"/>
      <c r="J457" s="271"/>
      <c r="K457" s="271"/>
      <c r="L457" s="271"/>
      <c r="M457" s="271"/>
      <c r="N457" s="291"/>
      <c r="O457" s="272"/>
      <c r="P457" s="291"/>
      <c r="Q457" s="272"/>
      <c r="R457" s="272"/>
      <c r="S457" s="85"/>
      <c r="T457" s="84">
        <f t="shared" si="1972"/>
        <v>0</v>
      </c>
      <c r="U457" s="273"/>
      <c r="V457" s="273"/>
      <c r="W457" s="129"/>
      <c r="X457" s="273"/>
      <c r="Y457" s="273"/>
      <c r="Z457" s="132">
        <f t="shared" si="1974"/>
        <v>0</v>
      </c>
      <c r="AA457" s="129"/>
      <c r="AB457" s="129"/>
      <c r="AC457" s="273"/>
      <c r="AD457" s="273"/>
      <c r="AE457" s="132">
        <f t="shared" si="1976"/>
        <v>0</v>
      </c>
      <c r="AF457" s="129"/>
      <c r="AG457" s="129"/>
      <c r="AH457" s="273"/>
      <c r="AI457" s="273"/>
      <c r="AJ457" s="132">
        <f t="shared" si="1979"/>
        <v>0</v>
      </c>
      <c r="AK457" s="129"/>
      <c r="AL457" s="129"/>
      <c r="AM457" s="273"/>
      <c r="AN457" s="273"/>
      <c r="AO457" s="132">
        <f t="shared" si="1986"/>
        <v>0</v>
      </c>
      <c r="AP457" s="129"/>
      <c r="AQ457" s="273"/>
      <c r="AR457" s="369"/>
      <c r="AS457" s="272"/>
      <c r="AT457" s="371"/>
      <c r="AU457" s="293"/>
      <c r="AV457" s="293"/>
      <c r="AW457" s="129"/>
      <c r="AX457" s="129"/>
      <c r="AY457" s="86"/>
      <c r="AZ457" s="87"/>
      <c r="BA457" s="88"/>
      <c r="BB457" s="88"/>
      <c r="BC457" s="88"/>
      <c r="BD457" s="88"/>
      <c r="BE457" s="88"/>
      <c r="BF457" s="88"/>
      <c r="BG457" s="88"/>
    </row>
    <row r="458" spans="1:59" s="90" customFormat="1" hidden="1" x14ac:dyDescent="0.2">
      <c r="A458" s="290">
        <v>150</v>
      </c>
      <c r="B458" s="291"/>
      <c r="C458" s="418" t="e">
        <f>+VLOOKUP(B458,$A$691:$B$730,2,0)</f>
        <v>#N/A</v>
      </c>
      <c r="D458" s="293"/>
      <c r="E458" s="295" t="e">
        <f>IF(D458=$D$661,$E$661,IF(D458=$D$662,$E$662,IF(D458=$D$663,$E$663,IF(D458=$D$664,$E$664,IF(D458=$D$665,$E$665,IF(D458=$D$666,$E$666,IF(D458=$D$667,$E$667,IF(D458=$D$668,$E$668,IF(D458=$D$669,$E$669,IF(D458=$D$670,$E$670,IF(D458=VICERRECTORÍA_ACADÉMICA_,BE1069,IF(D458=PLANEACIÓN_,BE1071, IF(D458=IMPACTO,BE1070,IF(D458=VICERRECTORÍA_ADMINISTRATIVA_FINANCIERA_,BE1072,IF(D458=_VICERRECTORÍA_RESPONSABILIDAD_SOCIAL_Y_BIENESTAR_UNIVERSITARIO_,BE1073," ")))))))))))))))</f>
        <v>#VALUE!</v>
      </c>
      <c r="F458" s="271"/>
      <c r="G458" s="129"/>
      <c r="H458" s="129"/>
      <c r="I458" s="84"/>
      <c r="J458" s="271"/>
      <c r="K458" s="291"/>
      <c r="L458" s="271"/>
      <c r="M458" s="271"/>
      <c r="N458" s="291"/>
      <c r="O458" s="272">
        <f t="shared" ref="O458" si="2287">IF(N458="ALTA",5,IF(N458="MEDIO ALTA",4,IF(N458="MEDIA",3,IF(N458="MEDIO BAJA",2,IF(N458="BAJA",1,0)))))</f>
        <v>0</v>
      </c>
      <c r="P458" s="291"/>
      <c r="Q458" s="272">
        <f t="shared" ref="Q458" si="2288">IF(P458="ALTO",5,IF(P458="MEDIO-ALTO",4,IF(P458="MEDIO",3,IF(P458="MEDIO-BAJO",2,IF(P458="BAJO",1,0)))))</f>
        <v>0</v>
      </c>
      <c r="R458" s="272">
        <f t="shared" ref="R458" si="2289">Q458*O458</f>
        <v>0</v>
      </c>
      <c r="S458" s="85"/>
      <c r="T458" s="84">
        <f t="shared" si="1972"/>
        <v>0</v>
      </c>
      <c r="U458" s="273" t="e">
        <f t="shared" ref="U458:U518" si="2290">ROUND(AVERAGEIF(T458:T460,"&gt;0"),0)</f>
        <v>#DIV/0!</v>
      </c>
      <c r="V458" s="273" t="e">
        <f t="shared" ref="V458:V518" si="2291">U458*0.6</f>
        <v>#DIV/0!</v>
      </c>
      <c r="W458" s="129"/>
      <c r="X458" s="273" t="e">
        <f t="shared" ref="X458" si="2292">IF(S458="No_existen",5*$X$10,Y458*$X$10)</f>
        <v>#DIV/0!</v>
      </c>
      <c r="Y458" s="273" t="e">
        <f t="shared" si="2100"/>
        <v>#DIV/0!</v>
      </c>
      <c r="Z458" s="132">
        <f t="shared" si="1974"/>
        <v>0</v>
      </c>
      <c r="AA458" s="129"/>
      <c r="AB458" s="129"/>
      <c r="AC458" s="273" t="e">
        <f t="shared" ref="AC458" si="2293">IF(S458="No_existen",5*$AC$10,AD458*$AC$10)</f>
        <v>#DIV/0!</v>
      </c>
      <c r="AD458" s="273" t="e">
        <f t="shared" ref="AD458:AD518" si="2294">ROUND(AVERAGEIF(AE458:AE460,"&gt;0"),0)</f>
        <v>#DIV/0!</v>
      </c>
      <c r="AE458" s="132">
        <f t="shared" si="1976"/>
        <v>0</v>
      </c>
      <c r="AF458" s="129"/>
      <c r="AG458" s="129"/>
      <c r="AH458" s="273" t="e">
        <f t="shared" ref="AH458" si="2295">IF(S458="No_existen",5*$AH$10,AI458*$AH$10)</f>
        <v>#DIV/0!</v>
      </c>
      <c r="AI458" s="273" t="e">
        <f t="shared" ref="AI458" si="2296">ROUND(AVERAGEIF(AJ458:AJ460,"&gt;0"),0)</f>
        <v>#DIV/0!</v>
      </c>
      <c r="AJ458" s="132">
        <f t="shared" si="1979"/>
        <v>0</v>
      </c>
      <c r="AK458" s="129"/>
      <c r="AL458" s="129"/>
      <c r="AM458" s="273" t="e">
        <f t="shared" ref="AM458" si="2297">IF(S458="No_existen",5*$AM$10,AN458*$AM$10)</f>
        <v>#DIV/0!</v>
      </c>
      <c r="AN458" s="273" t="e">
        <f t="shared" ref="AN458" si="2298">ROUND(AVERAGEIF(AO458:AO460,"&gt;0"),0)</f>
        <v>#DIV/0!</v>
      </c>
      <c r="AO458" s="132">
        <f t="shared" si="1986"/>
        <v>0</v>
      </c>
      <c r="AP458" s="129"/>
      <c r="AQ458" s="273" t="e">
        <f t="shared" ref="AQ458" si="2299">ROUND(AVERAGE(U458,Y458,AD458,AI458,AN458),0)</f>
        <v>#DIV/0!</v>
      </c>
      <c r="AR458" s="369" t="e">
        <f t="shared" ref="AR458" si="2300">IF(AQ458&lt;1.5,"FUERTE",IF(AND(AQ458&gt;=1.5,AQ458&lt;2.5),"ACEPTABLE",IF(AQ458&gt;=5,"INEXISTENTE","DÉBIL")))</f>
        <v>#DIV/0!</v>
      </c>
      <c r="AS458" s="272">
        <f t="shared" ref="AS458" si="2301">IF(R458=0,0,ROUND((R458*AQ458),0))</f>
        <v>0</v>
      </c>
      <c r="AT458" s="371" t="str">
        <f t="shared" ref="AT458" si="2302">IF(AS458&gt;=36,"GRAVE", IF(AS458&lt;=10, "LEVE", "MODERADO"))</f>
        <v>LEVE</v>
      </c>
      <c r="AU458" s="293"/>
      <c r="AV458" s="293"/>
      <c r="AW458" s="129"/>
      <c r="AX458" s="129"/>
      <c r="AY458" s="86"/>
      <c r="AZ458" s="87"/>
      <c r="BA458" s="88"/>
      <c r="BB458" s="88"/>
      <c r="BC458" s="88"/>
      <c r="BD458" s="88"/>
      <c r="BE458" s="88"/>
      <c r="BF458" s="88"/>
      <c r="BG458" s="88"/>
    </row>
    <row r="459" spans="1:59" s="90" customFormat="1" hidden="1" x14ac:dyDescent="0.2">
      <c r="A459" s="290"/>
      <c r="B459" s="291"/>
      <c r="C459" s="418"/>
      <c r="D459" s="293"/>
      <c r="E459" s="295"/>
      <c r="F459" s="271"/>
      <c r="G459" s="129"/>
      <c r="H459" s="129"/>
      <c r="I459" s="84"/>
      <c r="J459" s="271"/>
      <c r="K459" s="271"/>
      <c r="L459" s="271"/>
      <c r="M459" s="271"/>
      <c r="N459" s="291"/>
      <c r="O459" s="272"/>
      <c r="P459" s="291"/>
      <c r="Q459" s="272"/>
      <c r="R459" s="272"/>
      <c r="S459" s="85"/>
      <c r="T459" s="84">
        <f t="shared" ref="T459:T522" si="2303">IF(S459=$S$665,1,IF(S459=$S$661,5,IF(S459=$S$662,4,IF(S459=$S$663,3,IF(S459=$S$664,2,0)))))</f>
        <v>0</v>
      </c>
      <c r="U459" s="273"/>
      <c r="V459" s="273"/>
      <c r="W459" s="129"/>
      <c r="X459" s="273"/>
      <c r="Y459" s="273"/>
      <c r="Z459" s="132">
        <f t="shared" ref="Z459:Z522" si="2304">IF(AA459=$AA$663,1,IF(AA459=$AA$662,2,IF(AA459=$AA$661,4,IF(S459="No_existen",5,0))))</f>
        <v>0</v>
      </c>
      <c r="AA459" s="129"/>
      <c r="AB459" s="129"/>
      <c r="AC459" s="273"/>
      <c r="AD459" s="273"/>
      <c r="AE459" s="132">
        <f t="shared" ref="AE459:AE522" si="2305">IF(AF459=$AK$662,1,IF(AF459=$AK$661,4,IF(S459="No_existen",5,0)))</f>
        <v>0</v>
      </c>
      <c r="AF459" s="129"/>
      <c r="AG459" s="129"/>
      <c r="AH459" s="273"/>
      <c r="AI459" s="273"/>
      <c r="AJ459" s="132">
        <f t="shared" ref="AJ459:AJ522" si="2306">IF(AK459=$AP$661,1,IF(AK459=$AP$662,4,IF(S459="No_existen",5,0)))</f>
        <v>0</v>
      </c>
      <c r="AK459" s="129"/>
      <c r="AL459" s="129"/>
      <c r="AM459" s="273"/>
      <c r="AN459" s="273"/>
      <c r="AO459" s="132">
        <f t="shared" si="1986"/>
        <v>0</v>
      </c>
      <c r="AP459" s="129"/>
      <c r="AQ459" s="273"/>
      <c r="AR459" s="369"/>
      <c r="AS459" s="272"/>
      <c r="AT459" s="371"/>
      <c r="AU459" s="293"/>
      <c r="AV459" s="293"/>
      <c r="AW459" s="129"/>
      <c r="AX459" s="129"/>
      <c r="AY459" s="86"/>
      <c r="AZ459" s="87"/>
      <c r="BA459" s="88"/>
      <c r="BB459" s="88"/>
      <c r="BC459" s="88"/>
      <c r="BD459" s="88"/>
      <c r="BE459" s="88"/>
      <c r="BF459" s="88"/>
      <c r="BG459" s="88"/>
    </row>
    <row r="460" spans="1:59" s="90" customFormat="1" hidden="1" x14ac:dyDescent="0.2">
      <c r="A460" s="290"/>
      <c r="B460" s="291"/>
      <c r="C460" s="418"/>
      <c r="D460" s="293"/>
      <c r="E460" s="295"/>
      <c r="F460" s="271"/>
      <c r="G460" s="129"/>
      <c r="H460" s="129"/>
      <c r="I460" s="84"/>
      <c r="J460" s="271"/>
      <c r="K460" s="271"/>
      <c r="L460" s="271"/>
      <c r="M460" s="271"/>
      <c r="N460" s="291"/>
      <c r="O460" s="272"/>
      <c r="P460" s="291"/>
      <c r="Q460" s="272"/>
      <c r="R460" s="272"/>
      <c r="S460" s="85"/>
      <c r="T460" s="84">
        <f t="shared" si="2303"/>
        <v>0</v>
      </c>
      <c r="U460" s="273"/>
      <c r="V460" s="273"/>
      <c r="W460" s="129"/>
      <c r="X460" s="273"/>
      <c r="Y460" s="273"/>
      <c r="Z460" s="132">
        <f t="shared" si="2304"/>
        <v>0</v>
      </c>
      <c r="AA460" s="129"/>
      <c r="AB460" s="129"/>
      <c r="AC460" s="273"/>
      <c r="AD460" s="273"/>
      <c r="AE460" s="132">
        <f t="shared" si="2305"/>
        <v>0</v>
      </c>
      <c r="AF460" s="129"/>
      <c r="AG460" s="129"/>
      <c r="AH460" s="273"/>
      <c r="AI460" s="273"/>
      <c r="AJ460" s="132">
        <f t="shared" si="2306"/>
        <v>0</v>
      </c>
      <c r="AK460" s="129"/>
      <c r="AL460" s="129"/>
      <c r="AM460" s="273"/>
      <c r="AN460" s="273"/>
      <c r="AO460" s="132">
        <f t="shared" ref="AO460:AO523" si="2307">IF(AP460="Preventivo",1,IF(AP460="Detectivo",4, IF(S460="No_existen",5,0)))</f>
        <v>0</v>
      </c>
      <c r="AP460" s="129"/>
      <c r="AQ460" s="273"/>
      <c r="AR460" s="369"/>
      <c r="AS460" s="272"/>
      <c r="AT460" s="371"/>
      <c r="AU460" s="293"/>
      <c r="AV460" s="293"/>
      <c r="AW460" s="129"/>
      <c r="AX460" s="129"/>
      <c r="AY460" s="86"/>
      <c r="AZ460" s="87"/>
      <c r="BA460" s="88"/>
      <c r="BB460" s="88"/>
      <c r="BC460" s="88"/>
      <c r="BD460" s="88"/>
      <c r="BE460" s="88"/>
      <c r="BF460" s="88"/>
      <c r="BG460" s="88"/>
    </row>
    <row r="461" spans="1:59" s="90" customFormat="1" hidden="1" x14ac:dyDescent="0.2">
      <c r="A461" s="290">
        <v>151</v>
      </c>
      <c r="B461" s="291"/>
      <c r="C461" s="418" t="e">
        <f>+VLOOKUP(B461,$A$691:$B$730,2,0)</f>
        <v>#N/A</v>
      </c>
      <c r="D461" s="293"/>
      <c r="E461" s="295" t="e">
        <f>IF(D461=$D$661,$E$661,IF(D461=$D$662,$E$662,IF(D461=$D$663,$E$663,IF(D461=$D$664,$E$664,IF(D461=$D$665,$E$665,IF(D461=$D$666,$E$666,IF(D461=$D$667,$E$667,IF(D461=$D$668,$E$668,IF(D461=$D$669,$E$669,IF(D461=$D$670,$E$670,IF(D461=VICERRECTORÍA_ACADÉMICA_,BE1072,IF(D461=PLANEACIÓN_,BE1074, IF(D461=IMPACTO,BE1073,IF(D461=VICERRECTORÍA_ADMINISTRATIVA_FINANCIERA_,BE1075,IF(D461=_VICERRECTORÍA_RESPONSABILIDAD_SOCIAL_Y_BIENESTAR_UNIVERSITARIO_,BE1076," ")))))))))))))))</f>
        <v>#VALUE!</v>
      </c>
      <c r="F461" s="271"/>
      <c r="G461" s="129"/>
      <c r="H461" s="129"/>
      <c r="I461" s="84"/>
      <c r="J461" s="271"/>
      <c r="K461" s="291"/>
      <c r="L461" s="271"/>
      <c r="M461" s="271"/>
      <c r="N461" s="291"/>
      <c r="O461" s="272">
        <f t="shared" ref="O461" si="2308">IF(N461="ALTA",5,IF(N461="MEDIO ALTA",4,IF(N461="MEDIA",3,IF(N461="MEDIO BAJA",2,IF(N461="BAJA",1,0)))))</f>
        <v>0</v>
      </c>
      <c r="P461" s="291"/>
      <c r="Q461" s="272">
        <f t="shared" ref="Q461" si="2309">IF(P461="ALTO",5,IF(P461="MEDIO-ALTO",4,IF(P461="MEDIO",3,IF(P461="MEDIO-BAJO",2,IF(P461="BAJO",1,0)))))</f>
        <v>0</v>
      </c>
      <c r="R461" s="272">
        <f t="shared" ref="R461" si="2310">Q461*O461</f>
        <v>0</v>
      </c>
      <c r="S461" s="85"/>
      <c r="T461" s="84">
        <f t="shared" si="2303"/>
        <v>0</v>
      </c>
      <c r="U461" s="273" t="e">
        <f t="shared" ref="U461:U521" si="2311">ROUND(AVERAGEIF(T461:T463,"&gt;0"),0)</f>
        <v>#DIV/0!</v>
      </c>
      <c r="V461" s="273" t="e">
        <f t="shared" ref="V461:V521" si="2312">U461*0.6</f>
        <v>#DIV/0!</v>
      </c>
      <c r="W461" s="129"/>
      <c r="X461" s="273" t="e">
        <f t="shared" ref="X461" si="2313">IF(S461="No_existen",5*$X$10,Y461*$X$10)</f>
        <v>#DIV/0!</v>
      </c>
      <c r="Y461" s="273" t="e">
        <f t="shared" si="2114"/>
        <v>#DIV/0!</v>
      </c>
      <c r="Z461" s="132">
        <f t="shared" si="2304"/>
        <v>0</v>
      </c>
      <c r="AA461" s="129"/>
      <c r="AB461" s="129"/>
      <c r="AC461" s="273" t="e">
        <f t="shared" ref="AC461" si="2314">IF(S461="No_existen",5*$AC$10,AD461*$AC$10)</f>
        <v>#DIV/0!</v>
      </c>
      <c r="AD461" s="273" t="e">
        <f t="shared" ref="AD461:AD521" si="2315">ROUND(AVERAGEIF(AE461:AE463,"&gt;0"),0)</f>
        <v>#DIV/0!</v>
      </c>
      <c r="AE461" s="132">
        <f t="shared" si="2305"/>
        <v>0</v>
      </c>
      <c r="AF461" s="129"/>
      <c r="AG461" s="129"/>
      <c r="AH461" s="273" t="e">
        <f t="shared" ref="AH461" si="2316">IF(S461="No_existen",5*$AH$10,AI461*$AH$10)</f>
        <v>#DIV/0!</v>
      </c>
      <c r="AI461" s="273" t="e">
        <f t="shared" ref="AI461" si="2317">ROUND(AVERAGEIF(AJ461:AJ463,"&gt;0"),0)</f>
        <v>#DIV/0!</v>
      </c>
      <c r="AJ461" s="132">
        <f t="shared" si="2306"/>
        <v>0</v>
      </c>
      <c r="AK461" s="129"/>
      <c r="AL461" s="129"/>
      <c r="AM461" s="273" t="e">
        <f t="shared" ref="AM461" si="2318">IF(S461="No_existen",5*$AM$10,AN461*$AM$10)</f>
        <v>#DIV/0!</v>
      </c>
      <c r="AN461" s="273" t="e">
        <f t="shared" ref="AN461" si="2319">ROUND(AVERAGEIF(AO461:AO463,"&gt;0"),0)</f>
        <v>#DIV/0!</v>
      </c>
      <c r="AO461" s="132">
        <f t="shared" si="2307"/>
        <v>0</v>
      </c>
      <c r="AP461" s="129"/>
      <c r="AQ461" s="273" t="e">
        <f t="shared" ref="AQ461" si="2320">ROUND(AVERAGE(U461,Y461,AD461,AI461,AN461),0)</f>
        <v>#DIV/0!</v>
      </c>
      <c r="AR461" s="369" t="e">
        <f t="shared" ref="AR461" si="2321">IF(AQ461&lt;1.5,"FUERTE",IF(AND(AQ461&gt;=1.5,AQ461&lt;2.5),"ACEPTABLE",IF(AQ461&gt;=5,"INEXISTENTE","DÉBIL")))</f>
        <v>#DIV/0!</v>
      </c>
      <c r="AS461" s="272">
        <f t="shared" ref="AS461" si="2322">IF(R461=0,0,ROUND((R461*AQ461),0))</f>
        <v>0</v>
      </c>
      <c r="AT461" s="371" t="str">
        <f t="shared" ref="AT461" si="2323">IF(AS461&gt;=36,"GRAVE", IF(AS461&lt;=10, "LEVE", "MODERADO"))</f>
        <v>LEVE</v>
      </c>
      <c r="AU461" s="293"/>
      <c r="AV461" s="293"/>
      <c r="AW461" s="129"/>
      <c r="AX461" s="129"/>
      <c r="AY461" s="86"/>
      <c r="AZ461" s="87"/>
      <c r="BA461" s="88"/>
      <c r="BB461" s="88"/>
      <c r="BC461" s="88"/>
      <c r="BD461" s="88"/>
      <c r="BE461" s="88"/>
      <c r="BF461" s="88"/>
      <c r="BG461" s="88"/>
    </row>
    <row r="462" spans="1:59" s="90" customFormat="1" hidden="1" x14ac:dyDescent="0.2">
      <c r="A462" s="290"/>
      <c r="B462" s="291"/>
      <c r="C462" s="418"/>
      <c r="D462" s="293"/>
      <c r="E462" s="295"/>
      <c r="F462" s="271"/>
      <c r="G462" s="129"/>
      <c r="H462" s="129"/>
      <c r="I462" s="84"/>
      <c r="J462" s="271"/>
      <c r="K462" s="271"/>
      <c r="L462" s="271"/>
      <c r="M462" s="271"/>
      <c r="N462" s="291"/>
      <c r="O462" s="272"/>
      <c r="P462" s="291"/>
      <c r="Q462" s="272"/>
      <c r="R462" s="272"/>
      <c r="S462" s="85"/>
      <c r="T462" s="84">
        <f t="shared" si="2303"/>
        <v>0</v>
      </c>
      <c r="U462" s="273"/>
      <c r="V462" s="273"/>
      <c r="W462" s="129"/>
      <c r="X462" s="273"/>
      <c r="Y462" s="273"/>
      <c r="Z462" s="132">
        <f t="shared" si="2304"/>
        <v>0</v>
      </c>
      <c r="AA462" s="129"/>
      <c r="AB462" s="129"/>
      <c r="AC462" s="273"/>
      <c r="AD462" s="273"/>
      <c r="AE462" s="132">
        <f t="shared" si="2305"/>
        <v>0</v>
      </c>
      <c r="AF462" s="129"/>
      <c r="AG462" s="129"/>
      <c r="AH462" s="273"/>
      <c r="AI462" s="273"/>
      <c r="AJ462" s="132">
        <f t="shared" si="2306"/>
        <v>0</v>
      </c>
      <c r="AK462" s="129"/>
      <c r="AL462" s="129"/>
      <c r="AM462" s="273"/>
      <c r="AN462" s="273"/>
      <c r="AO462" s="132">
        <f t="shared" si="2307"/>
        <v>0</v>
      </c>
      <c r="AP462" s="129"/>
      <c r="AQ462" s="273"/>
      <c r="AR462" s="369"/>
      <c r="AS462" s="272"/>
      <c r="AT462" s="371"/>
      <c r="AU462" s="293"/>
      <c r="AV462" s="293"/>
      <c r="AW462" s="129"/>
      <c r="AX462" s="129"/>
      <c r="AY462" s="86"/>
      <c r="AZ462" s="87"/>
      <c r="BA462" s="88"/>
      <c r="BB462" s="88"/>
      <c r="BC462" s="88"/>
      <c r="BD462" s="88"/>
      <c r="BE462" s="88"/>
      <c r="BF462" s="88"/>
      <c r="BG462" s="88"/>
    </row>
    <row r="463" spans="1:59" s="90" customFormat="1" hidden="1" x14ac:dyDescent="0.2">
      <c r="A463" s="290"/>
      <c r="B463" s="291"/>
      <c r="C463" s="418"/>
      <c r="D463" s="293"/>
      <c r="E463" s="295"/>
      <c r="F463" s="271"/>
      <c r="G463" s="129"/>
      <c r="H463" s="129"/>
      <c r="I463" s="84"/>
      <c r="J463" s="271"/>
      <c r="K463" s="271"/>
      <c r="L463" s="271"/>
      <c r="M463" s="271"/>
      <c r="N463" s="291"/>
      <c r="O463" s="272"/>
      <c r="P463" s="291"/>
      <c r="Q463" s="272"/>
      <c r="R463" s="272"/>
      <c r="S463" s="85"/>
      <c r="T463" s="84">
        <f t="shared" si="2303"/>
        <v>0</v>
      </c>
      <c r="U463" s="273"/>
      <c r="V463" s="273"/>
      <c r="W463" s="129"/>
      <c r="X463" s="273"/>
      <c r="Y463" s="273"/>
      <c r="Z463" s="132">
        <f t="shared" si="2304"/>
        <v>0</v>
      </c>
      <c r="AA463" s="129"/>
      <c r="AB463" s="129"/>
      <c r="AC463" s="273"/>
      <c r="AD463" s="273"/>
      <c r="AE463" s="132">
        <f t="shared" si="2305"/>
        <v>0</v>
      </c>
      <c r="AF463" s="129"/>
      <c r="AG463" s="129"/>
      <c r="AH463" s="273"/>
      <c r="AI463" s="273"/>
      <c r="AJ463" s="132">
        <f t="shared" si="2306"/>
        <v>0</v>
      </c>
      <c r="AK463" s="129"/>
      <c r="AL463" s="129"/>
      <c r="AM463" s="273"/>
      <c r="AN463" s="273"/>
      <c r="AO463" s="132">
        <f t="shared" si="2307"/>
        <v>0</v>
      </c>
      <c r="AP463" s="129"/>
      <c r="AQ463" s="273"/>
      <c r="AR463" s="369"/>
      <c r="AS463" s="272"/>
      <c r="AT463" s="371"/>
      <c r="AU463" s="293"/>
      <c r="AV463" s="293"/>
      <c r="AW463" s="129"/>
      <c r="AX463" s="129"/>
      <c r="AY463" s="86"/>
      <c r="AZ463" s="87"/>
      <c r="BA463" s="88"/>
      <c r="BB463" s="88"/>
      <c r="BC463" s="88"/>
      <c r="BD463" s="88"/>
      <c r="BE463" s="88"/>
      <c r="BF463" s="88"/>
      <c r="BG463" s="88"/>
    </row>
    <row r="464" spans="1:59" s="90" customFormat="1" hidden="1" x14ac:dyDescent="0.2">
      <c r="A464" s="290">
        <v>152</v>
      </c>
      <c r="B464" s="291"/>
      <c r="C464" s="418" t="e">
        <f>+VLOOKUP(B464,$A$691:$B$730,2,0)</f>
        <v>#N/A</v>
      </c>
      <c r="D464" s="293"/>
      <c r="E464" s="295" t="e">
        <f>IF(D464=$D$661,$E$661,IF(D464=$D$662,$E$662,IF(D464=$D$663,$E$663,IF(D464=$D$664,$E$664,IF(D464=$D$665,$E$665,IF(D464=$D$666,$E$666,IF(D464=$D$667,$E$667,IF(D464=$D$668,$E$668,IF(D464=$D$669,$E$669,IF(D464=$D$670,$E$670,IF(D464=VICERRECTORÍA_ACADÉMICA_,BE1075,IF(D464=PLANEACIÓN_,BE1077, IF(D464=IMPACTO,BE1076,IF(D464=VICERRECTORÍA_ADMINISTRATIVA_FINANCIERA_,BE1078,IF(D464=_VICERRECTORÍA_RESPONSABILIDAD_SOCIAL_Y_BIENESTAR_UNIVERSITARIO_,BE1079," ")))))))))))))))</f>
        <v>#VALUE!</v>
      </c>
      <c r="F464" s="271"/>
      <c r="G464" s="129"/>
      <c r="H464" s="129"/>
      <c r="I464" s="84"/>
      <c r="J464" s="271"/>
      <c r="K464" s="291"/>
      <c r="L464" s="271"/>
      <c r="M464" s="271"/>
      <c r="N464" s="291"/>
      <c r="O464" s="272">
        <f t="shared" ref="O464" si="2324">IF(N464="ALTA",5,IF(N464="MEDIO ALTA",4,IF(N464="MEDIA",3,IF(N464="MEDIO BAJA",2,IF(N464="BAJA",1,0)))))</f>
        <v>0</v>
      </c>
      <c r="P464" s="291"/>
      <c r="Q464" s="272">
        <f t="shared" ref="Q464" si="2325">IF(P464="ALTO",5,IF(P464="MEDIO-ALTO",4,IF(P464="MEDIO",3,IF(P464="MEDIO-BAJO",2,IF(P464="BAJO",1,0)))))</f>
        <v>0</v>
      </c>
      <c r="R464" s="272">
        <f t="shared" ref="R464" si="2326">Q464*O464</f>
        <v>0</v>
      </c>
      <c r="S464" s="85"/>
      <c r="T464" s="84">
        <f t="shared" si="2303"/>
        <v>0</v>
      </c>
      <c r="U464" s="273" t="e">
        <f t="shared" ref="U464:U524" si="2327">ROUND(AVERAGEIF(T464:T466,"&gt;0"),0)</f>
        <v>#DIV/0!</v>
      </c>
      <c r="V464" s="273" t="e">
        <f t="shared" ref="V464:V524" si="2328">U464*0.6</f>
        <v>#DIV/0!</v>
      </c>
      <c r="W464" s="129"/>
      <c r="X464" s="273" t="e">
        <f t="shared" ref="X464" si="2329">IF(S464="No_existen",5*$X$10,Y464*$X$10)</f>
        <v>#DIV/0!</v>
      </c>
      <c r="Y464" s="273" t="e">
        <f t="shared" si="2128"/>
        <v>#DIV/0!</v>
      </c>
      <c r="Z464" s="132">
        <f t="shared" si="2304"/>
        <v>0</v>
      </c>
      <c r="AA464" s="129"/>
      <c r="AB464" s="129"/>
      <c r="AC464" s="273" t="e">
        <f t="shared" ref="AC464" si="2330">IF(S464="No_existen",5*$AC$10,AD464*$AC$10)</f>
        <v>#DIV/0!</v>
      </c>
      <c r="AD464" s="273" t="e">
        <f t="shared" ref="AD464:AD524" si="2331">ROUND(AVERAGEIF(AE464:AE466,"&gt;0"),0)</f>
        <v>#DIV/0!</v>
      </c>
      <c r="AE464" s="132">
        <f t="shared" si="2305"/>
        <v>0</v>
      </c>
      <c r="AF464" s="129"/>
      <c r="AG464" s="129"/>
      <c r="AH464" s="273" t="e">
        <f t="shared" ref="AH464" si="2332">IF(S464="No_existen",5*$AH$10,AI464*$AH$10)</f>
        <v>#DIV/0!</v>
      </c>
      <c r="AI464" s="273" t="e">
        <f t="shared" ref="AI464" si="2333">ROUND(AVERAGEIF(AJ464:AJ466,"&gt;0"),0)</f>
        <v>#DIV/0!</v>
      </c>
      <c r="AJ464" s="132">
        <f t="shared" si="2306"/>
        <v>0</v>
      </c>
      <c r="AK464" s="129"/>
      <c r="AL464" s="129"/>
      <c r="AM464" s="273" t="e">
        <f t="shared" ref="AM464" si="2334">IF(S464="No_existen",5*$AM$10,AN464*$AM$10)</f>
        <v>#DIV/0!</v>
      </c>
      <c r="AN464" s="273" t="e">
        <f t="shared" ref="AN464" si="2335">ROUND(AVERAGEIF(AO464:AO466,"&gt;0"),0)</f>
        <v>#DIV/0!</v>
      </c>
      <c r="AO464" s="132">
        <f t="shared" si="2307"/>
        <v>0</v>
      </c>
      <c r="AP464" s="129"/>
      <c r="AQ464" s="273" t="e">
        <f t="shared" ref="AQ464" si="2336">ROUND(AVERAGE(U464,Y464,AD464,AI464,AN464),0)</f>
        <v>#DIV/0!</v>
      </c>
      <c r="AR464" s="369" t="e">
        <f t="shared" ref="AR464" si="2337">IF(AQ464&lt;1.5,"FUERTE",IF(AND(AQ464&gt;=1.5,AQ464&lt;2.5),"ACEPTABLE",IF(AQ464&gt;=5,"INEXISTENTE","DÉBIL")))</f>
        <v>#DIV/0!</v>
      </c>
      <c r="AS464" s="272">
        <f t="shared" ref="AS464" si="2338">IF(R464=0,0,ROUND((R464*AQ464),0))</f>
        <v>0</v>
      </c>
      <c r="AT464" s="371" t="str">
        <f t="shared" ref="AT464" si="2339">IF(AS464&gt;=36,"GRAVE", IF(AS464&lt;=10, "LEVE", "MODERADO"))</f>
        <v>LEVE</v>
      </c>
      <c r="AU464" s="293"/>
      <c r="AV464" s="293"/>
      <c r="AW464" s="129"/>
      <c r="AX464" s="129"/>
      <c r="AY464" s="86"/>
      <c r="AZ464" s="87"/>
      <c r="BA464" s="88"/>
      <c r="BB464" s="88"/>
      <c r="BC464" s="88"/>
      <c r="BD464" s="88"/>
      <c r="BE464" s="88"/>
      <c r="BF464" s="88"/>
      <c r="BG464" s="88"/>
    </row>
    <row r="465" spans="1:59" s="90" customFormat="1" hidden="1" x14ac:dyDescent="0.2">
      <c r="A465" s="290"/>
      <c r="B465" s="291"/>
      <c r="C465" s="418"/>
      <c r="D465" s="293"/>
      <c r="E465" s="295"/>
      <c r="F465" s="271"/>
      <c r="G465" s="129"/>
      <c r="H465" s="129"/>
      <c r="I465" s="84"/>
      <c r="J465" s="271"/>
      <c r="K465" s="271"/>
      <c r="L465" s="271"/>
      <c r="M465" s="271"/>
      <c r="N465" s="291"/>
      <c r="O465" s="272"/>
      <c r="P465" s="291"/>
      <c r="Q465" s="272"/>
      <c r="R465" s="272"/>
      <c r="S465" s="85"/>
      <c r="T465" s="84">
        <f t="shared" si="2303"/>
        <v>0</v>
      </c>
      <c r="U465" s="273"/>
      <c r="V465" s="273"/>
      <c r="W465" s="129"/>
      <c r="X465" s="273"/>
      <c r="Y465" s="273"/>
      <c r="Z465" s="132">
        <f t="shared" si="2304"/>
        <v>0</v>
      </c>
      <c r="AA465" s="129"/>
      <c r="AB465" s="129"/>
      <c r="AC465" s="273"/>
      <c r="AD465" s="273"/>
      <c r="AE465" s="132">
        <f t="shared" si="2305"/>
        <v>0</v>
      </c>
      <c r="AF465" s="129"/>
      <c r="AG465" s="129"/>
      <c r="AH465" s="273"/>
      <c r="AI465" s="273"/>
      <c r="AJ465" s="132">
        <f t="shared" si="2306"/>
        <v>0</v>
      </c>
      <c r="AK465" s="129"/>
      <c r="AL465" s="129"/>
      <c r="AM465" s="273"/>
      <c r="AN465" s="273"/>
      <c r="AO465" s="132">
        <f t="shared" si="2307"/>
        <v>0</v>
      </c>
      <c r="AP465" s="129"/>
      <c r="AQ465" s="273"/>
      <c r="AR465" s="369"/>
      <c r="AS465" s="272"/>
      <c r="AT465" s="371"/>
      <c r="AU465" s="293"/>
      <c r="AV465" s="293"/>
      <c r="AW465" s="129"/>
      <c r="AX465" s="129"/>
      <c r="AY465" s="86"/>
      <c r="AZ465" s="87"/>
      <c r="BA465" s="88"/>
      <c r="BB465" s="88"/>
      <c r="BC465" s="88"/>
      <c r="BD465" s="88"/>
      <c r="BE465" s="88"/>
      <c r="BF465" s="88"/>
      <c r="BG465" s="88"/>
    </row>
    <row r="466" spans="1:59" s="90" customFormat="1" hidden="1" x14ac:dyDescent="0.2">
      <c r="A466" s="290"/>
      <c r="B466" s="291"/>
      <c r="C466" s="418"/>
      <c r="D466" s="293"/>
      <c r="E466" s="295"/>
      <c r="F466" s="271"/>
      <c r="G466" s="129"/>
      <c r="H466" s="129"/>
      <c r="I466" s="84"/>
      <c r="J466" s="271"/>
      <c r="K466" s="271"/>
      <c r="L466" s="271"/>
      <c r="M466" s="271"/>
      <c r="N466" s="291"/>
      <c r="O466" s="272"/>
      <c r="P466" s="291"/>
      <c r="Q466" s="272"/>
      <c r="R466" s="272"/>
      <c r="S466" s="85"/>
      <c r="T466" s="84">
        <f t="shared" si="2303"/>
        <v>0</v>
      </c>
      <c r="U466" s="273"/>
      <c r="V466" s="273"/>
      <c r="W466" s="129"/>
      <c r="X466" s="273"/>
      <c r="Y466" s="273"/>
      <c r="Z466" s="132">
        <f t="shared" si="2304"/>
        <v>0</v>
      </c>
      <c r="AA466" s="129"/>
      <c r="AB466" s="129"/>
      <c r="AC466" s="273"/>
      <c r="AD466" s="273"/>
      <c r="AE466" s="132">
        <f t="shared" si="2305"/>
        <v>0</v>
      </c>
      <c r="AF466" s="129"/>
      <c r="AG466" s="129"/>
      <c r="AH466" s="273"/>
      <c r="AI466" s="273"/>
      <c r="AJ466" s="132">
        <f t="shared" si="2306"/>
        <v>0</v>
      </c>
      <c r="AK466" s="129"/>
      <c r="AL466" s="129"/>
      <c r="AM466" s="273"/>
      <c r="AN466" s="273"/>
      <c r="AO466" s="132">
        <f t="shared" si="2307"/>
        <v>0</v>
      </c>
      <c r="AP466" s="129"/>
      <c r="AQ466" s="273"/>
      <c r="AR466" s="369"/>
      <c r="AS466" s="272"/>
      <c r="AT466" s="371"/>
      <c r="AU466" s="293"/>
      <c r="AV466" s="293"/>
      <c r="AW466" s="129"/>
      <c r="AX466" s="129"/>
      <c r="AY466" s="86"/>
      <c r="AZ466" s="87"/>
      <c r="BA466" s="88"/>
      <c r="BB466" s="88"/>
      <c r="BC466" s="88"/>
      <c r="BD466" s="88"/>
      <c r="BE466" s="88"/>
      <c r="BF466" s="88"/>
      <c r="BG466" s="88"/>
    </row>
    <row r="467" spans="1:59" s="90" customFormat="1" hidden="1" x14ac:dyDescent="0.2">
      <c r="A467" s="290">
        <v>153</v>
      </c>
      <c r="B467" s="291"/>
      <c r="C467" s="418" t="e">
        <f>+VLOOKUP(B467,$A$691:$B$730,2,0)</f>
        <v>#N/A</v>
      </c>
      <c r="D467" s="293"/>
      <c r="E467" s="295" t="e">
        <f>IF(D467=$D$661,$E$661,IF(D467=$D$662,$E$662,IF(D467=$D$663,$E$663,IF(D467=$D$664,$E$664,IF(D467=$D$665,$E$665,IF(D467=$D$666,$E$666,IF(D467=$D$667,$E$667,IF(D467=$D$668,$E$668,IF(D467=$D$669,$E$669,IF(D467=$D$670,$E$670,IF(D467=VICERRECTORÍA_ACADÉMICA_,BE1078,IF(D467=PLANEACIÓN_,BE1080, IF(D467=IMPACTO,BE1079,IF(D467=VICERRECTORÍA_ADMINISTRATIVA_FINANCIERA_,BE1081,IF(D467=_VICERRECTORÍA_RESPONSABILIDAD_SOCIAL_Y_BIENESTAR_UNIVERSITARIO_,BE1082," ")))))))))))))))</f>
        <v>#VALUE!</v>
      </c>
      <c r="F467" s="271"/>
      <c r="G467" s="129"/>
      <c r="H467" s="129"/>
      <c r="I467" s="84"/>
      <c r="J467" s="271"/>
      <c r="K467" s="291"/>
      <c r="L467" s="271"/>
      <c r="M467" s="271"/>
      <c r="N467" s="291"/>
      <c r="O467" s="272">
        <f t="shared" ref="O467" si="2340">IF(N467="ALTA",5,IF(N467="MEDIO ALTA",4,IF(N467="MEDIA",3,IF(N467="MEDIO BAJA",2,IF(N467="BAJA",1,0)))))</f>
        <v>0</v>
      </c>
      <c r="P467" s="291"/>
      <c r="Q467" s="272">
        <f t="shared" ref="Q467" si="2341">IF(P467="ALTO",5,IF(P467="MEDIO-ALTO",4,IF(P467="MEDIO",3,IF(P467="MEDIO-BAJO",2,IF(P467="BAJO",1,0)))))</f>
        <v>0</v>
      </c>
      <c r="R467" s="272">
        <f t="shared" ref="R467" si="2342">Q467*O467</f>
        <v>0</v>
      </c>
      <c r="S467" s="85"/>
      <c r="T467" s="84">
        <f t="shared" si="2303"/>
        <v>0</v>
      </c>
      <c r="U467" s="273" t="e">
        <f t="shared" ref="U467:U527" si="2343">ROUND(AVERAGEIF(T467:T469,"&gt;0"),0)</f>
        <v>#DIV/0!</v>
      </c>
      <c r="V467" s="273" t="e">
        <f t="shared" ref="V467:V527" si="2344">U467*0.6</f>
        <v>#DIV/0!</v>
      </c>
      <c r="W467" s="129"/>
      <c r="X467" s="273" t="e">
        <f t="shared" ref="X467" si="2345">IF(S467="No_existen",5*$X$10,Y467*$X$10)</f>
        <v>#DIV/0!</v>
      </c>
      <c r="Y467" s="273" t="e">
        <f t="shared" si="2144"/>
        <v>#DIV/0!</v>
      </c>
      <c r="Z467" s="132">
        <f t="shared" si="2304"/>
        <v>0</v>
      </c>
      <c r="AA467" s="129"/>
      <c r="AB467" s="129"/>
      <c r="AC467" s="273" t="e">
        <f t="shared" ref="AC467" si="2346">IF(S467="No_existen",5*$AC$10,AD467*$AC$10)</f>
        <v>#DIV/0!</v>
      </c>
      <c r="AD467" s="273" t="e">
        <f t="shared" ref="AD467:AD527" si="2347">ROUND(AVERAGEIF(AE467:AE469,"&gt;0"),0)</f>
        <v>#DIV/0!</v>
      </c>
      <c r="AE467" s="132">
        <f t="shared" si="2305"/>
        <v>0</v>
      </c>
      <c r="AF467" s="129"/>
      <c r="AG467" s="129"/>
      <c r="AH467" s="273" t="e">
        <f t="shared" ref="AH467" si="2348">IF(S467="No_existen",5*$AH$10,AI467*$AH$10)</f>
        <v>#DIV/0!</v>
      </c>
      <c r="AI467" s="273" t="e">
        <f t="shared" ref="AI467" si="2349">ROUND(AVERAGEIF(AJ467:AJ469,"&gt;0"),0)</f>
        <v>#DIV/0!</v>
      </c>
      <c r="AJ467" s="132">
        <f t="shared" si="2306"/>
        <v>0</v>
      </c>
      <c r="AK467" s="129"/>
      <c r="AL467" s="129"/>
      <c r="AM467" s="273" t="e">
        <f t="shared" ref="AM467" si="2350">IF(S467="No_existen",5*$AM$10,AN467*$AM$10)</f>
        <v>#DIV/0!</v>
      </c>
      <c r="AN467" s="273" t="e">
        <f t="shared" ref="AN467" si="2351">ROUND(AVERAGEIF(AO467:AO469,"&gt;0"),0)</f>
        <v>#DIV/0!</v>
      </c>
      <c r="AO467" s="132">
        <f t="shared" si="2307"/>
        <v>0</v>
      </c>
      <c r="AP467" s="129"/>
      <c r="AQ467" s="273" t="e">
        <f t="shared" ref="AQ467" si="2352">ROUND(AVERAGE(U467,Y467,AD467,AI467,AN467),0)</f>
        <v>#DIV/0!</v>
      </c>
      <c r="AR467" s="369" t="e">
        <f t="shared" ref="AR467" si="2353">IF(AQ467&lt;1.5,"FUERTE",IF(AND(AQ467&gt;=1.5,AQ467&lt;2.5),"ACEPTABLE",IF(AQ467&gt;=5,"INEXISTENTE","DÉBIL")))</f>
        <v>#DIV/0!</v>
      </c>
      <c r="AS467" s="272">
        <f t="shared" ref="AS467" si="2354">IF(R467=0,0,ROUND((R467*AQ467),0))</f>
        <v>0</v>
      </c>
      <c r="AT467" s="371" t="str">
        <f t="shared" ref="AT467" si="2355">IF(AS467&gt;=36,"GRAVE", IF(AS467&lt;=10, "LEVE", "MODERADO"))</f>
        <v>LEVE</v>
      </c>
      <c r="AU467" s="293"/>
      <c r="AV467" s="293"/>
      <c r="AW467" s="129"/>
      <c r="AX467" s="129"/>
      <c r="AY467" s="86"/>
      <c r="AZ467" s="87"/>
      <c r="BA467" s="88"/>
      <c r="BB467" s="88"/>
      <c r="BC467" s="88"/>
      <c r="BD467" s="88"/>
      <c r="BE467" s="88"/>
      <c r="BF467" s="88"/>
      <c r="BG467" s="88"/>
    </row>
    <row r="468" spans="1:59" s="90" customFormat="1" hidden="1" x14ac:dyDescent="0.2">
      <c r="A468" s="290"/>
      <c r="B468" s="291"/>
      <c r="C468" s="418"/>
      <c r="D468" s="293"/>
      <c r="E468" s="295"/>
      <c r="F468" s="271"/>
      <c r="G468" s="129"/>
      <c r="H468" s="129"/>
      <c r="I468" s="84"/>
      <c r="J468" s="271"/>
      <c r="K468" s="271"/>
      <c r="L468" s="271"/>
      <c r="M468" s="271"/>
      <c r="N468" s="291"/>
      <c r="O468" s="272"/>
      <c r="P468" s="291"/>
      <c r="Q468" s="272"/>
      <c r="R468" s="272"/>
      <c r="S468" s="85"/>
      <c r="T468" s="84">
        <f t="shared" si="2303"/>
        <v>0</v>
      </c>
      <c r="U468" s="273"/>
      <c r="V468" s="273"/>
      <c r="W468" s="129"/>
      <c r="X468" s="273"/>
      <c r="Y468" s="273"/>
      <c r="Z468" s="132">
        <f t="shared" si="2304"/>
        <v>0</v>
      </c>
      <c r="AA468" s="129"/>
      <c r="AB468" s="129"/>
      <c r="AC468" s="273"/>
      <c r="AD468" s="273"/>
      <c r="AE468" s="132">
        <f t="shared" si="2305"/>
        <v>0</v>
      </c>
      <c r="AF468" s="129"/>
      <c r="AG468" s="129"/>
      <c r="AH468" s="273"/>
      <c r="AI468" s="273"/>
      <c r="AJ468" s="132">
        <f t="shared" si="2306"/>
        <v>0</v>
      </c>
      <c r="AK468" s="129"/>
      <c r="AL468" s="129"/>
      <c r="AM468" s="273"/>
      <c r="AN468" s="273"/>
      <c r="AO468" s="132">
        <f t="shared" si="2307"/>
        <v>0</v>
      </c>
      <c r="AP468" s="129"/>
      <c r="AQ468" s="273"/>
      <c r="AR468" s="369"/>
      <c r="AS468" s="272"/>
      <c r="AT468" s="371"/>
      <c r="AU468" s="293"/>
      <c r="AV468" s="293"/>
      <c r="AW468" s="129"/>
      <c r="AX468" s="129"/>
      <c r="AY468" s="86"/>
      <c r="AZ468" s="87"/>
      <c r="BA468" s="88"/>
      <c r="BB468" s="88"/>
      <c r="BC468" s="88"/>
      <c r="BD468" s="88"/>
      <c r="BE468" s="88"/>
      <c r="BF468" s="88"/>
      <c r="BG468" s="88"/>
    </row>
    <row r="469" spans="1:59" s="90" customFormat="1" hidden="1" x14ac:dyDescent="0.2">
      <c r="A469" s="290"/>
      <c r="B469" s="291"/>
      <c r="C469" s="418"/>
      <c r="D469" s="293"/>
      <c r="E469" s="295"/>
      <c r="F469" s="271"/>
      <c r="G469" s="129"/>
      <c r="H469" s="129"/>
      <c r="I469" s="84"/>
      <c r="J469" s="271"/>
      <c r="K469" s="271"/>
      <c r="L469" s="271"/>
      <c r="M469" s="271"/>
      <c r="N469" s="291"/>
      <c r="O469" s="272"/>
      <c r="P469" s="291"/>
      <c r="Q469" s="272"/>
      <c r="R469" s="272"/>
      <c r="S469" s="85"/>
      <c r="T469" s="84">
        <f t="shared" si="2303"/>
        <v>0</v>
      </c>
      <c r="U469" s="273"/>
      <c r="V469" s="273"/>
      <c r="W469" s="129"/>
      <c r="X469" s="273"/>
      <c r="Y469" s="273"/>
      <c r="Z469" s="132">
        <f t="shared" si="2304"/>
        <v>0</v>
      </c>
      <c r="AA469" s="129"/>
      <c r="AB469" s="129"/>
      <c r="AC469" s="273"/>
      <c r="AD469" s="273"/>
      <c r="AE469" s="132">
        <f t="shared" si="2305"/>
        <v>0</v>
      </c>
      <c r="AF469" s="129"/>
      <c r="AG469" s="129"/>
      <c r="AH469" s="273"/>
      <c r="AI469" s="273"/>
      <c r="AJ469" s="132">
        <f t="shared" si="2306"/>
        <v>0</v>
      </c>
      <c r="AK469" s="129"/>
      <c r="AL469" s="129"/>
      <c r="AM469" s="273"/>
      <c r="AN469" s="273"/>
      <c r="AO469" s="132">
        <f t="shared" si="2307"/>
        <v>0</v>
      </c>
      <c r="AP469" s="129"/>
      <c r="AQ469" s="273"/>
      <c r="AR469" s="369"/>
      <c r="AS469" s="272"/>
      <c r="AT469" s="371"/>
      <c r="AU469" s="293"/>
      <c r="AV469" s="293"/>
      <c r="AW469" s="129"/>
      <c r="AX469" s="129"/>
      <c r="AY469" s="86"/>
      <c r="AZ469" s="87"/>
      <c r="BA469" s="88"/>
      <c r="BB469" s="88"/>
      <c r="BC469" s="88"/>
      <c r="BD469" s="88"/>
      <c r="BE469" s="88"/>
      <c r="BF469" s="88"/>
      <c r="BG469" s="88"/>
    </row>
    <row r="470" spans="1:59" s="90" customFormat="1" hidden="1" x14ac:dyDescent="0.2">
      <c r="A470" s="290">
        <v>154</v>
      </c>
      <c r="B470" s="291"/>
      <c r="C470" s="418" t="e">
        <f>+VLOOKUP(B470,$A$691:$B$730,2,0)</f>
        <v>#N/A</v>
      </c>
      <c r="D470" s="293"/>
      <c r="E470" s="295" t="e">
        <f>IF(D470=$D$661,$E$661,IF(D470=$D$662,$E$662,IF(D470=$D$663,$E$663,IF(D470=$D$664,$E$664,IF(D470=$D$665,$E$665,IF(D470=$D$666,$E$666,IF(D470=$D$667,$E$667,IF(D470=$D$668,$E$668,IF(D470=$D$669,$E$669,IF(D470=$D$670,$E$670,IF(D470=VICERRECTORÍA_ACADÉMICA_,BE1081,IF(D470=PLANEACIÓN_,BE1083, IF(D470=IMPACTO,BE1082,IF(D470=VICERRECTORÍA_ADMINISTRATIVA_FINANCIERA_,BE1084,IF(D470=_VICERRECTORÍA_RESPONSABILIDAD_SOCIAL_Y_BIENESTAR_UNIVERSITARIO_,BE1085," ")))))))))))))))</f>
        <v>#VALUE!</v>
      </c>
      <c r="F470" s="271"/>
      <c r="G470" s="129"/>
      <c r="H470" s="129"/>
      <c r="I470" s="84"/>
      <c r="J470" s="271"/>
      <c r="K470" s="291"/>
      <c r="L470" s="271"/>
      <c r="M470" s="271"/>
      <c r="N470" s="291"/>
      <c r="O470" s="272">
        <f t="shared" ref="O470" si="2356">IF(N470="ALTA",5,IF(N470="MEDIO ALTA",4,IF(N470="MEDIA",3,IF(N470="MEDIO BAJA",2,IF(N470="BAJA",1,0)))))</f>
        <v>0</v>
      </c>
      <c r="P470" s="291"/>
      <c r="Q470" s="272">
        <f t="shared" ref="Q470" si="2357">IF(P470="ALTO",5,IF(P470="MEDIO-ALTO",4,IF(P470="MEDIO",3,IF(P470="MEDIO-BAJO",2,IF(P470="BAJO",1,0)))))</f>
        <v>0</v>
      </c>
      <c r="R470" s="272">
        <f t="shared" ref="R470" si="2358">Q470*O470</f>
        <v>0</v>
      </c>
      <c r="S470" s="85"/>
      <c r="T470" s="84">
        <f t="shared" si="2303"/>
        <v>0</v>
      </c>
      <c r="U470" s="273" t="e">
        <f t="shared" ref="U470:U530" si="2359">ROUND(AVERAGEIF(T470:T472,"&gt;0"),0)</f>
        <v>#DIV/0!</v>
      </c>
      <c r="V470" s="273" t="e">
        <f t="shared" ref="V470:V530" si="2360">U470*0.6</f>
        <v>#DIV/0!</v>
      </c>
      <c r="W470" s="129"/>
      <c r="X470" s="273" t="e">
        <f t="shared" ref="X470" si="2361">IF(S470="No_existen",5*$X$10,Y470*$X$10)</f>
        <v>#DIV/0!</v>
      </c>
      <c r="Y470" s="273" t="e">
        <f t="shared" si="2161"/>
        <v>#DIV/0!</v>
      </c>
      <c r="Z470" s="132">
        <f t="shared" si="2304"/>
        <v>0</v>
      </c>
      <c r="AA470" s="129"/>
      <c r="AB470" s="129"/>
      <c r="AC470" s="273" t="e">
        <f t="shared" ref="AC470" si="2362">IF(S470="No_existen",5*$AC$10,AD470*$AC$10)</f>
        <v>#DIV/0!</v>
      </c>
      <c r="AD470" s="273" t="e">
        <f t="shared" ref="AD470:AD530" si="2363">ROUND(AVERAGEIF(AE470:AE472,"&gt;0"),0)</f>
        <v>#DIV/0!</v>
      </c>
      <c r="AE470" s="132">
        <f t="shared" si="2305"/>
        <v>0</v>
      </c>
      <c r="AF470" s="129"/>
      <c r="AG470" s="129"/>
      <c r="AH470" s="273" t="e">
        <f t="shared" ref="AH470" si="2364">IF(S470="No_existen",5*$AH$10,AI470*$AH$10)</f>
        <v>#DIV/0!</v>
      </c>
      <c r="AI470" s="273" t="e">
        <f t="shared" ref="AI470" si="2365">ROUND(AVERAGEIF(AJ470:AJ472,"&gt;0"),0)</f>
        <v>#DIV/0!</v>
      </c>
      <c r="AJ470" s="132">
        <f t="shared" si="2306"/>
        <v>0</v>
      </c>
      <c r="AK470" s="129"/>
      <c r="AL470" s="129"/>
      <c r="AM470" s="273" t="e">
        <f t="shared" ref="AM470" si="2366">IF(S470="No_existen",5*$AM$10,AN470*$AM$10)</f>
        <v>#DIV/0!</v>
      </c>
      <c r="AN470" s="273" t="e">
        <f t="shared" ref="AN470" si="2367">ROUND(AVERAGEIF(AO470:AO472,"&gt;0"),0)</f>
        <v>#DIV/0!</v>
      </c>
      <c r="AO470" s="132">
        <f t="shared" si="2307"/>
        <v>0</v>
      </c>
      <c r="AP470" s="129"/>
      <c r="AQ470" s="273" t="e">
        <f t="shared" ref="AQ470" si="2368">ROUND(AVERAGE(U470,Y470,AD470,AI470,AN470),0)</f>
        <v>#DIV/0!</v>
      </c>
      <c r="AR470" s="369" t="e">
        <f t="shared" ref="AR470" si="2369">IF(AQ470&lt;1.5,"FUERTE",IF(AND(AQ470&gt;=1.5,AQ470&lt;2.5),"ACEPTABLE",IF(AQ470&gt;=5,"INEXISTENTE","DÉBIL")))</f>
        <v>#DIV/0!</v>
      </c>
      <c r="AS470" s="272">
        <f t="shared" ref="AS470" si="2370">IF(R470=0,0,ROUND((R470*AQ470),0))</f>
        <v>0</v>
      </c>
      <c r="AT470" s="371" t="str">
        <f t="shared" ref="AT470" si="2371">IF(AS470&gt;=36,"GRAVE", IF(AS470&lt;=10, "LEVE", "MODERADO"))</f>
        <v>LEVE</v>
      </c>
      <c r="AU470" s="293"/>
      <c r="AV470" s="293"/>
      <c r="AW470" s="129"/>
      <c r="AX470" s="129"/>
      <c r="AY470" s="86"/>
      <c r="AZ470" s="87"/>
      <c r="BA470" s="88"/>
      <c r="BB470" s="88"/>
      <c r="BC470" s="88"/>
      <c r="BD470" s="88"/>
      <c r="BE470" s="88"/>
      <c r="BF470" s="88"/>
      <c r="BG470" s="88"/>
    </row>
    <row r="471" spans="1:59" s="90" customFormat="1" hidden="1" x14ac:dyDescent="0.2">
      <c r="A471" s="290"/>
      <c r="B471" s="291"/>
      <c r="C471" s="418"/>
      <c r="D471" s="293"/>
      <c r="E471" s="295"/>
      <c r="F471" s="271"/>
      <c r="G471" s="129"/>
      <c r="H471" s="129"/>
      <c r="I471" s="84"/>
      <c r="J471" s="271"/>
      <c r="K471" s="271"/>
      <c r="L471" s="271"/>
      <c r="M471" s="271"/>
      <c r="N471" s="291"/>
      <c r="O471" s="272"/>
      <c r="P471" s="291"/>
      <c r="Q471" s="272"/>
      <c r="R471" s="272"/>
      <c r="S471" s="85"/>
      <c r="T471" s="84">
        <f t="shared" si="2303"/>
        <v>0</v>
      </c>
      <c r="U471" s="273"/>
      <c r="V471" s="273"/>
      <c r="W471" s="129"/>
      <c r="X471" s="273"/>
      <c r="Y471" s="273"/>
      <c r="Z471" s="132">
        <f t="shared" si="2304"/>
        <v>0</v>
      </c>
      <c r="AA471" s="129"/>
      <c r="AB471" s="129"/>
      <c r="AC471" s="273"/>
      <c r="AD471" s="273"/>
      <c r="AE471" s="132">
        <f t="shared" si="2305"/>
        <v>0</v>
      </c>
      <c r="AF471" s="129"/>
      <c r="AG471" s="129"/>
      <c r="AH471" s="273"/>
      <c r="AI471" s="273"/>
      <c r="AJ471" s="132">
        <f t="shared" si="2306"/>
        <v>0</v>
      </c>
      <c r="AK471" s="129"/>
      <c r="AL471" s="129"/>
      <c r="AM471" s="273"/>
      <c r="AN471" s="273"/>
      <c r="AO471" s="132">
        <f t="shared" si="2307"/>
        <v>0</v>
      </c>
      <c r="AP471" s="129"/>
      <c r="AQ471" s="273"/>
      <c r="AR471" s="369"/>
      <c r="AS471" s="272"/>
      <c r="AT471" s="371"/>
      <c r="AU471" s="293"/>
      <c r="AV471" s="293"/>
      <c r="AW471" s="129"/>
      <c r="AX471" s="129"/>
      <c r="AY471" s="86"/>
      <c r="AZ471" s="87"/>
      <c r="BA471" s="88"/>
      <c r="BB471" s="88"/>
      <c r="BC471" s="88"/>
      <c r="BD471" s="88"/>
      <c r="BE471" s="88"/>
      <c r="BF471" s="88"/>
      <c r="BG471" s="88"/>
    </row>
    <row r="472" spans="1:59" s="90" customFormat="1" hidden="1" x14ac:dyDescent="0.2">
      <c r="A472" s="290"/>
      <c r="B472" s="291"/>
      <c r="C472" s="418"/>
      <c r="D472" s="293"/>
      <c r="E472" s="295"/>
      <c r="F472" s="271"/>
      <c r="G472" s="129"/>
      <c r="H472" s="129"/>
      <c r="I472" s="84"/>
      <c r="J472" s="271"/>
      <c r="K472" s="271"/>
      <c r="L472" s="271"/>
      <c r="M472" s="271"/>
      <c r="N472" s="291"/>
      <c r="O472" s="272"/>
      <c r="P472" s="291"/>
      <c r="Q472" s="272"/>
      <c r="R472" s="272"/>
      <c r="S472" s="85"/>
      <c r="T472" s="84">
        <f t="shared" si="2303"/>
        <v>0</v>
      </c>
      <c r="U472" s="273"/>
      <c r="V472" s="273"/>
      <c r="W472" s="129"/>
      <c r="X472" s="273"/>
      <c r="Y472" s="273"/>
      <c r="Z472" s="132">
        <f t="shared" si="2304"/>
        <v>0</v>
      </c>
      <c r="AA472" s="129"/>
      <c r="AB472" s="129"/>
      <c r="AC472" s="273"/>
      <c r="AD472" s="273"/>
      <c r="AE472" s="132">
        <f t="shared" si="2305"/>
        <v>0</v>
      </c>
      <c r="AF472" s="129"/>
      <c r="AG472" s="129"/>
      <c r="AH472" s="273"/>
      <c r="AI472" s="273"/>
      <c r="AJ472" s="132">
        <f t="shared" si="2306"/>
        <v>0</v>
      </c>
      <c r="AK472" s="129"/>
      <c r="AL472" s="129"/>
      <c r="AM472" s="273"/>
      <c r="AN472" s="273"/>
      <c r="AO472" s="132">
        <f t="shared" si="2307"/>
        <v>0</v>
      </c>
      <c r="AP472" s="129"/>
      <c r="AQ472" s="273"/>
      <c r="AR472" s="369"/>
      <c r="AS472" s="272"/>
      <c r="AT472" s="371"/>
      <c r="AU472" s="293"/>
      <c r="AV472" s="293"/>
      <c r="AW472" s="129"/>
      <c r="AX472" s="129"/>
      <c r="AY472" s="86"/>
      <c r="AZ472" s="87"/>
      <c r="BA472" s="88"/>
      <c r="BB472" s="88"/>
      <c r="BC472" s="88"/>
      <c r="BD472" s="88"/>
      <c r="BE472" s="88"/>
      <c r="BF472" s="88"/>
      <c r="BG472" s="88"/>
    </row>
    <row r="473" spans="1:59" s="90" customFormat="1" hidden="1" x14ac:dyDescent="0.2">
      <c r="A473" s="290">
        <v>155</v>
      </c>
      <c r="B473" s="291"/>
      <c r="C473" s="418" t="e">
        <f>+VLOOKUP(B473,$A$691:$B$730,2,0)</f>
        <v>#N/A</v>
      </c>
      <c r="D473" s="293"/>
      <c r="E473" s="295" t="e">
        <f>IF(D473=$D$661,$E$661,IF(D473=$D$662,$E$662,IF(D473=$D$663,$E$663,IF(D473=$D$664,$E$664,IF(D473=$D$665,$E$665,IF(D473=$D$666,$E$666,IF(D473=$D$667,$E$667,IF(D473=$D$668,$E$668,IF(D473=$D$669,$E$669,IF(D473=$D$670,$E$670,IF(D473=VICERRECTORÍA_ACADÉMICA_,BE1084,IF(D473=PLANEACIÓN_,BE1086, IF(D473=IMPACTO,BE1085,IF(D473=VICERRECTORÍA_ADMINISTRATIVA_FINANCIERA_,BE1087,IF(D473=_VICERRECTORÍA_RESPONSABILIDAD_SOCIAL_Y_BIENESTAR_UNIVERSITARIO_,BE1088," ")))))))))))))))</f>
        <v>#VALUE!</v>
      </c>
      <c r="F473" s="271"/>
      <c r="G473" s="129"/>
      <c r="H473" s="129"/>
      <c r="I473" s="84"/>
      <c r="J473" s="271"/>
      <c r="K473" s="291"/>
      <c r="L473" s="271"/>
      <c r="M473" s="271"/>
      <c r="N473" s="291"/>
      <c r="O473" s="272">
        <f t="shared" ref="O473" si="2372">IF(N473="ALTA",5,IF(N473="MEDIO ALTA",4,IF(N473="MEDIA",3,IF(N473="MEDIO BAJA",2,IF(N473="BAJA",1,0)))))</f>
        <v>0</v>
      </c>
      <c r="P473" s="291"/>
      <c r="Q473" s="272">
        <f t="shared" ref="Q473" si="2373">IF(P473="ALTO",5,IF(P473="MEDIO-ALTO",4,IF(P473="MEDIO",3,IF(P473="MEDIO-BAJO",2,IF(P473="BAJO",1,0)))))</f>
        <v>0</v>
      </c>
      <c r="R473" s="272">
        <f t="shared" ref="R473" si="2374">Q473*O473</f>
        <v>0</v>
      </c>
      <c r="S473" s="85"/>
      <c r="T473" s="84">
        <f t="shared" si="2303"/>
        <v>0</v>
      </c>
      <c r="U473" s="273" t="e">
        <f t="shared" ref="U473:U533" si="2375">ROUND(AVERAGEIF(T473:T475,"&gt;0"),0)</f>
        <v>#DIV/0!</v>
      </c>
      <c r="V473" s="273" t="e">
        <f t="shared" ref="V473:V533" si="2376">U473*0.6</f>
        <v>#DIV/0!</v>
      </c>
      <c r="W473" s="129"/>
      <c r="X473" s="273" t="e">
        <f t="shared" ref="X473" si="2377">IF(S473="No_existen",5*$X$10,Y473*$X$10)</f>
        <v>#DIV/0!</v>
      </c>
      <c r="Y473" s="273" t="e">
        <f t="shared" si="2178"/>
        <v>#DIV/0!</v>
      </c>
      <c r="Z473" s="132">
        <f t="shared" si="2304"/>
        <v>0</v>
      </c>
      <c r="AA473" s="129"/>
      <c r="AB473" s="129"/>
      <c r="AC473" s="273" t="e">
        <f t="shared" ref="AC473" si="2378">IF(S473="No_existen",5*$AC$10,AD473*$AC$10)</f>
        <v>#DIV/0!</v>
      </c>
      <c r="AD473" s="273" t="e">
        <f t="shared" ref="AD473:AD533" si="2379">ROUND(AVERAGEIF(AE473:AE475,"&gt;0"),0)</f>
        <v>#DIV/0!</v>
      </c>
      <c r="AE473" s="132">
        <f t="shared" si="2305"/>
        <v>0</v>
      </c>
      <c r="AF473" s="129"/>
      <c r="AG473" s="129"/>
      <c r="AH473" s="273" t="e">
        <f t="shared" ref="AH473" si="2380">IF(S473="No_existen",5*$AH$10,AI473*$AH$10)</f>
        <v>#DIV/0!</v>
      </c>
      <c r="AI473" s="273" t="e">
        <f t="shared" ref="AI473" si="2381">ROUND(AVERAGEIF(AJ473:AJ475,"&gt;0"),0)</f>
        <v>#DIV/0!</v>
      </c>
      <c r="AJ473" s="132">
        <f t="shared" si="2306"/>
        <v>0</v>
      </c>
      <c r="AK473" s="129"/>
      <c r="AL473" s="129"/>
      <c r="AM473" s="273" t="e">
        <f t="shared" ref="AM473" si="2382">IF(S473="No_existen",5*$AM$10,AN473*$AM$10)</f>
        <v>#DIV/0!</v>
      </c>
      <c r="AN473" s="273" t="e">
        <f t="shared" ref="AN473" si="2383">ROUND(AVERAGEIF(AO473:AO475,"&gt;0"),0)</f>
        <v>#DIV/0!</v>
      </c>
      <c r="AO473" s="132">
        <f t="shared" si="2307"/>
        <v>0</v>
      </c>
      <c r="AP473" s="129"/>
      <c r="AQ473" s="273" t="e">
        <f t="shared" ref="AQ473" si="2384">ROUND(AVERAGE(U473,Y473,AD473,AI473,AN473),0)</f>
        <v>#DIV/0!</v>
      </c>
      <c r="AR473" s="369" t="e">
        <f t="shared" ref="AR473" si="2385">IF(AQ473&lt;1.5,"FUERTE",IF(AND(AQ473&gt;=1.5,AQ473&lt;2.5),"ACEPTABLE",IF(AQ473&gt;=5,"INEXISTENTE","DÉBIL")))</f>
        <v>#DIV/0!</v>
      </c>
      <c r="AS473" s="272">
        <f t="shared" ref="AS473" si="2386">IF(R473=0,0,ROUND((R473*AQ473),0))</f>
        <v>0</v>
      </c>
      <c r="AT473" s="371" t="str">
        <f t="shared" ref="AT473" si="2387">IF(AS473&gt;=36,"GRAVE", IF(AS473&lt;=10, "LEVE", "MODERADO"))</f>
        <v>LEVE</v>
      </c>
      <c r="AU473" s="293"/>
      <c r="AV473" s="293"/>
      <c r="AW473" s="129"/>
      <c r="AX473" s="129"/>
      <c r="AY473" s="86"/>
      <c r="AZ473" s="87"/>
      <c r="BA473" s="88"/>
      <c r="BB473" s="88"/>
      <c r="BC473" s="88"/>
      <c r="BD473" s="88"/>
      <c r="BE473" s="88"/>
      <c r="BF473" s="88"/>
      <c r="BG473" s="88"/>
    </row>
    <row r="474" spans="1:59" s="90" customFormat="1" hidden="1" x14ac:dyDescent="0.2">
      <c r="A474" s="290"/>
      <c r="B474" s="291"/>
      <c r="C474" s="418"/>
      <c r="D474" s="293"/>
      <c r="E474" s="295"/>
      <c r="F474" s="271"/>
      <c r="G474" s="129"/>
      <c r="H474" s="129"/>
      <c r="I474" s="84"/>
      <c r="J474" s="271"/>
      <c r="K474" s="271"/>
      <c r="L474" s="271"/>
      <c r="M474" s="271"/>
      <c r="N474" s="291"/>
      <c r="O474" s="272"/>
      <c r="P474" s="291"/>
      <c r="Q474" s="272"/>
      <c r="R474" s="272"/>
      <c r="S474" s="85"/>
      <c r="T474" s="84">
        <f t="shared" si="2303"/>
        <v>0</v>
      </c>
      <c r="U474" s="273"/>
      <c r="V474" s="273"/>
      <c r="W474" s="129"/>
      <c r="X474" s="273"/>
      <c r="Y474" s="273"/>
      <c r="Z474" s="132">
        <f t="shared" si="2304"/>
        <v>0</v>
      </c>
      <c r="AA474" s="129"/>
      <c r="AB474" s="129"/>
      <c r="AC474" s="273"/>
      <c r="AD474" s="273"/>
      <c r="AE474" s="132">
        <f t="shared" si="2305"/>
        <v>0</v>
      </c>
      <c r="AF474" s="129"/>
      <c r="AG474" s="129"/>
      <c r="AH474" s="273"/>
      <c r="AI474" s="273"/>
      <c r="AJ474" s="132">
        <f t="shared" si="2306"/>
        <v>0</v>
      </c>
      <c r="AK474" s="129"/>
      <c r="AL474" s="129"/>
      <c r="AM474" s="273"/>
      <c r="AN474" s="273"/>
      <c r="AO474" s="132">
        <f t="shared" si="2307"/>
        <v>0</v>
      </c>
      <c r="AP474" s="129"/>
      <c r="AQ474" s="273"/>
      <c r="AR474" s="369"/>
      <c r="AS474" s="272"/>
      <c r="AT474" s="371"/>
      <c r="AU474" s="293"/>
      <c r="AV474" s="293"/>
      <c r="AW474" s="129"/>
      <c r="AX474" s="129"/>
      <c r="AY474" s="86"/>
      <c r="AZ474" s="87"/>
      <c r="BA474" s="88"/>
      <c r="BB474" s="88"/>
      <c r="BC474" s="88"/>
      <c r="BD474" s="88"/>
      <c r="BE474" s="88"/>
      <c r="BF474" s="88"/>
      <c r="BG474" s="88"/>
    </row>
    <row r="475" spans="1:59" s="90" customFormat="1" hidden="1" x14ac:dyDescent="0.2">
      <c r="A475" s="290"/>
      <c r="B475" s="291"/>
      <c r="C475" s="418"/>
      <c r="D475" s="293"/>
      <c r="E475" s="295"/>
      <c r="F475" s="271"/>
      <c r="G475" s="129"/>
      <c r="H475" s="129"/>
      <c r="I475" s="84"/>
      <c r="J475" s="271"/>
      <c r="K475" s="271"/>
      <c r="L475" s="271"/>
      <c r="M475" s="271"/>
      <c r="N475" s="291"/>
      <c r="O475" s="272"/>
      <c r="P475" s="291"/>
      <c r="Q475" s="272"/>
      <c r="R475" s="272"/>
      <c r="S475" s="85"/>
      <c r="T475" s="84">
        <f t="shared" si="2303"/>
        <v>0</v>
      </c>
      <c r="U475" s="273"/>
      <c r="V475" s="273"/>
      <c r="W475" s="129"/>
      <c r="X475" s="273"/>
      <c r="Y475" s="273"/>
      <c r="Z475" s="132">
        <f t="shared" si="2304"/>
        <v>0</v>
      </c>
      <c r="AA475" s="129"/>
      <c r="AB475" s="129"/>
      <c r="AC475" s="273"/>
      <c r="AD475" s="273"/>
      <c r="AE475" s="132">
        <f t="shared" si="2305"/>
        <v>0</v>
      </c>
      <c r="AF475" s="129"/>
      <c r="AG475" s="129"/>
      <c r="AH475" s="273"/>
      <c r="AI475" s="273"/>
      <c r="AJ475" s="132">
        <f t="shared" si="2306"/>
        <v>0</v>
      </c>
      <c r="AK475" s="129"/>
      <c r="AL475" s="129"/>
      <c r="AM475" s="273"/>
      <c r="AN475" s="273"/>
      <c r="AO475" s="132">
        <f t="shared" si="2307"/>
        <v>0</v>
      </c>
      <c r="AP475" s="129"/>
      <c r="AQ475" s="273"/>
      <c r="AR475" s="369"/>
      <c r="AS475" s="272"/>
      <c r="AT475" s="371"/>
      <c r="AU475" s="293"/>
      <c r="AV475" s="293"/>
      <c r="AW475" s="129"/>
      <c r="AX475" s="129"/>
      <c r="AY475" s="86"/>
      <c r="AZ475" s="87"/>
      <c r="BA475" s="88"/>
      <c r="BB475" s="88"/>
      <c r="BC475" s="88"/>
      <c r="BD475" s="88"/>
      <c r="BE475" s="88"/>
      <c r="BF475" s="88"/>
      <c r="BG475" s="88"/>
    </row>
    <row r="476" spans="1:59" s="90" customFormat="1" hidden="1" x14ac:dyDescent="0.2">
      <c r="A476" s="290">
        <v>156</v>
      </c>
      <c r="B476" s="291"/>
      <c r="C476" s="418" t="e">
        <f>+VLOOKUP(B476,$A$691:$B$730,2,0)</f>
        <v>#N/A</v>
      </c>
      <c r="D476" s="293"/>
      <c r="E476" s="295" t="e">
        <f>IF(D476=$D$661,$E$661,IF(D476=$D$662,$E$662,IF(D476=$D$663,$E$663,IF(D476=$D$664,$E$664,IF(D476=$D$665,$E$665,IF(D476=$D$666,$E$666,IF(D476=$D$667,$E$667,IF(D476=$D$668,$E$668,IF(D476=$D$669,$E$669,IF(D476=$D$670,$E$670,IF(D476=VICERRECTORÍA_ACADÉMICA_,BE1087,IF(D476=PLANEACIÓN_,BE1089, IF(D476=IMPACTO,BE1088,IF(D476=VICERRECTORÍA_ADMINISTRATIVA_FINANCIERA_,BE1090,IF(D476=_VICERRECTORÍA_RESPONSABILIDAD_SOCIAL_Y_BIENESTAR_UNIVERSITARIO_,BE1091," ")))))))))))))))</f>
        <v>#VALUE!</v>
      </c>
      <c r="F476" s="271"/>
      <c r="G476" s="129"/>
      <c r="H476" s="129"/>
      <c r="I476" s="84"/>
      <c r="J476" s="271"/>
      <c r="K476" s="291"/>
      <c r="L476" s="271"/>
      <c r="M476" s="271"/>
      <c r="N476" s="291"/>
      <c r="O476" s="272">
        <f t="shared" ref="O476" si="2388">IF(N476="ALTA",5,IF(N476="MEDIO ALTA",4,IF(N476="MEDIA",3,IF(N476="MEDIO BAJA",2,IF(N476="BAJA",1,0)))))</f>
        <v>0</v>
      </c>
      <c r="P476" s="291"/>
      <c r="Q476" s="272">
        <f t="shared" ref="Q476" si="2389">IF(P476="ALTO",5,IF(P476="MEDIO-ALTO",4,IF(P476="MEDIO",3,IF(P476="MEDIO-BAJO",2,IF(P476="BAJO",1,0)))))</f>
        <v>0</v>
      </c>
      <c r="R476" s="272">
        <f t="shared" ref="R476" si="2390">Q476*O476</f>
        <v>0</v>
      </c>
      <c r="S476" s="85"/>
      <c r="T476" s="84">
        <f t="shared" si="2303"/>
        <v>0</v>
      </c>
      <c r="U476" s="273" t="e">
        <f t="shared" ref="U476" si="2391">ROUND(AVERAGEIF(T476:T478,"&gt;0"),0)</f>
        <v>#DIV/0!</v>
      </c>
      <c r="V476" s="273" t="e">
        <f t="shared" ref="V476" si="2392">U476*0.6</f>
        <v>#DIV/0!</v>
      </c>
      <c r="W476" s="129"/>
      <c r="X476" s="273" t="e">
        <f t="shared" ref="X476" si="2393">IF(S476="No_existen",5*$X$10,Y476*$X$10)</f>
        <v>#DIV/0!</v>
      </c>
      <c r="Y476" s="273" t="e">
        <f t="shared" si="2195"/>
        <v>#DIV/0!</v>
      </c>
      <c r="Z476" s="132">
        <f t="shared" si="2304"/>
        <v>0</v>
      </c>
      <c r="AA476" s="129"/>
      <c r="AB476" s="129"/>
      <c r="AC476" s="273" t="e">
        <f t="shared" ref="AC476" si="2394">IF(S476="No_existen",5*$AC$10,AD476*$AC$10)</f>
        <v>#DIV/0!</v>
      </c>
      <c r="AD476" s="273" t="e">
        <f t="shared" ref="AD476" si="2395">ROUND(AVERAGEIF(AE476:AE478,"&gt;0"),0)</f>
        <v>#DIV/0!</v>
      </c>
      <c r="AE476" s="132">
        <f t="shared" si="2305"/>
        <v>0</v>
      </c>
      <c r="AF476" s="129"/>
      <c r="AG476" s="129"/>
      <c r="AH476" s="273" t="e">
        <f t="shared" ref="AH476" si="2396">IF(S476="No_existen",5*$AH$10,AI476*$AH$10)</f>
        <v>#DIV/0!</v>
      </c>
      <c r="AI476" s="273" t="e">
        <f t="shared" ref="AI476" si="2397">ROUND(AVERAGEIF(AJ476:AJ478,"&gt;0"),0)</f>
        <v>#DIV/0!</v>
      </c>
      <c r="AJ476" s="132">
        <f t="shared" si="2306"/>
        <v>0</v>
      </c>
      <c r="AK476" s="129"/>
      <c r="AL476" s="129"/>
      <c r="AM476" s="273" t="e">
        <f t="shared" ref="AM476" si="2398">IF(S476="No_existen",5*$AM$10,AN476*$AM$10)</f>
        <v>#DIV/0!</v>
      </c>
      <c r="AN476" s="273" t="e">
        <f t="shared" ref="AN476" si="2399">ROUND(AVERAGEIF(AO476:AO478,"&gt;0"),0)</f>
        <v>#DIV/0!</v>
      </c>
      <c r="AO476" s="132">
        <f t="shared" si="2307"/>
        <v>0</v>
      </c>
      <c r="AP476" s="129"/>
      <c r="AQ476" s="273" t="e">
        <f t="shared" ref="AQ476" si="2400">ROUND(AVERAGE(U476,Y476,AD476,AI476,AN476),0)</f>
        <v>#DIV/0!</v>
      </c>
      <c r="AR476" s="369" t="e">
        <f t="shared" ref="AR476" si="2401">IF(AQ476&lt;1.5,"FUERTE",IF(AND(AQ476&gt;=1.5,AQ476&lt;2.5),"ACEPTABLE",IF(AQ476&gt;=5,"INEXISTENTE","DÉBIL")))</f>
        <v>#DIV/0!</v>
      </c>
      <c r="AS476" s="272">
        <f t="shared" ref="AS476" si="2402">IF(R476=0,0,ROUND((R476*AQ476),0))</f>
        <v>0</v>
      </c>
      <c r="AT476" s="371" t="str">
        <f t="shared" ref="AT476" si="2403">IF(AS476&gt;=36,"GRAVE", IF(AS476&lt;=10, "LEVE", "MODERADO"))</f>
        <v>LEVE</v>
      </c>
      <c r="AU476" s="293"/>
      <c r="AV476" s="293"/>
      <c r="AW476" s="129"/>
      <c r="AX476" s="129"/>
      <c r="AY476" s="86"/>
      <c r="AZ476" s="87"/>
      <c r="BA476" s="88"/>
      <c r="BB476" s="88"/>
      <c r="BC476" s="88"/>
      <c r="BD476" s="88"/>
      <c r="BE476" s="88"/>
      <c r="BF476" s="88"/>
      <c r="BG476" s="88"/>
    </row>
    <row r="477" spans="1:59" s="90" customFormat="1" hidden="1" x14ac:dyDescent="0.2">
      <c r="A477" s="290"/>
      <c r="B477" s="291"/>
      <c r="C477" s="418"/>
      <c r="D477" s="293"/>
      <c r="E477" s="295"/>
      <c r="F477" s="271"/>
      <c r="G477" s="129"/>
      <c r="H477" s="129"/>
      <c r="I477" s="84"/>
      <c r="J477" s="271"/>
      <c r="K477" s="271"/>
      <c r="L477" s="271"/>
      <c r="M477" s="271"/>
      <c r="N477" s="291"/>
      <c r="O477" s="272"/>
      <c r="P477" s="291"/>
      <c r="Q477" s="272"/>
      <c r="R477" s="272"/>
      <c r="S477" s="85"/>
      <c r="T477" s="84">
        <f t="shared" si="2303"/>
        <v>0</v>
      </c>
      <c r="U477" s="273"/>
      <c r="V477" s="273"/>
      <c r="W477" s="129"/>
      <c r="X477" s="273"/>
      <c r="Y477" s="273"/>
      <c r="Z477" s="132">
        <f t="shared" si="2304"/>
        <v>0</v>
      </c>
      <c r="AA477" s="129"/>
      <c r="AB477" s="129"/>
      <c r="AC477" s="273"/>
      <c r="AD477" s="273"/>
      <c r="AE477" s="132">
        <f t="shared" si="2305"/>
        <v>0</v>
      </c>
      <c r="AF477" s="129"/>
      <c r="AG477" s="129"/>
      <c r="AH477" s="273"/>
      <c r="AI477" s="273"/>
      <c r="AJ477" s="132">
        <f t="shared" si="2306"/>
        <v>0</v>
      </c>
      <c r="AK477" s="129"/>
      <c r="AL477" s="129"/>
      <c r="AM477" s="273"/>
      <c r="AN477" s="273"/>
      <c r="AO477" s="132">
        <f t="shared" si="2307"/>
        <v>0</v>
      </c>
      <c r="AP477" s="129"/>
      <c r="AQ477" s="273"/>
      <c r="AR477" s="369"/>
      <c r="AS477" s="272"/>
      <c r="AT477" s="371"/>
      <c r="AU477" s="293"/>
      <c r="AV477" s="293"/>
      <c r="AW477" s="129"/>
      <c r="AX477" s="129"/>
      <c r="AY477" s="86"/>
      <c r="AZ477" s="87"/>
      <c r="BA477" s="88"/>
      <c r="BB477" s="88"/>
      <c r="BC477" s="88"/>
      <c r="BD477" s="88"/>
      <c r="BE477" s="88"/>
      <c r="BF477" s="88"/>
      <c r="BG477" s="88"/>
    </row>
    <row r="478" spans="1:59" s="90" customFormat="1" hidden="1" x14ac:dyDescent="0.2">
      <c r="A478" s="290"/>
      <c r="B478" s="291"/>
      <c r="C478" s="418"/>
      <c r="D478" s="293"/>
      <c r="E478" s="295"/>
      <c r="F478" s="271"/>
      <c r="G478" s="129"/>
      <c r="H478" s="129"/>
      <c r="I478" s="84"/>
      <c r="J478" s="271"/>
      <c r="K478" s="271"/>
      <c r="L478" s="271"/>
      <c r="M478" s="271"/>
      <c r="N478" s="291"/>
      <c r="O478" s="272"/>
      <c r="P478" s="291"/>
      <c r="Q478" s="272"/>
      <c r="R478" s="272"/>
      <c r="S478" s="85"/>
      <c r="T478" s="84">
        <f t="shared" si="2303"/>
        <v>0</v>
      </c>
      <c r="U478" s="273"/>
      <c r="V478" s="273"/>
      <c r="W478" s="129"/>
      <c r="X478" s="273"/>
      <c r="Y478" s="273"/>
      <c r="Z478" s="132">
        <f t="shared" si="2304"/>
        <v>0</v>
      </c>
      <c r="AA478" s="129"/>
      <c r="AB478" s="129"/>
      <c r="AC478" s="273"/>
      <c r="AD478" s="273"/>
      <c r="AE478" s="132">
        <f t="shared" si="2305"/>
        <v>0</v>
      </c>
      <c r="AF478" s="129"/>
      <c r="AG478" s="129"/>
      <c r="AH478" s="273"/>
      <c r="AI478" s="273"/>
      <c r="AJ478" s="132">
        <f t="shared" si="2306"/>
        <v>0</v>
      </c>
      <c r="AK478" s="129"/>
      <c r="AL478" s="129"/>
      <c r="AM478" s="273"/>
      <c r="AN478" s="273"/>
      <c r="AO478" s="132">
        <f t="shared" si="2307"/>
        <v>0</v>
      </c>
      <c r="AP478" s="129"/>
      <c r="AQ478" s="273"/>
      <c r="AR478" s="369"/>
      <c r="AS478" s="272"/>
      <c r="AT478" s="371"/>
      <c r="AU478" s="293"/>
      <c r="AV478" s="293"/>
      <c r="AW478" s="129"/>
      <c r="AX478" s="129"/>
      <c r="AY478" s="86"/>
      <c r="AZ478" s="87"/>
      <c r="BA478" s="88"/>
      <c r="BB478" s="88"/>
      <c r="BC478" s="88"/>
      <c r="BD478" s="88"/>
      <c r="BE478" s="88"/>
      <c r="BF478" s="88"/>
      <c r="BG478" s="88"/>
    </row>
    <row r="479" spans="1:59" s="90" customFormat="1" hidden="1" x14ac:dyDescent="0.2">
      <c r="A479" s="290">
        <v>157</v>
      </c>
      <c r="B479" s="291"/>
      <c r="C479" s="418" t="e">
        <f>+VLOOKUP(B479,$A$691:$B$730,2,0)</f>
        <v>#N/A</v>
      </c>
      <c r="D479" s="293"/>
      <c r="E479" s="295" t="e">
        <f>IF(D479=$D$661,$E$661,IF(D479=$D$662,$E$662,IF(D479=$D$663,$E$663,IF(D479=$D$664,$E$664,IF(D479=$D$665,$E$665,IF(D479=$D$666,$E$666,IF(D479=$D$667,$E$667,IF(D479=$D$668,$E$668,IF(D479=$D$669,$E$669,IF(D479=$D$670,$E$670,IF(D479=VICERRECTORÍA_ACADÉMICA_,BE1090,IF(D479=PLANEACIÓN_,BE1092, IF(D479=IMPACTO,BE1091,IF(D479=VICERRECTORÍA_ADMINISTRATIVA_FINANCIERA_,BE1093,IF(D479=_VICERRECTORÍA_RESPONSABILIDAD_SOCIAL_Y_BIENESTAR_UNIVERSITARIO_,BE1094," ")))))))))))))))</f>
        <v>#VALUE!</v>
      </c>
      <c r="F479" s="271"/>
      <c r="G479" s="129"/>
      <c r="H479" s="129"/>
      <c r="I479" s="84"/>
      <c r="J479" s="271"/>
      <c r="K479" s="291"/>
      <c r="L479" s="271"/>
      <c r="M479" s="271"/>
      <c r="N479" s="291"/>
      <c r="O479" s="272">
        <f t="shared" ref="O479" si="2404">IF(N479="ALTA",5,IF(N479="MEDIO ALTA",4,IF(N479="MEDIA",3,IF(N479="MEDIO BAJA",2,IF(N479="BAJA",1,0)))))</f>
        <v>0</v>
      </c>
      <c r="P479" s="291"/>
      <c r="Q479" s="272">
        <f t="shared" ref="Q479" si="2405">IF(P479="ALTO",5,IF(P479="MEDIO-ALTO",4,IF(P479="MEDIO",3,IF(P479="MEDIO-BAJO",2,IF(P479="BAJO",1,0)))))</f>
        <v>0</v>
      </c>
      <c r="R479" s="272">
        <f t="shared" ref="R479" si="2406">Q479*O479</f>
        <v>0</v>
      </c>
      <c r="S479" s="85"/>
      <c r="T479" s="84">
        <f t="shared" si="2303"/>
        <v>0</v>
      </c>
      <c r="U479" s="273" t="e">
        <f t="shared" ref="U479" si="2407">ROUND(AVERAGEIF(T479:T481,"&gt;0"),0)</f>
        <v>#DIV/0!</v>
      </c>
      <c r="V479" s="273" t="e">
        <f t="shared" ref="V479" si="2408">U479*0.6</f>
        <v>#DIV/0!</v>
      </c>
      <c r="W479" s="129"/>
      <c r="X479" s="273" t="e">
        <f t="shared" ref="X479" si="2409">IF(S479="No_existen",5*$X$10,Y479*$X$10)</f>
        <v>#DIV/0!</v>
      </c>
      <c r="Y479" s="273" t="e">
        <f t="shared" ref="Y479" si="2410">ROUND(AVERAGEIF(Z479:Z481,"&gt;0"),0)</f>
        <v>#DIV/0!</v>
      </c>
      <c r="Z479" s="132">
        <f t="shared" si="2304"/>
        <v>0</v>
      </c>
      <c r="AA479" s="129"/>
      <c r="AB479" s="129"/>
      <c r="AC479" s="273" t="e">
        <f t="shared" ref="AC479" si="2411">IF(S479="No_existen",5*$AC$10,AD479*$AC$10)</f>
        <v>#DIV/0!</v>
      </c>
      <c r="AD479" s="273" t="e">
        <f t="shared" ref="AD479" si="2412">ROUND(AVERAGEIF(AE479:AE481,"&gt;0"),0)</f>
        <v>#DIV/0!</v>
      </c>
      <c r="AE479" s="132">
        <f t="shared" si="2305"/>
        <v>0</v>
      </c>
      <c r="AF479" s="129"/>
      <c r="AG479" s="129"/>
      <c r="AH479" s="273" t="e">
        <f t="shared" ref="AH479" si="2413">IF(S479="No_existen",5*$AH$10,AI479*$AH$10)</f>
        <v>#DIV/0!</v>
      </c>
      <c r="AI479" s="273" t="e">
        <f t="shared" ref="AI479" si="2414">ROUND(AVERAGEIF(AJ479:AJ481,"&gt;0"),0)</f>
        <v>#DIV/0!</v>
      </c>
      <c r="AJ479" s="132">
        <f t="shared" si="2306"/>
        <v>0</v>
      </c>
      <c r="AK479" s="129"/>
      <c r="AL479" s="129"/>
      <c r="AM479" s="273" t="e">
        <f t="shared" ref="AM479" si="2415">IF(S479="No_existen",5*$AM$10,AN479*$AM$10)</f>
        <v>#DIV/0!</v>
      </c>
      <c r="AN479" s="273" t="e">
        <f t="shared" ref="AN479" si="2416">ROUND(AVERAGEIF(AO479:AO481,"&gt;0"),0)</f>
        <v>#DIV/0!</v>
      </c>
      <c r="AO479" s="132">
        <f t="shared" si="2307"/>
        <v>0</v>
      </c>
      <c r="AP479" s="129"/>
      <c r="AQ479" s="273" t="e">
        <f t="shared" ref="AQ479" si="2417">ROUND(AVERAGE(U479,Y479,AD479,AI479,AN479),0)</f>
        <v>#DIV/0!</v>
      </c>
      <c r="AR479" s="369" t="e">
        <f t="shared" ref="AR479" si="2418">IF(AQ479&lt;1.5,"FUERTE",IF(AND(AQ479&gt;=1.5,AQ479&lt;2.5),"ACEPTABLE",IF(AQ479&gt;=5,"INEXISTENTE","DÉBIL")))</f>
        <v>#DIV/0!</v>
      </c>
      <c r="AS479" s="272">
        <f t="shared" ref="AS479" si="2419">IF(R479=0,0,ROUND((R479*AQ479),0))</f>
        <v>0</v>
      </c>
      <c r="AT479" s="371" t="str">
        <f t="shared" ref="AT479" si="2420">IF(AS479&gt;=36,"GRAVE", IF(AS479&lt;=10, "LEVE", "MODERADO"))</f>
        <v>LEVE</v>
      </c>
      <c r="AU479" s="293"/>
      <c r="AV479" s="293"/>
      <c r="AW479" s="129"/>
      <c r="AX479" s="129"/>
      <c r="AY479" s="86"/>
      <c r="AZ479" s="87"/>
      <c r="BA479" s="88"/>
      <c r="BB479" s="88"/>
      <c r="BC479" s="88"/>
      <c r="BD479" s="88"/>
      <c r="BE479" s="88"/>
      <c r="BF479" s="88"/>
      <c r="BG479" s="88"/>
    </row>
    <row r="480" spans="1:59" s="90" customFormat="1" hidden="1" x14ac:dyDescent="0.2">
      <c r="A480" s="290"/>
      <c r="B480" s="291"/>
      <c r="C480" s="418"/>
      <c r="D480" s="293"/>
      <c r="E480" s="295"/>
      <c r="F480" s="271"/>
      <c r="G480" s="129"/>
      <c r="H480" s="129"/>
      <c r="I480" s="84"/>
      <c r="J480" s="271"/>
      <c r="K480" s="271"/>
      <c r="L480" s="271"/>
      <c r="M480" s="271"/>
      <c r="N480" s="291"/>
      <c r="O480" s="272"/>
      <c r="P480" s="291"/>
      <c r="Q480" s="272"/>
      <c r="R480" s="272"/>
      <c r="S480" s="85"/>
      <c r="T480" s="84">
        <f t="shared" si="2303"/>
        <v>0</v>
      </c>
      <c r="U480" s="273"/>
      <c r="V480" s="273"/>
      <c r="W480" s="129"/>
      <c r="X480" s="273"/>
      <c r="Y480" s="273"/>
      <c r="Z480" s="132">
        <f t="shared" si="2304"/>
        <v>0</v>
      </c>
      <c r="AA480" s="129"/>
      <c r="AB480" s="129"/>
      <c r="AC480" s="273"/>
      <c r="AD480" s="273"/>
      <c r="AE480" s="132">
        <f t="shared" si="2305"/>
        <v>0</v>
      </c>
      <c r="AF480" s="129"/>
      <c r="AG480" s="129"/>
      <c r="AH480" s="273"/>
      <c r="AI480" s="273"/>
      <c r="AJ480" s="132">
        <f t="shared" si="2306"/>
        <v>0</v>
      </c>
      <c r="AK480" s="129"/>
      <c r="AL480" s="129"/>
      <c r="AM480" s="273"/>
      <c r="AN480" s="273"/>
      <c r="AO480" s="132">
        <f t="shared" si="2307"/>
        <v>0</v>
      </c>
      <c r="AP480" s="129"/>
      <c r="AQ480" s="273"/>
      <c r="AR480" s="369"/>
      <c r="AS480" s="272"/>
      <c r="AT480" s="371"/>
      <c r="AU480" s="293"/>
      <c r="AV480" s="293"/>
      <c r="AW480" s="129"/>
      <c r="AX480" s="129"/>
      <c r="AY480" s="86"/>
      <c r="AZ480" s="87"/>
      <c r="BA480" s="88"/>
      <c r="BB480" s="88"/>
      <c r="BC480" s="88"/>
      <c r="BD480" s="88"/>
      <c r="BE480" s="88"/>
      <c r="BF480" s="88"/>
      <c r="BG480" s="88"/>
    </row>
    <row r="481" spans="1:59" s="90" customFormat="1" hidden="1" x14ac:dyDescent="0.2">
      <c r="A481" s="290"/>
      <c r="B481" s="291"/>
      <c r="C481" s="418"/>
      <c r="D481" s="293"/>
      <c r="E481" s="295"/>
      <c r="F481" s="271"/>
      <c r="G481" s="129"/>
      <c r="H481" s="129"/>
      <c r="I481" s="84"/>
      <c r="J481" s="271"/>
      <c r="K481" s="271"/>
      <c r="L481" s="271"/>
      <c r="M481" s="271"/>
      <c r="N481" s="291"/>
      <c r="O481" s="272"/>
      <c r="P481" s="291"/>
      <c r="Q481" s="272"/>
      <c r="R481" s="272"/>
      <c r="S481" s="85"/>
      <c r="T481" s="84">
        <f t="shared" si="2303"/>
        <v>0</v>
      </c>
      <c r="U481" s="273"/>
      <c r="V481" s="273"/>
      <c r="W481" s="129"/>
      <c r="X481" s="273"/>
      <c r="Y481" s="273"/>
      <c r="Z481" s="132">
        <f t="shared" si="2304"/>
        <v>0</v>
      </c>
      <c r="AA481" s="129"/>
      <c r="AB481" s="129"/>
      <c r="AC481" s="273"/>
      <c r="AD481" s="273"/>
      <c r="AE481" s="132">
        <f t="shared" si="2305"/>
        <v>0</v>
      </c>
      <c r="AF481" s="129"/>
      <c r="AG481" s="129"/>
      <c r="AH481" s="273"/>
      <c r="AI481" s="273"/>
      <c r="AJ481" s="132">
        <f t="shared" si="2306"/>
        <v>0</v>
      </c>
      <c r="AK481" s="129"/>
      <c r="AL481" s="129"/>
      <c r="AM481" s="273"/>
      <c r="AN481" s="273"/>
      <c r="AO481" s="132">
        <f t="shared" si="2307"/>
        <v>0</v>
      </c>
      <c r="AP481" s="129"/>
      <c r="AQ481" s="273"/>
      <c r="AR481" s="369"/>
      <c r="AS481" s="272"/>
      <c r="AT481" s="371"/>
      <c r="AU481" s="293"/>
      <c r="AV481" s="293"/>
      <c r="AW481" s="129"/>
      <c r="AX481" s="129"/>
      <c r="AY481" s="86"/>
      <c r="AZ481" s="87"/>
      <c r="BA481" s="88"/>
      <c r="BB481" s="88"/>
      <c r="BC481" s="88"/>
      <c r="BD481" s="88"/>
      <c r="BE481" s="88"/>
      <c r="BF481" s="88"/>
      <c r="BG481" s="88"/>
    </row>
    <row r="482" spans="1:59" s="90" customFormat="1" hidden="1" x14ac:dyDescent="0.2">
      <c r="A482" s="290">
        <v>158</v>
      </c>
      <c r="B482" s="291"/>
      <c r="C482" s="418" t="e">
        <f>+VLOOKUP(B482,$A$691:$B$730,2,0)</f>
        <v>#N/A</v>
      </c>
      <c r="D482" s="293"/>
      <c r="E482" s="295" t="e">
        <f>IF(D482=$D$661,$E$661,IF(D482=$D$662,$E$662,IF(D482=$D$663,$E$663,IF(D482=$D$664,$E$664,IF(D482=$D$665,$E$665,IF(D482=$D$666,$E$666,IF(D482=$D$667,$E$667,IF(D482=$D$668,$E$668,IF(D482=$D$669,$E$669,IF(D482=$D$670,$E$670,IF(D482=VICERRECTORÍA_ACADÉMICA_,BE1093,IF(D482=PLANEACIÓN_,BE1095, IF(D482=IMPACTO,BE1094,IF(D482=VICERRECTORÍA_ADMINISTRATIVA_FINANCIERA_,BE1096,IF(D482=_VICERRECTORÍA_RESPONSABILIDAD_SOCIAL_Y_BIENESTAR_UNIVERSITARIO_,BE1097," ")))))))))))))))</f>
        <v>#VALUE!</v>
      </c>
      <c r="F482" s="271"/>
      <c r="G482" s="129"/>
      <c r="H482" s="129"/>
      <c r="I482" s="84"/>
      <c r="J482" s="271"/>
      <c r="K482" s="291"/>
      <c r="L482" s="271"/>
      <c r="M482" s="271"/>
      <c r="N482" s="291"/>
      <c r="O482" s="272">
        <f t="shared" ref="O482" si="2421">IF(N482="ALTA",5,IF(N482="MEDIO ALTA",4,IF(N482="MEDIA",3,IF(N482="MEDIO BAJA",2,IF(N482="BAJA",1,0)))))</f>
        <v>0</v>
      </c>
      <c r="P482" s="291"/>
      <c r="Q482" s="272">
        <f t="shared" ref="Q482" si="2422">IF(P482="ALTO",5,IF(P482="MEDIO-ALTO",4,IF(P482="MEDIO",3,IF(P482="MEDIO-BAJO",2,IF(P482="BAJO",1,0)))))</f>
        <v>0</v>
      </c>
      <c r="R482" s="272">
        <f t="shared" ref="R482" si="2423">Q482*O482</f>
        <v>0</v>
      </c>
      <c r="S482" s="85"/>
      <c r="T482" s="84">
        <f t="shared" si="2303"/>
        <v>0</v>
      </c>
      <c r="U482" s="273" t="e">
        <f t="shared" ref="U482" si="2424">ROUND(AVERAGEIF(T482:T484,"&gt;0"),0)</f>
        <v>#DIV/0!</v>
      </c>
      <c r="V482" s="273" t="e">
        <f t="shared" ref="V482" si="2425">U482*0.6</f>
        <v>#DIV/0!</v>
      </c>
      <c r="W482" s="129"/>
      <c r="X482" s="273" t="e">
        <f t="shared" ref="X482" si="2426">IF(S482="No_existen",5*$X$10,Y482*$X$10)</f>
        <v>#DIV/0!</v>
      </c>
      <c r="Y482" s="273" t="e">
        <f t="shared" ref="Y482:Y518" si="2427">ROUND(AVERAGEIF(Z482:Z484,"&gt;0"),0)</f>
        <v>#DIV/0!</v>
      </c>
      <c r="Z482" s="132">
        <f t="shared" si="2304"/>
        <v>0</v>
      </c>
      <c r="AA482" s="129"/>
      <c r="AB482" s="129"/>
      <c r="AC482" s="273" t="e">
        <f t="shared" ref="AC482" si="2428">IF(S482="No_existen",5*$AC$10,AD482*$AC$10)</f>
        <v>#DIV/0!</v>
      </c>
      <c r="AD482" s="273" t="e">
        <f t="shared" ref="AD482" si="2429">ROUND(AVERAGEIF(AE482:AE484,"&gt;0"),0)</f>
        <v>#DIV/0!</v>
      </c>
      <c r="AE482" s="132">
        <f t="shared" si="2305"/>
        <v>0</v>
      </c>
      <c r="AF482" s="129"/>
      <c r="AG482" s="129"/>
      <c r="AH482" s="273" t="e">
        <f t="shared" ref="AH482" si="2430">IF(S482="No_existen",5*$AH$10,AI482*$AH$10)</f>
        <v>#DIV/0!</v>
      </c>
      <c r="AI482" s="273" t="e">
        <f t="shared" ref="AI482" si="2431">ROUND(AVERAGEIF(AJ482:AJ484,"&gt;0"),0)</f>
        <v>#DIV/0!</v>
      </c>
      <c r="AJ482" s="132">
        <f t="shared" si="2306"/>
        <v>0</v>
      </c>
      <c r="AK482" s="129"/>
      <c r="AL482" s="129"/>
      <c r="AM482" s="273" t="e">
        <f t="shared" ref="AM482" si="2432">IF(S482="No_existen",5*$AM$10,AN482*$AM$10)</f>
        <v>#DIV/0!</v>
      </c>
      <c r="AN482" s="273" t="e">
        <f t="shared" ref="AN482" si="2433">ROUND(AVERAGEIF(AO482:AO484,"&gt;0"),0)</f>
        <v>#DIV/0!</v>
      </c>
      <c r="AO482" s="132">
        <f t="shared" si="2307"/>
        <v>0</v>
      </c>
      <c r="AP482" s="129"/>
      <c r="AQ482" s="273" t="e">
        <f t="shared" ref="AQ482" si="2434">ROUND(AVERAGE(U482,Y482,AD482,AI482,AN482),0)</f>
        <v>#DIV/0!</v>
      </c>
      <c r="AR482" s="369" t="e">
        <f t="shared" ref="AR482" si="2435">IF(AQ482&lt;1.5,"FUERTE",IF(AND(AQ482&gt;=1.5,AQ482&lt;2.5),"ACEPTABLE",IF(AQ482&gt;=5,"INEXISTENTE","DÉBIL")))</f>
        <v>#DIV/0!</v>
      </c>
      <c r="AS482" s="272">
        <f t="shared" ref="AS482" si="2436">IF(R482=0,0,ROUND((R482*AQ482),0))</f>
        <v>0</v>
      </c>
      <c r="AT482" s="371" t="str">
        <f t="shared" ref="AT482" si="2437">IF(AS482&gt;=36,"GRAVE", IF(AS482&lt;=10, "LEVE", "MODERADO"))</f>
        <v>LEVE</v>
      </c>
      <c r="AU482" s="293"/>
      <c r="AV482" s="293"/>
      <c r="AW482" s="129"/>
      <c r="AX482" s="129"/>
      <c r="AY482" s="86"/>
      <c r="AZ482" s="87"/>
      <c r="BA482" s="88"/>
      <c r="BB482" s="88"/>
      <c r="BC482" s="88"/>
      <c r="BD482" s="88"/>
      <c r="BE482" s="88"/>
      <c r="BF482" s="88"/>
      <c r="BG482" s="88"/>
    </row>
    <row r="483" spans="1:59" s="90" customFormat="1" hidden="1" x14ac:dyDescent="0.2">
      <c r="A483" s="290"/>
      <c r="B483" s="291"/>
      <c r="C483" s="418"/>
      <c r="D483" s="293"/>
      <c r="E483" s="295"/>
      <c r="F483" s="271"/>
      <c r="G483" s="129"/>
      <c r="H483" s="129"/>
      <c r="I483" s="84"/>
      <c r="J483" s="271"/>
      <c r="K483" s="271"/>
      <c r="L483" s="271"/>
      <c r="M483" s="271"/>
      <c r="N483" s="291"/>
      <c r="O483" s="272"/>
      <c r="P483" s="291"/>
      <c r="Q483" s="272"/>
      <c r="R483" s="272"/>
      <c r="S483" s="85"/>
      <c r="T483" s="84">
        <f t="shared" si="2303"/>
        <v>0</v>
      </c>
      <c r="U483" s="273"/>
      <c r="V483" s="273"/>
      <c r="W483" s="129"/>
      <c r="X483" s="273"/>
      <c r="Y483" s="273"/>
      <c r="Z483" s="132">
        <f t="shared" si="2304"/>
        <v>0</v>
      </c>
      <c r="AA483" s="129"/>
      <c r="AB483" s="129"/>
      <c r="AC483" s="273"/>
      <c r="AD483" s="273"/>
      <c r="AE483" s="132">
        <f t="shared" si="2305"/>
        <v>0</v>
      </c>
      <c r="AF483" s="129"/>
      <c r="AG483" s="129"/>
      <c r="AH483" s="273"/>
      <c r="AI483" s="273"/>
      <c r="AJ483" s="132">
        <f t="shared" si="2306"/>
        <v>0</v>
      </c>
      <c r="AK483" s="129"/>
      <c r="AL483" s="129"/>
      <c r="AM483" s="273"/>
      <c r="AN483" s="273"/>
      <c r="AO483" s="132">
        <f t="shared" si="2307"/>
        <v>0</v>
      </c>
      <c r="AP483" s="129"/>
      <c r="AQ483" s="273"/>
      <c r="AR483" s="369"/>
      <c r="AS483" s="272"/>
      <c r="AT483" s="371"/>
      <c r="AU483" s="293"/>
      <c r="AV483" s="293"/>
      <c r="AW483" s="129"/>
      <c r="AX483" s="129"/>
      <c r="AY483" s="86"/>
      <c r="AZ483" s="87"/>
      <c r="BA483" s="88"/>
      <c r="BB483" s="88"/>
      <c r="BC483" s="88"/>
      <c r="BD483" s="88"/>
      <c r="BE483" s="88"/>
      <c r="BF483" s="88"/>
      <c r="BG483" s="88"/>
    </row>
    <row r="484" spans="1:59" s="90" customFormat="1" hidden="1" x14ac:dyDescent="0.2">
      <c r="A484" s="290"/>
      <c r="B484" s="291"/>
      <c r="C484" s="418"/>
      <c r="D484" s="293"/>
      <c r="E484" s="295"/>
      <c r="F484" s="271"/>
      <c r="G484" s="129"/>
      <c r="H484" s="129"/>
      <c r="I484" s="84"/>
      <c r="J484" s="271"/>
      <c r="K484" s="271"/>
      <c r="L484" s="271"/>
      <c r="M484" s="271"/>
      <c r="N484" s="291"/>
      <c r="O484" s="272"/>
      <c r="P484" s="291"/>
      <c r="Q484" s="272"/>
      <c r="R484" s="272"/>
      <c r="S484" s="85"/>
      <c r="T484" s="84">
        <f t="shared" si="2303"/>
        <v>0</v>
      </c>
      <c r="U484" s="273"/>
      <c r="V484" s="273"/>
      <c r="W484" s="129"/>
      <c r="X484" s="273"/>
      <c r="Y484" s="273"/>
      <c r="Z484" s="132">
        <f t="shared" si="2304"/>
        <v>0</v>
      </c>
      <c r="AA484" s="129"/>
      <c r="AB484" s="129"/>
      <c r="AC484" s="273"/>
      <c r="AD484" s="273"/>
      <c r="AE484" s="132">
        <f t="shared" si="2305"/>
        <v>0</v>
      </c>
      <c r="AF484" s="129"/>
      <c r="AG484" s="129"/>
      <c r="AH484" s="273"/>
      <c r="AI484" s="273"/>
      <c r="AJ484" s="132">
        <f t="shared" si="2306"/>
        <v>0</v>
      </c>
      <c r="AK484" s="129"/>
      <c r="AL484" s="129"/>
      <c r="AM484" s="273"/>
      <c r="AN484" s="273"/>
      <c r="AO484" s="132">
        <f t="shared" si="2307"/>
        <v>0</v>
      </c>
      <c r="AP484" s="129"/>
      <c r="AQ484" s="273"/>
      <c r="AR484" s="369"/>
      <c r="AS484" s="272"/>
      <c r="AT484" s="371"/>
      <c r="AU484" s="293"/>
      <c r="AV484" s="293"/>
      <c r="AW484" s="129"/>
      <c r="AX484" s="129"/>
      <c r="AY484" s="86"/>
      <c r="AZ484" s="87"/>
      <c r="BA484" s="88"/>
      <c r="BB484" s="88"/>
      <c r="BC484" s="88"/>
      <c r="BD484" s="88"/>
      <c r="BE484" s="88"/>
      <c r="BF484" s="88"/>
      <c r="BG484" s="88"/>
    </row>
    <row r="485" spans="1:59" s="90" customFormat="1" hidden="1" x14ac:dyDescent="0.2">
      <c r="A485" s="290">
        <v>159</v>
      </c>
      <c r="B485" s="291"/>
      <c r="C485" s="418" t="e">
        <f>+VLOOKUP(B485,$A$691:$B$730,2,0)</f>
        <v>#N/A</v>
      </c>
      <c r="D485" s="293"/>
      <c r="E485" s="295" t="e">
        <f>IF(D485=$D$661,$E$661,IF(D485=$D$662,$E$662,IF(D485=$D$663,$E$663,IF(D485=$D$664,$E$664,IF(D485=$D$665,$E$665,IF(D485=$D$666,$E$666,IF(D485=$D$667,$E$667,IF(D485=$D$668,$E$668,IF(D485=$D$669,$E$669,IF(D485=$D$670,$E$670,IF(D485=VICERRECTORÍA_ACADÉMICA_,BE1096,IF(D485=PLANEACIÓN_,BE1098, IF(D485=IMPACTO,BE1097,IF(D485=VICERRECTORÍA_ADMINISTRATIVA_FINANCIERA_,BE1099,IF(D485=_VICERRECTORÍA_RESPONSABILIDAD_SOCIAL_Y_BIENESTAR_UNIVERSITARIO_,BE1100," ")))))))))))))))</f>
        <v>#VALUE!</v>
      </c>
      <c r="F485" s="271"/>
      <c r="G485" s="129"/>
      <c r="H485" s="129"/>
      <c r="I485" s="84"/>
      <c r="J485" s="271"/>
      <c r="K485" s="291"/>
      <c r="L485" s="271"/>
      <c r="M485" s="271"/>
      <c r="N485" s="291"/>
      <c r="O485" s="272">
        <f t="shared" ref="O485" si="2438">IF(N485="ALTA",5,IF(N485="MEDIO ALTA",4,IF(N485="MEDIA",3,IF(N485="MEDIO BAJA",2,IF(N485="BAJA",1,0)))))</f>
        <v>0</v>
      </c>
      <c r="P485" s="291"/>
      <c r="Q485" s="272">
        <f t="shared" ref="Q485" si="2439">IF(P485="ALTO",5,IF(P485="MEDIO-ALTO",4,IF(P485="MEDIO",3,IF(P485="MEDIO-BAJO",2,IF(P485="BAJO",1,0)))))</f>
        <v>0</v>
      </c>
      <c r="R485" s="272">
        <f t="shared" ref="R485:R533" si="2440">Q485*O485</f>
        <v>0</v>
      </c>
      <c r="S485" s="85"/>
      <c r="T485" s="84">
        <f t="shared" si="2303"/>
        <v>0</v>
      </c>
      <c r="U485" s="273" t="e">
        <f t="shared" ref="U485" si="2441">ROUND(AVERAGEIF(T485:T487,"&gt;0"),0)</f>
        <v>#DIV/0!</v>
      </c>
      <c r="V485" s="273" t="e">
        <f t="shared" ref="V485" si="2442">U485*0.6</f>
        <v>#DIV/0!</v>
      </c>
      <c r="W485" s="129"/>
      <c r="X485" s="273" t="e">
        <f t="shared" ref="X485" si="2443">IF(S485="No_existen",5*$X$10,Y485*$X$10)</f>
        <v>#DIV/0!</v>
      </c>
      <c r="Y485" s="273" t="e">
        <f t="shared" ref="Y485:Y521" si="2444">ROUND(AVERAGEIF(Z485:Z487,"&gt;0"),0)</f>
        <v>#DIV/0!</v>
      </c>
      <c r="Z485" s="132">
        <f t="shared" si="2304"/>
        <v>0</v>
      </c>
      <c r="AA485" s="129"/>
      <c r="AB485" s="129"/>
      <c r="AC485" s="273" t="e">
        <f t="shared" ref="AC485" si="2445">IF(S485="No_existen",5*$AC$10,AD485*$AC$10)</f>
        <v>#DIV/0!</v>
      </c>
      <c r="AD485" s="273" t="e">
        <f t="shared" ref="AD485" si="2446">ROUND(AVERAGEIF(AE485:AE487,"&gt;0"),0)</f>
        <v>#DIV/0!</v>
      </c>
      <c r="AE485" s="132">
        <f t="shared" si="2305"/>
        <v>0</v>
      </c>
      <c r="AF485" s="129"/>
      <c r="AG485" s="129"/>
      <c r="AH485" s="273" t="e">
        <f t="shared" ref="AH485" si="2447">IF(S485="No_existen",5*$AH$10,AI485*$AH$10)</f>
        <v>#DIV/0!</v>
      </c>
      <c r="AI485" s="273" t="e">
        <f t="shared" ref="AI485" si="2448">ROUND(AVERAGEIF(AJ485:AJ487,"&gt;0"),0)</f>
        <v>#DIV/0!</v>
      </c>
      <c r="AJ485" s="132">
        <f t="shared" si="2306"/>
        <v>0</v>
      </c>
      <c r="AK485" s="129"/>
      <c r="AL485" s="129"/>
      <c r="AM485" s="273" t="e">
        <f t="shared" ref="AM485" si="2449">IF(S485="No_existen",5*$AM$10,AN485*$AM$10)</f>
        <v>#DIV/0!</v>
      </c>
      <c r="AN485" s="273" t="e">
        <f t="shared" ref="AN485" si="2450">ROUND(AVERAGEIF(AO485:AO487,"&gt;0"),0)</f>
        <v>#DIV/0!</v>
      </c>
      <c r="AO485" s="132">
        <f t="shared" si="2307"/>
        <v>0</v>
      </c>
      <c r="AP485" s="129"/>
      <c r="AQ485" s="273" t="e">
        <f t="shared" ref="AQ485" si="2451">ROUND(AVERAGE(U485,Y485,AD485,AI485,AN485),0)</f>
        <v>#DIV/0!</v>
      </c>
      <c r="AR485" s="369" t="e">
        <f t="shared" ref="AR485" si="2452">IF(AQ485&lt;1.5,"FUERTE",IF(AND(AQ485&gt;=1.5,AQ485&lt;2.5),"ACEPTABLE",IF(AQ485&gt;=5,"INEXISTENTE","DÉBIL")))</f>
        <v>#DIV/0!</v>
      </c>
      <c r="AS485" s="272">
        <f t="shared" ref="AS485" si="2453">IF(R485=0,0,ROUND((R485*AQ485),0))</f>
        <v>0</v>
      </c>
      <c r="AT485" s="371" t="str">
        <f t="shared" ref="AT485" si="2454">IF(AS485&gt;=36,"GRAVE", IF(AS485&lt;=10, "LEVE", "MODERADO"))</f>
        <v>LEVE</v>
      </c>
      <c r="AU485" s="293"/>
      <c r="AV485" s="293"/>
      <c r="AW485" s="129"/>
      <c r="AX485" s="129"/>
      <c r="AY485" s="86"/>
      <c r="AZ485" s="87"/>
      <c r="BA485" s="88"/>
      <c r="BB485" s="88"/>
      <c r="BC485" s="88"/>
      <c r="BD485" s="88"/>
      <c r="BE485" s="88"/>
      <c r="BF485" s="88"/>
      <c r="BG485" s="88"/>
    </row>
    <row r="486" spans="1:59" s="90" customFormat="1" hidden="1" x14ac:dyDescent="0.2">
      <c r="A486" s="290"/>
      <c r="B486" s="291"/>
      <c r="C486" s="418"/>
      <c r="D486" s="293"/>
      <c r="E486" s="295"/>
      <c r="F486" s="271"/>
      <c r="G486" s="129"/>
      <c r="H486" s="129"/>
      <c r="I486" s="84"/>
      <c r="J486" s="271"/>
      <c r="K486" s="271"/>
      <c r="L486" s="271"/>
      <c r="M486" s="271"/>
      <c r="N486" s="291"/>
      <c r="O486" s="272"/>
      <c r="P486" s="291"/>
      <c r="Q486" s="272"/>
      <c r="R486" s="272"/>
      <c r="S486" s="85"/>
      <c r="T486" s="84">
        <f t="shared" si="2303"/>
        <v>0</v>
      </c>
      <c r="U486" s="273"/>
      <c r="V486" s="273"/>
      <c r="W486" s="129"/>
      <c r="X486" s="273"/>
      <c r="Y486" s="273"/>
      <c r="Z486" s="132">
        <f t="shared" si="2304"/>
        <v>0</v>
      </c>
      <c r="AA486" s="129"/>
      <c r="AB486" s="129"/>
      <c r="AC486" s="273"/>
      <c r="AD486" s="273"/>
      <c r="AE486" s="132">
        <f t="shared" si="2305"/>
        <v>0</v>
      </c>
      <c r="AF486" s="129"/>
      <c r="AG486" s="129"/>
      <c r="AH486" s="273"/>
      <c r="AI486" s="273"/>
      <c r="AJ486" s="132">
        <f t="shared" si="2306"/>
        <v>0</v>
      </c>
      <c r="AK486" s="129"/>
      <c r="AL486" s="129"/>
      <c r="AM486" s="273"/>
      <c r="AN486" s="273"/>
      <c r="AO486" s="132">
        <f t="shared" si="2307"/>
        <v>0</v>
      </c>
      <c r="AP486" s="129"/>
      <c r="AQ486" s="273"/>
      <c r="AR486" s="369"/>
      <c r="AS486" s="272"/>
      <c r="AT486" s="371"/>
      <c r="AU486" s="293"/>
      <c r="AV486" s="293"/>
      <c r="AW486" s="129"/>
      <c r="AX486" s="129"/>
      <c r="AY486" s="86"/>
      <c r="AZ486" s="87"/>
      <c r="BA486" s="88"/>
      <c r="BB486" s="88"/>
      <c r="BC486" s="88"/>
      <c r="BD486" s="88"/>
      <c r="BE486" s="88"/>
      <c r="BF486" s="88"/>
      <c r="BG486" s="88"/>
    </row>
    <row r="487" spans="1:59" s="90" customFormat="1" hidden="1" x14ac:dyDescent="0.2">
      <c r="A487" s="290"/>
      <c r="B487" s="291"/>
      <c r="C487" s="418"/>
      <c r="D487" s="293"/>
      <c r="E487" s="295"/>
      <c r="F487" s="271"/>
      <c r="G487" s="129"/>
      <c r="H487" s="129"/>
      <c r="I487" s="84"/>
      <c r="J487" s="271"/>
      <c r="K487" s="271"/>
      <c r="L487" s="271"/>
      <c r="M487" s="271"/>
      <c r="N487" s="291"/>
      <c r="O487" s="272"/>
      <c r="P487" s="291"/>
      <c r="Q487" s="272"/>
      <c r="R487" s="272"/>
      <c r="S487" s="85"/>
      <c r="T487" s="84">
        <f t="shared" si="2303"/>
        <v>0</v>
      </c>
      <c r="U487" s="273"/>
      <c r="V487" s="273"/>
      <c r="W487" s="129"/>
      <c r="X487" s="273"/>
      <c r="Y487" s="273"/>
      <c r="Z487" s="132">
        <f t="shared" si="2304"/>
        <v>0</v>
      </c>
      <c r="AA487" s="129"/>
      <c r="AB487" s="129"/>
      <c r="AC487" s="273"/>
      <c r="AD487" s="273"/>
      <c r="AE487" s="132">
        <f t="shared" si="2305"/>
        <v>0</v>
      </c>
      <c r="AF487" s="129"/>
      <c r="AG487" s="129"/>
      <c r="AH487" s="273"/>
      <c r="AI487" s="273"/>
      <c r="AJ487" s="132">
        <f t="shared" si="2306"/>
        <v>0</v>
      </c>
      <c r="AK487" s="129"/>
      <c r="AL487" s="129"/>
      <c r="AM487" s="273"/>
      <c r="AN487" s="273"/>
      <c r="AO487" s="132">
        <f t="shared" si="2307"/>
        <v>0</v>
      </c>
      <c r="AP487" s="129"/>
      <c r="AQ487" s="273"/>
      <c r="AR487" s="369"/>
      <c r="AS487" s="272"/>
      <c r="AT487" s="371"/>
      <c r="AU487" s="293"/>
      <c r="AV487" s="293"/>
      <c r="AW487" s="129"/>
      <c r="AX487" s="129"/>
      <c r="AY487" s="86"/>
      <c r="AZ487" s="87"/>
      <c r="BA487" s="88"/>
      <c r="BB487" s="88"/>
      <c r="BC487" s="88"/>
      <c r="BD487" s="88"/>
      <c r="BE487" s="88"/>
      <c r="BF487" s="88"/>
      <c r="BG487" s="88"/>
    </row>
    <row r="488" spans="1:59" s="90" customFormat="1" hidden="1" x14ac:dyDescent="0.2">
      <c r="A488" s="290">
        <v>160</v>
      </c>
      <c r="B488" s="291"/>
      <c r="C488" s="418" t="e">
        <f>+VLOOKUP(B488,$A$691:$B$730,2,0)</f>
        <v>#N/A</v>
      </c>
      <c r="D488" s="293"/>
      <c r="E488" s="295" t="e">
        <f>IF(D488=$D$661,$E$661,IF(D488=$D$662,$E$662,IF(D488=$D$663,$E$663,IF(D488=$D$664,$E$664,IF(D488=$D$665,$E$665,IF(D488=$D$666,$E$666,IF(D488=$D$667,$E$667,IF(D488=$D$668,$E$668,IF(D488=$D$669,$E$669,IF(D488=$D$670,$E$670,IF(D488=VICERRECTORÍA_ACADÉMICA_,BE1099,IF(D488=PLANEACIÓN_,BE1101, IF(D488=IMPACTO,BE1100,IF(D488=VICERRECTORÍA_ADMINISTRATIVA_FINANCIERA_,BE1102,IF(D488=_VICERRECTORÍA_RESPONSABILIDAD_SOCIAL_Y_BIENESTAR_UNIVERSITARIO_,BE1103," ")))))))))))))))</f>
        <v>#VALUE!</v>
      </c>
      <c r="F488" s="271"/>
      <c r="G488" s="129"/>
      <c r="H488" s="129"/>
      <c r="I488" s="84"/>
      <c r="J488" s="271"/>
      <c r="K488" s="291"/>
      <c r="L488" s="271"/>
      <c r="M488" s="271"/>
      <c r="N488" s="291"/>
      <c r="O488" s="272">
        <f t="shared" ref="O488" si="2455">IF(N488="ALTA",5,IF(N488="MEDIO ALTA",4,IF(N488="MEDIA",3,IF(N488="MEDIO BAJA",2,IF(N488="BAJA",1,0)))))</f>
        <v>0</v>
      </c>
      <c r="P488" s="291"/>
      <c r="Q488" s="272">
        <f t="shared" ref="Q488" si="2456">IF(P488="ALTO",5,IF(P488="MEDIO-ALTO",4,IF(P488="MEDIO",3,IF(P488="MEDIO-BAJO",2,IF(P488="BAJO",1,0)))))</f>
        <v>0</v>
      </c>
      <c r="R488" s="272">
        <f t="shared" si="2440"/>
        <v>0</v>
      </c>
      <c r="S488" s="85"/>
      <c r="T488" s="84">
        <f t="shared" si="2303"/>
        <v>0</v>
      </c>
      <c r="U488" s="273" t="e">
        <f t="shared" ref="U488" si="2457">ROUND(AVERAGEIF(T488:T490,"&gt;0"),0)</f>
        <v>#DIV/0!</v>
      </c>
      <c r="V488" s="273" t="e">
        <f t="shared" ref="V488" si="2458">U488*0.6</f>
        <v>#DIV/0!</v>
      </c>
      <c r="W488" s="129"/>
      <c r="X488" s="273" t="e">
        <f t="shared" ref="X488" si="2459">IF(S488="No_existen",5*$X$10,Y488*$X$10)</f>
        <v>#DIV/0!</v>
      </c>
      <c r="Y488" s="273" t="e">
        <f t="shared" ref="Y488:Y524" si="2460">ROUND(AVERAGEIF(Z488:Z490,"&gt;0"),0)</f>
        <v>#DIV/0!</v>
      </c>
      <c r="Z488" s="132">
        <f t="shared" si="2304"/>
        <v>0</v>
      </c>
      <c r="AA488" s="129"/>
      <c r="AB488" s="129"/>
      <c r="AC488" s="273" t="e">
        <f t="shared" ref="AC488" si="2461">IF(S488="No_existen",5*$AC$10,AD488*$AC$10)</f>
        <v>#DIV/0!</v>
      </c>
      <c r="AD488" s="273" t="e">
        <f t="shared" ref="AD488" si="2462">ROUND(AVERAGEIF(AE488:AE490,"&gt;0"),0)</f>
        <v>#DIV/0!</v>
      </c>
      <c r="AE488" s="132">
        <f t="shared" si="2305"/>
        <v>0</v>
      </c>
      <c r="AF488" s="129"/>
      <c r="AG488" s="129"/>
      <c r="AH488" s="273" t="e">
        <f t="shared" ref="AH488" si="2463">IF(S488="No_existen",5*$AH$10,AI488*$AH$10)</f>
        <v>#DIV/0!</v>
      </c>
      <c r="AI488" s="273" t="e">
        <f t="shared" ref="AI488" si="2464">ROUND(AVERAGEIF(AJ488:AJ490,"&gt;0"),0)</f>
        <v>#DIV/0!</v>
      </c>
      <c r="AJ488" s="132">
        <f t="shared" si="2306"/>
        <v>0</v>
      </c>
      <c r="AK488" s="129"/>
      <c r="AL488" s="129"/>
      <c r="AM488" s="273" t="e">
        <f t="shared" ref="AM488" si="2465">IF(S488="No_existen",5*$AM$10,AN488*$AM$10)</f>
        <v>#DIV/0!</v>
      </c>
      <c r="AN488" s="273" t="e">
        <f t="shared" ref="AN488" si="2466">ROUND(AVERAGEIF(AO488:AO490,"&gt;0"),0)</f>
        <v>#DIV/0!</v>
      </c>
      <c r="AO488" s="132">
        <f t="shared" si="2307"/>
        <v>0</v>
      </c>
      <c r="AP488" s="129"/>
      <c r="AQ488" s="273" t="e">
        <f t="shared" ref="AQ488" si="2467">ROUND(AVERAGE(U488,Y488,AD488,AI488,AN488),0)</f>
        <v>#DIV/0!</v>
      </c>
      <c r="AR488" s="369" t="e">
        <f t="shared" ref="AR488" si="2468">IF(AQ488&lt;1.5,"FUERTE",IF(AND(AQ488&gt;=1.5,AQ488&lt;2.5),"ACEPTABLE",IF(AQ488&gt;=5,"INEXISTENTE","DÉBIL")))</f>
        <v>#DIV/0!</v>
      </c>
      <c r="AS488" s="272">
        <f t="shared" ref="AS488" si="2469">IF(R488=0,0,ROUND((R488*AQ488),0))</f>
        <v>0</v>
      </c>
      <c r="AT488" s="371" t="str">
        <f t="shared" ref="AT488" si="2470">IF(AS488&gt;=36,"GRAVE", IF(AS488&lt;=10, "LEVE", "MODERADO"))</f>
        <v>LEVE</v>
      </c>
      <c r="AU488" s="293"/>
      <c r="AV488" s="293"/>
      <c r="AW488" s="129"/>
      <c r="AX488" s="129"/>
      <c r="AY488" s="86"/>
      <c r="AZ488" s="87"/>
      <c r="BA488" s="88"/>
      <c r="BB488" s="88"/>
      <c r="BC488" s="88"/>
      <c r="BD488" s="88"/>
      <c r="BE488" s="88"/>
      <c r="BF488" s="88"/>
      <c r="BG488" s="88"/>
    </row>
    <row r="489" spans="1:59" s="90" customFormat="1" hidden="1" x14ac:dyDescent="0.2">
      <c r="A489" s="290"/>
      <c r="B489" s="291"/>
      <c r="C489" s="418"/>
      <c r="D489" s="293"/>
      <c r="E489" s="295"/>
      <c r="F489" s="271"/>
      <c r="G489" s="129"/>
      <c r="H489" s="129"/>
      <c r="I489" s="84"/>
      <c r="J489" s="271"/>
      <c r="K489" s="271"/>
      <c r="L489" s="271"/>
      <c r="M489" s="271"/>
      <c r="N489" s="291"/>
      <c r="O489" s="272"/>
      <c r="P489" s="291"/>
      <c r="Q489" s="272"/>
      <c r="R489" s="272"/>
      <c r="S489" s="85"/>
      <c r="T489" s="84">
        <f t="shared" si="2303"/>
        <v>0</v>
      </c>
      <c r="U489" s="273"/>
      <c r="V489" s="273"/>
      <c r="W489" s="129"/>
      <c r="X489" s="273"/>
      <c r="Y489" s="273"/>
      <c r="Z489" s="132">
        <f t="shared" si="2304"/>
        <v>0</v>
      </c>
      <c r="AA489" s="129"/>
      <c r="AB489" s="129"/>
      <c r="AC489" s="273"/>
      <c r="AD489" s="273"/>
      <c r="AE489" s="132">
        <f t="shared" si="2305"/>
        <v>0</v>
      </c>
      <c r="AF489" s="129"/>
      <c r="AG489" s="129"/>
      <c r="AH489" s="273"/>
      <c r="AI489" s="273"/>
      <c r="AJ489" s="132">
        <f t="shared" si="2306"/>
        <v>0</v>
      </c>
      <c r="AK489" s="129"/>
      <c r="AL489" s="129"/>
      <c r="AM489" s="273"/>
      <c r="AN489" s="273"/>
      <c r="AO489" s="132">
        <f t="shared" si="2307"/>
        <v>0</v>
      </c>
      <c r="AP489" s="129"/>
      <c r="AQ489" s="273"/>
      <c r="AR489" s="369"/>
      <c r="AS489" s="272"/>
      <c r="AT489" s="371"/>
      <c r="AU489" s="293"/>
      <c r="AV489" s="293"/>
      <c r="AW489" s="129"/>
      <c r="AX489" s="129"/>
      <c r="AY489" s="86"/>
      <c r="AZ489" s="87"/>
      <c r="BA489" s="88"/>
      <c r="BB489" s="88"/>
      <c r="BC489" s="88"/>
      <c r="BD489" s="88"/>
      <c r="BE489" s="88"/>
      <c r="BF489" s="88"/>
      <c r="BG489" s="88"/>
    </row>
    <row r="490" spans="1:59" s="90" customFormat="1" hidden="1" x14ac:dyDescent="0.2">
      <c r="A490" s="290"/>
      <c r="B490" s="291"/>
      <c r="C490" s="418"/>
      <c r="D490" s="293"/>
      <c r="E490" s="295"/>
      <c r="F490" s="271"/>
      <c r="G490" s="129"/>
      <c r="H490" s="129"/>
      <c r="I490" s="84"/>
      <c r="J490" s="271"/>
      <c r="K490" s="271"/>
      <c r="L490" s="271"/>
      <c r="M490" s="271"/>
      <c r="N490" s="291"/>
      <c r="O490" s="272"/>
      <c r="P490" s="291"/>
      <c r="Q490" s="272"/>
      <c r="R490" s="272"/>
      <c r="S490" s="85"/>
      <c r="T490" s="84">
        <f t="shared" si="2303"/>
        <v>0</v>
      </c>
      <c r="U490" s="273"/>
      <c r="V490" s="273"/>
      <c r="W490" s="129"/>
      <c r="X490" s="273"/>
      <c r="Y490" s="273"/>
      <c r="Z490" s="132">
        <f t="shared" si="2304"/>
        <v>0</v>
      </c>
      <c r="AA490" s="129"/>
      <c r="AB490" s="129"/>
      <c r="AC490" s="273"/>
      <c r="AD490" s="273"/>
      <c r="AE490" s="132">
        <f t="shared" si="2305"/>
        <v>0</v>
      </c>
      <c r="AF490" s="129"/>
      <c r="AG490" s="129"/>
      <c r="AH490" s="273"/>
      <c r="AI490" s="273"/>
      <c r="AJ490" s="132">
        <f t="shared" si="2306"/>
        <v>0</v>
      </c>
      <c r="AK490" s="129"/>
      <c r="AL490" s="129"/>
      <c r="AM490" s="273"/>
      <c r="AN490" s="273"/>
      <c r="AO490" s="132">
        <f t="shared" si="2307"/>
        <v>0</v>
      </c>
      <c r="AP490" s="129"/>
      <c r="AQ490" s="273"/>
      <c r="AR490" s="369"/>
      <c r="AS490" s="272"/>
      <c r="AT490" s="371"/>
      <c r="AU490" s="293"/>
      <c r="AV490" s="293"/>
      <c r="AW490" s="129"/>
      <c r="AX490" s="129"/>
      <c r="AY490" s="86"/>
      <c r="AZ490" s="87"/>
      <c r="BA490" s="88"/>
      <c r="BB490" s="88"/>
      <c r="BC490" s="88"/>
      <c r="BD490" s="88"/>
      <c r="BE490" s="88"/>
      <c r="BF490" s="88"/>
      <c r="BG490" s="88"/>
    </row>
    <row r="491" spans="1:59" s="90" customFormat="1" hidden="1" x14ac:dyDescent="0.2">
      <c r="A491" s="290">
        <v>161</v>
      </c>
      <c r="B491" s="291"/>
      <c r="C491" s="418" t="e">
        <f>+VLOOKUP(B491,$A$691:$B$730,2,0)</f>
        <v>#N/A</v>
      </c>
      <c r="D491" s="293"/>
      <c r="E491" s="295" t="e">
        <f>IF(D491=$D$661,$E$661,IF(D491=$D$662,$E$662,IF(D491=$D$663,$E$663,IF(D491=$D$664,$E$664,IF(D491=$D$665,$E$665,IF(D491=$D$666,$E$666,IF(D491=$D$667,$E$667,IF(D491=$D$668,$E$668,IF(D491=$D$669,$E$669,IF(D491=$D$670,$E$670,IF(D491=VICERRECTORÍA_ACADÉMICA_,BE1102,IF(D491=PLANEACIÓN_,BE1104, IF(D491=IMPACTO,BE1103,IF(D491=VICERRECTORÍA_ADMINISTRATIVA_FINANCIERA_,BE1105,IF(D491=_VICERRECTORÍA_RESPONSABILIDAD_SOCIAL_Y_BIENESTAR_UNIVERSITARIO_,BE1106," ")))))))))))))))</f>
        <v>#VALUE!</v>
      </c>
      <c r="F491" s="271"/>
      <c r="G491" s="129"/>
      <c r="H491" s="129"/>
      <c r="I491" s="84"/>
      <c r="J491" s="271"/>
      <c r="K491" s="291"/>
      <c r="L491" s="271"/>
      <c r="M491" s="271"/>
      <c r="N491" s="291"/>
      <c r="O491" s="272">
        <f t="shared" ref="O491" si="2471">IF(N491="ALTA",5,IF(N491="MEDIO ALTA",4,IF(N491="MEDIA",3,IF(N491="MEDIO BAJA",2,IF(N491="BAJA",1,0)))))</f>
        <v>0</v>
      </c>
      <c r="P491" s="291"/>
      <c r="Q491" s="272">
        <f t="shared" ref="Q491" si="2472">IF(P491="ALTO",5,IF(P491="MEDIO-ALTO",4,IF(P491="MEDIO",3,IF(P491="MEDIO-BAJO",2,IF(P491="BAJO",1,0)))))</f>
        <v>0</v>
      </c>
      <c r="R491" s="272">
        <f t="shared" si="2440"/>
        <v>0</v>
      </c>
      <c r="S491" s="85"/>
      <c r="T491" s="84">
        <f t="shared" si="2303"/>
        <v>0</v>
      </c>
      <c r="U491" s="273" t="e">
        <f t="shared" ref="U491" si="2473">ROUND(AVERAGEIF(T491:T493,"&gt;0"),0)</f>
        <v>#DIV/0!</v>
      </c>
      <c r="V491" s="273" t="e">
        <f t="shared" ref="V491" si="2474">U491*0.6</f>
        <v>#DIV/0!</v>
      </c>
      <c r="W491" s="129"/>
      <c r="X491" s="273" t="e">
        <f t="shared" ref="X491" si="2475">IF(S491="No_existen",5*$X$10,Y491*$X$10)</f>
        <v>#DIV/0!</v>
      </c>
      <c r="Y491" s="273" t="e">
        <f t="shared" ref="Y491:Y527" si="2476">ROUND(AVERAGEIF(Z491:Z493,"&gt;0"),0)</f>
        <v>#DIV/0!</v>
      </c>
      <c r="Z491" s="132">
        <f t="shared" si="2304"/>
        <v>0</v>
      </c>
      <c r="AA491" s="129"/>
      <c r="AB491" s="129"/>
      <c r="AC491" s="273" t="e">
        <f t="shared" ref="AC491" si="2477">IF(S491="No_existen",5*$AC$10,AD491*$AC$10)</f>
        <v>#DIV/0!</v>
      </c>
      <c r="AD491" s="273" t="e">
        <f t="shared" ref="AD491" si="2478">ROUND(AVERAGEIF(AE491:AE493,"&gt;0"),0)</f>
        <v>#DIV/0!</v>
      </c>
      <c r="AE491" s="132">
        <f t="shared" si="2305"/>
        <v>0</v>
      </c>
      <c r="AF491" s="129"/>
      <c r="AG491" s="129"/>
      <c r="AH491" s="273" t="e">
        <f t="shared" ref="AH491" si="2479">IF(S491="No_existen",5*$AH$10,AI491*$AH$10)</f>
        <v>#DIV/0!</v>
      </c>
      <c r="AI491" s="273" t="e">
        <f t="shared" ref="AI491" si="2480">ROUND(AVERAGEIF(AJ491:AJ493,"&gt;0"),0)</f>
        <v>#DIV/0!</v>
      </c>
      <c r="AJ491" s="132">
        <f t="shared" si="2306"/>
        <v>0</v>
      </c>
      <c r="AK491" s="129"/>
      <c r="AL491" s="129"/>
      <c r="AM491" s="273" t="e">
        <f t="shared" ref="AM491" si="2481">IF(S491="No_existen",5*$AM$10,AN491*$AM$10)</f>
        <v>#DIV/0!</v>
      </c>
      <c r="AN491" s="273" t="e">
        <f t="shared" ref="AN491" si="2482">ROUND(AVERAGEIF(AO491:AO493,"&gt;0"),0)</f>
        <v>#DIV/0!</v>
      </c>
      <c r="AO491" s="132">
        <f t="shared" si="2307"/>
        <v>0</v>
      </c>
      <c r="AP491" s="129"/>
      <c r="AQ491" s="273" t="e">
        <f t="shared" ref="AQ491" si="2483">ROUND(AVERAGE(U491,Y491,AD491,AI491,AN491),0)</f>
        <v>#DIV/0!</v>
      </c>
      <c r="AR491" s="369" t="e">
        <f t="shared" ref="AR491" si="2484">IF(AQ491&lt;1.5,"FUERTE",IF(AND(AQ491&gt;=1.5,AQ491&lt;2.5),"ACEPTABLE",IF(AQ491&gt;=5,"INEXISTENTE","DÉBIL")))</f>
        <v>#DIV/0!</v>
      </c>
      <c r="AS491" s="272">
        <f t="shared" ref="AS491" si="2485">IF(R491=0,0,ROUND((R491*AQ491),0))</f>
        <v>0</v>
      </c>
      <c r="AT491" s="371" t="str">
        <f t="shared" ref="AT491" si="2486">IF(AS491&gt;=36,"GRAVE", IF(AS491&lt;=10, "LEVE", "MODERADO"))</f>
        <v>LEVE</v>
      </c>
      <c r="AU491" s="293"/>
      <c r="AV491" s="293"/>
      <c r="AW491" s="129"/>
      <c r="AX491" s="129"/>
      <c r="AY491" s="86"/>
      <c r="AZ491" s="87"/>
      <c r="BA491" s="88"/>
      <c r="BB491" s="88"/>
      <c r="BC491" s="88"/>
      <c r="BD491" s="88"/>
      <c r="BE491" s="88"/>
      <c r="BF491" s="88"/>
      <c r="BG491" s="88"/>
    </row>
    <row r="492" spans="1:59" s="90" customFormat="1" hidden="1" x14ac:dyDescent="0.2">
      <c r="A492" s="290"/>
      <c r="B492" s="291"/>
      <c r="C492" s="418"/>
      <c r="D492" s="293"/>
      <c r="E492" s="295"/>
      <c r="F492" s="271"/>
      <c r="G492" s="129"/>
      <c r="H492" s="129"/>
      <c r="I492" s="84"/>
      <c r="J492" s="271"/>
      <c r="K492" s="271"/>
      <c r="L492" s="271"/>
      <c r="M492" s="271"/>
      <c r="N492" s="291"/>
      <c r="O492" s="272"/>
      <c r="P492" s="291"/>
      <c r="Q492" s="272"/>
      <c r="R492" s="272"/>
      <c r="S492" s="85"/>
      <c r="T492" s="84">
        <f t="shared" si="2303"/>
        <v>0</v>
      </c>
      <c r="U492" s="273"/>
      <c r="V492" s="273"/>
      <c r="W492" s="129"/>
      <c r="X492" s="273"/>
      <c r="Y492" s="273"/>
      <c r="Z492" s="132">
        <f t="shared" si="2304"/>
        <v>0</v>
      </c>
      <c r="AA492" s="129"/>
      <c r="AB492" s="129"/>
      <c r="AC492" s="273"/>
      <c r="AD492" s="273"/>
      <c r="AE492" s="132">
        <f t="shared" si="2305"/>
        <v>0</v>
      </c>
      <c r="AF492" s="129"/>
      <c r="AG492" s="129"/>
      <c r="AH492" s="273"/>
      <c r="AI492" s="273"/>
      <c r="AJ492" s="132">
        <f t="shared" si="2306"/>
        <v>0</v>
      </c>
      <c r="AK492" s="129"/>
      <c r="AL492" s="129"/>
      <c r="AM492" s="273"/>
      <c r="AN492" s="273"/>
      <c r="AO492" s="132">
        <f t="shared" si="2307"/>
        <v>0</v>
      </c>
      <c r="AP492" s="129"/>
      <c r="AQ492" s="273"/>
      <c r="AR492" s="369"/>
      <c r="AS492" s="272"/>
      <c r="AT492" s="371"/>
      <c r="AU492" s="293"/>
      <c r="AV492" s="293"/>
      <c r="AW492" s="129"/>
      <c r="AX492" s="129"/>
      <c r="AY492" s="86"/>
      <c r="AZ492" s="87"/>
      <c r="BA492" s="88"/>
      <c r="BB492" s="88"/>
      <c r="BC492" s="88"/>
      <c r="BD492" s="88"/>
      <c r="BE492" s="88"/>
      <c r="BF492" s="88"/>
      <c r="BG492" s="88"/>
    </row>
    <row r="493" spans="1:59" s="90" customFormat="1" hidden="1" x14ac:dyDescent="0.2">
      <c r="A493" s="290"/>
      <c r="B493" s="291"/>
      <c r="C493" s="418"/>
      <c r="D493" s="293"/>
      <c r="E493" s="295"/>
      <c r="F493" s="271"/>
      <c r="G493" s="129"/>
      <c r="H493" s="129"/>
      <c r="I493" s="84"/>
      <c r="J493" s="271"/>
      <c r="K493" s="271"/>
      <c r="L493" s="271"/>
      <c r="M493" s="271"/>
      <c r="N493" s="291"/>
      <c r="O493" s="272"/>
      <c r="P493" s="291"/>
      <c r="Q493" s="272"/>
      <c r="R493" s="272"/>
      <c r="S493" s="85"/>
      <c r="T493" s="84">
        <f t="shared" si="2303"/>
        <v>0</v>
      </c>
      <c r="U493" s="273"/>
      <c r="V493" s="273"/>
      <c r="W493" s="129"/>
      <c r="X493" s="273"/>
      <c r="Y493" s="273"/>
      <c r="Z493" s="132">
        <f t="shared" si="2304"/>
        <v>0</v>
      </c>
      <c r="AA493" s="129"/>
      <c r="AB493" s="129"/>
      <c r="AC493" s="273"/>
      <c r="AD493" s="273"/>
      <c r="AE493" s="132">
        <f t="shared" si="2305"/>
        <v>0</v>
      </c>
      <c r="AF493" s="129"/>
      <c r="AG493" s="129"/>
      <c r="AH493" s="273"/>
      <c r="AI493" s="273"/>
      <c r="AJ493" s="132">
        <f t="shared" si="2306"/>
        <v>0</v>
      </c>
      <c r="AK493" s="129"/>
      <c r="AL493" s="129"/>
      <c r="AM493" s="273"/>
      <c r="AN493" s="273"/>
      <c r="AO493" s="132">
        <f t="shared" si="2307"/>
        <v>0</v>
      </c>
      <c r="AP493" s="129"/>
      <c r="AQ493" s="273"/>
      <c r="AR493" s="369"/>
      <c r="AS493" s="272"/>
      <c r="AT493" s="371"/>
      <c r="AU493" s="293"/>
      <c r="AV493" s="293"/>
      <c r="AW493" s="129"/>
      <c r="AX493" s="129"/>
      <c r="AY493" s="86"/>
      <c r="AZ493" s="87"/>
      <c r="BA493" s="88"/>
      <c r="BB493" s="88"/>
      <c r="BC493" s="88"/>
      <c r="BD493" s="88"/>
      <c r="BE493" s="88"/>
      <c r="BF493" s="88"/>
      <c r="BG493" s="88"/>
    </row>
    <row r="494" spans="1:59" s="90" customFormat="1" hidden="1" x14ac:dyDescent="0.2">
      <c r="A494" s="290">
        <v>162</v>
      </c>
      <c r="B494" s="291"/>
      <c r="C494" s="418" t="e">
        <f>+VLOOKUP(B494,$A$691:$B$730,2,0)</f>
        <v>#N/A</v>
      </c>
      <c r="D494" s="293"/>
      <c r="E494" s="295" t="e">
        <f>IF(D494=$D$661,$E$661,IF(D494=$D$662,$E$662,IF(D494=$D$663,$E$663,IF(D494=$D$664,$E$664,IF(D494=$D$665,$E$665,IF(D494=$D$666,$E$666,IF(D494=$D$667,$E$667,IF(D494=$D$668,$E$668,IF(D494=$D$669,$E$669,IF(D494=$D$670,$E$670,IF(D494=VICERRECTORÍA_ACADÉMICA_,BE1105,IF(D494=PLANEACIÓN_,BE1107, IF(D494=IMPACTO,BE1106,IF(D494=VICERRECTORÍA_ADMINISTRATIVA_FINANCIERA_,BE1108,IF(D494=_VICERRECTORÍA_RESPONSABILIDAD_SOCIAL_Y_BIENESTAR_UNIVERSITARIO_,BE1109," ")))))))))))))))</f>
        <v>#VALUE!</v>
      </c>
      <c r="F494" s="271"/>
      <c r="G494" s="129"/>
      <c r="H494" s="129"/>
      <c r="I494" s="84"/>
      <c r="J494" s="271"/>
      <c r="K494" s="291"/>
      <c r="L494" s="271"/>
      <c r="M494" s="271"/>
      <c r="N494" s="291"/>
      <c r="O494" s="272">
        <f t="shared" ref="O494" si="2487">IF(N494="ALTA",5,IF(N494="MEDIO ALTA",4,IF(N494="MEDIA",3,IF(N494="MEDIO BAJA",2,IF(N494="BAJA",1,0)))))</f>
        <v>0</v>
      </c>
      <c r="P494" s="291"/>
      <c r="Q494" s="272">
        <f t="shared" ref="Q494" si="2488">IF(P494="ALTO",5,IF(P494="MEDIO-ALTO",4,IF(P494="MEDIO",3,IF(P494="MEDIO-BAJO",2,IF(P494="BAJO",1,0)))))</f>
        <v>0</v>
      </c>
      <c r="R494" s="272">
        <f t="shared" si="2440"/>
        <v>0</v>
      </c>
      <c r="S494" s="85"/>
      <c r="T494" s="84">
        <f t="shared" si="2303"/>
        <v>0</v>
      </c>
      <c r="U494" s="273" t="e">
        <f t="shared" si="2158"/>
        <v>#DIV/0!</v>
      </c>
      <c r="V494" s="273" t="e">
        <f t="shared" si="2159"/>
        <v>#DIV/0!</v>
      </c>
      <c r="W494" s="129"/>
      <c r="X494" s="273" t="e">
        <f t="shared" ref="X494" si="2489">IF(S494="No_existen",5*$X$10,Y494*$X$10)</f>
        <v>#DIV/0!</v>
      </c>
      <c r="Y494" s="273" t="e">
        <f t="shared" ref="Y494:Y530" si="2490">ROUND(AVERAGEIF(Z494:Z496,"&gt;0"),0)</f>
        <v>#DIV/0!</v>
      </c>
      <c r="Z494" s="132">
        <f t="shared" si="2304"/>
        <v>0</v>
      </c>
      <c r="AA494" s="129"/>
      <c r="AB494" s="129"/>
      <c r="AC494" s="273" t="e">
        <f t="shared" ref="AC494" si="2491">IF(S494="No_existen",5*$AC$10,AD494*$AC$10)</f>
        <v>#DIV/0!</v>
      </c>
      <c r="AD494" s="273" t="e">
        <f t="shared" si="2163"/>
        <v>#DIV/0!</v>
      </c>
      <c r="AE494" s="132">
        <f t="shared" si="2305"/>
        <v>0</v>
      </c>
      <c r="AF494" s="129"/>
      <c r="AG494" s="129"/>
      <c r="AH494" s="273" t="e">
        <f t="shared" ref="AH494" si="2492">IF(S494="No_existen",5*$AH$10,AI494*$AH$10)</f>
        <v>#DIV/0!</v>
      </c>
      <c r="AI494" s="273" t="e">
        <f t="shared" ref="AI494" si="2493">ROUND(AVERAGEIF(AJ494:AJ496,"&gt;0"),0)</f>
        <v>#DIV/0!</v>
      </c>
      <c r="AJ494" s="132">
        <f t="shared" si="2306"/>
        <v>0</v>
      </c>
      <c r="AK494" s="129"/>
      <c r="AL494" s="129"/>
      <c r="AM494" s="273" t="e">
        <f t="shared" ref="AM494" si="2494">IF(S494="No_existen",5*$AM$10,AN494*$AM$10)</f>
        <v>#DIV/0!</v>
      </c>
      <c r="AN494" s="273" t="e">
        <f t="shared" ref="AN494" si="2495">ROUND(AVERAGEIF(AO494:AO496,"&gt;0"),0)</f>
        <v>#DIV/0!</v>
      </c>
      <c r="AO494" s="132">
        <f t="shared" si="2307"/>
        <v>0</v>
      </c>
      <c r="AP494" s="129"/>
      <c r="AQ494" s="273" t="e">
        <f t="shared" ref="AQ494" si="2496">ROUND(AVERAGE(U494,Y494,AD494,AI494,AN494),0)</f>
        <v>#DIV/0!</v>
      </c>
      <c r="AR494" s="369" t="e">
        <f t="shared" ref="AR494" si="2497">IF(AQ494&lt;1.5,"FUERTE",IF(AND(AQ494&gt;=1.5,AQ494&lt;2.5),"ACEPTABLE",IF(AQ494&gt;=5,"INEXISTENTE","DÉBIL")))</f>
        <v>#DIV/0!</v>
      </c>
      <c r="AS494" s="272">
        <f t="shared" ref="AS494" si="2498">IF(R494=0,0,ROUND((R494*AQ494),0))</f>
        <v>0</v>
      </c>
      <c r="AT494" s="371" t="str">
        <f t="shared" ref="AT494" si="2499">IF(AS494&gt;=36,"GRAVE", IF(AS494&lt;=10, "LEVE", "MODERADO"))</f>
        <v>LEVE</v>
      </c>
      <c r="AU494" s="293"/>
      <c r="AV494" s="293"/>
      <c r="AW494" s="129"/>
      <c r="AX494" s="129"/>
      <c r="AY494" s="86"/>
      <c r="AZ494" s="87"/>
      <c r="BA494" s="88"/>
      <c r="BB494" s="88"/>
      <c r="BC494" s="88"/>
      <c r="BD494" s="88"/>
      <c r="BE494" s="88"/>
      <c r="BF494" s="88"/>
      <c r="BG494" s="88"/>
    </row>
    <row r="495" spans="1:59" s="90" customFormat="1" hidden="1" x14ac:dyDescent="0.2">
      <c r="A495" s="290"/>
      <c r="B495" s="291"/>
      <c r="C495" s="418"/>
      <c r="D495" s="293"/>
      <c r="E495" s="295"/>
      <c r="F495" s="271"/>
      <c r="G495" s="129"/>
      <c r="H495" s="129"/>
      <c r="I495" s="84"/>
      <c r="J495" s="271"/>
      <c r="K495" s="271"/>
      <c r="L495" s="271"/>
      <c r="M495" s="271"/>
      <c r="N495" s="291"/>
      <c r="O495" s="272"/>
      <c r="P495" s="291"/>
      <c r="Q495" s="272"/>
      <c r="R495" s="272"/>
      <c r="S495" s="85"/>
      <c r="T495" s="84">
        <f t="shared" si="2303"/>
        <v>0</v>
      </c>
      <c r="U495" s="273"/>
      <c r="V495" s="273"/>
      <c r="W495" s="129"/>
      <c r="X495" s="273"/>
      <c r="Y495" s="273"/>
      <c r="Z495" s="132">
        <f t="shared" si="2304"/>
        <v>0</v>
      </c>
      <c r="AA495" s="129"/>
      <c r="AB495" s="129"/>
      <c r="AC495" s="273"/>
      <c r="AD495" s="273"/>
      <c r="AE495" s="132">
        <f t="shared" si="2305"/>
        <v>0</v>
      </c>
      <c r="AF495" s="129"/>
      <c r="AG495" s="129"/>
      <c r="AH495" s="273"/>
      <c r="AI495" s="273"/>
      <c r="AJ495" s="132">
        <f t="shared" si="2306"/>
        <v>0</v>
      </c>
      <c r="AK495" s="129"/>
      <c r="AL495" s="129"/>
      <c r="AM495" s="273"/>
      <c r="AN495" s="273"/>
      <c r="AO495" s="132">
        <f t="shared" si="2307"/>
        <v>0</v>
      </c>
      <c r="AP495" s="129"/>
      <c r="AQ495" s="273"/>
      <c r="AR495" s="369"/>
      <c r="AS495" s="272"/>
      <c r="AT495" s="371"/>
      <c r="AU495" s="293"/>
      <c r="AV495" s="293"/>
      <c r="AW495" s="129"/>
      <c r="AX495" s="129"/>
      <c r="AY495" s="86"/>
      <c r="AZ495" s="87"/>
      <c r="BA495" s="88"/>
      <c r="BB495" s="88"/>
      <c r="BC495" s="88"/>
      <c r="BD495" s="88"/>
      <c r="BE495" s="88"/>
      <c r="BF495" s="88"/>
      <c r="BG495" s="88"/>
    </row>
    <row r="496" spans="1:59" s="90" customFormat="1" hidden="1" x14ac:dyDescent="0.2">
      <c r="A496" s="290"/>
      <c r="B496" s="291"/>
      <c r="C496" s="418"/>
      <c r="D496" s="293"/>
      <c r="E496" s="295"/>
      <c r="F496" s="271"/>
      <c r="G496" s="129"/>
      <c r="H496" s="129"/>
      <c r="I496" s="84"/>
      <c r="J496" s="271"/>
      <c r="K496" s="271"/>
      <c r="L496" s="271"/>
      <c r="M496" s="271"/>
      <c r="N496" s="291"/>
      <c r="O496" s="272"/>
      <c r="P496" s="291"/>
      <c r="Q496" s="272"/>
      <c r="R496" s="272"/>
      <c r="S496" s="85"/>
      <c r="T496" s="84">
        <f t="shared" si="2303"/>
        <v>0</v>
      </c>
      <c r="U496" s="273"/>
      <c r="V496" s="273"/>
      <c r="W496" s="129"/>
      <c r="X496" s="273"/>
      <c r="Y496" s="273"/>
      <c r="Z496" s="132">
        <f t="shared" si="2304"/>
        <v>0</v>
      </c>
      <c r="AA496" s="129"/>
      <c r="AB496" s="129"/>
      <c r="AC496" s="273"/>
      <c r="AD496" s="273"/>
      <c r="AE496" s="132">
        <f t="shared" si="2305"/>
        <v>0</v>
      </c>
      <c r="AF496" s="129"/>
      <c r="AG496" s="129"/>
      <c r="AH496" s="273"/>
      <c r="AI496" s="273"/>
      <c r="AJ496" s="132">
        <f t="shared" si="2306"/>
        <v>0</v>
      </c>
      <c r="AK496" s="129"/>
      <c r="AL496" s="129"/>
      <c r="AM496" s="273"/>
      <c r="AN496" s="273"/>
      <c r="AO496" s="132">
        <f t="shared" si="2307"/>
        <v>0</v>
      </c>
      <c r="AP496" s="129"/>
      <c r="AQ496" s="273"/>
      <c r="AR496" s="369"/>
      <c r="AS496" s="272"/>
      <c r="AT496" s="371"/>
      <c r="AU496" s="293"/>
      <c r="AV496" s="293"/>
      <c r="AW496" s="129"/>
      <c r="AX496" s="129"/>
      <c r="AY496" s="86"/>
      <c r="AZ496" s="87"/>
      <c r="BA496" s="88"/>
      <c r="BB496" s="88"/>
      <c r="BC496" s="88"/>
      <c r="BD496" s="88"/>
      <c r="BE496" s="88"/>
      <c r="BF496" s="88"/>
      <c r="BG496" s="88"/>
    </row>
    <row r="497" spans="1:59" s="90" customFormat="1" hidden="1" x14ac:dyDescent="0.2">
      <c r="A497" s="290">
        <v>163</v>
      </c>
      <c r="B497" s="291"/>
      <c r="C497" s="418" t="e">
        <f>+VLOOKUP(B497,$A$691:$B$730,2,0)</f>
        <v>#N/A</v>
      </c>
      <c r="D497" s="293"/>
      <c r="E497" s="295" t="e">
        <f>IF(D497=$D$661,$E$661,IF(D497=$D$662,$E$662,IF(D497=$D$663,$E$663,IF(D497=$D$664,$E$664,IF(D497=$D$665,$E$665,IF(D497=$D$666,$E$666,IF(D497=$D$667,$E$667,IF(D497=$D$668,$E$668,IF(D497=$D$669,$E$669,IF(D497=$D$670,$E$670,IF(D497=VICERRECTORÍA_ACADÉMICA_,BE1108,IF(D497=PLANEACIÓN_,BE1110, IF(D497=IMPACTO,BE1109,IF(D497=VICERRECTORÍA_ADMINISTRATIVA_FINANCIERA_,BE1111,IF(D497=_VICERRECTORÍA_RESPONSABILIDAD_SOCIAL_Y_BIENESTAR_UNIVERSITARIO_,BE1112," ")))))))))))))))</f>
        <v>#VALUE!</v>
      </c>
      <c r="F497" s="271"/>
      <c r="G497" s="129"/>
      <c r="H497" s="129"/>
      <c r="I497" s="84"/>
      <c r="J497" s="271"/>
      <c r="K497" s="291"/>
      <c r="L497" s="271"/>
      <c r="M497" s="271"/>
      <c r="N497" s="291"/>
      <c r="O497" s="272">
        <f t="shared" ref="O497" si="2500">IF(N497="ALTA",5,IF(N497="MEDIO ALTA",4,IF(N497="MEDIA",3,IF(N497="MEDIO BAJA",2,IF(N497="BAJA",1,0)))))</f>
        <v>0</v>
      </c>
      <c r="P497" s="291"/>
      <c r="Q497" s="272">
        <f t="shared" ref="Q497" si="2501">IF(P497="ALTO",5,IF(P497="MEDIO-ALTO",4,IF(P497="MEDIO",3,IF(P497="MEDIO-BAJO",2,IF(P497="BAJO",1,0)))))</f>
        <v>0</v>
      </c>
      <c r="R497" s="272">
        <f t="shared" si="2440"/>
        <v>0</v>
      </c>
      <c r="S497" s="85"/>
      <c r="T497" s="84">
        <f t="shared" si="2303"/>
        <v>0</v>
      </c>
      <c r="U497" s="273" t="e">
        <f t="shared" si="2175"/>
        <v>#DIV/0!</v>
      </c>
      <c r="V497" s="273" t="e">
        <f t="shared" si="2176"/>
        <v>#DIV/0!</v>
      </c>
      <c r="W497" s="129"/>
      <c r="X497" s="273" t="e">
        <f t="shared" ref="X497" si="2502">IF(S497="No_existen",5*$X$10,Y497*$X$10)</f>
        <v>#DIV/0!</v>
      </c>
      <c r="Y497" s="273" t="e">
        <f t="shared" ref="Y497:Y533" si="2503">ROUND(AVERAGEIF(Z497:Z499,"&gt;0"),0)</f>
        <v>#DIV/0!</v>
      </c>
      <c r="Z497" s="132">
        <f t="shared" si="2304"/>
        <v>0</v>
      </c>
      <c r="AA497" s="129"/>
      <c r="AB497" s="129"/>
      <c r="AC497" s="273" t="e">
        <f t="shared" ref="AC497" si="2504">IF(S497="No_existen",5*$AC$10,AD497*$AC$10)</f>
        <v>#DIV/0!</v>
      </c>
      <c r="AD497" s="273" t="e">
        <f t="shared" si="2180"/>
        <v>#DIV/0!</v>
      </c>
      <c r="AE497" s="132">
        <f t="shared" si="2305"/>
        <v>0</v>
      </c>
      <c r="AF497" s="129"/>
      <c r="AG497" s="129"/>
      <c r="AH497" s="273" t="e">
        <f t="shared" ref="AH497" si="2505">IF(S497="No_existen",5*$AH$10,AI497*$AH$10)</f>
        <v>#DIV/0!</v>
      </c>
      <c r="AI497" s="273" t="e">
        <f t="shared" ref="AI497" si="2506">ROUND(AVERAGEIF(AJ497:AJ499,"&gt;0"),0)</f>
        <v>#DIV/0!</v>
      </c>
      <c r="AJ497" s="132">
        <f t="shared" si="2306"/>
        <v>0</v>
      </c>
      <c r="AK497" s="129"/>
      <c r="AL497" s="129"/>
      <c r="AM497" s="273" t="e">
        <f t="shared" ref="AM497" si="2507">IF(S497="No_existen",5*$AM$10,AN497*$AM$10)</f>
        <v>#DIV/0!</v>
      </c>
      <c r="AN497" s="273" t="e">
        <f t="shared" ref="AN497" si="2508">ROUND(AVERAGEIF(AO497:AO499,"&gt;0"),0)</f>
        <v>#DIV/0!</v>
      </c>
      <c r="AO497" s="132">
        <f t="shared" si="2307"/>
        <v>0</v>
      </c>
      <c r="AP497" s="129"/>
      <c r="AQ497" s="273" t="e">
        <f t="shared" ref="AQ497" si="2509">ROUND(AVERAGE(U497,Y497,AD497,AI497,AN497),0)</f>
        <v>#DIV/0!</v>
      </c>
      <c r="AR497" s="369" t="e">
        <f t="shared" ref="AR497" si="2510">IF(AQ497&lt;1.5,"FUERTE",IF(AND(AQ497&gt;=1.5,AQ497&lt;2.5),"ACEPTABLE",IF(AQ497&gt;=5,"INEXISTENTE","DÉBIL")))</f>
        <v>#DIV/0!</v>
      </c>
      <c r="AS497" s="272">
        <f t="shared" ref="AS497" si="2511">IF(R497=0,0,ROUND((R497*AQ497),0))</f>
        <v>0</v>
      </c>
      <c r="AT497" s="371" t="str">
        <f t="shared" ref="AT497" si="2512">IF(AS497&gt;=36,"GRAVE", IF(AS497&lt;=10, "LEVE", "MODERADO"))</f>
        <v>LEVE</v>
      </c>
      <c r="AU497" s="293"/>
      <c r="AV497" s="293"/>
      <c r="AW497" s="129"/>
      <c r="AX497" s="129"/>
      <c r="AY497" s="86"/>
      <c r="AZ497" s="87"/>
      <c r="BA497" s="88"/>
      <c r="BB497" s="88"/>
      <c r="BC497" s="88"/>
      <c r="BD497" s="88"/>
      <c r="BE497" s="88"/>
      <c r="BF497" s="88"/>
      <c r="BG497" s="88"/>
    </row>
    <row r="498" spans="1:59" s="90" customFormat="1" hidden="1" x14ac:dyDescent="0.2">
      <c r="A498" s="290"/>
      <c r="B498" s="291"/>
      <c r="C498" s="418"/>
      <c r="D498" s="293"/>
      <c r="E498" s="295"/>
      <c r="F498" s="271"/>
      <c r="G498" s="129"/>
      <c r="H498" s="129"/>
      <c r="I498" s="84"/>
      <c r="J498" s="271"/>
      <c r="K498" s="271"/>
      <c r="L498" s="271"/>
      <c r="M498" s="271"/>
      <c r="N498" s="291"/>
      <c r="O498" s="272"/>
      <c r="P498" s="291"/>
      <c r="Q498" s="272"/>
      <c r="R498" s="272"/>
      <c r="S498" s="85"/>
      <c r="T498" s="84">
        <f t="shared" si="2303"/>
        <v>0</v>
      </c>
      <c r="U498" s="273"/>
      <c r="V498" s="273"/>
      <c r="W498" s="129"/>
      <c r="X498" s="273"/>
      <c r="Y498" s="273"/>
      <c r="Z498" s="132">
        <f t="shared" si="2304"/>
        <v>0</v>
      </c>
      <c r="AA498" s="129"/>
      <c r="AB498" s="129"/>
      <c r="AC498" s="273"/>
      <c r="AD498" s="273"/>
      <c r="AE498" s="132">
        <f t="shared" si="2305"/>
        <v>0</v>
      </c>
      <c r="AF498" s="129"/>
      <c r="AG498" s="129"/>
      <c r="AH498" s="273"/>
      <c r="AI498" s="273"/>
      <c r="AJ498" s="132">
        <f t="shared" si="2306"/>
        <v>0</v>
      </c>
      <c r="AK498" s="129"/>
      <c r="AL498" s="129"/>
      <c r="AM498" s="273"/>
      <c r="AN498" s="273"/>
      <c r="AO498" s="132">
        <f t="shared" si="2307"/>
        <v>0</v>
      </c>
      <c r="AP498" s="129"/>
      <c r="AQ498" s="273"/>
      <c r="AR498" s="369"/>
      <c r="AS498" s="272"/>
      <c r="AT498" s="371"/>
      <c r="AU498" s="293"/>
      <c r="AV498" s="293"/>
      <c r="AW498" s="129"/>
      <c r="AX498" s="129"/>
      <c r="AY498" s="86"/>
      <c r="AZ498" s="87"/>
      <c r="BA498" s="88"/>
      <c r="BB498" s="88"/>
      <c r="BC498" s="88"/>
      <c r="BD498" s="88"/>
      <c r="BE498" s="88"/>
      <c r="BF498" s="88"/>
      <c r="BG498" s="88"/>
    </row>
    <row r="499" spans="1:59" s="90" customFormat="1" hidden="1" x14ac:dyDescent="0.2">
      <c r="A499" s="290"/>
      <c r="B499" s="291"/>
      <c r="C499" s="418"/>
      <c r="D499" s="293"/>
      <c r="E499" s="295"/>
      <c r="F499" s="271"/>
      <c r="G499" s="129"/>
      <c r="H499" s="129"/>
      <c r="I499" s="84"/>
      <c r="J499" s="271"/>
      <c r="K499" s="271"/>
      <c r="L499" s="271"/>
      <c r="M499" s="271"/>
      <c r="N499" s="291"/>
      <c r="O499" s="272"/>
      <c r="P499" s="291"/>
      <c r="Q499" s="272"/>
      <c r="R499" s="272"/>
      <c r="S499" s="85"/>
      <c r="T499" s="84">
        <f t="shared" si="2303"/>
        <v>0</v>
      </c>
      <c r="U499" s="273"/>
      <c r="V499" s="273"/>
      <c r="W499" s="129"/>
      <c r="X499" s="273"/>
      <c r="Y499" s="273"/>
      <c r="Z499" s="132">
        <f t="shared" si="2304"/>
        <v>0</v>
      </c>
      <c r="AA499" s="129"/>
      <c r="AB499" s="129"/>
      <c r="AC499" s="273"/>
      <c r="AD499" s="273"/>
      <c r="AE499" s="132">
        <f t="shared" si="2305"/>
        <v>0</v>
      </c>
      <c r="AF499" s="129"/>
      <c r="AG499" s="129"/>
      <c r="AH499" s="273"/>
      <c r="AI499" s="273"/>
      <c r="AJ499" s="132">
        <f t="shared" si="2306"/>
        <v>0</v>
      </c>
      <c r="AK499" s="129"/>
      <c r="AL499" s="129"/>
      <c r="AM499" s="273"/>
      <c r="AN499" s="273"/>
      <c r="AO499" s="132">
        <f t="shared" si="2307"/>
        <v>0</v>
      </c>
      <c r="AP499" s="129"/>
      <c r="AQ499" s="273"/>
      <c r="AR499" s="369"/>
      <c r="AS499" s="272"/>
      <c r="AT499" s="371"/>
      <c r="AU499" s="293"/>
      <c r="AV499" s="293"/>
      <c r="AW499" s="129"/>
      <c r="AX499" s="129"/>
      <c r="AY499" s="86"/>
      <c r="AZ499" s="87"/>
      <c r="BA499" s="88"/>
      <c r="BB499" s="88"/>
      <c r="BC499" s="88"/>
      <c r="BD499" s="88"/>
      <c r="BE499" s="88"/>
      <c r="BF499" s="88"/>
      <c r="BG499" s="88"/>
    </row>
    <row r="500" spans="1:59" s="90" customFormat="1" hidden="1" x14ac:dyDescent="0.2">
      <c r="A500" s="290">
        <v>164</v>
      </c>
      <c r="B500" s="291"/>
      <c r="C500" s="418" t="e">
        <f>+VLOOKUP(B500,$A$691:$B$730,2,0)</f>
        <v>#N/A</v>
      </c>
      <c r="D500" s="293"/>
      <c r="E500" s="295" t="e">
        <f>IF(D500=$D$661,$E$661,IF(D500=$D$662,$E$662,IF(D500=$D$663,$E$663,IF(D500=$D$664,$E$664,IF(D500=$D$665,$E$665,IF(D500=$D$666,$E$666,IF(D500=$D$667,$E$667,IF(D500=$D$668,$E$668,IF(D500=$D$669,$E$669,IF(D500=$D$670,$E$670,IF(D500=VICERRECTORÍA_ACADÉMICA_,BE1111,IF(D500=PLANEACIÓN_,BE1113, IF(D500=IMPACTO,BE1112,IF(D500=VICERRECTORÍA_ADMINISTRATIVA_FINANCIERA_,BE1114,IF(D500=_VICERRECTORÍA_RESPONSABILIDAD_SOCIAL_Y_BIENESTAR_UNIVERSITARIO_,BE1115," ")))))))))))))))</f>
        <v>#VALUE!</v>
      </c>
      <c r="F500" s="271"/>
      <c r="G500" s="129"/>
      <c r="H500" s="129"/>
      <c r="I500" s="84"/>
      <c r="J500" s="271"/>
      <c r="K500" s="291"/>
      <c r="L500" s="271"/>
      <c r="M500" s="271"/>
      <c r="N500" s="291"/>
      <c r="O500" s="272">
        <f t="shared" ref="O500" si="2513">IF(N500="ALTA",5,IF(N500="MEDIO ALTA",4,IF(N500="MEDIA",3,IF(N500="MEDIO BAJA",2,IF(N500="BAJA",1,0)))))</f>
        <v>0</v>
      </c>
      <c r="P500" s="291"/>
      <c r="Q500" s="272">
        <f t="shared" ref="Q500" si="2514">IF(P500="ALTO",5,IF(P500="MEDIO-ALTO",4,IF(P500="MEDIO",3,IF(P500="MEDIO-BAJO",2,IF(P500="BAJO",1,0)))))</f>
        <v>0</v>
      </c>
      <c r="R500" s="272">
        <f t="shared" si="2440"/>
        <v>0</v>
      </c>
      <c r="S500" s="85"/>
      <c r="T500" s="84">
        <f t="shared" si="2303"/>
        <v>0</v>
      </c>
      <c r="U500" s="273" t="e">
        <f t="shared" si="2192"/>
        <v>#DIV/0!</v>
      </c>
      <c r="V500" s="273" t="e">
        <f t="shared" si="2193"/>
        <v>#DIV/0!</v>
      </c>
      <c r="W500" s="129"/>
      <c r="X500" s="273" t="e">
        <f t="shared" ref="X500" si="2515">IF(S500="No_existen",5*$X$10,Y500*$X$10)</f>
        <v>#DIV/0!</v>
      </c>
      <c r="Y500" s="273" t="e">
        <f t="shared" ref="Y500" si="2516">ROUND(AVERAGEIF(Z500:Z502,"&gt;0"),0)</f>
        <v>#DIV/0!</v>
      </c>
      <c r="Z500" s="132">
        <f t="shared" si="2304"/>
        <v>0</v>
      </c>
      <c r="AA500" s="129"/>
      <c r="AB500" s="129"/>
      <c r="AC500" s="273" t="e">
        <f t="shared" ref="AC500" si="2517">IF(S500="No_existen",5*$AC$10,AD500*$AC$10)</f>
        <v>#DIV/0!</v>
      </c>
      <c r="AD500" s="273" t="e">
        <f t="shared" si="2197"/>
        <v>#DIV/0!</v>
      </c>
      <c r="AE500" s="132">
        <f t="shared" si="2305"/>
        <v>0</v>
      </c>
      <c r="AF500" s="129"/>
      <c r="AG500" s="129"/>
      <c r="AH500" s="273" t="e">
        <f t="shared" ref="AH500" si="2518">IF(S500="No_existen",5*$AH$10,AI500*$AH$10)</f>
        <v>#DIV/0!</v>
      </c>
      <c r="AI500" s="273" t="e">
        <f t="shared" ref="AI500" si="2519">ROUND(AVERAGEIF(AJ500:AJ502,"&gt;0"),0)</f>
        <v>#DIV/0!</v>
      </c>
      <c r="AJ500" s="132">
        <f t="shared" si="2306"/>
        <v>0</v>
      </c>
      <c r="AK500" s="129"/>
      <c r="AL500" s="129"/>
      <c r="AM500" s="273" t="e">
        <f t="shared" ref="AM500" si="2520">IF(S500="No_existen",5*$AM$10,AN500*$AM$10)</f>
        <v>#DIV/0!</v>
      </c>
      <c r="AN500" s="273" t="e">
        <f t="shared" ref="AN500" si="2521">ROUND(AVERAGEIF(AO500:AO502,"&gt;0"),0)</f>
        <v>#DIV/0!</v>
      </c>
      <c r="AO500" s="132">
        <f t="shared" si="2307"/>
        <v>0</v>
      </c>
      <c r="AP500" s="129"/>
      <c r="AQ500" s="273" t="e">
        <f t="shared" ref="AQ500" si="2522">ROUND(AVERAGE(U500,Y500,AD500,AI500,AN500),0)</f>
        <v>#DIV/0!</v>
      </c>
      <c r="AR500" s="369" t="e">
        <f t="shared" ref="AR500" si="2523">IF(AQ500&lt;1.5,"FUERTE",IF(AND(AQ500&gt;=1.5,AQ500&lt;2.5),"ACEPTABLE",IF(AQ500&gt;=5,"INEXISTENTE","DÉBIL")))</f>
        <v>#DIV/0!</v>
      </c>
      <c r="AS500" s="272">
        <f t="shared" ref="AS500" si="2524">IF(R500=0,0,ROUND((R500*AQ500),0))</f>
        <v>0</v>
      </c>
      <c r="AT500" s="371" t="str">
        <f t="shared" ref="AT500" si="2525">IF(AS500&gt;=36,"GRAVE", IF(AS500&lt;=10, "LEVE", "MODERADO"))</f>
        <v>LEVE</v>
      </c>
      <c r="AU500" s="293"/>
      <c r="AV500" s="293"/>
      <c r="AW500" s="129"/>
      <c r="AX500" s="129"/>
      <c r="AY500" s="86"/>
      <c r="AZ500" s="87"/>
      <c r="BA500" s="88"/>
      <c r="BB500" s="88"/>
      <c r="BC500" s="88"/>
      <c r="BD500" s="88"/>
      <c r="BE500" s="88"/>
      <c r="BF500" s="88"/>
      <c r="BG500" s="88"/>
    </row>
    <row r="501" spans="1:59" s="90" customFormat="1" hidden="1" x14ac:dyDescent="0.2">
      <c r="A501" s="290"/>
      <c r="B501" s="291"/>
      <c r="C501" s="418"/>
      <c r="D501" s="293"/>
      <c r="E501" s="295"/>
      <c r="F501" s="271"/>
      <c r="G501" s="129"/>
      <c r="H501" s="129"/>
      <c r="I501" s="84"/>
      <c r="J501" s="271"/>
      <c r="K501" s="271"/>
      <c r="L501" s="271"/>
      <c r="M501" s="271"/>
      <c r="N501" s="291"/>
      <c r="O501" s="272"/>
      <c r="P501" s="291"/>
      <c r="Q501" s="272"/>
      <c r="R501" s="272"/>
      <c r="S501" s="85"/>
      <c r="T501" s="84">
        <f t="shared" si="2303"/>
        <v>0</v>
      </c>
      <c r="U501" s="273"/>
      <c r="V501" s="273"/>
      <c r="W501" s="129"/>
      <c r="X501" s="273"/>
      <c r="Y501" s="273"/>
      <c r="Z501" s="132">
        <f t="shared" si="2304"/>
        <v>0</v>
      </c>
      <c r="AA501" s="129"/>
      <c r="AB501" s="129"/>
      <c r="AC501" s="273"/>
      <c r="AD501" s="273"/>
      <c r="AE501" s="132">
        <f t="shared" si="2305"/>
        <v>0</v>
      </c>
      <c r="AF501" s="129"/>
      <c r="AG501" s="129"/>
      <c r="AH501" s="273"/>
      <c r="AI501" s="273"/>
      <c r="AJ501" s="132">
        <f t="shared" si="2306"/>
        <v>0</v>
      </c>
      <c r="AK501" s="129"/>
      <c r="AL501" s="129"/>
      <c r="AM501" s="273"/>
      <c r="AN501" s="273"/>
      <c r="AO501" s="132">
        <f t="shared" si="2307"/>
        <v>0</v>
      </c>
      <c r="AP501" s="129"/>
      <c r="AQ501" s="273"/>
      <c r="AR501" s="369"/>
      <c r="AS501" s="272"/>
      <c r="AT501" s="371"/>
      <c r="AU501" s="293"/>
      <c r="AV501" s="293"/>
      <c r="AW501" s="129"/>
      <c r="AX501" s="129"/>
      <c r="AY501" s="86"/>
      <c r="AZ501" s="87"/>
      <c r="BA501" s="88"/>
      <c r="BB501" s="88"/>
      <c r="BC501" s="88"/>
      <c r="BD501" s="88"/>
      <c r="BE501" s="88"/>
      <c r="BF501" s="88"/>
      <c r="BG501" s="88"/>
    </row>
    <row r="502" spans="1:59" s="90" customFormat="1" hidden="1" x14ac:dyDescent="0.2">
      <c r="A502" s="290"/>
      <c r="B502" s="291"/>
      <c r="C502" s="418"/>
      <c r="D502" s="293"/>
      <c r="E502" s="295"/>
      <c r="F502" s="271"/>
      <c r="G502" s="129"/>
      <c r="H502" s="129"/>
      <c r="I502" s="84"/>
      <c r="J502" s="271"/>
      <c r="K502" s="271"/>
      <c r="L502" s="271"/>
      <c r="M502" s="271"/>
      <c r="N502" s="291"/>
      <c r="O502" s="272"/>
      <c r="P502" s="291"/>
      <c r="Q502" s="272"/>
      <c r="R502" s="272"/>
      <c r="S502" s="85"/>
      <c r="T502" s="84">
        <f t="shared" si="2303"/>
        <v>0</v>
      </c>
      <c r="U502" s="273"/>
      <c r="V502" s="273"/>
      <c r="W502" s="129"/>
      <c r="X502" s="273"/>
      <c r="Y502" s="273"/>
      <c r="Z502" s="132">
        <f t="shared" si="2304"/>
        <v>0</v>
      </c>
      <c r="AA502" s="129"/>
      <c r="AB502" s="129"/>
      <c r="AC502" s="273"/>
      <c r="AD502" s="273"/>
      <c r="AE502" s="132">
        <f t="shared" si="2305"/>
        <v>0</v>
      </c>
      <c r="AF502" s="129"/>
      <c r="AG502" s="129"/>
      <c r="AH502" s="273"/>
      <c r="AI502" s="273"/>
      <c r="AJ502" s="132">
        <f t="shared" si="2306"/>
        <v>0</v>
      </c>
      <c r="AK502" s="129"/>
      <c r="AL502" s="129"/>
      <c r="AM502" s="273"/>
      <c r="AN502" s="273"/>
      <c r="AO502" s="132">
        <f t="shared" si="2307"/>
        <v>0</v>
      </c>
      <c r="AP502" s="129"/>
      <c r="AQ502" s="273"/>
      <c r="AR502" s="369"/>
      <c r="AS502" s="272"/>
      <c r="AT502" s="371"/>
      <c r="AU502" s="293"/>
      <c r="AV502" s="293"/>
      <c r="AW502" s="129"/>
      <c r="AX502" s="129"/>
      <c r="AY502" s="86"/>
      <c r="AZ502" s="87"/>
      <c r="BA502" s="88"/>
      <c r="BB502" s="88"/>
      <c r="BC502" s="88"/>
      <c r="BD502" s="88"/>
      <c r="BE502" s="88"/>
      <c r="BF502" s="88"/>
      <c r="BG502" s="88"/>
    </row>
    <row r="503" spans="1:59" s="90" customFormat="1" hidden="1" x14ac:dyDescent="0.2">
      <c r="A503" s="290">
        <v>165</v>
      </c>
      <c r="B503" s="291"/>
      <c r="C503" s="418" t="e">
        <f>+VLOOKUP(B503,$A$691:$B$730,2,0)</f>
        <v>#N/A</v>
      </c>
      <c r="D503" s="293"/>
      <c r="E503" s="295" t="e">
        <f>IF(D503=$D$661,$E$661,IF(D503=$D$662,$E$662,IF(D503=$D$663,$E$663,IF(D503=$D$664,$E$664,IF(D503=$D$665,$E$665,IF(D503=$D$666,$E$666,IF(D503=$D$667,$E$667,IF(D503=$D$668,$E$668,IF(D503=$D$669,$E$669,IF(D503=$D$670,$E$670,IF(D503=VICERRECTORÍA_ACADÉMICA_,BE1114,IF(D503=PLANEACIÓN_,BE1116, IF(D503=IMPACTO,BE1115,IF(D503=VICERRECTORÍA_ADMINISTRATIVA_FINANCIERA_,BE1117,IF(D503=_VICERRECTORÍA_RESPONSABILIDAD_SOCIAL_Y_BIENESTAR_UNIVERSITARIO_,BE1118," ")))))))))))))))</f>
        <v>#VALUE!</v>
      </c>
      <c r="F503" s="271"/>
      <c r="G503" s="129"/>
      <c r="H503" s="129"/>
      <c r="I503" s="84"/>
      <c r="J503" s="271"/>
      <c r="K503" s="291"/>
      <c r="L503" s="271"/>
      <c r="M503" s="271"/>
      <c r="N503" s="291"/>
      <c r="O503" s="272">
        <f t="shared" ref="O503" si="2526">IF(N503="ALTA",5,IF(N503="MEDIO ALTA",4,IF(N503="MEDIA",3,IF(N503="MEDIO BAJA",2,IF(N503="BAJA",1,0)))))</f>
        <v>0</v>
      </c>
      <c r="P503" s="291"/>
      <c r="Q503" s="272">
        <f t="shared" ref="Q503" si="2527">IF(P503="ALTO",5,IF(P503="MEDIO-ALTO",4,IF(P503="MEDIO",3,IF(P503="MEDIO-BAJO",2,IF(P503="BAJO",1,0)))))</f>
        <v>0</v>
      </c>
      <c r="R503" s="272">
        <f t="shared" si="2440"/>
        <v>0</v>
      </c>
      <c r="S503" s="85"/>
      <c r="T503" s="84">
        <f t="shared" si="2303"/>
        <v>0</v>
      </c>
      <c r="U503" s="273" t="e">
        <f t="shared" si="2209"/>
        <v>#DIV/0!</v>
      </c>
      <c r="V503" s="273" t="e">
        <f t="shared" si="2210"/>
        <v>#DIV/0!</v>
      </c>
      <c r="W503" s="129"/>
      <c r="X503" s="273" t="e">
        <f t="shared" ref="X503" si="2528">IF(S503="No_existen",5*$X$10,Y503*$X$10)</f>
        <v>#DIV/0!</v>
      </c>
      <c r="Y503" s="273" t="e">
        <f t="shared" ref="Y503" si="2529">ROUND(AVERAGEIF(Z503:Z505,"&gt;0"),0)</f>
        <v>#DIV/0!</v>
      </c>
      <c r="Z503" s="132">
        <f t="shared" si="2304"/>
        <v>0</v>
      </c>
      <c r="AA503" s="129"/>
      <c r="AB503" s="129"/>
      <c r="AC503" s="273" t="e">
        <f t="shared" ref="AC503" si="2530">IF(S503="No_existen",5*$AC$10,AD503*$AC$10)</f>
        <v>#DIV/0!</v>
      </c>
      <c r="AD503" s="273" t="e">
        <f t="shared" si="2214"/>
        <v>#DIV/0!</v>
      </c>
      <c r="AE503" s="132">
        <f t="shared" si="2305"/>
        <v>0</v>
      </c>
      <c r="AF503" s="129"/>
      <c r="AG503" s="129"/>
      <c r="AH503" s="273" t="e">
        <f t="shared" ref="AH503" si="2531">IF(S503="No_existen",5*$AH$10,AI503*$AH$10)</f>
        <v>#DIV/0!</v>
      </c>
      <c r="AI503" s="273" t="e">
        <f t="shared" ref="AI503" si="2532">ROUND(AVERAGEIF(AJ503:AJ505,"&gt;0"),0)</f>
        <v>#DIV/0!</v>
      </c>
      <c r="AJ503" s="132">
        <f t="shared" si="2306"/>
        <v>0</v>
      </c>
      <c r="AK503" s="129"/>
      <c r="AL503" s="129"/>
      <c r="AM503" s="273" t="e">
        <f t="shared" ref="AM503" si="2533">IF(S503="No_existen",5*$AM$10,AN503*$AM$10)</f>
        <v>#DIV/0!</v>
      </c>
      <c r="AN503" s="273" t="e">
        <f t="shared" ref="AN503" si="2534">ROUND(AVERAGEIF(AO503:AO505,"&gt;0"),0)</f>
        <v>#DIV/0!</v>
      </c>
      <c r="AO503" s="132">
        <f t="shared" si="2307"/>
        <v>0</v>
      </c>
      <c r="AP503" s="129"/>
      <c r="AQ503" s="273" t="e">
        <f t="shared" ref="AQ503" si="2535">ROUND(AVERAGE(U503,Y503,AD503,AI503,AN503),0)</f>
        <v>#DIV/0!</v>
      </c>
      <c r="AR503" s="369" t="e">
        <f t="shared" ref="AR503" si="2536">IF(AQ503&lt;1.5,"FUERTE",IF(AND(AQ503&gt;=1.5,AQ503&lt;2.5),"ACEPTABLE",IF(AQ503&gt;=5,"INEXISTENTE","DÉBIL")))</f>
        <v>#DIV/0!</v>
      </c>
      <c r="AS503" s="272">
        <f t="shared" ref="AS503" si="2537">IF(R503=0,0,ROUND((R503*AQ503),0))</f>
        <v>0</v>
      </c>
      <c r="AT503" s="371" t="str">
        <f t="shared" ref="AT503" si="2538">IF(AS503&gt;=36,"GRAVE", IF(AS503&lt;=10, "LEVE", "MODERADO"))</f>
        <v>LEVE</v>
      </c>
      <c r="AU503" s="293"/>
      <c r="AV503" s="293"/>
      <c r="AW503" s="129"/>
      <c r="AX503" s="129"/>
      <c r="AY503" s="86"/>
      <c r="AZ503" s="87"/>
      <c r="BA503" s="88"/>
      <c r="BB503" s="88"/>
      <c r="BC503" s="88"/>
      <c r="BD503" s="88"/>
      <c r="BE503" s="88"/>
      <c r="BF503" s="88"/>
      <c r="BG503" s="88"/>
    </row>
    <row r="504" spans="1:59" s="90" customFormat="1" hidden="1" x14ac:dyDescent="0.2">
      <c r="A504" s="290"/>
      <c r="B504" s="291"/>
      <c r="C504" s="418"/>
      <c r="D504" s="293"/>
      <c r="E504" s="295"/>
      <c r="F504" s="271"/>
      <c r="G504" s="129"/>
      <c r="H504" s="129"/>
      <c r="I504" s="84"/>
      <c r="J504" s="271"/>
      <c r="K504" s="271"/>
      <c r="L504" s="271"/>
      <c r="M504" s="271"/>
      <c r="N504" s="291"/>
      <c r="O504" s="272"/>
      <c r="P504" s="291"/>
      <c r="Q504" s="272"/>
      <c r="R504" s="272"/>
      <c r="S504" s="85"/>
      <c r="T504" s="84">
        <f t="shared" si="2303"/>
        <v>0</v>
      </c>
      <c r="U504" s="273"/>
      <c r="V504" s="273"/>
      <c r="W504" s="129"/>
      <c r="X504" s="273"/>
      <c r="Y504" s="273"/>
      <c r="Z504" s="132">
        <f t="shared" si="2304"/>
        <v>0</v>
      </c>
      <c r="AA504" s="129"/>
      <c r="AB504" s="129"/>
      <c r="AC504" s="273"/>
      <c r="AD504" s="273"/>
      <c r="AE504" s="132">
        <f t="shared" si="2305"/>
        <v>0</v>
      </c>
      <c r="AF504" s="129"/>
      <c r="AG504" s="129"/>
      <c r="AH504" s="273"/>
      <c r="AI504" s="273"/>
      <c r="AJ504" s="132">
        <f t="shared" si="2306"/>
        <v>0</v>
      </c>
      <c r="AK504" s="129"/>
      <c r="AL504" s="129"/>
      <c r="AM504" s="273"/>
      <c r="AN504" s="273"/>
      <c r="AO504" s="132">
        <f t="shared" si="2307"/>
        <v>0</v>
      </c>
      <c r="AP504" s="129"/>
      <c r="AQ504" s="273"/>
      <c r="AR504" s="369"/>
      <c r="AS504" s="272"/>
      <c r="AT504" s="371"/>
      <c r="AU504" s="293"/>
      <c r="AV504" s="293"/>
      <c r="AW504" s="129"/>
      <c r="AX504" s="129"/>
      <c r="AY504" s="86"/>
      <c r="AZ504" s="87"/>
      <c r="BA504" s="88"/>
      <c r="BB504" s="88"/>
      <c r="BC504" s="88"/>
      <c r="BD504" s="88"/>
      <c r="BE504" s="88"/>
      <c r="BF504" s="88"/>
      <c r="BG504" s="88"/>
    </row>
    <row r="505" spans="1:59" s="90" customFormat="1" hidden="1" x14ac:dyDescent="0.2">
      <c r="A505" s="290"/>
      <c r="B505" s="291"/>
      <c r="C505" s="418"/>
      <c r="D505" s="293"/>
      <c r="E505" s="295"/>
      <c r="F505" s="271"/>
      <c r="G505" s="129"/>
      <c r="H505" s="129"/>
      <c r="I505" s="84"/>
      <c r="J505" s="271"/>
      <c r="K505" s="271"/>
      <c r="L505" s="271"/>
      <c r="M505" s="271"/>
      <c r="N505" s="291"/>
      <c r="O505" s="272"/>
      <c r="P505" s="291"/>
      <c r="Q505" s="272"/>
      <c r="R505" s="272"/>
      <c r="S505" s="85"/>
      <c r="T505" s="84">
        <f t="shared" si="2303"/>
        <v>0</v>
      </c>
      <c r="U505" s="273"/>
      <c r="V505" s="273"/>
      <c r="W505" s="129"/>
      <c r="X505" s="273"/>
      <c r="Y505" s="273"/>
      <c r="Z505" s="132">
        <f t="shared" si="2304"/>
        <v>0</v>
      </c>
      <c r="AA505" s="129"/>
      <c r="AB505" s="129"/>
      <c r="AC505" s="273"/>
      <c r="AD505" s="273"/>
      <c r="AE505" s="132">
        <f t="shared" si="2305"/>
        <v>0</v>
      </c>
      <c r="AF505" s="129"/>
      <c r="AG505" s="129"/>
      <c r="AH505" s="273"/>
      <c r="AI505" s="273"/>
      <c r="AJ505" s="132">
        <f t="shared" si="2306"/>
        <v>0</v>
      </c>
      <c r="AK505" s="129"/>
      <c r="AL505" s="129"/>
      <c r="AM505" s="273"/>
      <c r="AN505" s="273"/>
      <c r="AO505" s="132">
        <f t="shared" si="2307"/>
        <v>0</v>
      </c>
      <c r="AP505" s="129"/>
      <c r="AQ505" s="273"/>
      <c r="AR505" s="369"/>
      <c r="AS505" s="272"/>
      <c r="AT505" s="371"/>
      <c r="AU505" s="293"/>
      <c r="AV505" s="293"/>
      <c r="AW505" s="129"/>
      <c r="AX505" s="129"/>
      <c r="AY505" s="86"/>
      <c r="AZ505" s="87"/>
      <c r="BA505" s="88"/>
      <c r="BB505" s="88"/>
      <c r="BC505" s="88"/>
      <c r="BD505" s="88"/>
      <c r="BE505" s="88"/>
      <c r="BF505" s="88"/>
      <c r="BG505" s="88"/>
    </row>
    <row r="506" spans="1:59" s="90" customFormat="1" hidden="1" x14ac:dyDescent="0.2">
      <c r="A506" s="290">
        <v>166</v>
      </c>
      <c r="B506" s="291"/>
      <c r="C506" s="418" t="e">
        <f>+VLOOKUP(B506,$A$691:$B$730,2,0)</f>
        <v>#N/A</v>
      </c>
      <c r="D506" s="293"/>
      <c r="E506" s="295" t="e">
        <f>IF(D506=$D$661,$E$661,IF(D506=$D$662,$E$662,IF(D506=$D$663,$E$663,IF(D506=$D$664,$E$664,IF(D506=$D$665,$E$665,IF(D506=$D$666,$E$666,IF(D506=$D$667,$E$667,IF(D506=$D$668,$E$668,IF(D506=$D$669,$E$669,IF(D506=$D$670,$E$670,IF(D506=VICERRECTORÍA_ACADÉMICA_,BE1117,IF(D506=PLANEACIÓN_,BE1119, IF(D506=IMPACTO,BE1118,IF(D506=VICERRECTORÍA_ADMINISTRATIVA_FINANCIERA_,BE1120,IF(D506=_VICERRECTORÍA_RESPONSABILIDAD_SOCIAL_Y_BIENESTAR_UNIVERSITARIO_,BE1121," ")))))))))))))))</f>
        <v>#VALUE!</v>
      </c>
      <c r="F506" s="271"/>
      <c r="G506" s="129"/>
      <c r="H506" s="129"/>
      <c r="I506" s="84"/>
      <c r="J506" s="271"/>
      <c r="K506" s="291"/>
      <c r="L506" s="271"/>
      <c r="M506" s="271"/>
      <c r="N506" s="291"/>
      <c r="O506" s="272">
        <f t="shared" ref="O506" si="2539">IF(N506="ALTA",5,IF(N506="MEDIO ALTA",4,IF(N506="MEDIA",3,IF(N506="MEDIO BAJA",2,IF(N506="BAJA",1,0)))))</f>
        <v>0</v>
      </c>
      <c r="P506" s="291"/>
      <c r="Q506" s="272">
        <f t="shared" ref="Q506" si="2540">IF(P506="ALTO",5,IF(P506="MEDIO-ALTO",4,IF(P506="MEDIO",3,IF(P506="MEDIO-BAJO",2,IF(P506="BAJO",1,0)))))</f>
        <v>0</v>
      </c>
      <c r="R506" s="272">
        <f t="shared" si="2440"/>
        <v>0</v>
      </c>
      <c r="S506" s="85"/>
      <c r="T506" s="84">
        <f t="shared" si="2303"/>
        <v>0</v>
      </c>
      <c r="U506" s="273" t="e">
        <f t="shared" si="2226"/>
        <v>#DIV/0!</v>
      </c>
      <c r="V506" s="273" t="e">
        <f t="shared" si="2227"/>
        <v>#DIV/0!</v>
      </c>
      <c r="W506" s="129"/>
      <c r="X506" s="273" t="e">
        <f t="shared" ref="X506" si="2541">IF(S506="No_existen",5*$X$10,Y506*$X$10)</f>
        <v>#DIV/0!</v>
      </c>
      <c r="Y506" s="273" t="e">
        <f t="shared" ref="Y506" si="2542">ROUND(AVERAGEIF(Z506:Z508,"&gt;0"),0)</f>
        <v>#DIV/0!</v>
      </c>
      <c r="Z506" s="132">
        <f t="shared" si="2304"/>
        <v>0</v>
      </c>
      <c r="AA506" s="129"/>
      <c r="AB506" s="129"/>
      <c r="AC506" s="273" t="e">
        <f t="shared" ref="AC506" si="2543">IF(S506="No_existen",5*$AC$10,AD506*$AC$10)</f>
        <v>#DIV/0!</v>
      </c>
      <c r="AD506" s="273" t="e">
        <f t="shared" si="2230"/>
        <v>#DIV/0!</v>
      </c>
      <c r="AE506" s="132">
        <f t="shared" si="2305"/>
        <v>0</v>
      </c>
      <c r="AF506" s="129"/>
      <c r="AG506" s="129"/>
      <c r="AH506" s="273" t="e">
        <f t="shared" ref="AH506" si="2544">IF(S506="No_existen",5*$AH$10,AI506*$AH$10)</f>
        <v>#DIV/0!</v>
      </c>
      <c r="AI506" s="273" t="e">
        <f t="shared" ref="AI506" si="2545">ROUND(AVERAGEIF(AJ506:AJ508,"&gt;0"),0)</f>
        <v>#DIV/0!</v>
      </c>
      <c r="AJ506" s="132">
        <f t="shared" si="2306"/>
        <v>0</v>
      </c>
      <c r="AK506" s="129"/>
      <c r="AL506" s="129"/>
      <c r="AM506" s="273" t="e">
        <f t="shared" ref="AM506" si="2546">IF(S506="No_existen",5*$AM$10,AN506*$AM$10)</f>
        <v>#DIV/0!</v>
      </c>
      <c r="AN506" s="273" t="e">
        <f t="shared" ref="AN506" si="2547">ROUND(AVERAGEIF(AO506:AO508,"&gt;0"),0)</f>
        <v>#DIV/0!</v>
      </c>
      <c r="AO506" s="132">
        <f t="shared" si="2307"/>
        <v>0</v>
      </c>
      <c r="AP506" s="129"/>
      <c r="AQ506" s="273" t="e">
        <f t="shared" ref="AQ506" si="2548">ROUND(AVERAGE(U506,Y506,AD506,AI506,AN506),0)</f>
        <v>#DIV/0!</v>
      </c>
      <c r="AR506" s="369" t="e">
        <f t="shared" ref="AR506" si="2549">IF(AQ506&lt;1.5,"FUERTE",IF(AND(AQ506&gt;=1.5,AQ506&lt;2.5),"ACEPTABLE",IF(AQ506&gt;=5,"INEXISTENTE","DÉBIL")))</f>
        <v>#DIV/0!</v>
      </c>
      <c r="AS506" s="272">
        <f t="shared" ref="AS506" si="2550">IF(R506=0,0,ROUND((R506*AQ506),0))</f>
        <v>0</v>
      </c>
      <c r="AT506" s="371" t="str">
        <f t="shared" ref="AT506" si="2551">IF(AS506&gt;=36,"GRAVE", IF(AS506&lt;=10, "LEVE", "MODERADO"))</f>
        <v>LEVE</v>
      </c>
      <c r="AU506" s="293"/>
      <c r="AV506" s="293"/>
      <c r="AW506" s="129"/>
      <c r="AX506" s="129"/>
      <c r="AY506" s="86"/>
      <c r="AZ506" s="87"/>
      <c r="BA506" s="88"/>
      <c r="BB506" s="88"/>
      <c r="BC506" s="88"/>
      <c r="BD506" s="88"/>
      <c r="BE506" s="88"/>
      <c r="BF506" s="88"/>
      <c r="BG506" s="88"/>
    </row>
    <row r="507" spans="1:59" s="90" customFormat="1" hidden="1" x14ac:dyDescent="0.2">
      <c r="A507" s="290"/>
      <c r="B507" s="291"/>
      <c r="C507" s="418"/>
      <c r="D507" s="293"/>
      <c r="E507" s="295"/>
      <c r="F507" s="271"/>
      <c r="G507" s="129"/>
      <c r="H507" s="129"/>
      <c r="I507" s="84"/>
      <c r="J507" s="271"/>
      <c r="K507" s="271"/>
      <c r="L507" s="271"/>
      <c r="M507" s="271"/>
      <c r="N507" s="291"/>
      <c r="O507" s="272"/>
      <c r="P507" s="291"/>
      <c r="Q507" s="272"/>
      <c r="R507" s="272"/>
      <c r="S507" s="85"/>
      <c r="T507" s="84">
        <f t="shared" si="2303"/>
        <v>0</v>
      </c>
      <c r="U507" s="273"/>
      <c r="V507" s="273"/>
      <c r="W507" s="129"/>
      <c r="X507" s="273"/>
      <c r="Y507" s="273"/>
      <c r="Z507" s="132">
        <f t="shared" si="2304"/>
        <v>0</v>
      </c>
      <c r="AA507" s="129"/>
      <c r="AB507" s="129"/>
      <c r="AC507" s="273"/>
      <c r="AD507" s="273"/>
      <c r="AE507" s="132">
        <f t="shared" si="2305"/>
        <v>0</v>
      </c>
      <c r="AF507" s="129"/>
      <c r="AG507" s="129"/>
      <c r="AH507" s="273"/>
      <c r="AI507" s="273"/>
      <c r="AJ507" s="132">
        <f t="shared" si="2306"/>
        <v>0</v>
      </c>
      <c r="AK507" s="129"/>
      <c r="AL507" s="129"/>
      <c r="AM507" s="273"/>
      <c r="AN507" s="273"/>
      <c r="AO507" s="132">
        <f t="shared" si="2307"/>
        <v>0</v>
      </c>
      <c r="AP507" s="129"/>
      <c r="AQ507" s="273"/>
      <c r="AR507" s="369"/>
      <c r="AS507" s="272"/>
      <c r="AT507" s="371"/>
      <c r="AU507" s="293"/>
      <c r="AV507" s="293"/>
      <c r="AW507" s="129"/>
      <c r="AX507" s="129"/>
      <c r="AY507" s="86"/>
      <c r="AZ507" s="87"/>
      <c r="BA507" s="88"/>
      <c r="BB507" s="88"/>
      <c r="BC507" s="88"/>
      <c r="BD507" s="88"/>
      <c r="BE507" s="88"/>
      <c r="BF507" s="88"/>
      <c r="BG507" s="88"/>
    </row>
    <row r="508" spans="1:59" s="90" customFormat="1" hidden="1" x14ac:dyDescent="0.2">
      <c r="A508" s="290"/>
      <c r="B508" s="291"/>
      <c r="C508" s="418"/>
      <c r="D508" s="293"/>
      <c r="E508" s="295"/>
      <c r="F508" s="271"/>
      <c r="G508" s="129"/>
      <c r="H508" s="129"/>
      <c r="I508" s="84"/>
      <c r="J508" s="271"/>
      <c r="K508" s="271"/>
      <c r="L508" s="271"/>
      <c r="M508" s="271"/>
      <c r="N508" s="291"/>
      <c r="O508" s="272"/>
      <c r="P508" s="291"/>
      <c r="Q508" s="272"/>
      <c r="R508" s="272"/>
      <c r="S508" s="85"/>
      <c r="T508" s="84">
        <f t="shared" si="2303"/>
        <v>0</v>
      </c>
      <c r="U508" s="273"/>
      <c r="V508" s="273"/>
      <c r="W508" s="129"/>
      <c r="X508" s="273"/>
      <c r="Y508" s="273"/>
      <c r="Z508" s="132">
        <f t="shared" si="2304"/>
        <v>0</v>
      </c>
      <c r="AA508" s="129"/>
      <c r="AB508" s="129"/>
      <c r="AC508" s="273"/>
      <c r="AD508" s="273"/>
      <c r="AE508" s="132">
        <f t="shared" si="2305"/>
        <v>0</v>
      </c>
      <c r="AF508" s="129"/>
      <c r="AG508" s="129"/>
      <c r="AH508" s="273"/>
      <c r="AI508" s="273"/>
      <c r="AJ508" s="132">
        <f t="shared" si="2306"/>
        <v>0</v>
      </c>
      <c r="AK508" s="129"/>
      <c r="AL508" s="129"/>
      <c r="AM508" s="273"/>
      <c r="AN508" s="273"/>
      <c r="AO508" s="132">
        <f t="shared" si="2307"/>
        <v>0</v>
      </c>
      <c r="AP508" s="129"/>
      <c r="AQ508" s="273"/>
      <c r="AR508" s="369"/>
      <c r="AS508" s="272"/>
      <c r="AT508" s="371"/>
      <c r="AU508" s="293"/>
      <c r="AV508" s="293"/>
      <c r="AW508" s="129"/>
      <c r="AX508" s="129"/>
      <c r="AY508" s="86"/>
      <c r="AZ508" s="87"/>
      <c r="BA508" s="88"/>
      <c r="BB508" s="88"/>
      <c r="BC508" s="88"/>
      <c r="BD508" s="88"/>
      <c r="BE508" s="88"/>
      <c r="BF508" s="88"/>
      <c r="BG508" s="88"/>
    </row>
    <row r="509" spans="1:59" s="90" customFormat="1" hidden="1" x14ac:dyDescent="0.2">
      <c r="A509" s="290">
        <v>167</v>
      </c>
      <c r="B509" s="291"/>
      <c r="C509" s="418" t="e">
        <f>+VLOOKUP(B509,$A$691:$B$730,2,0)</f>
        <v>#N/A</v>
      </c>
      <c r="D509" s="293"/>
      <c r="E509" s="295" t="e">
        <f>IF(D509=$D$661,$E$661,IF(D509=$D$662,$E$662,IF(D509=$D$663,$E$663,IF(D509=$D$664,$E$664,IF(D509=$D$665,$E$665,IF(D509=$D$666,$E$666,IF(D509=$D$667,$E$667,IF(D509=$D$668,$E$668,IF(D509=$D$669,$E$669,IF(D509=$D$670,$E$670,IF(D509=VICERRECTORÍA_ACADÉMICA_,BE1120,IF(D509=PLANEACIÓN_,BE1122, IF(D509=IMPACTO,BE1121,IF(D509=VICERRECTORÍA_ADMINISTRATIVA_FINANCIERA_,BE1123,IF(D509=_VICERRECTORÍA_RESPONSABILIDAD_SOCIAL_Y_BIENESTAR_UNIVERSITARIO_,BE1124," ")))))))))))))))</f>
        <v>#VALUE!</v>
      </c>
      <c r="F509" s="271"/>
      <c r="G509" s="129"/>
      <c r="H509" s="129"/>
      <c r="I509" s="84"/>
      <c r="J509" s="271"/>
      <c r="K509" s="291"/>
      <c r="L509" s="271"/>
      <c r="M509" s="271"/>
      <c r="N509" s="291"/>
      <c r="O509" s="272">
        <f t="shared" ref="O509" si="2552">IF(N509="ALTA",5,IF(N509="MEDIO ALTA",4,IF(N509="MEDIA",3,IF(N509="MEDIO BAJA",2,IF(N509="BAJA",1,0)))))</f>
        <v>0</v>
      </c>
      <c r="P509" s="291"/>
      <c r="Q509" s="272">
        <f t="shared" ref="Q509" si="2553">IF(P509="ALTO",5,IF(P509="MEDIO-ALTO",4,IF(P509="MEDIO",3,IF(P509="MEDIO-BAJO",2,IF(P509="BAJO",1,0)))))</f>
        <v>0</v>
      </c>
      <c r="R509" s="272">
        <f t="shared" si="2440"/>
        <v>0</v>
      </c>
      <c r="S509" s="85"/>
      <c r="T509" s="84">
        <f t="shared" si="2303"/>
        <v>0</v>
      </c>
      <c r="U509" s="273" t="e">
        <f t="shared" si="2242"/>
        <v>#DIV/0!</v>
      </c>
      <c r="V509" s="273" t="e">
        <f t="shared" si="2243"/>
        <v>#DIV/0!</v>
      </c>
      <c r="W509" s="129"/>
      <c r="X509" s="273" t="e">
        <f t="shared" ref="X509" si="2554">IF(S509="No_existen",5*$X$10,Y509*$X$10)</f>
        <v>#DIV/0!</v>
      </c>
      <c r="Y509" s="273" t="e">
        <f t="shared" ref="Y509" si="2555">ROUND(AVERAGEIF(Z509:Z511,"&gt;0"),0)</f>
        <v>#DIV/0!</v>
      </c>
      <c r="Z509" s="132">
        <f t="shared" si="2304"/>
        <v>0</v>
      </c>
      <c r="AA509" s="129"/>
      <c r="AB509" s="129"/>
      <c r="AC509" s="273" t="e">
        <f t="shared" ref="AC509" si="2556">IF(S509="No_existen",5*$AC$10,AD509*$AC$10)</f>
        <v>#DIV/0!</v>
      </c>
      <c r="AD509" s="273" t="e">
        <f t="shared" si="2246"/>
        <v>#DIV/0!</v>
      </c>
      <c r="AE509" s="132">
        <f t="shared" si="2305"/>
        <v>0</v>
      </c>
      <c r="AF509" s="129"/>
      <c r="AG509" s="129"/>
      <c r="AH509" s="273" t="e">
        <f t="shared" ref="AH509" si="2557">IF(S509="No_existen",5*$AH$10,AI509*$AH$10)</f>
        <v>#DIV/0!</v>
      </c>
      <c r="AI509" s="273" t="e">
        <f t="shared" ref="AI509" si="2558">ROUND(AVERAGEIF(AJ509:AJ511,"&gt;0"),0)</f>
        <v>#DIV/0!</v>
      </c>
      <c r="AJ509" s="132">
        <f t="shared" si="2306"/>
        <v>0</v>
      </c>
      <c r="AK509" s="129"/>
      <c r="AL509" s="129"/>
      <c r="AM509" s="273" t="e">
        <f t="shared" ref="AM509" si="2559">IF(S509="No_existen",5*$AM$10,AN509*$AM$10)</f>
        <v>#DIV/0!</v>
      </c>
      <c r="AN509" s="273" t="e">
        <f t="shared" ref="AN509" si="2560">ROUND(AVERAGEIF(AO509:AO511,"&gt;0"),0)</f>
        <v>#DIV/0!</v>
      </c>
      <c r="AO509" s="132">
        <f t="shared" si="2307"/>
        <v>0</v>
      </c>
      <c r="AP509" s="129"/>
      <c r="AQ509" s="273" t="e">
        <f t="shared" ref="AQ509" si="2561">ROUND(AVERAGE(U509,Y509,AD509,AI509,AN509),0)</f>
        <v>#DIV/0!</v>
      </c>
      <c r="AR509" s="369" t="e">
        <f t="shared" ref="AR509" si="2562">IF(AQ509&lt;1.5,"FUERTE",IF(AND(AQ509&gt;=1.5,AQ509&lt;2.5),"ACEPTABLE",IF(AQ509&gt;=5,"INEXISTENTE","DÉBIL")))</f>
        <v>#DIV/0!</v>
      </c>
      <c r="AS509" s="272">
        <f t="shared" ref="AS509" si="2563">IF(R509=0,0,ROUND((R509*AQ509),0))</f>
        <v>0</v>
      </c>
      <c r="AT509" s="371" t="str">
        <f t="shared" ref="AT509" si="2564">IF(AS509&gt;=36,"GRAVE", IF(AS509&lt;=10, "LEVE", "MODERADO"))</f>
        <v>LEVE</v>
      </c>
      <c r="AU509" s="293"/>
      <c r="AV509" s="293"/>
      <c r="AW509" s="129"/>
      <c r="AX509" s="129"/>
      <c r="AY509" s="86"/>
      <c r="AZ509" s="87"/>
      <c r="BA509" s="88"/>
      <c r="BB509" s="88"/>
      <c r="BC509" s="88"/>
      <c r="BD509" s="88"/>
      <c r="BE509" s="88"/>
      <c r="BF509" s="88"/>
      <c r="BG509" s="88"/>
    </row>
    <row r="510" spans="1:59" s="90" customFormat="1" hidden="1" x14ac:dyDescent="0.2">
      <c r="A510" s="290"/>
      <c r="B510" s="291"/>
      <c r="C510" s="418"/>
      <c r="D510" s="293"/>
      <c r="E510" s="295"/>
      <c r="F510" s="271"/>
      <c r="G510" s="129"/>
      <c r="H510" s="129"/>
      <c r="I510" s="84"/>
      <c r="J510" s="271"/>
      <c r="K510" s="271"/>
      <c r="L510" s="271"/>
      <c r="M510" s="271"/>
      <c r="N510" s="291"/>
      <c r="O510" s="272"/>
      <c r="P510" s="291"/>
      <c r="Q510" s="272"/>
      <c r="R510" s="272"/>
      <c r="S510" s="85"/>
      <c r="T510" s="84">
        <f t="shared" si="2303"/>
        <v>0</v>
      </c>
      <c r="U510" s="273"/>
      <c r="V510" s="273"/>
      <c r="W510" s="129"/>
      <c r="X510" s="273"/>
      <c r="Y510" s="273"/>
      <c r="Z510" s="132">
        <f t="shared" si="2304"/>
        <v>0</v>
      </c>
      <c r="AA510" s="129"/>
      <c r="AB510" s="129"/>
      <c r="AC510" s="273"/>
      <c r="AD510" s="273"/>
      <c r="AE510" s="132">
        <f t="shared" si="2305"/>
        <v>0</v>
      </c>
      <c r="AF510" s="129"/>
      <c r="AG510" s="129"/>
      <c r="AH510" s="273"/>
      <c r="AI510" s="273"/>
      <c r="AJ510" s="132">
        <f t="shared" si="2306"/>
        <v>0</v>
      </c>
      <c r="AK510" s="129"/>
      <c r="AL510" s="129"/>
      <c r="AM510" s="273"/>
      <c r="AN510" s="273"/>
      <c r="AO510" s="132">
        <f t="shared" si="2307"/>
        <v>0</v>
      </c>
      <c r="AP510" s="129"/>
      <c r="AQ510" s="273"/>
      <c r="AR510" s="369"/>
      <c r="AS510" s="272"/>
      <c r="AT510" s="371"/>
      <c r="AU510" s="293"/>
      <c r="AV510" s="293"/>
      <c r="AW510" s="129"/>
      <c r="AX510" s="129"/>
      <c r="AY510" s="86"/>
      <c r="AZ510" s="87"/>
      <c r="BA510" s="88"/>
      <c r="BB510" s="88"/>
      <c r="BC510" s="88"/>
      <c r="BD510" s="88"/>
      <c r="BE510" s="88"/>
      <c r="BF510" s="88"/>
      <c r="BG510" s="88"/>
    </row>
    <row r="511" spans="1:59" s="90" customFormat="1" hidden="1" x14ac:dyDescent="0.2">
      <c r="A511" s="290"/>
      <c r="B511" s="291"/>
      <c r="C511" s="418"/>
      <c r="D511" s="293"/>
      <c r="E511" s="295"/>
      <c r="F511" s="271"/>
      <c r="G511" s="129"/>
      <c r="H511" s="129"/>
      <c r="I511" s="84"/>
      <c r="J511" s="271"/>
      <c r="K511" s="271"/>
      <c r="L511" s="271"/>
      <c r="M511" s="271"/>
      <c r="N511" s="291"/>
      <c r="O511" s="272"/>
      <c r="P511" s="291"/>
      <c r="Q511" s="272"/>
      <c r="R511" s="272"/>
      <c r="S511" s="85"/>
      <c r="T511" s="84">
        <f t="shared" si="2303"/>
        <v>0</v>
      </c>
      <c r="U511" s="273"/>
      <c r="V511" s="273"/>
      <c r="W511" s="129"/>
      <c r="X511" s="273"/>
      <c r="Y511" s="273"/>
      <c r="Z511" s="132">
        <f t="shared" si="2304"/>
        <v>0</v>
      </c>
      <c r="AA511" s="129"/>
      <c r="AB511" s="129"/>
      <c r="AC511" s="273"/>
      <c r="AD511" s="273"/>
      <c r="AE511" s="132">
        <f t="shared" si="2305"/>
        <v>0</v>
      </c>
      <c r="AF511" s="129"/>
      <c r="AG511" s="129"/>
      <c r="AH511" s="273"/>
      <c r="AI511" s="273"/>
      <c r="AJ511" s="132">
        <f t="shared" si="2306"/>
        <v>0</v>
      </c>
      <c r="AK511" s="129"/>
      <c r="AL511" s="129"/>
      <c r="AM511" s="273"/>
      <c r="AN511" s="273"/>
      <c r="AO511" s="132">
        <f t="shared" si="2307"/>
        <v>0</v>
      </c>
      <c r="AP511" s="129"/>
      <c r="AQ511" s="273"/>
      <c r="AR511" s="369"/>
      <c r="AS511" s="272"/>
      <c r="AT511" s="371"/>
      <c r="AU511" s="293"/>
      <c r="AV511" s="293"/>
      <c r="AW511" s="129"/>
      <c r="AX511" s="129"/>
      <c r="AY511" s="86"/>
      <c r="AZ511" s="87"/>
      <c r="BA511" s="88"/>
      <c r="BB511" s="88"/>
      <c r="BC511" s="88"/>
      <c r="BD511" s="88"/>
      <c r="BE511" s="88"/>
      <c r="BF511" s="88"/>
      <c r="BG511" s="88"/>
    </row>
    <row r="512" spans="1:59" s="90" customFormat="1" hidden="1" x14ac:dyDescent="0.2">
      <c r="A512" s="290">
        <v>168</v>
      </c>
      <c r="B512" s="291"/>
      <c r="C512" s="418" t="e">
        <f>+VLOOKUP(B512,$A$691:$B$730,2,0)</f>
        <v>#N/A</v>
      </c>
      <c r="D512" s="293"/>
      <c r="E512" s="295" t="e">
        <f>IF(D512=$D$661,$E$661,IF(D512=$D$662,$E$662,IF(D512=$D$663,$E$663,IF(D512=$D$664,$E$664,IF(D512=$D$665,$E$665,IF(D512=$D$666,$E$666,IF(D512=$D$667,$E$667,IF(D512=$D$668,$E$668,IF(D512=$D$669,$E$669,IF(D512=$D$670,$E$670,IF(D512=VICERRECTORÍA_ACADÉMICA_,BE1123,IF(D512=PLANEACIÓN_,BE1125, IF(D512=IMPACTO,BE1124,IF(D512=VICERRECTORÍA_ADMINISTRATIVA_FINANCIERA_,BE1126,IF(D512=_VICERRECTORÍA_RESPONSABILIDAD_SOCIAL_Y_BIENESTAR_UNIVERSITARIO_,BE1127," ")))))))))))))))</f>
        <v>#VALUE!</v>
      </c>
      <c r="F512" s="271"/>
      <c r="G512" s="129"/>
      <c r="H512" s="129"/>
      <c r="I512" s="84"/>
      <c r="J512" s="271"/>
      <c r="K512" s="291"/>
      <c r="L512" s="271"/>
      <c r="M512" s="271"/>
      <c r="N512" s="291"/>
      <c r="O512" s="272">
        <f t="shared" ref="O512" si="2565">IF(N512="ALTA",5,IF(N512="MEDIO ALTA",4,IF(N512="MEDIA",3,IF(N512="MEDIO BAJA",2,IF(N512="BAJA",1,0)))))</f>
        <v>0</v>
      </c>
      <c r="P512" s="291"/>
      <c r="Q512" s="272">
        <f t="shared" ref="Q512" si="2566">IF(P512="ALTO",5,IF(P512="MEDIO-ALTO",4,IF(P512="MEDIO",3,IF(P512="MEDIO-BAJO",2,IF(P512="BAJO",1,0)))))</f>
        <v>0</v>
      </c>
      <c r="R512" s="272">
        <f t="shared" si="2440"/>
        <v>0</v>
      </c>
      <c r="S512" s="85"/>
      <c r="T512" s="84">
        <f t="shared" si="2303"/>
        <v>0</v>
      </c>
      <c r="U512" s="273" t="e">
        <f t="shared" si="2258"/>
        <v>#DIV/0!</v>
      </c>
      <c r="V512" s="273" t="e">
        <f t="shared" si="2259"/>
        <v>#DIV/0!</v>
      </c>
      <c r="W512" s="129"/>
      <c r="X512" s="273" t="e">
        <f t="shared" ref="X512" si="2567">IF(S512="No_existen",5*$X$10,Y512*$X$10)</f>
        <v>#DIV/0!</v>
      </c>
      <c r="Y512" s="273" t="e">
        <f t="shared" ref="Y512" si="2568">ROUND(AVERAGEIF(Z512:Z514,"&gt;0"),0)</f>
        <v>#DIV/0!</v>
      </c>
      <c r="Z512" s="132">
        <f t="shared" si="2304"/>
        <v>0</v>
      </c>
      <c r="AA512" s="129"/>
      <c r="AB512" s="129"/>
      <c r="AC512" s="273" t="e">
        <f t="shared" ref="AC512" si="2569">IF(S512="No_existen",5*$AC$10,AD512*$AC$10)</f>
        <v>#DIV/0!</v>
      </c>
      <c r="AD512" s="273" t="e">
        <f t="shared" si="2262"/>
        <v>#DIV/0!</v>
      </c>
      <c r="AE512" s="132">
        <f t="shared" si="2305"/>
        <v>0</v>
      </c>
      <c r="AF512" s="129"/>
      <c r="AG512" s="129"/>
      <c r="AH512" s="273" t="e">
        <f t="shared" ref="AH512" si="2570">IF(S512="No_existen",5*$AH$10,AI512*$AH$10)</f>
        <v>#DIV/0!</v>
      </c>
      <c r="AI512" s="273" t="e">
        <f t="shared" ref="AI512" si="2571">ROUND(AVERAGEIF(AJ512:AJ514,"&gt;0"),0)</f>
        <v>#DIV/0!</v>
      </c>
      <c r="AJ512" s="132">
        <f t="shared" si="2306"/>
        <v>0</v>
      </c>
      <c r="AK512" s="129"/>
      <c r="AL512" s="129"/>
      <c r="AM512" s="273" t="e">
        <f t="shared" ref="AM512" si="2572">IF(S512="No_existen",5*$AM$10,AN512*$AM$10)</f>
        <v>#DIV/0!</v>
      </c>
      <c r="AN512" s="273" t="e">
        <f t="shared" ref="AN512" si="2573">ROUND(AVERAGEIF(AO512:AO514,"&gt;0"),0)</f>
        <v>#DIV/0!</v>
      </c>
      <c r="AO512" s="132">
        <f t="shared" si="2307"/>
        <v>0</v>
      </c>
      <c r="AP512" s="129"/>
      <c r="AQ512" s="273" t="e">
        <f t="shared" ref="AQ512" si="2574">ROUND(AVERAGE(U512,Y512,AD512,AI512,AN512),0)</f>
        <v>#DIV/0!</v>
      </c>
      <c r="AR512" s="369" t="e">
        <f t="shared" ref="AR512" si="2575">IF(AQ512&lt;1.5,"FUERTE",IF(AND(AQ512&gt;=1.5,AQ512&lt;2.5),"ACEPTABLE",IF(AQ512&gt;=5,"INEXISTENTE","DÉBIL")))</f>
        <v>#DIV/0!</v>
      </c>
      <c r="AS512" s="272">
        <f t="shared" ref="AS512" si="2576">IF(R512=0,0,ROUND((R512*AQ512),0))</f>
        <v>0</v>
      </c>
      <c r="AT512" s="371" t="str">
        <f t="shared" ref="AT512" si="2577">IF(AS512&gt;=36,"GRAVE", IF(AS512&lt;=10, "LEVE", "MODERADO"))</f>
        <v>LEVE</v>
      </c>
      <c r="AU512" s="293"/>
      <c r="AV512" s="293"/>
      <c r="AW512" s="129"/>
      <c r="AX512" s="129"/>
      <c r="AY512" s="86"/>
      <c r="AZ512" s="87"/>
      <c r="BA512" s="88"/>
      <c r="BB512" s="88"/>
      <c r="BC512" s="88"/>
      <c r="BD512" s="88"/>
      <c r="BE512" s="88"/>
      <c r="BF512" s="88"/>
      <c r="BG512" s="88"/>
    </row>
    <row r="513" spans="1:59" s="90" customFormat="1" hidden="1" x14ac:dyDescent="0.2">
      <c r="A513" s="290"/>
      <c r="B513" s="291"/>
      <c r="C513" s="418"/>
      <c r="D513" s="293"/>
      <c r="E513" s="295"/>
      <c r="F513" s="271"/>
      <c r="G513" s="129"/>
      <c r="H513" s="129"/>
      <c r="I513" s="84"/>
      <c r="J513" s="271"/>
      <c r="K513" s="271"/>
      <c r="L513" s="271"/>
      <c r="M513" s="271"/>
      <c r="N513" s="291"/>
      <c r="O513" s="272"/>
      <c r="P513" s="291"/>
      <c r="Q513" s="272"/>
      <c r="R513" s="272"/>
      <c r="S513" s="85"/>
      <c r="T513" s="84">
        <f t="shared" si="2303"/>
        <v>0</v>
      </c>
      <c r="U513" s="273"/>
      <c r="V513" s="273"/>
      <c r="W513" s="129"/>
      <c r="X513" s="273"/>
      <c r="Y513" s="273"/>
      <c r="Z513" s="132">
        <f t="shared" si="2304"/>
        <v>0</v>
      </c>
      <c r="AA513" s="129"/>
      <c r="AB513" s="129"/>
      <c r="AC513" s="273"/>
      <c r="AD513" s="273"/>
      <c r="AE513" s="132">
        <f t="shared" si="2305"/>
        <v>0</v>
      </c>
      <c r="AF513" s="129"/>
      <c r="AG513" s="129"/>
      <c r="AH513" s="273"/>
      <c r="AI513" s="273"/>
      <c r="AJ513" s="132">
        <f t="shared" si="2306"/>
        <v>0</v>
      </c>
      <c r="AK513" s="129"/>
      <c r="AL513" s="129"/>
      <c r="AM513" s="273"/>
      <c r="AN513" s="273"/>
      <c r="AO513" s="132">
        <f t="shared" si="2307"/>
        <v>0</v>
      </c>
      <c r="AP513" s="129"/>
      <c r="AQ513" s="273"/>
      <c r="AR513" s="369"/>
      <c r="AS513" s="272"/>
      <c r="AT513" s="371"/>
      <c r="AU513" s="293"/>
      <c r="AV513" s="293"/>
      <c r="AW513" s="129"/>
      <c r="AX513" s="129"/>
      <c r="AY513" s="86"/>
      <c r="AZ513" s="87"/>
      <c r="BA513" s="88"/>
      <c r="BB513" s="88"/>
      <c r="BC513" s="88"/>
      <c r="BD513" s="88"/>
      <c r="BE513" s="88"/>
      <c r="BF513" s="88"/>
      <c r="BG513" s="88"/>
    </row>
    <row r="514" spans="1:59" s="90" customFormat="1" hidden="1" x14ac:dyDescent="0.2">
      <c r="A514" s="290"/>
      <c r="B514" s="291"/>
      <c r="C514" s="418"/>
      <c r="D514" s="293"/>
      <c r="E514" s="295"/>
      <c r="F514" s="271"/>
      <c r="G514" s="129"/>
      <c r="H514" s="129"/>
      <c r="I514" s="84"/>
      <c r="J514" s="271"/>
      <c r="K514" s="271"/>
      <c r="L514" s="271"/>
      <c r="M514" s="271"/>
      <c r="N514" s="291"/>
      <c r="O514" s="272"/>
      <c r="P514" s="291"/>
      <c r="Q514" s="272"/>
      <c r="R514" s="272"/>
      <c r="S514" s="85"/>
      <c r="T514" s="84">
        <f t="shared" si="2303"/>
        <v>0</v>
      </c>
      <c r="U514" s="273"/>
      <c r="V514" s="273"/>
      <c r="W514" s="129"/>
      <c r="X514" s="273"/>
      <c r="Y514" s="273"/>
      <c r="Z514" s="132">
        <f t="shared" si="2304"/>
        <v>0</v>
      </c>
      <c r="AA514" s="129"/>
      <c r="AB514" s="129"/>
      <c r="AC514" s="273"/>
      <c r="AD514" s="273"/>
      <c r="AE514" s="132">
        <f t="shared" si="2305"/>
        <v>0</v>
      </c>
      <c r="AF514" s="129"/>
      <c r="AG514" s="129"/>
      <c r="AH514" s="273"/>
      <c r="AI514" s="273"/>
      <c r="AJ514" s="132">
        <f t="shared" si="2306"/>
        <v>0</v>
      </c>
      <c r="AK514" s="129"/>
      <c r="AL514" s="129"/>
      <c r="AM514" s="273"/>
      <c r="AN514" s="273"/>
      <c r="AO514" s="132">
        <f t="shared" si="2307"/>
        <v>0</v>
      </c>
      <c r="AP514" s="129"/>
      <c r="AQ514" s="273"/>
      <c r="AR514" s="369"/>
      <c r="AS514" s="272"/>
      <c r="AT514" s="371"/>
      <c r="AU514" s="293"/>
      <c r="AV514" s="293"/>
      <c r="AW514" s="129"/>
      <c r="AX514" s="129"/>
      <c r="AY514" s="86"/>
      <c r="AZ514" s="87"/>
      <c r="BA514" s="88"/>
      <c r="BB514" s="88"/>
      <c r="BC514" s="88"/>
      <c r="BD514" s="88"/>
      <c r="BE514" s="88"/>
      <c r="BF514" s="88"/>
      <c r="BG514" s="88"/>
    </row>
    <row r="515" spans="1:59" s="90" customFormat="1" hidden="1" x14ac:dyDescent="0.2">
      <c r="A515" s="290">
        <v>169</v>
      </c>
      <c r="B515" s="291"/>
      <c r="C515" s="418" t="e">
        <f>+VLOOKUP(B515,$A$691:$B$730,2,0)</f>
        <v>#N/A</v>
      </c>
      <c r="D515" s="293"/>
      <c r="E515" s="295" t="e">
        <f>IF(D515=$D$661,$E$661,IF(D515=$D$662,$E$662,IF(D515=$D$663,$E$663,IF(D515=$D$664,$E$664,IF(D515=$D$665,$E$665,IF(D515=$D$666,$E$666,IF(D515=$D$667,$E$667,IF(D515=$D$668,$E$668,IF(D515=$D$669,$E$669,IF(D515=$D$670,$E$670,IF(D515=VICERRECTORÍA_ACADÉMICA_,BE1126,IF(D515=PLANEACIÓN_,BE1128, IF(D515=IMPACTO,BE1127,IF(D515=VICERRECTORÍA_ADMINISTRATIVA_FINANCIERA_,BE1129,IF(D515=_VICERRECTORÍA_RESPONSABILIDAD_SOCIAL_Y_BIENESTAR_UNIVERSITARIO_,BE1130," ")))))))))))))))</f>
        <v>#VALUE!</v>
      </c>
      <c r="F515" s="271"/>
      <c r="G515" s="129"/>
      <c r="H515" s="129"/>
      <c r="I515" s="84"/>
      <c r="J515" s="271"/>
      <c r="K515" s="291"/>
      <c r="L515" s="271"/>
      <c r="M515" s="271"/>
      <c r="N515" s="291"/>
      <c r="O515" s="272">
        <f t="shared" ref="O515" si="2578">IF(N515="ALTA",5,IF(N515="MEDIO ALTA",4,IF(N515="MEDIA",3,IF(N515="MEDIO BAJA",2,IF(N515="BAJA",1,0)))))</f>
        <v>0</v>
      </c>
      <c r="P515" s="291"/>
      <c r="Q515" s="272">
        <f t="shared" ref="Q515" si="2579">IF(P515="ALTO",5,IF(P515="MEDIO-ALTO",4,IF(P515="MEDIO",3,IF(P515="MEDIO-BAJO",2,IF(P515="BAJO",1,0)))))</f>
        <v>0</v>
      </c>
      <c r="R515" s="272">
        <f t="shared" si="2440"/>
        <v>0</v>
      </c>
      <c r="S515" s="85"/>
      <c r="T515" s="84">
        <f t="shared" si="2303"/>
        <v>0</v>
      </c>
      <c r="U515" s="273" t="e">
        <f t="shared" si="2274"/>
        <v>#DIV/0!</v>
      </c>
      <c r="V515" s="273" t="e">
        <f t="shared" si="2275"/>
        <v>#DIV/0!</v>
      </c>
      <c r="W515" s="129"/>
      <c r="X515" s="273" t="e">
        <f t="shared" ref="X515" si="2580">IF(S515="No_existen",5*$X$10,Y515*$X$10)</f>
        <v>#DIV/0!</v>
      </c>
      <c r="Y515" s="273" t="e">
        <f t="shared" ref="Y515" si="2581">ROUND(AVERAGEIF(Z515:Z517,"&gt;0"),0)</f>
        <v>#DIV/0!</v>
      </c>
      <c r="Z515" s="132">
        <f t="shared" si="2304"/>
        <v>0</v>
      </c>
      <c r="AA515" s="129"/>
      <c r="AB515" s="129"/>
      <c r="AC515" s="273" t="e">
        <f t="shared" ref="AC515" si="2582">IF(S515="No_existen",5*$AC$10,AD515*$AC$10)</f>
        <v>#DIV/0!</v>
      </c>
      <c r="AD515" s="273" t="e">
        <f t="shared" si="2278"/>
        <v>#DIV/0!</v>
      </c>
      <c r="AE515" s="132">
        <f t="shared" si="2305"/>
        <v>0</v>
      </c>
      <c r="AF515" s="129"/>
      <c r="AG515" s="129"/>
      <c r="AH515" s="273" t="e">
        <f t="shared" ref="AH515" si="2583">IF(S515="No_existen",5*$AH$10,AI515*$AH$10)</f>
        <v>#DIV/0!</v>
      </c>
      <c r="AI515" s="273" t="e">
        <f t="shared" ref="AI515" si="2584">ROUND(AVERAGEIF(AJ515:AJ517,"&gt;0"),0)</f>
        <v>#DIV/0!</v>
      </c>
      <c r="AJ515" s="132">
        <f t="shared" si="2306"/>
        <v>0</v>
      </c>
      <c r="AK515" s="129"/>
      <c r="AL515" s="129"/>
      <c r="AM515" s="273" t="e">
        <f t="shared" ref="AM515" si="2585">IF(S515="No_existen",5*$AM$10,AN515*$AM$10)</f>
        <v>#DIV/0!</v>
      </c>
      <c r="AN515" s="273" t="e">
        <f t="shared" ref="AN515" si="2586">ROUND(AVERAGEIF(AO515:AO517,"&gt;0"),0)</f>
        <v>#DIV/0!</v>
      </c>
      <c r="AO515" s="132">
        <f t="shared" si="2307"/>
        <v>0</v>
      </c>
      <c r="AP515" s="129"/>
      <c r="AQ515" s="273" t="e">
        <f t="shared" ref="AQ515" si="2587">ROUND(AVERAGE(U515,Y515,AD515,AI515,AN515),0)</f>
        <v>#DIV/0!</v>
      </c>
      <c r="AR515" s="369" t="e">
        <f t="shared" ref="AR515" si="2588">IF(AQ515&lt;1.5,"FUERTE",IF(AND(AQ515&gt;=1.5,AQ515&lt;2.5),"ACEPTABLE",IF(AQ515&gt;=5,"INEXISTENTE","DÉBIL")))</f>
        <v>#DIV/0!</v>
      </c>
      <c r="AS515" s="272">
        <f t="shared" ref="AS515" si="2589">IF(R515=0,0,ROUND((R515*AQ515),0))</f>
        <v>0</v>
      </c>
      <c r="AT515" s="371" t="str">
        <f t="shared" ref="AT515" si="2590">IF(AS515&gt;=36,"GRAVE", IF(AS515&lt;=10, "LEVE", "MODERADO"))</f>
        <v>LEVE</v>
      </c>
      <c r="AU515" s="293"/>
      <c r="AV515" s="293"/>
      <c r="AW515" s="129"/>
      <c r="AX515" s="129"/>
      <c r="AY515" s="86"/>
      <c r="AZ515" s="87"/>
      <c r="BA515" s="88"/>
      <c r="BB515" s="88"/>
      <c r="BC515" s="88"/>
      <c r="BD515" s="88"/>
      <c r="BE515" s="88"/>
      <c r="BF515" s="88"/>
      <c r="BG515" s="88"/>
    </row>
    <row r="516" spans="1:59" s="90" customFormat="1" hidden="1" x14ac:dyDescent="0.2">
      <c r="A516" s="290"/>
      <c r="B516" s="291"/>
      <c r="C516" s="418"/>
      <c r="D516" s="293"/>
      <c r="E516" s="295"/>
      <c r="F516" s="271"/>
      <c r="G516" s="129"/>
      <c r="H516" s="129"/>
      <c r="I516" s="84"/>
      <c r="J516" s="271"/>
      <c r="K516" s="271"/>
      <c r="L516" s="271"/>
      <c r="M516" s="271"/>
      <c r="N516" s="291"/>
      <c r="O516" s="272"/>
      <c r="P516" s="291"/>
      <c r="Q516" s="272"/>
      <c r="R516" s="272"/>
      <c r="S516" s="85"/>
      <c r="T516" s="84">
        <f t="shared" si="2303"/>
        <v>0</v>
      </c>
      <c r="U516" s="273"/>
      <c r="V516" s="273"/>
      <c r="W516" s="129"/>
      <c r="X516" s="273"/>
      <c r="Y516" s="273"/>
      <c r="Z516" s="132">
        <f t="shared" si="2304"/>
        <v>0</v>
      </c>
      <c r="AA516" s="129"/>
      <c r="AB516" s="129"/>
      <c r="AC516" s="273"/>
      <c r="AD516" s="273"/>
      <c r="AE516" s="132">
        <f t="shared" si="2305"/>
        <v>0</v>
      </c>
      <c r="AF516" s="129"/>
      <c r="AG516" s="129"/>
      <c r="AH516" s="273"/>
      <c r="AI516" s="273"/>
      <c r="AJ516" s="132">
        <f t="shared" si="2306"/>
        <v>0</v>
      </c>
      <c r="AK516" s="129"/>
      <c r="AL516" s="129"/>
      <c r="AM516" s="273"/>
      <c r="AN516" s="273"/>
      <c r="AO516" s="132">
        <f t="shared" si="2307"/>
        <v>0</v>
      </c>
      <c r="AP516" s="129"/>
      <c r="AQ516" s="273"/>
      <c r="AR516" s="369"/>
      <c r="AS516" s="272"/>
      <c r="AT516" s="371"/>
      <c r="AU516" s="293"/>
      <c r="AV516" s="293"/>
      <c r="AW516" s="129"/>
      <c r="AX516" s="129"/>
      <c r="AY516" s="86"/>
      <c r="AZ516" s="87"/>
      <c r="BA516" s="88"/>
      <c r="BB516" s="88"/>
      <c r="BC516" s="88"/>
      <c r="BD516" s="88"/>
      <c r="BE516" s="88"/>
      <c r="BF516" s="88"/>
      <c r="BG516" s="88"/>
    </row>
    <row r="517" spans="1:59" s="90" customFormat="1" hidden="1" x14ac:dyDescent="0.2">
      <c r="A517" s="290"/>
      <c r="B517" s="291"/>
      <c r="C517" s="418"/>
      <c r="D517" s="293"/>
      <c r="E517" s="295"/>
      <c r="F517" s="271"/>
      <c r="G517" s="129"/>
      <c r="H517" s="129"/>
      <c r="I517" s="84"/>
      <c r="J517" s="271"/>
      <c r="K517" s="271"/>
      <c r="L517" s="271"/>
      <c r="M517" s="271"/>
      <c r="N517" s="291"/>
      <c r="O517" s="272"/>
      <c r="P517" s="291"/>
      <c r="Q517" s="272"/>
      <c r="R517" s="272"/>
      <c r="S517" s="85"/>
      <c r="T517" s="84">
        <f t="shared" si="2303"/>
        <v>0</v>
      </c>
      <c r="U517" s="273"/>
      <c r="V517" s="273"/>
      <c r="W517" s="129"/>
      <c r="X517" s="273"/>
      <c r="Y517" s="273"/>
      <c r="Z517" s="132">
        <f t="shared" si="2304"/>
        <v>0</v>
      </c>
      <c r="AA517" s="129"/>
      <c r="AB517" s="129"/>
      <c r="AC517" s="273"/>
      <c r="AD517" s="273"/>
      <c r="AE517" s="132">
        <f t="shared" si="2305"/>
        <v>0</v>
      </c>
      <c r="AF517" s="129"/>
      <c r="AG517" s="129"/>
      <c r="AH517" s="273"/>
      <c r="AI517" s="273"/>
      <c r="AJ517" s="132">
        <f t="shared" si="2306"/>
        <v>0</v>
      </c>
      <c r="AK517" s="129"/>
      <c r="AL517" s="129"/>
      <c r="AM517" s="273"/>
      <c r="AN517" s="273"/>
      <c r="AO517" s="132">
        <f t="shared" si="2307"/>
        <v>0</v>
      </c>
      <c r="AP517" s="129"/>
      <c r="AQ517" s="273"/>
      <c r="AR517" s="369"/>
      <c r="AS517" s="272"/>
      <c r="AT517" s="371"/>
      <c r="AU517" s="293"/>
      <c r="AV517" s="293"/>
      <c r="AW517" s="129"/>
      <c r="AX517" s="129"/>
      <c r="AY517" s="86"/>
      <c r="AZ517" s="87"/>
      <c r="BA517" s="88"/>
      <c r="BB517" s="88"/>
      <c r="BC517" s="88"/>
      <c r="BD517" s="88"/>
      <c r="BE517" s="88"/>
      <c r="BF517" s="88"/>
      <c r="BG517" s="88"/>
    </row>
    <row r="518" spans="1:59" s="90" customFormat="1" hidden="1" x14ac:dyDescent="0.2">
      <c r="A518" s="290">
        <v>170</v>
      </c>
      <c r="B518" s="291"/>
      <c r="C518" s="418" t="e">
        <f>+VLOOKUP(B518,$A$691:$B$730,2,0)</f>
        <v>#N/A</v>
      </c>
      <c r="D518" s="293"/>
      <c r="E518" s="295" t="e">
        <f>IF(D518=$D$661,$E$661,IF(D518=$D$662,$E$662,IF(D518=$D$663,$E$663,IF(D518=$D$664,$E$664,IF(D518=$D$665,$E$665,IF(D518=$D$666,$E$666,IF(D518=$D$667,$E$667,IF(D518=$D$668,$E$668,IF(D518=$D$669,$E$669,IF(D518=$D$670,$E$670,IF(D518=VICERRECTORÍA_ACADÉMICA_,BE1129,IF(D518=PLANEACIÓN_,BE1131, IF(D518=IMPACTO,BE1130,IF(D518=VICERRECTORÍA_ADMINISTRATIVA_FINANCIERA_,BE1132,IF(D518=_VICERRECTORÍA_RESPONSABILIDAD_SOCIAL_Y_BIENESTAR_UNIVERSITARIO_,BE1133," ")))))))))))))))</f>
        <v>#VALUE!</v>
      </c>
      <c r="F518" s="271"/>
      <c r="G518" s="129"/>
      <c r="H518" s="129"/>
      <c r="I518" s="84"/>
      <c r="J518" s="271"/>
      <c r="K518" s="291"/>
      <c r="L518" s="271"/>
      <c r="M518" s="271"/>
      <c r="N518" s="291"/>
      <c r="O518" s="272">
        <f t="shared" ref="O518" si="2591">IF(N518="ALTA",5,IF(N518="MEDIO ALTA",4,IF(N518="MEDIA",3,IF(N518="MEDIO BAJA",2,IF(N518="BAJA",1,0)))))</f>
        <v>0</v>
      </c>
      <c r="P518" s="291"/>
      <c r="Q518" s="272">
        <f t="shared" ref="Q518" si="2592">IF(P518="ALTO",5,IF(P518="MEDIO-ALTO",4,IF(P518="MEDIO",3,IF(P518="MEDIO-BAJO",2,IF(P518="BAJO",1,0)))))</f>
        <v>0</v>
      </c>
      <c r="R518" s="272">
        <f t="shared" si="2440"/>
        <v>0</v>
      </c>
      <c r="S518" s="85"/>
      <c r="T518" s="84">
        <f t="shared" si="2303"/>
        <v>0</v>
      </c>
      <c r="U518" s="273" t="e">
        <f t="shared" si="2290"/>
        <v>#DIV/0!</v>
      </c>
      <c r="V518" s="273" t="e">
        <f t="shared" si="2291"/>
        <v>#DIV/0!</v>
      </c>
      <c r="W518" s="129"/>
      <c r="X518" s="273" t="e">
        <f t="shared" ref="X518" si="2593">IF(S518="No_existen",5*$X$10,Y518*$X$10)</f>
        <v>#DIV/0!</v>
      </c>
      <c r="Y518" s="273" t="e">
        <f t="shared" si="2427"/>
        <v>#DIV/0!</v>
      </c>
      <c r="Z518" s="132">
        <f t="shared" si="2304"/>
        <v>0</v>
      </c>
      <c r="AA518" s="129"/>
      <c r="AB518" s="129"/>
      <c r="AC518" s="273" t="e">
        <f t="shared" ref="AC518" si="2594">IF(S518="No_existen",5*$AC$10,AD518*$AC$10)</f>
        <v>#DIV/0!</v>
      </c>
      <c r="AD518" s="273" t="e">
        <f t="shared" si="2294"/>
        <v>#DIV/0!</v>
      </c>
      <c r="AE518" s="132">
        <f t="shared" si="2305"/>
        <v>0</v>
      </c>
      <c r="AF518" s="129"/>
      <c r="AG518" s="129"/>
      <c r="AH518" s="273" t="e">
        <f t="shared" ref="AH518" si="2595">IF(S518="No_existen",5*$AH$10,AI518*$AH$10)</f>
        <v>#DIV/0!</v>
      </c>
      <c r="AI518" s="273" t="e">
        <f t="shared" ref="AI518" si="2596">ROUND(AVERAGEIF(AJ518:AJ520,"&gt;0"),0)</f>
        <v>#DIV/0!</v>
      </c>
      <c r="AJ518" s="132">
        <f t="shared" si="2306"/>
        <v>0</v>
      </c>
      <c r="AK518" s="129"/>
      <c r="AL518" s="129"/>
      <c r="AM518" s="273" t="e">
        <f t="shared" ref="AM518" si="2597">IF(S518="No_existen",5*$AM$10,AN518*$AM$10)</f>
        <v>#DIV/0!</v>
      </c>
      <c r="AN518" s="273" t="e">
        <f t="shared" ref="AN518" si="2598">ROUND(AVERAGEIF(AO518:AO520,"&gt;0"),0)</f>
        <v>#DIV/0!</v>
      </c>
      <c r="AO518" s="132">
        <f t="shared" si="2307"/>
        <v>0</v>
      </c>
      <c r="AP518" s="129"/>
      <c r="AQ518" s="273" t="e">
        <f t="shared" ref="AQ518" si="2599">ROUND(AVERAGE(U518,Y518,AD518,AI518,AN518),0)</f>
        <v>#DIV/0!</v>
      </c>
      <c r="AR518" s="369" t="e">
        <f t="shared" ref="AR518" si="2600">IF(AQ518&lt;1.5,"FUERTE",IF(AND(AQ518&gt;=1.5,AQ518&lt;2.5),"ACEPTABLE",IF(AQ518&gt;=5,"INEXISTENTE","DÉBIL")))</f>
        <v>#DIV/0!</v>
      </c>
      <c r="AS518" s="272">
        <f t="shared" ref="AS518" si="2601">IF(R518=0,0,ROUND((R518*AQ518),0))</f>
        <v>0</v>
      </c>
      <c r="AT518" s="371" t="str">
        <f t="shared" ref="AT518" si="2602">IF(AS518&gt;=36,"GRAVE", IF(AS518&lt;=10, "LEVE", "MODERADO"))</f>
        <v>LEVE</v>
      </c>
      <c r="AU518" s="293"/>
      <c r="AV518" s="293"/>
      <c r="AW518" s="129"/>
      <c r="AX518" s="129"/>
      <c r="AY518" s="86"/>
      <c r="AZ518" s="87"/>
      <c r="BA518" s="88"/>
      <c r="BB518" s="88"/>
      <c r="BC518" s="88"/>
      <c r="BD518" s="88"/>
      <c r="BE518" s="88"/>
      <c r="BF518" s="88"/>
      <c r="BG518" s="88"/>
    </row>
    <row r="519" spans="1:59" s="90" customFormat="1" hidden="1" x14ac:dyDescent="0.2">
      <c r="A519" s="290"/>
      <c r="B519" s="291"/>
      <c r="C519" s="418"/>
      <c r="D519" s="293"/>
      <c r="E519" s="295"/>
      <c r="F519" s="271"/>
      <c r="G519" s="129"/>
      <c r="H519" s="129"/>
      <c r="I519" s="84"/>
      <c r="J519" s="271"/>
      <c r="K519" s="271"/>
      <c r="L519" s="271"/>
      <c r="M519" s="271"/>
      <c r="N519" s="291"/>
      <c r="O519" s="272"/>
      <c r="P519" s="291"/>
      <c r="Q519" s="272"/>
      <c r="R519" s="272"/>
      <c r="S519" s="85"/>
      <c r="T519" s="84">
        <f t="shared" si="2303"/>
        <v>0</v>
      </c>
      <c r="U519" s="273"/>
      <c r="V519" s="273"/>
      <c r="W519" s="129"/>
      <c r="X519" s="273"/>
      <c r="Y519" s="273"/>
      <c r="Z519" s="132">
        <f t="shared" si="2304"/>
        <v>0</v>
      </c>
      <c r="AA519" s="129"/>
      <c r="AB519" s="129"/>
      <c r="AC519" s="273"/>
      <c r="AD519" s="273"/>
      <c r="AE519" s="132">
        <f t="shared" si="2305"/>
        <v>0</v>
      </c>
      <c r="AF519" s="129"/>
      <c r="AG519" s="129"/>
      <c r="AH519" s="273"/>
      <c r="AI519" s="273"/>
      <c r="AJ519" s="132">
        <f t="shared" si="2306"/>
        <v>0</v>
      </c>
      <c r="AK519" s="129"/>
      <c r="AL519" s="129"/>
      <c r="AM519" s="273"/>
      <c r="AN519" s="273"/>
      <c r="AO519" s="132">
        <f t="shared" si="2307"/>
        <v>0</v>
      </c>
      <c r="AP519" s="129"/>
      <c r="AQ519" s="273"/>
      <c r="AR519" s="369"/>
      <c r="AS519" s="272"/>
      <c r="AT519" s="371"/>
      <c r="AU519" s="293"/>
      <c r="AV519" s="293"/>
      <c r="AW519" s="129"/>
      <c r="AX519" s="129"/>
      <c r="AY519" s="86"/>
      <c r="AZ519" s="87"/>
      <c r="BA519" s="88"/>
      <c r="BB519" s="88"/>
      <c r="BC519" s="88"/>
      <c r="BD519" s="88"/>
      <c r="BE519" s="88"/>
      <c r="BF519" s="88"/>
      <c r="BG519" s="88"/>
    </row>
    <row r="520" spans="1:59" s="90" customFormat="1" hidden="1" x14ac:dyDescent="0.2">
      <c r="A520" s="290"/>
      <c r="B520" s="291"/>
      <c r="C520" s="418"/>
      <c r="D520" s="293"/>
      <c r="E520" s="295"/>
      <c r="F520" s="271"/>
      <c r="G520" s="129"/>
      <c r="H520" s="129"/>
      <c r="I520" s="84"/>
      <c r="J520" s="271"/>
      <c r="K520" s="271"/>
      <c r="L520" s="271"/>
      <c r="M520" s="271"/>
      <c r="N520" s="291"/>
      <c r="O520" s="272"/>
      <c r="P520" s="291"/>
      <c r="Q520" s="272"/>
      <c r="R520" s="272"/>
      <c r="S520" s="85"/>
      <c r="T520" s="84">
        <f t="shared" si="2303"/>
        <v>0</v>
      </c>
      <c r="U520" s="273"/>
      <c r="V520" s="273"/>
      <c r="W520" s="129"/>
      <c r="X520" s="273"/>
      <c r="Y520" s="273"/>
      <c r="Z520" s="132">
        <f t="shared" si="2304"/>
        <v>0</v>
      </c>
      <c r="AA520" s="129"/>
      <c r="AB520" s="129"/>
      <c r="AC520" s="273"/>
      <c r="AD520" s="273"/>
      <c r="AE520" s="132">
        <f t="shared" si="2305"/>
        <v>0</v>
      </c>
      <c r="AF520" s="129"/>
      <c r="AG520" s="129"/>
      <c r="AH520" s="273"/>
      <c r="AI520" s="273"/>
      <c r="AJ520" s="132">
        <f t="shared" si="2306"/>
        <v>0</v>
      </c>
      <c r="AK520" s="129"/>
      <c r="AL520" s="129"/>
      <c r="AM520" s="273"/>
      <c r="AN520" s="273"/>
      <c r="AO520" s="132">
        <f t="shared" si="2307"/>
        <v>0</v>
      </c>
      <c r="AP520" s="129"/>
      <c r="AQ520" s="273"/>
      <c r="AR520" s="369"/>
      <c r="AS520" s="272"/>
      <c r="AT520" s="371"/>
      <c r="AU520" s="293"/>
      <c r="AV520" s="293"/>
      <c r="AW520" s="129"/>
      <c r="AX520" s="129"/>
      <c r="AY520" s="86"/>
      <c r="AZ520" s="87"/>
      <c r="BA520" s="88"/>
      <c r="BB520" s="88"/>
      <c r="BC520" s="88"/>
      <c r="BD520" s="88"/>
      <c r="BE520" s="88"/>
      <c r="BF520" s="88"/>
      <c r="BG520" s="88"/>
    </row>
    <row r="521" spans="1:59" s="90" customFormat="1" hidden="1" x14ac:dyDescent="0.2">
      <c r="A521" s="290">
        <v>171</v>
      </c>
      <c r="B521" s="291"/>
      <c r="C521" s="418" t="e">
        <f>+VLOOKUP(B521,$A$691:$B$730,2,0)</f>
        <v>#N/A</v>
      </c>
      <c r="D521" s="293"/>
      <c r="E521" s="295" t="e">
        <f>IF(D521=$D$661,$E$661,IF(D521=$D$662,$E$662,IF(D521=$D$663,$E$663,IF(D521=$D$664,$E$664,IF(D521=$D$665,$E$665,IF(D521=$D$666,$E$666,IF(D521=$D$667,$E$667,IF(D521=$D$668,$E$668,IF(D521=$D$669,$E$669,IF(D521=$D$670,$E$670,IF(D521=VICERRECTORÍA_ACADÉMICA_,BE1132,IF(D521=PLANEACIÓN_,BE1134, IF(D521=IMPACTO,BE1133,IF(D521=VICERRECTORÍA_ADMINISTRATIVA_FINANCIERA_,BE1135,IF(D521=_VICERRECTORÍA_RESPONSABILIDAD_SOCIAL_Y_BIENESTAR_UNIVERSITARIO_,BE1136," ")))))))))))))))</f>
        <v>#VALUE!</v>
      </c>
      <c r="F521" s="271"/>
      <c r="G521" s="129"/>
      <c r="H521" s="129"/>
      <c r="I521" s="84"/>
      <c r="J521" s="271"/>
      <c r="K521" s="291"/>
      <c r="L521" s="271"/>
      <c r="M521" s="271"/>
      <c r="N521" s="291"/>
      <c r="O521" s="272">
        <f t="shared" ref="O521" si="2603">IF(N521="ALTA",5,IF(N521="MEDIO ALTA",4,IF(N521="MEDIA",3,IF(N521="MEDIO BAJA",2,IF(N521="BAJA",1,0)))))</f>
        <v>0</v>
      </c>
      <c r="P521" s="291"/>
      <c r="Q521" s="272">
        <f t="shared" ref="Q521" si="2604">IF(P521="ALTO",5,IF(P521="MEDIO-ALTO",4,IF(P521="MEDIO",3,IF(P521="MEDIO-BAJO",2,IF(P521="BAJO",1,0)))))</f>
        <v>0</v>
      </c>
      <c r="R521" s="272">
        <f t="shared" si="2440"/>
        <v>0</v>
      </c>
      <c r="S521" s="85"/>
      <c r="T521" s="84">
        <f t="shared" si="2303"/>
        <v>0</v>
      </c>
      <c r="U521" s="273" t="e">
        <f t="shared" si="2311"/>
        <v>#DIV/0!</v>
      </c>
      <c r="V521" s="273" t="e">
        <f t="shared" si="2312"/>
        <v>#DIV/0!</v>
      </c>
      <c r="W521" s="129"/>
      <c r="X521" s="273" t="e">
        <f t="shared" ref="X521" si="2605">IF(S521="No_existen",5*$X$10,Y521*$X$10)</f>
        <v>#DIV/0!</v>
      </c>
      <c r="Y521" s="273" t="e">
        <f t="shared" si="2444"/>
        <v>#DIV/0!</v>
      </c>
      <c r="Z521" s="132">
        <f t="shared" si="2304"/>
        <v>0</v>
      </c>
      <c r="AA521" s="129"/>
      <c r="AB521" s="129"/>
      <c r="AC521" s="273" t="e">
        <f t="shared" ref="AC521" si="2606">IF(S521="No_existen",5*$AC$10,AD521*$AC$10)</f>
        <v>#DIV/0!</v>
      </c>
      <c r="AD521" s="273" t="e">
        <f t="shared" si="2315"/>
        <v>#DIV/0!</v>
      </c>
      <c r="AE521" s="132">
        <f t="shared" si="2305"/>
        <v>0</v>
      </c>
      <c r="AF521" s="129"/>
      <c r="AG521" s="129"/>
      <c r="AH521" s="273" t="e">
        <f t="shared" ref="AH521" si="2607">IF(S521="No_existen",5*$AH$10,AI521*$AH$10)</f>
        <v>#DIV/0!</v>
      </c>
      <c r="AI521" s="273" t="e">
        <f t="shared" ref="AI521" si="2608">ROUND(AVERAGEIF(AJ521:AJ523,"&gt;0"),0)</f>
        <v>#DIV/0!</v>
      </c>
      <c r="AJ521" s="132">
        <f t="shared" si="2306"/>
        <v>0</v>
      </c>
      <c r="AK521" s="129"/>
      <c r="AL521" s="129"/>
      <c r="AM521" s="273" t="e">
        <f t="shared" ref="AM521" si="2609">IF(S521="No_existen",5*$AM$10,AN521*$AM$10)</f>
        <v>#DIV/0!</v>
      </c>
      <c r="AN521" s="273" t="e">
        <f t="shared" ref="AN521" si="2610">ROUND(AVERAGEIF(AO521:AO523,"&gt;0"),0)</f>
        <v>#DIV/0!</v>
      </c>
      <c r="AO521" s="132">
        <f t="shared" si="2307"/>
        <v>0</v>
      </c>
      <c r="AP521" s="129"/>
      <c r="AQ521" s="273" t="e">
        <f t="shared" ref="AQ521" si="2611">ROUND(AVERAGE(U521,Y521,AD521,AI521,AN521),0)</f>
        <v>#DIV/0!</v>
      </c>
      <c r="AR521" s="369" t="e">
        <f t="shared" ref="AR521" si="2612">IF(AQ521&lt;1.5,"FUERTE",IF(AND(AQ521&gt;=1.5,AQ521&lt;2.5),"ACEPTABLE",IF(AQ521&gt;=5,"INEXISTENTE","DÉBIL")))</f>
        <v>#DIV/0!</v>
      </c>
      <c r="AS521" s="272">
        <f t="shared" ref="AS521" si="2613">IF(R521=0,0,ROUND((R521*AQ521),0))</f>
        <v>0</v>
      </c>
      <c r="AT521" s="371" t="str">
        <f t="shared" ref="AT521" si="2614">IF(AS521&gt;=36,"GRAVE", IF(AS521&lt;=10, "LEVE", "MODERADO"))</f>
        <v>LEVE</v>
      </c>
      <c r="AU521" s="293"/>
      <c r="AV521" s="293"/>
      <c r="AW521" s="129"/>
      <c r="AX521" s="129"/>
      <c r="AY521" s="86"/>
      <c r="AZ521" s="87"/>
      <c r="BA521" s="88"/>
      <c r="BB521" s="88"/>
      <c r="BC521" s="88"/>
      <c r="BD521" s="88"/>
      <c r="BE521" s="88"/>
      <c r="BF521" s="88"/>
      <c r="BG521" s="88"/>
    </row>
    <row r="522" spans="1:59" s="90" customFormat="1" hidden="1" x14ac:dyDescent="0.2">
      <c r="A522" s="290"/>
      <c r="B522" s="291"/>
      <c r="C522" s="418"/>
      <c r="D522" s="293"/>
      <c r="E522" s="295"/>
      <c r="F522" s="271"/>
      <c r="G522" s="129"/>
      <c r="H522" s="129"/>
      <c r="I522" s="84"/>
      <c r="J522" s="271"/>
      <c r="K522" s="271"/>
      <c r="L522" s="271"/>
      <c r="M522" s="271"/>
      <c r="N522" s="291"/>
      <c r="O522" s="272"/>
      <c r="P522" s="291"/>
      <c r="Q522" s="272"/>
      <c r="R522" s="272"/>
      <c r="S522" s="85"/>
      <c r="T522" s="84">
        <f t="shared" si="2303"/>
        <v>0</v>
      </c>
      <c r="U522" s="273"/>
      <c r="V522" s="273"/>
      <c r="W522" s="129"/>
      <c r="X522" s="273"/>
      <c r="Y522" s="273"/>
      <c r="Z522" s="132">
        <f t="shared" si="2304"/>
        <v>0</v>
      </c>
      <c r="AA522" s="129"/>
      <c r="AB522" s="129"/>
      <c r="AC522" s="273"/>
      <c r="AD522" s="273"/>
      <c r="AE522" s="132">
        <f t="shared" si="2305"/>
        <v>0</v>
      </c>
      <c r="AF522" s="129"/>
      <c r="AG522" s="129"/>
      <c r="AH522" s="273"/>
      <c r="AI522" s="273"/>
      <c r="AJ522" s="132">
        <f t="shared" si="2306"/>
        <v>0</v>
      </c>
      <c r="AK522" s="129"/>
      <c r="AL522" s="129"/>
      <c r="AM522" s="273"/>
      <c r="AN522" s="273"/>
      <c r="AO522" s="132">
        <f t="shared" si="2307"/>
        <v>0</v>
      </c>
      <c r="AP522" s="129"/>
      <c r="AQ522" s="273"/>
      <c r="AR522" s="369"/>
      <c r="AS522" s="272"/>
      <c r="AT522" s="371"/>
      <c r="AU522" s="293"/>
      <c r="AV522" s="293"/>
      <c r="AW522" s="129"/>
      <c r="AX522" s="129"/>
      <c r="AY522" s="86"/>
      <c r="AZ522" s="87"/>
      <c r="BA522" s="88"/>
      <c r="BB522" s="88"/>
      <c r="BC522" s="88"/>
      <c r="BD522" s="88"/>
      <c r="BE522" s="88"/>
      <c r="BF522" s="88"/>
      <c r="BG522" s="88"/>
    </row>
    <row r="523" spans="1:59" s="90" customFormat="1" hidden="1" x14ac:dyDescent="0.2">
      <c r="A523" s="290"/>
      <c r="B523" s="291"/>
      <c r="C523" s="418"/>
      <c r="D523" s="293"/>
      <c r="E523" s="295"/>
      <c r="F523" s="271"/>
      <c r="G523" s="129"/>
      <c r="H523" s="129"/>
      <c r="I523" s="84"/>
      <c r="J523" s="271"/>
      <c r="K523" s="271"/>
      <c r="L523" s="271"/>
      <c r="M523" s="271"/>
      <c r="N523" s="291"/>
      <c r="O523" s="272"/>
      <c r="P523" s="291"/>
      <c r="Q523" s="272"/>
      <c r="R523" s="272"/>
      <c r="S523" s="85"/>
      <c r="T523" s="84">
        <f t="shared" ref="T523:T568" si="2615">IF(S523=$S$665,1,IF(S523=$S$661,5,IF(S523=$S$662,4,IF(S523=$S$663,3,IF(S523=$S$664,2,0)))))</f>
        <v>0</v>
      </c>
      <c r="U523" s="273"/>
      <c r="V523" s="273"/>
      <c r="W523" s="129"/>
      <c r="X523" s="273"/>
      <c r="Y523" s="273"/>
      <c r="Z523" s="132">
        <f t="shared" ref="Z523:Z568" si="2616">IF(AA523=$AA$663,1,IF(AA523=$AA$662,2,IF(AA523=$AA$661,4,IF(S523="No_existen",5,0))))</f>
        <v>0</v>
      </c>
      <c r="AA523" s="129"/>
      <c r="AB523" s="129"/>
      <c r="AC523" s="273"/>
      <c r="AD523" s="273"/>
      <c r="AE523" s="132">
        <f t="shared" ref="AE523:AE568" si="2617">IF(AF523=$AK$662,1,IF(AF523=$AK$661,4,IF(S523="No_existen",5,0)))</f>
        <v>0</v>
      </c>
      <c r="AF523" s="129"/>
      <c r="AG523" s="129"/>
      <c r="AH523" s="273"/>
      <c r="AI523" s="273"/>
      <c r="AJ523" s="132">
        <f t="shared" ref="AJ523:AJ568" si="2618">IF(AK523=$AP$661,1,IF(AK523=$AP$662,4,IF(S523="No_existen",5,0)))</f>
        <v>0</v>
      </c>
      <c r="AK523" s="129"/>
      <c r="AL523" s="129"/>
      <c r="AM523" s="273"/>
      <c r="AN523" s="273"/>
      <c r="AO523" s="132">
        <f t="shared" si="2307"/>
        <v>0</v>
      </c>
      <c r="AP523" s="129"/>
      <c r="AQ523" s="273"/>
      <c r="AR523" s="369"/>
      <c r="AS523" s="272"/>
      <c r="AT523" s="371"/>
      <c r="AU523" s="293"/>
      <c r="AV523" s="293"/>
      <c r="AW523" s="129"/>
      <c r="AX523" s="129"/>
      <c r="AY523" s="86"/>
      <c r="AZ523" s="87"/>
      <c r="BA523" s="88"/>
      <c r="BB523" s="88"/>
      <c r="BC523" s="88"/>
      <c r="BD523" s="88"/>
      <c r="BE523" s="88"/>
      <c r="BF523" s="88"/>
      <c r="BG523" s="88"/>
    </row>
    <row r="524" spans="1:59" s="90" customFormat="1" hidden="1" x14ac:dyDescent="0.2">
      <c r="A524" s="290">
        <v>172</v>
      </c>
      <c r="B524" s="291"/>
      <c r="C524" s="418" t="e">
        <f>+VLOOKUP(B524,$A$691:$B$730,2,0)</f>
        <v>#N/A</v>
      </c>
      <c r="D524" s="293"/>
      <c r="E524" s="295" t="e">
        <f>IF(D524=$D$661,$E$661,IF(D524=$D$662,$E$662,IF(D524=$D$663,$E$663,IF(D524=$D$664,$E$664,IF(D524=$D$665,$E$665,IF(D524=$D$666,$E$666,IF(D524=$D$667,$E$667,IF(D524=$D$668,$E$668,IF(D524=$D$669,$E$669,IF(D524=$D$670,$E$670,IF(D524=VICERRECTORÍA_ACADÉMICA_,BE1135,IF(D524=PLANEACIÓN_,BE1137, IF(D524=IMPACTO,BE1136,IF(D524=VICERRECTORÍA_ADMINISTRATIVA_FINANCIERA_,BE1138,IF(D524=_VICERRECTORÍA_RESPONSABILIDAD_SOCIAL_Y_BIENESTAR_UNIVERSITARIO_,BE1139," ")))))))))))))))</f>
        <v>#VALUE!</v>
      </c>
      <c r="F524" s="271"/>
      <c r="G524" s="129"/>
      <c r="H524" s="129"/>
      <c r="I524" s="84"/>
      <c r="J524" s="271"/>
      <c r="K524" s="291"/>
      <c r="L524" s="271"/>
      <c r="M524" s="271"/>
      <c r="N524" s="291"/>
      <c r="O524" s="272">
        <f t="shared" ref="O524" si="2619">IF(N524="ALTA",5,IF(N524="MEDIO ALTA",4,IF(N524="MEDIA",3,IF(N524="MEDIO BAJA",2,IF(N524="BAJA",1,0)))))</f>
        <v>0</v>
      </c>
      <c r="P524" s="291"/>
      <c r="Q524" s="272">
        <f t="shared" ref="Q524" si="2620">IF(P524="ALTO",5,IF(P524="MEDIO-ALTO",4,IF(P524="MEDIO",3,IF(P524="MEDIO-BAJO",2,IF(P524="BAJO",1,0)))))</f>
        <v>0</v>
      </c>
      <c r="R524" s="272">
        <f t="shared" si="2440"/>
        <v>0</v>
      </c>
      <c r="S524" s="85"/>
      <c r="T524" s="84">
        <f t="shared" si="2615"/>
        <v>0</v>
      </c>
      <c r="U524" s="273" t="e">
        <f t="shared" si="2327"/>
        <v>#DIV/0!</v>
      </c>
      <c r="V524" s="273" t="e">
        <f t="shared" si="2328"/>
        <v>#DIV/0!</v>
      </c>
      <c r="W524" s="129"/>
      <c r="X524" s="273" t="e">
        <f t="shared" ref="X524" si="2621">IF(S524="No_existen",5*$X$10,Y524*$X$10)</f>
        <v>#DIV/0!</v>
      </c>
      <c r="Y524" s="273" t="e">
        <f t="shared" si="2460"/>
        <v>#DIV/0!</v>
      </c>
      <c r="Z524" s="132">
        <f t="shared" si="2616"/>
        <v>0</v>
      </c>
      <c r="AA524" s="129"/>
      <c r="AB524" s="129"/>
      <c r="AC524" s="273" t="e">
        <f t="shared" ref="AC524" si="2622">IF(S524="No_existen",5*$AC$10,AD524*$AC$10)</f>
        <v>#DIV/0!</v>
      </c>
      <c r="AD524" s="273" t="e">
        <f t="shared" si="2331"/>
        <v>#DIV/0!</v>
      </c>
      <c r="AE524" s="132">
        <f t="shared" si="2617"/>
        <v>0</v>
      </c>
      <c r="AF524" s="129"/>
      <c r="AG524" s="129"/>
      <c r="AH524" s="273" t="e">
        <f t="shared" ref="AH524" si="2623">IF(S524="No_existen",5*$AH$10,AI524*$AH$10)</f>
        <v>#DIV/0!</v>
      </c>
      <c r="AI524" s="273" t="e">
        <f t="shared" ref="AI524" si="2624">ROUND(AVERAGEIF(AJ524:AJ526,"&gt;0"),0)</f>
        <v>#DIV/0!</v>
      </c>
      <c r="AJ524" s="132">
        <f t="shared" si="2618"/>
        <v>0</v>
      </c>
      <c r="AK524" s="129"/>
      <c r="AL524" s="129"/>
      <c r="AM524" s="273" t="e">
        <f t="shared" ref="AM524" si="2625">IF(S524="No_existen",5*$AM$10,AN524*$AM$10)</f>
        <v>#DIV/0!</v>
      </c>
      <c r="AN524" s="273" t="e">
        <f t="shared" ref="AN524" si="2626">ROUND(AVERAGEIF(AO524:AO526,"&gt;0"),0)</f>
        <v>#DIV/0!</v>
      </c>
      <c r="AO524" s="132">
        <f t="shared" ref="AO524:AO568" si="2627">IF(AP524="Preventivo",1,IF(AP524="Detectivo",4, IF(S524="No_existen",5,0)))</f>
        <v>0</v>
      </c>
      <c r="AP524" s="129"/>
      <c r="AQ524" s="273" t="e">
        <f t="shared" ref="AQ524" si="2628">ROUND(AVERAGE(U524,Y524,AD524,AI524,AN524),0)</f>
        <v>#DIV/0!</v>
      </c>
      <c r="AR524" s="369" t="e">
        <f t="shared" ref="AR524" si="2629">IF(AQ524&lt;1.5,"FUERTE",IF(AND(AQ524&gt;=1.5,AQ524&lt;2.5),"ACEPTABLE",IF(AQ524&gt;=5,"INEXISTENTE","DÉBIL")))</f>
        <v>#DIV/0!</v>
      </c>
      <c r="AS524" s="272">
        <f t="shared" ref="AS524" si="2630">IF(R524=0,0,ROUND((R524*AQ524),0))</f>
        <v>0</v>
      </c>
      <c r="AT524" s="371" t="str">
        <f t="shared" ref="AT524" si="2631">IF(AS524&gt;=36,"GRAVE", IF(AS524&lt;=10, "LEVE", "MODERADO"))</f>
        <v>LEVE</v>
      </c>
      <c r="AU524" s="293"/>
      <c r="AV524" s="293"/>
      <c r="AW524" s="129"/>
      <c r="AX524" s="129"/>
      <c r="AY524" s="86"/>
      <c r="AZ524" s="87"/>
      <c r="BA524" s="88"/>
      <c r="BB524" s="88"/>
      <c r="BC524" s="88"/>
      <c r="BD524" s="88"/>
      <c r="BE524" s="88"/>
      <c r="BF524" s="88"/>
      <c r="BG524" s="88"/>
    </row>
    <row r="525" spans="1:59" s="90" customFormat="1" hidden="1" x14ac:dyDescent="0.2">
      <c r="A525" s="290"/>
      <c r="B525" s="291"/>
      <c r="C525" s="418"/>
      <c r="D525" s="293"/>
      <c r="E525" s="295"/>
      <c r="F525" s="271"/>
      <c r="G525" s="129"/>
      <c r="H525" s="129"/>
      <c r="I525" s="84"/>
      <c r="J525" s="271"/>
      <c r="K525" s="271"/>
      <c r="L525" s="271"/>
      <c r="M525" s="271"/>
      <c r="N525" s="291"/>
      <c r="O525" s="272"/>
      <c r="P525" s="291"/>
      <c r="Q525" s="272"/>
      <c r="R525" s="272"/>
      <c r="S525" s="85"/>
      <c r="T525" s="84">
        <f t="shared" si="2615"/>
        <v>0</v>
      </c>
      <c r="U525" s="273"/>
      <c r="V525" s="273"/>
      <c r="W525" s="129"/>
      <c r="X525" s="273"/>
      <c r="Y525" s="273"/>
      <c r="Z525" s="132">
        <f t="shared" si="2616"/>
        <v>0</v>
      </c>
      <c r="AA525" s="129"/>
      <c r="AB525" s="129"/>
      <c r="AC525" s="273"/>
      <c r="AD525" s="273"/>
      <c r="AE525" s="132">
        <f t="shared" si="2617"/>
        <v>0</v>
      </c>
      <c r="AF525" s="129"/>
      <c r="AG525" s="129"/>
      <c r="AH525" s="273"/>
      <c r="AI525" s="273"/>
      <c r="AJ525" s="132">
        <f t="shared" si="2618"/>
        <v>0</v>
      </c>
      <c r="AK525" s="129"/>
      <c r="AL525" s="129"/>
      <c r="AM525" s="273"/>
      <c r="AN525" s="273"/>
      <c r="AO525" s="132">
        <f t="shared" si="2627"/>
        <v>0</v>
      </c>
      <c r="AP525" s="129"/>
      <c r="AQ525" s="273"/>
      <c r="AR525" s="369"/>
      <c r="AS525" s="272"/>
      <c r="AT525" s="371"/>
      <c r="AU525" s="293"/>
      <c r="AV525" s="293"/>
      <c r="AW525" s="129"/>
      <c r="AX525" s="129"/>
      <c r="AY525" s="86"/>
      <c r="AZ525" s="87"/>
      <c r="BA525" s="88"/>
      <c r="BB525" s="88"/>
      <c r="BC525" s="88"/>
      <c r="BD525" s="88"/>
      <c r="BE525" s="88"/>
      <c r="BF525" s="88"/>
      <c r="BG525" s="88"/>
    </row>
    <row r="526" spans="1:59" s="90" customFormat="1" hidden="1" x14ac:dyDescent="0.2">
      <c r="A526" s="290"/>
      <c r="B526" s="291"/>
      <c r="C526" s="418"/>
      <c r="D526" s="293"/>
      <c r="E526" s="295"/>
      <c r="F526" s="271"/>
      <c r="G526" s="129"/>
      <c r="H526" s="129"/>
      <c r="I526" s="84"/>
      <c r="J526" s="271"/>
      <c r="K526" s="271"/>
      <c r="L526" s="271"/>
      <c r="M526" s="271"/>
      <c r="N526" s="291"/>
      <c r="O526" s="272"/>
      <c r="P526" s="291"/>
      <c r="Q526" s="272"/>
      <c r="R526" s="272"/>
      <c r="S526" s="85"/>
      <c r="T526" s="84">
        <f t="shared" si="2615"/>
        <v>0</v>
      </c>
      <c r="U526" s="273"/>
      <c r="V526" s="273"/>
      <c r="W526" s="129"/>
      <c r="X526" s="273"/>
      <c r="Y526" s="273"/>
      <c r="Z526" s="132">
        <f t="shared" si="2616"/>
        <v>0</v>
      </c>
      <c r="AA526" s="129"/>
      <c r="AB526" s="129"/>
      <c r="AC526" s="273"/>
      <c r="AD526" s="273"/>
      <c r="AE526" s="132">
        <f t="shared" si="2617"/>
        <v>0</v>
      </c>
      <c r="AF526" s="129"/>
      <c r="AG526" s="129"/>
      <c r="AH526" s="273"/>
      <c r="AI526" s="273"/>
      <c r="AJ526" s="132">
        <f t="shared" si="2618"/>
        <v>0</v>
      </c>
      <c r="AK526" s="129"/>
      <c r="AL526" s="129"/>
      <c r="AM526" s="273"/>
      <c r="AN526" s="273"/>
      <c r="AO526" s="132">
        <f t="shared" si="2627"/>
        <v>0</v>
      </c>
      <c r="AP526" s="129"/>
      <c r="AQ526" s="273"/>
      <c r="AR526" s="369"/>
      <c r="AS526" s="272"/>
      <c r="AT526" s="371"/>
      <c r="AU526" s="293"/>
      <c r="AV526" s="293"/>
      <c r="AW526" s="129"/>
      <c r="AX526" s="129"/>
      <c r="AY526" s="86"/>
      <c r="AZ526" s="87"/>
      <c r="BA526" s="88"/>
      <c r="BB526" s="88"/>
      <c r="BC526" s="88"/>
      <c r="BD526" s="88"/>
      <c r="BE526" s="88"/>
      <c r="BF526" s="88"/>
      <c r="BG526" s="88"/>
    </row>
    <row r="527" spans="1:59" s="90" customFormat="1" hidden="1" x14ac:dyDescent="0.2">
      <c r="A527" s="290">
        <v>173</v>
      </c>
      <c r="B527" s="291"/>
      <c r="C527" s="418" t="e">
        <f>+VLOOKUP(B527,$A$691:$B$730,2,0)</f>
        <v>#N/A</v>
      </c>
      <c r="D527" s="293"/>
      <c r="E527" s="295" t="e">
        <f>IF(D527=$D$661,$E$661,IF(D527=$D$662,$E$662,IF(D527=$D$663,$E$663,IF(D527=$D$664,$E$664,IF(D527=$D$665,$E$665,IF(D527=$D$666,$E$666,IF(D527=$D$667,$E$667,IF(D527=$D$668,$E$668,IF(D527=$D$669,$E$669,IF(D527=$D$670,$E$670,IF(D527=VICERRECTORÍA_ACADÉMICA_,BE1138,IF(D527=PLANEACIÓN_,BE1140, IF(D527=IMPACTO,BE1139,IF(D527=VICERRECTORÍA_ADMINISTRATIVA_FINANCIERA_,BE1141,IF(D527=_VICERRECTORÍA_RESPONSABILIDAD_SOCIAL_Y_BIENESTAR_UNIVERSITARIO_,BE1142," ")))))))))))))))</f>
        <v>#VALUE!</v>
      </c>
      <c r="F527" s="271"/>
      <c r="G527" s="129"/>
      <c r="H527" s="129"/>
      <c r="I527" s="84"/>
      <c r="J527" s="271"/>
      <c r="K527" s="291"/>
      <c r="L527" s="271"/>
      <c r="M527" s="271"/>
      <c r="N527" s="291"/>
      <c r="O527" s="272">
        <f t="shared" ref="O527" si="2632">IF(N527="ALTA",5,IF(N527="MEDIO ALTA",4,IF(N527="MEDIA",3,IF(N527="MEDIO BAJA",2,IF(N527="BAJA",1,0)))))</f>
        <v>0</v>
      </c>
      <c r="P527" s="291"/>
      <c r="Q527" s="272">
        <f t="shared" ref="Q527" si="2633">IF(P527="ALTO",5,IF(P527="MEDIO-ALTO",4,IF(P527="MEDIO",3,IF(P527="MEDIO-BAJO",2,IF(P527="BAJO",1,0)))))</f>
        <v>0</v>
      </c>
      <c r="R527" s="272">
        <f t="shared" si="2440"/>
        <v>0</v>
      </c>
      <c r="S527" s="85"/>
      <c r="T527" s="84">
        <f t="shared" si="2615"/>
        <v>0</v>
      </c>
      <c r="U527" s="273" t="e">
        <f t="shared" si="2343"/>
        <v>#DIV/0!</v>
      </c>
      <c r="V527" s="273" t="e">
        <f t="shared" si="2344"/>
        <v>#DIV/0!</v>
      </c>
      <c r="W527" s="129"/>
      <c r="X527" s="273" t="e">
        <f t="shared" ref="X527" si="2634">IF(S527="No_existen",5*$X$10,Y527*$X$10)</f>
        <v>#DIV/0!</v>
      </c>
      <c r="Y527" s="273" t="e">
        <f t="shared" si="2476"/>
        <v>#DIV/0!</v>
      </c>
      <c r="Z527" s="132">
        <f t="shared" si="2616"/>
        <v>0</v>
      </c>
      <c r="AA527" s="129"/>
      <c r="AB527" s="129"/>
      <c r="AC527" s="273" t="e">
        <f t="shared" ref="AC527" si="2635">IF(S527="No_existen",5*$AC$10,AD527*$AC$10)</f>
        <v>#DIV/0!</v>
      </c>
      <c r="AD527" s="273" t="e">
        <f t="shared" si="2347"/>
        <v>#DIV/0!</v>
      </c>
      <c r="AE527" s="132">
        <f t="shared" si="2617"/>
        <v>0</v>
      </c>
      <c r="AF527" s="129"/>
      <c r="AG527" s="129"/>
      <c r="AH527" s="273" t="e">
        <f t="shared" ref="AH527" si="2636">IF(S527="No_existen",5*$AH$10,AI527*$AH$10)</f>
        <v>#DIV/0!</v>
      </c>
      <c r="AI527" s="273" t="e">
        <f t="shared" ref="AI527" si="2637">ROUND(AVERAGEIF(AJ527:AJ529,"&gt;0"),0)</f>
        <v>#DIV/0!</v>
      </c>
      <c r="AJ527" s="132">
        <f t="shared" si="2618"/>
        <v>0</v>
      </c>
      <c r="AK527" s="129"/>
      <c r="AL527" s="129"/>
      <c r="AM527" s="273" t="e">
        <f t="shared" ref="AM527" si="2638">IF(S527="No_existen",5*$AM$10,AN527*$AM$10)</f>
        <v>#DIV/0!</v>
      </c>
      <c r="AN527" s="273" t="e">
        <f t="shared" ref="AN527" si="2639">ROUND(AVERAGEIF(AO527:AO529,"&gt;0"),0)</f>
        <v>#DIV/0!</v>
      </c>
      <c r="AO527" s="132">
        <f t="shared" si="2627"/>
        <v>0</v>
      </c>
      <c r="AP527" s="129"/>
      <c r="AQ527" s="273" t="e">
        <f t="shared" ref="AQ527" si="2640">ROUND(AVERAGE(U527,Y527,AD527,AI527,AN527),0)</f>
        <v>#DIV/0!</v>
      </c>
      <c r="AR527" s="369" t="e">
        <f t="shared" ref="AR527" si="2641">IF(AQ527&lt;1.5,"FUERTE",IF(AND(AQ527&gt;=1.5,AQ527&lt;2.5),"ACEPTABLE",IF(AQ527&gt;=5,"INEXISTENTE","DÉBIL")))</f>
        <v>#DIV/0!</v>
      </c>
      <c r="AS527" s="272">
        <f t="shared" ref="AS527" si="2642">IF(R527=0,0,ROUND((R527*AQ527),0))</f>
        <v>0</v>
      </c>
      <c r="AT527" s="371" t="str">
        <f t="shared" ref="AT527" si="2643">IF(AS527&gt;=36,"GRAVE", IF(AS527&lt;=10, "LEVE", "MODERADO"))</f>
        <v>LEVE</v>
      </c>
      <c r="AU527" s="293"/>
      <c r="AV527" s="293"/>
      <c r="AW527" s="129"/>
      <c r="AX527" s="129"/>
      <c r="AY527" s="86"/>
      <c r="AZ527" s="87"/>
      <c r="BA527" s="88"/>
      <c r="BB527" s="88"/>
      <c r="BC527" s="88"/>
      <c r="BD527" s="88"/>
      <c r="BE527" s="88"/>
      <c r="BF527" s="88"/>
      <c r="BG527" s="88"/>
    </row>
    <row r="528" spans="1:59" s="90" customFormat="1" hidden="1" x14ac:dyDescent="0.2">
      <c r="A528" s="290"/>
      <c r="B528" s="291"/>
      <c r="C528" s="418"/>
      <c r="D528" s="293"/>
      <c r="E528" s="295"/>
      <c r="F528" s="271"/>
      <c r="G528" s="129"/>
      <c r="H528" s="129"/>
      <c r="I528" s="84"/>
      <c r="J528" s="271"/>
      <c r="K528" s="271"/>
      <c r="L528" s="271"/>
      <c r="M528" s="271"/>
      <c r="N528" s="291"/>
      <c r="O528" s="272"/>
      <c r="P528" s="291"/>
      <c r="Q528" s="272"/>
      <c r="R528" s="272"/>
      <c r="S528" s="85"/>
      <c r="T528" s="84">
        <f t="shared" si="2615"/>
        <v>0</v>
      </c>
      <c r="U528" s="273"/>
      <c r="V528" s="273"/>
      <c r="W528" s="129"/>
      <c r="X528" s="273"/>
      <c r="Y528" s="273"/>
      <c r="Z528" s="132">
        <f t="shared" si="2616"/>
        <v>0</v>
      </c>
      <c r="AA528" s="129"/>
      <c r="AB528" s="129"/>
      <c r="AC528" s="273"/>
      <c r="AD528" s="273"/>
      <c r="AE528" s="132">
        <f t="shared" si="2617"/>
        <v>0</v>
      </c>
      <c r="AF528" s="129"/>
      <c r="AG528" s="129"/>
      <c r="AH528" s="273"/>
      <c r="AI528" s="273"/>
      <c r="AJ528" s="132">
        <f t="shared" si="2618"/>
        <v>0</v>
      </c>
      <c r="AK528" s="129"/>
      <c r="AL528" s="129"/>
      <c r="AM528" s="273"/>
      <c r="AN528" s="273"/>
      <c r="AO528" s="132">
        <f t="shared" si="2627"/>
        <v>0</v>
      </c>
      <c r="AP528" s="129"/>
      <c r="AQ528" s="273"/>
      <c r="AR528" s="369"/>
      <c r="AS528" s="272"/>
      <c r="AT528" s="371"/>
      <c r="AU528" s="293"/>
      <c r="AV528" s="293"/>
      <c r="AW528" s="129"/>
      <c r="AX528" s="129"/>
      <c r="AY528" s="86"/>
      <c r="AZ528" s="87"/>
      <c r="BA528" s="88"/>
      <c r="BB528" s="88"/>
      <c r="BC528" s="88"/>
      <c r="BD528" s="88"/>
      <c r="BE528" s="88"/>
      <c r="BF528" s="88"/>
      <c r="BG528" s="88"/>
    </row>
    <row r="529" spans="1:59" s="90" customFormat="1" hidden="1" x14ac:dyDescent="0.2">
      <c r="A529" s="290"/>
      <c r="B529" s="291"/>
      <c r="C529" s="418"/>
      <c r="D529" s="293"/>
      <c r="E529" s="295"/>
      <c r="F529" s="271"/>
      <c r="G529" s="129"/>
      <c r="H529" s="129"/>
      <c r="I529" s="84"/>
      <c r="J529" s="271"/>
      <c r="K529" s="271"/>
      <c r="L529" s="271"/>
      <c r="M529" s="271"/>
      <c r="N529" s="291"/>
      <c r="O529" s="272"/>
      <c r="P529" s="291"/>
      <c r="Q529" s="272"/>
      <c r="R529" s="272"/>
      <c r="S529" s="85"/>
      <c r="T529" s="84">
        <f t="shared" si="2615"/>
        <v>0</v>
      </c>
      <c r="U529" s="273"/>
      <c r="V529" s="273"/>
      <c r="W529" s="129"/>
      <c r="X529" s="273"/>
      <c r="Y529" s="273"/>
      <c r="Z529" s="132">
        <f t="shared" si="2616"/>
        <v>0</v>
      </c>
      <c r="AA529" s="129"/>
      <c r="AB529" s="129"/>
      <c r="AC529" s="273"/>
      <c r="AD529" s="273"/>
      <c r="AE529" s="132">
        <f t="shared" si="2617"/>
        <v>0</v>
      </c>
      <c r="AF529" s="129"/>
      <c r="AG529" s="129"/>
      <c r="AH529" s="273"/>
      <c r="AI529" s="273"/>
      <c r="AJ529" s="132">
        <f t="shared" si="2618"/>
        <v>0</v>
      </c>
      <c r="AK529" s="129"/>
      <c r="AL529" s="129"/>
      <c r="AM529" s="273"/>
      <c r="AN529" s="273"/>
      <c r="AO529" s="132">
        <f t="shared" si="2627"/>
        <v>0</v>
      </c>
      <c r="AP529" s="129"/>
      <c r="AQ529" s="273"/>
      <c r="AR529" s="369"/>
      <c r="AS529" s="272"/>
      <c r="AT529" s="371"/>
      <c r="AU529" s="293"/>
      <c r="AV529" s="293"/>
      <c r="AW529" s="129"/>
      <c r="AX529" s="129"/>
      <c r="AY529" s="86"/>
      <c r="AZ529" s="87"/>
      <c r="BA529" s="88"/>
      <c r="BB529" s="88"/>
      <c r="BC529" s="88"/>
      <c r="BD529" s="88"/>
      <c r="BE529" s="88"/>
      <c r="BF529" s="88"/>
      <c r="BG529" s="88"/>
    </row>
    <row r="530" spans="1:59" s="90" customFormat="1" hidden="1" x14ac:dyDescent="0.2">
      <c r="A530" s="290">
        <v>174</v>
      </c>
      <c r="B530" s="291"/>
      <c r="C530" s="418" t="e">
        <f>+VLOOKUP(B530,$A$691:$B$730,2,0)</f>
        <v>#N/A</v>
      </c>
      <c r="D530" s="293"/>
      <c r="E530" s="295" t="e">
        <f>IF(D530=$D$661,$E$661,IF(D530=$D$662,$E$662,IF(D530=$D$663,$E$663,IF(D530=$D$664,$E$664,IF(D530=$D$665,$E$665,IF(D530=$D$666,$E$666,IF(D530=$D$667,$E$667,IF(D530=$D$668,$E$668,IF(D530=$D$669,$E$669,IF(D530=$D$670,$E$670,IF(D530=VICERRECTORÍA_ACADÉMICA_,BE1141,IF(D530=PLANEACIÓN_,BE1143, IF(D530=IMPACTO,BE1142,IF(D530=VICERRECTORÍA_ADMINISTRATIVA_FINANCIERA_,BE1144,IF(D530=_VICERRECTORÍA_RESPONSABILIDAD_SOCIAL_Y_BIENESTAR_UNIVERSITARIO_,BE1145," ")))))))))))))))</f>
        <v>#VALUE!</v>
      </c>
      <c r="F530" s="271"/>
      <c r="G530" s="129"/>
      <c r="H530" s="129"/>
      <c r="I530" s="84"/>
      <c r="J530" s="271"/>
      <c r="K530" s="291"/>
      <c r="L530" s="271"/>
      <c r="M530" s="271"/>
      <c r="N530" s="291"/>
      <c r="O530" s="272">
        <f t="shared" ref="O530" si="2644">IF(N530="ALTA",5,IF(N530="MEDIO ALTA",4,IF(N530="MEDIA",3,IF(N530="MEDIO BAJA",2,IF(N530="BAJA",1,0)))))</f>
        <v>0</v>
      </c>
      <c r="P530" s="291"/>
      <c r="Q530" s="272">
        <f t="shared" ref="Q530" si="2645">IF(P530="ALTO",5,IF(P530="MEDIO-ALTO",4,IF(P530="MEDIO",3,IF(P530="MEDIO-BAJO",2,IF(P530="BAJO",1,0)))))</f>
        <v>0</v>
      </c>
      <c r="R530" s="272">
        <f t="shared" si="2440"/>
        <v>0</v>
      </c>
      <c r="S530" s="85"/>
      <c r="T530" s="84">
        <f t="shared" si="2615"/>
        <v>0</v>
      </c>
      <c r="U530" s="273" t="e">
        <f t="shared" si="2359"/>
        <v>#DIV/0!</v>
      </c>
      <c r="V530" s="273" t="e">
        <f t="shared" si="2360"/>
        <v>#DIV/0!</v>
      </c>
      <c r="W530" s="129"/>
      <c r="X530" s="273" t="e">
        <f t="shared" ref="X530" si="2646">IF(S530="No_existen",5*$X$10,Y530*$X$10)</f>
        <v>#DIV/0!</v>
      </c>
      <c r="Y530" s="273" t="e">
        <f t="shared" si="2490"/>
        <v>#DIV/0!</v>
      </c>
      <c r="Z530" s="132">
        <f t="shared" si="2616"/>
        <v>0</v>
      </c>
      <c r="AA530" s="129"/>
      <c r="AB530" s="129"/>
      <c r="AC530" s="273" t="e">
        <f t="shared" ref="AC530" si="2647">IF(S530="No_existen",5*$AC$10,AD530*$AC$10)</f>
        <v>#DIV/0!</v>
      </c>
      <c r="AD530" s="273" t="e">
        <f t="shared" si="2363"/>
        <v>#DIV/0!</v>
      </c>
      <c r="AE530" s="132">
        <f t="shared" si="2617"/>
        <v>0</v>
      </c>
      <c r="AF530" s="129"/>
      <c r="AG530" s="129"/>
      <c r="AH530" s="273" t="e">
        <f t="shared" ref="AH530" si="2648">IF(S530="No_existen",5*$AH$10,AI530*$AH$10)</f>
        <v>#DIV/0!</v>
      </c>
      <c r="AI530" s="273" t="e">
        <f t="shared" ref="AI530" si="2649">ROUND(AVERAGEIF(AJ530:AJ532,"&gt;0"),0)</f>
        <v>#DIV/0!</v>
      </c>
      <c r="AJ530" s="132">
        <f t="shared" si="2618"/>
        <v>0</v>
      </c>
      <c r="AK530" s="129"/>
      <c r="AL530" s="129"/>
      <c r="AM530" s="273" t="e">
        <f t="shared" ref="AM530" si="2650">IF(S530="No_existen",5*$AM$10,AN530*$AM$10)</f>
        <v>#DIV/0!</v>
      </c>
      <c r="AN530" s="273" t="e">
        <f t="shared" ref="AN530" si="2651">ROUND(AVERAGEIF(AO530:AO532,"&gt;0"),0)</f>
        <v>#DIV/0!</v>
      </c>
      <c r="AO530" s="132">
        <f t="shared" si="2627"/>
        <v>0</v>
      </c>
      <c r="AP530" s="129"/>
      <c r="AQ530" s="273" t="e">
        <f t="shared" ref="AQ530" si="2652">ROUND(AVERAGE(U530,Y530,AD530,AI530,AN530),0)</f>
        <v>#DIV/0!</v>
      </c>
      <c r="AR530" s="369" t="e">
        <f t="shared" ref="AR530" si="2653">IF(AQ530&lt;1.5,"FUERTE",IF(AND(AQ530&gt;=1.5,AQ530&lt;2.5),"ACEPTABLE",IF(AQ530&gt;=5,"INEXISTENTE","DÉBIL")))</f>
        <v>#DIV/0!</v>
      </c>
      <c r="AS530" s="272">
        <f t="shared" ref="AS530" si="2654">IF(R530=0,0,ROUND((R530*AQ530),0))</f>
        <v>0</v>
      </c>
      <c r="AT530" s="371" t="str">
        <f t="shared" ref="AT530" si="2655">IF(AS530&gt;=36,"GRAVE", IF(AS530&lt;=10, "LEVE", "MODERADO"))</f>
        <v>LEVE</v>
      </c>
      <c r="AU530" s="293"/>
      <c r="AV530" s="293"/>
      <c r="AW530" s="129"/>
      <c r="AX530" s="129"/>
      <c r="AY530" s="86"/>
      <c r="AZ530" s="87"/>
      <c r="BA530" s="88"/>
      <c r="BB530" s="88"/>
      <c r="BC530" s="88"/>
      <c r="BD530" s="88"/>
      <c r="BE530" s="88"/>
      <c r="BF530" s="88"/>
      <c r="BG530" s="88"/>
    </row>
    <row r="531" spans="1:59" s="90" customFormat="1" hidden="1" x14ac:dyDescent="0.2">
      <c r="A531" s="290"/>
      <c r="B531" s="291"/>
      <c r="C531" s="418"/>
      <c r="D531" s="293"/>
      <c r="E531" s="295"/>
      <c r="F531" s="271"/>
      <c r="G531" s="129"/>
      <c r="H531" s="129"/>
      <c r="I531" s="84"/>
      <c r="J531" s="271"/>
      <c r="K531" s="271"/>
      <c r="L531" s="271"/>
      <c r="M531" s="271"/>
      <c r="N531" s="291"/>
      <c r="O531" s="272"/>
      <c r="P531" s="291"/>
      <c r="Q531" s="272"/>
      <c r="R531" s="272"/>
      <c r="S531" s="85"/>
      <c r="T531" s="84">
        <f t="shared" si="2615"/>
        <v>0</v>
      </c>
      <c r="U531" s="273"/>
      <c r="V531" s="273"/>
      <c r="W531" s="129"/>
      <c r="X531" s="273"/>
      <c r="Y531" s="273"/>
      <c r="Z531" s="132">
        <f t="shared" si="2616"/>
        <v>0</v>
      </c>
      <c r="AA531" s="129"/>
      <c r="AB531" s="129"/>
      <c r="AC531" s="273"/>
      <c r="AD531" s="273"/>
      <c r="AE531" s="132">
        <f t="shared" si="2617"/>
        <v>0</v>
      </c>
      <c r="AF531" s="129"/>
      <c r="AG531" s="129"/>
      <c r="AH531" s="273"/>
      <c r="AI531" s="273"/>
      <c r="AJ531" s="132">
        <f t="shared" si="2618"/>
        <v>0</v>
      </c>
      <c r="AK531" s="129"/>
      <c r="AL531" s="129"/>
      <c r="AM531" s="273"/>
      <c r="AN531" s="273"/>
      <c r="AO531" s="132">
        <f t="shared" si="2627"/>
        <v>0</v>
      </c>
      <c r="AP531" s="129"/>
      <c r="AQ531" s="273"/>
      <c r="AR531" s="369"/>
      <c r="AS531" s="272"/>
      <c r="AT531" s="371"/>
      <c r="AU531" s="293"/>
      <c r="AV531" s="293"/>
      <c r="AW531" s="129"/>
      <c r="AX531" s="129"/>
      <c r="AY531" s="86"/>
      <c r="AZ531" s="87"/>
      <c r="BA531" s="88"/>
      <c r="BB531" s="88"/>
      <c r="BC531" s="88"/>
      <c r="BD531" s="88"/>
      <c r="BE531" s="88"/>
      <c r="BF531" s="88"/>
      <c r="BG531" s="88"/>
    </row>
    <row r="532" spans="1:59" s="90" customFormat="1" hidden="1" x14ac:dyDescent="0.2">
      <c r="A532" s="290"/>
      <c r="B532" s="291"/>
      <c r="C532" s="418"/>
      <c r="D532" s="293"/>
      <c r="E532" s="295"/>
      <c r="F532" s="271"/>
      <c r="G532" s="129"/>
      <c r="H532" s="129"/>
      <c r="I532" s="84"/>
      <c r="J532" s="271"/>
      <c r="K532" s="271"/>
      <c r="L532" s="271"/>
      <c r="M532" s="271"/>
      <c r="N532" s="291"/>
      <c r="O532" s="272"/>
      <c r="P532" s="291"/>
      <c r="Q532" s="272"/>
      <c r="R532" s="272"/>
      <c r="S532" s="85"/>
      <c r="T532" s="84">
        <f t="shared" si="2615"/>
        <v>0</v>
      </c>
      <c r="U532" s="273"/>
      <c r="V532" s="273"/>
      <c r="W532" s="129"/>
      <c r="X532" s="273"/>
      <c r="Y532" s="273"/>
      <c r="Z532" s="132">
        <f t="shared" si="2616"/>
        <v>0</v>
      </c>
      <c r="AA532" s="129"/>
      <c r="AB532" s="129"/>
      <c r="AC532" s="273"/>
      <c r="AD532" s="273"/>
      <c r="AE532" s="132">
        <f t="shared" si="2617"/>
        <v>0</v>
      </c>
      <c r="AF532" s="129"/>
      <c r="AG532" s="129"/>
      <c r="AH532" s="273"/>
      <c r="AI532" s="273"/>
      <c r="AJ532" s="132">
        <f t="shared" si="2618"/>
        <v>0</v>
      </c>
      <c r="AK532" s="129"/>
      <c r="AL532" s="129"/>
      <c r="AM532" s="273"/>
      <c r="AN532" s="273"/>
      <c r="AO532" s="132">
        <f t="shared" si="2627"/>
        <v>0</v>
      </c>
      <c r="AP532" s="129"/>
      <c r="AQ532" s="273"/>
      <c r="AR532" s="369"/>
      <c r="AS532" s="272"/>
      <c r="AT532" s="371"/>
      <c r="AU532" s="293"/>
      <c r="AV532" s="293"/>
      <c r="AW532" s="129"/>
      <c r="AX532" s="129"/>
      <c r="AY532" s="86"/>
      <c r="AZ532" s="87"/>
      <c r="BA532" s="88"/>
      <c r="BB532" s="88"/>
      <c r="BC532" s="88"/>
      <c r="BD532" s="88"/>
      <c r="BE532" s="88"/>
      <c r="BF532" s="88"/>
      <c r="BG532" s="88"/>
    </row>
    <row r="533" spans="1:59" s="90" customFormat="1" hidden="1" x14ac:dyDescent="0.2">
      <c r="A533" s="290">
        <v>175</v>
      </c>
      <c r="B533" s="291"/>
      <c r="C533" s="418" t="e">
        <f>+VLOOKUP(B533,$A$691:$B$730,2,0)</f>
        <v>#N/A</v>
      </c>
      <c r="D533" s="293"/>
      <c r="E533" s="295" t="e">
        <f>IF(D533=$D$661,$E$661,IF(D533=$D$662,$E$662,IF(D533=$D$663,$E$663,IF(D533=$D$664,$E$664,IF(D533=$D$665,$E$665,IF(D533=$D$666,$E$666,IF(D533=$D$667,$E$667,IF(D533=$D$668,$E$668,IF(D533=$D$669,$E$669,IF(D533=$D$670,$E$670,IF(D533=VICERRECTORÍA_ACADÉMICA_,BE1144,IF(D533=PLANEACIÓN_,BE1146, IF(D533=IMPACTO,BE1145,IF(D533=VICERRECTORÍA_ADMINISTRATIVA_FINANCIERA_,BE1147,IF(D533=_VICERRECTORÍA_RESPONSABILIDAD_SOCIAL_Y_BIENESTAR_UNIVERSITARIO_,BE1148," ")))))))))))))))</f>
        <v>#VALUE!</v>
      </c>
      <c r="F533" s="271"/>
      <c r="G533" s="129"/>
      <c r="H533" s="129"/>
      <c r="I533" s="84"/>
      <c r="J533" s="271"/>
      <c r="K533" s="291"/>
      <c r="L533" s="271"/>
      <c r="M533" s="271"/>
      <c r="N533" s="291"/>
      <c r="O533" s="272">
        <f t="shared" ref="O533" si="2656">IF(N533="ALTA",5,IF(N533="MEDIO ALTA",4,IF(N533="MEDIA",3,IF(N533="MEDIO BAJA",2,IF(N533="BAJA",1,0)))))</f>
        <v>0</v>
      </c>
      <c r="P533" s="291"/>
      <c r="Q533" s="272">
        <f t="shared" ref="Q533" si="2657">IF(P533="ALTO",5,IF(P533="MEDIO-ALTO",4,IF(P533="MEDIO",3,IF(P533="MEDIO-BAJO",2,IF(P533="BAJO",1,0)))))</f>
        <v>0</v>
      </c>
      <c r="R533" s="272">
        <f t="shared" si="2440"/>
        <v>0</v>
      </c>
      <c r="S533" s="85"/>
      <c r="T533" s="84">
        <f t="shared" si="2615"/>
        <v>0</v>
      </c>
      <c r="U533" s="273" t="e">
        <f t="shared" si="2375"/>
        <v>#DIV/0!</v>
      </c>
      <c r="V533" s="273" t="e">
        <f t="shared" si="2376"/>
        <v>#DIV/0!</v>
      </c>
      <c r="W533" s="129"/>
      <c r="X533" s="273" t="e">
        <f t="shared" ref="X533" si="2658">IF(S533="No_existen",5*$X$10,Y533*$X$10)</f>
        <v>#DIV/0!</v>
      </c>
      <c r="Y533" s="273" t="e">
        <f t="shared" si="2503"/>
        <v>#DIV/0!</v>
      </c>
      <c r="Z533" s="132">
        <f t="shared" si="2616"/>
        <v>0</v>
      </c>
      <c r="AA533" s="129"/>
      <c r="AB533" s="129"/>
      <c r="AC533" s="273" t="e">
        <f t="shared" ref="AC533" si="2659">IF(S533="No_existen",5*$AC$10,AD533*$AC$10)</f>
        <v>#DIV/0!</v>
      </c>
      <c r="AD533" s="273" t="e">
        <f t="shared" si="2379"/>
        <v>#DIV/0!</v>
      </c>
      <c r="AE533" s="132">
        <f t="shared" si="2617"/>
        <v>0</v>
      </c>
      <c r="AF533" s="129"/>
      <c r="AG533" s="129"/>
      <c r="AH533" s="273" t="e">
        <f t="shared" ref="AH533" si="2660">IF(S533="No_existen",5*$AH$10,AI533*$AH$10)</f>
        <v>#DIV/0!</v>
      </c>
      <c r="AI533" s="273" t="e">
        <f t="shared" ref="AI533" si="2661">ROUND(AVERAGEIF(AJ533:AJ535,"&gt;0"),0)</f>
        <v>#DIV/0!</v>
      </c>
      <c r="AJ533" s="132">
        <f t="shared" si="2618"/>
        <v>0</v>
      </c>
      <c r="AK533" s="129"/>
      <c r="AL533" s="129"/>
      <c r="AM533" s="273" t="e">
        <f t="shared" ref="AM533" si="2662">IF(S533="No_existen",5*$AM$10,AN533*$AM$10)</f>
        <v>#DIV/0!</v>
      </c>
      <c r="AN533" s="273" t="e">
        <f t="shared" ref="AN533" si="2663">ROUND(AVERAGEIF(AO533:AO535,"&gt;0"),0)</f>
        <v>#DIV/0!</v>
      </c>
      <c r="AO533" s="132">
        <f t="shared" si="2627"/>
        <v>0</v>
      </c>
      <c r="AP533" s="129"/>
      <c r="AQ533" s="273" t="e">
        <f t="shared" ref="AQ533:AQ566" si="2664">ROUND(AVERAGE(U533,Y533,AD533,AI533,AN533),0)</f>
        <v>#DIV/0!</v>
      </c>
      <c r="AR533" s="369" t="e">
        <f t="shared" ref="AR533" si="2665">IF(AQ533&lt;1.5,"FUERTE",IF(AND(AQ533&gt;=1.5,AQ533&lt;2.5),"ACEPTABLE",IF(AQ533&gt;=5,"INEXISTENTE","DÉBIL")))</f>
        <v>#DIV/0!</v>
      </c>
      <c r="AS533" s="272">
        <f t="shared" ref="AS533" si="2666">IF(R533=0,0,ROUND((R533*AQ533),0))</f>
        <v>0</v>
      </c>
      <c r="AT533" s="371" t="str">
        <f t="shared" ref="AT533" si="2667">IF(AS533&gt;=36,"GRAVE", IF(AS533&lt;=10, "LEVE", "MODERADO"))</f>
        <v>LEVE</v>
      </c>
      <c r="AU533" s="293"/>
      <c r="AV533" s="293"/>
      <c r="AW533" s="129"/>
      <c r="AX533" s="129"/>
      <c r="AY533" s="86"/>
      <c r="AZ533" s="87"/>
      <c r="BA533" s="88"/>
      <c r="BB533" s="88"/>
      <c r="BC533" s="88"/>
      <c r="BD533" s="88"/>
      <c r="BE533" s="88"/>
      <c r="BF533" s="88"/>
      <c r="BG533" s="88"/>
    </row>
    <row r="534" spans="1:59" s="90" customFormat="1" hidden="1" x14ac:dyDescent="0.2">
      <c r="A534" s="290"/>
      <c r="B534" s="291"/>
      <c r="C534" s="418"/>
      <c r="D534" s="293"/>
      <c r="E534" s="295"/>
      <c r="F534" s="271"/>
      <c r="G534" s="129"/>
      <c r="H534" s="129"/>
      <c r="I534" s="84"/>
      <c r="J534" s="271"/>
      <c r="K534" s="271"/>
      <c r="L534" s="271"/>
      <c r="M534" s="271"/>
      <c r="N534" s="291"/>
      <c r="O534" s="272"/>
      <c r="P534" s="291"/>
      <c r="Q534" s="272"/>
      <c r="R534" s="272"/>
      <c r="S534" s="85"/>
      <c r="T534" s="84">
        <f t="shared" si="2615"/>
        <v>0</v>
      </c>
      <c r="U534" s="273"/>
      <c r="V534" s="273"/>
      <c r="W534" s="129"/>
      <c r="X534" s="273"/>
      <c r="Y534" s="273"/>
      <c r="Z534" s="132">
        <f t="shared" si="2616"/>
        <v>0</v>
      </c>
      <c r="AA534" s="129"/>
      <c r="AB534" s="129"/>
      <c r="AC534" s="273"/>
      <c r="AD534" s="273"/>
      <c r="AE534" s="132">
        <f t="shared" si="2617"/>
        <v>0</v>
      </c>
      <c r="AF534" s="129"/>
      <c r="AG534" s="129"/>
      <c r="AH534" s="273"/>
      <c r="AI534" s="273"/>
      <c r="AJ534" s="132">
        <f t="shared" si="2618"/>
        <v>0</v>
      </c>
      <c r="AK534" s="129"/>
      <c r="AL534" s="129"/>
      <c r="AM534" s="273"/>
      <c r="AN534" s="273"/>
      <c r="AO534" s="132">
        <f t="shared" si="2627"/>
        <v>0</v>
      </c>
      <c r="AP534" s="129"/>
      <c r="AQ534" s="273"/>
      <c r="AR534" s="369"/>
      <c r="AS534" s="272"/>
      <c r="AT534" s="371"/>
      <c r="AU534" s="293"/>
      <c r="AV534" s="293"/>
      <c r="AW534" s="129"/>
      <c r="AX534" s="129"/>
      <c r="AY534" s="86"/>
      <c r="AZ534" s="87"/>
      <c r="BA534" s="88"/>
      <c r="BB534" s="88"/>
      <c r="BC534" s="88"/>
      <c r="BD534" s="88"/>
      <c r="BE534" s="88"/>
      <c r="BF534" s="88"/>
      <c r="BG534" s="88"/>
    </row>
    <row r="535" spans="1:59" s="90" customFormat="1" hidden="1" x14ac:dyDescent="0.2">
      <c r="A535" s="290"/>
      <c r="B535" s="291"/>
      <c r="C535" s="418"/>
      <c r="D535" s="293"/>
      <c r="E535" s="295"/>
      <c r="F535" s="271"/>
      <c r="G535" s="129"/>
      <c r="H535" s="129"/>
      <c r="I535" s="84"/>
      <c r="J535" s="271"/>
      <c r="K535" s="271"/>
      <c r="L535" s="271"/>
      <c r="M535" s="271"/>
      <c r="N535" s="291"/>
      <c r="O535" s="272"/>
      <c r="P535" s="291"/>
      <c r="Q535" s="272"/>
      <c r="R535" s="272"/>
      <c r="S535" s="85"/>
      <c r="T535" s="84">
        <f t="shared" si="2615"/>
        <v>0</v>
      </c>
      <c r="U535" s="273"/>
      <c r="V535" s="273"/>
      <c r="W535" s="129"/>
      <c r="X535" s="273"/>
      <c r="Y535" s="273"/>
      <c r="Z535" s="132">
        <f t="shared" si="2616"/>
        <v>0</v>
      </c>
      <c r="AA535" s="129"/>
      <c r="AB535" s="129"/>
      <c r="AC535" s="273"/>
      <c r="AD535" s="273"/>
      <c r="AE535" s="132">
        <f t="shared" si="2617"/>
        <v>0</v>
      </c>
      <c r="AF535" s="129"/>
      <c r="AG535" s="129"/>
      <c r="AH535" s="273"/>
      <c r="AI535" s="273"/>
      <c r="AJ535" s="132">
        <f t="shared" si="2618"/>
        <v>0</v>
      </c>
      <c r="AK535" s="129"/>
      <c r="AL535" s="129"/>
      <c r="AM535" s="273"/>
      <c r="AN535" s="273"/>
      <c r="AO535" s="132">
        <f t="shared" si="2627"/>
        <v>0</v>
      </c>
      <c r="AP535" s="129"/>
      <c r="AQ535" s="273"/>
      <c r="AR535" s="369"/>
      <c r="AS535" s="272"/>
      <c r="AT535" s="371"/>
      <c r="AU535" s="293"/>
      <c r="AV535" s="293"/>
      <c r="AW535" s="129"/>
      <c r="AX535" s="129"/>
      <c r="AY535" s="86"/>
      <c r="AZ535" s="87"/>
      <c r="BA535" s="88"/>
      <c r="BB535" s="88"/>
      <c r="BC535" s="88"/>
      <c r="BD535" s="88"/>
      <c r="BE535" s="88"/>
      <c r="BF535" s="88"/>
      <c r="BG535" s="88"/>
    </row>
    <row r="536" spans="1:59" s="90" customFormat="1" hidden="1" x14ac:dyDescent="0.2">
      <c r="A536" s="290">
        <v>176</v>
      </c>
      <c r="B536" s="291"/>
      <c r="C536" s="418" t="e">
        <f>+VLOOKUP(B536,$A$691:$B$730,2,0)</f>
        <v>#N/A</v>
      </c>
      <c r="D536" s="293"/>
      <c r="E536" s="295" t="e">
        <f>IF(D536=$D$661,$E$661,IF(D536=$D$662,$E$662,IF(D536=$D$663,$E$663,IF(D536=$D$664,$E$664,IF(D536=$D$665,$E$665,IF(D536=$D$666,$E$666,IF(D536=$D$667,$E$667,IF(D536=$D$668,$E$668,IF(D536=$D$669,$E$669,IF(D536=$D$670,$E$670,IF(D536=VICERRECTORÍA_ACADÉMICA_,BE1147,IF(D536=PLANEACIÓN_,BE1149, IF(D536=IMPACTO,BE1148,IF(D536=VICERRECTORÍA_ADMINISTRATIVA_FINANCIERA_,BE1150,IF(D536=_VICERRECTORÍA_RESPONSABILIDAD_SOCIAL_Y_BIENESTAR_UNIVERSITARIO_,BE1151," ")))))))))))))))</f>
        <v>#VALUE!</v>
      </c>
      <c r="F536" s="271"/>
      <c r="G536" s="129"/>
      <c r="H536" s="129"/>
      <c r="I536" s="84"/>
      <c r="J536" s="271"/>
      <c r="K536" s="291"/>
      <c r="L536" s="271"/>
      <c r="M536" s="271"/>
      <c r="N536" s="291"/>
      <c r="O536" s="272">
        <f t="shared" ref="O536" si="2668">IF(N536="ALTA",5,IF(N536="MEDIO ALTA",4,IF(N536="MEDIA",3,IF(N536="MEDIO BAJA",2,IF(N536="BAJA",1,0)))))</f>
        <v>0</v>
      </c>
      <c r="P536" s="291"/>
      <c r="Q536" s="128"/>
      <c r="R536" s="272">
        <f t="shared" ref="R536" si="2669">Q536*O536</f>
        <v>0</v>
      </c>
      <c r="S536" s="85"/>
      <c r="T536" s="84">
        <f t="shared" si="2615"/>
        <v>0</v>
      </c>
      <c r="U536" s="273" t="e">
        <f t="shared" ref="U536:U566" si="2670">ROUND(AVERAGEIF(T536:T538,"&gt;0"),0)</f>
        <v>#DIV/0!</v>
      </c>
      <c r="V536" s="273" t="e">
        <f t="shared" ref="V536:V566" si="2671">U536*0.6</f>
        <v>#DIV/0!</v>
      </c>
      <c r="W536" s="129"/>
      <c r="X536" s="273" t="e">
        <f t="shared" ref="X536" si="2672">IF(S536="No_existen",5*$X$10,Y536*$X$10)</f>
        <v>#DIV/0!</v>
      </c>
      <c r="Y536" s="273" t="e">
        <f t="shared" ref="Y536:Y566" si="2673">ROUND(AVERAGEIF(Z536:Z538,"&gt;0"),0)</f>
        <v>#DIV/0!</v>
      </c>
      <c r="Z536" s="132">
        <f t="shared" si="2616"/>
        <v>0</v>
      </c>
      <c r="AA536" s="129"/>
      <c r="AB536" s="129"/>
      <c r="AC536" s="273" t="e">
        <f t="shared" ref="AC536" si="2674">IF(S536="No_existen",5*$AC$10,AD536*$AC$10)</f>
        <v>#DIV/0!</v>
      </c>
      <c r="AD536" s="273" t="e">
        <f t="shared" ref="AD536:AD566" si="2675">ROUND(AVERAGEIF(AE536:AE538,"&gt;0"),0)</f>
        <v>#DIV/0!</v>
      </c>
      <c r="AE536" s="132">
        <f t="shared" si="2617"/>
        <v>0</v>
      </c>
      <c r="AF536" s="129"/>
      <c r="AG536" s="129"/>
      <c r="AH536" s="273" t="e">
        <f t="shared" ref="AH536" si="2676">IF(S536="No_existen",5*$AH$10,AI536*$AH$10)</f>
        <v>#DIV/0!</v>
      </c>
      <c r="AI536" s="273" t="e">
        <f t="shared" ref="AI536:AI566" si="2677">ROUND(AVERAGEIF(AJ536:AJ538,"&gt;0"),0)</f>
        <v>#DIV/0!</v>
      </c>
      <c r="AJ536" s="132">
        <f t="shared" si="2618"/>
        <v>0</v>
      </c>
      <c r="AK536" s="129"/>
      <c r="AL536" s="129"/>
      <c r="AM536" s="273" t="e">
        <f t="shared" ref="AM536" si="2678">IF(S536="No_existen",5*$AM$10,AN536*$AM$10)</f>
        <v>#DIV/0!</v>
      </c>
      <c r="AN536" s="273" t="e">
        <f t="shared" ref="AN536:AN566" si="2679">ROUND(AVERAGEIF(AO536:AO538,"&gt;0"),0)</f>
        <v>#DIV/0!</v>
      </c>
      <c r="AO536" s="132">
        <f t="shared" si="2627"/>
        <v>0</v>
      </c>
      <c r="AP536" s="129"/>
      <c r="AQ536" s="273" t="e">
        <f t="shared" si="2664"/>
        <v>#DIV/0!</v>
      </c>
      <c r="AR536" s="369" t="e">
        <f t="shared" ref="AR536" si="2680">IF(AQ536&lt;1.5,"FUERTE",IF(AND(AQ536&gt;=1.5,AQ536&lt;2.5),"ACEPTABLE",IF(AQ536&gt;=5,"INEXISTENTE","DÉBIL")))</f>
        <v>#DIV/0!</v>
      </c>
      <c r="AS536" s="272">
        <f t="shared" ref="AS536" si="2681">IF(R536=0,0,ROUND((R536*AQ536),0))</f>
        <v>0</v>
      </c>
      <c r="AT536" s="371" t="str">
        <f t="shared" ref="AT536:AT566" si="2682">IF(AS536&gt;=36,"GRAVE", IF(AS536&lt;=10, "LEVE", "MODERADO"))</f>
        <v>LEVE</v>
      </c>
      <c r="AU536" s="293"/>
      <c r="AV536" s="293"/>
      <c r="AW536" s="129"/>
      <c r="AX536" s="129"/>
      <c r="AY536" s="86"/>
      <c r="AZ536" s="87"/>
      <c r="BA536" s="88"/>
      <c r="BB536" s="88"/>
      <c r="BC536" s="88"/>
      <c r="BD536" s="88"/>
      <c r="BE536" s="88"/>
      <c r="BF536" s="88"/>
      <c r="BG536" s="88"/>
    </row>
    <row r="537" spans="1:59" s="90" customFormat="1" hidden="1" x14ac:dyDescent="0.2">
      <c r="A537" s="290"/>
      <c r="B537" s="291"/>
      <c r="C537" s="418"/>
      <c r="D537" s="293"/>
      <c r="E537" s="295"/>
      <c r="F537" s="271"/>
      <c r="G537" s="129"/>
      <c r="H537" s="129"/>
      <c r="I537" s="84"/>
      <c r="J537" s="271"/>
      <c r="K537" s="271"/>
      <c r="L537" s="271"/>
      <c r="M537" s="271"/>
      <c r="N537" s="291"/>
      <c r="O537" s="272"/>
      <c r="P537" s="291"/>
      <c r="Q537" s="128"/>
      <c r="R537" s="272"/>
      <c r="S537" s="85"/>
      <c r="T537" s="84">
        <f t="shared" si="2615"/>
        <v>0</v>
      </c>
      <c r="U537" s="273"/>
      <c r="V537" s="273"/>
      <c r="W537" s="129"/>
      <c r="X537" s="273"/>
      <c r="Y537" s="273"/>
      <c r="Z537" s="132">
        <f t="shared" si="2616"/>
        <v>0</v>
      </c>
      <c r="AA537" s="129"/>
      <c r="AB537" s="129"/>
      <c r="AC537" s="273"/>
      <c r="AD537" s="273"/>
      <c r="AE537" s="132">
        <f t="shared" si="2617"/>
        <v>0</v>
      </c>
      <c r="AF537" s="129"/>
      <c r="AG537" s="129"/>
      <c r="AH537" s="273"/>
      <c r="AI537" s="273"/>
      <c r="AJ537" s="132">
        <f t="shared" si="2618"/>
        <v>0</v>
      </c>
      <c r="AK537" s="129"/>
      <c r="AL537" s="129"/>
      <c r="AM537" s="273"/>
      <c r="AN537" s="273"/>
      <c r="AO537" s="132">
        <f t="shared" si="2627"/>
        <v>0</v>
      </c>
      <c r="AP537" s="129"/>
      <c r="AQ537" s="273"/>
      <c r="AR537" s="369"/>
      <c r="AS537" s="272"/>
      <c r="AT537" s="371"/>
      <c r="AU537" s="293"/>
      <c r="AV537" s="293"/>
      <c r="AW537" s="129"/>
      <c r="AX537" s="129"/>
      <c r="AY537" s="86"/>
      <c r="AZ537" s="87"/>
      <c r="BA537" s="88"/>
      <c r="BB537" s="88"/>
      <c r="BC537" s="88"/>
      <c r="BD537" s="88"/>
      <c r="BE537" s="88"/>
      <c r="BF537" s="88"/>
      <c r="BG537" s="88"/>
    </row>
    <row r="538" spans="1:59" s="90" customFormat="1" hidden="1" x14ac:dyDescent="0.2">
      <c r="A538" s="290"/>
      <c r="B538" s="291"/>
      <c r="C538" s="418"/>
      <c r="D538" s="293"/>
      <c r="E538" s="295"/>
      <c r="F538" s="271"/>
      <c r="G538" s="129"/>
      <c r="H538" s="129"/>
      <c r="I538" s="84"/>
      <c r="J538" s="271"/>
      <c r="K538" s="271"/>
      <c r="L538" s="271"/>
      <c r="M538" s="271"/>
      <c r="N538" s="291"/>
      <c r="O538" s="272"/>
      <c r="P538" s="291"/>
      <c r="Q538" s="128"/>
      <c r="R538" s="272"/>
      <c r="S538" s="85"/>
      <c r="T538" s="84">
        <f t="shared" si="2615"/>
        <v>0</v>
      </c>
      <c r="U538" s="273"/>
      <c r="V538" s="273"/>
      <c r="W538" s="129"/>
      <c r="X538" s="273"/>
      <c r="Y538" s="273"/>
      <c r="Z538" s="132">
        <f t="shared" si="2616"/>
        <v>0</v>
      </c>
      <c r="AA538" s="129"/>
      <c r="AB538" s="129"/>
      <c r="AC538" s="273"/>
      <c r="AD538" s="273"/>
      <c r="AE538" s="132">
        <f t="shared" si="2617"/>
        <v>0</v>
      </c>
      <c r="AF538" s="129"/>
      <c r="AG538" s="129"/>
      <c r="AH538" s="273"/>
      <c r="AI538" s="273"/>
      <c r="AJ538" s="132">
        <f t="shared" si="2618"/>
        <v>0</v>
      </c>
      <c r="AK538" s="129"/>
      <c r="AL538" s="129"/>
      <c r="AM538" s="273"/>
      <c r="AN538" s="273"/>
      <c r="AO538" s="132">
        <f t="shared" si="2627"/>
        <v>0</v>
      </c>
      <c r="AP538" s="129"/>
      <c r="AQ538" s="273"/>
      <c r="AR538" s="369"/>
      <c r="AS538" s="272"/>
      <c r="AT538" s="371"/>
      <c r="AU538" s="293"/>
      <c r="AV538" s="293"/>
      <c r="AW538" s="129"/>
      <c r="AX538" s="129"/>
      <c r="AY538" s="86"/>
      <c r="AZ538" s="87"/>
      <c r="BA538" s="88"/>
      <c r="BB538" s="88"/>
      <c r="BC538" s="88"/>
      <c r="BD538" s="88"/>
      <c r="BE538" s="88"/>
      <c r="BF538" s="88"/>
      <c r="BG538" s="88"/>
    </row>
    <row r="539" spans="1:59" s="90" customFormat="1" hidden="1" x14ac:dyDescent="0.2">
      <c r="A539" s="290">
        <v>177</v>
      </c>
      <c r="B539" s="291"/>
      <c r="C539" s="418" t="e">
        <f>+VLOOKUP(B539,$A$691:$B$730,2,0)</f>
        <v>#N/A</v>
      </c>
      <c r="D539" s="293"/>
      <c r="E539" s="295" t="e">
        <f>IF(D539=$D$661,$E$661,IF(D539=$D$662,$E$662,IF(D539=$D$663,$E$663,IF(D539=$D$664,$E$664,IF(D539=$D$665,$E$665,IF(D539=$D$666,$E$666,IF(D539=$D$667,$E$667,IF(D539=$D$668,$E$668,IF(D539=$D$669,$E$669,IF(D539=$D$670,$E$670,IF(D539=VICERRECTORÍA_ACADÉMICA_,BE1150,IF(D539=PLANEACIÓN_,BE1152, IF(D539=IMPACTO,BE1151,IF(D539=VICERRECTORÍA_ADMINISTRATIVA_FINANCIERA_,BE1153,IF(D539=_VICERRECTORÍA_RESPONSABILIDAD_SOCIAL_Y_BIENESTAR_UNIVERSITARIO_,BE1154," ")))))))))))))))</f>
        <v>#VALUE!</v>
      </c>
      <c r="F539" s="271"/>
      <c r="G539" s="129"/>
      <c r="H539" s="129"/>
      <c r="I539" s="84"/>
      <c r="J539" s="271"/>
      <c r="K539" s="291"/>
      <c r="L539" s="271"/>
      <c r="M539" s="271"/>
      <c r="N539" s="291"/>
      <c r="O539" s="272">
        <f t="shared" ref="O539" si="2683">IF(N539="ALTA",5,IF(N539="MEDIO ALTA",4,IF(N539="MEDIA",3,IF(N539="MEDIO BAJA",2,IF(N539="BAJA",1,0)))))</f>
        <v>0</v>
      </c>
      <c r="P539" s="291"/>
      <c r="Q539" s="128"/>
      <c r="R539" s="272">
        <f t="shared" ref="R539" si="2684">Q539*O539</f>
        <v>0</v>
      </c>
      <c r="S539" s="85"/>
      <c r="T539" s="84">
        <f t="shared" si="2615"/>
        <v>0</v>
      </c>
      <c r="U539" s="273" t="e">
        <f t="shared" si="2670"/>
        <v>#DIV/0!</v>
      </c>
      <c r="V539" s="273" t="e">
        <f t="shared" si="2671"/>
        <v>#DIV/0!</v>
      </c>
      <c r="W539" s="129"/>
      <c r="X539" s="273" t="e">
        <f t="shared" ref="X539" si="2685">IF(S539="No_existen",5*$X$10,Y539*$X$10)</f>
        <v>#DIV/0!</v>
      </c>
      <c r="Y539" s="273" t="e">
        <f t="shared" si="2673"/>
        <v>#DIV/0!</v>
      </c>
      <c r="Z539" s="132">
        <f t="shared" si="2616"/>
        <v>0</v>
      </c>
      <c r="AA539" s="129"/>
      <c r="AB539" s="129"/>
      <c r="AC539" s="273" t="e">
        <f t="shared" ref="AC539" si="2686">IF(S539="No_existen",5*$AC$10,AD539*$AC$10)</f>
        <v>#DIV/0!</v>
      </c>
      <c r="AD539" s="273" t="e">
        <f t="shared" si="2675"/>
        <v>#DIV/0!</v>
      </c>
      <c r="AE539" s="132">
        <f t="shared" si="2617"/>
        <v>0</v>
      </c>
      <c r="AF539" s="129"/>
      <c r="AG539" s="129"/>
      <c r="AH539" s="273" t="e">
        <f t="shared" ref="AH539" si="2687">IF(S539="No_existen",5*$AH$10,AI539*$AH$10)</f>
        <v>#DIV/0!</v>
      </c>
      <c r="AI539" s="273" t="e">
        <f t="shared" si="2677"/>
        <v>#DIV/0!</v>
      </c>
      <c r="AJ539" s="132">
        <f t="shared" si="2618"/>
        <v>0</v>
      </c>
      <c r="AK539" s="129"/>
      <c r="AL539" s="129"/>
      <c r="AM539" s="273" t="e">
        <f t="shared" ref="AM539" si="2688">IF(S539="No_existen",5*$AM$10,AN539*$AM$10)</f>
        <v>#DIV/0!</v>
      </c>
      <c r="AN539" s="273" t="e">
        <f t="shared" si="2679"/>
        <v>#DIV/0!</v>
      </c>
      <c r="AO539" s="132">
        <f t="shared" si="2627"/>
        <v>0</v>
      </c>
      <c r="AP539" s="129"/>
      <c r="AQ539" s="273" t="e">
        <f t="shared" si="2664"/>
        <v>#DIV/0!</v>
      </c>
      <c r="AR539" s="369" t="e">
        <f t="shared" ref="AR539" si="2689">IF(AQ539&lt;1.5,"FUERTE",IF(AND(AQ539&gt;=1.5,AQ539&lt;2.5),"ACEPTABLE",IF(AQ539&gt;=5,"INEXISTENTE","DÉBIL")))</f>
        <v>#DIV/0!</v>
      </c>
      <c r="AS539" s="272">
        <f t="shared" ref="AS539" si="2690">IF(R539=0,0,ROUND((R539*AQ539),0))</f>
        <v>0</v>
      </c>
      <c r="AT539" s="371" t="str">
        <f t="shared" si="2682"/>
        <v>LEVE</v>
      </c>
      <c r="AU539" s="293"/>
      <c r="AV539" s="293"/>
      <c r="AW539" s="129"/>
      <c r="AX539" s="129"/>
      <c r="AY539" s="86"/>
      <c r="AZ539" s="87"/>
      <c r="BA539" s="88"/>
      <c r="BB539" s="88"/>
      <c r="BC539" s="88"/>
      <c r="BD539" s="88"/>
      <c r="BE539" s="88"/>
      <c r="BF539" s="88"/>
      <c r="BG539" s="88"/>
    </row>
    <row r="540" spans="1:59" s="90" customFormat="1" hidden="1" x14ac:dyDescent="0.2">
      <c r="A540" s="290"/>
      <c r="B540" s="291"/>
      <c r="C540" s="418"/>
      <c r="D540" s="293"/>
      <c r="E540" s="295"/>
      <c r="F540" s="271"/>
      <c r="G540" s="129"/>
      <c r="H540" s="129"/>
      <c r="I540" s="84"/>
      <c r="J540" s="271"/>
      <c r="K540" s="271"/>
      <c r="L540" s="271"/>
      <c r="M540" s="271"/>
      <c r="N540" s="291"/>
      <c r="O540" s="272"/>
      <c r="P540" s="291"/>
      <c r="Q540" s="128"/>
      <c r="R540" s="272"/>
      <c r="S540" s="85"/>
      <c r="T540" s="84">
        <f t="shared" si="2615"/>
        <v>0</v>
      </c>
      <c r="U540" s="273"/>
      <c r="V540" s="273"/>
      <c r="W540" s="129"/>
      <c r="X540" s="273"/>
      <c r="Y540" s="273"/>
      <c r="Z540" s="132">
        <f t="shared" si="2616"/>
        <v>0</v>
      </c>
      <c r="AA540" s="129"/>
      <c r="AB540" s="129"/>
      <c r="AC540" s="273"/>
      <c r="AD540" s="273"/>
      <c r="AE540" s="132">
        <f t="shared" si="2617"/>
        <v>0</v>
      </c>
      <c r="AF540" s="129"/>
      <c r="AG540" s="129"/>
      <c r="AH540" s="273"/>
      <c r="AI540" s="273"/>
      <c r="AJ540" s="132">
        <f t="shared" si="2618"/>
        <v>0</v>
      </c>
      <c r="AK540" s="129"/>
      <c r="AL540" s="129"/>
      <c r="AM540" s="273"/>
      <c r="AN540" s="273"/>
      <c r="AO540" s="132">
        <f t="shared" si="2627"/>
        <v>0</v>
      </c>
      <c r="AP540" s="129"/>
      <c r="AQ540" s="273"/>
      <c r="AR540" s="369"/>
      <c r="AS540" s="272"/>
      <c r="AT540" s="371"/>
      <c r="AU540" s="293"/>
      <c r="AV540" s="293"/>
      <c r="AW540" s="129"/>
      <c r="AX540" s="129"/>
      <c r="AY540" s="86"/>
      <c r="AZ540" s="87"/>
      <c r="BA540" s="88"/>
      <c r="BB540" s="88"/>
      <c r="BC540" s="88"/>
      <c r="BD540" s="88"/>
      <c r="BE540" s="88"/>
      <c r="BF540" s="88"/>
      <c r="BG540" s="88"/>
    </row>
    <row r="541" spans="1:59" s="90" customFormat="1" hidden="1" x14ac:dyDescent="0.2">
      <c r="A541" s="290"/>
      <c r="B541" s="291"/>
      <c r="C541" s="418"/>
      <c r="D541" s="293"/>
      <c r="E541" s="295"/>
      <c r="F541" s="271"/>
      <c r="G541" s="129"/>
      <c r="H541" s="129"/>
      <c r="I541" s="84"/>
      <c r="J541" s="271"/>
      <c r="K541" s="271"/>
      <c r="L541" s="271"/>
      <c r="M541" s="271"/>
      <c r="N541" s="291"/>
      <c r="O541" s="272"/>
      <c r="P541" s="291"/>
      <c r="Q541" s="128"/>
      <c r="R541" s="272"/>
      <c r="S541" s="85"/>
      <c r="T541" s="84">
        <f t="shared" si="2615"/>
        <v>0</v>
      </c>
      <c r="U541" s="273"/>
      <c r="V541" s="273"/>
      <c r="W541" s="129"/>
      <c r="X541" s="273"/>
      <c r="Y541" s="273"/>
      <c r="Z541" s="132">
        <f t="shared" si="2616"/>
        <v>0</v>
      </c>
      <c r="AA541" s="129"/>
      <c r="AB541" s="129"/>
      <c r="AC541" s="273"/>
      <c r="AD541" s="273"/>
      <c r="AE541" s="132">
        <f t="shared" si="2617"/>
        <v>0</v>
      </c>
      <c r="AF541" s="129"/>
      <c r="AG541" s="129"/>
      <c r="AH541" s="273"/>
      <c r="AI541" s="273"/>
      <c r="AJ541" s="132">
        <f t="shared" si="2618"/>
        <v>0</v>
      </c>
      <c r="AK541" s="129"/>
      <c r="AL541" s="129"/>
      <c r="AM541" s="273"/>
      <c r="AN541" s="273"/>
      <c r="AO541" s="132">
        <f t="shared" si="2627"/>
        <v>0</v>
      </c>
      <c r="AP541" s="129"/>
      <c r="AQ541" s="273"/>
      <c r="AR541" s="369"/>
      <c r="AS541" s="272"/>
      <c r="AT541" s="371"/>
      <c r="AU541" s="293"/>
      <c r="AV541" s="293"/>
      <c r="AW541" s="129"/>
      <c r="AX541" s="129"/>
      <c r="AY541" s="86"/>
      <c r="AZ541" s="87"/>
      <c r="BA541" s="88"/>
      <c r="BB541" s="88"/>
      <c r="BC541" s="88"/>
      <c r="BD541" s="88"/>
      <c r="BE541" s="88"/>
      <c r="BF541" s="88"/>
      <c r="BG541" s="88"/>
    </row>
    <row r="542" spans="1:59" s="90" customFormat="1" hidden="1" x14ac:dyDescent="0.2">
      <c r="A542" s="290">
        <v>178</v>
      </c>
      <c r="B542" s="291"/>
      <c r="C542" s="418" t="e">
        <f>+VLOOKUP(B542,$A$691:$B$730,2,0)</f>
        <v>#N/A</v>
      </c>
      <c r="D542" s="293"/>
      <c r="E542" s="295" t="e">
        <f>IF(D542=$D$661,$E$661,IF(D542=$D$662,$E$662,IF(D542=$D$663,$E$663,IF(D542=$D$664,$E$664,IF(D542=$D$665,$E$665,IF(D542=$D$666,$E$666,IF(D542=$D$667,$E$667,IF(D542=$D$668,$E$668,IF(D542=$D$669,$E$669,IF(D542=$D$670,$E$670,IF(D542=VICERRECTORÍA_ACADÉMICA_,BE1153,IF(D542=PLANEACIÓN_,BE1155, IF(D542=IMPACTO,BE1154,IF(D542=VICERRECTORÍA_ADMINISTRATIVA_FINANCIERA_,BE1156,IF(D542=_VICERRECTORÍA_RESPONSABILIDAD_SOCIAL_Y_BIENESTAR_UNIVERSITARIO_,BE1157," ")))))))))))))))</f>
        <v>#VALUE!</v>
      </c>
      <c r="F542" s="271"/>
      <c r="G542" s="129"/>
      <c r="H542" s="129"/>
      <c r="I542" s="84"/>
      <c r="J542" s="271"/>
      <c r="K542" s="291"/>
      <c r="L542" s="271"/>
      <c r="M542" s="271"/>
      <c r="N542" s="291"/>
      <c r="O542" s="272">
        <f t="shared" ref="O542" si="2691">IF(N542="ALTA",5,IF(N542="MEDIO ALTA",4,IF(N542="MEDIA",3,IF(N542="MEDIO BAJA",2,IF(N542="BAJA",1,0)))))</f>
        <v>0</v>
      </c>
      <c r="P542" s="291"/>
      <c r="Q542" s="128"/>
      <c r="R542" s="272">
        <f t="shared" ref="R542" si="2692">Q542*O542</f>
        <v>0</v>
      </c>
      <c r="S542" s="85"/>
      <c r="T542" s="84">
        <f t="shared" si="2615"/>
        <v>0</v>
      </c>
      <c r="U542" s="273" t="e">
        <f t="shared" si="2670"/>
        <v>#DIV/0!</v>
      </c>
      <c r="V542" s="273" t="e">
        <f t="shared" si="2671"/>
        <v>#DIV/0!</v>
      </c>
      <c r="W542" s="129"/>
      <c r="X542" s="273" t="e">
        <f t="shared" ref="X542" si="2693">IF(S542="No_existen",5*$X$10,Y542*$X$10)</f>
        <v>#DIV/0!</v>
      </c>
      <c r="Y542" s="273" t="e">
        <f t="shared" si="2673"/>
        <v>#DIV/0!</v>
      </c>
      <c r="Z542" s="132">
        <f t="shared" si="2616"/>
        <v>0</v>
      </c>
      <c r="AA542" s="129"/>
      <c r="AB542" s="129"/>
      <c r="AC542" s="273" t="e">
        <f t="shared" ref="AC542" si="2694">IF(S542="No_existen",5*$AC$10,AD542*$AC$10)</f>
        <v>#DIV/0!</v>
      </c>
      <c r="AD542" s="273" t="e">
        <f t="shared" si="2675"/>
        <v>#DIV/0!</v>
      </c>
      <c r="AE542" s="132">
        <f t="shared" si="2617"/>
        <v>0</v>
      </c>
      <c r="AF542" s="129"/>
      <c r="AG542" s="129"/>
      <c r="AH542" s="273" t="e">
        <f t="shared" ref="AH542" si="2695">IF(S542="No_existen",5*$AH$10,AI542*$AH$10)</f>
        <v>#DIV/0!</v>
      </c>
      <c r="AI542" s="273" t="e">
        <f t="shared" si="2677"/>
        <v>#DIV/0!</v>
      </c>
      <c r="AJ542" s="132">
        <f t="shared" si="2618"/>
        <v>0</v>
      </c>
      <c r="AK542" s="129"/>
      <c r="AL542" s="129"/>
      <c r="AM542" s="273" t="e">
        <f t="shared" ref="AM542" si="2696">IF(S542="No_existen",5*$AM$10,AN542*$AM$10)</f>
        <v>#DIV/0!</v>
      </c>
      <c r="AN542" s="273" t="e">
        <f t="shared" si="2679"/>
        <v>#DIV/0!</v>
      </c>
      <c r="AO542" s="132">
        <f t="shared" si="2627"/>
        <v>0</v>
      </c>
      <c r="AP542" s="129"/>
      <c r="AQ542" s="273" t="e">
        <f t="shared" si="2664"/>
        <v>#DIV/0!</v>
      </c>
      <c r="AR542" s="369" t="e">
        <f t="shared" ref="AR542" si="2697">IF(AQ542&lt;1.5,"FUERTE",IF(AND(AQ542&gt;=1.5,AQ542&lt;2.5),"ACEPTABLE",IF(AQ542&gt;=5,"INEXISTENTE","DÉBIL")))</f>
        <v>#DIV/0!</v>
      </c>
      <c r="AS542" s="272">
        <f t="shared" ref="AS542" si="2698">IF(R542=0,0,ROUND((R542*AQ542),0))</f>
        <v>0</v>
      </c>
      <c r="AT542" s="371" t="str">
        <f t="shared" si="2682"/>
        <v>LEVE</v>
      </c>
      <c r="AU542" s="293"/>
      <c r="AV542" s="293"/>
      <c r="AW542" s="129"/>
      <c r="AX542" s="129"/>
      <c r="AY542" s="86"/>
      <c r="AZ542" s="87"/>
      <c r="BA542" s="88"/>
      <c r="BB542" s="88"/>
      <c r="BC542" s="88"/>
      <c r="BD542" s="88"/>
      <c r="BE542" s="88"/>
      <c r="BF542" s="88"/>
      <c r="BG542" s="88"/>
    </row>
    <row r="543" spans="1:59" s="90" customFormat="1" hidden="1" x14ac:dyDescent="0.2">
      <c r="A543" s="290"/>
      <c r="B543" s="291"/>
      <c r="C543" s="418"/>
      <c r="D543" s="293"/>
      <c r="E543" s="295"/>
      <c r="F543" s="271"/>
      <c r="G543" s="129"/>
      <c r="H543" s="129"/>
      <c r="I543" s="84"/>
      <c r="J543" s="271"/>
      <c r="K543" s="271"/>
      <c r="L543" s="271"/>
      <c r="M543" s="271"/>
      <c r="N543" s="291"/>
      <c r="O543" s="272"/>
      <c r="P543" s="291"/>
      <c r="Q543" s="128"/>
      <c r="R543" s="272"/>
      <c r="S543" s="85"/>
      <c r="T543" s="84">
        <f t="shared" si="2615"/>
        <v>0</v>
      </c>
      <c r="U543" s="273"/>
      <c r="V543" s="273"/>
      <c r="W543" s="129"/>
      <c r="X543" s="273"/>
      <c r="Y543" s="273"/>
      <c r="Z543" s="132">
        <f t="shared" si="2616"/>
        <v>0</v>
      </c>
      <c r="AA543" s="129"/>
      <c r="AB543" s="129"/>
      <c r="AC543" s="273"/>
      <c r="AD543" s="273"/>
      <c r="AE543" s="132">
        <f t="shared" si="2617"/>
        <v>0</v>
      </c>
      <c r="AF543" s="129"/>
      <c r="AG543" s="129"/>
      <c r="AH543" s="273"/>
      <c r="AI543" s="273"/>
      <c r="AJ543" s="132">
        <f t="shared" si="2618"/>
        <v>0</v>
      </c>
      <c r="AK543" s="129"/>
      <c r="AL543" s="129"/>
      <c r="AM543" s="273"/>
      <c r="AN543" s="273"/>
      <c r="AO543" s="132">
        <f t="shared" si="2627"/>
        <v>0</v>
      </c>
      <c r="AP543" s="129"/>
      <c r="AQ543" s="273"/>
      <c r="AR543" s="369"/>
      <c r="AS543" s="272"/>
      <c r="AT543" s="371"/>
      <c r="AU543" s="293"/>
      <c r="AV543" s="293"/>
      <c r="AW543" s="129"/>
      <c r="AX543" s="129"/>
      <c r="AY543" s="86"/>
      <c r="AZ543" s="87"/>
      <c r="BA543" s="88"/>
      <c r="BB543" s="88"/>
      <c r="BC543" s="88"/>
      <c r="BD543" s="88"/>
      <c r="BE543" s="88"/>
      <c r="BF543" s="88"/>
      <c r="BG543" s="88"/>
    </row>
    <row r="544" spans="1:59" s="90" customFormat="1" hidden="1" x14ac:dyDescent="0.2">
      <c r="A544" s="290"/>
      <c r="B544" s="291"/>
      <c r="C544" s="418"/>
      <c r="D544" s="293"/>
      <c r="E544" s="295"/>
      <c r="F544" s="271"/>
      <c r="G544" s="129"/>
      <c r="H544" s="129"/>
      <c r="I544" s="84"/>
      <c r="J544" s="271"/>
      <c r="K544" s="271"/>
      <c r="L544" s="271"/>
      <c r="M544" s="271"/>
      <c r="N544" s="291"/>
      <c r="O544" s="272"/>
      <c r="P544" s="291"/>
      <c r="Q544" s="128"/>
      <c r="R544" s="272"/>
      <c r="S544" s="85"/>
      <c r="T544" s="84">
        <f t="shared" si="2615"/>
        <v>0</v>
      </c>
      <c r="U544" s="273"/>
      <c r="V544" s="273"/>
      <c r="W544" s="129"/>
      <c r="X544" s="273"/>
      <c r="Y544" s="273"/>
      <c r="Z544" s="132">
        <f t="shared" si="2616"/>
        <v>0</v>
      </c>
      <c r="AA544" s="129"/>
      <c r="AB544" s="129"/>
      <c r="AC544" s="273"/>
      <c r="AD544" s="273"/>
      <c r="AE544" s="132">
        <f t="shared" si="2617"/>
        <v>0</v>
      </c>
      <c r="AF544" s="129"/>
      <c r="AG544" s="129"/>
      <c r="AH544" s="273"/>
      <c r="AI544" s="273"/>
      <c r="AJ544" s="132">
        <f t="shared" si="2618"/>
        <v>0</v>
      </c>
      <c r="AK544" s="129"/>
      <c r="AL544" s="129"/>
      <c r="AM544" s="273"/>
      <c r="AN544" s="273"/>
      <c r="AO544" s="132">
        <f t="shared" si="2627"/>
        <v>0</v>
      </c>
      <c r="AP544" s="129"/>
      <c r="AQ544" s="273"/>
      <c r="AR544" s="369"/>
      <c r="AS544" s="272"/>
      <c r="AT544" s="371"/>
      <c r="AU544" s="293"/>
      <c r="AV544" s="293"/>
      <c r="AW544" s="129"/>
      <c r="AX544" s="129"/>
      <c r="AY544" s="86"/>
      <c r="AZ544" s="87"/>
      <c r="BA544" s="88"/>
      <c r="BB544" s="88"/>
      <c r="BC544" s="88"/>
      <c r="BD544" s="88"/>
      <c r="BE544" s="88"/>
      <c r="BF544" s="88"/>
      <c r="BG544" s="88"/>
    </row>
    <row r="545" spans="1:59" s="90" customFormat="1" hidden="1" x14ac:dyDescent="0.2">
      <c r="A545" s="290">
        <v>179</v>
      </c>
      <c r="B545" s="291"/>
      <c r="C545" s="418" t="e">
        <f>+VLOOKUP(B545,$A$691:$B$730,2,0)</f>
        <v>#N/A</v>
      </c>
      <c r="D545" s="293"/>
      <c r="E545" s="295" t="e">
        <f>IF(D545=$D$661,$E$661,IF(D545=$D$662,$E$662,IF(D545=$D$663,$E$663,IF(D545=$D$664,$E$664,IF(D545=$D$665,$E$665,IF(D545=$D$666,$E$666,IF(D545=$D$667,$E$667,IF(D545=$D$668,$E$668,IF(D545=$D$669,$E$669,IF(D545=$D$670,$E$670,IF(D545=VICERRECTORÍA_ACADÉMICA_,BE1156,IF(D545=PLANEACIÓN_,BE1158, IF(D545=IMPACTO,BE1157,IF(D545=VICERRECTORÍA_ADMINISTRATIVA_FINANCIERA_,BE1159,IF(D545=_VICERRECTORÍA_RESPONSABILIDAD_SOCIAL_Y_BIENESTAR_UNIVERSITARIO_,BE1160," ")))))))))))))))</f>
        <v>#VALUE!</v>
      </c>
      <c r="F545" s="271"/>
      <c r="G545" s="129"/>
      <c r="H545" s="129"/>
      <c r="I545" s="84"/>
      <c r="J545" s="271"/>
      <c r="K545" s="291"/>
      <c r="L545" s="271"/>
      <c r="M545" s="271"/>
      <c r="N545" s="291"/>
      <c r="O545" s="272">
        <f t="shared" ref="O545" si="2699">IF(N545="ALTA",5,IF(N545="MEDIO ALTA",4,IF(N545="MEDIA",3,IF(N545="MEDIO BAJA",2,IF(N545="BAJA",1,0)))))</f>
        <v>0</v>
      </c>
      <c r="P545" s="291"/>
      <c r="Q545" s="128"/>
      <c r="R545" s="272">
        <f t="shared" ref="R545" si="2700">Q545*O545</f>
        <v>0</v>
      </c>
      <c r="S545" s="85"/>
      <c r="T545" s="84">
        <f t="shared" si="2615"/>
        <v>0</v>
      </c>
      <c r="U545" s="273" t="e">
        <f t="shared" si="2670"/>
        <v>#DIV/0!</v>
      </c>
      <c r="V545" s="273" t="e">
        <f t="shared" si="2671"/>
        <v>#DIV/0!</v>
      </c>
      <c r="W545" s="129"/>
      <c r="X545" s="273" t="e">
        <f t="shared" ref="X545" si="2701">IF(S545="No_existen",5*$X$10,Y545*$X$10)</f>
        <v>#DIV/0!</v>
      </c>
      <c r="Y545" s="273" t="e">
        <f t="shared" si="2673"/>
        <v>#DIV/0!</v>
      </c>
      <c r="Z545" s="132">
        <f t="shared" si="2616"/>
        <v>0</v>
      </c>
      <c r="AA545" s="129"/>
      <c r="AB545" s="129"/>
      <c r="AC545" s="273" t="e">
        <f t="shared" ref="AC545" si="2702">IF(S545="No_existen",5*$AC$10,AD545*$AC$10)</f>
        <v>#DIV/0!</v>
      </c>
      <c r="AD545" s="273" t="e">
        <f t="shared" si="2675"/>
        <v>#DIV/0!</v>
      </c>
      <c r="AE545" s="132">
        <f t="shared" si="2617"/>
        <v>0</v>
      </c>
      <c r="AF545" s="129"/>
      <c r="AG545" s="129"/>
      <c r="AH545" s="273" t="e">
        <f t="shared" ref="AH545" si="2703">IF(S545="No_existen",5*$AH$10,AI545*$AH$10)</f>
        <v>#DIV/0!</v>
      </c>
      <c r="AI545" s="273" t="e">
        <f t="shared" si="2677"/>
        <v>#DIV/0!</v>
      </c>
      <c r="AJ545" s="132">
        <f t="shared" si="2618"/>
        <v>0</v>
      </c>
      <c r="AK545" s="129"/>
      <c r="AL545" s="129"/>
      <c r="AM545" s="273" t="e">
        <f t="shared" ref="AM545" si="2704">IF(S545="No_existen",5*$AM$10,AN545*$AM$10)</f>
        <v>#DIV/0!</v>
      </c>
      <c r="AN545" s="273" t="e">
        <f t="shared" si="2679"/>
        <v>#DIV/0!</v>
      </c>
      <c r="AO545" s="132">
        <f t="shared" si="2627"/>
        <v>0</v>
      </c>
      <c r="AP545" s="129"/>
      <c r="AQ545" s="273" t="e">
        <f t="shared" si="2664"/>
        <v>#DIV/0!</v>
      </c>
      <c r="AR545" s="369" t="e">
        <f t="shared" ref="AR545" si="2705">IF(AQ545&lt;1.5,"FUERTE",IF(AND(AQ545&gt;=1.5,AQ545&lt;2.5),"ACEPTABLE",IF(AQ545&gt;=5,"INEXISTENTE","DÉBIL")))</f>
        <v>#DIV/0!</v>
      </c>
      <c r="AS545" s="272">
        <f t="shared" ref="AS545" si="2706">IF(R545=0,0,ROUND((R545*AQ545),0))</f>
        <v>0</v>
      </c>
      <c r="AT545" s="371" t="str">
        <f t="shared" si="2682"/>
        <v>LEVE</v>
      </c>
      <c r="AU545" s="293"/>
      <c r="AV545" s="293"/>
      <c r="AW545" s="129"/>
      <c r="AX545" s="129"/>
      <c r="AY545" s="86"/>
      <c r="AZ545" s="87"/>
      <c r="BA545" s="88"/>
      <c r="BB545" s="88"/>
      <c r="BC545" s="88"/>
      <c r="BD545" s="88"/>
      <c r="BE545" s="88"/>
      <c r="BF545" s="88"/>
      <c r="BG545" s="88"/>
    </row>
    <row r="546" spans="1:59" s="90" customFormat="1" hidden="1" x14ac:dyDescent="0.2">
      <c r="A546" s="290"/>
      <c r="B546" s="291"/>
      <c r="C546" s="418"/>
      <c r="D546" s="293"/>
      <c r="E546" s="295"/>
      <c r="F546" s="271"/>
      <c r="G546" s="129"/>
      <c r="H546" s="129"/>
      <c r="I546" s="84"/>
      <c r="J546" s="271"/>
      <c r="K546" s="271"/>
      <c r="L546" s="271"/>
      <c r="M546" s="271"/>
      <c r="N546" s="291"/>
      <c r="O546" s="272"/>
      <c r="P546" s="291"/>
      <c r="Q546" s="128"/>
      <c r="R546" s="272"/>
      <c r="S546" s="85"/>
      <c r="T546" s="84">
        <f t="shared" si="2615"/>
        <v>0</v>
      </c>
      <c r="U546" s="273"/>
      <c r="V546" s="273"/>
      <c r="W546" s="129"/>
      <c r="X546" s="273"/>
      <c r="Y546" s="273"/>
      <c r="Z546" s="132">
        <f t="shared" si="2616"/>
        <v>0</v>
      </c>
      <c r="AA546" s="129"/>
      <c r="AB546" s="129"/>
      <c r="AC546" s="273"/>
      <c r="AD546" s="273"/>
      <c r="AE546" s="132">
        <f t="shared" si="2617"/>
        <v>0</v>
      </c>
      <c r="AF546" s="129"/>
      <c r="AG546" s="129"/>
      <c r="AH546" s="273"/>
      <c r="AI546" s="273"/>
      <c r="AJ546" s="132">
        <f t="shared" si="2618"/>
        <v>0</v>
      </c>
      <c r="AK546" s="129"/>
      <c r="AL546" s="129"/>
      <c r="AM546" s="273"/>
      <c r="AN546" s="273"/>
      <c r="AO546" s="132">
        <f t="shared" si="2627"/>
        <v>0</v>
      </c>
      <c r="AP546" s="129"/>
      <c r="AQ546" s="273"/>
      <c r="AR546" s="369"/>
      <c r="AS546" s="272"/>
      <c r="AT546" s="371"/>
      <c r="AU546" s="293"/>
      <c r="AV546" s="293"/>
      <c r="AW546" s="129"/>
      <c r="AX546" s="129"/>
      <c r="AY546" s="86"/>
      <c r="AZ546" s="87"/>
      <c r="BA546" s="88"/>
      <c r="BB546" s="88"/>
      <c r="BC546" s="88"/>
      <c r="BD546" s="88"/>
      <c r="BE546" s="88"/>
      <c r="BF546" s="88"/>
      <c r="BG546" s="88"/>
    </row>
    <row r="547" spans="1:59" s="90" customFormat="1" hidden="1" x14ac:dyDescent="0.2">
      <c r="A547" s="290"/>
      <c r="B547" s="291"/>
      <c r="C547" s="418"/>
      <c r="D547" s="293"/>
      <c r="E547" s="295"/>
      <c r="F547" s="271"/>
      <c r="G547" s="129"/>
      <c r="H547" s="129"/>
      <c r="I547" s="84"/>
      <c r="J547" s="271"/>
      <c r="K547" s="271"/>
      <c r="L547" s="271"/>
      <c r="M547" s="271"/>
      <c r="N547" s="291"/>
      <c r="O547" s="272"/>
      <c r="P547" s="291"/>
      <c r="Q547" s="128"/>
      <c r="R547" s="272"/>
      <c r="S547" s="85"/>
      <c r="T547" s="84">
        <f t="shared" si="2615"/>
        <v>0</v>
      </c>
      <c r="U547" s="273"/>
      <c r="V547" s="273"/>
      <c r="W547" s="129"/>
      <c r="X547" s="273"/>
      <c r="Y547" s="273"/>
      <c r="Z547" s="132">
        <f t="shared" si="2616"/>
        <v>0</v>
      </c>
      <c r="AA547" s="129"/>
      <c r="AB547" s="129"/>
      <c r="AC547" s="273"/>
      <c r="AD547" s="273"/>
      <c r="AE547" s="132">
        <f t="shared" si="2617"/>
        <v>0</v>
      </c>
      <c r="AF547" s="129"/>
      <c r="AG547" s="129"/>
      <c r="AH547" s="273"/>
      <c r="AI547" s="273"/>
      <c r="AJ547" s="132">
        <f t="shared" si="2618"/>
        <v>0</v>
      </c>
      <c r="AK547" s="129"/>
      <c r="AL547" s="129"/>
      <c r="AM547" s="273"/>
      <c r="AN547" s="273"/>
      <c r="AO547" s="132">
        <f t="shared" si="2627"/>
        <v>0</v>
      </c>
      <c r="AP547" s="129"/>
      <c r="AQ547" s="273"/>
      <c r="AR547" s="369"/>
      <c r="AS547" s="272"/>
      <c r="AT547" s="371"/>
      <c r="AU547" s="293"/>
      <c r="AV547" s="293"/>
      <c r="AW547" s="129"/>
      <c r="AX547" s="129"/>
      <c r="AY547" s="86"/>
      <c r="AZ547" s="87"/>
      <c r="BA547" s="88"/>
      <c r="BB547" s="88"/>
      <c r="BC547" s="88"/>
      <c r="BD547" s="88"/>
      <c r="BE547" s="88"/>
      <c r="BF547" s="88"/>
      <c r="BG547" s="88"/>
    </row>
    <row r="548" spans="1:59" s="90" customFormat="1" hidden="1" x14ac:dyDescent="0.2">
      <c r="A548" s="290">
        <v>180</v>
      </c>
      <c r="B548" s="291"/>
      <c r="C548" s="418" t="e">
        <f>+VLOOKUP(B548,$A$691:$B$730,2,0)</f>
        <v>#N/A</v>
      </c>
      <c r="D548" s="293"/>
      <c r="E548" s="295" t="e">
        <f>IF(D548=$D$661,$E$661,IF(D548=$D$662,$E$662,IF(D548=$D$663,$E$663,IF(D548=$D$664,$E$664,IF(D548=$D$665,$E$665,IF(D548=$D$666,$E$666,IF(D548=$D$667,$E$667,IF(D548=$D$668,$E$668,IF(D548=$D$669,$E$669,IF(D548=$D$670,$E$670,IF(D548=VICERRECTORÍA_ACADÉMICA_,BE1159,IF(D548=PLANEACIÓN_,BE1161, IF(D548=IMPACTO,BE1160,IF(D548=VICERRECTORÍA_ADMINISTRATIVA_FINANCIERA_,BE1162,IF(D548=_VICERRECTORÍA_RESPONSABILIDAD_SOCIAL_Y_BIENESTAR_UNIVERSITARIO_,BE1163," ")))))))))))))))</f>
        <v>#VALUE!</v>
      </c>
      <c r="F548" s="271"/>
      <c r="G548" s="129"/>
      <c r="H548" s="129"/>
      <c r="I548" s="84"/>
      <c r="J548" s="271"/>
      <c r="K548" s="291"/>
      <c r="L548" s="271"/>
      <c r="M548" s="271"/>
      <c r="N548" s="291"/>
      <c r="O548" s="272">
        <f t="shared" ref="O548" si="2707">IF(N548="ALTA",5,IF(N548="MEDIO ALTA",4,IF(N548="MEDIA",3,IF(N548="MEDIO BAJA",2,IF(N548="BAJA",1,0)))))</f>
        <v>0</v>
      </c>
      <c r="P548" s="291"/>
      <c r="Q548" s="128"/>
      <c r="R548" s="272">
        <f t="shared" ref="R548" si="2708">Q548*O548</f>
        <v>0</v>
      </c>
      <c r="S548" s="85"/>
      <c r="T548" s="84">
        <f t="shared" si="2615"/>
        <v>0</v>
      </c>
      <c r="U548" s="273" t="e">
        <f t="shared" si="2670"/>
        <v>#DIV/0!</v>
      </c>
      <c r="V548" s="273" t="e">
        <f t="shared" si="2671"/>
        <v>#DIV/0!</v>
      </c>
      <c r="W548" s="129"/>
      <c r="X548" s="273" t="e">
        <f t="shared" ref="X548" si="2709">IF(S548="No_existen",5*$X$10,Y548*$X$10)</f>
        <v>#DIV/0!</v>
      </c>
      <c r="Y548" s="273" t="e">
        <f t="shared" si="2673"/>
        <v>#DIV/0!</v>
      </c>
      <c r="Z548" s="132">
        <f t="shared" si="2616"/>
        <v>0</v>
      </c>
      <c r="AA548" s="129"/>
      <c r="AB548" s="129"/>
      <c r="AC548" s="273" t="e">
        <f t="shared" ref="AC548" si="2710">IF(S548="No_existen",5*$AC$10,AD548*$AC$10)</f>
        <v>#DIV/0!</v>
      </c>
      <c r="AD548" s="273" t="e">
        <f t="shared" si="2675"/>
        <v>#DIV/0!</v>
      </c>
      <c r="AE548" s="132">
        <f t="shared" si="2617"/>
        <v>0</v>
      </c>
      <c r="AF548" s="129"/>
      <c r="AG548" s="129"/>
      <c r="AH548" s="273" t="e">
        <f t="shared" ref="AH548" si="2711">IF(S548="No_existen",5*$AH$10,AI548*$AH$10)</f>
        <v>#DIV/0!</v>
      </c>
      <c r="AI548" s="273" t="e">
        <f t="shared" si="2677"/>
        <v>#DIV/0!</v>
      </c>
      <c r="AJ548" s="132">
        <f t="shared" si="2618"/>
        <v>0</v>
      </c>
      <c r="AK548" s="129"/>
      <c r="AL548" s="129"/>
      <c r="AM548" s="273" t="e">
        <f t="shared" ref="AM548" si="2712">IF(S548="No_existen",5*$AM$10,AN548*$AM$10)</f>
        <v>#DIV/0!</v>
      </c>
      <c r="AN548" s="273" t="e">
        <f t="shared" si="2679"/>
        <v>#DIV/0!</v>
      </c>
      <c r="AO548" s="132">
        <f t="shared" si="2627"/>
        <v>0</v>
      </c>
      <c r="AP548" s="129"/>
      <c r="AQ548" s="273" t="e">
        <f t="shared" si="2664"/>
        <v>#DIV/0!</v>
      </c>
      <c r="AR548" s="369" t="e">
        <f t="shared" ref="AR548" si="2713">IF(AQ548&lt;1.5,"FUERTE",IF(AND(AQ548&gt;=1.5,AQ548&lt;2.5),"ACEPTABLE",IF(AQ548&gt;=5,"INEXISTENTE","DÉBIL")))</f>
        <v>#DIV/0!</v>
      </c>
      <c r="AS548" s="272">
        <f t="shared" ref="AS548" si="2714">IF(R548=0,0,ROUND((R548*AQ548),0))</f>
        <v>0</v>
      </c>
      <c r="AT548" s="371" t="str">
        <f t="shared" si="2682"/>
        <v>LEVE</v>
      </c>
      <c r="AU548" s="293"/>
      <c r="AV548" s="293"/>
      <c r="AW548" s="129"/>
      <c r="AX548" s="129"/>
      <c r="AY548" s="86"/>
      <c r="AZ548" s="87"/>
      <c r="BA548" s="88"/>
      <c r="BB548" s="88"/>
      <c r="BC548" s="88"/>
      <c r="BD548" s="88"/>
      <c r="BE548" s="88"/>
      <c r="BF548" s="88"/>
      <c r="BG548" s="88"/>
    </row>
    <row r="549" spans="1:59" s="90" customFormat="1" hidden="1" x14ac:dyDescent="0.2">
      <c r="A549" s="290"/>
      <c r="B549" s="291"/>
      <c r="C549" s="418"/>
      <c r="D549" s="293"/>
      <c r="E549" s="295"/>
      <c r="F549" s="271"/>
      <c r="G549" s="129"/>
      <c r="H549" s="129"/>
      <c r="I549" s="84"/>
      <c r="J549" s="271"/>
      <c r="K549" s="271"/>
      <c r="L549" s="271"/>
      <c r="M549" s="271"/>
      <c r="N549" s="291"/>
      <c r="O549" s="272"/>
      <c r="P549" s="291"/>
      <c r="Q549" s="128"/>
      <c r="R549" s="272"/>
      <c r="S549" s="85"/>
      <c r="T549" s="84">
        <f t="shared" si="2615"/>
        <v>0</v>
      </c>
      <c r="U549" s="273"/>
      <c r="V549" s="273"/>
      <c r="W549" s="129"/>
      <c r="X549" s="273"/>
      <c r="Y549" s="273"/>
      <c r="Z549" s="132">
        <f t="shared" si="2616"/>
        <v>0</v>
      </c>
      <c r="AA549" s="129"/>
      <c r="AB549" s="129"/>
      <c r="AC549" s="273"/>
      <c r="AD549" s="273"/>
      <c r="AE549" s="132">
        <f t="shared" si="2617"/>
        <v>0</v>
      </c>
      <c r="AF549" s="129"/>
      <c r="AG549" s="129"/>
      <c r="AH549" s="273"/>
      <c r="AI549" s="273"/>
      <c r="AJ549" s="132">
        <f t="shared" si="2618"/>
        <v>0</v>
      </c>
      <c r="AK549" s="129"/>
      <c r="AL549" s="129"/>
      <c r="AM549" s="273"/>
      <c r="AN549" s="273"/>
      <c r="AO549" s="132">
        <f t="shared" si="2627"/>
        <v>0</v>
      </c>
      <c r="AP549" s="129"/>
      <c r="AQ549" s="273"/>
      <c r="AR549" s="369"/>
      <c r="AS549" s="272"/>
      <c r="AT549" s="371"/>
      <c r="AU549" s="293"/>
      <c r="AV549" s="293"/>
      <c r="AW549" s="129"/>
      <c r="AX549" s="129"/>
      <c r="AY549" s="86"/>
      <c r="AZ549" s="87"/>
      <c r="BA549" s="88"/>
      <c r="BB549" s="88"/>
      <c r="BC549" s="88"/>
      <c r="BD549" s="88"/>
      <c r="BE549" s="88"/>
      <c r="BF549" s="88"/>
      <c r="BG549" s="88"/>
    </row>
    <row r="550" spans="1:59" s="90" customFormat="1" hidden="1" x14ac:dyDescent="0.2">
      <c r="A550" s="290"/>
      <c r="B550" s="291"/>
      <c r="C550" s="418"/>
      <c r="D550" s="293"/>
      <c r="E550" s="295"/>
      <c r="F550" s="271"/>
      <c r="G550" s="129"/>
      <c r="H550" s="129"/>
      <c r="I550" s="84"/>
      <c r="J550" s="271"/>
      <c r="K550" s="271"/>
      <c r="L550" s="271"/>
      <c r="M550" s="271"/>
      <c r="N550" s="291"/>
      <c r="O550" s="272"/>
      <c r="P550" s="291"/>
      <c r="Q550" s="128"/>
      <c r="R550" s="272"/>
      <c r="S550" s="85"/>
      <c r="T550" s="84">
        <f t="shared" si="2615"/>
        <v>0</v>
      </c>
      <c r="U550" s="273"/>
      <c r="V550" s="273"/>
      <c r="W550" s="129"/>
      <c r="X550" s="273"/>
      <c r="Y550" s="273"/>
      <c r="Z550" s="132">
        <f t="shared" si="2616"/>
        <v>0</v>
      </c>
      <c r="AA550" s="129"/>
      <c r="AB550" s="129"/>
      <c r="AC550" s="273"/>
      <c r="AD550" s="273"/>
      <c r="AE550" s="132">
        <f t="shared" si="2617"/>
        <v>0</v>
      </c>
      <c r="AF550" s="129"/>
      <c r="AG550" s="129"/>
      <c r="AH550" s="273"/>
      <c r="AI550" s="273"/>
      <c r="AJ550" s="132">
        <f t="shared" si="2618"/>
        <v>0</v>
      </c>
      <c r="AK550" s="129"/>
      <c r="AL550" s="129"/>
      <c r="AM550" s="273"/>
      <c r="AN550" s="273"/>
      <c r="AO550" s="132">
        <f t="shared" si="2627"/>
        <v>0</v>
      </c>
      <c r="AP550" s="129"/>
      <c r="AQ550" s="273"/>
      <c r="AR550" s="369"/>
      <c r="AS550" s="272"/>
      <c r="AT550" s="371"/>
      <c r="AU550" s="293"/>
      <c r="AV550" s="293"/>
      <c r="AW550" s="129"/>
      <c r="AX550" s="129"/>
      <c r="AY550" s="86"/>
      <c r="AZ550" s="87"/>
      <c r="BA550" s="88"/>
      <c r="BB550" s="88"/>
      <c r="BC550" s="88"/>
      <c r="BD550" s="88"/>
      <c r="BE550" s="88"/>
      <c r="BF550" s="88"/>
      <c r="BG550" s="88"/>
    </row>
    <row r="551" spans="1:59" s="90" customFormat="1" hidden="1" x14ac:dyDescent="0.2">
      <c r="A551" s="290">
        <v>181</v>
      </c>
      <c r="B551" s="291"/>
      <c r="C551" s="418" t="e">
        <f>+VLOOKUP(B551,$A$691:$B$730,2,0)</f>
        <v>#N/A</v>
      </c>
      <c r="D551" s="293"/>
      <c r="E551" s="295" t="e">
        <f>IF(D551=$D$661,$E$661,IF(D551=$D$662,$E$662,IF(D551=$D$663,$E$663,IF(D551=$D$664,$E$664,IF(D551=$D$665,$E$665,IF(D551=$D$666,$E$666,IF(D551=$D$667,$E$667,IF(D551=$D$668,$E$668,IF(D551=$D$669,$E$669,IF(D551=$D$670,$E$670,IF(D551=VICERRECTORÍA_ACADÉMICA_,BE1162,IF(D551=PLANEACIÓN_,BE1164, IF(D551=IMPACTO,BE1163,IF(D551=VICERRECTORÍA_ADMINISTRATIVA_FINANCIERA_,BE1165,IF(D551=_VICERRECTORÍA_RESPONSABILIDAD_SOCIAL_Y_BIENESTAR_UNIVERSITARIO_,BE1166," ")))))))))))))))</f>
        <v>#VALUE!</v>
      </c>
      <c r="F551" s="271"/>
      <c r="G551" s="129"/>
      <c r="H551" s="129"/>
      <c r="I551" s="84"/>
      <c r="J551" s="271"/>
      <c r="K551" s="291"/>
      <c r="L551" s="271"/>
      <c r="M551" s="271"/>
      <c r="N551" s="291"/>
      <c r="O551" s="272">
        <f t="shared" ref="O551" si="2715">IF(N551="ALTA",5,IF(N551="MEDIO ALTA",4,IF(N551="MEDIA",3,IF(N551="MEDIO BAJA",2,IF(N551="BAJA",1,0)))))</f>
        <v>0</v>
      </c>
      <c r="P551" s="291"/>
      <c r="Q551" s="128"/>
      <c r="R551" s="272">
        <f t="shared" ref="R551" si="2716">Q551*O551</f>
        <v>0</v>
      </c>
      <c r="S551" s="85"/>
      <c r="T551" s="84">
        <f t="shared" si="2615"/>
        <v>0</v>
      </c>
      <c r="U551" s="273" t="e">
        <f t="shared" si="2670"/>
        <v>#DIV/0!</v>
      </c>
      <c r="V551" s="273" t="e">
        <f t="shared" si="2671"/>
        <v>#DIV/0!</v>
      </c>
      <c r="W551" s="129"/>
      <c r="X551" s="273" t="e">
        <f t="shared" ref="X551" si="2717">IF(S551="No_existen",5*$X$10,Y551*$X$10)</f>
        <v>#DIV/0!</v>
      </c>
      <c r="Y551" s="273" t="e">
        <f t="shared" si="2673"/>
        <v>#DIV/0!</v>
      </c>
      <c r="Z551" s="132">
        <f t="shared" si="2616"/>
        <v>0</v>
      </c>
      <c r="AA551" s="129"/>
      <c r="AB551" s="129"/>
      <c r="AC551" s="273" t="e">
        <f t="shared" ref="AC551" si="2718">IF(S551="No_existen",5*$AC$10,AD551*$AC$10)</f>
        <v>#DIV/0!</v>
      </c>
      <c r="AD551" s="273" t="e">
        <f t="shared" si="2675"/>
        <v>#DIV/0!</v>
      </c>
      <c r="AE551" s="132">
        <f t="shared" si="2617"/>
        <v>0</v>
      </c>
      <c r="AF551" s="129"/>
      <c r="AG551" s="129"/>
      <c r="AH551" s="273" t="e">
        <f t="shared" ref="AH551" si="2719">IF(S551="No_existen",5*$AH$10,AI551*$AH$10)</f>
        <v>#DIV/0!</v>
      </c>
      <c r="AI551" s="273" t="e">
        <f t="shared" si="2677"/>
        <v>#DIV/0!</v>
      </c>
      <c r="AJ551" s="132">
        <f t="shared" si="2618"/>
        <v>0</v>
      </c>
      <c r="AK551" s="129"/>
      <c r="AL551" s="129"/>
      <c r="AM551" s="273" t="e">
        <f t="shared" ref="AM551" si="2720">IF(S551="No_existen",5*$AM$10,AN551*$AM$10)</f>
        <v>#DIV/0!</v>
      </c>
      <c r="AN551" s="273" t="e">
        <f t="shared" si="2679"/>
        <v>#DIV/0!</v>
      </c>
      <c r="AO551" s="132">
        <f t="shared" si="2627"/>
        <v>0</v>
      </c>
      <c r="AP551" s="129"/>
      <c r="AQ551" s="273" t="e">
        <f t="shared" si="2664"/>
        <v>#DIV/0!</v>
      </c>
      <c r="AR551" s="369" t="e">
        <f t="shared" ref="AR551" si="2721">IF(AQ551&lt;1.5,"FUERTE",IF(AND(AQ551&gt;=1.5,AQ551&lt;2.5),"ACEPTABLE",IF(AQ551&gt;=5,"INEXISTENTE","DÉBIL")))</f>
        <v>#DIV/0!</v>
      </c>
      <c r="AS551" s="272">
        <f t="shared" ref="AS551" si="2722">IF(R551=0,0,ROUND((R551*AQ551),0))</f>
        <v>0</v>
      </c>
      <c r="AT551" s="371" t="str">
        <f t="shared" si="2682"/>
        <v>LEVE</v>
      </c>
      <c r="AU551" s="293"/>
      <c r="AV551" s="293"/>
      <c r="AW551" s="129"/>
      <c r="AX551" s="129"/>
      <c r="AY551" s="86"/>
      <c r="AZ551" s="87"/>
      <c r="BA551" s="88"/>
      <c r="BB551" s="88"/>
      <c r="BC551" s="88"/>
      <c r="BD551" s="88"/>
      <c r="BE551" s="88"/>
      <c r="BF551" s="88"/>
      <c r="BG551" s="88"/>
    </row>
    <row r="552" spans="1:59" s="90" customFormat="1" hidden="1" x14ac:dyDescent="0.2">
      <c r="A552" s="290"/>
      <c r="B552" s="291"/>
      <c r="C552" s="418"/>
      <c r="D552" s="293"/>
      <c r="E552" s="295"/>
      <c r="F552" s="271"/>
      <c r="G552" s="129"/>
      <c r="H552" s="129"/>
      <c r="I552" s="84"/>
      <c r="J552" s="271"/>
      <c r="K552" s="271"/>
      <c r="L552" s="271"/>
      <c r="M552" s="271"/>
      <c r="N552" s="291"/>
      <c r="O552" s="272"/>
      <c r="P552" s="291"/>
      <c r="Q552" s="128"/>
      <c r="R552" s="272"/>
      <c r="S552" s="85"/>
      <c r="T552" s="84">
        <f t="shared" si="2615"/>
        <v>0</v>
      </c>
      <c r="U552" s="273"/>
      <c r="V552" s="273"/>
      <c r="W552" s="129"/>
      <c r="X552" s="273"/>
      <c r="Y552" s="273"/>
      <c r="Z552" s="132">
        <f t="shared" si="2616"/>
        <v>0</v>
      </c>
      <c r="AA552" s="129"/>
      <c r="AB552" s="129"/>
      <c r="AC552" s="273"/>
      <c r="AD552" s="273"/>
      <c r="AE552" s="132">
        <f t="shared" si="2617"/>
        <v>0</v>
      </c>
      <c r="AF552" s="129"/>
      <c r="AG552" s="129"/>
      <c r="AH552" s="273"/>
      <c r="AI552" s="273"/>
      <c r="AJ552" s="132">
        <f t="shared" si="2618"/>
        <v>0</v>
      </c>
      <c r="AK552" s="129"/>
      <c r="AL552" s="129"/>
      <c r="AM552" s="273"/>
      <c r="AN552" s="273"/>
      <c r="AO552" s="132">
        <f t="shared" si="2627"/>
        <v>0</v>
      </c>
      <c r="AP552" s="129"/>
      <c r="AQ552" s="273"/>
      <c r="AR552" s="369"/>
      <c r="AS552" s="272"/>
      <c r="AT552" s="371"/>
      <c r="AU552" s="293"/>
      <c r="AV552" s="293"/>
      <c r="AW552" s="129"/>
      <c r="AX552" s="129"/>
      <c r="AY552" s="86"/>
      <c r="AZ552" s="87"/>
      <c r="BA552" s="88"/>
      <c r="BB552" s="88"/>
      <c r="BC552" s="88"/>
      <c r="BD552" s="88"/>
      <c r="BE552" s="88"/>
      <c r="BF552" s="88"/>
      <c r="BG552" s="88"/>
    </row>
    <row r="553" spans="1:59" s="90" customFormat="1" hidden="1" x14ac:dyDescent="0.2">
      <c r="A553" s="290"/>
      <c r="B553" s="291"/>
      <c r="C553" s="418"/>
      <c r="D553" s="293"/>
      <c r="E553" s="295"/>
      <c r="F553" s="271"/>
      <c r="G553" s="129"/>
      <c r="H553" s="129"/>
      <c r="I553" s="84"/>
      <c r="J553" s="271"/>
      <c r="K553" s="271"/>
      <c r="L553" s="271"/>
      <c r="M553" s="271"/>
      <c r="N553" s="291"/>
      <c r="O553" s="272"/>
      <c r="P553" s="291"/>
      <c r="Q553" s="128"/>
      <c r="R553" s="272"/>
      <c r="S553" s="85"/>
      <c r="T553" s="84">
        <f t="shared" si="2615"/>
        <v>0</v>
      </c>
      <c r="U553" s="273"/>
      <c r="V553" s="273"/>
      <c r="W553" s="129"/>
      <c r="X553" s="273"/>
      <c r="Y553" s="273"/>
      <c r="Z553" s="132">
        <f t="shared" si="2616"/>
        <v>0</v>
      </c>
      <c r="AA553" s="129"/>
      <c r="AB553" s="129"/>
      <c r="AC553" s="273"/>
      <c r="AD553" s="273"/>
      <c r="AE553" s="132">
        <f t="shared" si="2617"/>
        <v>0</v>
      </c>
      <c r="AF553" s="129"/>
      <c r="AG553" s="129"/>
      <c r="AH553" s="273"/>
      <c r="AI553" s="273"/>
      <c r="AJ553" s="132">
        <f t="shared" si="2618"/>
        <v>0</v>
      </c>
      <c r="AK553" s="129"/>
      <c r="AL553" s="129"/>
      <c r="AM553" s="273"/>
      <c r="AN553" s="273"/>
      <c r="AO553" s="132">
        <f t="shared" si="2627"/>
        <v>0</v>
      </c>
      <c r="AP553" s="129"/>
      <c r="AQ553" s="273"/>
      <c r="AR553" s="369"/>
      <c r="AS553" s="272"/>
      <c r="AT553" s="371"/>
      <c r="AU553" s="293"/>
      <c r="AV553" s="293"/>
      <c r="AW553" s="129"/>
      <c r="AX553" s="129"/>
      <c r="AY553" s="86"/>
      <c r="AZ553" s="87"/>
      <c r="BA553" s="88"/>
      <c r="BB553" s="88"/>
      <c r="BC553" s="88"/>
      <c r="BD553" s="88"/>
      <c r="BE553" s="88"/>
      <c r="BF553" s="88"/>
      <c r="BG553" s="88"/>
    </row>
    <row r="554" spans="1:59" s="90" customFormat="1" hidden="1" x14ac:dyDescent="0.2">
      <c r="A554" s="290">
        <v>182</v>
      </c>
      <c r="B554" s="291"/>
      <c r="C554" s="418" t="e">
        <f>+VLOOKUP(B554,$A$691:$B$730,2,0)</f>
        <v>#N/A</v>
      </c>
      <c r="D554" s="293"/>
      <c r="E554" s="295" t="e">
        <f>IF(D554=$D$661,$E$661,IF(D554=$D$662,$E$662,IF(D554=$D$663,$E$663,IF(D554=$D$664,$E$664,IF(D554=$D$665,$E$665,IF(D554=$D$666,$E$666,IF(D554=$D$667,$E$667,IF(D554=$D$668,$E$668,IF(D554=$D$669,$E$669,IF(D554=$D$670,$E$670,IF(D554=VICERRECTORÍA_ACADÉMICA_,BE1165,IF(D554=PLANEACIÓN_,BE1167, IF(D554=IMPACTO,BE1166,IF(D554=VICERRECTORÍA_ADMINISTRATIVA_FINANCIERA_,BE1168,IF(D554=_VICERRECTORÍA_RESPONSABILIDAD_SOCIAL_Y_BIENESTAR_UNIVERSITARIO_,BE1169," ")))))))))))))))</f>
        <v>#VALUE!</v>
      </c>
      <c r="F554" s="271"/>
      <c r="G554" s="129"/>
      <c r="H554" s="129"/>
      <c r="I554" s="84"/>
      <c r="J554" s="271"/>
      <c r="K554" s="291"/>
      <c r="L554" s="271"/>
      <c r="M554" s="271"/>
      <c r="N554" s="291"/>
      <c r="O554" s="272">
        <f t="shared" ref="O554" si="2723">IF(N554="ALTA",5,IF(N554="MEDIO ALTA",4,IF(N554="MEDIA",3,IF(N554="MEDIO BAJA",2,IF(N554="BAJA",1,0)))))</f>
        <v>0</v>
      </c>
      <c r="P554" s="291"/>
      <c r="Q554" s="128"/>
      <c r="R554" s="272">
        <f t="shared" ref="R554" si="2724">Q554*O554</f>
        <v>0</v>
      </c>
      <c r="S554" s="85"/>
      <c r="T554" s="84">
        <f t="shared" si="2615"/>
        <v>0</v>
      </c>
      <c r="U554" s="273" t="e">
        <f t="shared" si="2670"/>
        <v>#DIV/0!</v>
      </c>
      <c r="V554" s="273" t="e">
        <f t="shared" si="2671"/>
        <v>#DIV/0!</v>
      </c>
      <c r="W554" s="129"/>
      <c r="X554" s="273" t="e">
        <f t="shared" ref="X554" si="2725">IF(S554="No_existen",5*$X$10,Y554*$X$10)</f>
        <v>#DIV/0!</v>
      </c>
      <c r="Y554" s="273" t="e">
        <f t="shared" si="2673"/>
        <v>#DIV/0!</v>
      </c>
      <c r="Z554" s="132">
        <f t="shared" si="2616"/>
        <v>0</v>
      </c>
      <c r="AA554" s="129"/>
      <c r="AB554" s="129"/>
      <c r="AC554" s="273" t="e">
        <f t="shared" ref="AC554" si="2726">IF(S554="No_existen",5*$AC$10,AD554*$AC$10)</f>
        <v>#DIV/0!</v>
      </c>
      <c r="AD554" s="273" t="e">
        <f t="shared" si="2675"/>
        <v>#DIV/0!</v>
      </c>
      <c r="AE554" s="132">
        <f t="shared" si="2617"/>
        <v>0</v>
      </c>
      <c r="AF554" s="129"/>
      <c r="AG554" s="129"/>
      <c r="AH554" s="273" t="e">
        <f t="shared" ref="AH554" si="2727">IF(S554="No_existen",5*$AH$10,AI554*$AH$10)</f>
        <v>#DIV/0!</v>
      </c>
      <c r="AI554" s="273" t="e">
        <f t="shared" si="2677"/>
        <v>#DIV/0!</v>
      </c>
      <c r="AJ554" s="132">
        <f t="shared" si="2618"/>
        <v>0</v>
      </c>
      <c r="AK554" s="129"/>
      <c r="AL554" s="129"/>
      <c r="AM554" s="273" t="e">
        <f t="shared" ref="AM554" si="2728">IF(S554="No_existen",5*$AM$10,AN554*$AM$10)</f>
        <v>#DIV/0!</v>
      </c>
      <c r="AN554" s="273" t="e">
        <f t="shared" si="2679"/>
        <v>#DIV/0!</v>
      </c>
      <c r="AO554" s="132">
        <f t="shared" si="2627"/>
        <v>0</v>
      </c>
      <c r="AP554" s="129"/>
      <c r="AQ554" s="273" t="e">
        <f t="shared" si="2664"/>
        <v>#DIV/0!</v>
      </c>
      <c r="AR554" s="369" t="e">
        <f t="shared" ref="AR554" si="2729">IF(AQ554&lt;1.5,"FUERTE",IF(AND(AQ554&gt;=1.5,AQ554&lt;2.5),"ACEPTABLE",IF(AQ554&gt;=5,"INEXISTENTE","DÉBIL")))</f>
        <v>#DIV/0!</v>
      </c>
      <c r="AS554" s="272">
        <f t="shared" ref="AS554" si="2730">IF(R554=0,0,ROUND((R554*AQ554),0))</f>
        <v>0</v>
      </c>
      <c r="AT554" s="371" t="str">
        <f t="shared" si="2682"/>
        <v>LEVE</v>
      </c>
      <c r="AU554" s="293"/>
      <c r="AV554" s="293"/>
      <c r="AW554" s="129"/>
      <c r="AX554" s="129"/>
      <c r="AY554" s="86"/>
      <c r="AZ554" s="87"/>
      <c r="BA554" s="88"/>
      <c r="BB554" s="88"/>
      <c r="BC554" s="88"/>
      <c r="BD554" s="88"/>
      <c r="BE554" s="88"/>
      <c r="BF554" s="88"/>
      <c r="BG554" s="88"/>
    </row>
    <row r="555" spans="1:59" s="90" customFormat="1" hidden="1" x14ac:dyDescent="0.2">
      <c r="A555" s="290"/>
      <c r="B555" s="291"/>
      <c r="C555" s="418"/>
      <c r="D555" s="293"/>
      <c r="E555" s="295"/>
      <c r="F555" s="271"/>
      <c r="G555" s="129"/>
      <c r="H555" s="129"/>
      <c r="I555" s="84"/>
      <c r="J555" s="271"/>
      <c r="K555" s="271"/>
      <c r="L555" s="271"/>
      <c r="M555" s="271"/>
      <c r="N555" s="291"/>
      <c r="O555" s="272"/>
      <c r="P555" s="291"/>
      <c r="Q555" s="128"/>
      <c r="R555" s="272"/>
      <c r="S555" s="85"/>
      <c r="T555" s="84">
        <f t="shared" si="2615"/>
        <v>0</v>
      </c>
      <c r="U555" s="273"/>
      <c r="V555" s="273"/>
      <c r="W555" s="129"/>
      <c r="X555" s="273"/>
      <c r="Y555" s="273"/>
      <c r="Z555" s="132">
        <f t="shared" si="2616"/>
        <v>0</v>
      </c>
      <c r="AA555" s="129"/>
      <c r="AB555" s="129"/>
      <c r="AC555" s="273"/>
      <c r="AD555" s="273"/>
      <c r="AE555" s="132">
        <f t="shared" si="2617"/>
        <v>0</v>
      </c>
      <c r="AF555" s="129"/>
      <c r="AG555" s="129"/>
      <c r="AH555" s="273"/>
      <c r="AI555" s="273"/>
      <c r="AJ555" s="132">
        <f t="shared" si="2618"/>
        <v>0</v>
      </c>
      <c r="AK555" s="129"/>
      <c r="AL555" s="129"/>
      <c r="AM555" s="273"/>
      <c r="AN555" s="273"/>
      <c r="AO555" s="132">
        <f t="shared" si="2627"/>
        <v>0</v>
      </c>
      <c r="AP555" s="129"/>
      <c r="AQ555" s="273"/>
      <c r="AR555" s="369"/>
      <c r="AS555" s="272"/>
      <c r="AT555" s="371"/>
      <c r="AU555" s="293"/>
      <c r="AV555" s="293"/>
      <c r="AW555" s="129"/>
      <c r="AX555" s="129"/>
      <c r="AY555" s="86"/>
      <c r="AZ555" s="87"/>
      <c r="BA555" s="88"/>
      <c r="BB555" s="88"/>
      <c r="BC555" s="88"/>
      <c r="BD555" s="88"/>
      <c r="BE555" s="88"/>
      <c r="BF555" s="88"/>
      <c r="BG555" s="88"/>
    </row>
    <row r="556" spans="1:59" s="90" customFormat="1" hidden="1" x14ac:dyDescent="0.2">
      <c r="A556" s="290"/>
      <c r="B556" s="291"/>
      <c r="C556" s="418"/>
      <c r="D556" s="293"/>
      <c r="E556" s="295"/>
      <c r="F556" s="271"/>
      <c r="G556" s="129"/>
      <c r="H556" s="129"/>
      <c r="I556" s="84"/>
      <c r="J556" s="271"/>
      <c r="K556" s="271"/>
      <c r="L556" s="271"/>
      <c r="M556" s="271"/>
      <c r="N556" s="291"/>
      <c r="O556" s="272"/>
      <c r="P556" s="291"/>
      <c r="Q556" s="128"/>
      <c r="R556" s="272"/>
      <c r="S556" s="85"/>
      <c r="T556" s="84">
        <f t="shared" si="2615"/>
        <v>0</v>
      </c>
      <c r="U556" s="273"/>
      <c r="V556" s="273"/>
      <c r="W556" s="129"/>
      <c r="X556" s="273"/>
      <c r="Y556" s="273"/>
      <c r="Z556" s="132">
        <f t="shared" si="2616"/>
        <v>0</v>
      </c>
      <c r="AA556" s="129"/>
      <c r="AB556" s="129"/>
      <c r="AC556" s="273"/>
      <c r="AD556" s="273"/>
      <c r="AE556" s="132">
        <f t="shared" si="2617"/>
        <v>0</v>
      </c>
      <c r="AF556" s="129"/>
      <c r="AG556" s="129"/>
      <c r="AH556" s="273"/>
      <c r="AI556" s="273"/>
      <c r="AJ556" s="132">
        <f t="shared" si="2618"/>
        <v>0</v>
      </c>
      <c r="AK556" s="129"/>
      <c r="AL556" s="129"/>
      <c r="AM556" s="273"/>
      <c r="AN556" s="273"/>
      <c r="AO556" s="132">
        <f t="shared" si="2627"/>
        <v>0</v>
      </c>
      <c r="AP556" s="129"/>
      <c r="AQ556" s="273"/>
      <c r="AR556" s="369"/>
      <c r="AS556" s="272"/>
      <c r="AT556" s="371"/>
      <c r="AU556" s="293"/>
      <c r="AV556" s="293"/>
      <c r="AW556" s="129"/>
      <c r="AX556" s="129"/>
      <c r="AY556" s="86"/>
      <c r="AZ556" s="87"/>
      <c r="BA556" s="88"/>
      <c r="BB556" s="88"/>
      <c r="BC556" s="88"/>
      <c r="BD556" s="88"/>
      <c r="BE556" s="88"/>
      <c r="BF556" s="88"/>
      <c r="BG556" s="88"/>
    </row>
    <row r="557" spans="1:59" s="90" customFormat="1" hidden="1" x14ac:dyDescent="0.2">
      <c r="A557" s="290">
        <v>183</v>
      </c>
      <c r="B557" s="291"/>
      <c r="C557" s="418" t="e">
        <f>+VLOOKUP(B557,$A$691:$B$730,2,0)</f>
        <v>#N/A</v>
      </c>
      <c r="D557" s="293"/>
      <c r="E557" s="295" t="e">
        <f>IF(D557=$D$661,$E$661,IF(D557=$D$662,$E$662,IF(D557=$D$663,$E$663,IF(D557=$D$664,$E$664,IF(D557=$D$665,$E$665,IF(D557=$D$666,$E$666,IF(D557=$D$667,$E$667,IF(D557=$D$668,$E$668,IF(D557=$D$669,$E$669,IF(D557=$D$670,$E$670,IF(D557=VICERRECTORÍA_ACADÉMICA_,BE1168,IF(D557=PLANEACIÓN_,BE1170, IF(D557=IMPACTO,BE1169,IF(D557=VICERRECTORÍA_ADMINISTRATIVA_FINANCIERA_,BE1171,IF(D557=_VICERRECTORÍA_RESPONSABILIDAD_SOCIAL_Y_BIENESTAR_UNIVERSITARIO_,BE1172," ")))))))))))))))</f>
        <v>#VALUE!</v>
      </c>
      <c r="F557" s="271"/>
      <c r="G557" s="129"/>
      <c r="H557" s="129"/>
      <c r="I557" s="84"/>
      <c r="J557" s="271"/>
      <c r="K557" s="291"/>
      <c r="L557" s="271"/>
      <c r="M557" s="271"/>
      <c r="N557" s="291"/>
      <c r="O557" s="272">
        <f t="shared" ref="O557" si="2731">IF(N557="ALTA",5,IF(N557="MEDIO ALTA",4,IF(N557="MEDIA",3,IF(N557="MEDIO BAJA",2,IF(N557="BAJA",1,0)))))</f>
        <v>0</v>
      </c>
      <c r="P557" s="291"/>
      <c r="Q557" s="128"/>
      <c r="R557" s="272">
        <f t="shared" ref="R557" si="2732">Q557*O557</f>
        <v>0</v>
      </c>
      <c r="S557" s="85"/>
      <c r="T557" s="84">
        <f t="shared" si="2615"/>
        <v>0</v>
      </c>
      <c r="U557" s="273" t="e">
        <f t="shared" si="2670"/>
        <v>#DIV/0!</v>
      </c>
      <c r="V557" s="273" t="e">
        <f t="shared" si="2671"/>
        <v>#DIV/0!</v>
      </c>
      <c r="W557" s="129"/>
      <c r="X557" s="273" t="e">
        <f t="shared" ref="X557" si="2733">IF(S557="No_existen",5*$X$10,Y557*$X$10)</f>
        <v>#DIV/0!</v>
      </c>
      <c r="Y557" s="273" t="e">
        <f t="shared" si="2673"/>
        <v>#DIV/0!</v>
      </c>
      <c r="Z557" s="132">
        <f t="shared" si="2616"/>
        <v>0</v>
      </c>
      <c r="AA557" s="129"/>
      <c r="AB557" s="129"/>
      <c r="AC557" s="273" t="e">
        <f t="shared" ref="AC557" si="2734">IF(S557="No_existen",5*$AC$10,AD557*$AC$10)</f>
        <v>#DIV/0!</v>
      </c>
      <c r="AD557" s="273" t="e">
        <f t="shared" si="2675"/>
        <v>#DIV/0!</v>
      </c>
      <c r="AE557" s="132">
        <f t="shared" si="2617"/>
        <v>0</v>
      </c>
      <c r="AF557" s="129"/>
      <c r="AG557" s="129"/>
      <c r="AH557" s="273" t="e">
        <f t="shared" ref="AH557" si="2735">IF(S557="No_existen",5*$AH$10,AI557*$AH$10)</f>
        <v>#DIV/0!</v>
      </c>
      <c r="AI557" s="273" t="e">
        <f t="shared" si="2677"/>
        <v>#DIV/0!</v>
      </c>
      <c r="AJ557" s="132">
        <f t="shared" si="2618"/>
        <v>0</v>
      </c>
      <c r="AK557" s="129"/>
      <c r="AL557" s="129"/>
      <c r="AM557" s="273" t="e">
        <f t="shared" ref="AM557" si="2736">IF(S557="No_existen",5*$AM$10,AN557*$AM$10)</f>
        <v>#DIV/0!</v>
      </c>
      <c r="AN557" s="273" t="e">
        <f t="shared" si="2679"/>
        <v>#DIV/0!</v>
      </c>
      <c r="AO557" s="132">
        <f t="shared" si="2627"/>
        <v>0</v>
      </c>
      <c r="AP557" s="129"/>
      <c r="AQ557" s="273" t="e">
        <f t="shared" si="2664"/>
        <v>#DIV/0!</v>
      </c>
      <c r="AR557" s="369" t="e">
        <f t="shared" ref="AR557" si="2737">IF(AQ557&lt;1.5,"FUERTE",IF(AND(AQ557&gt;=1.5,AQ557&lt;2.5),"ACEPTABLE",IF(AQ557&gt;=5,"INEXISTENTE","DÉBIL")))</f>
        <v>#DIV/0!</v>
      </c>
      <c r="AS557" s="272">
        <f t="shared" ref="AS557" si="2738">IF(R557=0,0,ROUND((R557*AQ557),0))</f>
        <v>0</v>
      </c>
      <c r="AT557" s="371" t="str">
        <f t="shared" si="2682"/>
        <v>LEVE</v>
      </c>
      <c r="AU557" s="293"/>
      <c r="AV557" s="293"/>
      <c r="AW557" s="129"/>
      <c r="AX557" s="129"/>
      <c r="AY557" s="86"/>
      <c r="AZ557" s="87"/>
      <c r="BA557" s="88"/>
      <c r="BB557" s="88"/>
      <c r="BC557" s="88"/>
      <c r="BD557" s="88"/>
      <c r="BE557" s="88"/>
      <c r="BF557" s="88"/>
      <c r="BG557" s="88"/>
    </row>
    <row r="558" spans="1:59" s="90" customFormat="1" hidden="1" x14ac:dyDescent="0.2">
      <c r="A558" s="290"/>
      <c r="B558" s="291"/>
      <c r="C558" s="418"/>
      <c r="D558" s="293"/>
      <c r="E558" s="295"/>
      <c r="F558" s="271"/>
      <c r="G558" s="129"/>
      <c r="H558" s="129"/>
      <c r="I558" s="84"/>
      <c r="J558" s="271"/>
      <c r="K558" s="271"/>
      <c r="L558" s="271"/>
      <c r="M558" s="271"/>
      <c r="N558" s="291"/>
      <c r="O558" s="272"/>
      <c r="P558" s="291"/>
      <c r="Q558" s="128"/>
      <c r="R558" s="272"/>
      <c r="S558" s="85"/>
      <c r="T558" s="84">
        <f t="shared" si="2615"/>
        <v>0</v>
      </c>
      <c r="U558" s="273"/>
      <c r="V558" s="273"/>
      <c r="W558" s="129"/>
      <c r="X558" s="273"/>
      <c r="Y558" s="273"/>
      <c r="Z558" s="132">
        <f t="shared" si="2616"/>
        <v>0</v>
      </c>
      <c r="AA558" s="129"/>
      <c r="AB558" s="129"/>
      <c r="AC558" s="273"/>
      <c r="AD558" s="273"/>
      <c r="AE558" s="132">
        <f t="shared" si="2617"/>
        <v>0</v>
      </c>
      <c r="AF558" s="129"/>
      <c r="AG558" s="129"/>
      <c r="AH558" s="273"/>
      <c r="AI558" s="273"/>
      <c r="AJ558" s="132">
        <f t="shared" si="2618"/>
        <v>0</v>
      </c>
      <c r="AK558" s="129"/>
      <c r="AL558" s="129"/>
      <c r="AM558" s="273"/>
      <c r="AN558" s="273"/>
      <c r="AO558" s="132">
        <f t="shared" si="2627"/>
        <v>0</v>
      </c>
      <c r="AP558" s="129"/>
      <c r="AQ558" s="273"/>
      <c r="AR558" s="369"/>
      <c r="AS558" s="272"/>
      <c r="AT558" s="371"/>
      <c r="AU558" s="293"/>
      <c r="AV558" s="293"/>
      <c r="AW558" s="129"/>
      <c r="AX558" s="129"/>
      <c r="AY558" s="86"/>
      <c r="AZ558" s="87"/>
      <c r="BA558" s="88"/>
      <c r="BB558" s="88"/>
      <c r="BC558" s="88"/>
      <c r="BD558" s="88"/>
      <c r="BE558" s="88"/>
      <c r="BF558" s="88"/>
      <c r="BG558" s="88"/>
    </row>
    <row r="559" spans="1:59" s="90" customFormat="1" hidden="1" x14ac:dyDescent="0.2">
      <c r="A559" s="290"/>
      <c r="B559" s="291"/>
      <c r="C559" s="418"/>
      <c r="D559" s="293"/>
      <c r="E559" s="295"/>
      <c r="F559" s="271"/>
      <c r="G559" s="129"/>
      <c r="H559" s="129"/>
      <c r="I559" s="84"/>
      <c r="J559" s="271"/>
      <c r="K559" s="271"/>
      <c r="L559" s="271"/>
      <c r="M559" s="271"/>
      <c r="N559" s="291"/>
      <c r="O559" s="272"/>
      <c r="P559" s="291"/>
      <c r="Q559" s="128"/>
      <c r="R559" s="272"/>
      <c r="S559" s="85"/>
      <c r="T559" s="84">
        <f t="shared" si="2615"/>
        <v>0</v>
      </c>
      <c r="U559" s="273"/>
      <c r="V559" s="273"/>
      <c r="W559" s="129"/>
      <c r="X559" s="273"/>
      <c r="Y559" s="273"/>
      <c r="Z559" s="132">
        <f t="shared" si="2616"/>
        <v>0</v>
      </c>
      <c r="AA559" s="129"/>
      <c r="AB559" s="129"/>
      <c r="AC559" s="273"/>
      <c r="AD559" s="273"/>
      <c r="AE559" s="132">
        <f t="shared" si="2617"/>
        <v>0</v>
      </c>
      <c r="AF559" s="129"/>
      <c r="AG559" s="129"/>
      <c r="AH559" s="273"/>
      <c r="AI559" s="273"/>
      <c r="AJ559" s="132">
        <f t="shared" si="2618"/>
        <v>0</v>
      </c>
      <c r="AK559" s="129"/>
      <c r="AL559" s="129"/>
      <c r="AM559" s="273"/>
      <c r="AN559" s="273"/>
      <c r="AO559" s="132">
        <f t="shared" si="2627"/>
        <v>0</v>
      </c>
      <c r="AP559" s="129"/>
      <c r="AQ559" s="273"/>
      <c r="AR559" s="369"/>
      <c r="AS559" s="272"/>
      <c r="AT559" s="371"/>
      <c r="AU559" s="293"/>
      <c r="AV559" s="293"/>
      <c r="AW559" s="129"/>
      <c r="AX559" s="129"/>
      <c r="AY559" s="86"/>
      <c r="AZ559" s="87"/>
      <c r="BA559" s="88"/>
      <c r="BB559" s="88"/>
      <c r="BC559" s="88"/>
      <c r="BD559" s="88"/>
      <c r="BE559" s="88"/>
      <c r="BF559" s="88"/>
      <c r="BG559" s="88"/>
    </row>
    <row r="560" spans="1:59" s="90" customFormat="1" hidden="1" x14ac:dyDescent="0.2">
      <c r="A560" s="290">
        <v>184</v>
      </c>
      <c r="B560" s="291"/>
      <c r="C560" s="418" t="e">
        <f>+VLOOKUP(B560,$A$691:$B$730,2,0)</f>
        <v>#N/A</v>
      </c>
      <c r="D560" s="293"/>
      <c r="E560" s="295" t="e">
        <f>IF(D560=$D$661,$E$661,IF(D560=$D$662,$E$662,IF(D560=$D$663,$E$663,IF(D560=$D$664,$E$664,IF(D560=$D$665,$E$665,IF(D560=$D$666,$E$666,IF(D560=$D$667,$E$667,IF(D560=$D$668,$E$668,IF(D560=$D$669,$E$669,IF(D560=$D$670,$E$670,IF(D560=VICERRECTORÍA_ACADÉMICA_,BE1171,IF(D560=PLANEACIÓN_,BE1173, IF(D560=IMPACTO,BE1172,IF(D560=VICERRECTORÍA_ADMINISTRATIVA_FINANCIERA_,BE1174,IF(D560=_VICERRECTORÍA_RESPONSABILIDAD_SOCIAL_Y_BIENESTAR_UNIVERSITARIO_,BE1175," ")))))))))))))))</f>
        <v>#VALUE!</v>
      </c>
      <c r="F560" s="271"/>
      <c r="G560" s="129"/>
      <c r="H560" s="129"/>
      <c r="I560" s="84"/>
      <c r="J560" s="271"/>
      <c r="K560" s="291"/>
      <c r="L560" s="271"/>
      <c r="M560" s="271"/>
      <c r="N560" s="291"/>
      <c r="O560" s="272">
        <f t="shared" ref="O560" si="2739">IF(N560="ALTA",5,IF(N560="MEDIO ALTA",4,IF(N560="MEDIA",3,IF(N560="MEDIO BAJA",2,IF(N560="BAJA",1,0)))))</f>
        <v>0</v>
      </c>
      <c r="P560" s="291"/>
      <c r="Q560" s="128"/>
      <c r="R560" s="272">
        <f t="shared" ref="R560" si="2740">Q560*O560</f>
        <v>0</v>
      </c>
      <c r="S560" s="85"/>
      <c r="T560" s="84">
        <f t="shared" si="2615"/>
        <v>0</v>
      </c>
      <c r="U560" s="273" t="e">
        <f t="shared" si="2670"/>
        <v>#DIV/0!</v>
      </c>
      <c r="V560" s="273" t="e">
        <f t="shared" si="2671"/>
        <v>#DIV/0!</v>
      </c>
      <c r="W560" s="129"/>
      <c r="X560" s="273" t="e">
        <f t="shared" ref="X560" si="2741">IF(S560="No_existen",5*$X$10,Y560*$X$10)</f>
        <v>#DIV/0!</v>
      </c>
      <c r="Y560" s="273" t="e">
        <f t="shared" si="2673"/>
        <v>#DIV/0!</v>
      </c>
      <c r="Z560" s="132">
        <f t="shared" si="2616"/>
        <v>0</v>
      </c>
      <c r="AA560" s="129"/>
      <c r="AB560" s="129"/>
      <c r="AC560" s="273" t="e">
        <f t="shared" ref="AC560" si="2742">IF(S560="No_existen",5*$AC$10,AD560*$AC$10)</f>
        <v>#DIV/0!</v>
      </c>
      <c r="AD560" s="273" t="e">
        <f t="shared" si="2675"/>
        <v>#DIV/0!</v>
      </c>
      <c r="AE560" s="132">
        <f t="shared" si="2617"/>
        <v>0</v>
      </c>
      <c r="AF560" s="129"/>
      <c r="AG560" s="129"/>
      <c r="AH560" s="273" t="e">
        <f t="shared" ref="AH560" si="2743">IF(S560="No_existen",5*$AH$10,AI560*$AH$10)</f>
        <v>#DIV/0!</v>
      </c>
      <c r="AI560" s="273" t="e">
        <f t="shared" si="2677"/>
        <v>#DIV/0!</v>
      </c>
      <c r="AJ560" s="132">
        <f t="shared" si="2618"/>
        <v>0</v>
      </c>
      <c r="AK560" s="129"/>
      <c r="AL560" s="129"/>
      <c r="AM560" s="273" t="e">
        <f t="shared" ref="AM560" si="2744">IF(S560="No_existen",5*$AM$10,AN560*$AM$10)</f>
        <v>#DIV/0!</v>
      </c>
      <c r="AN560" s="273" t="e">
        <f t="shared" si="2679"/>
        <v>#DIV/0!</v>
      </c>
      <c r="AO560" s="132">
        <f t="shared" si="2627"/>
        <v>0</v>
      </c>
      <c r="AP560" s="129"/>
      <c r="AQ560" s="273" t="e">
        <f t="shared" si="2664"/>
        <v>#DIV/0!</v>
      </c>
      <c r="AR560" s="369" t="e">
        <f t="shared" ref="AR560" si="2745">IF(AQ560&lt;1.5,"FUERTE",IF(AND(AQ560&gt;=1.5,AQ560&lt;2.5),"ACEPTABLE",IF(AQ560&gt;=5,"INEXISTENTE","DÉBIL")))</f>
        <v>#DIV/0!</v>
      </c>
      <c r="AS560" s="272">
        <f t="shared" ref="AS560" si="2746">IF(R560=0,0,ROUND((R560*AQ560),0))</f>
        <v>0</v>
      </c>
      <c r="AT560" s="371" t="str">
        <f t="shared" si="2682"/>
        <v>LEVE</v>
      </c>
      <c r="AU560" s="293"/>
      <c r="AV560" s="293"/>
      <c r="AW560" s="129"/>
      <c r="AX560" s="129"/>
      <c r="AY560" s="86"/>
      <c r="AZ560" s="87"/>
      <c r="BA560" s="88"/>
      <c r="BB560" s="88"/>
      <c r="BC560" s="88"/>
      <c r="BD560" s="88"/>
      <c r="BE560" s="88"/>
      <c r="BF560" s="88"/>
      <c r="BG560" s="88"/>
    </row>
    <row r="561" spans="1:59" s="90" customFormat="1" hidden="1" x14ac:dyDescent="0.2">
      <c r="A561" s="290"/>
      <c r="B561" s="291"/>
      <c r="C561" s="418"/>
      <c r="D561" s="293"/>
      <c r="E561" s="295"/>
      <c r="F561" s="271"/>
      <c r="G561" s="129"/>
      <c r="H561" s="129"/>
      <c r="I561" s="84"/>
      <c r="J561" s="271"/>
      <c r="K561" s="271"/>
      <c r="L561" s="271"/>
      <c r="M561" s="271"/>
      <c r="N561" s="291"/>
      <c r="O561" s="272"/>
      <c r="P561" s="291"/>
      <c r="Q561" s="128"/>
      <c r="R561" s="272"/>
      <c r="S561" s="85"/>
      <c r="T561" s="84">
        <f t="shared" si="2615"/>
        <v>0</v>
      </c>
      <c r="U561" s="273"/>
      <c r="V561" s="273"/>
      <c r="W561" s="129"/>
      <c r="X561" s="273"/>
      <c r="Y561" s="273"/>
      <c r="Z561" s="132">
        <f t="shared" si="2616"/>
        <v>0</v>
      </c>
      <c r="AA561" s="129"/>
      <c r="AB561" s="129"/>
      <c r="AC561" s="273"/>
      <c r="AD561" s="273"/>
      <c r="AE561" s="132">
        <f t="shared" si="2617"/>
        <v>0</v>
      </c>
      <c r="AF561" s="129"/>
      <c r="AG561" s="129"/>
      <c r="AH561" s="273"/>
      <c r="AI561" s="273"/>
      <c r="AJ561" s="132">
        <f t="shared" si="2618"/>
        <v>0</v>
      </c>
      <c r="AK561" s="129"/>
      <c r="AL561" s="129"/>
      <c r="AM561" s="273"/>
      <c r="AN561" s="273"/>
      <c r="AO561" s="132">
        <f t="shared" si="2627"/>
        <v>0</v>
      </c>
      <c r="AP561" s="129"/>
      <c r="AQ561" s="273"/>
      <c r="AR561" s="369"/>
      <c r="AS561" s="272"/>
      <c r="AT561" s="371"/>
      <c r="AU561" s="293"/>
      <c r="AV561" s="293"/>
      <c r="AW561" s="129"/>
      <c r="AX561" s="129"/>
      <c r="AY561" s="86"/>
      <c r="AZ561" s="87"/>
      <c r="BA561" s="88"/>
      <c r="BB561" s="88"/>
      <c r="BC561" s="88"/>
      <c r="BD561" s="88"/>
      <c r="BE561" s="88"/>
      <c r="BF561" s="88"/>
      <c r="BG561" s="88"/>
    </row>
    <row r="562" spans="1:59" s="90" customFormat="1" hidden="1" x14ac:dyDescent="0.2">
      <c r="A562" s="290"/>
      <c r="B562" s="291"/>
      <c r="C562" s="418"/>
      <c r="D562" s="293"/>
      <c r="E562" s="295"/>
      <c r="F562" s="271"/>
      <c r="G562" s="129"/>
      <c r="H562" s="129"/>
      <c r="I562" s="84"/>
      <c r="J562" s="271"/>
      <c r="K562" s="271"/>
      <c r="L562" s="271"/>
      <c r="M562" s="271"/>
      <c r="N562" s="291"/>
      <c r="O562" s="272"/>
      <c r="P562" s="291"/>
      <c r="Q562" s="128"/>
      <c r="R562" s="272"/>
      <c r="S562" s="85"/>
      <c r="T562" s="84">
        <f t="shared" si="2615"/>
        <v>0</v>
      </c>
      <c r="U562" s="273"/>
      <c r="V562" s="273"/>
      <c r="W562" s="129"/>
      <c r="X562" s="273"/>
      <c r="Y562" s="273"/>
      <c r="Z562" s="132">
        <f t="shared" si="2616"/>
        <v>0</v>
      </c>
      <c r="AA562" s="129"/>
      <c r="AB562" s="129"/>
      <c r="AC562" s="273"/>
      <c r="AD562" s="273"/>
      <c r="AE562" s="132">
        <f t="shared" si="2617"/>
        <v>0</v>
      </c>
      <c r="AF562" s="129"/>
      <c r="AG562" s="129"/>
      <c r="AH562" s="273"/>
      <c r="AI562" s="273"/>
      <c r="AJ562" s="132">
        <f t="shared" si="2618"/>
        <v>0</v>
      </c>
      <c r="AK562" s="129"/>
      <c r="AL562" s="129"/>
      <c r="AM562" s="273"/>
      <c r="AN562" s="273"/>
      <c r="AO562" s="132">
        <f t="shared" si="2627"/>
        <v>0</v>
      </c>
      <c r="AP562" s="129"/>
      <c r="AQ562" s="273"/>
      <c r="AR562" s="369"/>
      <c r="AS562" s="272"/>
      <c r="AT562" s="371"/>
      <c r="AU562" s="293"/>
      <c r="AV562" s="293"/>
      <c r="AW562" s="129"/>
      <c r="AX562" s="129"/>
      <c r="AY562" s="86"/>
      <c r="AZ562" s="87"/>
      <c r="BA562" s="88"/>
      <c r="BB562" s="88"/>
      <c r="BC562" s="88"/>
      <c r="BD562" s="88"/>
      <c r="BE562" s="88"/>
      <c r="BF562" s="88"/>
      <c r="BG562" s="88"/>
    </row>
    <row r="563" spans="1:59" s="90" customFormat="1" hidden="1" x14ac:dyDescent="0.2">
      <c r="A563" s="290">
        <v>185</v>
      </c>
      <c r="B563" s="291"/>
      <c r="C563" s="418" t="e">
        <f>+VLOOKUP(B563,$A$691:$B$730,2,0)</f>
        <v>#N/A</v>
      </c>
      <c r="D563" s="293"/>
      <c r="E563" s="295" t="e">
        <f>IF(D563=$D$661,$E$661,IF(D563=$D$662,$E$662,IF(D563=$D$663,$E$663,IF(D563=$D$664,$E$664,IF(D563=$D$665,$E$665,IF(D563=$D$666,$E$666,IF(D563=$D$667,$E$667,IF(D563=$D$668,$E$668,IF(D563=$D$669,$E$669,IF(D563=$D$670,$E$670,IF(D563=VICERRECTORÍA_ACADÉMICA_,BE1174,IF(D563=PLANEACIÓN_,BE1176, IF(D563=IMPACTO,BE1175,IF(D563=VICERRECTORÍA_ADMINISTRATIVA_FINANCIERA_,BE1177,IF(D563=_VICERRECTORÍA_RESPONSABILIDAD_SOCIAL_Y_BIENESTAR_UNIVERSITARIO_,BE1178," ")))))))))))))))</f>
        <v>#VALUE!</v>
      </c>
      <c r="F563" s="271"/>
      <c r="G563" s="129"/>
      <c r="H563" s="129"/>
      <c r="I563" s="84"/>
      <c r="J563" s="271"/>
      <c r="K563" s="291"/>
      <c r="L563" s="271"/>
      <c r="M563" s="271"/>
      <c r="N563" s="291"/>
      <c r="O563" s="272">
        <f t="shared" ref="O563" si="2747">IF(N563="ALTA",5,IF(N563="MEDIO ALTA",4,IF(N563="MEDIA",3,IF(N563="MEDIO BAJA",2,IF(N563="BAJA",1,0)))))</f>
        <v>0</v>
      </c>
      <c r="P563" s="291"/>
      <c r="Q563" s="128"/>
      <c r="R563" s="272">
        <f t="shared" ref="R563" si="2748">Q563*O563</f>
        <v>0</v>
      </c>
      <c r="S563" s="85"/>
      <c r="T563" s="84">
        <f t="shared" si="2615"/>
        <v>0</v>
      </c>
      <c r="U563" s="273" t="e">
        <f t="shared" si="2670"/>
        <v>#DIV/0!</v>
      </c>
      <c r="V563" s="273" t="e">
        <f t="shared" si="2671"/>
        <v>#DIV/0!</v>
      </c>
      <c r="W563" s="129"/>
      <c r="X563" s="273" t="e">
        <f t="shared" ref="X563" si="2749">IF(S563="No_existen",5*$X$10,Y563*$X$10)</f>
        <v>#DIV/0!</v>
      </c>
      <c r="Y563" s="273" t="e">
        <f t="shared" si="2673"/>
        <v>#DIV/0!</v>
      </c>
      <c r="Z563" s="132">
        <f t="shared" si="2616"/>
        <v>0</v>
      </c>
      <c r="AA563" s="129"/>
      <c r="AB563" s="129"/>
      <c r="AC563" s="273" t="e">
        <f t="shared" ref="AC563" si="2750">IF(S563="No_existen",5*$AC$10,AD563*$AC$10)</f>
        <v>#DIV/0!</v>
      </c>
      <c r="AD563" s="273" t="e">
        <f t="shared" si="2675"/>
        <v>#DIV/0!</v>
      </c>
      <c r="AE563" s="132">
        <f t="shared" si="2617"/>
        <v>0</v>
      </c>
      <c r="AF563" s="129"/>
      <c r="AG563" s="129"/>
      <c r="AH563" s="273" t="e">
        <f t="shared" ref="AH563" si="2751">IF(S563="No_existen",5*$AH$10,AI563*$AH$10)</f>
        <v>#DIV/0!</v>
      </c>
      <c r="AI563" s="273" t="e">
        <f t="shared" si="2677"/>
        <v>#DIV/0!</v>
      </c>
      <c r="AJ563" s="132">
        <f t="shared" si="2618"/>
        <v>0</v>
      </c>
      <c r="AK563" s="129"/>
      <c r="AL563" s="129"/>
      <c r="AM563" s="273" t="e">
        <f t="shared" ref="AM563" si="2752">IF(S563="No_existen",5*$AM$10,AN563*$AM$10)</f>
        <v>#DIV/0!</v>
      </c>
      <c r="AN563" s="273" t="e">
        <f t="shared" si="2679"/>
        <v>#DIV/0!</v>
      </c>
      <c r="AO563" s="132">
        <f t="shared" si="2627"/>
        <v>0</v>
      </c>
      <c r="AP563" s="129"/>
      <c r="AQ563" s="273" t="e">
        <f t="shared" si="2664"/>
        <v>#DIV/0!</v>
      </c>
      <c r="AR563" s="369" t="e">
        <f t="shared" ref="AR563" si="2753">IF(AQ563&lt;1.5,"FUERTE",IF(AND(AQ563&gt;=1.5,AQ563&lt;2.5),"ACEPTABLE",IF(AQ563&gt;=5,"INEXISTENTE","DÉBIL")))</f>
        <v>#DIV/0!</v>
      </c>
      <c r="AS563" s="272">
        <f t="shared" ref="AS563" si="2754">IF(R563=0,0,ROUND((R563*AQ563),0))</f>
        <v>0</v>
      </c>
      <c r="AT563" s="371" t="str">
        <f t="shared" si="2682"/>
        <v>LEVE</v>
      </c>
      <c r="AU563" s="293"/>
      <c r="AV563" s="293"/>
      <c r="AW563" s="129"/>
      <c r="AX563" s="129"/>
      <c r="AY563" s="86"/>
      <c r="AZ563" s="87"/>
      <c r="BA563" s="88"/>
      <c r="BB563" s="88"/>
      <c r="BC563" s="88"/>
      <c r="BD563" s="88"/>
      <c r="BE563" s="88"/>
      <c r="BF563" s="88"/>
      <c r="BG563" s="88"/>
    </row>
    <row r="564" spans="1:59" s="90" customFormat="1" hidden="1" x14ac:dyDescent="0.2">
      <c r="A564" s="290"/>
      <c r="B564" s="291"/>
      <c r="C564" s="418"/>
      <c r="D564" s="293"/>
      <c r="E564" s="295"/>
      <c r="F564" s="271"/>
      <c r="G564" s="129"/>
      <c r="H564" s="129"/>
      <c r="I564" s="84"/>
      <c r="J564" s="271"/>
      <c r="K564" s="271"/>
      <c r="L564" s="271"/>
      <c r="M564" s="271"/>
      <c r="N564" s="291"/>
      <c r="O564" s="272"/>
      <c r="P564" s="291"/>
      <c r="Q564" s="128"/>
      <c r="R564" s="272"/>
      <c r="S564" s="85"/>
      <c r="T564" s="84">
        <f t="shared" si="2615"/>
        <v>0</v>
      </c>
      <c r="U564" s="273"/>
      <c r="V564" s="273"/>
      <c r="W564" s="129"/>
      <c r="X564" s="273"/>
      <c r="Y564" s="273"/>
      <c r="Z564" s="132">
        <f t="shared" si="2616"/>
        <v>0</v>
      </c>
      <c r="AA564" s="129"/>
      <c r="AB564" s="129"/>
      <c r="AC564" s="273"/>
      <c r="AD564" s="273"/>
      <c r="AE564" s="132">
        <f t="shared" si="2617"/>
        <v>0</v>
      </c>
      <c r="AF564" s="129"/>
      <c r="AG564" s="129"/>
      <c r="AH564" s="273"/>
      <c r="AI564" s="273"/>
      <c r="AJ564" s="132">
        <f t="shared" si="2618"/>
        <v>0</v>
      </c>
      <c r="AK564" s="129"/>
      <c r="AL564" s="129"/>
      <c r="AM564" s="273"/>
      <c r="AN564" s="273"/>
      <c r="AO564" s="132">
        <f t="shared" si="2627"/>
        <v>0</v>
      </c>
      <c r="AP564" s="129"/>
      <c r="AQ564" s="273"/>
      <c r="AR564" s="369"/>
      <c r="AS564" s="272"/>
      <c r="AT564" s="371"/>
      <c r="AU564" s="293"/>
      <c r="AV564" s="293"/>
      <c r="AW564" s="129"/>
      <c r="AX564" s="129"/>
      <c r="AY564" s="86"/>
      <c r="AZ564" s="87"/>
      <c r="BA564" s="88"/>
      <c r="BB564" s="88"/>
      <c r="BC564" s="88"/>
      <c r="BD564" s="88"/>
      <c r="BE564" s="88"/>
      <c r="BF564" s="88"/>
      <c r="BG564" s="88"/>
    </row>
    <row r="565" spans="1:59" s="90" customFormat="1" hidden="1" x14ac:dyDescent="0.2">
      <c r="A565" s="290"/>
      <c r="B565" s="291"/>
      <c r="C565" s="418"/>
      <c r="D565" s="293"/>
      <c r="E565" s="295"/>
      <c r="F565" s="271"/>
      <c r="G565" s="129"/>
      <c r="H565" s="129"/>
      <c r="I565" s="84"/>
      <c r="J565" s="271"/>
      <c r="K565" s="271"/>
      <c r="L565" s="271"/>
      <c r="M565" s="271"/>
      <c r="N565" s="291"/>
      <c r="O565" s="272"/>
      <c r="P565" s="291"/>
      <c r="Q565" s="128"/>
      <c r="R565" s="272"/>
      <c r="S565" s="85"/>
      <c r="T565" s="84">
        <f t="shared" si="2615"/>
        <v>0</v>
      </c>
      <c r="U565" s="273"/>
      <c r="V565" s="273"/>
      <c r="W565" s="129"/>
      <c r="X565" s="273"/>
      <c r="Y565" s="273"/>
      <c r="Z565" s="132">
        <f t="shared" si="2616"/>
        <v>0</v>
      </c>
      <c r="AA565" s="129"/>
      <c r="AB565" s="129"/>
      <c r="AC565" s="273"/>
      <c r="AD565" s="273"/>
      <c r="AE565" s="132">
        <f t="shared" si="2617"/>
        <v>0</v>
      </c>
      <c r="AF565" s="129"/>
      <c r="AG565" s="129"/>
      <c r="AH565" s="273"/>
      <c r="AI565" s="273"/>
      <c r="AJ565" s="132">
        <f t="shared" si="2618"/>
        <v>0</v>
      </c>
      <c r="AK565" s="129"/>
      <c r="AL565" s="129"/>
      <c r="AM565" s="273"/>
      <c r="AN565" s="273"/>
      <c r="AO565" s="132">
        <f t="shared" si="2627"/>
        <v>0</v>
      </c>
      <c r="AP565" s="129"/>
      <c r="AQ565" s="273"/>
      <c r="AR565" s="369"/>
      <c r="AS565" s="272"/>
      <c r="AT565" s="371"/>
      <c r="AU565" s="293"/>
      <c r="AV565" s="293"/>
      <c r="AW565" s="129"/>
      <c r="AX565" s="129"/>
      <c r="AY565" s="86"/>
      <c r="AZ565" s="87"/>
      <c r="BA565" s="88"/>
      <c r="BB565" s="88"/>
      <c r="BC565" s="88"/>
      <c r="BD565" s="88"/>
      <c r="BE565" s="88"/>
      <c r="BF565" s="88"/>
      <c r="BG565" s="88"/>
    </row>
    <row r="566" spans="1:59" s="90" customFormat="1" hidden="1" x14ac:dyDescent="0.2">
      <c r="A566" s="290">
        <v>186</v>
      </c>
      <c r="B566" s="291"/>
      <c r="C566" s="418" t="e">
        <f>+VLOOKUP(B566,$A$691:$B$730,2,0)</f>
        <v>#N/A</v>
      </c>
      <c r="D566" s="293"/>
      <c r="E566" s="295" t="e">
        <f>IF(D566=$D$661,$E$661,IF(D566=$D$662,$E$662,IF(D566=$D$663,$E$663,IF(D566=$D$664,$E$664,IF(D566=$D$665,$E$665,IF(D566=$D$666,$E$666,IF(D566=$D$667,$E$667,IF(D566=$D$668,$E$668,IF(D566=$D$669,$E$669,IF(D566=$D$670,$E$670,IF(D566=VICERRECTORÍA_ACADÉMICA_,BE1177,IF(D566=PLANEACIÓN_,BE1179, IF(D566=IMPACTO,BE1178,IF(D566=VICERRECTORÍA_ADMINISTRATIVA_FINANCIERA_,BE1180,IF(D566=_VICERRECTORÍA_RESPONSABILIDAD_SOCIAL_Y_BIENESTAR_UNIVERSITARIO_,BE1181," ")))))))))))))))</f>
        <v>#VALUE!</v>
      </c>
      <c r="F566" s="271"/>
      <c r="G566" s="129"/>
      <c r="H566" s="129"/>
      <c r="I566" s="84"/>
      <c r="J566" s="271"/>
      <c r="K566" s="291"/>
      <c r="L566" s="271"/>
      <c r="M566" s="271"/>
      <c r="N566" s="291"/>
      <c r="O566" s="272">
        <f t="shared" ref="O566" si="2755">IF(N566="ALTA",5,IF(N566="MEDIO ALTA",4,IF(N566="MEDIA",3,IF(N566="MEDIO BAJA",2,IF(N566="BAJA",1,0)))))</f>
        <v>0</v>
      </c>
      <c r="P566" s="291"/>
      <c r="Q566" s="128"/>
      <c r="R566" s="272">
        <f t="shared" ref="R566" si="2756">Q566*O566</f>
        <v>0</v>
      </c>
      <c r="S566" s="85"/>
      <c r="T566" s="84">
        <f t="shared" si="2615"/>
        <v>0</v>
      </c>
      <c r="U566" s="273" t="e">
        <f t="shared" si="2670"/>
        <v>#DIV/0!</v>
      </c>
      <c r="V566" s="273" t="e">
        <f t="shared" si="2671"/>
        <v>#DIV/0!</v>
      </c>
      <c r="W566" s="129"/>
      <c r="X566" s="273" t="e">
        <f t="shared" ref="X566" si="2757">IF(S566="No_existen",5*$X$10,Y566*$X$10)</f>
        <v>#DIV/0!</v>
      </c>
      <c r="Y566" s="273" t="e">
        <f t="shared" si="2673"/>
        <v>#DIV/0!</v>
      </c>
      <c r="Z566" s="132">
        <f t="shared" si="2616"/>
        <v>0</v>
      </c>
      <c r="AA566" s="129"/>
      <c r="AB566" s="129"/>
      <c r="AC566" s="273" t="e">
        <f t="shared" ref="AC566" si="2758">IF(S566="No_existen",5*$AC$10,AD566*$AC$10)</f>
        <v>#DIV/0!</v>
      </c>
      <c r="AD566" s="273" t="e">
        <f t="shared" si="2675"/>
        <v>#DIV/0!</v>
      </c>
      <c r="AE566" s="132">
        <f t="shared" si="2617"/>
        <v>0</v>
      </c>
      <c r="AF566" s="129"/>
      <c r="AG566" s="129"/>
      <c r="AH566" s="273" t="e">
        <f t="shared" ref="AH566" si="2759">IF(S566="No_existen",5*$AH$10,AI566*$AH$10)</f>
        <v>#DIV/0!</v>
      </c>
      <c r="AI566" s="273" t="e">
        <f t="shared" si="2677"/>
        <v>#DIV/0!</v>
      </c>
      <c r="AJ566" s="132">
        <f t="shared" si="2618"/>
        <v>0</v>
      </c>
      <c r="AK566" s="129"/>
      <c r="AL566" s="129"/>
      <c r="AM566" s="273" t="e">
        <f t="shared" ref="AM566" si="2760">IF(S566="No_existen",5*$AM$10,AN566*$AM$10)</f>
        <v>#DIV/0!</v>
      </c>
      <c r="AN566" s="273" t="e">
        <f t="shared" si="2679"/>
        <v>#DIV/0!</v>
      </c>
      <c r="AO566" s="132">
        <f t="shared" si="2627"/>
        <v>0</v>
      </c>
      <c r="AP566" s="129"/>
      <c r="AQ566" s="273" t="e">
        <f t="shared" si="2664"/>
        <v>#DIV/0!</v>
      </c>
      <c r="AR566" s="369" t="e">
        <f t="shared" ref="AR566" si="2761">IF(AQ566&lt;1.5,"FUERTE",IF(AND(AQ566&gt;=1.5,AQ566&lt;2.5),"ACEPTABLE",IF(AQ566&gt;=5,"INEXISTENTE","DÉBIL")))</f>
        <v>#DIV/0!</v>
      </c>
      <c r="AS566" s="272">
        <f t="shared" ref="AS566" si="2762">IF(R566=0,0,ROUND((R566*AQ566),0))</f>
        <v>0</v>
      </c>
      <c r="AT566" s="371" t="str">
        <f t="shared" si="2682"/>
        <v>LEVE</v>
      </c>
      <c r="AU566" s="293"/>
      <c r="AV566" s="293"/>
      <c r="AW566" s="129"/>
      <c r="AX566" s="129"/>
      <c r="AY566" s="86"/>
      <c r="AZ566" s="87"/>
      <c r="BA566" s="88"/>
      <c r="BB566" s="88"/>
      <c r="BC566" s="88"/>
      <c r="BD566" s="88"/>
      <c r="BE566" s="88"/>
      <c r="BF566" s="88"/>
      <c r="BG566" s="88"/>
    </row>
    <row r="567" spans="1:59" s="90" customFormat="1" hidden="1" x14ac:dyDescent="0.2">
      <c r="A567" s="290"/>
      <c r="B567" s="291"/>
      <c r="C567" s="418"/>
      <c r="D567" s="293"/>
      <c r="E567" s="295"/>
      <c r="F567" s="271"/>
      <c r="G567" s="129"/>
      <c r="H567" s="129"/>
      <c r="I567" s="84"/>
      <c r="J567" s="271"/>
      <c r="K567" s="271"/>
      <c r="L567" s="271"/>
      <c r="M567" s="271"/>
      <c r="N567" s="291"/>
      <c r="O567" s="272"/>
      <c r="P567" s="291"/>
      <c r="Q567" s="128"/>
      <c r="R567" s="272"/>
      <c r="S567" s="85"/>
      <c r="T567" s="84">
        <f t="shared" si="2615"/>
        <v>0</v>
      </c>
      <c r="U567" s="273"/>
      <c r="V567" s="273"/>
      <c r="W567" s="129"/>
      <c r="X567" s="273"/>
      <c r="Y567" s="273"/>
      <c r="Z567" s="132">
        <f t="shared" si="2616"/>
        <v>0</v>
      </c>
      <c r="AA567" s="129"/>
      <c r="AB567" s="129"/>
      <c r="AC567" s="273"/>
      <c r="AD567" s="273"/>
      <c r="AE567" s="132">
        <f t="shared" si="2617"/>
        <v>0</v>
      </c>
      <c r="AF567" s="129"/>
      <c r="AG567" s="129"/>
      <c r="AH567" s="273"/>
      <c r="AI567" s="273"/>
      <c r="AJ567" s="132">
        <f t="shared" si="2618"/>
        <v>0</v>
      </c>
      <c r="AK567" s="129"/>
      <c r="AL567" s="129"/>
      <c r="AM567" s="273"/>
      <c r="AN567" s="273"/>
      <c r="AO567" s="132">
        <f t="shared" si="2627"/>
        <v>0</v>
      </c>
      <c r="AP567" s="129"/>
      <c r="AQ567" s="273"/>
      <c r="AR567" s="369"/>
      <c r="AS567" s="272"/>
      <c r="AT567" s="371"/>
      <c r="AU567" s="293"/>
      <c r="AV567" s="293"/>
      <c r="AW567" s="129"/>
      <c r="AX567" s="129"/>
      <c r="AY567" s="86"/>
      <c r="AZ567" s="87"/>
      <c r="BA567" s="88"/>
      <c r="BB567" s="88"/>
      <c r="BC567" s="88"/>
      <c r="BD567" s="88"/>
      <c r="BE567" s="88"/>
      <c r="BF567" s="88"/>
      <c r="BG567" s="88"/>
    </row>
    <row r="568" spans="1:59" s="90" customFormat="1" ht="13.5" hidden="1" thickBot="1" x14ac:dyDescent="0.25">
      <c r="A568" s="297"/>
      <c r="B568" s="421"/>
      <c r="C568" s="422"/>
      <c r="D568" s="404"/>
      <c r="E568" s="423"/>
      <c r="F568" s="424"/>
      <c r="G568" s="135"/>
      <c r="H568" s="135"/>
      <c r="I568" s="92"/>
      <c r="J568" s="424"/>
      <c r="K568" s="424"/>
      <c r="L568" s="424"/>
      <c r="M568" s="424"/>
      <c r="N568" s="421"/>
      <c r="O568" s="425"/>
      <c r="P568" s="421"/>
      <c r="Q568" s="136"/>
      <c r="R568" s="425"/>
      <c r="S568" s="93"/>
      <c r="T568" s="92">
        <f t="shared" si="2615"/>
        <v>0</v>
      </c>
      <c r="U568" s="405"/>
      <c r="V568" s="405"/>
      <c r="W568" s="135"/>
      <c r="X568" s="405"/>
      <c r="Y568" s="405"/>
      <c r="Z568" s="137">
        <f t="shared" si="2616"/>
        <v>0</v>
      </c>
      <c r="AA568" s="135"/>
      <c r="AB568" s="135"/>
      <c r="AC568" s="405"/>
      <c r="AD568" s="405"/>
      <c r="AE568" s="137">
        <f t="shared" si="2617"/>
        <v>0</v>
      </c>
      <c r="AF568" s="135"/>
      <c r="AG568" s="135"/>
      <c r="AH568" s="405"/>
      <c r="AI568" s="405"/>
      <c r="AJ568" s="137">
        <f t="shared" si="2618"/>
        <v>0</v>
      </c>
      <c r="AK568" s="135"/>
      <c r="AL568" s="135"/>
      <c r="AM568" s="405"/>
      <c r="AN568" s="405"/>
      <c r="AO568" s="137">
        <f t="shared" si="2627"/>
        <v>0</v>
      </c>
      <c r="AP568" s="135"/>
      <c r="AQ568" s="405"/>
      <c r="AR568" s="403"/>
      <c r="AS568" s="425"/>
      <c r="AT568" s="426"/>
      <c r="AU568" s="404"/>
      <c r="AV568" s="404"/>
      <c r="AW568" s="135"/>
      <c r="AX568" s="135"/>
      <c r="AY568" s="94"/>
      <c r="AZ568" s="95"/>
      <c r="BA568" s="88"/>
      <c r="BB568" s="88"/>
      <c r="BC568" s="88"/>
      <c r="BD568" s="88"/>
      <c r="BE568" s="88"/>
      <c r="BF568" s="88"/>
      <c r="BG568" s="88"/>
    </row>
    <row r="569" spans="1:59" s="90" customFormat="1" x14ac:dyDescent="0.2">
      <c r="D569" s="89"/>
      <c r="E569" s="125"/>
      <c r="F569" s="96"/>
      <c r="G569" s="96"/>
      <c r="H569" s="96"/>
      <c r="I569" s="97"/>
      <c r="J569" s="96"/>
      <c r="L569" s="96"/>
      <c r="M569" s="96"/>
      <c r="O569" s="98"/>
      <c r="Q569" s="98"/>
      <c r="R569" s="101"/>
      <c r="S569" s="101"/>
      <c r="T569" s="101"/>
      <c r="U569" s="99"/>
      <c r="V569" s="99"/>
      <c r="W569" s="96"/>
      <c r="X569" s="99"/>
      <c r="Y569" s="99"/>
      <c r="Z569" s="99"/>
      <c r="AA569" s="96"/>
      <c r="AB569" s="96"/>
      <c r="AC569" s="99"/>
      <c r="AD569" s="99"/>
      <c r="AE569" s="99"/>
      <c r="AF569" s="96"/>
      <c r="AG569" s="96"/>
      <c r="AH569" s="99"/>
      <c r="AI569" s="99"/>
      <c r="AJ569" s="99"/>
      <c r="AK569" s="96"/>
      <c r="AL569" s="96"/>
      <c r="AM569" s="99"/>
      <c r="AN569" s="99"/>
      <c r="AO569" s="99"/>
      <c r="AP569" s="96"/>
      <c r="AQ569" s="99"/>
      <c r="AR569" s="126"/>
      <c r="AS569" s="98"/>
      <c r="AT569" s="127"/>
      <c r="AU569" s="89"/>
      <c r="AV569" s="89"/>
      <c r="AW569" s="96"/>
      <c r="AX569" s="96"/>
      <c r="AY569" s="100"/>
      <c r="AZ569" s="88"/>
      <c r="BA569" s="88"/>
      <c r="BB569" s="88"/>
      <c r="BC569" s="88"/>
      <c r="BD569" s="88"/>
      <c r="BE569" s="88"/>
      <c r="BF569" s="88"/>
      <c r="BG569" s="88"/>
    </row>
    <row r="570" spans="1:59" s="90" customFormat="1" x14ac:dyDescent="0.2">
      <c r="D570" s="89"/>
      <c r="E570" s="96"/>
      <c r="F570" s="96"/>
      <c r="G570" s="96"/>
      <c r="H570" s="96"/>
      <c r="I570" s="97"/>
      <c r="J570" s="96"/>
      <c r="L570" s="96"/>
      <c r="M570" s="96"/>
      <c r="O570" s="98"/>
      <c r="Q570" s="98"/>
      <c r="R570" s="101"/>
      <c r="S570" s="101"/>
      <c r="T570" s="101"/>
      <c r="U570" s="99"/>
      <c r="V570" s="99"/>
      <c r="W570" s="96"/>
      <c r="X570" s="99"/>
      <c r="Y570" s="99"/>
      <c r="Z570" s="99"/>
      <c r="AA570" s="96"/>
      <c r="AB570" s="96"/>
      <c r="AC570" s="99"/>
      <c r="AD570" s="99"/>
      <c r="AE570" s="99"/>
      <c r="AF570" s="96"/>
      <c r="AG570" s="96"/>
      <c r="AH570" s="99"/>
      <c r="AI570" s="99"/>
      <c r="AJ570" s="99"/>
      <c r="AK570" s="96"/>
      <c r="AL570" s="96"/>
      <c r="AM570" s="99"/>
      <c r="AN570" s="99"/>
      <c r="AO570" s="99"/>
      <c r="AP570" s="96"/>
      <c r="AQ570" s="99"/>
      <c r="AR570" s="126"/>
      <c r="AS570" s="98"/>
      <c r="AT570" s="89"/>
      <c r="AU570" s="89"/>
      <c r="AV570" s="89"/>
      <c r="AW570" s="96"/>
      <c r="AX570" s="96"/>
      <c r="AY570" s="100"/>
      <c r="AZ570" s="88"/>
      <c r="BA570" s="88"/>
      <c r="BB570" s="88"/>
      <c r="BC570" s="88"/>
      <c r="BD570" s="88"/>
      <c r="BE570" s="88"/>
      <c r="BF570" s="88"/>
      <c r="BG570" s="88"/>
    </row>
    <row r="571" spans="1:59" s="90" customFormat="1" x14ac:dyDescent="0.2">
      <c r="D571" s="89"/>
      <c r="E571" s="96"/>
      <c r="F571" s="96"/>
      <c r="G571" s="96"/>
      <c r="H571" s="96"/>
      <c r="I571" s="97"/>
      <c r="J571" s="96"/>
      <c r="L571" s="96"/>
      <c r="M571" s="96"/>
      <c r="O571" s="98"/>
      <c r="Q571" s="98"/>
      <c r="R571" s="101"/>
      <c r="S571" s="101"/>
      <c r="T571" s="101"/>
      <c r="U571" s="99"/>
      <c r="V571" s="99"/>
      <c r="W571" s="96"/>
      <c r="X571" s="99"/>
      <c r="Y571" s="99"/>
      <c r="Z571" s="99"/>
      <c r="AA571" s="96"/>
      <c r="AB571" s="96"/>
      <c r="AC571" s="99"/>
      <c r="AD571" s="99"/>
      <c r="AE571" s="99"/>
      <c r="AF571" s="96"/>
      <c r="AG571" s="96"/>
      <c r="AH571" s="99"/>
      <c r="AI571" s="99"/>
      <c r="AJ571" s="99"/>
      <c r="AK571" s="96"/>
      <c r="AL571" s="96"/>
      <c r="AM571" s="99"/>
      <c r="AN571" s="99"/>
      <c r="AO571" s="99"/>
      <c r="AP571" s="96"/>
      <c r="AQ571" s="99"/>
      <c r="AR571" s="98"/>
      <c r="AS571" s="98"/>
      <c r="AT571" s="89"/>
      <c r="AU571" s="89"/>
      <c r="AV571" s="89"/>
      <c r="AW571" s="96"/>
      <c r="AX571" s="96"/>
      <c r="AY571" s="100"/>
      <c r="AZ571" s="88"/>
      <c r="BA571" s="88"/>
      <c r="BB571" s="88"/>
      <c r="BC571" s="88"/>
      <c r="BD571" s="88"/>
      <c r="BE571" s="88"/>
      <c r="BF571" s="88"/>
      <c r="BG571" s="88"/>
    </row>
    <row r="572" spans="1:59" s="90" customFormat="1" x14ac:dyDescent="0.2">
      <c r="D572" s="89"/>
      <c r="E572" s="96"/>
      <c r="F572" s="96"/>
      <c r="G572" s="96"/>
      <c r="H572" s="96"/>
      <c r="I572" s="97"/>
      <c r="J572" s="96"/>
      <c r="L572" s="96"/>
      <c r="M572" s="96"/>
      <c r="O572" s="98"/>
      <c r="Q572" s="98"/>
      <c r="R572" s="101"/>
      <c r="S572" s="101"/>
      <c r="T572" s="101"/>
      <c r="U572" s="99"/>
      <c r="V572" s="99"/>
      <c r="W572" s="96"/>
      <c r="X572" s="99"/>
      <c r="Y572" s="99"/>
      <c r="Z572" s="99"/>
      <c r="AA572" s="96"/>
      <c r="AB572" s="96"/>
      <c r="AC572" s="99"/>
      <c r="AD572" s="99"/>
      <c r="AE572" s="99"/>
      <c r="AF572" s="96"/>
      <c r="AG572" s="96"/>
      <c r="AH572" s="99"/>
      <c r="AI572" s="99"/>
      <c r="AJ572" s="99"/>
      <c r="AK572" s="96"/>
      <c r="AL572" s="96"/>
      <c r="AM572" s="99"/>
      <c r="AN572" s="99"/>
      <c r="AO572" s="99"/>
      <c r="AP572" s="96"/>
      <c r="AQ572" s="99"/>
      <c r="AR572" s="98"/>
      <c r="AS572" s="98"/>
      <c r="AT572" s="89"/>
      <c r="AU572" s="89"/>
      <c r="AV572" s="89"/>
      <c r="AW572" s="96"/>
      <c r="AX572" s="96"/>
      <c r="AY572" s="100"/>
      <c r="AZ572" s="88"/>
      <c r="BA572" s="88"/>
      <c r="BB572" s="88"/>
      <c r="BC572" s="88"/>
      <c r="BD572" s="88"/>
      <c r="BE572" s="88"/>
      <c r="BF572" s="88"/>
      <c r="BG572" s="88"/>
    </row>
    <row r="573" spans="1:59" s="90" customFormat="1" x14ac:dyDescent="0.2">
      <c r="D573" s="89"/>
      <c r="E573" s="96"/>
      <c r="F573" s="96"/>
      <c r="G573" s="96"/>
      <c r="H573" s="96"/>
      <c r="I573" s="97"/>
      <c r="J573" s="96"/>
      <c r="L573" s="96"/>
      <c r="M573" s="96"/>
      <c r="O573" s="98"/>
      <c r="Q573" s="98"/>
      <c r="R573" s="101"/>
      <c r="S573" s="101"/>
      <c r="T573" s="101"/>
      <c r="U573" s="99"/>
      <c r="V573" s="99"/>
      <c r="W573" s="96"/>
      <c r="X573" s="99"/>
      <c r="Y573" s="99"/>
      <c r="Z573" s="99"/>
      <c r="AA573" s="96"/>
      <c r="AB573" s="96"/>
      <c r="AC573" s="99"/>
      <c r="AD573" s="99"/>
      <c r="AE573" s="99"/>
      <c r="AF573" s="96"/>
      <c r="AG573" s="96"/>
      <c r="AH573" s="99"/>
      <c r="AI573" s="99"/>
      <c r="AJ573" s="99"/>
      <c r="AK573" s="96"/>
      <c r="AL573" s="96"/>
      <c r="AM573" s="99"/>
      <c r="AN573" s="99"/>
      <c r="AO573" s="99"/>
      <c r="AP573" s="96"/>
      <c r="AQ573" s="99"/>
      <c r="AR573" s="98"/>
      <c r="AS573" s="98"/>
      <c r="AT573" s="89"/>
      <c r="AU573" s="89"/>
      <c r="AV573" s="89"/>
      <c r="AW573" s="96"/>
      <c r="AX573" s="96"/>
      <c r="AY573" s="100"/>
      <c r="AZ573" s="88"/>
      <c r="BA573" s="88"/>
      <c r="BB573" s="88"/>
      <c r="BC573" s="88"/>
      <c r="BD573" s="88"/>
      <c r="BE573" s="88"/>
      <c r="BF573" s="88"/>
      <c r="BG573" s="88"/>
    </row>
    <row r="574" spans="1:59" s="90" customFormat="1" x14ac:dyDescent="0.2">
      <c r="D574" s="89"/>
      <c r="E574" s="96"/>
      <c r="F574" s="96"/>
      <c r="G574" s="96"/>
      <c r="H574" s="96"/>
      <c r="I574" s="97"/>
      <c r="J574" s="96"/>
      <c r="L574" s="96"/>
      <c r="M574" s="96"/>
      <c r="O574" s="98"/>
      <c r="Q574" s="98"/>
      <c r="R574" s="101"/>
      <c r="S574" s="101"/>
      <c r="T574" s="101"/>
      <c r="U574" s="99"/>
      <c r="V574" s="99"/>
      <c r="W574" s="96"/>
      <c r="X574" s="99"/>
      <c r="Y574" s="99"/>
      <c r="Z574" s="99"/>
      <c r="AA574" s="96"/>
      <c r="AB574" s="96"/>
      <c r="AC574" s="99"/>
      <c r="AD574" s="99"/>
      <c r="AE574" s="99"/>
      <c r="AF574" s="96"/>
      <c r="AG574" s="96"/>
      <c r="AH574" s="99"/>
      <c r="AI574" s="99"/>
      <c r="AJ574" s="99"/>
      <c r="AK574" s="96"/>
      <c r="AL574" s="96"/>
      <c r="AM574" s="99"/>
      <c r="AN574" s="99"/>
      <c r="AO574" s="99"/>
      <c r="AP574" s="96"/>
      <c r="AQ574" s="99"/>
      <c r="AR574" s="98"/>
      <c r="AS574" s="98"/>
      <c r="AT574" s="89"/>
      <c r="AU574" s="89"/>
      <c r="AV574" s="89"/>
      <c r="AW574" s="96"/>
      <c r="AX574" s="96"/>
      <c r="AY574" s="100"/>
      <c r="AZ574" s="88"/>
      <c r="BA574" s="88"/>
      <c r="BB574" s="88"/>
      <c r="BC574" s="88"/>
      <c r="BD574" s="88"/>
      <c r="BE574" s="88"/>
      <c r="BF574" s="88"/>
      <c r="BG574" s="88"/>
    </row>
    <row r="575" spans="1:59" s="90" customFormat="1" x14ac:dyDescent="0.2">
      <c r="D575" s="89"/>
      <c r="E575" s="96"/>
      <c r="F575" s="96"/>
      <c r="G575" s="96"/>
      <c r="H575" s="96"/>
      <c r="I575" s="97"/>
      <c r="J575" s="96"/>
      <c r="L575" s="96"/>
      <c r="M575" s="96"/>
      <c r="O575" s="98"/>
      <c r="Q575" s="98"/>
      <c r="R575" s="101"/>
      <c r="S575" s="101"/>
      <c r="T575" s="101"/>
      <c r="U575" s="99"/>
      <c r="V575" s="99"/>
      <c r="W575" s="96"/>
      <c r="X575" s="99"/>
      <c r="Y575" s="99"/>
      <c r="Z575" s="99"/>
      <c r="AA575" s="96"/>
      <c r="AB575" s="96"/>
      <c r="AC575" s="99"/>
      <c r="AD575" s="99"/>
      <c r="AE575" s="99"/>
      <c r="AF575" s="96"/>
      <c r="AG575" s="96"/>
      <c r="AH575" s="99"/>
      <c r="AI575" s="99"/>
      <c r="AJ575" s="99"/>
      <c r="AK575" s="96"/>
      <c r="AL575" s="96"/>
      <c r="AM575" s="99"/>
      <c r="AN575" s="99"/>
      <c r="AO575" s="99"/>
      <c r="AP575" s="96"/>
      <c r="AQ575" s="99"/>
      <c r="AR575" s="98"/>
      <c r="AS575" s="98"/>
      <c r="AT575" s="89"/>
      <c r="AU575" s="89"/>
      <c r="AV575" s="89"/>
      <c r="AW575" s="96"/>
      <c r="AX575" s="96"/>
      <c r="AY575" s="100"/>
      <c r="AZ575" s="88"/>
      <c r="BA575" s="88"/>
      <c r="BB575" s="88"/>
      <c r="BC575" s="88"/>
      <c r="BD575" s="88"/>
      <c r="BE575" s="88"/>
      <c r="BF575" s="88"/>
      <c r="BG575" s="88"/>
    </row>
    <row r="576" spans="1:59" s="90" customFormat="1" x14ac:dyDescent="0.2">
      <c r="D576" s="89"/>
      <c r="E576" s="96"/>
      <c r="F576" s="96"/>
      <c r="G576" s="96"/>
      <c r="H576" s="96"/>
      <c r="I576" s="97"/>
      <c r="J576" s="96"/>
      <c r="L576" s="96"/>
      <c r="M576" s="96"/>
      <c r="O576" s="98"/>
      <c r="Q576" s="98"/>
      <c r="R576" s="101"/>
      <c r="S576" s="101"/>
      <c r="T576" s="101"/>
      <c r="U576" s="99"/>
      <c r="V576" s="99"/>
      <c r="W576" s="96"/>
      <c r="X576" s="99"/>
      <c r="Y576" s="99"/>
      <c r="Z576" s="99"/>
      <c r="AA576" s="96"/>
      <c r="AB576" s="96"/>
      <c r="AC576" s="99"/>
      <c r="AD576" s="99"/>
      <c r="AE576" s="99"/>
      <c r="AF576" s="96"/>
      <c r="AG576" s="96"/>
      <c r="AH576" s="99"/>
      <c r="AI576" s="99"/>
      <c r="AJ576" s="99"/>
      <c r="AK576" s="96"/>
      <c r="AL576" s="96"/>
      <c r="AM576" s="99"/>
      <c r="AN576" s="99"/>
      <c r="AO576" s="99"/>
      <c r="AP576" s="96"/>
      <c r="AQ576" s="99"/>
      <c r="AR576" s="98"/>
      <c r="AS576" s="98"/>
      <c r="AT576" s="89"/>
      <c r="AU576" s="89"/>
      <c r="AV576" s="89"/>
      <c r="AW576" s="96"/>
      <c r="AX576" s="96"/>
      <c r="AY576" s="100"/>
      <c r="AZ576" s="88"/>
      <c r="BA576" s="88"/>
      <c r="BB576" s="88"/>
      <c r="BC576" s="88"/>
      <c r="BD576" s="88"/>
      <c r="BE576" s="88"/>
      <c r="BF576" s="88"/>
      <c r="BG576" s="88"/>
    </row>
    <row r="577" spans="4:59" s="90" customFormat="1" x14ac:dyDescent="0.2">
      <c r="D577" s="89"/>
      <c r="E577" s="96"/>
      <c r="F577" s="96"/>
      <c r="G577" s="96"/>
      <c r="H577" s="96"/>
      <c r="I577" s="97"/>
      <c r="J577" s="96"/>
      <c r="L577" s="96"/>
      <c r="M577" s="96"/>
      <c r="O577" s="98"/>
      <c r="Q577" s="98"/>
      <c r="R577" s="101"/>
      <c r="S577" s="101"/>
      <c r="T577" s="101"/>
      <c r="U577" s="99"/>
      <c r="V577" s="99"/>
      <c r="W577" s="96"/>
      <c r="X577" s="99"/>
      <c r="Y577" s="99"/>
      <c r="Z577" s="99"/>
      <c r="AA577" s="96"/>
      <c r="AB577" s="96"/>
      <c r="AC577" s="99"/>
      <c r="AD577" s="99"/>
      <c r="AE577" s="99"/>
      <c r="AF577" s="96"/>
      <c r="AG577" s="96"/>
      <c r="AH577" s="99"/>
      <c r="AI577" s="99"/>
      <c r="AJ577" s="99"/>
      <c r="AK577" s="96"/>
      <c r="AL577" s="96"/>
      <c r="AM577" s="99"/>
      <c r="AN577" s="99"/>
      <c r="AO577" s="99"/>
      <c r="AP577" s="96"/>
      <c r="AQ577" s="99"/>
      <c r="AR577" s="98"/>
      <c r="AS577" s="98"/>
      <c r="AT577" s="89"/>
      <c r="AU577" s="89"/>
      <c r="AV577" s="89"/>
      <c r="AW577" s="96"/>
      <c r="AX577" s="96"/>
      <c r="AY577" s="100"/>
      <c r="AZ577" s="88"/>
      <c r="BA577" s="88"/>
      <c r="BB577" s="88"/>
      <c r="BC577" s="88"/>
      <c r="BD577" s="88"/>
      <c r="BE577" s="88"/>
      <c r="BF577" s="88"/>
      <c r="BG577" s="88"/>
    </row>
    <row r="578" spans="4:59" s="90" customFormat="1" x14ac:dyDescent="0.2">
      <c r="D578" s="89"/>
      <c r="E578" s="96"/>
      <c r="F578" s="96"/>
      <c r="G578" s="96"/>
      <c r="H578" s="96"/>
      <c r="I578" s="97"/>
      <c r="J578" s="96"/>
      <c r="L578" s="96"/>
      <c r="M578" s="96"/>
      <c r="O578" s="98"/>
      <c r="Q578" s="98"/>
      <c r="R578" s="101"/>
      <c r="S578" s="101"/>
      <c r="T578" s="101"/>
      <c r="U578" s="99"/>
      <c r="V578" s="99"/>
      <c r="W578" s="96"/>
      <c r="X578" s="99"/>
      <c r="Y578" s="99"/>
      <c r="Z578" s="99"/>
      <c r="AA578" s="96"/>
      <c r="AB578" s="96"/>
      <c r="AC578" s="99"/>
      <c r="AD578" s="99"/>
      <c r="AE578" s="99"/>
      <c r="AF578" s="96"/>
      <c r="AG578" s="96"/>
      <c r="AH578" s="99"/>
      <c r="AI578" s="99"/>
      <c r="AJ578" s="99"/>
      <c r="AK578" s="96"/>
      <c r="AL578" s="96"/>
      <c r="AM578" s="99"/>
      <c r="AN578" s="99"/>
      <c r="AO578" s="99"/>
      <c r="AP578" s="96"/>
      <c r="AQ578" s="99"/>
      <c r="AR578" s="98"/>
      <c r="AS578" s="98"/>
      <c r="AT578" s="89"/>
      <c r="AU578" s="89"/>
      <c r="AV578" s="89"/>
      <c r="AW578" s="96"/>
      <c r="AX578" s="96"/>
      <c r="AY578" s="100"/>
      <c r="AZ578" s="88"/>
      <c r="BA578" s="88"/>
      <c r="BB578" s="88"/>
      <c r="BC578" s="88"/>
      <c r="BD578" s="88"/>
      <c r="BE578" s="88"/>
      <c r="BF578" s="88"/>
      <c r="BG578" s="88"/>
    </row>
    <row r="579" spans="4:59" s="90" customFormat="1" x14ac:dyDescent="0.2">
      <c r="D579" s="89"/>
      <c r="E579" s="96"/>
      <c r="F579" s="96"/>
      <c r="G579" s="96"/>
      <c r="H579" s="96"/>
      <c r="I579" s="97"/>
      <c r="J579" s="96"/>
      <c r="L579" s="96"/>
      <c r="M579" s="96"/>
      <c r="O579" s="98"/>
      <c r="Q579" s="98"/>
      <c r="R579" s="101"/>
      <c r="S579" s="101"/>
      <c r="T579" s="101"/>
      <c r="U579" s="99"/>
      <c r="V579" s="99"/>
      <c r="W579" s="96"/>
      <c r="X579" s="99"/>
      <c r="Y579" s="99"/>
      <c r="Z579" s="99"/>
      <c r="AA579" s="96"/>
      <c r="AB579" s="96"/>
      <c r="AC579" s="99"/>
      <c r="AD579" s="99"/>
      <c r="AE579" s="99"/>
      <c r="AF579" s="96"/>
      <c r="AG579" s="96"/>
      <c r="AH579" s="99"/>
      <c r="AI579" s="99"/>
      <c r="AJ579" s="99"/>
      <c r="AK579" s="96"/>
      <c r="AL579" s="96"/>
      <c r="AM579" s="99"/>
      <c r="AN579" s="99"/>
      <c r="AO579" s="99"/>
      <c r="AP579" s="96"/>
      <c r="AQ579" s="99"/>
      <c r="AR579" s="98"/>
      <c r="AS579" s="98"/>
      <c r="AT579" s="89"/>
      <c r="AU579" s="89"/>
      <c r="AV579" s="89"/>
      <c r="AW579" s="96"/>
      <c r="AX579" s="96"/>
      <c r="AY579" s="100"/>
      <c r="AZ579" s="88"/>
      <c r="BA579" s="88"/>
      <c r="BB579" s="88"/>
      <c r="BC579" s="88"/>
      <c r="BD579" s="88"/>
      <c r="BE579" s="88"/>
      <c r="BF579" s="88"/>
      <c r="BG579" s="88"/>
    </row>
    <row r="580" spans="4:59" s="90" customFormat="1" x14ac:dyDescent="0.2">
      <c r="D580" s="89"/>
      <c r="E580" s="96"/>
      <c r="F580" s="96"/>
      <c r="G580" s="96"/>
      <c r="H580" s="96"/>
      <c r="I580" s="97"/>
      <c r="J580" s="96"/>
      <c r="L580" s="96"/>
      <c r="M580" s="96"/>
      <c r="O580" s="98"/>
      <c r="Q580" s="98"/>
      <c r="R580" s="101"/>
      <c r="S580" s="101"/>
      <c r="T580" s="101"/>
      <c r="U580" s="99"/>
      <c r="V580" s="99"/>
      <c r="W580" s="96"/>
      <c r="X580" s="99"/>
      <c r="Y580" s="99"/>
      <c r="Z580" s="99"/>
      <c r="AA580" s="96"/>
      <c r="AB580" s="96"/>
      <c r="AC580" s="99"/>
      <c r="AD580" s="99"/>
      <c r="AE580" s="99"/>
      <c r="AF580" s="96"/>
      <c r="AG580" s="96"/>
      <c r="AH580" s="99"/>
      <c r="AI580" s="99"/>
      <c r="AJ580" s="99"/>
      <c r="AK580" s="96"/>
      <c r="AL580" s="96"/>
      <c r="AM580" s="99"/>
      <c r="AN580" s="99"/>
      <c r="AO580" s="99"/>
      <c r="AP580" s="96"/>
      <c r="AQ580" s="99"/>
      <c r="AR580" s="98"/>
      <c r="AS580" s="98"/>
      <c r="AT580" s="89"/>
      <c r="AU580" s="89"/>
      <c r="AV580" s="89"/>
      <c r="AW580" s="96"/>
      <c r="AX580" s="96"/>
      <c r="AY580" s="100"/>
      <c r="AZ580" s="88"/>
      <c r="BA580" s="88"/>
      <c r="BB580" s="88"/>
      <c r="BC580" s="88"/>
      <c r="BD580" s="88"/>
      <c r="BE580" s="88"/>
      <c r="BF580" s="88"/>
      <c r="BG580" s="88"/>
    </row>
    <row r="581" spans="4:59" s="90" customFormat="1" x14ac:dyDescent="0.2">
      <c r="D581" s="89"/>
      <c r="E581" s="96"/>
      <c r="F581" s="96"/>
      <c r="G581" s="96"/>
      <c r="H581" s="96"/>
      <c r="I581" s="97"/>
      <c r="J581" s="96"/>
      <c r="L581" s="96"/>
      <c r="M581" s="96"/>
      <c r="O581" s="98"/>
      <c r="Q581" s="98"/>
      <c r="R581" s="101"/>
      <c r="S581" s="101"/>
      <c r="T581" s="101"/>
      <c r="U581" s="99"/>
      <c r="V581" s="99"/>
      <c r="W581" s="96"/>
      <c r="X581" s="99"/>
      <c r="Y581" s="99"/>
      <c r="Z581" s="99"/>
      <c r="AA581" s="96"/>
      <c r="AB581" s="96"/>
      <c r="AC581" s="99"/>
      <c r="AD581" s="99"/>
      <c r="AE581" s="99"/>
      <c r="AF581" s="96"/>
      <c r="AG581" s="96"/>
      <c r="AH581" s="99"/>
      <c r="AI581" s="99"/>
      <c r="AJ581" s="99"/>
      <c r="AK581" s="96"/>
      <c r="AL581" s="96"/>
      <c r="AM581" s="99"/>
      <c r="AN581" s="99"/>
      <c r="AO581" s="99"/>
      <c r="AP581" s="96"/>
      <c r="AQ581" s="99"/>
      <c r="AR581" s="98"/>
      <c r="AS581" s="98"/>
      <c r="AT581" s="89"/>
      <c r="AU581" s="89"/>
      <c r="AV581" s="89"/>
      <c r="AW581" s="96"/>
      <c r="AX581" s="96"/>
      <c r="AY581" s="100"/>
      <c r="AZ581" s="88"/>
      <c r="BA581" s="88"/>
      <c r="BB581" s="88"/>
      <c r="BC581" s="88"/>
      <c r="BD581" s="88"/>
      <c r="BE581" s="88"/>
      <c r="BF581" s="88"/>
      <c r="BG581" s="88"/>
    </row>
    <row r="582" spans="4:59" s="90" customFormat="1" x14ac:dyDescent="0.2">
      <c r="D582" s="89"/>
      <c r="E582" s="96"/>
      <c r="F582" s="96"/>
      <c r="G582" s="96"/>
      <c r="H582" s="96"/>
      <c r="I582" s="97"/>
      <c r="J582" s="96"/>
      <c r="L582" s="96"/>
      <c r="M582" s="96"/>
      <c r="O582" s="98"/>
      <c r="Q582" s="98"/>
      <c r="R582" s="101"/>
      <c r="S582" s="101"/>
      <c r="T582" s="101"/>
      <c r="U582" s="99"/>
      <c r="V582" s="99"/>
      <c r="W582" s="96"/>
      <c r="X582" s="99"/>
      <c r="Y582" s="99"/>
      <c r="Z582" s="99"/>
      <c r="AA582" s="96"/>
      <c r="AB582" s="96"/>
      <c r="AC582" s="99"/>
      <c r="AD582" s="99"/>
      <c r="AE582" s="99"/>
      <c r="AF582" s="96"/>
      <c r="AG582" s="96"/>
      <c r="AH582" s="99"/>
      <c r="AI582" s="99"/>
      <c r="AJ582" s="99"/>
      <c r="AK582" s="96"/>
      <c r="AL582" s="96"/>
      <c r="AM582" s="99"/>
      <c r="AN582" s="99"/>
      <c r="AO582" s="99"/>
      <c r="AP582" s="96"/>
      <c r="AQ582" s="99"/>
      <c r="AR582" s="98"/>
      <c r="AS582" s="98"/>
      <c r="AT582" s="89"/>
      <c r="AU582" s="89"/>
      <c r="AV582" s="89"/>
      <c r="AW582" s="96"/>
      <c r="AX582" s="96"/>
      <c r="AY582" s="100"/>
      <c r="AZ582" s="88"/>
      <c r="BA582" s="88"/>
      <c r="BB582" s="88"/>
      <c r="BC582" s="88"/>
      <c r="BD582" s="88"/>
      <c r="BE582" s="88"/>
      <c r="BF582" s="88"/>
      <c r="BG582" s="88"/>
    </row>
    <row r="583" spans="4:59" s="90" customFormat="1" x14ac:dyDescent="0.2">
      <c r="D583" s="89"/>
      <c r="E583" s="96"/>
      <c r="F583" s="96"/>
      <c r="G583" s="96"/>
      <c r="H583" s="96"/>
      <c r="I583" s="97"/>
      <c r="J583" s="96"/>
      <c r="L583" s="96"/>
      <c r="M583" s="96"/>
      <c r="O583" s="98"/>
      <c r="Q583" s="98"/>
      <c r="R583" s="101"/>
      <c r="S583" s="101"/>
      <c r="T583" s="101"/>
      <c r="U583" s="99"/>
      <c r="V583" s="99"/>
      <c r="W583" s="96"/>
      <c r="X583" s="99"/>
      <c r="Y583" s="99"/>
      <c r="Z583" s="99"/>
      <c r="AA583" s="96"/>
      <c r="AB583" s="96"/>
      <c r="AC583" s="99"/>
      <c r="AD583" s="99"/>
      <c r="AE583" s="99"/>
      <c r="AF583" s="96"/>
      <c r="AG583" s="96"/>
      <c r="AH583" s="99"/>
      <c r="AI583" s="99"/>
      <c r="AJ583" s="99"/>
      <c r="AK583" s="96"/>
      <c r="AL583" s="96"/>
      <c r="AM583" s="99"/>
      <c r="AN583" s="99"/>
      <c r="AO583" s="99"/>
      <c r="AP583" s="96"/>
      <c r="AQ583" s="99"/>
      <c r="AR583" s="98"/>
      <c r="AS583" s="98"/>
      <c r="AT583" s="89"/>
      <c r="AU583" s="89"/>
      <c r="AV583" s="89"/>
      <c r="AW583" s="96"/>
      <c r="AX583" s="96"/>
      <c r="AY583" s="100"/>
      <c r="AZ583" s="88"/>
      <c r="BA583" s="88"/>
      <c r="BB583" s="88"/>
      <c r="BC583" s="88"/>
      <c r="BD583" s="88"/>
      <c r="BE583" s="88"/>
      <c r="BF583" s="88"/>
      <c r="BG583" s="88"/>
    </row>
    <row r="584" spans="4:59" s="90" customFormat="1" x14ac:dyDescent="0.2">
      <c r="D584" s="89"/>
      <c r="E584" s="96"/>
      <c r="F584" s="96"/>
      <c r="G584" s="96"/>
      <c r="H584" s="96"/>
      <c r="I584" s="97"/>
      <c r="J584" s="96"/>
      <c r="L584" s="96"/>
      <c r="M584" s="96"/>
      <c r="O584" s="98"/>
      <c r="Q584" s="98"/>
      <c r="R584" s="101"/>
      <c r="S584" s="101"/>
      <c r="T584" s="101"/>
      <c r="U584" s="99"/>
      <c r="V584" s="99"/>
      <c r="W584" s="96"/>
      <c r="X584" s="99"/>
      <c r="Y584" s="99"/>
      <c r="Z584" s="99"/>
      <c r="AA584" s="96"/>
      <c r="AB584" s="96"/>
      <c r="AC584" s="99"/>
      <c r="AD584" s="99"/>
      <c r="AE584" s="99"/>
      <c r="AF584" s="96"/>
      <c r="AG584" s="96"/>
      <c r="AH584" s="99"/>
      <c r="AI584" s="99"/>
      <c r="AJ584" s="99"/>
      <c r="AK584" s="96"/>
      <c r="AL584" s="96"/>
      <c r="AM584" s="99"/>
      <c r="AN584" s="99"/>
      <c r="AO584" s="99"/>
      <c r="AP584" s="96"/>
      <c r="AQ584" s="99"/>
      <c r="AR584" s="98"/>
      <c r="AS584" s="98"/>
      <c r="AT584" s="89"/>
      <c r="AU584" s="89"/>
      <c r="AV584" s="89"/>
      <c r="AW584" s="96"/>
      <c r="AX584" s="96"/>
      <c r="AY584" s="100"/>
      <c r="AZ584" s="88"/>
      <c r="BA584" s="88"/>
      <c r="BB584" s="88"/>
      <c r="BC584" s="88"/>
      <c r="BD584" s="88"/>
      <c r="BE584" s="88"/>
      <c r="BF584" s="88"/>
      <c r="BG584" s="88"/>
    </row>
    <row r="585" spans="4:59" s="90" customFormat="1" x14ac:dyDescent="0.2">
      <c r="D585" s="89"/>
      <c r="E585" s="96"/>
      <c r="F585" s="96"/>
      <c r="G585" s="96"/>
      <c r="H585" s="96"/>
      <c r="I585" s="97"/>
      <c r="J585" s="96"/>
      <c r="L585" s="96"/>
      <c r="M585" s="96"/>
      <c r="O585" s="98"/>
      <c r="Q585" s="98"/>
      <c r="R585" s="101"/>
      <c r="S585" s="101"/>
      <c r="T585" s="101"/>
      <c r="U585" s="99"/>
      <c r="V585" s="99"/>
      <c r="W585" s="96"/>
      <c r="X585" s="99"/>
      <c r="Y585" s="99"/>
      <c r="Z585" s="99"/>
      <c r="AA585" s="96"/>
      <c r="AB585" s="96"/>
      <c r="AC585" s="99"/>
      <c r="AD585" s="99"/>
      <c r="AE585" s="99"/>
      <c r="AF585" s="96"/>
      <c r="AG585" s="96"/>
      <c r="AH585" s="99"/>
      <c r="AI585" s="99"/>
      <c r="AJ585" s="99"/>
      <c r="AK585" s="96"/>
      <c r="AL585" s="96"/>
      <c r="AM585" s="99"/>
      <c r="AN585" s="99"/>
      <c r="AO585" s="99"/>
      <c r="AP585" s="96"/>
      <c r="AQ585" s="99"/>
      <c r="AR585" s="98"/>
      <c r="AS585" s="98"/>
      <c r="AT585" s="89"/>
      <c r="AU585" s="89"/>
      <c r="AV585" s="89"/>
      <c r="AW585" s="96"/>
      <c r="AX585" s="96"/>
      <c r="AY585" s="100"/>
      <c r="AZ585" s="88"/>
      <c r="BA585" s="88"/>
      <c r="BB585" s="88"/>
      <c r="BC585" s="88"/>
      <c r="BD585" s="88"/>
      <c r="BE585" s="88"/>
      <c r="BF585" s="88"/>
      <c r="BG585" s="88"/>
    </row>
    <row r="586" spans="4:59" s="90" customFormat="1" x14ac:dyDescent="0.2">
      <c r="D586" s="89"/>
      <c r="E586" s="96"/>
      <c r="F586" s="96"/>
      <c r="G586" s="96"/>
      <c r="H586" s="96"/>
      <c r="I586" s="97"/>
      <c r="J586" s="96"/>
      <c r="L586" s="96"/>
      <c r="M586" s="96"/>
      <c r="O586" s="98"/>
      <c r="Q586" s="98"/>
      <c r="R586" s="101"/>
      <c r="S586" s="101"/>
      <c r="T586" s="101"/>
      <c r="U586" s="99"/>
      <c r="V586" s="99"/>
      <c r="W586" s="96"/>
      <c r="X586" s="99"/>
      <c r="Y586" s="99"/>
      <c r="Z586" s="99"/>
      <c r="AA586" s="96"/>
      <c r="AB586" s="96"/>
      <c r="AC586" s="99"/>
      <c r="AD586" s="99"/>
      <c r="AE586" s="99"/>
      <c r="AF586" s="96"/>
      <c r="AG586" s="96"/>
      <c r="AH586" s="99"/>
      <c r="AI586" s="99"/>
      <c r="AJ586" s="99"/>
      <c r="AK586" s="96"/>
      <c r="AL586" s="96"/>
      <c r="AM586" s="99"/>
      <c r="AN586" s="99"/>
      <c r="AO586" s="99"/>
      <c r="AP586" s="96"/>
      <c r="AQ586" s="99"/>
      <c r="AR586" s="98"/>
      <c r="AS586" s="98"/>
      <c r="AT586" s="89"/>
      <c r="AU586" s="89"/>
      <c r="AV586" s="89"/>
      <c r="AW586" s="96"/>
      <c r="AX586" s="96"/>
      <c r="AY586" s="100"/>
      <c r="AZ586" s="88"/>
      <c r="BA586" s="88"/>
      <c r="BB586" s="88"/>
      <c r="BC586" s="88"/>
      <c r="BD586" s="88"/>
      <c r="BE586" s="88"/>
      <c r="BF586" s="88"/>
      <c r="BG586" s="88"/>
    </row>
    <row r="587" spans="4:59" s="90" customFormat="1" x14ac:dyDescent="0.2">
      <c r="D587" s="89"/>
      <c r="E587" s="96"/>
      <c r="F587" s="96"/>
      <c r="G587" s="96"/>
      <c r="H587" s="96"/>
      <c r="I587" s="97"/>
      <c r="J587" s="96"/>
      <c r="L587" s="96"/>
      <c r="M587" s="96"/>
      <c r="O587" s="98"/>
      <c r="Q587" s="98"/>
      <c r="R587" s="101"/>
      <c r="S587" s="101"/>
      <c r="T587" s="101"/>
      <c r="U587" s="99"/>
      <c r="V587" s="99"/>
      <c r="W587" s="96"/>
      <c r="X587" s="99"/>
      <c r="Y587" s="99"/>
      <c r="Z587" s="99"/>
      <c r="AA587" s="96"/>
      <c r="AB587" s="96"/>
      <c r="AC587" s="99"/>
      <c r="AD587" s="99"/>
      <c r="AE587" s="99"/>
      <c r="AF587" s="96"/>
      <c r="AG587" s="96"/>
      <c r="AH587" s="99"/>
      <c r="AI587" s="99"/>
      <c r="AJ587" s="99"/>
      <c r="AK587" s="96"/>
      <c r="AL587" s="96"/>
      <c r="AM587" s="99"/>
      <c r="AN587" s="99"/>
      <c r="AO587" s="99"/>
      <c r="AP587" s="96"/>
      <c r="AQ587" s="99"/>
      <c r="AR587" s="98"/>
      <c r="AS587" s="98"/>
      <c r="AT587" s="89"/>
      <c r="AU587" s="89"/>
      <c r="AV587" s="89"/>
      <c r="AW587" s="96"/>
      <c r="AX587" s="96"/>
      <c r="AY587" s="100"/>
      <c r="AZ587" s="88"/>
      <c r="BA587" s="88"/>
      <c r="BB587" s="88"/>
      <c r="BC587" s="88"/>
      <c r="BD587" s="88"/>
      <c r="BE587" s="88"/>
      <c r="BF587" s="88"/>
      <c r="BG587" s="88"/>
    </row>
    <row r="588" spans="4:59" s="90" customFormat="1" x14ac:dyDescent="0.2">
      <c r="D588" s="89"/>
      <c r="E588" s="96"/>
      <c r="F588" s="96"/>
      <c r="G588" s="96"/>
      <c r="H588" s="96"/>
      <c r="I588" s="97"/>
      <c r="J588" s="96"/>
      <c r="L588" s="96"/>
      <c r="M588" s="96"/>
      <c r="O588" s="98"/>
      <c r="Q588" s="98"/>
      <c r="R588" s="101"/>
      <c r="S588" s="101"/>
      <c r="T588" s="101"/>
      <c r="U588" s="99"/>
      <c r="V588" s="99"/>
      <c r="W588" s="96"/>
      <c r="X588" s="99"/>
      <c r="Y588" s="99"/>
      <c r="Z588" s="99"/>
      <c r="AA588" s="96"/>
      <c r="AB588" s="96"/>
      <c r="AC588" s="99"/>
      <c r="AD588" s="99"/>
      <c r="AE588" s="99"/>
      <c r="AF588" s="96"/>
      <c r="AG588" s="96"/>
      <c r="AH588" s="99"/>
      <c r="AI588" s="99"/>
      <c r="AJ588" s="99"/>
      <c r="AK588" s="96"/>
      <c r="AL588" s="96"/>
      <c r="AM588" s="99"/>
      <c r="AN588" s="99"/>
      <c r="AO588" s="99"/>
      <c r="AP588" s="96"/>
      <c r="AQ588" s="99"/>
      <c r="AR588" s="98"/>
      <c r="AS588" s="98"/>
      <c r="AT588" s="89"/>
      <c r="AU588" s="89"/>
      <c r="AV588" s="89"/>
      <c r="AW588" s="96"/>
      <c r="AX588" s="96"/>
      <c r="AY588" s="100"/>
      <c r="AZ588" s="88"/>
      <c r="BA588" s="88"/>
      <c r="BB588" s="88"/>
      <c r="BC588" s="88"/>
      <c r="BD588" s="88"/>
      <c r="BE588" s="88"/>
      <c r="BF588" s="88"/>
      <c r="BG588" s="88"/>
    </row>
    <row r="589" spans="4:59" s="90" customFormat="1" x14ac:dyDescent="0.2">
      <c r="D589" s="89"/>
      <c r="E589" s="96"/>
      <c r="F589" s="96"/>
      <c r="G589" s="96"/>
      <c r="H589" s="96"/>
      <c r="I589" s="97"/>
      <c r="J589" s="96"/>
      <c r="L589" s="96"/>
      <c r="M589" s="96"/>
      <c r="O589" s="98"/>
      <c r="Q589" s="98"/>
      <c r="R589" s="101"/>
      <c r="S589" s="101"/>
      <c r="T589" s="101"/>
      <c r="U589" s="99"/>
      <c r="V589" s="99"/>
      <c r="W589" s="96"/>
      <c r="X589" s="99"/>
      <c r="Y589" s="99"/>
      <c r="Z589" s="99"/>
      <c r="AA589" s="96"/>
      <c r="AB589" s="96"/>
      <c r="AC589" s="99"/>
      <c r="AD589" s="99"/>
      <c r="AE589" s="99"/>
      <c r="AF589" s="96"/>
      <c r="AG589" s="96"/>
      <c r="AH589" s="99"/>
      <c r="AI589" s="99"/>
      <c r="AJ589" s="99"/>
      <c r="AK589" s="96"/>
      <c r="AL589" s="96"/>
      <c r="AM589" s="99"/>
      <c r="AN589" s="99"/>
      <c r="AO589" s="99"/>
      <c r="AP589" s="96"/>
      <c r="AQ589" s="99"/>
      <c r="AR589" s="98"/>
      <c r="AS589" s="98"/>
      <c r="AT589" s="89"/>
      <c r="AU589" s="89"/>
      <c r="AV589" s="89"/>
      <c r="AW589" s="96"/>
      <c r="AX589" s="96"/>
      <c r="AY589" s="100"/>
      <c r="AZ589" s="88"/>
      <c r="BA589" s="88"/>
      <c r="BB589" s="88"/>
      <c r="BC589" s="88"/>
      <c r="BD589" s="88"/>
      <c r="BE589" s="88"/>
      <c r="BF589" s="88"/>
      <c r="BG589" s="88"/>
    </row>
    <row r="590" spans="4:59" s="90" customFormat="1" x14ac:dyDescent="0.2">
      <c r="D590" s="89"/>
      <c r="E590" s="96"/>
      <c r="F590" s="96"/>
      <c r="G590" s="96"/>
      <c r="H590" s="96"/>
      <c r="I590" s="97"/>
      <c r="J590" s="96"/>
      <c r="L590" s="96"/>
      <c r="M590" s="96"/>
      <c r="O590" s="98"/>
      <c r="Q590" s="98"/>
      <c r="R590" s="101"/>
      <c r="S590" s="101"/>
      <c r="T590" s="101"/>
      <c r="U590" s="99"/>
      <c r="V590" s="99"/>
      <c r="W590" s="96"/>
      <c r="X590" s="99"/>
      <c r="Y590" s="99"/>
      <c r="Z590" s="99"/>
      <c r="AA590" s="96"/>
      <c r="AB590" s="96"/>
      <c r="AC590" s="99"/>
      <c r="AD590" s="99"/>
      <c r="AE590" s="99"/>
      <c r="AF590" s="96"/>
      <c r="AG590" s="96"/>
      <c r="AH590" s="99"/>
      <c r="AI590" s="99"/>
      <c r="AJ590" s="99"/>
      <c r="AK590" s="96"/>
      <c r="AL590" s="96"/>
      <c r="AM590" s="99"/>
      <c r="AN590" s="99"/>
      <c r="AO590" s="99"/>
      <c r="AP590" s="96"/>
      <c r="AQ590" s="99"/>
      <c r="AR590" s="98"/>
      <c r="AS590" s="98"/>
      <c r="AT590" s="89"/>
      <c r="AU590" s="89"/>
      <c r="AV590" s="89"/>
      <c r="AW590" s="96"/>
      <c r="AX590" s="96"/>
      <c r="AY590" s="100"/>
      <c r="AZ590" s="88"/>
      <c r="BA590" s="88"/>
      <c r="BB590" s="88"/>
      <c r="BC590" s="88"/>
      <c r="BD590" s="88"/>
      <c r="BE590" s="88"/>
      <c r="BF590" s="88"/>
      <c r="BG590" s="88"/>
    </row>
    <row r="591" spans="4:59" s="90" customFormat="1" x14ac:dyDescent="0.2">
      <c r="D591" s="89"/>
      <c r="E591" s="96"/>
      <c r="F591" s="96"/>
      <c r="G591" s="96"/>
      <c r="H591" s="96"/>
      <c r="I591" s="97"/>
      <c r="J591" s="96"/>
      <c r="L591" s="96"/>
      <c r="M591" s="96"/>
      <c r="O591" s="98"/>
      <c r="Q591" s="98"/>
      <c r="R591" s="101"/>
      <c r="S591" s="101"/>
      <c r="T591" s="101"/>
      <c r="U591" s="99"/>
      <c r="V591" s="99"/>
      <c r="W591" s="96"/>
      <c r="X591" s="99"/>
      <c r="Y591" s="99"/>
      <c r="Z591" s="99"/>
      <c r="AA591" s="96"/>
      <c r="AB591" s="96"/>
      <c r="AC591" s="99"/>
      <c r="AD591" s="99"/>
      <c r="AE591" s="99"/>
      <c r="AF591" s="96"/>
      <c r="AG591" s="96"/>
      <c r="AH591" s="99"/>
      <c r="AI591" s="99"/>
      <c r="AJ591" s="99"/>
      <c r="AK591" s="96"/>
      <c r="AL591" s="96"/>
      <c r="AM591" s="99"/>
      <c r="AN591" s="99"/>
      <c r="AO591" s="99"/>
      <c r="AP591" s="96"/>
      <c r="AQ591" s="99"/>
      <c r="AR591" s="98"/>
      <c r="AS591" s="98"/>
      <c r="AT591" s="89"/>
      <c r="AU591" s="89"/>
      <c r="AV591" s="89"/>
      <c r="AW591" s="96"/>
      <c r="AX591" s="96"/>
      <c r="AY591" s="100"/>
      <c r="AZ591" s="88"/>
      <c r="BA591" s="88"/>
      <c r="BB591" s="88"/>
      <c r="BC591" s="88"/>
      <c r="BD591" s="88"/>
      <c r="BE591" s="88"/>
      <c r="BF591" s="88"/>
      <c r="BG591" s="88"/>
    </row>
    <row r="592" spans="4:59" s="90" customFormat="1" x14ac:dyDescent="0.2">
      <c r="D592" s="89"/>
      <c r="E592" s="96"/>
      <c r="F592" s="96"/>
      <c r="G592" s="96"/>
      <c r="H592" s="96"/>
      <c r="I592" s="97"/>
      <c r="J592" s="96"/>
      <c r="L592" s="96"/>
      <c r="M592" s="96"/>
      <c r="O592" s="98"/>
      <c r="Q592" s="98"/>
      <c r="R592" s="101"/>
      <c r="S592" s="101"/>
      <c r="T592" s="101"/>
      <c r="U592" s="99"/>
      <c r="V592" s="99"/>
      <c r="W592" s="96"/>
      <c r="X592" s="99"/>
      <c r="Y592" s="99"/>
      <c r="Z592" s="99"/>
      <c r="AA592" s="96"/>
      <c r="AB592" s="96"/>
      <c r="AC592" s="99"/>
      <c r="AD592" s="99"/>
      <c r="AE592" s="99"/>
      <c r="AF592" s="96"/>
      <c r="AG592" s="96"/>
      <c r="AH592" s="99"/>
      <c r="AI592" s="99"/>
      <c r="AJ592" s="99"/>
      <c r="AK592" s="96"/>
      <c r="AL592" s="96"/>
      <c r="AM592" s="99"/>
      <c r="AN592" s="99"/>
      <c r="AO592" s="99"/>
      <c r="AP592" s="96"/>
      <c r="AQ592" s="99"/>
      <c r="AR592" s="98"/>
      <c r="AS592" s="98"/>
      <c r="AT592" s="89"/>
      <c r="AU592" s="89"/>
      <c r="AV592" s="89"/>
      <c r="AW592" s="96"/>
      <c r="AX592" s="96"/>
      <c r="AY592" s="100"/>
      <c r="AZ592" s="88"/>
      <c r="BA592" s="88"/>
      <c r="BB592" s="88"/>
      <c r="BC592" s="88"/>
      <c r="BD592" s="88"/>
      <c r="BE592" s="88"/>
      <c r="BF592" s="88"/>
      <c r="BG592" s="88"/>
    </row>
    <row r="593" spans="4:59" s="90" customFormat="1" x14ac:dyDescent="0.2">
      <c r="D593" s="89"/>
      <c r="E593" s="96"/>
      <c r="F593" s="96"/>
      <c r="G593" s="96"/>
      <c r="H593" s="96"/>
      <c r="I593" s="97"/>
      <c r="J593" s="96"/>
      <c r="L593" s="96"/>
      <c r="M593" s="96"/>
      <c r="O593" s="98"/>
      <c r="Q593" s="98"/>
      <c r="R593" s="101"/>
      <c r="S593" s="101"/>
      <c r="T593" s="101"/>
      <c r="U593" s="99"/>
      <c r="V593" s="99"/>
      <c r="W593" s="96"/>
      <c r="X593" s="99"/>
      <c r="Y593" s="99"/>
      <c r="Z593" s="99"/>
      <c r="AA593" s="96"/>
      <c r="AB593" s="96"/>
      <c r="AC593" s="99"/>
      <c r="AD593" s="99"/>
      <c r="AE593" s="99"/>
      <c r="AF593" s="96"/>
      <c r="AG593" s="96"/>
      <c r="AH593" s="99"/>
      <c r="AI593" s="99"/>
      <c r="AJ593" s="99"/>
      <c r="AK593" s="96"/>
      <c r="AL593" s="96"/>
      <c r="AM593" s="99"/>
      <c r="AN593" s="99"/>
      <c r="AO593" s="99"/>
      <c r="AP593" s="96"/>
      <c r="AQ593" s="99"/>
      <c r="AR593" s="98"/>
      <c r="AS593" s="98"/>
      <c r="AT593" s="89"/>
      <c r="AU593" s="89"/>
      <c r="AV593" s="89"/>
      <c r="AW593" s="96"/>
      <c r="AX593" s="96"/>
      <c r="AY593" s="100"/>
      <c r="AZ593" s="88"/>
      <c r="BA593" s="88"/>
      <c r="BB593" s="88"/>
      <c r="BC593" s="88"/>
      <c r="BD593" s="88"/>
      <c r="BE593" s="88"/>
      <c r="BF593" s="88"/>
      <c r="BG593" s="88"/>
    </row>
    <row r="594" spans="4:59" s="90" customFormat="1" x14ac:dyDescent="0.2">
      <c r="D594" s="89"/>
      <c r="E594" s="96"/>
      <c r="F594" s="96"/>
      <c r="G594" s="96"/>
      <c r="H594" s="96"/>
      <c r="I594" s="97"/>
      <c r="J594" s="96"/>
      <c r="L594" s="96"/>
      <c r="M594" s="96"/>
      <c r="O594" s="98"/>
      <c r="Q594" s="98"/>
      <c r="R594" s="101"/>
      <c r="S594" s="101"/>
      <c r="T594" s="101"/>
      <c r="U594" s="99"/>
      <c r="V594" s="99"/>
      <c r="W594" s="96"/>
      <c r="X594" s="99"/>
      <c r="Y594" s="99"/>
      <c r="Z594" s="99"/>
      <c r="AA594" s="96"/>
      <c r="AB594" s="96"/>
      <c r="AC594" s="99"/>
      <c r="AD594" s="99"/>
      <c r="AE594" s="99"/>
      <c r="AF594" s="96"/>
      <c r="AG594" s="96"/>
      <c r="AH594" s="99"/>
      <c r="AI594" s="99"/>
      <c r="AJ594" s="99"/>
      <c r="AK594" s="96"/>
      <c r="AL594" s="96"/>
      <c r="AM594" s="99"/>
      <c r="AN594" s="99"/>
      <c r="AO594" s="99"/>
      <c r="AP594" s="96"/>
      <c r="AQ594" s="99"/>
      <c r="AR594" s="98"/>
      <c r="AS594" s="98"/>
      <c r="AT594" s="89"/>
      <c r="AU594" s="89"/>
      <c r="AV594" s="89"/>
      <c r="AW594" s="96"/>
      <c r="AX594" s="96"/>
      <c r="AY594" s="100"/>
      <c r="AZ594" s="88"/>
      <c r="BA594" s="88"/>
      <c r="BB594" s="88"/>
      <c r="BC594" s="88"/>
      <c r="BD594" s="88"/>
      <c r="BE594" s="88"/>
      <c r="BF594" s="88"/>
      <c r="BG594" s="88"/>
    </row>
    <row r="595" spans="4:59" s="90" customFormat="1" x14ac:dyDescent="0.2">
      <c r="D595" s="89"/>
      <c r="E595" s="96"/>
      <c r="F595" s="96"/>
      <c r="G595" s="96"/>
      <c r="H595" s="96"/>
      <c r="I595" s="97"/>
      <c r="J595" s="96"/>
      <c r="L595" s="96"/>
      <c r="M595" s="96"/>
      <c r="O595" s="98"/>
      <c r="Q595" s="98"/>
      <c r="R595" s="101"/>
      <c r="S595" s="101"/>
      <c r="T595" s="101"/>
      <c r="U595" s="99"/>
      <c r="V595" s="99"/>
      <c r="W595" s="96"/>
      <c r="X595" s="99"/>
      <c r="Y595" s="99"/>
      <c r="Z595" s="99"/>
      <c r="AA595" s="96"/>
      <c r="AB595" s="96"/>
      <c r="AC595" s="99"/>
      <c r="AD595" s="99"/>
      <c r="AE595" s="99"/>
      <c r="AF595" s="96"/>
      <c r="AG595" s="96"/>
      <c r="AH595" s="99"/>
      <c r="AI595" s="99"/>
      <c r="AJ595" s="99"/>
      <c r="AK595" s="96"/>
      <c r="AL595" s="96"/>
      <c r="AM595" s="99"/>
      <c r="AN595" s="99"/>
      <c r="AO595" s="99"/>
      <c r="AP595" s="96"/>
      <c r="AQ595" s="99"/>
      <c r="AR595" s="98"/>
      <c r="AS595" s="98"/>
      <c r="AT595" s="89"/>
      <c r="AU595" s="89"/>
      <c r="AV595" s="89"/>
      <c r="AW595" s="96"/>
      <c r="AX595" s="96"/>
      <c r="AY595" s="100"/>
      <c r="AZ595" s="88"/>
      <c r="BA595" s="88"/>
      <c r="BB595" s="88"/>
      <c r="BC595" s="88"/>
      <c r="BD595" s="88"/>
      <c r="BE595" s="88"/>
      <c r="BF595" s="88"/>
      <c r="BG595" s="88"/>
    </row>
    <row r="596" spans="4:59" s="90" customFormat="1" x14ac:dyDescent="0.2">
      <c r="D596" s="89"/>
      <c r="E596" s="96"/>
      <c r="F596" s="96"/>
      <c r="G596" s="96"/>
      <c r="H596" s="96"/>
      <c r="I596" s="97"/>
      <c r="J596" s="96"/>
      <c r="L596" s="96"/>
      <c r="M596" s="96"/>
      <c r="O596" s="98"/>
      <c r="Q596" s="98"/>
      <c r="R596" s="101"/>
      <c r="S596" s="101"/>
      <c r="T596" s="101"/>
      <c r="U596" s="99"/>
      <c r="V596" s="99"/>
      <c r="W596" s="96"/>
      <c r="X596" s="99"/>
      <c r="Y596" s="99"/>
      <c r="Z596" s="99"/>
      <c r="AA596" s="96"/>
      <c r="AB596" s="96"/>
      <c r="AC596" s="99"/>
      <c r="AD596" s="99"/>
      <c r="AE596" s="99"/>
      <c r="AF596" s="96"/>
      <c r="AG596" s="96"/>
      <c r="AH596" s="99"/>
      <c r="AI596" s="99"/>
      <c r="AJ596" s="99"/>
      <c r="AK596" s="96"/>
      <c r="AL596" s="96"/>
      <c r="AM596" s="99"/>
      <c r="AN596" s="99"/>
      <c r="AO596" s="99"/>
      <c r="AP596" s="96"/>
      <c r="AQ596" s="99"/>
      <c r="AR596" s="98"/>
      <c r="AS596" s="98"/>
      <c r="AT596" s="89"/>
      <c r="AU596" s="89"/>
      <c r="AV596" s="89"/>
      <c r="AW596" s="96"/>
      <c r="AX596" s="96"/>
      <c r="AY596" s="100"/>
      <c r="AZ596" s="88"/>
      <c r="BA596" s="88"/>
      <c r="BB596" s="88"/>
      <c r="BC596" s="88"/>
      <c r="BD596" s="88"/>
      <c r="BE596" s="88"/>
      <c r="BF596" s="88"/>
      <c r="BG596" s="88"/>
    </row>
    <row r="597" spans="4:59" s="90" customFormat="1" x14ac:dyDescent="0.2">
      <c r="D597" s="89"/>
      <c r="E597" s="96"/>
      <c r="F597" s="96"/>
      <c r="G597" s="96"/>
      <c r="H597" s="96"/>
      <c r="I597" s="97"/>
      <c r="J597" s="96"/>
      <c r="L597" s="96"/>
      <c r="M597" s="96"/>
      <c r="O597" s="98"/>
      <c r="Q597" s="98"/>
      <c r="R597" s="101"/>
      <c r="S597" s="101"/>
      <c r="T597" s="101"/>
      <c r="U597" s="99"/>
      <c r="V597" s="99"/>
      <c r="W597" s="96"/>
      <c r="X597" s="99"/>
      <c r="Y597" s="99"/>
      <c r="Z597" s="99"/>
      <c r="AA597" s="96"/>
      <c r="AB597" s="96"/>
      <c r="AC597" s="99"/>
      <c r="AD597" s="99"/>
      <c r="AE597" s="99"/>
      <c r="AF597" s="96"/>
      <c r="AG597" s="96"/>
      <c r="AH597" s="99"/>
      <c r="AI597" s="99"/>
      <c r="AJ597" s="99"/>
      <c r="AK597" s="96"/>
      <c r="AL597" s="96"/>
      <c r="AM597" s="99"/>
      <c r="AN597" s="99"/>
      <c r="AO597" s="99"/>
      <c r="AP597" s="96"/>
      <c r="AQ597" s="99"/>
      <c r="AR597" s="98"/>
      <c r="AS597" s="98"/>
      <c r="AT597" s="89"/>
      <c r="AU597" s="89"/>
      <c r="AV597" s="89"/>
      <c r="AW597" s="96"/>
      <c r="AX597" s="96"/>
      <c r="AY597" s="100"/>
      <c r="AZ597" s="88"/>
      <c r="BA597" s="88"/>
      <c r="BB597" s="88"/>
      <c r="BC597" s="88"/>
      <c r="BD597" s="88"/>
      <c r="BE597" s="88"/>
      <c r="BF597" s="88"/>
      <c r="BG597" s="88"/>
    </row>
    <row r="598" spans="4:59" s="90" customFormat="1" x14ac:dyDescent="0.2">
      <c r="D598" s="89"/>
      <c r="E598" s="96"/>
      <c r="F598" s="96"/>
      <c r="G598" s="96"/>
      <c r="H598" s="96"/>
      <c r="I598" s="97"/>
      <c r="J598" s="96"/>
      <c r="L598" s="96"/>
      <c r="M598" s="96"/>
      <c r="O598" s="98"/>
      <c r="Q598" s="98"/>
      <c r="R598" s="101"/>
      <c r="S598" s="101"/>
      <c r="T598" s="101"/>
      <c r="U598" s="99"/>
      <c r="V598" s="99"/>
      <c r="W598" s="96"/>
      <c r="X598" s="99"/>
      <c r="Y598" s="99"/>
      <c r="Z598" s="99"/>
      <c r="AA598" s="96"/>
      <c r="AB598" s="96"/>
      <c r="AC598" s="99"/>
      <c r="AD598" s="99"/>
      <c r="AE598" s="99"/>
      <c r="AF598" s="96"/>
      <c r="AG598" s="96"/>
      <c r="AH598" s="99"/>
      <c r="AI598" s="99"/>
      <c r="AJ598" s="99"/>
      <c r="AK598" s="96"/>
      <c r="AL598" s="96"/>
      <c r="AM598" s="99"/>
      <c r="AN598" s="99"/>
      <c r="AO598" s="99"/>
      <c r="AP598" s="96"/>
      <c r="AQ598" s="99"/>
      <c r="AR598" s="98"/>
      <c r="AS598" s="98"/>
      <c r="AT598" s="89"/>
      <c r="AU598" s="89"/>
      <c r="AV598" s="89"/>
      <c r="AW598" s="96"/>
      <c r="AX598" s="96"/>
      <c r="AY598" s="100"/>
      <c r="AZ598" s="88"/>
      <c r="BA598" s="88"/>
      <c r="BB598" s="88"/>
      <c r="BC598" s="88"/>
      <c r="BD598" s="88"/>
      <c r="BE598" s="88"/>
      <c r="BF598" s="88"/>
      <c r="BG598" s="88"/>
    </row>
    <row r="599" spans="4:59" s="90" customFormat="1" x14ac:dyDescent="0.2">
      <c r="D599" s="89"/>
      <c r="E599" s="96"/>
      <c r="F599" s="96"/>
      <c r="G599" s="96"/>
      <c r="H599" s="96"/>
      <c r="I599" s="97"/>
      <c r="J599" s="96"/>
      <c r="L599" s="96"/>
      <c r="M599" s="96"/>
      <c r="O599" s="98"/>
      <c r="Q599" s="98"/>
      <c r="R599" s="101"/>
      <c r="S599" s="101"/>
      <c r="T599" s="101"/>
      <c r="U599" s="99"/>
      <c r="V599" s="99"/>
      <c r="W599" s="96"/>
      <c r="X599" s="99"/>
      <c r="Y599" s="99"/>
      <c r="Z599" s="99"/>
      <c r="AA599" s="96"/>
      <c r="AB599" s="96"/>
      <c r="AC599" s="99"/>
      <c r="AD599" s="99"/>
      <c r="AE599" s="99"/>
      <c r="AF599" s="96"/>
      <c r="AG599" s="96"/>
      <c r="AH599" s="99"/>
      <c r="AI599" s="99"/>
      <c r="AJ599" s="99"/>
      <c r="AK599" s="96"/>
      <c r="AL599" s="96"/>
      <c r="AM599" s="99"/>
      <c r="AN599" s="99"/>
      <c r="AO599" s="99"/>
      <c r="AP599" s="96"/>
      <c r="AQ599" s="99"/>
      <c r="AR599" s="98"/>
      <c r="AS599" s="98"/>
      <c r="AT599" s="89"/>
      <c r="AU599" s="89"/>
      <c r="AV599" s="89"/>
      <c r="AW599" s="96"/>
      <c r="AX599" s="96"/>
      <c r="AY599" s="100"/>
      <c r="AZ599" s="88"/>
      <c r="BA599" s="88"/>
      <c r="BB599" s="88"/>
      <c r="BC599" s="88"/>
      <c r="BD599" s="88"/>
      <c r="BE599" s="88"/>
      <c r="BF599" s="88"/>
      <c r="BG599" s="88"/>
    </row>
    <row r="600" spans="4:59" s="90" customFormat="1" x14ac:dyDescent="0.2">
      <c r="D600" s="89"/>
      <c r="E600" s="96"/>
      <c r="F600" s="96"/>
      <c r="G600" s="96"/>
      <c r="H600" s="96"/>
      <c r="I600" s="97"/>
      <c r="J600" s="96"/>
      <c r="L600" s="96"/>
      <c r="M600" s="96"/>
      <c r="O600" s="98"/>
      <c r="Q600" s="98"/>
      <c r="R600" s="101"/>
      <c r="S600" s="101"/>
      <c r="T600" s="101"/>
      <c r="U600" s="99"/>
      <c r="V600" s="99"/>
      <c r="W600" s="96"/>
      <c r="X600" s="99"/>
      <c r="Y600" s="99"/>
      <c r="Z600" s="99"/>
      <c r="AA600" s="96"/>
      <c r="AB600" s="96"/>
      <c r="AC600" s="99"/>
      <c r="AD600" s="99"/>
      <c r="AE600" s="99"/>
      <c r="AF600" s="96"/>
      <c r="AG600" s="96"/>
      <c r="AH600" s="99"/>
      <c r="AI600" s="99"/>
      <c r="AJ600" s="99"/>
      <c r="AK600" s="96"/>
      <c r="AL600" s="96"/>
      <c r="AM600" s="99"/>
      <c r="AN600" s="99"/>
      <c r="AO600" s="99"/>
      <c r="AP600" s="96"/>
      <c r="AQ600" s="99"/>
      <c r="AR600" s="98"/>
      <c r="AS600" s="98"/>
      <c r="AT600" s="89"/>
      <c r="AU600" s="89"/>
      <c r="AV600" s="89"/>
      <c r="AW600" s="96"/>
      <c r="AX600" s="96"/>
      <c r="AY600" s="100"/>
      <c r="AZ600" s="88"/>
      <c r="BA600" s="88"/>
      <c r="BB600" s="88"/>
      <c r="BC600" s="88"/>
      <c r="BD600" s="88"/>
      <c r="BE600" s="88"/>
      <c r="BF600" s="88"/>
      <c r="BG600" s="88"/>
    </row>
    <row r="601" spans="4:59" s="90" customFormat="1" x14ac:dyDescent="0.2">
      <c r="D601" s="89"/>
      <c r="E601" s="96"/>
      <c r="F601" s="96"/>
      <c r="G601" s="96"/>
      <c r="H601" s="96"/>
      <c r="I601" s="97"/>
      <c r="J601" s="96"/>
      <c r="L601" s="96"/>
      <c r="M601" s="96"/>
      <c r="O601" s="98"/>
      <c r="Q601" s="98"/>
      <c r="R601" s="101"/>
      <c r="S601" s="101"/>
      <c r="T601" s="101"/>
      <c r="U601" s="99"/>
      <c r="V601" s="99"/>
      <c r="W601" s="96"/>
      <c r="X601" s="99"/>
      <c r="Y601" s="99"/>
      <c r="Z601" s="99"/>
      <c r="AA601" s="96"/>
      <c r="AB601" s="96"/>
      <c r="AC601" s="99"/>
      <c r="AD601" s="99"/>
      <c r="AE601" s="99"/>
      <c r="AF601" s="96"/>
      <c r="AG601" s="96"/>
      <c r="AH601" s="99"/>
      <c r="AI601" s="99"/>
      <c r="AJ601" s="99"/>
      <c r="AK601" s="96"/>
      <c r="AL601" s="96"/>
      <c r="AM601" s="99"/>
      <c r="AN601" s="99"/>
      <c r="AO601" s="99"/>
      <c r="AP601" s="96"/>
      <c r="AQ601" s="99"/>
      <c r="AR601" s="98"/>
      <c r="AS601" s="98"/>
      <c r="AT601" s="89"/>
      <c r="AU601" s="89"/>
      <c r="AV601" s="89"/>
      <c r="AW601" s="96"/>
      <c r="AX601" s="96"/>
      <c r="AY601" s="100"/>
      <c r="AZ601" s="88"/>
      <c r="BA601" s="88"/>
      <c r="BB601" s="88"/>
      <c r="BC601" s="88"/>
      <c r="BD601" s="88"/>
      <c r="BE601" s="88"/>
      <c r="BF601" s="88"/>
      <c r="BG601" s="88"/>
    </row>
    <row r="602" spans="4:59" s="90" customFormat="1" x14ac:dyDescent="0.2">
      <c r="D602" s="89"/>
      <c r="E602" s="96"/>
      <c r="F602" s="96"/>
      <c r="G602" s="96"/>
      <c r="H602" s="96"/>
      <c r="I602" s="97"/>
      <c r="J602" s="96"/>
      <c r="L602" s="96"/>
      <c r="M602" s="96"/>
      <c r="O602" s="98"/>
      <c r="Q602" s="98"/>
      <c r="R602" s="101"/>
      <c r="S602" s="101"/>
      <c r="T602" s="101"/>
      <c r="U602" s="99"/>
      <c r="V602" s="99"/>
      <c r="W602" s="96"/>
      <c r="X602" s="99"/>
      <c r="Y602" s="99"/>
      <c r="Z602" s="99"/>
      <c r="AA602" s="96"/>
      <c r="AB602" s="96"/>
      <c r="AC602" s="99"/>
      <c r="AD602" s="99"/>
      <c r="AE602" s="99"/>
      <c r="AF602" s="96"/>
      <c r="AG602" s="96"/>
      <c r="AH602" s="99"/>
      <c r="AI602" s="99"/>
      <c r="AJ602" s="99"/>
      <c r="AK602" s="96"/>
      <c r="AL602" s="96"/>
      <c r="AM602" s="99"/>
      <c r="AN602" s="99"/>
      <c r="AO602" s="99"/>
      <c r="AP602" s="96"/>
      <c r="AQ602" s="99"/>
      <c r="AR602" s="98"/>
      <c r="AS602" s="98"/>
      <c r="AT602" s="89"/>
      <c r="AU602" s="89"/>
      <c r="AV602" s="89"/>
      <c r="AW602" s="96"/>
      <c r="AX602" s="96"/>
      <c r="AY602" s="100"/>
      <c r="AZ602" s="88"/>
      <c r="BA602" s="88"/>
      <c r="BB602" s="88"/>
      <c r="BC602" s="88"/>
      <c r="BD602" s="88"/>
      <c r="BE602" s="88"/>
      <c r="BF602" s="88"/>
      <c r="BG602" s="88"/>
    </row>
    <row r="603" spans="4:59" s="90" customFormat="1" x14ac:dyDescent="0.2">
      <c r="D603" s="89"/>
      <c r="E603" s="96"/>
      <c r="F603" s="96"/>
      <c r="G603" s="96"/>
      <c r="H603" s="96"/>
      <c r="I603" s="97"/>
      <c r="J603" s="96"/>
      <c r="L603" s="96"/>
      <c r="M603" s="96"/>
      <c r="O603" s="98"/>
      <c r="Q603" s="98"/>
      <c r="R603" s="101"/>
      <c r="S603" s="101"/>
      <c r="T603" s="101"/>
      <c r="U603" s="99"/>
      <c r="V603" s="99"/>
      <c r="W603" s="96"/>
      <c r="X603" s="99"/>
      <c r="Y603" s="99"/>
      <c r="Z603" s="99"/>
      <c r="AA603" s="96"/>
      <c r="AB603" s="96"/>
      <c r="AC603" s="99"/>
      <c r="AD603" s="99"/>
      <c r="AE603" s="99"/>
      <c r="AF603" s="96"/>
      <c r="AG603" s="96"/>
      <c r="AH603" s="99"/>
      <c r="AI603" s="99"/>
      <c r="AJ603" s="99"/>
      <c r="AK603" s="96"/>
      <c r="AL603" s="96"/>
      <c r="AM603" s="99"/>
      <c r="AN603" s="99"/>
      <c r="AO603" s="99"/>
      <c r="AP603" s="96"/>
      <c r="AQ603" s="99"/>
      <c r="AR603" s="98"/>
      <c r="AS603" s="98"/>
      <c r="AT603" s="89"/>
      <c r="AU603" s="89"/>
      <c r="AV603" s="89"/>
      <c r="AW603" s="96"/>
      <c r="AX603" s="96"/>
      <c r="AY603" s="100"/>
      <c r="AZ603" s="88"/>
      <c r="BA603" s="88"/>
      <c r="BB603" s="88"/>
      <c r="BC603" s="88"/>
      <c r="BD603" s="88"/>
      <c r="BE603" s="88"/>
      <c r="BF603" s="88"/>
      <c r="BG603" s="88"/>
    </row>
    <row r="604" spans="4:59" s="90" customFormat="1" x14ac:dyDescent="0.2">
      <c r="D604" s="89"/>
      <c r="E604" s="96"/>
      <c r="F604" s="96"/>
      <c r="G604" s="96"/>
      <c r="H604" s="96"/>
      <c r="I604" s="97"/>
      <c r="J604" s="96"/>
      <c r="L604" s="96"/>
      <c r="M604" s="96"/>
      <c r="O604" s="98"/>
      <c r="Q604" s="98"/>
      <c r="R604" s="101"/>
      <c r="S604" s="101"/>
      <c r="T604" s="101"/>
      <c r="U604" s="99"/>
      <c r="V604" s="99"/>
      <c r="W604" s="96"/>
      <c r="X604" s="99"/>
      <c r="Y604" s="99"/>
      <c r="Z604" s="99"/>
      <c r="AA604" s="96"/>
      <c r="AB604" s="96"/>
      <c r="AC604" s="99"/>
      <c r="AD604" s="99"/>
      <c r="AE604" s="99"/>
      <c r="AF604" s="96"/>
      <c r="AG604" s="96"/>
      <c r="AH604" s="99"/>
      <c r="AI604" s="99"/>
      <c r="AJ604" s="99"/>
      <c r="AK604" s="96"/>
      <c r="AL604" s="96"/>
      <c r="AM604" s="99"/>
      <c r="AN604" s="99"/>
      <c r="AO604" s="99"/>
      <c r="AP604" s="96"/>
      <c r="AQ604" s="99"/>
      <c r="AR604" s="98"/>
      <c r="AS604" s="98"/>
      <c r="AT604" s="89"/>
      <c r="AU604" s="89"/>
      <c r="AV604" s="89"/>
      <c r="AW604" s="96"/>
      <c r="AX604" s="96"/>
      <c r="AY604" s="100"/>
      <c r="AZ604" s="88"/>
      <c r="BA604" s="88"/>
      <c r="BB604" s="88"/>
      <c r="BC604" s="88"/>
      <c r="BD604" s="88"/>
      <c r="BE604" s="88"/>
      <c r="BF604" s="88"/>
      <c r="BG604" s="88"/>
    </row>
    <row r="605" spans="4:59" s="90" customFormat="1" x14ac:dyDescent="0.2">
      <c r="D605" s="89"/>
      <c r="E605" s="96"/>
      <c r="F605" s="96"/>
      <c r="G605" s="96"/>
      <c r="H605" s="96"/>
      <c r="I605" s="97"/>
      <c r="J605" s="96"/>
      <c r="L605" s="96"/>
      <c r="M605" s="96"/>
      <c r="O605" s="98"/>
      <c r="Q605" s="98"/>
      <c r="R605" s="101"/>
      <c r="S605" s="101"/>
      <c r="T605" s="101"/>
      <c r="U605" s="99"/>
      <c r="V605" s="99"/>
      <c r="W605" s="96"/>
      <c r="X605" s="99"/>
      <c r="Y605" s="99"/>
      <c r="Z605" s="99"/>
      <c r="AA605" s="96"/>
      <c r="AB605" s="96"/>
      <c r="AC605" s="99"/>
      <c r="AD605" s="99"/>
      <c r="AE605" s="99"/>
      <c r="AF605" s="96"/>
      <c r="AG605" s="96"/>
      <c r="AH605" s="99"/>
      <c r="AI605" s="99"/>
      <c r="AJ605" s="99"/>
      <c r="AK605" s="96"/>
      <c r="AL605" s="96"/>
      <c r="AM605" s="99"/>
      <c r="AN605" s="99"/>
      <c r="AO605" s="99"/>
      <c r="AP605" s="96"/>
      <c r="AQ605" s="99"/>
      <c r="AR605" s="98"/>
      <c r="AS605" s="98"/>
      <c r="AT605" s="89"/>
      <c r="AU605" s="89"/>
      <c r="AV605" s="89"/>
      <c r="AW605" s="96"/>
      <c r="AX605" s="96"/>
      <c r="AY605" s="100"/>
      <c r="AZ605" s="88"/>
      <c r="BA605" s="88"/>
      <c r="BB605" s="88"/>
      <c r="BC605" s="88"/>
      <c r="BD605" s="88"/>
      <c r="BE605" s="88"/>
      <c r="BF605" s="88"/>
      <c r="BG605" s="88"/>
    </row>
    <row r="606" spans="4:59" s="90" customFormat="1" x14ac:dyDescent="0.2">
      <c r="D606" s="89"/>
      <c r="E606" s="96"/>
      <c r="F606" s="96"/>
      <c r="G606" s="96"/>
      <c r="H606" s="96"/>
      <c r="I606" s="97"/>
      <c r="J606" s="96"/>
      <c r="L606" s="96"/>
      <c r="M606" s="96"/>
      <c r="O606" s="98"/>
      <c r="Q606" s="98"/>
      <c r="R606" s="101"/>
      <c r="S606" s="101"/>
      <c r="T606" s="101"/>
      <c r="U606" s="99"/>
      <c r="V606" s="99"/>
      <c r="W606" s="96"/>
      <c r="X606" s="99"/>
      <c r="Y606" s="99"/>
      <c r="Z606" s="99"/>
      <c r="AA606" s="96"/>
      <c r="AB606" s="96"/>
      <c r="AC606" s="99"/>
      <c r="AD606" s="99"/>
      <c r="AE606" s="99"/>
      <c r="AF606" s="96"/>
      <c r="AG606" s="96"/>
      <c r="AH606" s="99"/>
      <c r="AI606" s="99"/>
      <c r="AJ606" s="99"/>
      <c r="AK606" s="96"/>
      <c r="AL606" s="96"/>
      <c r="AM606" s="99"/>
      <c r="AN606" s="99"/>
      <c r="AO606" s="99"/>
      <c r="AP606" s="96"/>
      <c r="AQ606" s="99"/>
      <c r="AR606" s="98"/>
      <c r="AS606" s="98"/>
      <c r="AT606" s="89"/>
      <c r="AU606" s="89"/>
      <c r="AV606" s="89"/>
      <c r="AW606" s="96"/>
      <c r="AX606" s="96"/>
      <c r="AY606" s="100"/>
      <c r="AZ606" s="88"/>
      <c r="BA606" s="88"/>
      <c r="BB606" s="88"/>
      <c r="BC606" s="88"/>
      <c r="BD606" s="88"/>
      <c r="BE606" s="88"/>
      <c r="BF606" s="88"/>
      <c r="BG606" s="88"/>
    </row>
    <row r="607" spans="4:59" s="90" customFormat="1" x14ac:dyDescent="0.2">
      <c r="D607" s="89"/>
      <c r="E607" s="96"/>
      <c r="F607" s="96"/>
      <c r="G607" s="96"/>
      <c r="H607" s="96"/>
      <c r="I607" s="97"/>
      <c r="J607" s="96"/>
      <c r="L607" s="96"/>
      <c r="M607" s="96"/>
      <c r="O607" s="98"/>
      <c r="Q607" s="98"/>
      <c r="R607" s="101"/>
      <c r="S607" s="101"/>
      <c r="T607" s="101"/>
      <c r="U607" s="99"/>
      <c r="V607" s="99"/>
      <c r="W607" s="96"/>
      <c r="X607" s="99"/>
      <c r="Y607" s="99"/>
      <c r="Z607" s="99"/>
      <c r="AA607" s="96"/>
      <c r="AB607" s="96"/>
      <c r="AC607" s="99"/>
      <c r="AD607" s="99"/>
      <c r="AE607" s="99"/>
      <c r="AF607" s="96"/>
      <c r="AG607" s="96"/>
      <c r="AH607" s="99"/>
      <c r="AI607" s="99"/>
      <c r="AJ607" s="99"/>
      <c r="AK607" s="96"/>
      <c r="AL607" s="96"/>
      <c r="AM607" s="99"/>
      <c r="AN607" s="99"/>
      <c r="AO607" s="99"/>
      <c r="AP607" s="96"/>
      <c r="AQ607" s="99"/>
      <c r="AR607" s="98"/>
      <c r="AS607" s="98"/>
      <c r="AT607" s="89"/>
      <c r="AU607" s="89"/>
      <c r="AV607" s="89"/>
      <c r="AW607" s="96"/>
      <c r="AX607" s="96"/>
      <c r="AY607" s="100"/>
      <c r="AZ607" s="88"/>
      <c r="BA607" s="88"/>
      <c r="BB607" s="88"/>
      <c r="BC607" s="88"/>
      <c r="BD607" s="88"/>
      <c r="BE607" s="88"/>
      <c r="BF607" s="88"/>
      <c r="BG607" s="88"/>
    </row>
    <row r="608" spans="4:59" s="90" customFormat="1" x14ac:dyDescent="0.2">
      <c r="D608" s="89"/>
      <c r="E608" s="96"/>
      <c r="F608" s="96"/>
      <c r="G608" s="96"/>
      <c r="H608" s="96"/>
      <c r="I608" s="97"/>
      <c r="J608" s="96"/>
      <c r="L608" s="96"/>
      <c r="M608" s="96"/>
      <c r="O608" s="98"/>
      <c r="Q608" s="98"/>
      <c r="R608" s="101"/>
      <c r="S608" s="101"/>
      <c r="T608" s="101"/>
      <c r="U608" s="99"/>
      <c r="V608" s="99"/>
      <c r="W608" s="96"/>
      <c r="X608" s="99"/>
      <c r="Y608" s="99"/>
      <c r="Z608" s="99"/>
      <c r="AA608" s="96"/>
      <c r="AB608" s="96"/>
      <c r="AC608" s="99"/>
      <c r="AD608" s="99"/>
      <c r="AE608" s="99"/>
      <c r="AF608" s="96"/>
      <c r="AG608" s="96"/>
      <c r="AH608" s="99"/>
      <c r="AI608" s="99"/>
      <c r="AJ608" s="99"/>
      <c r="AK608" s="96"/>
      <c r="AL608" s="96"/>
      <c r="AM608" s="99"/>
      <c r="AN608" s="99"/>
      <c r="AO608" s="99"/>
      <c r="AP608" s="96"/>
      <c r="AQ608" s="99"/>
      <c r="AR608" s="98"/>
      <c r="AS608" s="98"/>
      <c r="AT608" s="89"/>
      <c r="AU608" s="89"/>
      <c r="AV608" s="89"/>
      <c r="AW608" s="96"/>
      <c r="AX608" s="96"/>
      <c r="AY608" s="100"/>
      <c r="AZ608" s="88"/>
      <c r="BA608" s="88"/>
      <c r="BB608" s="88"/>
      <c r="BC608" s="88"/>
      <c r="BD608" s="88"/>
      <c r="BE608" s="88"/>
      <c r="BF608" s="88"/>
      <c r="BG608" s="88"/>
    </row>
    <row r="609" spans="4:59" s="90" customFormat="1" x14ac:dyDescent="0.2">
      <c r="D609" s="89"/>
      <c r="E609" s="96"/>
      <c r="F609" s="96"/>
      <c r="G609" s="96"/>
      <c r="H609" s="96"/>
      <c r="I609" s="97"/>
      <c r="J609" s="96"/>
      <c r="L609" s="96"/>
      <c r="M609" s="96"/>
      <c r="O609" s="98"/>
      <c r="Q609" s="98"/>
      <c r="R609" s="101"/>
      <c r="S609" s="101"/>
      <c r="T609" s="101"/>
      <c r="U609" s="99"/>
      <c r="V609" s="99"/>
      <c r="W609" s="96"/>
      <c r="X609" s="99"/>
      <c r="Y609" s="99"/>
      <c r="Z609" s="99"/>
      <c r="AA609" s="96"/>
      <c r="AB609" s="96"/>
      <c r="AC609" s="99"/>
      <c r="AD609" s="99"/>
      <c r="AE609" s="99"/>
      <c r="AF609" s="96"/>
      <c r="AG609" s="96"/>
      <c r="AH609" s="99"/>
      <c r="AI609" s="99"/>
      <c r="AJ609" s="99"/>
      <c r="AK609" s="96"/>
      <c r="AL609" s="96"/>
      <c r="AM609" s="99"/>
      <c r="AN609" s="99"/>
      <c r="AO609" s="99"/>
      <c r="AP609" s="96"/>
      <c r="AQ609" s="99"/>
      <c r="AR609" s="98"/>
      <c r="AS609" s="98"/>
      <c r="AT609" s="89"/>
      <c r="AU609" s="89"/>
      <c r="AV609" s="89"/>
      <c r="AW609" s="96"/>
      <c r="AX609" s="96"/>
      <c r="AY609" s="100"/>
      <c r="AZ609" s="88"/>
      <c r="BA609" s="88"/>
      <c r="BB609" s="88"/>
      <c r="BC609" s="88"/>
      <c r="BD609" s="88"/>
      <c r="BE609" s="88"/>
      <c r="BF609" s="88"/>
      <c r="BG609" s="88"/>
    </row>
    <row r="610" spans="4:59" s="90" customFormat="1" x14ac:dyDescent="0.2">
      <c r="D610" s="89"/>
      <c r="E610" s="96"/>
      <c r="F610" s="96"/>
      <c r="G610" s="96"/>
      <c r="H610" s="96"/>
      <c r="I610" s="97"/>
      <c r="J610" s="96"/>
      <c r="L610" s="96"/>
      <c r="M610" s="96"/>
      <c r="O610" s="98"/>
      <c r="Q610" s="98"/>
      <c r="R610" s="101"/>
      <c r="S610" s="101"/>
      <c r="T610" s="101"/>
      <c r="U610" s="99"/>
      <c r="V610" s="99"/>
      <c r="W610" s="96"/>
      <c r="X610" s="99"/>
      <c r="Y610" s="99"/>
      <c r="Z610" s="99"/>
      <c r="AA610" s="96"/>
      <c r="AB610" s="96"/>
      <c r="AC610" s="99"/>
      <c r="AD610" s="99"/>
      <c r="AE610" s="99"/>
      <c r="AF610" s="96"/>
      <c r="AG610" s="96"/>
      <c r="AH610" s="99"/>
      <c r="AI610" s="99"/>
      <c r="AJ610" s="99"/>
      <c r="AK610" s="96"/>
      <c r="AL610" s="96"/>
      <c r="AM610" s="99"/>
      <c r="AN610" s="99"/>
      <c r="AO610" s="99"/>
      <c r="AP610" s="96"/>
      <c r="AQ610" s="99"/>
      <c r="AR610" s="98"/>
      <c r="AS610" s="98"/>
      <c r="AT610" s="89"/>
      <c r="AU610" s="89"/>
      <c r="AV610" s="89"/>
      <c r="AW610" s="96"/>
      <c r="AX610" s="96"/>
      <c r="AY610" s="100"/>
      <c r="AZ610" s="88"/>
      <c r="BA610" s="88"/>
      <c r="BB610" s="88"/>
      <c r="BC610" s="88"/>
      <c r="BD610" s="88"/>
      <c r="BE610" s="88"/>
      <c r="BF610" s="88"/>
      <c r="BG610" s="88"/>
    </row>
    <row r="611" spans="4:59" s="90" customFormat="1" x14ac:dyDescent="0.2">
      <c r="D611" s="89"/>
      <c r="E611" s="96"/>
      <c r="F611" s="96"/>
      <c r="G611" s="96"/>
      <c r="H611" s="96"/>
      <c r="I611" s="97"/>
      <c r="J611" s="96"/>
      <c r="L611" s="96"/>
      <c r="M611" s="96"/>
      <c r="O611" s="98"/>
      <c r="Q611" s="98"/>
      <c r="R611" s="101"/>
      <c r="S611" s="101"/>
      <c r="T611" s="101"/>
      <c r="U611" s="99"/>
      <c r="V611" s="99"/>
      <c r="W611" s="96"/>
      <c r="X611" s="99"/>
      <c r="Y611" s="99"/>
      <c r="Z611" s="99"/>
      <c r="AA611" s="96"/>
      <c r="AB611" s="96"/>
      <c r="AC611" s="99"/>
      <c r="AD611" s="99"/>
      <c r="AE611" s="99"/>
      <c r="AF611" s="96"/>
      <c r="AG611" s="96"/>
      <c r="AH611" s="99"/>
      <c r="AI611" s="99"/>
      <c r="AJ611" s="99"/>
      <c r="AK611" s="96"/>
      <c r="AL611" s="96"/>
      <c r="AM611" s="99"/>
      <c r="AN611" s="99"/>
      <c r="AO611" s="99"/>
      <c r="AP611" s="96"/>
      <c r="AQ611" s="99"/>
      <c r="AR611" s="98"/>
      <c r="AS611" s="98"/>
      <c r="AT611" s="89"/>
      <c r="AU611" s="89"/>
      <c r="AV611" s="89"/>
      <c r="AW611" s="96"/>
      <c r="AX611" s="96"/>
      <c r="AY611" s="100"/>
      <c r="AZ611" s="88"/>
      <c r="BA611" s="88"/>
      <c r="BB611" s="88"/>
      <c r="BC611" s="88"/>
      <c r="BD611" s="88"/>
      <c r="BE611" s="88"/>
      <c r="BF611" s="88"/>
      <c r="BG611" s="88"/>
    </row>
    <row r="612" spans="4:59" s="90" customFormat="1" x14ac:dyDescent="0.2">
      <c r="D612" s="89"/>
      <c r="E612" s="96"/>
      <c r="F612" s="96"/>
      <c r="G612" s="96"/>
      <c r="H612" s="96"/>
      <c r="I612" s="97"/>
      <c r="J612" s="96"/>
      <c r="L612" s="96"/>
      <c r="M612" s="96"/>
      <c r="O612" s="98"/>
      <c r="Q612" s="98"/>
      <c r="R612" s="101"/>
      <c r="S612" s="101"/>
      <c r="T612" s="101"/>
      <c r="U612" s="99"/>
      <c r="V612" s="99"/>
      <c r="W612" s="96"/>
      <c r="X612" s="99"/>
      <c r="Y612" s="99"/>
      <c r="Z612" s="99"/>
      <c r="AA612" s="96"/>
      <c r="AB612" s="96"/>
      <c r="AC612" s="99"/>
      <c r="AD612" s="99"/>
      <c r="AE612" s="99"/>
      <c r="AF612" s="96"/>
      <c r="AG612" s="96"/>
      <c r="AH612" s="99"/>
      <c r="AI612" s="99"/>
      <c r="AJ612" s="99"/>
      <c r="AK612" s="96"/>
      <c r="AL612" s="96"/>
      <c r="AM612" s="99"/>
      <c r="AN612" s="99"/>
      <c r="AO612" s="99"/>
      <c r="AP612" s="96"/>
      <c r="AQ612" s="99"/>
      <c r="AR612" s="98"/>
      <c r="AS612" s="98"/>
      <c r="AT612" s="89"/>
      <c r="AU612" s="89"/>
      <c r="AV612" s="89"/>
      <c r="AW612" s="96"/>
      <c r="AX612" s="96"/>
      <c r="AY612" s="100"/>
      <c r="AZ612" s="88"/>
      <c r="BA612" s="88"/>
      <c r="BB612" s="88"/>
      <c r="BC612" s="88"/>
      <c r="BD612" s="88"/>
      <c r="BE612" s="88"/>
      <c r="BF612" s="88"/>
      <c r="BG612" s="88"/>
    </row>
    <row r="613" spans="4:59" s="90" customFormat="1" x14ac:dyDescent="0.2">
      <c r="D613" s="89"/>
      <c r="E613" s="96"/>
      <c r="F613" s="96"/>
      <c r="G613" s="96"/>
      <c r="H613" s="96"/>
      <c r="I613" s="97"/>
      <c r="J613" s="96"/>
      <c r="L613" s="96"/>
      <c r="M613" s="96"/>
      <c r="O613" s="98"/>
      <c r="Q613" s="98"/>
      <c r="R613" s="101"/>
      <c r="S613" s="101"/>
      <c r="T613" s="101"/>
      <c r="U613" s="99"/>
      <c r="V613" s="99"/>
      <c r="W613" s="96"/>
      <c r="X613" s="99"/>
      <c r="Y613" s="99"/>
      <c r="Z613" s="99"/>
      <c r="AA613" s="96"/>
      <c r="AB613" s="96"/>
      <c r="AC613" s="99"/>
      <c r="AD613" s="99"/>
      <c r="AE613" s="99"/>
      <c r="AF613" s="96"/>
      <c r="AG613" s="96"/>
      <c r="AH613" s="99"/>
      <c r="AI613" s="99"/>
      <c r="AJ613" s="99"/>
      <c r="AK613" s="96"/>
      <c r="AL613" s="96"/>
      <c r="AM613" s="99"/>
      <c r="AN613" s="99"/>
      <c r="AO613" s="99"/>
      <c r="AP613" s="96"/>
      <c r="AQ613" s="99"/>
      <c r="AR613" s="98"/>
      <c r="AS613" s="98"/>
      <c r="AT613" s="89"/>
      <c r="AU613" s="89"/>
      <c r="AV613" s="89"/>
      <c r="AW613" s="96"/>
      <c r="AX613" s="96"/>
      <c r="AY613" s="100"/>
      <c r="AZ613" s="88"/>
      <c r="BA613" s="88"/>
      <c r="BB613" s="88"/>
      <c r="BC613" s="88"/>
      <c r="BD613" s="88"/>
      <c r="BE613" s="88"/>
      <c r="BF613" s="88"/>
      <c r="BG613" s="88"/>
    </row>
    <row r="614" spans="4:59" s="90" customFormat="1" x14ac:dyDescent="0.2">
      <c r="D614" s="89"/>
      <c r="E614" s="96"/>
      <c r="F614" s="96"/>
      <c r="G614" s="96"/>
      <c r="H614" s="96"/>
      <c r="I614" s="97"/>
      <c r="J614" s="96"/>
      <c r="L614" s="96"/>
      <c r="M614" s="96"/>
      <c r="O614" s="98"/>
      <c r="Q614" s="98"/>
      <c r="R614" s="101"/>
      <c r="S614" s="101"/>
      <c r="T614" s="101"/>
      <c r="U614" s="99"/>
      <c r="V614" s="99"/>
      <c r="W614" s="96"/>
      <c r="X614" s="99"/>
      <c r="Y614" s="99"/>
      <c r="Z614" s="99"/>
      <c r="AA614" s="96"/>
      <c r="AB614" s="96"/>
      <c r="AC614" s="99"/>
      <c r="AD614" s="99"/>
      <c r="AE614" s="99"/>
      <c r="AF614" s="96"/>
      <c r="AG614" s="96"/>
      <c r="AH614" s="99"/>
      <c r="AI614" s="99"/>
      <c r="AJ614" s="99"/>
      <c r="AK614" s="96"/>
      <c r="AL614" s="96"/>
      <c r="AM614" s="99"/>
      <c r="AN614" s="99"/>
      <c r="AO614" s="99"/>
      <c r="AP614" s="96"/>
      <c r="AQ614" s="99"/>
      <c r="AR614" s="98"/>
      <c r="AS614" s="98"/>
      <c r="AT614" s="89"/>
      <c r="AU614" s="89"/>
      <c r="AV614" s="89"/>
      <c r="AW614" s="96"/>
      <c r="AX614" s="96"/>
      <c r="AY614" s="100"/>
      <c r="AZ614" s="88"/>
      <c r="BA614" s="88"/>
      <c r="BB614" s="88"/>
      <c r="BC614" s="88"/>
      <c r="BD614" s="88"/>
      <c r="BE614" s="88"/>
      <c r="BF614" s="88"/>
      <c r="BG614" s="88"/>
    </row>
    <row r="615" spans="4:59" s="90" customFormat="1" x14ac:dyDescent="0.2">
      <c r="D615" s="89"/>
      <c r="E615" s="96"/>
      <c r="F615" s="96"/>
      <c r="G615" s="96"/>
      <c r="H615" s="96"/>
      <c r="I615" s="97"/>
      <c r="J615" s="96"/>
      <c r="L615" s="96"/>
      <c r="M615" s="96"/>
      <c r="O615" s="98"/>
      <c r="Q615" s="98"/>
      <c r="R615" s="101"/>
      <c r="S615" s="101"/>
      <c r="T615" s="101"/>
      <c r="U615" s="99"/>
      <c r="V615" s="99"/>
      <c r="W615" s="96"/>
      <c r="X615" s="99"/>
      <c r="Y615" s="99"/>
      <c r="Z615" s="99"/>
      <c r="AA615" s="96"/>
      <c r="AB615" s="96"/>
      <c r="AC615" s="99"/>
      <c r="AD615" s="99"/>
      <c r="AE615" s="99"/>
      <c r="AF615" s="96"/>
      <c r="AG615" s="96"/>
      <c r="AH615" s="99"/>
      <c r="AI615" s="99"/>
      <c r="AJ615" s="99"/>
      <c r="AK615" s="96"/>
      <c r="AL615" s="96"/>
      <c r="AM615" s="99"/>
      <c r="AN615" s="99"/>
      <c r="AO615" s="99"/>
      <c r="AP615" s="96"/>
      <c r="AQ615" s="99"/>
      <c r="AR615" s="98"/>
      <c r="AS615" s="98"/>
      <c r="AT615" s="89"/>
      <c r="AU615" s="89"/>
      <c r="AV615" s="89"/>
      <c r="AW615" s="96"/>
      <c r="AX615" s="96"/>
      <c r="AY615" s="100"/>
      <c r="AZ615" s="88"/>
      <c r="BA615" s="88"/>
      <c r="BB615" s="88"/>
      <c r="BC615" s="88"/>
      <c r="BD615" s="88"/>
      <c r="BE615" s="88"/>
      <c r="BF615" s="88"/>
      <c r="BG615" s="88"/>
    </row>
    <row r="616" spans="4:59" s="90" customFormat="1" x14ac:dyDescent="0.2">
      <c r="D616" s="89"/>
      <c r="E616" s="96"/>
      <c r="F616" s="96"/>
      <c r="G616" s="96"/>
      <c r="H616" s="96"/>
      <c r="I616" s="97"/>
      <c r="J616" s="96"/>
      <c r="L616" s="96"/>
      <c r="M616" s="96"/>
      <c r="O616" s="98"/>
      <c r="Q616" s="98"/>
      <c r="R616" s="101"/>
      <c r="S616" s="101"/>
      <c r="T616" s="101"/>
      <c r="U616" s="99"/>
      <c r="V616" s="99"/>
      <c r="W616" s="96"/>
      <c r="X616" s="99"/>
      <c r="Y616" s="99"/>
      <c r="Z616" s="99"/>
      <c r="AA616" s="96"/>
      <c r="AB616" s="96"/>
      <c r="AC616" s="99"/>
      <c r="AD616" s="99"/>
      <c r="AE616" s="99"/>
      <c r="AF616" s="96"/>
      <c r="AG616" s="96"/>
      <c r="AH616" s="99"/>
      <c r="AI616" s="99"/>
      <c r="AJ616" s="99"/>
      <c r="AK616" s="96"/>
      <c r="AL616" s="96"/>
      <c r="AM616" s="99"/>
      <c r="AN616" s="99"/>
      <c r="AO616" s="99"/>
      <c r="AP616" s="96"/>
      <c r="AQ616" s="99"/>
      <c r="AR616" s="98"/>
      <c r="AS616" s="98"/>
      <c r="AT616" s="89"/>
      <c r="AU616" s="89"/>
      <c r="AV616" s="89"/>
      <c r="AW616" s="96"/>
      <c r="AX616" s="96"/>
      <c r="AY616" s="100"/>
      <c r="AZ616" s="88"/>
      <c r="BA616" s="88"/>
      <c r="BB616" s="88"/>
      <c r="BC616" s="88"/>
      <c r="BD616" s="88"/>
      <c r="BE616" s="88"/>
      <c r="BF616" s="88"/>
      <c r="BG616" s="88"/>
    </row>
    <row r="617" spans="4:59" s="90" customFormat="1" x14ac:dyDescent="0.2">
      <c r="D617" s="89"/>
      <c r="E617" s="96"/>
      <c r="F617" s="96"/>
      <c r="G617" s="96"/>
      <c r="H617" s="96"/>
      <c r="I617" s="97"/>
      <c r="J617" s="96"/>
      <c r="L617" s="96"/>
      <c r="M617" s="96"/>
      <c r="O617" s="98"/>
      <c r="Q617" s="98"/>
      <c r="R617" s="101"/>
      <c r="S617" s="101"/>
      <c r="T617" s="101"/>
      <c r="U617" s="99"/>
      <c r="V617" s="99"/>
      <c r="W617" s="96"/>
      <c r="X617" s="99"/>
      <c r="Y617" s="99"/>
      <c r="Z617" s="99"/>
      <c r="AA617" s="96"/>
      <c r="AB617" s="96"/>
      <c r="AC617" s="99"/>
      <c r="AD617" s="99"/>
      <c r="AE617" s="99"/>
      <c r="AF617" s="96"/>
      <c r="AG617" s="96"/>
      <c r="AH617" s="99"/>
      <c r="AI617" s="99"/>
      <c r="AJ617" s="99"/>
      <c r="AK617" s="96"/>
      <c r="AL617" s="96"/>
      <c r="AM617" s="99"/>
      <c r="AN617" s="99"/>
      <c r="AO617" s="99"/>
      <c r="AP617" s="96"/>
      <c r="AQ617" s="99"/>
      <c r="AR617" s="98"/>
      <c r="AS617" s="98"/>
      <c r="AT617" s="89"/>
      <c r="AU617" s="89"/>
      <c r="AV617" s="89"/>
      <c r="AW617" s="96"/>
      <c r="AX617" s="96"/>
      <c r="AY617" s="100"/>
      <c r="AZ617" s="88"/>
      <c r="BA617" s="88"/>
      <c r="BB617" s="88"/>
      <c r="BC617" s="88"/>
      <c r="BD617" s="88"/>
      <c r="BE617" s="88"/>
      <c r="BF617" s="88"/>
      <c r="BG617" s="88"/>
    </row>
    <row r="618" spans="4:59" s="90" customFormat="1" x14ac:dyDescent="0.2">
      <c r="D618" s="89"/>
      <c r="E618" s="96"/>
      <c r="F618" s="96"/>
      <c r="G618" s="96"/>
      <c r="H618" s="96"/>
      <c r="I618" s="97"/>
      <c r="J618" s="96"/>
      <c r="L618" s="96"/>
      <c r="M618" s="96"/>
      <c r="O618" s="98"/>
      <c r="Q618" s="98"/>
      <c r="R618" s="101"/>
      <c r="S618" s="101"/>
      <c r="T618" s="101"/>
      <c r="U618" s="99"/>
      <c r="V618" s="99"/>
      <c r="W618" s="96"/>
      <c r="X618" s="99"/>
      <c r="Y618" s="99"/>
      <c r="Z618" s="99"/>
      <c r="AA618" s="96"/>
      <c r="AB618" s="96"/>
      <c r="AC618" s="99"/>
      <c r="AD618" s="99"/>
      <c r="AE618" s="99"/>
      <c r="AF618" s="96"/>
      <c r="AG618" s="96"/>
      <c r="AH618" s="99"/>
      <c r="AI618" s="99"/>
      <c r="AJ618" s="99"/>
      <c r="AK618" s="96"/>
      <c r="AL618" s="96"/>
      <c r="AM618" s="99"/>
      <c r="AN618" s="99"/>
      <c r="AO618" s="99"/>
      <c r="AP618" s="96"/>
      <c r="AQ618" s="99"/>
      <c r="AR618" s="98"/>
      <c r="AS618" s="98"/>
      <c r="AT618" s="89"/>
      <c r="AU618" s="89"/>
      <c r="AV618" s="89"/>
      <c r="AW618" s="96"/>
      <c r="AX618" s="96"/>
      <c r="AY618" s="100"/>
      <c r="AZ618" s="88"/>
      <c r="BA618" s="88"/>
      <c r="BB618" s="88"/>
      <c r="BC618" s="88"/>
      <c r="BD618" s="88"/>
      <c r="BE618" s="88"/>
      <c r="BF618" s="88"/>
      <c r="BG618" s="88"/>
    </row>
    <row r="619" spans="4:59" s="90" customFormat="1" x14ac:dyDescent="0.2">
      <c r="D619" s="89"/>
      <c r="E619" s="96"/>
      <c r="F619" s="96"/>
      <c r="G619" s="96"/>
      <c r="H619" s="96"/>
      <c r="I619" s="97"/>
      <c r="J619" s="96"/>
      <c r="L619" s="96"/>
      <c r="M619" s="96"/>
      <c r="O619" s="98"/>
      <c r="Q619" s="98"/>
      <c r="R619" s="101"/>
      <c r="S619" s="101"/>
      <c r="T619" s="101"/>
      <c r="U619" s="99"/>
      <c r="V619" s="99"/>
      <c r="W619" s="96"/>
      <c r="X619" s="99"/>
      <c r="Y619" s="99"/>
      <c r="Z619" s="99"/>
      <c r="AA619" s="96"/>
      <c r="AB619" s="96"/>
      <c r="AC619" s="99"/>
      <c r="AD619" s="99"/>
      <c r="AE619" s="99"/>
      <c r="AF619" s="96"/>
      <c r="AG619" s="96"/>
      <c r="AH619" s="99"/>
      <c r="AI619" s="99"/>
      <c r="AJ619" s="99"/>
      <c r="AK619" s="96"/>
      <c r="AL619" s="96"/>
      <c r="AM619" s="99"/>
      <c r="AN619" s="99"/>
      <c r="AO619" s="99"/>
      <c r="AP619" s="96"/>
      <c r="AQ619" s="99"/>
      <c r="AR619" s="98"/>
      <c r="AS619" s="98"/>
      <c r="AT619" s="89"/>
      <c r="AU619" s="89"/>
      <c r="AV619" s="89"/>
      <c r="AW619" s="96"/>
      <c r="AX619" s="96"/>
      <c r="AY619" s="100"/>
      <c r="AZ619" s="88"/>
      <c r="BA619" s="88"/>
      <c r="BB619" s="88"/>
      <c r="BC619" s="88"/>
      <c r="BD619" s="88"/>
      <c r="BE619" s="88"/>
      <c r="BF619" s="88"/>
      <c r="BG619" s="88"/>
    </row>
    <row r="620" spans="4:59" s="90" customFormat="1" x14ac:dyDescent="0.2">
      <c r="D620" s="89"/>
      <c r="E620" s="96"/>
      <c r="F620" s="96"/>
      <c r="G620" s="96"/>
      <c r="H620" s="96"/>
      <c r="I620" s="97"/>
      <c r="J620" s="96"/>
      <c r="L620" s="96"/>
      <c r="M620" s="96"/>
      <c r="O620" s="98"/>
      <c r="Q620" s="98"/>
      <c r="R620" s="101"/>
      <c r="S620" s="101"/>
      <c r="T620" s="101"/>
      <c r="U620" s="99"/>
      <c r="V620" s="99"/>
      <c r="W620" s="96"/>
      <c r="X620" s="99"/>
      <c r="Y620" s="99"/>
      <c r="Z620" s="99"/>
      <c r="AA620" s="96"/>
      <c r="AB620" s="96"/>
      <c r="AC620" s="99"/>
      <c r="AD620" s="99"/>
      <c r="AE620" s="99"/>
      <c r="AF620" s="96"/>
      <c r="AG620" s="96"/>
      <c r="AH620" s="99"/>
      <c r="AI620" s="99"/>
      <c r="AJ620" s="99"/>
      <c r="AK620" s="96"/>
      <c r="AL620" s="96"/>
      <c r="AM620" s="99"/>
      <c r="AN620" s="99"/>
      <c r="AO620" s="99"/>
      <c r="AP620" s="96"/>
      <c r="AQ620" s="99"/>
      <c r="AR620" s="98"/>
      <c r="AS620" s="98"/>
      <c r="AT620" s="89"/>
      <c r="AU620" s="89"/>
      <c r="AV620" s="89"/>
      <c r="AW620" s="96"/>
      <c r="AX620" s="96"/>
      <c r="AY620" s="100"/>
      <c r="AZ620" s="88"/>
      <c r="BA620" s="88"/>
      <c r="BB620" s="88"/>
      <c r="BC620" s="88"/>
      <c r="BD620" s="88"/>
      <c r="BE620" s="88"/>
      <c r="BF620" s="88"/>
      <c r="BG620" s="88"/>
    </row>
    <row r="621" spans="4:59" s="90" customFormat="1" x14ac:dyDescent="0.2">
      <c r="D621" s="89"/>
      <c r="E621" s="96"/>
      <c r="F621" s="96"/>
      <c r="G621" s="96"/>
      <c r="H621" s="96"/>
      <c r="I621" s="97"/>
      <c r="J621" s="96"/>
      <c r="L621" s="96"/>
      <c r="M621" s="96"/>
      <c r="O621" s="98"/>
      <c r="Q621" s="98"/>
      <c r="R621" s="101"/>
      <c r="S621" s="101"/>
      <c r="T621" s="101"/>
      <c r="U621" s="99"/>
      <c r="V621" s="99"/>
      <c r="W621" s="96"/>
      <c r="X621" s="99"/>
      <c r="Y621" s="99"/>
      <c r="Z621" s="99"/>
      <c r="AA621" s="96"/>
      <c r="AB621" s="96"/>
      <c r="AC621" s="99"/>
      <c r="AD621" s="99"/>
      <c r="AE621" s="99"/>
      <c r="AF621" s="96"/>
      <c r="AG621" s="96"/>
      <c r="AH621" s="99"/>
      <c r="AI621" s="99"/>
      <c r="AJ621" s="99"/>
      <c r="AK621" s="96"/>
      <c r="AL621" s="96"/>
      <c r="AM621" s="99"/>
      <c r="AN621" s="99"/>
      <c r="AO621" s="99"/>
      <c r="AP621" s="96"/>
      <c r="AQ621" s="99"/>
      <c r="AR621" s="98"/>
      <c r="AS621" s="98"/>
      <c r="AT621" s="89"/>
      <c r="AU621" s="89"/>
      <c r="AV621" s="89"/>
      <c r="AW621" s="96"/>
      <c r="AX621" s="96"/>
      <c r="AY621" s="100"/>
      <c r="AZ621" s="88"/>
      <c r="BA621" s="88"/>
      <c r="BB621" s="88"/>
      <c r="BC621" s="88"/>
      <c r="BD621" s="88"/>
      <c r="BE621" s="88"/>
      <c r="BF621" s="88"/>
      <c r="BG621" s="88"/>
    </row>
    <row r="622" spans="4:59" s="90" customFormat="1" x14ac:dyDescent="0.2">
      <c r="D622" s="89"/>
      <c r="E622" s="96"/>
      <c r="F622" s="96"/>
      <c r="G622" s="96"/>
      <c r="H622" s="96"/>
      <c r="I622" s="97"/>
      <c r="J622" s="96"/>
      <c r="L622" s="96"/>
      <c r="M622" s="96"/>
      <c r="O622" s="98"/>
      <c r="Q622" s="98"/>
      <c r="R622" s="101"/>
      <c r="S622" s="101"/>
      <c r="T622" s="101"/>
      <c r="U622" s="99"/>
      <c r="V622" s="99"/>
      <c r="W622" s="96"/>
      <c r="X622" s="99"/>
      <c r="Y622" s="99"/>
      <c r="Z622" s="99"/>
      <c r="AA622" s="96"/>
      <c r="AB622" s="96"/>
      <c r="AC622" s="99"/>
      <c r="AD622" s="99"/>
      <c r="AE622" s="99"/>
      <c r="AF622" s="96"/>
      <c r="AG622" s="96"/>
      <c r="AH622" s="99"/>
      <c r="AI622" s="99"/>
      <c r="AJ622" s="99"/>
      <c r="AK622" s="96"/>
      <c r="AL622" s="96"/>
      <c r="AM622" s="99"/>
      <c r="AN622" s="99"/>
      <c r="AO622" s="99"/>
      <c r="AP622" s="96"/>
      <c r="AQ622" s="99"/>
      <c r="AR622" s="98"/>
      <c r="AS622" s="98"/>
      <c r="AT622" s="89"/>
      <c r="AU622" s="89"/>
      <c r="AV622" s="89"/>
      <c r="AW622" s="96"/>
      <c r="AX622" s="96"/>
      <c r="AY622" s="100"/>
      <c r="AZ622" s="88"/>
      <c r="BA622" s="88"/>
      <c r="BB622" s="88"/>
      <c r="BC622" s="88"/>
      <c r="BD622" s="88"/>
      <c r="BE622" s="88"/>
      <c r="BF622" s="88"/>
      <c r="BG622" s="88"/>
    </row>
    <row r="623" spans="4:59" s="90" customFormat="1" x14ac:dyDescent="0.2">
      <c r="D623" s="89"/>
      <c r="E623" s="96"/>
      <c r="F623" s="96"/>
      <c r="G623" s="96"/>
      <c r="H623" s="96"/>
      <c r="I623" s="97"/>
      <c r="J623" s="96"/>
      <c r="L623" s="96"/>
      <c r="M623" s="96"/>
      <c r="O623" s="98"/>
      <c r="Q623" s="98"/>
      <c r="R623" s="101"/>
      <c r="S623" s="101"/>
      <c r="T623" s="101"/>
      <c r="U623" s="99"/>
      <c r="V623" s="99"/>
      <c r="W623" s="96"/>
      <c r="X623" s="99"/>
      <c r="Y623" s="99"/>
      <c r="Z623" s="99"/>
      <c r="AA623" s="96"/>
      <c r="AB623" s="96"/>
      <c r="AC623" s="99"/>
      <c r="AD623" s="99"/>
      <c r="AE623" s="99"/>
      <c r="AF623" s="96"/>
      <c r="AG623" s="96"/>
      <c r="AH623" s="99"/>
      <c r="AI623" s="99"/>
      <c r="AJ623" s="99"/>
      <c r="AK623" s="96"/>
      <c r="AL623" s="96"/>
      <c r="AM623" s="99"/>
      <c r="AN623" s="99"/>
      <c r="AO623" s="99"/>
      <c r="AP623" s="96"/>
      <c r="AQ623" s="99"/>
      <c r="AR623" s="98"/>
      <c r="AS623" s="98"/>
      <c r="AT623" s="89"/>
      <c r="AU623" s="89"/>
      <c r="AV623" s="89"/>
      <c r="AW623" s="96"/>
      <c r="AX623" s="96"/>
      <c r="AY623" s="100"/>
      <c r="AZ623" s="88"/>
      <c r="BA623" s="88"/>
      <c r="BB623" s="88"/>
      <c r="BC623" s="88"/>
      <c r="BD623" s="88"/>
      <c r="BE623" s="88"/>
      <c r="BF623" s="88"/>
      <c r="BG623" s="88"/>
    </row>
    <row r="624" spans="4:59" s="90" customFormat="1" x14ac:dyDescent="0.2">
      <c r="D624" s="89"/>
      <c r="E624" s="96"/>
      <c r="F624" s="96"/>
      <c r="G624" s="96"/>
      <c r="H624" s="96"/>
      <c r="I624" s="97"/>
      <c r="J624" s="96"/>
      <c r="L624" s="96"/>
      <c r="M624" s="96"/>
      <c r="O624" s="98"/>
      <c r="Q624" s="98"/>
      <c r="R624" s="101"/>
      <c r="S624" s="101"/>
      <c r="T624" s="101"/>
      <c r="U624" s="99"/>
      <c r="V624" s="99"/>
      <c r="W624" s="96"/>
      <c r="X624" s="99"/>
      <c r="Y624" s="99"/>
      <c r="Z624" s="99"/>
      <c r="AA624" s="96"/>
      <c r="AB624" s="96"/>
      <c r="AC624" s="99"/>
      <c r="AD624" s="99"/>
      <c r="AE624" s="99"/>
      <c r="AF624" s="96"/>
      <c r="AG624" s="96"/>
      <c r="AH624" s="99"/>
      <c r="AI624" s="99"/>
      <c r="AJ624" s="99"/>
      <c r="AK624" s="96"/>
      <c r="AL624" s="96"/>
      <c r="AM624" s="99"/>
      <c r="AN624" s="99"/>
      <c r="AO624" s="99"/>
      <c r="AP624" s="96"/>
      <c r="AQ624" s="99"/>
      <c r="AR624" s="98"/>
      <c r="AS624" s="98"/>
      <c r="AT624" s="89"/>
      <c r="AU624" s="89"/>
      <c r="AV624" s="89"/>
      <c r="AW624" s="96"/>
      <c r="AX624" s="96"/>
      <c r="AY624" s="100"/>
      <c r="AZ624" s="88"/>
      <c r="BA624" s="88"/>
      <c r="BB624" s="88"/>
      <c r="BC624" s="88"/>
      <c r="BD624" s="88"/>
      <c r="BE624" s="88"/>
      <c r="BF624" s="88"/>
      <c r="BG624" s="88"/>
    </row>
    <row r="625" spans="4:59" s="90" customFormat="1" x14ac:dyDescent="0.2">
      <c r="D625" s="89"/>
      <c r="E625" s="96"/>
      <c r="F625" s="96"/>
      <c r="G625" s="96"/>
      <c r="H625" s="96"/>
      <c r="I625" s="97"/>
      <c r="J625" s="96"/>
      <c r="L625" s="96"/>
      <c r="M625" s="96"/>
      <c r="O625" s="98"/>
      <c r="Q625" s="98"/>
      <c r="R625" s="101"/>
      <c r="S625" s="101"/>
      <c r="T625" s="101"/>
      <c r="U625" s="99"/>
      <c r="V625" s="99"/>
      <c r="W625" s="96"/>
      <c r="X625" s="99"/>
      <c r="Y625" s="99"/>
      <c r="Z625" s="99"/>
      <c r="AA625" s="96"/>
      <c r="AB625" s="96"/>
      <c r="AC625" s="99"/>
      <c r="AD625" s="99"/>
      <c r="AE625" s="99"/>
      <c r="AF625" s="96"/>
      <c r="AG625" s="96"/>
      <c r="AH625" s="99"/>
      <c r="AI625" s="99"/>
      <c r="AJ625" s="99"/>
      <c r="AK625" s="96"/>
      <c r="AL625" s="96"/>
      <c r="AM625" s="99"/>
      <c r="AN625" s="99"/>
      <c r="AO625" s="99"/>
      <c r="AP625" s="96"/>
      <c r="AQ625" s="99"/>
      <c r="AR625" s="98"/>
      <c r="AS625" s="98"/>
      <c r="AT625" s="89"/>
      <c r="AU625" s="89"/>
      <c r="AV625" s="89"/>
      <c r="AW625" s="96"/>
      <c r="AX625" s="96"/>
      <c r="AY625" s="100"/>
      <c r="AZ625" s="88"/>
      <c r="BA625" s="88"/>
      <c r="BB625" s="88"/>
      <c r="BC625" s="88"/>
      <c r="BD625" s="88"/>
      <c r="BE625" s="88"/>
      <c r="BF625" s="88"/>
      <c r="BG625" s="88"/>
    </row>
    <row r="626" spans="4:59" s="90" customFormat="1" x14ac:dyDescent="0.2">
      <c r="D626" s="89"/>
      <c r="E626" s="96"/>
      <c r="F626" s="96"/>
      <c r="G626" s="96"/>
      <c r="H626" s="96"/>
      <c r="I626" s="97"/>
      <c r="J626" s="96"/>
      <c r="L626" s="96"/>
      <c r="M626" s="96"/>
      <c r="O626" s="98"/>
      <c r="Q626" s="98"/>
      <c r="R626" s="101"/>
      <c r="S626" s="101"/>
      <c r="T626" s="101"/>
      <c r="U626" s="99"/>
      <c r="V626" s="99"/>
      <c r="W626" s="96"/>
      <c r="X626" s="99"/>
      <c r="Y626" s="99"/>
      <c r="Z626" s="99"/>
      <c r="AA626" s="96"/>
      <c r="AB626" s="96"/>
      <c r="AC626" s="99"/>
      <c r="AD626" s="99"/>
      <c r="AE626" s="99"/>
      <c r="AF626" s="96"/>
      <c r="AG626" s="96"/>
      <c r="AH626" s="99"/>
      <c r="AI626" s="99"/>
      <c r="AJ626" s="99"/>
      <c r="AK626" s="96"/>
      <c r="AL626" s="96"/>
      <c r="AM626" s="99"/>
      <c r="AN626" s="99"/>
      <c r="AO626" s="99"/>
      <c r="AP626" s="96"/>
      <c r="AQ626" s="99"/>
      <c r="AR626" s="98"/>
      <c r="AS626" s="98"/>
      <c r="AT626" s="89"/>
      <c r="AU626" s="89"/>
      <c r="AV626" s="89"/>
      <c r="AW626" s="96"/>
      <c r="AX626" s="96"/>
      <c r="AY626" s="100"/>
      <c r="AZ626" s="88"/>
      <c r="BA626" s="88"/>
      <c r="BB626" s="88"/>
      <c r="BC626" s="88"/>
      <c r="BD626" s="88"/>
      <c r="BE626" s="88"/>
      <c r="BF626" s="88"/>
      <c r="BG626" s="88"/>
    </row>
    <row r="627" spans="4:59" s="90" customFormat="1" x14ac:dyDescent="0.2">
      <c r="D627" s="89"/>
      <c r="E627" s="96"/>
      <c r="F627" s="96"/>
      <c r="G627" s="96"/>
      <c r="H627" s="96"/>
      <c r="I627" s="97"/>
      <c r="J627" s="96"/>
      <c r="L627" s="96"/>
      <c r="M627" s="96"/>
      <c r="O627" s="98"/>
      <c r="Q627" s="98"/>
      <c r="R627" s="101"/>
      <c r="S627" s="101"/>
      <c r="T627" s="101"/>
      <c r="U627" s="99"/>
      <c r="V627" s="99"/>
      <c r="W627" s="96"/>
      <c r="X627" s="99"/>
      <c r="Y627" s="99"/>
      <c r="Z627" s="99"/>
      <c r="AA627" s="96"/>
      <c r="AB627" s="96"/>
      <c r="AC627" s="99"/>
      <c r="AD627" s="99"/>
      <c r="AE627" s="99"/>
      <c r="AF627" s="96"/>
      <c r="AG627" s="96"/>
      <c r="AH627" s="99"/>
      <c r="AI627" s="99"/>
      <c r="AJ627" s="99"/>
      <c r="AK627" s="96"/>
      <c r="AL627" s="96"/>
      <c r="AM627" s="99"/>
      <c r="AN627" s="99"/>
      <c r="AO627" s="99"/>
      <c r="AP627" s="96"/>
      <c r="AQ627" s="99"/>
      <c r="AR627" s="98"/>
      <c r="AS627" s="98"/>
      <c r="AT627" s="89"/>
      <c r="AU627" s="89"/>
      <c r="AV627" s="89"/>
      <c r="AW627" s="96"/>
      <c r="AX627" s="96"/>
      <c r="AY627" s="100"/>
      <c r="AZ627" s="88"/>
      <c r="BA627" s="88"/>
      <c r="BB627" s="88"/>
      <c r="BC627" s="88"/>
      <c r="BD627" s="88"/>
      <c r="BE627" s="88"/>
      <c r="BF627" s="88"/>
      <c r="BG627" s="88"/>
    </row>
    <row r="628" spans="4:59" s="90" customFormat="1" x14ac:dyDescent="0.2">
      <c r="D628" s="89"/>
      <c r="E628" s="96"/>
      <c r="F628" s="96"/>
      <c r="G628" s="96"/>
      <c r="H628" s="96"/>
      <c r="I628" s="97"/>
      <c r="J628" s="96"/>
      <c r="L628" s="96"/>
      <c r="M628" s="96"/>
      <c r="O628" s="98"/>
      <c r="Q628" s="98"/>
      <c r="R628" s="101"/>
      <c r="S628" s="101"/>
      <c r="T628" s="101"/>
      <c r="U628" s="99"/>
      <c r="V628" s="99"/>
      <c r="W628" s="96"/>
      <c r="X628" s="99"/>
      <c r="Y628" s="99"/>
      <c r="Z628" s="99"/>
      <c r="AA628" s="96"/>
      <c r="AB628" s="96"/>
      <c r="AC628" s="99"/>
      <c r="AD628" s="99"/>
      <c r="AE628" s="99"/>
      <c r="AF628" s="96"/>
      <c r="AG628" s="96"/>
      <c r="AH628" s="99"/>
      <c r="AI628" s="99"/>
      <c r="AJ628" s="99"/>
      <c r="AK628" s="96"/>
      <c r="AL628" s="96"/>
      <c r="AM628" s="99"/>
      <c r="AN628" s="99"/>
      <c r="AO628" s="99"/>
      <c r="AP628" s="96"/>
      <c r="AQ628" s="99"/>
      <c r="AR628" s="98"/>
      <c r="AS628" s="98"/>
      <c r="AT628" s="89"/>
      <c r="AU628" s="89"/>
      <c r="AV628" s="89"/>
      <c r="AW628" s="96"/>
      <c r="AX628" s="96"/>
      <c r="AY628" s="100"/>
      <c r="AZ628" s="88"/>
      <c r="BA628" s="88"/>
      <c r="BB628" s="88"/>
      <c r="BC628" s="88"/>
      <c r="BD628" s="88"/>
      <c r="BE628" s="88"/>
      <c r="BF628" s="88"/>
      <c r="BG628" s="88"/>
    </row>
    <row r="629" spans="4:59" s="90" customFormat="1" x14ac:dyDescent="0.2">
      <c r="D629" s="89"/>
      <c r="E629" s="96"/>
      <c r="F629" s="96"/>
      <c r="G629" s="96"/>
      <c r="H629" s="96"/>
      <c r="I629" s="97"/>
      <c r="J629" s="96"/>
      <c r="L629" s="96"/>
      <c r="M629" s="96"/>
      <c r="O629" s="98"/>
      <c r="Q629" s="98"/>
      <c r="R629" s="101"/>
      <c r="S629" s="101"/>
      <c r="T629" s="101"/>
      <c r="U629" s="99"/>
      <c r="V629" s="99"/>
      <c r="W629" s="96"/>
      <c r="X629" s="99"/>
      <c r="Y629" s="99"/>
      <c r="Z629" s="99"/>
      <c r="AA629" s="96"/>
      <c r="AB629" s="96"/>
      <c r="AC629" s="99"/>
      <c r="AD629" s="99"/>
      <c r="AE629" s="99"/>
      <c r="AF629" s="96"/>
      <c r="AG629" s="96"/>
      <c r="AH629" s="99"/>
      <c r="AI629" s="99"/>
      <c r="AJ629" s="99"/>
      <c r="AK629" s="96"/>
      <c r="AL629" s="96"/>
      <c r="AM629" s="99"/>
      <c r="AN629" s="99"/>
      <c r="AO629" s="99"/>
      <c r="AP629" s="96"/>
      <c r="AQ629" s="99"/>
      <c r="AR629" s="98"/>
      <c r="AS629" s="98"/>
      <c r="AT629" s="89"/>
      <c r="AU629" s="89"/>
      <c r="AV629" s="89"/>
      <c r="AW629" s="96"/>
      <c r="AX629" s="96"/>
      <c r="AY629" s="100"/>
      <c r="AZ629" s="88"/>
      <c r="BA629" s="88"/>
      <c r="BB629" s="88"/>
      <c r="BC629" s="88"/>
      <c r="BD629" s="88"/>
      <c r="BE629" s="88"/>
      <c r="BF629" s="88"/>
      <c r="BG629" s="88"/>
    </row>
    <row r="630" spans="4:59" s="90" customFormat="1" x14ac:dyDescent="0.2">
      <c r="D630" s="89"/>
      <c r="E630" s="96"/>
      <c r="F630" s="96"/>
      <c r="G630" s="96"/>
      <c r="H630" s="96"/>
      <c r="I630" s="97"/>
      <c r="J630" s="96"/>
      <c r="L630" s="96"/>
      <c r="M630" s="96"/>
      <c r="O630" s="98"/>
      <c r="Q630" s="98"/>
      <c r="R630" s="101"/>
      <c r="S630" s="101"/>
      <c r="T630" s="101"/>
      <c r="U630" s="99"/>
      <c r="V630" s="99"/>
      <c r="W630" s="96"/>
      <c r="X630" s="99"/>
      <c r="Y630" s="99"/>
      <c r="Z630" s="99"/>
      <c r="AA630" s="96"/>
      <c r="AB630" s="96"/>
      <c r="AC630" s="99"/>
      <c r="AD630" s="99"/>
      <c r="AE630" s="99"/>
      <c r="AF630" s="96"/>
      <c r="AG630" s="96"/>
      <c r="AH630" s="99"/>
      <c r="AI630" s="99"/>
      <c r="AJ630" s="99"/>
      <c r="AK630" s="96"/>
      <c r="AL630" s="96"/>
      <c r="AM630" s="99"/>
      <c r="AN630" s="99"/>
      <c r="AO630" s="99"/>
      <c r="AP630" s="96"/>
      <c r="AQ630" s="99"/>
      <c r="AR630" s="98"/>
      <c r="AS630" s="98"/>
      <c r="AT630" s="89"/>
      <c r="AU630" s="89"/>
      <c r="AV630" s="89"/>
      <c r="AW630" s="96"/>
      <c r="AX630" s="96"/>
      <c r="AY630" s="100"/>
      <c r="AZ630" s="88"/>
      <c r="BA630" s="88"/>
      <c r="BB630" s="88"/>
      <c r="BC630" s="88"/>
      <c r="BD630" s="88"/>
      <c r="BE630" s="88"/>
      <c r="BF630" s="88"/>
      <c r="BG630" s="88"/>
    </row>
    <row r="631" spans="4:59" s="90" customFormat="1" x14ac:dyDescent="0.2">
      <c r="D631" s="89"/>
      <c r="E631" s="96"/>
      <c r="F631" s="96"/>
      <c r="G631" s="96"/>
      <c r="H631" s="96"/>
      <c r="I631" s="97"/>
      <c r="J631" s="96"/>
      <c r="L631" s="96"/>
      <c r="M631" s="96"/>
      <c r="O631" s="98"/>
      <c r="Q631" s="98"/>
      <c r="R631" s="101"/>
      <c r="S631" s="101"/>
      <c r="T631" s="101"/>
      <c r="U631" s="99"/>
      <c r="V631" s="99"/>
      <c r="W631" s="96"/>
      <c r="X631" s="99"/>
      <c r="Y631" s="99"/>
      <c r="Z631" s="99"/>
      <c r="AA631" s="96"/>
      <c r="AB631" s="96"/>
      <c r="AC631" s="99"/>
      <c r="AD631" s="99"/>
      <c r="AE631" s="99"/>
      <c r="AF631" s="96"/>
      <c r="AG631" s="96"/>
      <c r="AH631" s="99"/>
      <c r="AI631" s="99"/>
      <c r="AJ631" s="99"/>
      <c r="AK631" s="96"/>
      <c r="AL631" s="96"/>
      <c r="AM631" s="99"/>
      <c r="AN631" s="99"/>
      <c r="AO631" s="99"/>
      <c r="AP631" s="96"/>
      <c r="AQ631" s="99"/>
      <c r="AR631" s="98"/>
      <c r="AS631" s="98"/>
      <c r="AT631" s="89"/>
      <c r="AU631" s="89"/>
      <c r="AV631" s="89"/>
      <c r="AW631" s="96"/>
      <c r="AX631" s="96"/>
      <c r="AY631" s="100"/>
      <c r="AZ631" s="88"/>
      <c r="BA631" s="88"/>
      <c r="BB631" s="88"/>
      <c r="BC631" s="88"/>
      <c r="BD631" s="88"/>
      <c r="BE631" s="88"/>
      <c r="BF631" s="88"/>
      <c r="BG631" s="88"/>
    </row>
    <row r="632" spans="4:59" s="90" customFormat="1" x14ac:dyDescent="0.2">
      <c r="D632" s="89"/>
      <c r="E632" s="96"/>
      <c r="F632" s="96"/>
      <c r="G632" s="96"/>
      <c r="H632" s="96"/>
      <c r="I632" s="97"/>
      <c r="J632" s="96"/>
      <c r="L632" s="96"/>
      <c r="M632" s="96"/>
      <c r="O632" s="98"/>
      <c r="Q632" s="98"/>
      <c r="R632" s="101"/>
      <c r="S632" s="101"/>
      <c r="T632" s="101"/>
      <c r="U632" s="99"/>
      <c r="V632" s="99"/>
      <c r="W632" s="96"/>
      <c r="X632" s="99"/>
      <c r="Y632" s="99"/>
      <c r="Z632" s="99"/>
      <c r="AA632" s="96"/>
      <c r="AB632" s="96"/>
      <c r="AC632" s="99"/>
      <c r="AD632" s="99"/>
      <c r="AE632" s="99"/>
      <c r="AF632" s="96"/>
      <c r="AG632" s="96"/>
      <c r="AH632" s="99"/>
      <c r="AI632" s="99"/>
      <c r="AJ632" s="99"/>
      <c r="AK632" s="96"/>
      <c r="AL632" s="96"/>
      <c r="AM632" s="99"/>
      <c r="AN632" s="99"/>
      <c r="AO632" s="99"/>
      <c r="AP632" s="96"/>
      <c r="AQ632" s="99"/>
      <c r="AR632" s="98"/>
      <c r="AS632" s="98"/>
      <c r="AT632" s="89"/>
      <c r="AU632" s="89"/>
      <c r="AV632" s="89"/>
      <c r="AW632" s="96"/>
      <c r="AX632" s="96"/>
      <c r="AY632" s="100"/>
      <c r="AZ632" s="88"/>
      <c r="BA632" s="88"/>
      <c r="BB632" s="88"/>
      <c r="BC632" s="88"/>
      <c r="BD632" s="88"/>
      <c r="BE632" s="88"/>
      <c r="BF632" s="88"/>
      <c r="BG632" s="88"/>
    </row>
    <row r="633" spans="4:59" s="90" customFormat="1" x14ac:dyDescent="0.2">
      <c r="D633" s="89"/>
      <c r="E633" s="96"/>
      <c r="F633" s="96"/>
      <c r="G633" s="96"/>
      <c r="H633" s="96"/>
      <c r="I633" s="97"/>
      <c r="J633" s="96"/>
      <c r="L633" s="96"/>
      <c r="M633" s="96"/>
      <c r="O633" s="98"/>
      <c r="Q633" s="98"/>
      <c r="R633" s="101"/>
      <c r="S633" s="101"/>
      <c r="T633" s="101"/>
      <c r="U633" s="99"/>
      <c r="V633" s="99"/>
      <c r="W633" s="96"/>
      <c r="X633" s="99"/>
      <c r="Y633" s="99"/>
      <c r="Z633" s="99"/>
      <c r="AA633" s="96"/>
      <c r="AB633" s="96"/>
      <c r="AC633" s="99"/>
      <c r="AD633" s="99"/>
      <c r="AE633" s="99"/>
      <c r="AF633" s="96"/>
      <c r="AG633" s="96"/>
      <c r="AH633" s="99"/>
      <c r="AI633" s="99"/>
      <c r="AJ633" s="99"/>
      <c r="AK633" s="96"/>
      <c r="AL633" s="96"/>
      <c r="AM633" s="99"/>
      <c r="AN633" s="99"/>
      <c r="AO633" s="99"/>
      <c r="AP633" s="96"/>
      <c r="AQ633" s="99"/>
      <c r="AR633" s="98"/>
      <c r="AS633" s="98"/>
      <c r="AT633" s="89"/>
      <c r="AU633" s="89"/>
      <c r="AV633" s="89"/>
      <c r="AW633" s="96"/>
      <c r="AX633" s="96"/>
      <c r="AY633" s="100"/>
      <c r="AZ633" s="88"/>
      <c r="BA633" s="88"/>
      <c r="BB633" s="88"/>
      <c r="BC633" s="88"/>
      <c r="BD633" s="88"/>
      <c r="BE633" s="88"/>
      <c r="BF633" s="88"/>
      <c r="BG633" s="88"/>
    </row>
    <row r="634" spans="4:59" s="90" customFormat="1" x14ac:dyDescent="0.2">
      <c r="D634" s="89"/>
      <c r="E634" s="96"/>
      <c r="F634" s="96"/>
      <c r="G634" s="96"/>
      <c r="H634" s="96"/>
      <c r="I634" s="97"/>
      <c r="J634" s="96"/>
      <c r="L634" s="96"/>
      <c r="M634" s="96"/>
      <c r="O634" s="98"/>
      <c r="Q634" s="98"/>
      <c r="R634" s="101"/>
      <c r="S634" s="101"/>
      <c r="T634" s="101"/>
      <c r="U634" s="99"/>
      <c r="V634" s="99"/>
      <c r="W634" s="96"/>
      <c r="X634" s="99"/>
      <c r="Y634" s="99"/>
      <c r="Z634" s="99"/>
      <c r="AA634" s="96"/>
      <c r="AB634" s="96"/>
      <c r="AC634" s="99"/>
      <c r="AD634" s="99"/>
      <c r="AE634" s="99"/>
      <c r="AF634" s="96"/>
      <c r="AG634" s="96"/>
      <c r="AH634" s="99"/>
      <c r="AI634" s="99"/>
      <c r="AJ634" s="99"/>
      <c r="AK634" s="96"/>
      <c r="AL634" s="96"/>
      <c r="AM634" s="99"/>
      <c r="AN634" s="99"/>
      <c r="AO634" s="99"/>
      <c r="AP634" s="96"/>
      <c r="AQ634" s="99"/>
      <c r="AR634" s="98"/>
      <c r="AS634" s="98"/>
      <c r="AT634" s="89"/>
      <c r="AU634" s="89"/>
      <c r="AV634" s="89"/>
      <c r="AW634" s="96"/>
      <c r="AX634" s="96"/>
      <c r="AY634" s="100"/>
      <c r="AZ634" s="88"/>
      <c r="BA634" s="88"/>
      <c r="BB634" s="88"/>
      <c r="BC634" s="88"/>
      <c r="BD634" s="88"/>
      <c r="BE634" s="88"/>
      <c r="BF634" s="88"/>
      <c r="BG634" s="88"/>
    </row>
    <row r="635" spans="4:59" s="90" customFormat="1" x14ac:dyDescent="0.2">
      <c r="D635" s="89"/>
      <c r="E635" s="96"/>
      <c r="F635" s="96"/>
      <c r="G635" s="96"/>
      <c r="H635" s="96"/>
      <c r="I635" s="97"/>
      <c r="J635" s="96"/>
      <c r="L635" s="96"/>
      <c r="M635" s="96"/>
      <c r="O635" s="98"/>
      <c r="Q635" s="98"/>
      <c r="R635" s="101"/>
      <c r="S635" s="101"/>
      <c r="T635" s="101"/>
      <c r="U635" s="99"/>
      <c r="V635" s="99"/>
      <c r="W635" s="96"/>
      <c r="X635" s="99"/>
      <c r="Y635" s="99"/>
      <c r="Z635" s="99"/>
      <c r="AA635" s="96"/>
      <c r="AB635" s="96"/>
      <c r="AC635" s="99"/>
      <c r="AD635" s="99"/>
      <c r="AE635" s="99"/>
      <c r="AF635" s="96"/>
      <c r="AG635" s="96"/>
      <c r="AH635" s="99"/>
      <c r="AI635" s="99"/>
      <c r="AJ635" s="99"/>
      <c r="AK635" s="96"/>
      <c r="AL635" s="96"/>
      <c r="AM635" s="99"/>
      <c r="AN635" s="99"/>
      <c r="AO635" s="99"/>
      <c r="AP635" s="96"/>
      <c r="AQ635" s="99"/>
      <c r="AR635" s="98"/>
      <c r="AS635" s="98"/>
      <c r="AT635" s="89"/>
      <c r="AU635" s="89"/>
      <c r="AV635" s="89"/>
      <c r="AW635" s="96"/>
      <c r="AX635" s="96"/>
      <c r="AY635" s="100"/>
      <c r="AZ635" s="88"/>
      <c r="BA635" s="88"/>
      <c r="BB635" s="88"/>
      <c r="BC635" s="88"/>
      <c r="BD635" s="88"/>
      <c r="BE635" s="88"/>
      <c r="BF635" s="88"/>
      <c r="BG635" s="88"/>
    </row>
    <row r="636" spans="4:59" s="90" customFormat="1" x14ac:dyDescent="0.2">
      <c r="D636" s="89"/>
      <c r="E636" s="96"/>
      <c r="F636" s="96"/>
      <c r="G636" s="96"/>
      <c r="H636" s="96"/>
      <c r="I636" s="97"/>
      <c r="J636" s="96"/>
      <c r="L636" s="96"/>
      <c r="M636" s="96"/>
      <c r="O636" s="98"/>
      <c r="Q636" s="98"/>
      <c r="R636" s="101"/>
      <c r="S636" s="101"/>
      <c r="T636" s="101"/>
      <c r="U636" s="99"/>
      <c r="V636" s="99"/>
      <c r="W636" s="96"/>
      <c r="X636" s="99"/>
      <c r="Y636" s="99"/>
      <c r="Z636" s="99"/>
      <c r="AA636" s="96"/>
      <c r="AB636" s="96"/>
      <c r="AC636" s="99"/>
      <c r="AD636" s="99"/>
      <c r="AE636" s="99"/>
      <c r="AF636" s="96"/>
      <c r="AG636" s="96"/>
      <c r="AH636" s="99"/>
      <c r="AI636" s="99"/>
      <c r="AJ636" s="99"/>
      <c r="AK636" s="96"/>
      <c r="AL636" s="96"/>
      <c r="AM636" s="99"/>
      <c r="AN636" s="99"/>
      <c r="AO636" s="99"/>
      <c r="AP636" s="96"/>
      <c r="AQ636" s="99"/>
      <c r="AR636" s="98"/>
      <c r="AS636" s="98"/>
      <c r="AT636" s="89"/>
      <c r="AU636" s="89"/>
      <c r="AV636" s="89"/>
      <c r="AW636" s="96"/>
      <c r="AX636" s="96"/>
      <c r="AY636" s="100"/>
      <c r="AZ636" s="88"/>
      <c r="BA636" s="88"/>
      <c r="BB636" s="88"/>
      <c r="BC636" s="88"/>
      <c r="BD636" s="88"/>
      <c r="BE636" s="88"/>
      <c r="BF636" s="88"/>
      <c r="BG636" s="88"/>
    </row>
    <row r="637" spans="4:59" s="90" customFormat="1" x14ac:dyDescent="0.2">
      <c r="D637" s="89"/>
      <c r="E637" s="96"/>
      <c r="F637" s="96"/>
      <c r="G637" s="96"/>
      <c r="H637" s="96"/>
      <c r="I637" s="97"/>
      <c r="J637" s="96"/>
      <c r="L637" s="96"/>
      <c r="M637" s="96"/>
      <c r="O637" s="98"/>
      <c r="Q637" s="98"/>
      <c r="R637" s="101"/>
      <c r="S637" s="101"/>
      <c r="T637" s="101"/>
      <c r="U637" s="99"/>
      <c r="V637" s="99"/>
      <c r="W637" s="96"/>
      <c r="X637" s="99"/>
      <c r="Y637" s="99"/>
      <c r="Z637" s="99"/>
      <c r="AA637" s="96"/>
      <c r="AB637" s="96"/>
      <c r="AC637" s="99"/>
      <c r="AD637" s="99"/>
      <c r="AE637" s="99"/>
      <c r="AF637" s="96"/>
      <c r="AG637" s="96"/>
      <c r="AH637" s="99"/>
      <c r="AI637" s="99"/>
      <c r="AJ637" s="99"/>
      <c r="AK637" s="96"/>
      <c r="AL637" s="96"/>
      <c r="AM637" s="99"/>
      <c r="AN637" s="99"/>
      <c r="AO637" s="99"/>
      <c r="AP637" s="96"/>
      <c r="AQ637" s="99"/>
      <c r="AR637" s="98"/>
      <c r="AS637" s="98"/>
      <c r="AT637" s="89"/>
      <c r="AU637" s="89"/>
      <c r="AV637" s="89"/>
      <c r="AW637" s="96"/>
      <c r="AX637" s="96"/>
      <c r="AY637" s="100"/>
      <c r="AZ637" s="88"/>
      <c r="BA637" s="88"/>
      <c r="BB637" s="88"/>
      <c r="BC637" s="88"/>
      <c r="BD637" s="88"/>
      <c r="BE637" s="88"/>
      <c r="BF637" s="88"/>
      <c r="BG637" s="88"/>
    </row>
    <row r="638" spans="4:59" s="90" customFormat="1" x14ac:dyDescent="0.2">
      <c r="D638" s="89"/>
      <c r="E638" s="96"/>
      <c r="F638" s="96"/>
      <c r="G638" s="96"/>
      <c r="H638" s="96"/>
      <c r="I638" s="97"/>
      <c r="J638" s="96"/>
      <c r="L638" s="96"/>
      <c r="M638" s="96"/>
      <c r="O638" s="98"/>
      <c r="Q638" s="98"/>
      <c r="R638" s="101"/>
      <c r="S638" s="101"/>
      <c r="T638" s="101"/>
      <c r="U638" s="99"/>
      <c r="V638" s="99"/>
      <c r="W638" s="96"/>
      <c r="X638" s="99"/>
      <c r="Y638" s="99"/>
      <c r="Z638" s="99"/>
      <c r="AA638" s="96"/>
      <c r="AB638" s="96"/>
      <c r="AC638" s="99"/>
      <c r="AD638" s="99"/>
      <c r="AE638" s="99"/>
      <c r="AF638" s="96"/>
      <c r="AG638" s="96"/>
      <c r="AH638" s="99"/>
      <c r="AI638" s="99"/>
      <c r="AJ638" s="99"/>
      <c r="AK638" s="96"/>
      <c r="AL638" s="96"/>
      <c r="AM638" s="99"/>
      <c r="AN638" s="99"/>
      <c r="AO638" s="99"/>
      <c r="AP638" s="96"/>
      <c r="AQ638" s="99"/>
      <c r="AR638" s="98"/>
      <c r="AS638" s="98"/>
      <c r="AT638" s="89"/>
      <c r="AU638" s="89"/>
      <c r="AV638" s="89"/>
      <c r="AW638" s="96"/>
      <c r="AX638" s="96"/>
      <c r="AY638" s="100"/>
      <c r="AZ638" s="88"/>
      <c r="BA638" s="88"/>
      <c r="BB638" s="88"/>
      <c r="BC638" s="88"/>
      <c r="BD638" s="88"/>
      <c r="BE638" s="88"/>
      <c r="BF638" s="88"/>
      <c r="BG638" s="88"/>
    </row>
    <row r="639" spans="4:59" s="90" customFormat="1" x14ac:dyDescent="0.2">
      <c r="D639" s="89"/>
      <c r="E639" s="96"/>
      <c r="F639" s="96"/>
      <c r="G639" s="96"/>
      <c r="H639" s="96"/>
      <c r="I639" s="97"/>
      <c r="J639" s="96"/>
      <c r="L639" s="96"/>
      <c r="M639" s="96"/>
      <c r="O639" s="98"/>
      <c r="Q639" s="98"/>
      <c r="R639" s="101"/>
      <c r="S639" s="101"/>
      <c r="T639" s="101"/>
      <c r="U639" s="99"/>
      <c r="V639" s="99"/>
      <c r="W639" s="96"/>
      <c r="X639" s="99"/>
      <c r="Y639" s="99"/>
      <c r="Z639" s="99"/>
      <c r="AA639" s="96"/>
      <c r="AB639" s="96"/>
      <c r="AC639" s="99"/>
      <c r="AD639" s="99"/>
      <c r="AE639" s="99"/>
      <c r="AF639" s="96"/>
      <c r="AG639" s="96"/>
      <c r="AH639" s="99"/>
      <c r="AI639" s="99"/>
      <c r="AJ639" s="99"/>
      <c r="AK639" s="96"/>
      <c r="AL639" s="96"/>
      <c r="AM639" s="99"/>
      <c r="AN639" s="99"/>
      <c r="AO639" s="99"/>
      <c r="AP639" s="96"/>
      <c r="AQ639" s="99"/>
      <c r="AR639" s="98"/>
      <c r="AS639" s="98"/>
      <c r="AT639" s="89"/>
      <c r="AU639" s="89"/>
      <c r="AV639" s="89"/>
      <c r="AW639" s="96"/>
      <c r="AX639" s="96"/>
      <c r="AY639" s="100"/>
      <c r="AZ639" s="88"/>
      <c r="BA639" s="88"/>
      <c r="BB639" s="88"/>
      <c r="BC639" s="88"/>
      <c r="BD639" s="88"/>
      <c r="BE639" s="88"/>
      <c r="BF639" s="88"/>
      <c r="BG639" s="88"/>
    </row>
    <row r="640" spans="4:59" s="90" customFormat="1" x14ac:dyDescent="0.2">
      <c r="D640" s="89"/>
      <c r="E640" s="96"/>
      <c r="F640" s="96"/>
      <c r="G640" s="96"/>
      <c r="H640" s="96"/>
      <c r="I640" s="97"/>
      <c r="J640" s="96"/>
      <c r="L640" s="96"/>
      <c r="M640" s="96"/>
      <c r="O640" s="98"/>
      <c r="Q640" s="98"/>
      <c r="R640" s="101"/>
      <c r="S640" s="101"/>
      <c r="T640" s="101"/>
      <c r="U640" s="99"/>
      <c r="V640" s="99"/>
      <c r="W640" s="96"/>
      <c r="X640" s="99"/>
      <c r="Y640" s="99"/>
      <c r="Z640" s="99"/>
      <c r="AA640" s="96"/>
      <c r="AB640" s="96"/>
      <c r="AC640" s="99"/>
      <c r="AD640" s="99"/>
      <c r="AE640" s="99"/>
      <c r="AF640" s="96"/>
      <c r="AG640" s="96"/>
      <c r="AH640" s="99"/>
      <c r="AI640" s="99"/>
      <c r="AJ640" s="99"/>
      <c r="AK640" s="96"/>
      <c r="AL640" s="96"/>
      <c r="AM640" s="99"/>
      <c r="AN640" s="99"/>
      <c r="AO640" s="99"/>
      <c r="AP640" s="96"/>
      <c r="AQ640" s="99"/>
      <c r="AR640" s="98"/>
      <c r="AS640" s="98"/>
      <c r="AT640" s="89"/>
      <c r="AU640" s="89"/>
      <c r="AV640" s="89"/>
      <c r="AW640" s="96"/>
      <c r="AX640" s="96"/>
      <c r="AY640" s="100"/>
      <c r="AZ640" s="88"/>
      <c r="BA640" s="88"/>
      <c r="BB640" s="88"/>
      <c r="BC640" s="88"/>
      <c r="BD640" s="88"/>
      <c r="BE640" s="88"/>
      <c r="BF640" s="88"/>
      <c r="BG640" s="88"/>
    </row>
    <row r="641" spans="4:59" s="90" customFormat="1" x14ac:dyDescent="0.2">
      <c r="D641" s="89"/>
      <c r="E641" s="96"/>
      <c r="F641" s="96"/>
      <c r="G641" s="96"/>
      <c r="H641" s="96"/>
      <c r="I641" s="97"/>
      <c r="J641" s="96"/>
      <c r="L641" s="96"/>
      <c r="M641" s="96"/>
      <c r="O641" s="98"/>
      <c r="Q641" s="98"/>
      <c r="R641" s="101"/>
      <c r="S641" s="101"/>
      <c r="T641" s="101"/>
      <c r="U641" s="99"/>
      <c r="V641" s="99"/>
      <c r="W641" s="96"/>
      <c r="X641" s="99"/>
      <c r="Y641" s="99"/>
      <c r="Z641" s="99"/>
      <c r="AA641" s="96"/>
      <c r="AB641" s="96"/>
      <c r="AC641" s="99"/>
      <c r="AD641" s="99"/>
      <c r="AE641" s="99"/>
      <c r="AF641" s="96"/>
      <c r="AG641" s="96"/>
      <c r="AH641" s="99"/>
      <c r="AI641" s="99"/>
      <c r="AJ641" s="99"/>
      <c r="AK641" s="96"/>
      <c r="AL641" s="96"/>
      <c r="AM641" s="99"/>
      <c r="AN641" s="99"/>
      <c r="AO641" s="99"/>
      <c r="AP641" s="96"/>
      <c r="AQ641" s="99"/>
      <c r="AR641" s="98"/>
      <c r="AS641" s="98"/>
      <c r="AT641" s="89"/>
      <c r="AU641" s="89"/>
      <c r="AV641" s="89"/>
      <c r="AW641" s="96"/>
      <c r="AX641" s="96"/>
      <c r="AY641" s="100"/>
      <c r="AZ641" s="88"/>
      <c r="BA641" s="88"/>
      <c r="BB641" s="88"/>
      <c r="BC641" s="88"/>
      <c r="BD641" s="88"/>
      <c r="BE641" s="88"/>
      <c r="BF641" s="88"/>
      <c r="BG641" s="88"/>
    </row>
    <row r="642" spans="4:59" s="90" customFormat="1" x14ac:dyDescent="0.2">
      <c r="D642" s="89"/>
      <c r="E642" s="96"/>
      <c r="F642" s="96"/>
      <c r="G642" s="96"/>
      <c r="H642" s="96"/>
      <c r="I642" s="97"/>
      <c r="J642" s="96"/>
      <c r="L642" s="96"/>
      <c r="M642" s="96"/>
      <c r="O642" s="98"/>
      <c r="Q642" s="98"/>
      <c r="R642" s="101"/>
      <c r="S642" s="101"/>
      <c r="T642" s="101"/>
      <c r="U642" s="99"/>
      <c r="V642" s="99"/>
      <c r="W642" s="96"/>
      <c r="X642" s="99"/>
      <c r="Y642" s="99"/>
      <c r="Z642" s="99"/>
      <c r="AA642" s="96"/>
      <c r="AB642" s="96"/>
      <c r="AC642" s="99"/>
      <c r="AD642" s="99"/>
      <c r="AE642" s="99"/>
      <c r="AF642" s="96"/>
      <c r="AG642" s="96"/>
      <c r="AH642" s="99"/>
      <c r="AI642" s="99"/>
      <c r="AJ642" s="99"/>
      <c r="AK642" s="96"/>
      <c r="AL642" s="96"/>
      <c r="AM642" s="99"/>
      <c r="AN642" s="99"/>
      <c r="AO642" s="99"/>
      <c r="AP642" s="96"/>
      <c r="AQ642" s="99"/>
      <c r="AR642" s="98"/>
      <c r="AS642" s="98"/>
      <c r="AT642" s="89"/>
      <c r="AU642" s="89"/>
      <c r="AV642" s="89"/>
      <c r="AW642" s="96"/>
      <c r="AX642" s="96"/>
      <c r="AY642" s="100"/>
      <c r="AZ642" s="88"/>
      <c r="BA642" s="88"/>
      <c r="BB642" s="88"/>
      <c r="BC642" s="88"/>
      <c r="BD642" s="88"/>
      <c r="BE642" s="88"/>
      <c r="BF642" s="88"/>
      <c r="BG642" s="88"/>
    </row>
    <row r="643" spans="4:59" s="90" customFormat="1" x14ac:dyDescent="0.2">
      <c r="D643" s="89"/>
      <c r="E643" s="96"/>
      <c r="F643" s="96"/>
      <c r="G643" s="96"/>
      <c r="H643" s="96"/>
      <c r="I643" s="97"/>
      <c r="J643" s="96"/>
      <c r="L643" s="96"/>
      <c r="M643" s="96"/>
      <c r="O643" s="98"/>
      <c r="Q643" s="98"/>
      <c r="R643" s="101"/>
      <c r="S643" s="101"/>
      <c r="T643" s="101"/>
      <c r="U643" s="99"/>
      <c r="V643" s="99"/>
      <c r="W643" s="96"/>
      <c r="X643" s="99"/>
      <c r="Y643" s="99"/>
      <c r="Z643" s="99"/>
      <c r="AA643" s="96"/>
      <c r="AB643" s="96"/>
      <c r="AC643" s="99"/>
      <c r="AD643" s="99"/>
      <c r="AE643" s="99"/>
      <c r="AF643" s="96"/>
      <c r="AG643" s="96"/>
      <c r="AH643" s="99"/>
      <c r="AI643" s="99"/>
      <c r="AJ643" s="99"/>
      <c r="AK643" s="96"/>
      <c r="AL643" s="96"/>
      <c r="AM643" s="99"/>
      <c r="AN643" s="99"/>
      <c r="AO643" s="99"/>
      <c r="AP643" s="96"/>
      <c r="AQ643" s="99"/>
      <c r="AR643" s="98"/>
      <c r="AS643" s="98"/>
      <c r="AT643" s="89"/>
      <c r="AU643" s="89"/>
      <c r="AV643" s="89"/>
      <c r="AW643" s="96"/>
      <c r="AX643" s="96"/>
      <c r="AY643" s="100"/>
      <c r="AZ643" s="88"/>
      <c r="BA643" s="88"/>
      <c r="BB643" s="88"/>
      <c r="BC643" s="88"/>
      <c r="BD643" s="88"/>
      <c r="BE643" s="88"/>
      <c r="BF643" s="88"/>
      <c r="BG643" s="88"/>
    </row>
    <row r="644" spans="4:59" s="90" customFormat="1" x14ac:dyDescent="0.2">
      <c r="D644" s="89"/>
      <c r="E644" s="96"/>
      <c r="F644" s="96"/>
      <c r="G644" s="96"/>
      <c r="H644" s="96"/>
      <c r="I644" s="97"/>
      <c r="J644" s="96"/>
      <c r="L644" s="96"/>
      <c r="M644" s="96"/>
      <c r="O644" s="98"/>
      <c r="Q644" s="98"/>
      <c r="R644" s="101"/>
      <c r="S644" s="101"/>
      <c r="T644" s="101"/>
      <c r="U644" s="99"/>
      <c r="V644" s="99"/>
      <c r="W644" s="96"/>
      <c r="X644" s="99"/>
      <c r="Y644" s="99"/>
      <c r="Z644" s="99"/>
      <c r="AA644" s="96"/>
      <c r="AB644" s="96"/>
      <c r="AC644" s="99"/>
      <c r="AD644" s="99"/>
      <c r="AE644" s="99"/>
      <c r="AF644" s="96"/>
      <c r="AG644" s="96"/>
      <c r="AH644" s="99"/>
      <c r="AI644" s="99"/>
      <c r="AJ644" s="99"/>
      <c r="AK644" s="96"/>
      <c r="AL644" s="96"/>
      <c r="AM644" s="99"/>
      <c r="AN644" s="99"/>
      <c r="AO644" s="99"/>
      <c r="AP644" s="96"/>
      <c r="AQ644" s="99"/>
      <c r="AR644" s="98"/>
      <c r="AS644" s="98"/>
      <c r="AT644" s="89"/>
      <c r="AU644" s="89"/>
      <c r="AV644" s="89"/>
      <c r="AW644" s="96"/>
      <c r="AX644" s="96"/>
      <c r="AY644" s="100"/>
      <c r="AZ644" s="88"/>
      <c r="BA644" s="88"/>
      <c r="BB644" s="88"/>
      <c r="BC644" s="88"/>
      <c r="BD644" s="88"/>
      <c r="BE644" s="88"/>
      <c r="BF644" s="88"/>
      <c r="BG644" s="88"/>
    </row>
    <row r="645" spans="4:59" s="90" customFormat="1" x14ac:dyDescent="0.2">
      <c r="D645" s="89"/>
      <c r="E645" s="96"/>
      <c r="F645" s="96"/>
      <c r="G645" s="96"/>
      <c r="H645" s="96"/>
      <c r="I645" s="97"/>
      <c r="J645" s="96"/>
      <c r="L645" s="96"/>
      <c r="M645" s="96"/>
      <c r="O645" s="98"/>
      <c r="Q645" s="98"/>
      <c r="R645" s="101"/>
      <c r="S645" s="101"/>
      <c r="T645" s="101"/>
      <c r="U645" s="99"/>
      <c r="V645" s="99"/>
      <c r="W645" s="96"/>
      <c r="X645" s="99"/>
      <c r="Y645" s="99"/>
      <c r="Z645" s="99"/>
      <c r="AA645" s="96"/>
      <c r="AB645" s="96"/>
      <c r="AC645" s="99"/>
      <c r="AD645" s="99"/>
      <c r="AE645" s="99"/>
      <c r="AF645" s="96"/>
      <c r="AG645" s="96"/>
      <c r="AH645" s="99"/>
      <c r="AI645" s="99"/>
      <c r="AJ645" s="99"/>
      <c r="AK645" s="96"/>
      <c r="AL645" s="96"/>
      <c r="AM645" s="99"/>
      <c r="AN645" s="99"/>
      <c r="AO645" s="99"/>
      <c r="AP645" s="96"/>
      <c r="AQ645" s="99"/>
      <c r="AR645" s="98"/>
      <c r="AS645" s="98"/>
      <c r="AT645" s="89"/>
      <c r="AU645" s="89"/>
      <c r="AV645" s="89"/>
      <c r="AW645" s="96"/>
      <c r="AX645" s="96"/>
      <c r="AY645" s="100"/>
      <c r="AZ645" s="88"/>
      <c r="BA645" s="88"/>
      <c r="BB645" s="88"/>
      <c r="BC645" s="88"/>
      <c r="BD645" s="88"/>
      <c r="BE645" s="88"/>
      <c r="BF645" s="88"/>
      <c r="BG645" s="88"/>
    </row>
    <row r="646" spans="4:59" s="90" customFormat="1" x14ac:dyDescent="0.2">
      <c r="D646" s="89"/>
      <c r="E646" s="96"/>
      <c r="F646" s="96"/>
      <c r="G646" s="96"/>
      <c r="H646" s="96"/>
      <c r="I646" s="97"/>
      <c r="J646" s="96"/>
      <c r="L646" s="96"/>
      <c r="M646" s="96"/>
      <c r="O646" s="98"/>
      <c r="Q646" s="98"/>
      <c r="R646" s="101"/>
      <c r="S646" s="101"/>
      <c r="T646" s="101"/>
      <c r="U646" s="99"/>
      <c r="V646" s="99"/>
      <c r="W646" s="96"/>
      <c r="X646" s="99"/>
      <c r="Y646" s="99"/>
      <c r="Z646" s="99"/>
      <c r="AA646" s="96"/>
      <c r="AB646" s="96"/>
      <c r="AC646" s="99"/>
      <c r="AD646" s="99"/>
      <c r="AE646" s="99"/>
      <c r="AF646" s="96"/>
      <c r="AG646" s="96"/>
      <c r="AH646" s="99"/>
      <c r="AI646" s="99"/>
      <c r="AJ646" s="99"/>
      <c r="AK646" s="96"/>
      <c r="AL646" s="96"/>
      <c r="AM646" s="99"/>
      <c r="AN646" s="99"/>
      <c r="AO646" s="99"/>
      <c r="AP646" s="96"/>
      <c r="AQ646" s="99"/>
      <c r="AR646" s="98"/>
      <c r="AS646" s="98"/>
      <c r="AT646" s="89"/>
      <c r="AU646" s="89"/>
      <c r="AV646" s="89"/>
      <c r="AW646" s="96"/>
      <c r="AX646" s="96"/>
      <c r="AY646" s="100"/>
      <c r="AZ646" s="88"/>
      <c r="BA646" s="88"/>
      <c r="BB646" s="88"/>
      <c r="BC646" s="88"/>
      <c r="BD646" s="88"/>
      <c r="BE646" s="88"/>
      <c r="BF646" s="88"/>
      <c r="BG646" s="88"/>
    </row>
    <row r="647" spans="4:59" s="90" customFormat="1" x14ac:dyDescent="0.2">
      <c r="D647" s="89"/>
      <c r="E647" s="96"/>
      <c r="F647" s="96"/>
      <c r="G647" s="96"/>
      <c r="H647" s="96"/>
      <c r="I647" s="97"/>
      <c r="J647" s="96"/>
      <c r="L647" s="96"/>
      <c r="M647" s="96"/>
      <c r="O647" s="98"/>
      <c r="Q647" s="98"/>
      <c r="R647" s="101"/>
      <c r="S647" s="101"/>
      <c r="T647" s="101"/>
      <c r="U647" s="99"/>
      <c r="V647" s="99"/>
      <c r="W647" s="96"/>
      <c r="X647" s="99"/>
      <c r="Y647" s="99"/>
      <c r="Z647" s="99"/>
      <c r="AA647" s="96"/>
      <c r="AB647" s="96"/>
      <c r="AC647" s="99"/>
      <c r="AD647" s="99"/>
      <c r="AE647" s="99"/>
      <c r="AF647" s="96"/>
      <c r="AG647" s="96"/>
      <c r="AH647" s="99"/>
      <c r="AI647" s="99"/>
      <c r="AJ647" s="99"/>
      <c r="AK647" s="96"/>
      <c r="AL647" s="96"/>
      <c r="AM647" s="99"/>
      <c r="AN647" s="99"/>
      <c r="AO647" s="99"/>
      <c r="AP647" s="96"/>
      <c r="AQ647" s="99"/>
      <c r="AR647" s="98"/>
      <c r="AS647" s="98"/>
      <c r="AT647" s="89"/>
      <c r="AU647" s="89"/>
      <c r="AV647" s="89"/>
      <c r="AW647" s="96"/>
      <c r="AX647" s="96"/>
      <c r="AY647" s="100"/>
      <c r="AZ647" s="88"/>
      <c r="BA647" s="88"/>
      <c r="BB647" s="88"/>
      <c r="BC647" s="88"/>
      <c r="BD647" s="88"/>
      <c r="BE647" s="88"/>
      <c r="BF647" s="88"/>
      <c r="BG647" s="88"/>
    </row>
    <row r="648" spans="4:59" x14ac:dyDescent="0.2">
      <c r="R648" s="101"/>
      <c r="S648" s="101"/>
      <c r="T648" s="101">
        <f>IF(S648=$S$665,1,IF(S648=$S$661,5,IF(S648=$S$662,4,IF(S648=$S$663,3,IF(S648=$S$664,2,0)))))</f>
        <v>0</v>
      </c>
    </row>
    <row r="649" spans="4:59" x14ac:dyDescent="0.2">
      <c r="R649" s="101"/>
      <c r="S649" s="101"/>
      <c r="T649" s="101"/>
    </row>
    <row r="650" spans="4:59" ht="57" customHeight="1" x14ac:dyDescent="0.2"/>
    <row r="654" spans="4:59" s="119" customFormat="1" x14ac:dyDescent="0.2">
      <c r="O654" s="99"/>
      <c r="Q654" s="99"/>
      <c r="R654" s="99"/>
      <c r="T654" s="99"/>
      <c r="U654" s="99"/>
      <c r="V654" s="99"/>
      <c r="X654" s="99"/>
      <c r="Y654" s="99"/>
      <c r="Z654" s="99"/>
      <c r="AC654" s="99"/>
      <c r="AD654" s="99"/>
      <c r="AE654" s="99"/>
      <c r="AH654" s="99"/>
      <c r="AI654" s="99"/>
      <c r="AJ654" s="99"/>
      <c r="AM654" s="99"/>
      <c r="AN654" s="99"/>
      <c r="AO654" s="99"/>
      <c r="AQ654" s="99"/>
      <c r="AR654" s="98"/>
      <c r="AS654" s="99"/>
    </row>
    <row r="655" spans="4:59" s="119" customFormat="1" x14ac:dyDescent="0.2">
      <c r="O655" s="99"/>
      <c r="Q655" s="99"/>
      <c r="R655" s="99"/>
      <c r="T655" s="99"/>
      <c r="U655" s="99"/>
      <c r="V655" s="99"/>
      <c r="X655" s="99"/>
      <c r="Y655" s="99"/>
      <c r="Z655" s="99"/>
      <c r="AC655" s="99"/>
      <c r="AD655" s="99"/>
      <c r="AE655" s="99"/>
      <c r="AH655" s="99"/>
      <c r="AI655" s="99"/>
      <c r="AJ655" s="99"/>
      <c r="AM655" s="99"/>
      <c r="AN655" s="99"/>
      <c r="AO655" s="99"/>
      <c r="AQ655" s="99"/>
      <c r="AR655" s="120"/>
      <c r="AS655" s="99"/>
    </row>
    <row r="656" spans="4:59" s="119" customFormat="1" x14ac:dyDescent="0.2">
      <c r="O656" s="99"/>
      <c r="Q656" s="99"/>
      <c r="R656" s="99"/>
      <c r="T656" s="99"/>
      <c r="U656" s="99"/>
      <c r="V656" s="99"/>
      <c r="X656" s="99"/>
      <c r="Y656" s="99"/>
      <c r="Z656" s="99"/>
      <c r="AC656" s="99"/>
      <c r="AD656" s="99"/>
      <c r="AE656" s="99"/>
      <c r="AH656" s="99"/>
      <c r="AI656" s="99"/>
      <c r="AJ656" s="99"/>
      <c r="AM656" s="99"/>
      <c r="AN656" s="99"/>
      <c r="AO656" s="99"/>
      <c r="AQ656" s="99"/>
      <c r="AR656" s="98"/>
      <c r="AS656" s="99"/>
    </row>
    <row r="657" spans="1:107" s="119" customFormat="1" x14ac:dyDescent="0.2">
      <c r="O657" s="99"/>
      <c r="Q657" s="99"/>
      <c r="R657" s="99"/>
      <c r="T657" s="99"/>
      <c r="U657" s="99"/>
      <c r="V657" s="99"/>
      <c r="X657" s="99"/>
      <c r="Y657" s="99"/>
      <c r="Z657" s="99"/>
      <c r="AC657" s="99"/>
      <c r="AD657" s="99"/>
      <c r="AE657" s="99"/>
      <c r="AH657" s="99"/>
      <c r="AI657" s="99"/>
      <c r="AJ657" s="99"/>
      <c r="AM657" s="99"/>
      <c r="AN657" s="99"/>
      <c r="AO657" s="99"/>
      <c r="AQ657" s="99"/>
      <c r="AR657" s="98"/>
      <c r="AS657" s="99"/>
    </row>
    <row r="658" spans="1:107" s="119" customFormat="1" x14ac:dyDescent="0.2">
      <c r="O658" s="99"/>
      <c r="Q658" s="99"/>
      <c r="R658" s="99"/>
      <c r="T658" s="99"/>
      <c r="U658" s="99"/>
      <c r="V658" s="99"/>
      <c r="X658" s="99"/>
      <c r="Y658" s="99"/>
      <c r="Z658" s="99"/>
      <c r="AC658" s="99"/>
      <c r="AD658" s="99"/>
      <c r="AE658" s="99"/>
      <c r="AH658" s="99"/>
      <c r="AI658" s="99"/>
      <c r="AJ658" s="99"/>
      <c r="AM658" s="99"/>
      <c r="AN658" s="99"/>
      <c r="AO658" s="99"/>
      <c r="AQ658" s="99"/>
      <c r="AR658" s="98"/>
      <c r="AS658" s="99"/>
    </row>
    <row r="659" spans="1:107" s="119" customFormat="1" x14ac:dyDescent="0.2">
      <c r="O659" s="99"/>
      <c r="Q659" s="99"/>
      <c r="R659" s="99"/>
      <c r="T659" s="99"/>
      <c r="U659" s="99"/>
      <c r="V659" s="99"/>
      <c r="X659" s="99"/>
      <c r="Y659" s="99"/>
      <c r="Z659" s="99"/>
      <c r="AC659" s="99"/>
      <c r="AD659" s="99"/>
      <c r="AE659" s="99"/>
      <c r="AH659" s="99"/>
      <c r="AI659" s="99"/>
      <c r="AJ659" s="99"/>
      <c r="AM659" s="99"/>
      <c r="AN659" s="99"/>
      <c r="AO659" s="99"/>
      <c r="AQ659" s="99"/>
      <c r="AR659" s="98"/>
      <c r="AS659" s="99"/>
    </row>
    <row r="660" spans="1:107" s="99" customFormat="1" ht="25.5" x14ac:dyDescent="0.2">
      <c r="A660" s="98" t="s">
        <v>111</v>
      </c>
      <c r="B660" s="98"/>
      <c r="C660" s="98"/>
      <c r="D660" s="98" t="s">
        <v>107</v>
      </c>
      <c r="E660" s="98" t="s">
        <v>208</v>
      </c>
      <c r="F660" s="98"/>
      <c r="G660" s="98" t="s">
        <v>187</v>
      </c>
      <c r="H660" s="98" t="s">
        <v>188</v>
      </c>
      <c r="I660" s="98" t="s">
        <v>189</v>
      </c>
      <c r="J660" s="98" t="s">
        <v>364</v>
      </c>
      <c r="L660" s="99" t="s">
        <v>343</v>
      </c>
      <c r="N660" s="98" t="s">
        <v>16</v>
      </c>
      <c r="S660" s="98" t="s">
        <v>44</v>
      </c>
      <c r="AA660" s="98" t="s">
        <v>242</v>
      </c>
      <c r="AK660" s="98" t="s">
        <v>218</v>
      </c>
      <c r="AL660" s="98"/>
      <c r="AP660" s="98" t="s">
        <v>223</v>
      </c>
      <c r="AV660" s="98" t="s">
        <v>222</v>
      </c>
      <c r="AW660" s="98" t="s">
        <v>210</v>
      </c>
      <c r="AY660" s="98" t="s">
        <v>209</v>
      </c>
      <c r="AZ660" s="98"/>
      <c r="BA660" s="98"/>
      <c r="BB660" s="98" t="s">
        <v>115</v>
      </c>
      <c r="BC660" s="98" t="s">
        <v>212</v>
      </c>
      <c r="BD660" s="120" t="s">
        <v>211</v>
      </c>
      <c r="BE660" s="98" t="s">
        <v>295</v>
      </c>
      <c r="BF660" s="98" t="s">
        <v>307</v>
      </c>
      <c r="BG660" s="98" t="s">
        <v>115</v>
      </c>
      <c r="BH660" s="98" t="s">
        <v>213</v>
      </c>
      <c r="BI660" s="313" t="s">
        <v>214</v>
      </c>
      <c r="BJ660" s="313"/>
      <c r="BK660" s="313"/>
      <c r="BL660" s="313"/>
      <c r="BM660" s="313"/>
      <c r="BN660" s="313"/>
      <c r="BO660" s="313"/>
      <c r="BP660" s="313"/>
      <c r="BQ660" s="313"/>
      <c r="BR660" s="313"/>
      <c r="BS660" s="313"/>
      <c r="BT660" s="313"/>
      <c r="BU660" s="313"/>
      <c r="BV660" s="313"/>
      <c r="BW660" s="313"/>
      <c r="BX660" s="313"/>
      <c r="BY660" s="313"/>
      <c r="BZ660" s="313"/>
      <c r="CA660" s="313"/>
      <c r="CC660" s="313" t="s">
        <v>215</v>
      </c>
      <c r="CD660" s="313"/>
      <c r="CE660" s="313"/>
      <c r="CF660" s="313"/>
      <c r="CG660" s="313"/>
      <c r="CH660" s="313"/>
      <c r="CI660" s="313"/>
      <c r="CJ660" s="313"/>
      <c r="CK660" s="313"/>
      <c r="CL660" s="313"/>
      <c r="CN660" s="313" t="s">
        <v>216</v>
      </c>
      <c r="CO660" s="313"/>
      <c r="CP660" s="313"/>
      <c r="CQ660" s="313"/>
      <c r="CR660" s="313"/>
      <c r="CS660" s="313"/>
      <c r="CT660" s="313"/>
      <c r="CU660" s="313"/>
      <c r="CV660" s="313"/>
      <c r="CW660" s="120"/>
      <c r="CY660" s="348" t="s">
        <v>349</v>
      </c>
      <c r="CZ660" s="348"/>
      <c r="DA660" s="348"/>
      <c r="DB660" s="348"/>
      <c r="DC660" s="348"/>
    </row>
    <row r="661" spans="1:107" s="99" customFormat="1" ht="153" x14ac:dyDescent="0.2">
      <c r="A661" s="99" t="s">
        <v>107</v>
      </c>
      <c r="D661" s="99" t="s">
        <v>121</v>
      </c>
      <c r="E661" s="99" t="s">
        <v>147</v>
      </c>
      <c r="G661" s="99" t="s">
        <v>188</v>
      </c>
      <c r="H661" s="99" t="s">
        <v>27</v>
      </c>
      <c r="I661" s="99" t="s">
        <v>190</v>
      </c>
      <c r="J661" s="99" t="s">
        <v>87</v>
      </c>
      <c r="K661" s="99" t="s">
        <v>248</v>
      </c>
      <c r="L661" s="98" t="s">
        <v>192</v>
      </c>
      <c r="N661" s="99" t="s">
        <v>103</v>
      </c>
      <c r="S661" s="99" t="s">
        <v>204</v>
      </c>
      <c r="AA661" s="99" t="s">
        <v>243</v>
      </c>
      <c r="AK661" s="99" t="s">
        <v>219</v>
      </c>
      <c r="AP661" s="99" t="s">
        <v>217</v>
      </c>
      <c r="AV661" s="99" t="s">
        <v>224</v>
      </c>
      <c r="AW661" s="99" t="s">
        <v>106</v>
      </c>
      <c r="AY661" s="98" t="s">
        <v>68</v>
      </c>
      <c r="AZ661" s="98" t="s">
        <v>69</v>
      </c>
      <c r="BA661" s="98" t="s">
        <v>70</v>
      </c>
      <c r="BB661" s="99" t="s">
        <v>309</v>
      </c>
      <c r="BC661" s="99" t="s">
        <v>345</v>
      </c>
      <c r="BD661" s="99" t="s">
        <v>131</v>
      </c>
      <c r="BE661" s="99" t="s">
        <v>296</v>
      </c>
      <c r="BF661" s="121" t="s">
        <v>302</v>
      </c>
      <c r="BG661" s="99" t="s">
        <v>309</v>
      </c>
      <c r="BH661" s="99" t="s">
        <v>375</v>
      </c>
      <c r="BI661" s="98" t="str">
        <f>BG682</f>
        <v>RECTORÍA</v>
      </c>
      <c r="BJ661" s="98" t="str">
        <f>BG680</f>
        <v>JURIDICA</v>
      </c>
      <c r="BK661" s="98" t="str">
        <f>+BG687</f>
        <v>VICERRECTORIA_ADMINISTRATIVA_FINANCIERA</v>
      </c>
      <c r="BL661" s="98" t="str">
        <f>+BG689</f>
        <v>VICERRECTORÍA_INVESTIGACIONES_INNOVACIÓN_Y_EXTENSIÓN</v>
      </c>
      <c r="BM661" s="98" t="str">
        <f>BG686</f>
        <v>VICERRECTORÍA_ACADÉMICA</v>
      </c>
      <c r="BN661" s="98" t="str">
        <f>+BG688</f>
        <v>VICERRECTORÍA_RESPONSABILIDAD_SOCIAL_Y_BIENESTAR_UNIVERSITARIO</v>
      </c>
      <c r="BO661" s="98" t="str">
        <f>BG681</f>
        <v>PLANEACIÓN</v>
      </c>
      <c r="BP661" s="98" t="str">
        <f>BG684</f>
        <v>RELACIONES_INTERNACIONALES</v>
      </c>
      <c r="BQ661" s="98" t="str">
        <f>BG663</f>
        <v>CONTROL_INTERNO</v>
      </c>
      <c r="BR661" s="98" t="str">
        <f>BG664</f>
        <v>CONTROL_DISCIPLINARIO_INTERNO</v>
      </c>
      <c r="BS661" s="98" t="str">
        <f>BG685</f>
        <v>SECRETARIA_GENERAL</v>
      </c>
      <c r="BT661" s="98" t="str">
        <f>BG679</f>
        <v>GESTIÓN_FINANCIERA</v>
      </c>
      <c r="BU661" s="98" t="str">
        <f>BG677</f>
        <v>GESTIÓN_DE_TECNOLOGÍAS_INFORMÁTICAS_Y_SISTEMAS_DE_INFORMACIÓN</v>
      </c>
      <c r="BV661" s="98" t="str">
        <f>BG676</f>
        <v>GESTIÓN_DEL_TALENTO_HUMANO</v>
      </c>
      <c r="BW661" s="98" t="str">
        <f>BG675</f>
        <v>GESTIÓN_DE_SERVICIOS_INSTITUCIONALES</v>
      </c>
      <c r="BX661" s="98" t="str">
        <f>BG683</f>
        <v>RECURSOS_INFORMÁTICOS_Y_EDUCATIVOS_CRIE</v>
      </c>
      <c r="BY661" s="98" t="str">
        <f>BG661</f>
        <v>ADMISIONES_REGISTRO_Y_CONTROL_ACADÉMICO</v>
      </c>
      <c r="BZ661" s="98" t="str">
        <f>BG662</f>
        <v>BIBLIOTECA_E_INFORMACIÓN_CIENTIFICA</v>
      </c>
      <c r="CA661" s="98" t="s">
        <v>271</v>
      </c>
      <c r="CC661" s="98" t="s">
        <v>146</v>
      </c>
      <c r="CD661" s="98" t="s">
        <v>145</v>
      </c>
      <c r="CE661" s="98" t="s">
        <v>142</v>
      </c>
      <c r="CF661" s="98" t="s">
        <v>143</v>
      </c>
      <c r="CG661" s="98" t="s">
        <v>144</v>
      </c>
      <c r="CH661" s="98" t="s">
        <v>139</v>
      </c>
      <c r="CI661" s="98" t="s">
        <v>291</v>
      </c>
      <c r="CJ661" s="98" t="s">
        <v>353</v>
      </c>
      <c r="CK661" s="98" t="s">
        <v>140</v>
      </c>
      <c r="CL661" s="98" t="s">
        <v>141</v>
      </c>
      <c r="CN661" s="98" t="s">
        <v>205</v>
      </c>
      <c r="CO661" s="98" t="s">
        <v>178</v>
      </c>
      <c r="CP661" s="98" t="s">
        <v>181</v>
      </c>
      <c r="CQ661" s="98" t="s">
        <v>179</v>
      </c>
      <c r="CR661" s="98" t="s">
        <v>177</v>
      </c>
      <c r="CS661" s="98" t="s">
        <v>186</v>
      </c>
      <c r="CT661" s="98"/>
      <c r="CV661" s="98"/>
      <c r="CY661" s="99" t="s">
        <v>345</v>
      </c>
      <c r="CZ661" s="99" t="s">
        <v>346</v>
      </c>
      <c r="DA661" s="99" t="s">
        <v>347</v>
      </c>
      <c r="DB661" s="99" t="s">
        <v>350</v>
      </c>
      <c r="DC661" s="99" t="s">
        <v>348</v>
      </c>
    </row>
    <row r="662" spans="1:107" s="99" customFormat="1" ht="229.5" x14ac:dyDescent="0.2">
      <c r="A662" s="99" t="s">
        <v>112</v>
      </c>
      <c r="D662" s="99" t="s">
        <v>108</v>
      </c>
      <c r="E662" s="97" t="s">
        <v>148</v>
      </c>
      <c r="F662" s="97"/>
      <c r="G662" s="99" t="s">
        <v>189</v>
      </c>
      <c r="H662" s="99" t="s">
        <v>26</v>
      </c>
      <c r="I662" s="99" t="s">
        <v>30</v>
      </c>
      <c r="J662" s="99" t="s">
        <v>88</v>
      </c>
      <c r="K662" s="99" t="s">
        <v>249</v>
      </c>
      <c r="L662" s="98" t="s">
        <v>193</v>
      </c>
      <c r="N662" s="99" t="s">
        <v>104</v>
      </c>
      <c r="S662" s="99" t="s">
        <v>263</v>
      </c>
      <c r="AA662" s="99" t="s">
        <v>244</v>
      </c>
      <c r="AK662" s="99" t="s">
        <v>220</v>
      </c>
      <c r="AP662" s="99" t="s">
        <v>221</v>
      </c>
      <c r="AV662" s="99" t="s">
        <v>225</v>
      </c>
      <c r="AW662" s="99" t="s">
        <v>69</v>
      </c>
      <c r="AY662" s="99" t="s">
        <v>71</v>
      </c>
      <c r="AZ662" s="99" t="s">
        <v>72</v>
      </c>
      <c r="BA662" s="99" t="s">
        <v>73</v>
      </c>
      <c r="BB662" s="99" t="s">
        <v>138</v>
      </c>
      <c r="BC662" s="99" t="s">
        <v>346</v>
      </c>
      <c r="BD662" s="99" t="s">
        <v>379</v>
      </c>
      <c r="BE662" s="99" t="s">
        <v>297</v>
      </c>
      <c r="BF662" s="121" t="s">
        <v>303</v>
      </c>
      <c r="BG662" s="99" t="s">
        <v>138</v>
      </c>
      <c r="BH662" s="99" t="s">
        <v>130</v>
      </c>
      <c r="BI662" s="99" t="s">
        <v>120</v>
      </c>
      <c r="BJ662" s="99" t="s">
        <v>120</v>
      </c>
      <c r="BK662" s="99" t="s">
        <v>121</v>
      </c>
      <c r="BL662" s="99" t="s">
        <v>122</v>
      </c>
      <c r="BM662" s="99" t="s">
        <v>121</v>
      </c>
      <c r="BN662" s="99" t="s">
        <v>108</v>
      </c>
      <c r="BO662" s="99" t="s">
        <v>121</v>
      </c>
      <c r="BP662" s="99" t="s">
        <v>109</v>
      </c>
      <c r="BQ662" s="99" t="s">
        <v>123</v>
      </c>
      <c r="BR662" s="99" t="s">
        <v>123</v>
      </c>
      <c r="BS662" s="99" t="s">
        <v>120</v>
      </c>
      <c r="BT662" s="99" t="s">
        <v>120</v>
      </c>
      <c r="BU662" s="99" t="s">
        <v>120</v>
      </c>
      <c r="BV662" s="99" t="s">
        <v>120</v>
      </c>
      <c r="BW662" s="99" t="s">
        <v>120</v>
      </c>
      <c r="BX662" s="99" t="s">
        <v>120</v>
      </c>
      <c r="BY662" s="99" t="s">
        <v>108</v>
      </c>
      <c r="BZ662" s="99" t="s">
        <v>108</v>
      </c>
      <c r="CA662" s="99" t="s">
        <v>124</v>
      </c>
      <c r="CC662" s="99" t="s">
        <v>108</v>
      </c>
      <c r="CD662" s="99" t="s">
        <v>108</v>
      </c>
      <c r="CE662" s="99" t="s">
        <v>108</v>
      </c>
      <c r="CF662" s="99" t="s">
        <v>108</v>
      </c>
      <c r="CG662" s="99" t="s">
        <v>108</v>
      </c>
      <c r="CH662" s="99" t="s">
        <v>108</v>
      </c>
      <c r="CI662" s="99" t="s">
        <v>108</v>
      </c>
      <c r="CJ662" s="99" t="s">
        <v>108</v>
      </c>
      <c r="CK662" s="99" t="s">
        <v>108</v>
      </c>
      <c r="CL662" s="99" t="s">
        <v>108</v>
      </c>
      <c r="CN662" s="99" t="s">
        <v>125</v>
      </c>
      <c r="CO662" s="99" t="s">
        <v>125</v>
      </c>
      <c r="CP662" s="99" t="s">
        <v>125</v>
      </c>
      <c r="CQ662" s="99" t="s">
        <v>125</v>
      </c>
      <c r="CR662" s="99" t="s">
        <v>125</v>
      </c>
      <c r="CS662" s="99" t="s">
        <v>125</v>
      </c>
      <c r="CY662" s="99" t="s">
        <v>296</v>
      </c>
      <c r="CZ662" s="99" t="s">
        <v>297</v>
      </c>
      <c r="DA662" s="99" t="s">
        <v>298</v>
      </c>
      <c r="DB662" s="99" t="s">
        <v>300</v>
      </c>
      <c r="DC662" s="99" t="s">
        <v>301</v>
      </c>
    </row>
    <row r="663" spans="1:107" s="99" customFormat="1" ht="255" x14ac:dyDescent="0.2">
      <c r="A663" s="99" t="s">
        <v>247</v>
      </c>
      <c r="D663" s="99" t="s">
        <v>122</v>
      </c>
      <c r="E663" s="97" t="s">
        <v>149</v>
      </c>
      <c r="F663" s="97"/>
      <c r="G663" s="99" t="s">
        <v>97</v>
      </c>
      <c r="H663" s="99" t="s">
        <v>171</v>
      </c>
      <c r="I663" s="99" t="s">
        <v>333</v>
      </c>
      <c r="J663" s="99" t="s">
        <v>86</v>
      </c>
      <c r="K663" s="99" t="s">
        <v>262</v>
      </c>
      <c r="N663" s="99" t="s">
        <v>85</v>
      </c>
      <c r="S663" s="99" t="s">
        <v>246</v>
      </c>
      <c r="AA663" s="99" t="s">
        <v>245</v>
      </c>
      <c r="AV663" s="99" t="s">
        <v>226</v>
      </c>
      <c r="AW663" s="99" t="s">
        <v>70</v>
      </c>
      <c r="AZ663" s="99" t="s">
        <v>74</v>
      </c>
      <c r="BA663" s="99" t="s">
        <v>72</v>
      </c>
      <c r="BB663" s="99" t="s">
        <v>137</v>
      </c>
      <c r="BC663" s="99" t="s">
        <v>347</v>
      </c>
      <c r="BD663" s="99" t="s">
        <v>299</v>
      </c>
      <c r="BE663" s="99" t="s">
        <v>298</v>
      </c>
      <c r="BF663" s="122" t="s">
        <v>304</v>
      </c>
      <c r="BG663" s="99" t="s">
        <v>137</v>
      </c>
      <c r="BH663" s="99" t="s">
        <v>128</v>
      </c>
      <c r="BI663" s="99" t="s">
        <v>121</v>
      </c>
      <c r="BK663" s="99" t="s">
        <v>120</v>
      </c>
      <c r="BL663" s="99" t="s">
        <v>125</v>
      </c>
      <c r="BM663" s="99" t="s">
        <v>108</v>
      </c>
      <c r="BN663" s="99" t="s">
        <v>119</v>
      </c>
      <c r="BO663" s="99" t="s">
        <v>120</v>
      </c>
      <c r="BV663" s="99" t="s">
        <v>119</v>
      </c>
      <c r="BW663" s="99" t="s">
        <v>123</v>
      </c>
      <c r="CC663" s="99" t="s">
        <v>122</v>
      </c>
      <c r="CD663" s="99" t="s">
        <v>122</v>
      </c>
      <c r="CE663" s="99" t="s">
        <v>122</v>
      </c>
      <c r="CF663" s="99" t="s">
        <v>122</v>
      </c>
      <c r="CG663" s="99" t="s">
        <v>122</v>
      </c>
      <c r="CH663" s="99" t="s">
        <v>122</v>
      </c>
      <c r="CI663" s="99" t="s">
        <v>122</v>
      </c>
      <c r="CJ663" s="99" t="s">
        <v>122</v>
      </c>
      <c r="CK663" s="99" t="s">
        <v>122</v>
      </c>
      <c r="CL663" s="99" t="s">
        <v>122</v>
      </c>
      <c r="CY663" s="123"/>
      <c r="CZ663" s="123"/>
      <c r="DA663" s="123"/>
      <c r="DB663" s="123"/>
      <c r="DC663" s="123"/>
    </row>
    <row r="664" spans="1:107" s="99" customFormat="1" ht="178.5" x14ac:dyDescent="0.2">
      <c r="D664" s="99" t="s">
        <v>125</v>
      </c>
      <c r="E664" s="97" t="s">
        <v>150</v>
      </c>
      <c r="F664" s="97"/>
      <c r="H664" s="99" t="s">
        <v>25</v>
      </c>
      <c r="I664" s="99" t="s">
        <v>29</v>
      </c>
      <c r="J664" s="99" t="s">
        <v>89</v>
      </c>
      <c r="N664" s="99" t="s">
        <v>105</v>
      </c>
      <c r="S664" s="99" t="s">
        <v>239</v>
      </c>
      <c r="AV664" s="99" t="s">
        <v>308</v>
      </c>
      <c r="AZ664" s="99" t="s">
        <v>75</v>
      </c>
      <c r="BA664" s="99" t="s">
        <v>74</v>
      </c>
      <c r="BB664" s="99" t="s">
        <v>381</v>
      </c>
      <c r="BC664" s="99" t="s">
        <v>350</v>
      </c>
      <c r="BD664" s="99" t="s">
        <v>114</v>
      </c>
      <c r="BE664" s="99" t="s">
        <v>300</v>
      </c>
      <c r="BF664" s="121" t="s">
        <v>305</v>
      </c>
      <c r="BG664" s="99" t="s">
        <v>381</v>
      </c>
      <c r="BH664" s="99" t="s">
        <v>126</v>
      </c>
      <c r="BK664" s="99" t="s">
        <v>125</v>
      </c>
      <c r="BL664" s="99" t="s">
        <v>108</v>
      </c>
      <c r="BM664" s="99" t="s">
        <v>110</v>
      </c>
      <c r="BO664" s="99" t="s">
        <v>124</v>
      </c>
      <c r="CC664" s="99" t="s">
        <v>125</v>
      </c>
      <c r="CD664" s="99" t="s">
        <v>125</v>
      </c>
      <c r="CE664" s="99" t="s">
        <v>125</v>
      </c>
      <c r="CF664" s="99" t="s">
        <v>125</v>
      </c>
      <c r="CG664" s="99" t="s">
        <v>125</v>
      </c>
      <c r="CH664" s="99" t="s">
        <v>125</v>
      </c>
      <c r="CI664" s="99" t="s">
        <v>125</v>
      </c>
      <c r="CJ664" s="99" t="s">
        <v>125</v>
      </c>
      <c r="CK664" s="99" t="s">
        <v>125</v>
      </c>
      <c r="CL664" s="99" t="s">
        <v>125</v>
      </c>
      <c r="CY664" s="123"/>
      <c r="CZ664" s="123"/>
      <c r="DA664" s="123"/>
      <c r="DB664" s="123"/>
      <c r="DC664" s="123"/>
    </row>
    <row r="665" spans="1:107" s="99" customFormat="1" ht="216.75" x14ac:dyDescent="0.2">
      <c r="D665" s="99" t="s">
        <v>120</v>
      </c>
      <c r="E665" s="99" t="s">
        <v>151</v>
      </c>
      <c r="H665" s="99" t="s">
        <v>24</v>
      </c>
      <c r="I665" s="99" t="s">
        <v>28</v>
      </c>
      <c r="J665" s="99" t="s">
        <v>90</v>
      </c>
      <c r="N665" s="99" t="s">
        <v>96</v>
      </c>
      <c r="S665" s="99" t="s">
        <v>240</v>
      </c>
      <c r="AV665" s="99" t="s">
        <v>227</v>
      </c>
      <c r="BA665" s="99" t="s">
        <v>75</v>
      </c>
      <c r="BB665" s="99" t="s">
        <v>146</v>
      </c>
      <c r="BC665" s="99" t="s">
        <v>348</v>
      </c>
      <c r="BD665" s="99" t="s">
        <v>175</v>
      </c>
      <c r="BE665" s="99" t="s">
        <v>301</v>
      </c>
      <c r="BF665" s="121" t="s">
        <v>306</v>
      </c>
      <c r="BG665" s="99" t="s">
        <v>146</v>
      </c>
      <c r="BH665" s="99" t="s">
        <v>206</v>
      </c>
      <c r="BK665" s="99" t="s">
        <v>119</v>
      </c>
      <c r="BL665" s="99" t="s">
        <v>124</v>
      </c>
      <c r="BM665" s="99" t="s">
        <v>124</v>
      </c>
      <c r="CC665" s="99" t="s">
        <v>120</v>
      </c>
      <c r="CD665" s="99" t="s">
        <v>120</v>
      </c>
      <c r="CE665" s="99" t="s">
        <v>120</v>
      </c>
      <c r="CF665" s="99" t="s">
        <v>120</v>
      </c>
      <c r="CG665" s="99" t="s">
        <v>120</v>
      </c>
      <c r="CH665" s="99" t="s">
        <v>120</v>
      </c>
      <c r="CI665" s="99" t="s">
        <v>120</v>
      </c>
      <c r="CJ665" s="99" t="s">
        <v>120</v>
      </c>
      <c r="CK665" s="99" t="s">
        <v>120</v>
      </c>
      <c r="CL665" s="99" t="s">
        <v>120</v>
      </c>
      <c r="CY665" s="123"/>
      <c r="CZ665" s="123"/>
      <c r="DA665" s="123"/>
      <c r="DB665" s="123"/>
      <c r="DC665" s="123"/>
    </row>
    <row r="666" spans="1:107" s="99" customFormat="1" ht="178.5" x14ac:dyDescent="0.2">
      <c r="D666" s="99" t="s">
        <v>123</v>
      </c>
      <c r="E666" s="99" t="s">
        <v>154</v>
      </c>
      <c r="H666" s="99" t="s">
        <v>23</v>
      </c>
      <c r="I666" s="99" t="s">
        <v>170</v>
      </c>
      <c r="J666" s="99" t="s">
        <v>91</v>
      </c>
      <c r="AV666" s="99" t="s">
        <v>228</v>
      </c>
      <c r="BB666" s="99" t="s">
        <v>145</v>
      </c>
      <c r="BG666" s="99" t="s">
        <v>145</v>
      </c>
      <c r="BH666" s="99" t="s">
        <v>356</v>
      </c>
      <c r="BK666" s="99" t="s">
        <v>123</v>
      </c>
      <c r="BM666" s="99" t="s">
        <v>119</v>
      </c>
      <c r="CY666" s="123"/>
      <c r="CZ666" s="123"/>
      <c r="DA666" s="123"/>
      <c r="DB666" s="123"/>
      <c r="DC666" s="123"/>
    </row>
    <row r="667" spans="1:107" s="99" customFormat="1" ht="331.5" x14ac:dyDescent="0.2">
      <c r="D667" s="99" t="s">
        <v>124</v>
      </c>
      <c r="E667" s="99" t="s">
        <v>155</v>
      </c>
      <c r="H667" s="99" t="s">
        <v>92</v>
      </c>
      <c r="I667" s="99" t="s">
        <v>367</v>
      </c>
      <c r="J667" s="99" t="s">
        <v>92</v>
      </c>
      <c r="K667" s="283" t="s">
        <v>17</v>
      </c>
      <c r="L667" s="283"/>
      <c r="M667" s="283"/>
      <c r="N667" s="283"/>
      <c r="O667" s="283"/>
      <c r="P667" s="283"/>
      <c r="Q667" s="283"/>
      <c r="R667" s="283"/>
      <c r="S667" s="283"/>
      <c r="T667" s="283"/>
      <c r="U667" s="283"/>
      <c r="V667" s="283"/>
      <c r="W667" s="283"/>
      <c r="X667" s="283"/>
      <c r="Y667" s="283"/>
      <c r="Z667" s="283"/>
      <c r="AA667" s="283"/>
      <c r="AB667" s="283"/>
      <c r="AC667" s="283"/>
      <c r="AD667" s="283"/>
      <c r="AE667" s="283"/>
      <c r="AF667" s="283"/>
      <c r="AG667" s="283"/>
      <c r="AH667" s="283"/>
      <c r="AI667" s="283"/>
      <c r="AJ667" s="283"/>
      <c r="AK667" s="283"/>
      <c r="AL667" s="283"/>
      <c r="AM667" s="283"/>
      <c r="AN667" s="283"/>
      <c r="AO667" s="283"/>
      <c r="AP667" s="283"/>
      <c r="AQ667" s="283"/>
      <c r="AR667" s="283"/>
      <c r="AS667" s="283"/>
      <c r="AT667" s="283"/>
      <c r="AU667" s="283"/>
      <c r="AV667" s="99" t="s">
        <v>229</v>
      </c>
      <c r="AW667" s="120"/>
      <c r="BB667" s="99" t="s">
        <v>142</v>
      </c>
      <c r="BG667" s="99" t="s">
        <v>142</v>
      </c>
      <c r="BH667" s="99" t="s">
        <v>357</v>
      </c>
      <c r="BK667" s="99" t="s">
        <v>124</v>
      </c>
    </row>
    <row r="668" spans="1:107" s="99" customFormat="1" ht="178.5" x14ac:dyDescent="0.2">
      <c r="D668" s="99" t="s">
        <v>109</v>
      </c>
      <c r="E668" s="99" t="s">
        <v>153</v>
      </c>
      <c r="H668" s="99" t="s">
        <v>368</v>
      </c>
      <c r="J668" s="99" t="s">
        <v>93</v>
      </c>
      <c r="K668" s="124" t="s">
        <v>87</v>
      </c>
      <c r="L668" s="124" t="s">
        <v>88</v>
      </c>
      <c r="M668" s="124" t="s">
        <v>86</v>
      </c>
      <c r="N668" s="124" t="s">
        <v>89</v>
      </c>
      <c r="O668" s="98"/>
      <c r="P668" s="124" t="s">
        <v>90</v>
      </c>
      <c r="Q668" s="98"/>
      <c r="R668" s="98"/>
      <c r="S668" s="124" t="s">
        <v>91</v>
      </c>
      <c r="T668" s="98"/>
      <c r="W668" s="124" t="s">
        <v>92</v>
      </c>
      <c r="AA668" s="124" t="s">
        <v>93</v>
      </c>
      <c r="AB668" s="124" t="s">
        <v>101</v>
      </c>
      <c r="AC668" s="98"/>
      <c r="AD668" s="98"/>
      <c r="AE668" s="98"/>
      <c r="AF668" s="124" t="s">
        <v>365</v>
      </c>
      <c r="AG668" s="124" t="s">
        <v>94</v>
      </c>
      <c r="AJ668" s="98"/>
      <c r="AK668" s="124" t="s">
        <v>102</v>
      </c>
      <c r="AL668" s="124" t="s">
        <v>369</v>
      </c>
      <c r="AP668" s="124" t="s">
        <v>370</v>
      </c>
      <c r="AS668" s="98" t="s">
        <v>371</v>
      </c>
      <c r="AT668" s="124" t="s">
        <v>374</v>
      </c>
      <c r="AU668" s="124" t="s">
        <v>373</v>
      </c>
      <c r="AV668" s="99" t="s">
        <v>230</v>
      </c>
      <c r="AY668" s="98"/>
      <c r="AZ668" s="98"/>
      <c r="BB668" s="99" t="s">
        <v>143</v>
      </c>
      <c r="BC668" s="98"/>
      <c r="BD668" s="98"/>
      <c r="BE668" s="98"/>
      <c r="BF668" s="98"/>
      <c r="BG668" s="99" t="s">
        <v>143</v>
      </c>
      <c r="BH668" s="99" t="s">
        <v>315</v>
      </c>
    </row>
    <row r="669" spans="1:107" s="99" customFormat="1" ht="255" x14ac:dyDescent="0.2">
      <c r="D669" s="99" t="s">
        <v>110</v>
      </c>
      <c r="E669" s="99" t="s">
        <v>276</v>
      </c>
      <c r="H669" s="99" t="s">
        <v>366</v>
      </c>
      <c r="J669" s="99" t="s">
        <v>101</v>
      </c>
      <c r="K669" s="99" t="s">
        <v>98</v>
      </c>
      <c r="L669" s="99" t="s">
        <v>98</v>
      </c>
      <c r="M669" s="99" t="s">
        <v>98</v>
      </c>
      <c r="N669" s="99" t="s">
        <v>98</v>
      </c>
      <c r="P669" s="99" t="s">
        <v>98</v>
      </c>
      <c r="S669" s="99" t="s">
        <v>98</v>
      </c>
      <c r="W669" s="99" t="s">
        <v>98</v>
      </c>
      <c r="AA669" s="99" t="s">
        <v>98</v>
      </c>
      <c r="AB669" s="99" t="s">
        <v>98</v>
      </c>
      <c r="AF669" s="99" t="s">
        <v>98</v>
      </c>
      <c r="AG669" s="99" t="s">
        <v>98</v>
      </c>
      <c r="AK669" s="99" t="s">
        <v>98</v>
      </c>
      <c r="AL669" s="99" t="s">
        <v>98</v>
      </c>
      <c r="AP669" s="99" t="s">
        <v>98</v>
      </c>
      <c r="AS669" s="99" t="s">
        <v>98</v>
      </c>
      <c r="AT669" s="99" t="s">
        <v>98</v>
      </c>
      <c r="AU669" s="99" t="s">
        <v>98</v>
      </c>
      <c r="AV669" s="99" t="s">
        <v>231</v>
      </c>
      <c r="AY669" s="98"/>
      <c r="BB669" s="99" t="s">
        <v>144</v>
      </c>
      <c r="BC669" s="98" t="s">
        <v>247</v>
      </c>
      <c r="BD669" s="98"/>
      <c r="BG669" s="99" t="s">
        <v>144</v>
      </c>
      <c r="BH669" s="99" t="s">
        <v>316</v>
      </c>
    </row>
    <row r="670" spans="1:107" s="99" customFormat="1" ht="153" x14ac:dyDescent="0.2">
      <c r="D670" s="99" t="s">
        <v>119</v>
      </c>
      <c r="E670" s="99" t="s">
        <v>152</v>
      </c>
      <c r="J670" s="99" t="s">
        <v>365</v>
      </c>
      <c r="K670" s="99" t="s">
        <v>165</v>
      </c>
      <c r="L670" s="99" t="s">
        <v>165</v>
      </c>
      <c r="M670" s="99" t="s">
        <v>165</v>
      </c>
      <c r="N670" s="99" t="s">
        <v>165</v>
      </c>
      <c r="P670" s="99" t="s">
        <v>165</v>
      </c>
      <c r="S670" s="99" t="s">
        <v>165</v>
      </c>
      <c r="W670" s="99" t="s">
        <v>165</v>
      </c>
      <c r="AA670" s="99" t="s">
        <v>99</v>
      </c>
      <c r="AB670" s="99" t="s">
        <v>165</v>
      </c>
      <c r="AF670" s="99" t="s">
        <v>165</v>
      </c>
      <c r="AG670" s="99" t="s">
        <v>165</v>
      </c>
      <c r="AK670" s="99" t="s">
        <v>165</v>
      </c>
      <c r="AL670" s="99" t="s">
        <v>165</v>
      </c>
      <c r="AP670" s="99" t="s">
        <v>165</v>
      </c>
      <c r="AS670" s="99" t="s">
        <v>165</v>
      </c>
      <c r="AT670" s="99" t="s">
        <v>165</v>
      </c>
      <c r="AU670" s="99" t="s">
        <v>165</v>
      </c>
      <c r="AV670" s="99" t="s">
        <v>232</v>
      </c>
      <c r="BB670" s="99" t="s">
        <v>139</v>
      </c>
      <c r="BC670" s="99" t="s">
        <v>186</v>
      </c>
      <c r="BD670" s="99" t="s">
        <v>185</v>
      </c>
      <c r="BG670" s="99" t="s">
        <v>139</v>
      </c>
      <c r="BH670" s="99" t="s">
        <v>317</v>
      </c>
    </row>
    <row r="671" spans="1:107" s="99" customFormat="1" ht="51" x14ac:dyDescent="0.2">
      <c r="J671" s="99" t="s">
        <v>94</v>
      </c>
      <c r="K671" s="99" t="s">
        <v>99</v>
      </c>
      <c r="L671" s="99" t="s">
        <v>99</v>
      </c>
      <c r="M671" s="99" t="s">
        <v>99</v>
      </c>
      <c r="N671" s="99" t="s">
        <v>99</v>
      </c>
      <c r="P671" s="99" t="s">
        <v>99</v>
      </c>
      <c r="S671" s="99" t="s">
        <v>99</v>
      </c>
      <c r="W671" s="99" t="s">
        <v>99</v>
      </c>
      <c r="AA671" s="99" t="s">
        <v>100</v>
      </c>
      <c r="AB671" s="99" t="s">
        <v>99</v>
      </c>
      <c r="AF671" s="99" t="s">
        <v>99</v>
      </c>
      <c r="AG671" s="99" t="s">
        <v>99</v>
      </c>
      <c r="AK671" s="99" t="s">
        <v>99</v>
      </c>
      <c r="AL671" s="99" t="s">
        <v>99</v>
      </c>
      <c r="AP671" s="99" t="s">
        <v>99</v>
      </c>
      <c r="AR671" s="98"/>
      <c r="AS671" s="99" t="s">
        <v>99</v>
      </c>
      <c r="AT671" s="99" t="s">
        <v>99</v>
      </c>
      <c r="AU671" s="99" t="s">
        <v>99</v>
      </c>
      <c r="BB671" s="99" t="s">
        <v>291</v>
      </c>
      <c r="BC671" s="99" t="s">
        <v>178</v>
      </c>
      <c r="BD671" s="99" t="s">
        <v>176</v>
      </c>
      <c r="BG671" s="99" t="s">
        <v>291</v>
      </c>
      <c r="BH671" s="99" t="s">
        <v>352</v>
      </c>
    </row>
    <row r="672" spans="1:107" s="99" customFormat="1" ht="51" x14ac:dyDescent="0.2">
      <c r="D672" s="98"/>
      <c r="E672" s="98"/>
      <c r="F672" s="98"/>
      <c r="J672" s="99" t="s">
        <v>102</v>
      </c>
      <c r="K672" s="99" t="s">
        <v>164</v>
      </c>
      <c r="L672" s="99" t="s">
        <v>164</v>
      </c>
      <c r="M672" s="99" t="s">
        <v>164</v>
      </c>
      <c r="N672" s="99" t="s">
        <v>164</v>
      </c>
      <c r="P672" s="99" t="s">
        <v>164</v>
      </c>
      <c r="S672" s="99" t="s">
        <v>164</v>
      </c>
      <c r="W672" s="99" t="s">
        <v>164</v>
      </c>
      <c r="AF672" s="99" t="s">
        <v>164</v>
      </c>
      <c r="AG672" s="99" t="s">
        <v>164</v>
      </c>
      <c r="AL672" s="99" t="s">
        <v>164</v>
      </c>
      <c r="AP672" s="99" t="s">
        <v>164</v>
      </c>
      <c r="AR672" s="98"/>
      <c r="BB672" s="99" t="s">
        <v>353</v>
      </c>
      <c r="BC672" s="99" t="s">
        <v>181</v>
      </c>
      <c r="BD672" s="99" t="s">
        <v>182</v>
      </c>
      <c r="BG672" s="99" t="s">
        <v>353</v>
      </c>
      <c r="BH672" s="99" t="s">
        <v>318</v>
      </c>
    </row>
    <row r="673" spans="10:60" s="99" customFormat="1" ht="51" x14ac:dyDescent="0.2">
      <c r="J673" s="99" t="s">
        <v>369</v>
      </c>
      <c r="K673" s="99" t="s">
        <v>100</v>
      </c>
      <c r="L673" s="99" t="s">
        <v>100</v>
      </c>
      <c r="M673" s="99" t="s">
        <v>100</v>
      </c>
      <c r="N673" s="99" t="s">
        <v>100</v>
      </c>
      <c r="P673" s="99" t="s">
        <v>100</v>
      </c>
      <c r="S673" s="99" t="s">
        <v>100</v>
      </c>
      <c r="W673" s="99" t="s">
        <v>100</v>
      </c>
      <c r="AF673" s="99" t="s">
        <v>100</v>
      </c>
      <c r="AG673" s="99" t="s">
        <v>100</v>
      </c>
      <c r="AL673" s="99" t="s">
        <v>100</v>
      </c>
      <c r="AP673" s="99" t="s">
        <v>100</v>
      </c>
      <c r="AR673" s="98"/>
      <c r="AY673" s="98"/>
      <c r="BB673" s="99" t="s">
        <v>140</v>
      </c>
      <c r="BC673" s="99" t="s">
        <v>179</v>
      </c>
      <c r="BD673" s="99" t="s">
        <v>183</v>
      </c>
      <c r="BG673" s="99" t="s">
        <v>140</v>
      </c>
      <c r="BH673" s="99" t="s">
        <v>207</v>
      </c>
    </row>
    <row r="674" spans="10:60" s="99" customFormat="1" ht="51" x14ac:dyDescent="0.2">
      <c r="J674" s="99" t="s">
        <v>370</v>
      </c>
      <c r="AR674" s="98"/>
      <c r="BB674" s="99" t="s">
        <v>141</v>
      </c>
      <c r="BC674" s="99" t="s">
        <v>205</v>
      </c>
      <c r="BD674" s="99" t="s">
        <v>184</v>
      </c>
      <c r="BG674" s="99" t="s">
        <v>141</v>
      </c>
      <c r="BH674" s="99" t="s">
        <v>355</v>
      </c>
    </row>
    <row r="675" spans="10:60" s="99" customFormat="1" ht="38.25" x14ac:dyDescent="0.2">
      <c r="J675" s="99" t="s">
        <v>371</v>
      </c>
      <c r="AR675" s="98"/>
      <c r="BB675" s="99" t="s">
        <v>136</v>
      </c>
      <c r="BC675" s="99" t="s">
        <v>177</v>
      </c>
      <c r="BD675" s="99" t="s">
        <v>313</v>
      </c>
      <c r="BG675" s="99" t="s">
        <v>136</v>
      </c>
      <c r="BH675" s="99" t="s">
        <v>173</v>
      </c>
    </row>
    <row r="676" spans="10:60" s="99" customFormat="1" ht="25.5" x14ac:dyDescent="0.2">
      <c r="J676" s="99" t="s">
        <v>372</v>
      </c>
      <c r="AR676" s="98"/>
      <c r="BB676" s="99" t="s">
        <v>310</v>
      </c>
      <c r="BG676" s="99" t="s">
        <v>310</v>
      </c>
      <c r="BH676" s="99" t="s">
        <v>174</v>
      </c>
    </row>
    <row r="677" spans="10:60" s="99" customFormat="1" ht="63.75" x14ac:dyDescent="0.2">
      <c r="J677" s="99" t="s">
        <v>373</v>
      </c>
      <c r="AR677" s="98"/>
      <c r="BB677" s="99" t="s">
        <v>311</v>
      </c>
      <c r="BG677" s="99" t="s">
        <v>311</v>
      </c>
      <c r="BH677" s="99" t="s">
        <v>127</v>
      </c>
    </row>
    <row r="678" spans="10:60" s="99" customFormat="1" ht="25.5" x14ac:dyDescent="0.2">
      <c r="AR678" s="98"/>
      <c r="BB678" s="99" t="s">
        <v>382</v>
      </c>
      <c r="BG678" s="99" t="s">
        <v>382</v>
      </c>
      <c r="BH678" s="99" t="s">
        <v>380</v>
      </c>
    </row>
    <row r="679" spans="10:60" s="99" customFormat="1" ht="51" x14ac:dyDescent="0.2">
      <c r="AR679" s="98"/>
      <c r="BB679" s="99" t="s">
        <v>135</v>
      </c>
      <c r="BG679" s="99" t="s">
        <v>135</v>
      </c>
      <c r="BH679" s="99" t="s">
        <v>275</v>
      </c>
    </row>
    <row r="680" spans="10:60" s="99" customFormat="1" ht="38.25" x14ac:dyDescent="0.2">
      <c r="AR680" s="98"/>
      <c r="BB680" s="99" t="s">
        <v>186</v>
      </c>
      <c r="BG680" s="99" t="s">
        <v>117</v>
      </c>
      <c r="BH680" s="99" t="s">
        <v>376</v>
      </c>
    </row>
    <row r="681" spans="10:60" s="99" customFormat="1" ht="38.25" x14ac:dyDescent="0.2">
      <c r="AR681" s="98"/>
      <c r="BG681" s="99" t="s">
        <v>118</v>
      </c>
      <c r="BH681" s="99" t="s">
        <v>172</v>
      </c>
    </row>
    <row r="682" spans="10:60" s="99" customFormat="1" ht="25.5" x14ac:dyDescent="0.2">
      <c r="AR682" s="98"/>
      <c r="BB682" s="99" t="s">
        <v>117</v>
      </c>
      <c r="BG682" s="99" t="s">
        <v>116</v>
      </c>
      <c r="BH682" s="99" t="s">
        <v>377</v>
      </c>
    </row>
    <row r="683" spans="10:60" s="99" customFormat="1" ht="38.25" x14ac:dyDescent="0.2">
      <c r="AR683" s="98"/>
      <c r="BB683" s="99" t="s">
        <v>178</v>
      </c>
      <c r="BG683" s="99" t="s">
        <v>312</v>
      </c>
      <c r="BH683" s="99" t="s">
        <v>129</v>
      </c>
    </row>
    <row r="684" spans="10:60" s="99" customFormat="1" ht="51" x14ac:dyDescent="0.2">
      <c r="AR684" s="98"/>
      <c r="BB684" s="99" t="s">
        <v>314</v>
      </c>
      <c r="BG684" s="99" t="s">
        <v>132</v>
      </c>
      <c r="BH684" s="99" t="s">
        <v>319</v>
      </c>
    </row>
    <row r="685" spans="10:60" s="99" customFormat="1" ht="51" x14ac:dyDescent="0.2">
      <c r="O685" s="98"/>
      <c r="AR685" s="98"/>
      <c r="BB685" s="99" t="s">
        <v>179</v>
      </c>
      <c r="BG685" s="99" t="s">
        <v>133</v>
      </c>
      <c r="BH685" s="99" t="s">
        <v>378</v>
      </c>
    </row>
    <row r="686" spans="10:60" s="99" customFormat="1" ht="51" x14ac:dyDescent="0.2">
      <c r="AR686" s="98"/>
      <c r="BB686" s="99" t="s">
        <v>180</v>
      </c>
      <c r="BG686" s="99" t="s">
        <v>134</v>
      </c>
      <c r="BH686" s="99" t="s">
        <v>131</v>
      </c>
    </row>
    <row r="687" spans="10:60" s="99" customFormat="1" ht="38.25" x14ac:dyDescent="0.2">
      <c r="AR687" s="98"/>
      <c r="BB687" s="99" t="s">
        <v>177</v>
      </c>
      <c r="BG687" s="99" t="s">
        <v>335</v>
      </c>
      <c r="BH687" s="99" t="s">
        <v>114</v>
      </c>
    </row>
    <row r="688" spans="10:60" s="99" customFormat="1" ht="63.75" x14ac:dyDescent="0.2">
      <c r="AR688" s="98"/>
      <c r="BB688" s="99" t="s">
        <v>118</v>
      </c>
      <c r="BG688" s="99" t="s">
        <v>338</v>
      </c>
      <c r="BH688" s="99" t="s">
        <v>175</v>
      </c>
    </row>
    <row r="689" spans="1:60" s="99" customFormat="1" ht="51" x14ac:dyDescent="0.2">
      <c r="AR689" s="98"/>
      <c r="BB689" s="99" t="s">
        <v>116</v>
      </c>
      <c r="BG689" s="99" t="s">
        <v>339</v>
      </c>
      <c r="BH689" s="99" t="s">
        <v>379</v>
      </c>
    </row>
    <row r="690" spans="1:60" s="99" customFormat="1" ht="38.25" x14ac:dyDescent="0.2">
      <c r="A690" s="98" t="s">
        <v>115</v>
      </c>
      <c r="B690" s="98" t="s">
        <v>213</v>
      </c>
      <c r="AR690" s="98"/>
      <c r="BB690" s="99" t="s">
        <v>334</v>
      </c>
    </row>
    <row r="691" spans="1:60" s="99" customFormat="1" ht="38.25" x14ac:dyDescent="0.2">
      <c r="A691" s="99" t="s">
        <v>309</v>
      </c>
      <c r="B691" s="99" t="s">
        <v>375</v>
      </c>
      <c r="AR691" s="98"/>
      <c r="BB691" s="99" t="s">
        <v>132</v>
      </c>
    </row>
    <row r="692" spans="1:60" s="99" customFormat="1" ht="38.25" x14ac:dyDescent="0.2">
      <c r="A692" s="99" t="s">
        <v>138</v>
      </c>
      <c r="B692" s="99" t="s">
        <v>130</v>
      </c>
      <c r="AR692" s="98"/>
      <c r="BB692" s="99" t="s">
        <v>133</v>
      </c>
    </row>
    <row r="693" spans="1:60" s="99" customFormat="1" ht="25.5" x14ac:dyDescent="0.2">
      <c r="A693" s="99" t="s">
        <v>137</v>
      </c>
      <c r="B693" s="99" t="s">
        <v>128</v>
      </c>
      <c r="AR693" s="98"/>
      <c r="BB693" s="99" t="s">
        <v>134</v>
      </c>
    </row>
    <row r="694" spans="1:60" s="99" customFormat="1" ht="38.25" x14ac:dyDescent="0.2">
      <c r="A694" s="99" t="s">
        <v>381</v>
      </c>
      <c r="B694" s="99" t="s">
        <v>126</v>
      </c>
      <c r="AR694" s="98"/>
      <c r="BB694" s="99" t="s">
        <v>335</v>
      </c>
    </row>
    <row r="695" spans="1:60" s="99" customFormat="1" ht="63.75" x14ac:dyDescent="0.2">
      <c r="A695" s="99" t="s">
        <v>146</v>
      </c>
      <c r="B695" s="99" t="s">
        <v>206</v>
      </c>
      <c r="AR695" s="98"/>
      <c r="BB695" s="99" t="s">
        <v>336</v>
      </c>
    </row>
    <row r="696" spans="1:60" s="99" customFormat="1" ht="51" x14ac:dyDescent="0.2">
      <c r="A696" s="99" t="s">
        <v>145</v>
      </c>
      <c r="B696" s="99" t="s">
        <v>356</v>
      </c>
      <c r="AR696" s="98"/>
      <c r="BB696" s="99" t="s">
        <v>337</v>
      </c>
    </row>
    <row r="697" spans="1:60" s="99" customFormat="1" ht="25.5" x14ac:dyDescent="0.2">
      <c r="A697" s="99" t="s">
        <v>142</v>
      </c>
      <c r="B697" s="99" t="s">
        <v>357</v>
      </c>
      <c r="AR697" s="98"/>
    </row>
    <row r="698" spans="1:60" s="99" customFormat="1" ht="25.5" x14ac:dyDescent="0.2">
      <c r="A698" s="99" t="s">
        <v>143</v>
      </c>
      <c r="B698" s="99" t="s">
        <v>315</v>
      </c>
      <c r="AR698" s="98"/>
    </row>
    <row r="699" spans="1:60" s="99" customFormat="1" ht="38.25" x14ac:dyDescent="0.2">
      <c r="A699" s="99" t="s">
        <v>144</v>
      </c>
      <c r="B699" s="99" t="s">
        <v>316</v>
      </c>
      <c r="AR699" s="98"/>
    </row>
    <row r="700" spans="1:60" s="99" customFormat="1" ht="25.5" x14ac:dyDescent="0.2">
      <c r="A700" s="99" t="s">
        <v>139</v>
      </c>
      <c r="B700" s="99" t="s">
        <v>317</v>
      </c>
      <c r="AR700" s="98"/>
    </row>
    <row r="701" spans="1:60" s="99" customFormat="1" ht="38.25" x14ac:dyDescent="0.2">
      <c r="A701" s="99" t="s">
        <v>291</v>
      </c>
      <c r="B701" s="99" t="s">
        <v>351</v>
      </c>
      <c r="AR701" s="98"/>
    </row>
    <row r="702" spans="1:60" s="99" customFormat="1" ht="38.25" x14ac:dyDescent="0.2">
      <c r="A702" s="99" t="s">
        <v>353</v>
      </c>
      <c r="B702" s="99" t="s">
        <v>318</v>
      </c>
      <c r="AR702" s="98"/>
    </row>
    <row r="703" spans="1:60" s="99" customFormat="1" ht="25.5" x14ac:dyDescent="0.2">
      <c r="A703" s="99" t="s">
        <v>140</v>
      </c>
      <c r="B703" s="99" t="s">
        <v>207</v>
      </c>
      <c r="AR703" s="98"/>
    </row>
    <row r="704" spans="1:60" s="99" customFormat="1" ht="25.5" x14ac:dyDescent="0.2">
      <c r="A704" s="99" t="s">
        <v>141</v>
      </c>
      <c r="B704" s="99" t="s">
        <v>354</v>
      </c>
      <c r="AR704" s="98"/>
    </row>
    <row r="705" spans="1:44" s="99" customFormat="1" ht="38.25" x14ac:dyDescent="0.2">
      <c r="A705" s="99" t="s">
        <v>136</v>
      </c>
      <c r="B705" s="99" t="s">
        <v>173</v>
      </c>
      <c r="AR705" s="98"/>
    </row>
    <row r="706" spans="1:44" s="99" customFormat="1" ht="25.5" x14ac:dyDescent="0.2">
      <c r="A706" s="99" t="s">
        <v>310</v>
      </c>
      <c r="B706" s="99" t="s">
        <v>174</v>
      </c>
      <c r="AR706" s="98"/>
    </row>
    <row r="707" spans="1:44" s="99" customFormat="1" ht="63.75" x14ac:dyDescent="0.2">
      <c r="A707" s="99" t="s">
        <v>311</v>
      </c>
      <c r="B707" s="99" t="s">
        <v>127</v>
      </c>
      <c r="AR707" s="98"/>
    </row>
    <row r="708" spans="1:44" s="99" customFormat="1" ht="25.5" x14ac:dyDescent="0.2">
      <c r="A708" s="99" t="s">
        <v>382</v>
      </c>
      <c r="B708" s="99" t="s">
        <v>380</v>
      </c>
      <c r="AR708" s="98"/>
    </row>
    <row r="709" spans="1:44" s="99" customFormat="1" ht="51" x14ac:dyDescent="0.2">
      <c r="A709" s="99" t="s">
        <v>135</v>
      </c>
      <c r="B709" s="99" t="s">
        <v>275</v>
      </c>
      <c r="AR709" s="98"/>
    </row>
    <row r="710" spans="1:44" s="99" customFormat="1" ht="25.5" x14ac:dyDescent="0.2">
      <c r="A710" s="99" t="s">
        <v>117</v>
      </c>
      <c r="B710" s="99" t="s">
        <v>376</v>
      </c>
      <c r="AR710" s="98"/>
    </row>
    <row r="711" spans="1:44" s="99" customFormat="1" ht="38.25" x14ac:dyDescent="0.2">
      <c r="A711" s="99" t="s">
        <v>118</v>
      </c>
      <c r="B711" s="99" t="s">
        <v>172</v>
      </c>
      <c r="AR711" s="98"/>
    </row>
    <row r="712" spans="1:44" s="99" customFormat="1" ht="25.5" x14ac:dyDescent="0.2">
      <c r="A712" s="99" t="s">
        <v>116</v>
      </c>
      <c r="B712" s="99" t="s">
        <v>377</v>
      </c>
      <c r="AR712" s="98"/>
    </row>
    <row r="713" spans="1:44" s="99" customFormat="1" ht="38.25" x14ac:dyDescent="0.2">
      <c r="A713" s="99" t="s">
        <v>312</v>
      </c>
      <c r="B713" s="99" t="s">
        <v>129</v>
      </c>
      <c r="AR713" s="98"/>
    </row>
    <row r="714" spans="1:44" s="99" customFormat="1" ht="25.5" x14ac:dyDescent="0.2">
      <c r="A714" s="99" t="s">
        <v>132</v>
      </c>
      <c r="B714" s="99" t="s">
        <v>319</v>
      </c>
      <c r="AR714" s="98"/>
    </row>
    <row r="715" spans="1:44" s="99" customFormat="1" ht="25.5" x14ac:dyDescent="0.2">
      <c r="A715" s="99" t="s">
        <v>133</v>
      </c>
      <c r="B715" s="99" t="s">
        <v>378</v>
      </c>
      <c r="AR715" s="98"/>
    </row>
    <row r="716" spans="1:44" s="99" customFormat="1" ht="25.5" x14ac:dyDescent="0.2">
      <c r="A716" s="99" t="s">
        <v>134</v>
      </c>
      <c r="B716" s="99" t="s">
        <v>131</v>
      </c>
      <c r="AR716" s="98"/>
    </row>
    <row r="717" spans="1:44" s="99" customFormat="1" ht="38.25" x14ac:dyDescent="0.2">
      <c r="A717" s="99" t="s">
        <v>335</v>
      </c>
      <c r="B717" s="99" t="s">
        <v>114</v>
      </c>
      <c r="AR717" s="98"/>
    </row>
    <row r="718" spans="1:44" s="99" customFormat="1" ht="63.75" x14ac:dyDescent="0.2">
      <c r="A718" s="99" t="s">
        <v>338</v>
      </c>
      <c r="B718" s="99" t="s">
        <v>175</v>
      </c>
      <c r="AR718" s="98"/>
    </row>
    <row r="719" spans="1:44" s="99" customFormat="1" ht="51" x14ac:dyDescent="0.2">
      <c r="A719" s="99" t="s">
        <v>339</v>
      </c>
      <c r="B719" s="99" t="s">
        <v>379</v>
      </c>
      <c r="AR719" s="98"/>
    </row>
    <row r="720" spans="1:44" s="99" customFormat="1" ht="38.25" x14ac:dyDescent="0.2">
      <c r="A720" s="99" t="s">
        <v>186</v>
      </c>
      <c r="B720" s="99" t="s">
        <v>185</v>
      </c>
      <c r="AR720" s="98"/>
    </row>
    <row r="721" spans="1:44" s="99" customFormat="1" ht="51" x14ac:dyDescent="0.2">
      <c r="A721" s="99" t="s">
        <v>178</v>
      </c>
      <c r="B721" s="99" t="s">
        <v>176</v>
      </c>
      <c r="AR721" s="98"/>
    </row>
    <row r="722" spans="1:44" s="99" customFormat="1" ht="51" x14ac:dyDescent="0.2">
      <c r="A722" s="99" t="s">
        <v>181</v>
      </c>
      <c r="B722" s="99" t="s">
        <v>182</v>
      </c>
      <c r="AR722" s="98"/>
    </row>
    <row r="723" spans="1:44" s="99" customFormat="1" ht="51" x14ac:dyDescent="0.2">
      <c r="A723" s="99" t="s">
        <v>179</v>
      </c>
      <c r="B723" s="99" t="s">
        <v>183</v>
      </c>
      <c r="AR723" s="98"/>
    </row>
    <row r="724" spans="1:44" s="99" customFormat="1" ht="51" x14ac:dyDescent="0.2">
      <c r="A724" s="99" t="s">
        <v>205</v>
      </c>
      <c r="B724" s="99" t="s">
        <v>184</v>
      </c>
      <c r="AR724" s="98"/>
    </row>
    <row r="725" spans="1:44" s="99" customFormat="1" ht="25.5" x14ac:dyDescent="0.2">
      <c r="A725" s="99" t="s">
        <v>177</v>
      </c>
      <c r="B725" s="99" t="s">
        <v>313</v>
      </c>
      <c r="AR725" s="98"/>
    </row>
    <row r="726" spans="1:44" s="99" customFormat="1" ht="25.5" x14ac:dyDescent="0.2">
      <c r="A726" s="99" t="s">
        <v>345</v>
      </c>
      <c r="B726" s="99" t="s">
        <v>131</v>
      </c>
      <c r="AR726" s="98"/>
    </row>
    <row r="727" spans="1:44" s="99" customFormat="1" ht="51" x14ac:dyDescent="0.2">
      <c r="A727" s="99" t="s">
        <v>346</v>
      </c>
      <c r="B727" s="99" t="s">
        <v>379</v>
      </c>
      <c r="AR727" s="98"/>
    </row>
    <row r="728" spans="1:44" s="99" customFormat="1" ht="38.25" x14ac:dyDescent="0.2">
      <c r="A728" s="99" t="s">
        <v>347</v>
      </c>
      <c r="B728" s="99" t="s">
        <v>299</v>
      </c>
      <c r="AR728" s="98"/>
    </row>
    <row r="729" spans="1:44" s="99" customFormat="1" ht="38.25" x14ac:dyDescent="0.2">
      <c r="A729" s="99" t="s">
        <v>350</v>
      </c>
      <c r="B729" s="99" t="s">
        <v>114</v>
      </c>
      <c r="AR729" s="98"/>
    </row>
    <row r="730" spans="1:44" s="99" customFormat="1" ht="63.75" x14ac:dyDescent="0.2">
      <c r="A730" s="99" t="s">
        <v>348</v>
      </c>
      <c r="B730" s="99" t="s">
        <v>175</v>
      </c>
      <c r="AR730" s="98"/>
    </row>
    <row r="731" spans="1:44" s="99" customFormat="1" x14ac:dyDescent="0.2">
      <c r="AR731" s="98"/>
    </row>
    <row r="732" spans="1:44" s="99" customFormat="1" x14ac:dyDescent="0.2">
      <c r="AR732" s="98"/>
    </row>
    <row r="733" spans="1:44" s="99" customFormat="1" x14ac:dyDescent="0.2">
      <c r="AR733" s="98"/>
    </row>
    <row r="734" spans="1:44" s="99" customFormat="1" x14ac:dyDescent="0.2">
      <c r="AR734" s="98"/>
    </row>
    <row r="735" spans="1:44" s="99" customFormat="1" ht="54.75" customHeight="1" x14ac:dyDescent="0.2">
      <c r="AR735" s="98"/>
    </row>
    <row r="736" spans="1:44" s="99" customFormat="1" x14ac:dyDescent="0.2">
      <c r="AR736" s="98"/>
    </row>
    <row r="737" spans="44:44" s="99" customFormat="1" x14ac:dyDescent="0.2">
      <c r="AR737" s="98"/>
    </row>
    <row r="738" spans="44:44" s="99" customFormat="1" x14ac:dyDescent="0.2">
      <c r="AR738" s="98"/>
    </row>
    <row r="739" spans="44:44" s="99" customFormat="1" x14ac:dyDescent="0.2">
      <c r="AR739" s="98"/>
    </row>
    <row r="740" spans="44:44" s="99" customFormat="1" x14ac:dyDescent="0.2">
      <c r="AR740" s="98"/>
    </row>
    <row r="741" spans="44:44" s="99" customFormat="1" x14ac:dyDescent="0.2">
      <c r="AR741" s="98"/>
    </row>
    <row r="742" spans="44:44" s="99" customFormat="1" x14ac:dyDescent="0.2">
      <c r="AR742" s="98"/>
    </row>
    <row r="743" spans="44:44" s="99" customFormat="1" x14ac:dyDescent="0.2">
      <c r="AR743" s="98"/>
    </row>
    <row r="744" spans="44:44" s="99" customFormat="1" x14ac:dyDescent="0.2">
      <c r="AR744" s="98"/>
    </row>
    <row r="745" spans="44:44" s="99" customFormat="1" x14ac:dyDescent="0.2">
      <c r="AR745" s="98"/>
    </row>
    <row r="746" spans="44:44" s="99" customFormat="1" x14ac:dyDescent="0.2">
      <c r="AR746" s="98"/>
    </row>
    <row r="747" spans="44:44" s="99" customFormat="1" x14ac:dyDescent="0.2">
      <c r="AR747" s="98"/>
    </row>
    <row r="748" spans="44:44" s="99" customFormat="1" x14ac:dyDescent="0.2">
      <c r="AR748" s="98"/>
    </row>
    <row r="749" spans="44:44" s="99" customFormat="1" x14ac:dyDescent="0.2">
      <c r="AR749" s="98"/>
    </row>
    <row r="750" spans="44:44" s="99" customFormat="1" x14ac:dyDescent="0.2">
      <c r="AR750" s="98"/>
    </row>
    <row r="751" spans="44:44" s="99" customFormat="1" x14ac:dyDescent="0.2">
      <c r="AR751" s="98"/>
    </row>
    <row r="752" spans="44:44" s="99" customFormat="1" x14ac:dyDescent="0.2">
      <c r="AR752" s="98"/>
    </row>
    <row r="753" spans="44:44" s="99" customFormat="1" x14ac:dyDescent="0.2">
      <c r="AR753" s="98"/>
    </row>
    <row r="754" spans="44:44" s="99" customFormat="1" x14ac:dyDescent="0.2">
      <c r="AR754" s="98"/>
    </row>
    <row r="755" spans="44:44" s="99" customFormat="1" x14ac:dyDescent="0.2">
      <c r="AR755" s="98"/>
    </row>
    <row r="756" spans="44:44" s="99" customFormat="1" x14ac:dyDescent="0.2">
      <c r="AR756" s="98"/>
    </row>
    <row r="757" spans="44:44" s="99" customFormat="1" x14ac:dyDescent="0.2">
      <c r="AR757" s="98"/>
    </row>
    <row r="758" spans="44:44" s="99" customFormat="1" x14ac:dyDescent="0.2">
      <c r="AR758" s="98"/>
    </row>
    <row r="759" spans="44:44" s="99" customFormat="1" x14ac:dyDescent="0.2">
      <c r="AR759" s="98"/>
    </row>
    <row r="760" spans="44:44" s="99" customFormat="1" x14ac:dyDescent="0.2">
      <c r="AR760" s="98"/>
    </row>
    <row r="761" spans="44:44" s="99" customFormat="1" x14ac:dyDescent="0.2">
      <c r="AR761" s="98"/>
    </row>
    <row r="762" spans="44:44" s="99" customFormat="1" x14ac:dyDescent="0.2">
      <c r="AR762" s="98"/>
    </row>
    <row r="763" spans="44:44" s="99" customFormat="1" x14ac:dyDescent="0.2">
      <c r="AR763" s="98"/>
    </row>
    <row r="764" spans="44:44" s="99" customFormat="1" x14ac:dyDescent="0.2">
      <c r="AR764" s="98"/>
    </row>
    <row r="765" spans="44:44" s="99" customFormat="1" x14ac:dyDescent="0.2">
      <c r="AR765" s="98"/>
    </row>
    <row r="766" spans="44:44" s="99" customFormat="1" x14ac:dyDescent="0.2">
      <c r="AR766" s="98"/>
    </row>
    <row r="767" spans="44:44" s="99" customFormat="1" x14ac:dyDescent="0.2">
      <c r="AR767" s="98"/>
    </row>
    <row r="768" spans="44:44" s="99" customFormat="1" x14ac:dyDescent="0.2">
      <c r="AR768" s="98"/>
    </row>
    <row r="769" spans="44:44" s="99" customFormat="1" x14ac:dyDescent="0.2">
      <c r="AR769" s="98"/>
    </row>
    <row r="770" spans="44:44" s="99" customFormat="1" x14ac:dyDescent="0.2">
      <c r="AR770" s="98"/>
    </row>
    <row r="771" spans="44:44" s="99" customFormat="1" x14ac:dyDescent="0.2">
      <c r="AR771" s="98"/>
    </row>
    <row r="772" spans="44:44" s="99" customFormat="1" x14ac:dyDescent="0.2">
      <c r="AR772" s="98"/>
    </row>
    <row r="773" spans="44:44" s="99" customFormat="1" x14ac:dyDescent="0.2">
      <c r="AR773" s="98"/>
    </row>
    <row r="774" spans="44:44" s="99" customFormat="1" x14ac:dyDescent="0.2">
      <c r="AR774" s="98"/>
    </row>
    <row r="775" spans="44:44" s="99" customFormat="1" x14ac:dyDescent="0.2">
      <c r="AR775" s="98"/>
    </row>
    <row r="776" spans="44:44" s="99" customFormat="1" x14ac:dyDescent="0.2">
      <c r="AR776" s="98"/>
    </row>
    <row r="777" spans="44:44" s="99" customFormat="1" x14ac:dyDescent="0.2">
      <c r="AR777" s="98"/>
    </row>
    <row r="778" spans="44:44" s="99" customFormat="1" x14ac:dyDescent="0.2">
      <c r="AR778" s="98"/>
    </row>
    <row r="779" spans="44:44" s="99" customFormat="1" x14ac:dyDescent="0.2">
      <c r="AR779" s="98"/>
    </row>
    <row r="780" spans="44:44" s="99" customFormat="1" x14ac:dyDescent="0.2">
      <c r="AR780" s="98"/>
    </row>
    <row r="781" spans="44:44" s="99" customFormat="1" x14ac:dyDescent="0.2">
      <c r="AR781" s="98"/>
    </row>
    <row r="782" spans="44:44" s="99" customFormat="1" x14ac:dyDescent="0.2">
      <c r="AR782" s="98"/>
    </row>
    <row r="783" spans="44:44" s="99" customFormat="1" x14ac:dyDescent="0.2">
      <c r="AR783" s="98"/>
    </row>
    <row r="784" spans="44:44" s="99" customFormat="1" x14ac:dyDescent="0.2">
      <c r="AR784" s="98"/>
    </row>
    <row r="785" spans="44:44" s="99" customFormat="1" x14ac:dyDescent="0.2">
      <c r="AR785" s="98"/>
    </row>
    <row r="786" spans="44:44" s="99" customFormat="1" x14ac:dyDescent="0.2">
      <c r="AR786" s="98"/>
    </row>
    <row r="787" spans="44:44" s="99" customFormat="1" x14ac:dyDescent="0.2">
      <c r="AR787" s="98"/>
    </row>
    <row r="788" spans="44:44" s="99" customFormat="1" x14ac:dyDescent="0.2">
      <c r="AR788" s="98"/>
    </row>
    <row r="789" spans="44:44" s="99" customFormat="1" x14ac:dyDescent="0.2">
      <c r="AR789" s="98"/>
    </row>
    <row r="790" spans="44:44" s="99" customFormat="1" x14ac:dyDescent="0.2">
      <c r="AR790" s="98"/>
    </row>
    <row r="791" spans="44:44" s="99" customFormat="1" x14ac:dyDescent="0.2">
      <c r="AR791" s="98"/>
    </row>
    <row r="792" spans="44:44" s="99" customFormat="1" x14ac:dyDescent="0.2">
      <c r="AR792" s="98"/>
    </row>
    <row r="793" spans="44:44" s="99" customFormat="1" x14ac:dyDescent="0.2">
      <c r="AR793" s="98"/>
    </row>
    <row r="794" spans="44:44" s="99" customFormat="1" x14ac:dyDescent="0.2">
      <c r="AR794" s="98"/>
    </row>
    <row r="795" spans="44:44" s="99" customFormat="1" x14ac:dyDescent="0.2">
      <c r="AR795" s="98"/>
    </row>
    <row r="796" spans="44:44" s="99" customFormat="1" x14ac:dyDescent="0.2">
      <c r="AR796" s="98"/>
    </row>
    <row r="797" spans="44:44" s="99" customFormat="1" x14ac:dyDescent="0.2">
      <c r="AR797" s="98"/>
    </row>
    <row r="798" spans="44:44" s="99" customFormat="1" x14ac:dyDescent="0.2">
      <c r="AR798" s="98"/>
    </row>
    <row r="799" spans="44:44" s="99" customFormat="1" x14ac:dyDescent="0.2">
      <c r="AR799" s="98"/>
    </row>
    <row r="800" spans="44:44" s="99" customFormat="1" x14ac:dyDescent="0.2">
      <c r="AR800" s="98"/>
    </row>
    <row r="801" spans="44:44" s="99" customFormat="1" x14ac:dyDescent="0.2">
      <c r="AR801" s="98"/>
    </row>
  </sheetData>
  <sheetProtection insertHyperlinks="0"/>
  <autoFilter ref="A8:AZ295" xr:uid="{00000000-0009-0000-0000-000000000000}">
    <filterColumn colId="6" showButton="0"/>
    <filterColumn colId="7" showButton="0"/>
    <filterColumn colId="8" showButton="0"/>
    <filterColumn colId="9" showButton="0"/>
    <filterColumn colId="10" showButton="0"/>
    <filterColumn colId="11" showButton="0"/>
    <filterColumn colId="13" showButton="0"/>
    <filterColumn colId="14" showButton="0"/>
    <filterColumn colId="15" showButton="0"/>
    <filterColumn colId="16"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4" showButton="0"/>
    <filterColumn colId="46" showButton="0"/>
    <filterColumn colId="48" showButton="0"/>
    <filterColumn colId="49" showButton="0"/>
    <filterColumn colId="50" showButton="0"/>
  </autoFilter>
  <dataConsolidate/>
  <mergeCells count="5796">
    <mergeCell ref="CC660:CL660"/>
    <mergeCell ref="CN660:CV660"/>
    <mergeCell ref="CY660:DC660"/>
    <mergeCell ref="K667:AU667"/>
    <mergeCell ref="AR566:AR568"/>
    <mergeCell ref="AS566:AS568"/>
    <mergeCell ref="AT566:AT568"/>
    <mergeCell ref="AU566:AU568"/>
    <mergeCell ref="AV566:AV568"/>
    <mergeCell ref="BI660:CA660"/>
    <mergeCell ref="AD566:AD568"/>
    <mergeCell ref="AH566:AH568"/>
    <mergeCell ref="AI566:AI568"/>
    <mergeCell ref="AM566:AM568"/>
    <mergeCell ref="AN566:AN568"/>
    <mergeCell ref="AQ566:AQ568"/>
    <mergeCell ref="R566:R568"/>
    <mergeCell ref="U566:U568"/>
    <mergeCell ref="V566:V568"/>
    <mergeCell ref="X566:X568"/>
    <mergeCell ref="Y566:Y568"/>
    <mergeCell ref="AC566:AC568"/>
    <mergeCell ref="K566:K568"/>
    <mergeCell ref="L566:L568"/>
    <mergeCell ref="M566:M568"/>
    <mergeCell ref="N566:N568"/>
    <mergeCell ref="O566:O568"/>
    <mergeCell ref="P566:P568"/>
    <mergeCell ref="AV563:AV565"/>
    <mergeCell ref="A566:A568"/>
    <mergeCell ref="B566:B568"/>
    <mergeCell ref="C566:C568"/>
    <mergeCell ref="D566:D568"/>
    <mergeCell ref="E566:E568"/>
    <mergeCell ref="F566:F568"/>
    <mergeCell ref="J566:J568"/>
    <mergeCell ref="AI563:AI565"/>
    <mergeCell ref="AM563:AM565"/>
    <mergeCell ref="AN563:AN565"/>
    <mergeCell ref="AQ563:AQ565"/>
    <mergeCell ref="AR563:AR565"/>
    <mergeCell ref="AS563:AS565"/>
    <mergeCell ref="V563:V565"/>
    <mergeCell ref="X563:X565"/>
    <mergeCell ref="Y563:Y565"/>
    <mergeCell ref="AC563:AC565"/>
    <mergeCell ref="AD563:AD565"/>
    <mergeCell ref="AH563:AH565"/>
    <mergeCell ref="M563:M565"/>
    <mergeCell ref="N563:N565"/>
    <mergeCell ref="O563:O565"/>
    <mergeCell ref="P563:P565"/>
    <mergeCell ref="R563:R565"/>
    <mergeCell ref="U563:U565"/>
    <mergeCell ref="A563:A565"/>
    <mergeCell ref="B563:B565"/>
    <mergeCell ref="C563:C565"/>
    <mergeCell ref="D563:D565"/>
    <mergeCell ref="E563:E565"/>
    <mergeCell ref="F563:F565"/>
    <mergeCell ref="L563:L565"/>
    <mergeCell ref="AN560:AN562"/>
    <mergeCell ref="AQ560:AQ562"/>
    <mergeCell ref="AR560:AR562"/>
    <mergeCell ref="AS560:AS562"/>
    <mergeCell ref="AT560:AT562"/>
    <mergeCell ref="AU560:AU562"/>
    <mergeCell ref="Y560:Y562"/>
    <mergeCell ref="AC560:AC562"/>
    <mergeCell ref="AD560:AD562"/>
    <mergeCell ref="AH560:AH562"/>
    <mergeCell ref="AI560:AI562"/>
    <mergeCell ref="AM560:AM562"/>
    <mergeCell ref="O560:O562"/>
    <mergeCell ref="P560:P562"/>
    <mergeCell ref="R560:R562"/>
    <mergeCell ref="U560:U562"/>
    <mergeCell ref="V560:V562"/>
    <mergeCell ref="X560:X562"/>
    <mergeCell ref="K560:K562"/>
    <mergeCell ref="L560:L562"/>
    <mergeCell ref="AT563:AT565"/>
    <mergeCell ref="M560:M562"/>
    <mergeCell ref="N560:N562"/>
    <mergeCell ref="AU563:AU565"/>
    <mergeCell ref="AS557:AS559"/>
    <mergeCell ref="AT557:AT559"/>
    <mergeCell ref="AU557:AU559"/>
    <mergeCell ref="AV557:AV559"/>
    <mergeCell ref="A560:A562"/>
    <mergeCell ref="B560:B562"/>
    <mergeCell ref="C560:C562"/>
    <mergeCell ref="D560:D562"/>
    <mergeCell ref="E560:E562"/>
    <mergeCell ref="AD557:AD559"/>
    <mergeCell ref="AH557:AH559"/>
    <mergeCell ref="AI557:AI559"/>
    <mergeCell ref="AM557:AM559"/>
    <mergeCell ref="AN557:AN559"/>
    <mergeCell ref="AQ557:AQ559"/>
    <mergeCell ref="R557:R559"/>
    <mergeCell ref="U557:U559"/>
    <mergeCell ref="V557:V559"/>
    <mergeCell ref="X557:X559"/>
    <mergeCell ref="Y557:Y559"/>
    <mergeCell ref="AC557:AC559"/>
    <mergeCell ref="K557:K559"/>
    <mergeCell ref="L557:L559"/>
    <mergeCell ref="M557:M559"/>
    <mergeCell ref="J563:J565"/>
    <mergeCell ref="K563:K565"/>
    <mergeCell ref="P557:P559"/>
    <mergeCell ref="AV560:AV562"/>
    <mergeCell ref="AV554:AV556"/>
    <mergeCell ref="A557:A559"/>
    <mergeCell ref="B557:B559"/>
    <mergeCell ref="C557:C559"/>
    <mergeCell ref="D557:D559"/>
    <mergeCell ref="E557:E559"/>
    <mergeCell ref="F557:F559"/>
    <mergeCell ref="J557:J559"/>
    <mergeCell ref="AI554:AI556"/>
    <mergeCell ref="AM554:AM556"/>
    <mergeCell ref="AN554:AN556"/>
    <mergeCell ref="AQ554:AQ556"/>
    <mergeCell ref="AR554:AR556"/>
    <mergeCell ref="AS554:AS556"/>
    <mergeCell ref="V554:V556"/>
    <mergeCell ref="X554:X556"/>
    <mergeCell ref="Y554:Y556"/>
    <mergeCell ref="AC554:AC556"/>
    <mergeCell ref="AD554:AD556"/>
    <mergeCell ref="AH554:AH556"/>
    <mergeCell ref="M554:M556"/>
    <mergeCell ref="N554:N556"/>
    <mergeCell ref="O554:O556"/>
    <mergeCell ref="P554:P556"/>
    <mergeCell ref="R554:R556"/>
    <mergeCell ref="U554:U556"/>
    <mergeCell ref="A554:A556"/>
    <mergeCell ref="B554:B556"/>
    <mergeCell ref="F560:F562"/>
    <mergeCell ref="J560:J562"/>
    <mergeCell ref="E554:E556"/>
    <mergeCell ref="AR557:AR559"/>
    <mergeCell ref="F554:F556"/>
    <mergeCell ref="J554:J556"/>
    <mergeCell ref="K554:K556"/>
    <mergeCell ref="L554:L556"/>
    <mergeCell ref="AN551:AN553"/>
    <mergeCell ref="AQ551:AQ553"/>
    <mergeCell ref="AR551:AR553"/>
    <mergeCell ref="AS551:AS553"/>
    <mergeCell ref="AT551:AT553"/>
    <mergeCell ref="AU551:AU553"/>
    <mergeCell ref="Y551:Y553"/>
    <mergeCell ref="AC551:AC553"/>
    <mergeCell ref="AD551:AD553"/>
    <mergeCell ref="AH551:AH553"/>
    <mergeCell ref="AI551:AI553"/>
    <mergeCell ref="AM551:AM553"/>
    <mergeCell ref="O551:O553"/>
    <mergeCell ref="P551:P553"/>
    <mergeCell ref="R551:R553"/>
    <mergeCell ref="U551:U553"/>
    <mergeCell ref="V551:V553"/>
    <mergeCell ref="X551:X553"/>
    <mergeCell ref="F551:F553"/>
    <mergeCell ref="J551:J553"/>
    <mergeCell ref="K551:K553"/>
    <mergeCell ref="L551:L553"/>
    <mergeCell ref="AT554:AT556"/>
    <mergeCell ref="M551:M553"/>
    <mergeCell ref="N557:N559"/>
    <mergeCell ref="O557:O559"/>
    <mergeCell ref="N551:N553"/>
    <mergeCell ref="AU554:AU556"/>
    <mergeCell ref="AS548:AS550"/>
    <mergeCell ref="AT548:AT550"/>
    <mergeCell ref="AU548:AU550"/>
    <mergeCell ref="AV548:AV550"/>
    <mergeCell ref="A551:A553"/>
    <mergeCell ref="B551:B553"/>
    <mergeCell ref="C551:C553"/>
    <mergeCell ref="D551:D553"/>
    <mergeCell ref="E551:E553"/>
    <mergeCell ref="AD548:AD550"/>
    <mergeCell ref="AH548:AH550"/>
    <mergeCell ref="AI548:AI550"/>
    <mergeCell ref="AM548:AM550"/>
    <mergeCell ref="AN548:AN550"/>
    <mergeCell ref="AQ548:AQ550"/>
    <mergeCell ref="R548:R550"/>
    <mergeCell ref="U548:U550"/>
    <mergeCell ref="V548:V550"/>
    <mergeCell ref="X548:X550"/>
    <mergeCell ref="Y548:Y550"/>
    <mergeCell ref="AC548:AC550"/>
    <mergeCell ref="K548:K550"/>
    <mergeCell ref="L548:L550"/>
    <mergeCell ref="M548:M550"/>
    <mergeCell ref="N548:N550"/>
    <mergeCell ref="O548:O550"/>
    <mergeCell ref="P548:P550"/>
    <mergeCell ref="AV551:AV553"/>
    <mergeCell ref="C554:C556"/>
    <mergeCell ref="D554:D556"/>
    <mergeCell ref="AV545:AV547"/>
    <mergeCell ref="A548:A550"/>
    <mergeCell ref="B548:B550"/>
    <mergeCell ref="C548:C550"/>
    <mergeCell ref="D548:D550"/>
    <mergeCell ref="E548:E550"/>
    <mergeCell ref="F548:F550"/>
    <mergeCell ref="J548:J550"/>
    <mergeCell ref="AI545:AI547"/>
    <mergeCell ref="AM545:AM547"/>
    <mergeCell ref="AN545:AN547"/>
    <mergeCell ref="AQ545:AQ547"/>
    <mergeCell ref="AR545:AR547"/>
    <mergeCell ref="AS545:AS547"/>
    <mergeCell ref="V545:V547"/>
    <mergeCell ref="X545:X547"/>
    <mergeCell ref="Y545:Y547"/>
    <mergeCell ref="AC545:AC547"/>
    <mergeCell ref="AD545:AD547"/>
    <mergeCell ref="AH545:AH547"/>
    <mergeCell ref="M545:M547"/>
    <mergeCell ref="N545:N547"/>
    <mergeCell ref="O545:O547"/>
    <mergeCell ref="P545:P547"/>
    <mergeCell ref="R545:R547"/>
    <mergeCell ref="U545:U547"/>
    <mergeCell ref="A545:A547"/>
    <mergeCell ref="B545:B547"/>
    <mergeCell ref="C545:C547"/>
    <mergeCell ref="D545:D547"/>
    <mergeCell ref="E545:E547"/>
    <mergeCell ref="AR548:AR550"/>
    <mergeCell ref="F545:F547"/>
    <mergeCell ref="J545:J547"/>
    <mergeCell ref="K545:K547"/>
    <mergeCell ref="L545:L547"/>
    <mergeCell ref="AN542:AN544"/>
    <mergeCell ref="AQ542:AQ544"/>
    <mergeCell ref="AR542:AR544"/>
    <mergeCell ref="AS542:AS544"/>
    <mergeCell ref="AT542:AT544"/>
    <mergeCell ref="AU542:AU544"/>
    <mergeCell ref="Y542:Y544"/>
    <mergeCell ref="AC542:AC544"/>
    <mergeCell ref="AD542:AD544"/>
    <mergeCell ref="AH542:AH544"/>
    <mergeCell ref="AI542:AI544"/>
    <mergeCell ref="AM542:AM544"/>
    <mergeCell ref="O542:O544"/>
    <mergeCell ref="P542:P544"/>
    <mergeCell ref="R542:R544"/>
    <mergeCell ref="U542:U544"/>
    <mergeCell ref="V542:V544"/>
    <mergeCell ref="X542:X544"/>
    <mergeCell ref="F542:F544"/>
    <mergeCell ref="J542:J544"/>
    <mergeCell ref="K542:K544"/>
    <mergeCell ref="L542:L544"/>
    <mergeCell ref="AT545:AT547"/>
    <mergeCell ref="M542:M544"/>
    <mergeCell ref="N542:N544"/>
    <mergeCell ref="AU545:AU547"/>
    <mergeCell ref="AS539:AS541"/>
    <mergeCell ref="AT539:AT541"/>
    <mergeCell ref="AU539:AU541"/>
    <mergeCell ref="AV539:AV541"/>
    <mergeCell ref="A542:A544"/>
    <mergeCell ref="B542:B544"/>
    <mergeCell ref="C542:C544"/>
    <mergeCell ref="D542:D544"/>
    <mergeCell ref="E542:E544"/>
    <mergeCell ref="AD539:AD541"/>
    <mergeCell ref="AH539:AH541"/>
    <mergeCell ref="AI539:AI541"/>
    <mergeCell ref="AM539:AM541"/>
    <mergeCell ref="AN539:AN541"/>
    <mergeCell ref="AQ539:AQ541"/>
    <mergeCell ref="R539:R541"/>
    <mergeCell ref="U539:U541"/>
    <mergeCell ref="V539:V541"/>
    <mergeCell ref="X539:X541"/>
    <mergeCell ref="Y539:Y541"/>
    <mergeCell ref="AC539:AC541"/>
    <mergeCell ref="K539:K541"/>
    <mergeCell ref="L539:L541"/>
    <mergeCell ref="M539:M541"/>
    <mergeCell ref="N539:N541"/>
    <mergeCell ref="O539:O541"/>
    <mergeCell ref="P539:P541"/>
    <mergeCell ref="AV542:AV544"/>
    <mergeCell ref="AV536:AV538"/>
    <mergeCell ref="A539:A541"/>
    <mergeCell ref="B539:B541"/>
    <mergeCell ref="C539:C541"/>
    <mergeCell ref="D539:D541"/>
    <mergeCell ref="E539:E541"/>
    <mergeCell ref="F539:F541"/>
    <mergeCell ref="J539:J541"/>
    <mergeCell ref="AI536:AI538"/>
    <mergeCell ref="AM536:AM538"/>
    <mergeCell ref="AN536:AN538"/>
    <mergeCell ref="AQ536:AQ538"/>
    <mergeCell ref="AR536:AR538"/>
    <mergeCell ref="AS536:AS538"/>
    <mergeCell ref="V536:V538"/>
    <mergeCell ref="X536:X538"/>
    <mergeCell ref="Y536:Y538"/>
    <mergeCell ref="AC536:AC538"/>
    <mergeCell ref="AD536:AD538"/>
    <mergeCell ref="AH536:AH538"/>
    <mergeCell ref="M536:M538"/>
    <mergeCell ref="N536:N538"/>
    <mergeCell ref="O536:O538"/>
    <mergeCell ref="P536:P538"/>
    <mergeCell ref="R536:R538"/>
    <mergeCell ref="U536:U538"/>
    <mergeCell ref="A536:A538"/>
    <mergeCell ref="B536:B538"/>
    <mergeCell ref="C536:C538"/>
    <mergeCell ref="D536:D538"/>
    <mergeCell ref="E536:E538"/>
    <mergeCell ref="AR539:AR541"/>
    <mergeCell ref="F536:F538"/>
    <mergeCell ref="J536:J538"/>
    <mergeCell ref="K536:K538"/>
    <mergeCell ref="L536:L538"/>
    <mergeCell ref="AN533:AN535"/>
    <mergeCell ref="AQ533:AQ535"/>
    <mergeCell ref="AR533:AR535"/>
    <mergeCell ref="AS533:AS535"/>
    <mergeCell ref="AT533:AT535"/>
    <mergeCell ref="AU533:AU535"/>
    <mergeCell ref="Y533:Y535"/>
    <mergeCell ref="AC533:AC535"/>
    <mergeCell ref="AD533:AD535"/>
    <mergeCell ref="AH533:AH535"/>
    <mergeCell ref="AI533:AI535"/>
    <mergeCell ref="AM533:AM535"/>
    <mergeCell ref="P533:P535"/>
    <mergeCell ref="Q533:Q535"/>
    <mergeCell ref="R533:R535"/>
    <mergeCell ref="U533:U535"/>
    <mergeCell ref="V533:V535"/>
    <mergeCell ref="X533:X535"/>
    <mergeCell ref="J533:J535"/>
    <mergeCell ref="K533:K535"/>
    <mergeCell ref="L533:L535"/>
    <mergeCell ref="M533:M535"/>
    <mergeCell ref="AT536:AT538"/>
    <mergeCell ref="N533:N535"/>
    <mergeCell ref="O533:O535"/>
    <mergeCell ref="AU536:AU538"/>
    <mergeCell ref="AV530:AV532"/>
    <mergeCell ref="A533:A535"/>
    <mergeCell ref="B533:B535"/>
    <mergeCell ref="C533:C535"/>
    <mergeCell ref="D533:D535"/>
    <mergeCell ref="E533:E535"/>
    <mergeCell ref="F533:F535"/>
    <mergeCell ref="AH530:AH532"/>
    <mergeCell ref="AI530:AI532"/>
    <mergeCell ref="AM530:AM532"/>
    <mergeCell ref="AN530:AN532"/>
    <mergeCell ref="AQ530:AQ532"/>
    <mergeCell ref="AR530:AR532"/>
    <mergeCell ref="U530:U532"/>
    <mergeCell ref="V530:V532"/>
    <mergeCell ref="X530:X532"/>
    <mergeCell ref="Y530:Y532"/>
    <mergeCell ref="AC530:AC532"/>
    <mergeCell ref="AD530:AD532"/>
    <mergeCell ref="M530:M532"/>
    <mergeCell ref="N530:N532"/>
    <mergeCell ref="O530:O532"/>
    <mergeCell ref="P530:P532"/>
    <mergeCell ref="Q530:Q532"/>
    <mergeCell ref="R530:R532"/>
    <mergeCell ref="AV533:AV535"/>
    <mergeCell ref="A530:A532"/>
    <mergeCell ref="B530:B532"/>
    <mergeCell ref="C530:C532"/>
    <mergeCell ref="D530:D532"/>
    <mergeCell ref="E530:E532"/>
    <mergeCell ref="F530:F532"/>
    <mergeCell ref="J530:J532"/>
    <mergeCell ref="K530:K532"/>
    <mergeCell ref="L530:L532"/>
    <mergeCell ref="AN527:AN529"/>
    <mergeCell ref="AQ527:AQ529"/>
    <mergeCell ref="AR527:AR529"/>
    <mergeCell ref="AS527:AS529"/>
    <mergeCell ref="AT527:AT529"/>
    <mergeCell ref="AU527:AU529"/>
    <mergeCell ref="Y527:Y529"/>
    <mergeCell ref="AC527:AC529"/>
    <mergeCell ref="AD527:AD529"/>
    <mergeCell ref="AH527:AH529"/>
    <mergeCell ref="AI527:AI529"/>
    <mergeCell ref="AM527:AM529"/>
    <mergeCell ref="P527:P529"/>
    <mergeCell ref="Q527:Q529"/>
    <mergeCell ref="R527:R529"/>
    <mergeCell ref="U527:U529"/>
    <mergeCell ref="V527:V529"/>
    <mergeCell ref="X527:X529"/>
    <mergeCell ref="J527:J529"/>
    <mergeCell ref="K527:K529"/>
    <mergeCell ref="L527:L529"/>
    <mergeCell ref="M527:M529"/>
    <mergeCell ref="N527:N529"/>
    <mergeCell ref="O527:O529"/>
    <mergeCell ref="AS530:AS532"/>
    <mergeCell ref="AT530:AT532"/>
    <mergeCell ref="AU530:AU532"/>
    <mergeCell ref="AV524:AV526"/>
    <mergeCell ref="A527:A529"/>
    <mergeCell ref="B527:B529"/>
    <mergeCell ref="C527:C529"/>
    <mergeCell ref="D527:D529"/>
    <mergeCell ref="E527:E529"/>
    <mergeCell ref="F527:F529"/>
    <mergeCell ref="AH524:AH526"/>
    <mergeCell ref="AI524:AI526"/>
    <mergeCell ref="AM524:AM526"/>
    <mergeCell ref="AN524:AN526"/>
    <mergeCell ref="AQ524:AQ526"/>
    <mergeCell ref="AR524:AR526"/>
    <mergeCell ref="U524:U526"/>
    <mergeCell ref="V524:V526"/>
    <mergeCell ref="X524:X526"/>
    <mergeCell ref="Y524:Y526"/>
    <mergeCell ref="AC524:AC526"/>
    <mergeCell ref="AD524:AD526"/>
    <mergeCell ref="M524:M526"/>
    <mergeCell ref="N524:N526"/>
    <mergeCell ref="O524:O526"/>
    <mergeCell ref="P524:P526"/>
    <mergeCell ref="Q524:Q526"/>
    <mergeCell ref="R524:R526"/>
    <mergeCell ref="AV527:AV529"/>
    <mergeCell ref="A524:A526"/>
    <mergeCell ref="B524:B526"/>
    <mergeCell ref="C524:C526"/>
    <mergeCell ref="D524:D526"/>
    <mergeCell ref="E524:E526"/>
    <mergeCell ref="F524:F526"/>
    <mergeCell ref="J524:J526"/>
    <mergeCell ref="K524:K526"/>
    <mergeCell ref="L524:L526"/>
    <mergeCell ref="AN521:AN523"/>
    <mergeCell ref="AQ521:AQ523"/>
    <mergeCell ref="AR521:AR523"/>
    <mergeCell ref="AS521:AS523"/>
    <mergeCell ref="AT521:AT523"/>
    <mergeCell ref="AU521:AU523"/>
    <mergeCell ref="Y521:Y523"/>
    <mergeCell ref="AC521:AC523"/>
    <mergeCell ref="AD521:AD523"/>
    <mergeCell ref="AH521:AH523"/>
    <mergeCell ref="AI521:AI523"/>
    <mergeCell ref="AM521:AM523"/>
    <mergeCell ref="P521:P523"/>
    <mergeCell ref="Q521:Q523"/>
    <mergeCell ref="R521:R523"/>
    <mergeCell ref="U521:U523"/>
    <mergeCell ref="V521:V523"/>
    <mergeCell ref="X521:X523"/>
    <mergeCell ref="J521:J523"/>
    <mergeCell ref="K521:K523"/>
    <mergeCell ref="L521:L523"/>
    <mergeCell ref="M521:M523"/>
    <mergeCell ref="N521:N523"/>
    <mergeCell ref="O521:O523"/>
    <mergeCell ref="AS524:AS526"/>
    <mergeCell ref="AT524:AT526"/>
    <mergeCell ref="AU524:AU526"/>
    <mergeCell ref="AV518:AV520"/>
    <mergeCell ref="A521:A523"/>
    <mergeCell ref="B521:B523"/>
    <mergeCell ref="C521:C523"/>
    <mergeCell ref="D521:D523"/>
    <mergeCell ref="E521:E523"/>
    <mergeCell ref="F521:F523"/>
    <mergeCell ref="AH518:AH520"/>
    <mergeCell ref="AI518:AI520"/>
    <mergeCell ref="AM518:AM520"/>
    <mergeCell ref="AN518:AN520"/>
    <mergeCell ref="AQ518:AQ520"/>
    <mergeCell ref="AR518:AR520"/>
    <mergeCell ref="U518:U520"/>
    <mergeCell ref="V518:V520"/>
    <mergeCell ref="X518:X520"/>
    <mergeCell ref="Y518:Y520"/>
    <mergeCell ref="AC518:AC520"/>
    <mergeCell ref="AD518:AD520"/>
    <mergeCell ref="M518:M520"/>
    <mergeCell ref="N518:N520"/>
    <mergeCell ref="O518:O520"/>
    <mergeCell ref="P518:P520"/>
    <mergeCell ref="Q518:Q520"/>
    <mergeCell ref="R518:R520"/>
    <mergeCell ref="AV521:AV523"/>
    <mergeCell ref="A518:A520"/>
    <mergeCell ref="B518:B520"/>
    <mergeCell ref="C518:C520"/>
    <mergeCell ref="D518:D520"/>
    <mergeCell ref="E518:E520"/>
    <mergeCell ref="F518:F520"/>
    <mergeCell ref="J518:J520"/>
    <mergeCell ref="K518:K520"/>
    <mergeCell ref="L518:L520"/>
    <mergeCell ref="AN515:AN517"/>
    <mergeCell ref="AQ515:AQ517"/>
    <mergeCell ref="AR515:AR517"/>
    <mergeCell ref="AS515:AS517"/>
    <mergeCell ref="AT515:AT517"/>
    <mergeCell ref="AU515:AU517"/>
    <mergeCell ref="Y515:Y517"/>
    <mergeCell ref="AC515:AC517"/>
    <mergeCell ref="AD515:AD517"/>
    <mergeCell ref="AH515:AH517"/>
    <mergeCell ref="AI515:AI517"/>
    <mergeCell ref="AM515:AM517"/>
    <mergeCell ref="P515:P517"/>
    <mergeCell ref="Q515:Q517"/>
    <mergeCell ref="R515:R517"/>
    <mergeCell ref="U515:U517"/>
    <mergeCell ref="V515:V517"/>
    <mergeCell ref="X515:X517"/>
    <mergeCell ref="J515:J517"/>
    <mergeCell ref="K515:K517"/>
    <mergeCell ref="L515:L517"/>
    <mergeCell ref="M515:M517"/>
    <mergeCell ref="N515:N517"/>
    <mergeCell ref="O515:O517"/>
    <mergeCell ref="AS518:AS520"/>
    <mergeCell ref="AT518:AT520"/>
    <mergeCell ref="AU518:AU520"/>
    <mergeCell ref="AV512:AV514"/>
    <mergeCell ref="A515:A517"/>
    <mergeCell ref="B515:B517"/>
    <mergeCell ref="C515:C517"/>
    <mergeCell ref="D515:D517"/>
    <mergeCell ref="E515:E517"/>
    <mergeCell ref="F515:F517"/>
    <mergeCell ref="AH512:AH514"/>
    <mergeCell ref="AI512:AI514"/>
    <mergeCell ref="AM512:AM514"/>
    <mergeCell ref="AN512:AN514"/>
    <mergeCell ref="AQ512:AQ514"/>
    <mergeCell ref="AR512:AR514"/>
    <mergeCell ref="U512:U514"/>
    <mergeCell ref="V512:V514"/>
    <mergeCell ref="X512:X514"/>
    <mergeCell ref="Y512:Y514"/>
    <mergeCell ref="AC512:AC514"/>
    <mergeCell ref="AD512:AD514"/>
    <mergeCell ref="M512:M514"/>
    <mergeCell ref="N512:N514"/>
    <mergeCell ref="O512:O514"/>
    <mergeCell ref="P512:P514"/>
    <mergeCell ref="Q512:Q514"/>
    <mergeCell ref="R512:R514"/>
    <mergeCell ref="AV515:AV517"/>
    <mergeCell ref="A512:A514"/>
    <mergeCell ref="B512:B514"/>
    <mergeCell ref="C512:C514"/>
    <mergeCell ref="D512:D514"/>
    <mergeCell ref="E512:E514"/>
    <mergeCell ref="F512:F514"/>
    <mergeCell ref="J512:J514"/>
    <mergeCell ref="K512:K514"/>
    <mergeCell ref="L512:L514"/>
    <mergeCell ref="AN509:AN511"/>
    <mergeCell ref="AQ509:AQ511"/>
    <mergeCell ref="AR509:AR511"/>
    <mergeCell ref="AS509:AS511"/>
    <mergeCell ref="AT509:AT511"/>
    <mergeCell ref="AU509:AU511"/>
    <mergeCell ref="Y509:Y511"/>
    <mergeCell ref="AC509:AC511"/>
    <mergeCell ref="AD509:AD511"/>
    <mergeCell ref="AH509:AH511"/>
    <mergeCell ref="AI509:AI511"/>
    <mergeCell ref="AM509:AM511"/>
    <mergeCell ref="P509:P511"/>
    <mergeCell ref="Q509:Q511"/>
    <mergeCell ref="R509:R511"/>
    <mergeCell ref="U509:U511"/>
    <mergeCell ref="V509:V511"/>
    <mergeCell ref="X509:X511"/>
    <mergeCell ref="J509:J511"/>
    <mergeCell ref="K509:K511"/>
    <mergeCell ref="L509:L511"/>
    <mergeCell ref="M509:M511"/>
    <mergeCell ref="N509:N511"/>
    <mergeCell ref="O509:O511"/>
    <mergeCell ref="AS512:AS514"/>
    <mergeCell ref="AT512:AT514"/>
    <mergeCell ref="AU512:AU514"/>
    <mergeCell ref="AV506:AV508"/>
    <mergeCell ref="A509:A511"/>
    <mergeCell ref="B509:B511"/>
    <mergeCell ref="C509:C511"/>
    <mergeCell ref="D509:D511"/>
    <mergeCell ref="E509:E511"/>
    <mergeCell ref="F509:F511"/>
    <mergeCell ref="AH506:AH508"/>
    <mergeCell ref="AI506:AI508"/>
    <mergeCell ref="AM506:AM508"/>
    <mergeCell ref="AN506:AN508"/>
    <mergeCell ref="AQ506:AQ508"/>
    <mergeCell ref="AR506:AR508"/>
    <mergeCell ref="U506:U508"/>
    <mergeCell ref="V506:V508"/>
    <mergeCell ref="X506:X508"/>
    <mergeCell ref="Y506:Y508"/>
    <mergeCell ref="AC506:AC508"/>
    <mergeCell ref="AD506:AD508"/>
    <mergeCell ref="M506:M508"/>
    <mergeCell ref="N506:N508"/>
    <mergeCell ref="O506:O508"/>
    <mergeCell ref="P506:P508"/>
    <mergeCell ref="Q506:Q508"/>
    <mergeCell ref="R506:R508"/>
    <mergeCell ref="AV509:AV511"/>
    <mergeCell ref="A506:A508"/>
    <mergeCell ref="B506:B508"/>
    <mergeCell ref="C506:C508"/>
    <mergeCell ref="D506:D508"/>
    <mergeCell ref="E506:E508"/>
    <mergeCell ref="F506:F508"/>
    <mergeCell ref="J506:J508"/>
    <mergeCell ref="K506:K508"/>
    <mergeCell ref="L506:L508"/>
    <mergeCell ref="AN503:AN505"/>
    <mergeCell ref="AQ503:AQ505"/>
    <mergeCell ref="AR503:AR505"/>
    <mergeCell ref="AS503:AS505"/>
    <mergeCell ref="AT503:AT505"/>
    <mergeCell ref="AU503:AU505"/>
    <mergeCell ref="Y503:Y505"/>
    <mergeCell ref="AC503:AC505"/>
    <mergeCell ref="AD503:AD505"/>
    <mergeCell ref="AH503:AH505"/>
    <mergeCell ref="AI503:AI505"/>
    <mergeCell ref="AM503:AM505"/>
    <mergeCell ref="P503:P505"/>
    <mergeCell ref="Q503:Q505"/>
    <mergeCell ref="R503:R505"/>
    <mergeCell ref="U503:U505"/>
    <mergeCell ref="V503:V505"/>
    <mergeCell ref="X503:X505"/>
    <mergeCell ref="J503:J505"/>
    <mergeCell ref="K503:K505"/>
    <mergeCell ref="L503:L505"/>
    <mergeCell ref="M503:M505"/>
    <mergeCell ref="N503:N505"/>
    <mergeCell ref="O503:O505"/>
    <mergeCell ref="AS506:AS508"/>
    <mergeCell ref="AT506:AT508"/>
    <mergeCell ref="AU506:AU508"/>
    <mergeCell ref="AV500:AV502"/>
    <mergeCell ref="A503:A505"/>
    <mergeCell ref="B503:B505"/>
    <mergeCell ref="C503:C505"/>
    <mergeCell ref="D503:D505"/>
    <mergeCell ref="E503:E505"/>
    <mergeCell ref="F503:F505"/>
    <mergeCell ref="AH500:AH502"/>
    <mergeCell ref="AI500:AI502"/>
    <mergeCell ref="AM500:AM502"/>
    <mergeCell ref="AN500:AN502"/>
    <mergeCell ref="AQ500:AQ502"/>
    <mergeCell ref="AR500:AR502"/>
    <mergeCell ref="U500:U502"/>
    <mergeCell ref="V500:V502"/>
    <mergeCell ref="X500:X502"/>
    <mergeCell ref="Y500:Y502"/>
    <mergeCell ref="AC500:AC502"/>
    <mergeCell ref="AD500:AD502"/>
    <mergeCell ref="M500:M502"/>
    <mergeCell ref="N500:N502"/>
    <mergeCell ref="O500:O502"/>
    <mergeCell ref="P500:P502"/>
    <mergeCell ref="Q500:Q502"/>
    <mergeCell ref="R500:R502"/>
    <mergeCell ref="AV503:AV505"/>
    <mergeCell ref="A500:A502"/>
    <mergeCell ref="B500:B502"/>
    <mergeCell ref="C500:C502"/>
    <mergeCell ref="D500:D502"/>
    <mergeCell ref="E500:E502"/>
    <mergeCell ref="F500:F502"/>
    <mergeCell ref="J500:J502"/>
    <mergeCell ref="K500:K502"/>
    <mergeCell ref="L500:L502"/>
    <mergeCell ref="AN497:AN499"/>
    <mergeCell ref="AQ497:AQ499"/>
    <mergeCell ref="AR497:AR499"/>
    <mergeCell ref="AS497:AS499"/>
    <mergeCell ref="AT497:AT499"/>
    <mergeCell ref="AU497:AU499"/>
    <mergeCell ref="Y497:Y499"/>
    <mergeCell ref="AC497:AC499"/>
    <mergeCell ref="AD497:AD499"/>
    <mergeCell ref="AH497:AH499"/>
    <mergeCell ref="AI497:AI499"/>
    <mergeCell ref="AM497:AM499"/>
    <mergeCell ref="P497:P499"/>
    <mergeCell ref="Q497:Q499"/>
    <mergeCell ref="R497:R499"/>
    <mergeCell ref="U497:U499"/>
    <mergeCell ref="V497:V499"/>
    <mergeCell ref="X497:X499"/>
    <mergeCell ref="J497:J499"/>
    <mergeCell ref="K497:K499"/>
    <mergeCell ref="L497:L499"/>
    <mergeCell ref="M497:M499"/>
    <mergeCell ref="N497:N499"/>
    <mergeCell ref="O497:O499"/>
    <mergeCell ref="AS500:AS502"/>
    <mergeCell ref="AT500:AT502"/>
    <mergeCell ref="AU500:AU502"/>
    <mergeCell ref="AV494:AV496"/>
    <mergeCell ref="A497:A499"/>
    <mergeCell ref="B497:B499"/>
    <mergeCell ref="C497:C499"/>
    <mergeCell ref="D497:D499"/>
    <mergeCell ref="E497:E499"/>
    <mergeCell ref="F497:F499"/>
    <mergeCell ref="AH494:AH496"/>
    <mergeCell ref="AI494:AI496"/>
    <mergeCell ref="AM494:AM496"/>
    <mergeCell ref="AN494:AN496"/>
    <mergeCell ref="AQ494:AQ496"/>
    <mergeCell ref="AR494:AR496"/>
    <mergeCell ref="U494:U496"/>
    <mergeCell ref="V494:V496"/>
    <mergeCell ref="X494:X496"/>
    <mergeCell ref="Y494:Y496"/>
    <mergeCell ref="AC494:AC496"/>
    <mergeCell ref="AD494:AD496"/>
    <mergeCell ref="M494:M496"/>
    <mergeCell ref="N494:N496"/>
    <mergeCell ref="O494:O496"/>
    <mergeCell ref="P494:P496"/>
    <mergeCell ref="Q494:Q496"/>
    <mergeCell ref="R494:R496"/>
    <mergeCell ref="AV497:AV499"/>
    <mergeCell ref="A494:A496"/>
    <mergeCell ref="B494:B496"/>
    <mergeCell ref="C494:C496"/>
    <mergeCell ref="D494:D496"/>
    <mergeCell ref="E494:E496"/>
    <mergeCell ref="F494:F496"/>
    <mergeCell ref="J494:J496"/>
    <mergeCell ref="K494:K496"/>
    <mergeCell ref="L494:L496"/>
    <mergeCell ref="AN491:AN493"/>
    <mergeCell ref="AQ491:AQ493"/>
    <mergeCell ref="AR491:AR493"/>
    <mergeCell ref="AS491:AS493"/>
    <mergeCell ref="AT491:AT493"/>
    <mergeCell ref="AU491:AU493"/>
    <mergeCell ref="Y491:Y493"/>
    <mergeCell ref="AC491:AC493"/>
    <mergeCell ref="AD491:AD493"/>
    <mergeCell ref="AH491:AH493"/>
    <mergeCell ref="AI491:AI493"/>
    <mergeCell ref="AM491:AM493"/>
    <mergeCell ref="P491:P493"/>
    <mergeCell ref="Q491:Q493"/>
    <mergeCell ref="R491:R493"/>
    <mergeCell ref="U491:U493"/>
    <mergeCell ref="V491:V493"/>
    <mergeCell ref="X491:X493"/>
    <mergeCell ref="J491:J493"/>
    <mergeCell ref="K491:K493"/>
    <mergeCell ref="L491:L493"/>
    <mergeCell ref="M491:M493"/>
    <mergeCell ref="N491:N493"/>
    <mergeCell ref="O491:O493"/>
    <mergeCell ref="AS494:AS496"/>
    <mergeCell ref="AT494:AT496"/>
    <mergeCell ref="AU494:AU496"/>
    <mergeCell ref="AV488:AV490"/>
    <mergeCell ref="A491:A493"/>
    <mergeCell ref="B491:B493"/>
    <mergeCell ref="C491:C493"/>
    <mergeCell ref="D491:D493"/>
    <mergeCell ref="E491:E493"/>
    <mergeCell ref="F491:F493"/>
    <mergeCell ref="AH488:AH490"/>
    <mergeCell ref="AI488:AI490"/>
    <mergeCell ref="AM488:AM490"/>
    <mergeCell ref="AN488:AN490"/>
    <mergeCell ref="AQ488:AQ490"/>
    <mergeCell ref="AR488:AR490"/>
    <mergeCell ref="U488:U490"/>
    <mergeCell ref="V488:V490"/>
    <mergeCell ref="X488:X490"/>
    <mergeCell ref="Y488:Y490"/>
    <mergeCell ref="AC488:AC490"/>
    <mergeCell ref="AD488:AD490"/>
    <mergeCell ref="M488:M490"/>
    <mergeCell ref="N488:N490"/>
    <mergeCell ref="O488:O490"/>
    <mergeCell ref="P488:P490"/>
    <mergeCell ref="Q488:Q490"/>
    <mergeCell ref="R488:R490"/>
    <mergeCell ref="AV491:AV493"/>
    <mergeCell ref="A488:A490"/>
    <mergeCell ref="B488:B490"/>
    <mergeCell ref="C488:C490"/>
    <mergeCell ref="D488:D490"/>
    <mergeCell ref="E488:E490"/>
    <mergeCell ref="F488:F490"/>
    <mergeCell ref="J488:J490"/>
    <mergeCell ref="K488:K490"/>
    <mergeCell ref="L488:L490"/>
    <mergeCell ref="AN485:AN487"/>
    <mergeCell ref="AQ485:AQ487"/>
    <mergeCell ref="AR485:AR487"/>
    <mergeCell ref="AS485:AS487"/>
    <mergeCell ref="AT485:AT487"/>
    <mergeCell ref="AU485:AU487"/>
    <mergeCell ref="Y485:Y487"/>
    <mergeCell ref="AC485:AC487"/>
    <mergeCell ref="AD485:AD487"/>
    <mergeCell ref="AH485:AH487"/>
    <mergeCell ref="AI485:AI487"/>
    <mergeCell ref="AM485:AM487"/>
    <mergeCell ref="P485:P487"/>
    <mergeCell ref="Q485:Q487"/>
    <mergeCell ref="R485:R487"/>
    <mergeCell ref="U485:U487"/>
    <mergeCell ref="V485:V487"/>
    <mergeCell ref="X485:X487"/>
    <mergeCell ref="J485:J487"/>
    <mergeCell ref="K485:K487"/>
    <mergeCell ref="L485:L487"/>
    <mergeCell ref="M485:M487"/>
    <mergeCell ref="N485:N487"/>
    <mergeCell ref="O485:O487"/>
    <mergeCell ref="AS488:AS490"/>
    <mergeCell ref="AT488:AT490"/>
    <mergeCell ref="AU488:AU490"/>
    <mergeCell ref="AV482:AV484"/>
    <mergeCell ref="A485:A487"/>
    <mergeCell ref="B485:B487"/>
    <mergeCell ref="C485:C487"/>
    <mergeCell ref="D485:D487"/>
    <mergeCell ref="E485:E487"/>
    <mergeCell ref="F485:F487"/>
    <mergeCell ref="AH482:AH484"/>
    <mergeCell ref="AI482:AI484"/>
    <mergeCell ref="AM482:AM484"/>
    <mergeCell ref="AN482:AN484"/>
    <mergeCell ref="AQ482:AQ484"/>
    <mergeCell ref="AR482:AR484"/>
    <mergeCell ref="U482:U484"/>
    <mergeCell ref="V482:V484"/>
    <mergeCell ref="X482:X484"/>
    <mergeCell ref="Y482:Y484"/>
    <mergeCell ref="AC482:AC484"/>
    <mergeCell ref="AD482:AD484"/>
    <mergeCell ref="M482:M484"/>
    <mergeCell ref="N482:N484"/>
    <mergeCell ref="O482:O484"/>
    <mergeCell ref="P482:P484"/>
    <mergeCell ref="Q482:Q484"/>
    <mergeCell ref="R482:R484"/>
    <mergeCell ref="AV485:AV487"/>
    <mergeCell ref="A482:A484"/>
    <mergeCell ref="B482:B484"/>
    <mergeCell ref="C482:C484"/>
    <mergeCell ref="D482:D484"/>
    <mergeCell ref="E482:E484"/>
    <mergeCell ref="F482:F484"/>
    <mergeCell ref="J482:J484"/>
    <mergeCell ref="K482:K484"/>
    <mergeCell ref="L482:L484"/>
    <mergeCell ref="AN479:AN481"/>
    <mergeCell ref="AQ479:AQ481"/>
    <mergeCell ref="AR479:AR481"/>
    <mergeCell ref="AS479:AS481"/>
    <mergeCell ref="AT479:AT481"/>
    <mergeCell ref="AU479:AU481"/>
    <mergeCell ref="Y479:Y481"/>
    <mergeCell ref="AC479:AC481"/>
    <mergeCell ref="AD479:AD481"/>
    <mergeCell ref="AH479:AH481"/>
    <mergeCell ref="AI479:AI481"/>
    <mergeCell ref="AM479:AM481"/>
    <mergeCell ref="P479:P481"/>
    <mergeCell ref="Q479:Q481"/>
    <mergeCell ref="R479:R481"/>
    <mergeCell ref="U479:U481"/>
    <mergeCell ref="V479:V481"/>
    <mergeCell ref="X479:X481"/>
    <mergeCell ref="J479:J481"/>
    <mergeCell ref="K479:K481"/>
    <mergeCell ref="L479:L481"/>
    <mergeCell ref="M479:M481"/>
    <mergeCell ref="N479:N481"/>
    <mergeCell ref="O479:O481"/>
    <mergeCell ref="AS482:AS484"/>
    <mergeCell ref="AT482:AT484"/>
    <mergeCell ref="AU482:AU484"/>
    <mergeCell ref="AV476:AV478"/>
    <mergeCell ref="A479:A481"/>
    <mergeCell ref="B479:B481"/>
    <mergeCell ref="C479:C481"/>
    <mergeCell ref="D479:D481"/>
    <mergeCell ref="E479:E481"/>
    <mergeCell ref="F479:F481"/>
    <mergeCell ref="AH476:AH478"/>
    <mergeCell ref="AI476:AI478"/>
    <mergeCell ref="AM476:AM478"/>
    <mergeCell ref="AN476:AN478"/>
    <mergeCell ref="AQ476:AQ478"/>
    <mergeCell ref="AR476:AR478"/>
    <mergeCell ref="U476:U478"/>
    <mergeCell ref="V476:V478"/>
    <mergeCell ref="X476:X478"/>
    <mergeCell ref="Y476:Y478"/>
    <mergeCell ref="AC476:AC478"/>
    <mergeCell ref="AD476:AD478"/>
    <mergeCell ref="M476:M478"/>
    <mergeCell ref="N476:N478"/>
    <mergeCell ref="O476:O478"/>
    <mergeCell ref="P476:P478"/>
    <mergeCell ref="Q476:Q478"/>
    <mergeCell ref="R476:R478"/>
    <mergeCell ref="AV479:AV481"/>
    <mergeCell ref="A476:A478"/>
    <mergeCell ref="B476:B478"/>
    <mergeCell ref="C476:C478"/>
    <mergeCell ref="D476:D478"/>
    <mergeCell ref="E476:E478"/>
    <mergeCell ref="F476:F478"/>
    <mergeCell ref="J476:J478"/>
    <mergeCell ref="K476:K478"/>
    <mergeCell ref="L476:L478"/>
    <mergeCell ref="AN473:AN475"/>
    <mergeCell ref="AQ473:AQ475"/>
    <mergeCell ref="AR473:AR475"/>
    <mergeCell ref="AS473:AS475"/>
    <mergeCell ref="AT473:AT475"/>
    <mergeCell ref="AU473:AU475"/>
    <mergeCell ref="Y473:Y475"/>
    <mergeCell ref="AC473:AC475"/>
    <mergeCell ref="AD473:AD475"/>
    <mergeCell ref="AH473:AH475"/>
    <mergeCell ref="AI473:AI475"/>
    <mergeCell ref="AM473:AM475"/>
    <mergeCell ref="P473:P475"/>
    <mergeCell ref="Q473:Q475"/>
    <mergeCell ref="R473:R475"/>
    <mergeCell ref="U473:U475"/>
    <mergeCell ref="V473:V475"/>
    <mergeCell ref="X473:X475"/>
    <mergeCell ref="J473:J475"/>
    <mergeCell ref="K473:K475"/>
    <mergeCell ref="L473:L475"/>
    <mergeCell ref="M473:M475"/>
    <mergeCell ref="N473:N475"/>
    <mergeCell ref="O473:O475"/>
    <mergeCell ref="AS476:AS478"/>
    <mergeCell ref="AT476:AT478"/>
    <mergeCell ref="AU476:AU478"/>
    <mergeCell ref="AV470:AV472"/>
    <mergeCell ref="A473:A475"/>
    <mergeCell ref="B473:B475"/>
    <mergeCell ref="C473:C475"/>
    <mergeCell ref="D473:D475"/>
    <mergeCell ref="E473:E475"/>
    <mergeCell ref="F473:F475"/>
    <mergeCell ref="AH470:AH472"/>
    <mergeCell ref="AI470:AI472"/>
    <mergeCell ref="AM470:AM472"/>
    <mergeCell ref="AN470:AN472"/>
    <mergeCell ref="AQ470:AQ472"/>
    <mergeCell ref="AR470:AR472"/>
    <mergeCell ref="U470:U472"/>
    <mergeCell ref="V470:V472"/>
    <mergeCell ref="X470:X472"/>
    <mergeCell ref="Y470:Y472"/>
    <mergeCell ref="AC470:AC472"/>
    <mergeCell ref="AD470:AD472"/>
    <mergeCell ref="M470:M472"/>
    <mergeCell ref="N470:N472"/>
    <mergeCell ref="O470:O472"/>
    <mergeCell ref="P470:P472"/>
    <mergeCell ref="Q470:Q472"/>
    <mergeCell ref="R470:R472"/>
    <mergeCell ref="AV473:AV475"/>
    <mergeCell ref="A470:A472"/>
    <mergeCell ref="B470:B472"/>
    <mergeCell ref="C470:C472"/>
    <mergeCell ref="D470:D472"/>
    <mergeCell ref="E470:E472"/>
    <mergeCell ref="F470:F472"/>
    <mergeCell ref="J470:J472"/>
    <mergeCell ref="K470:K472"/>
    <mergeCell ref="L470:L472"/>
    <mergeCell ref="AN467:AN469"/>
    <mergeCell ref="AQ467:AQ469"/>
    <mergeCell ref="AR467:AR469"/>
    <mergeCell ref="AS467:AS469"/>
    <mergeCell ref="AT467:AT469"/>
    <mergeCell ref="AU467:AU469"/>
    <mergeCell ref="Y467:Y469"/>
    <mergeCell ref="AC467:AC469"/>
    <mergeCell ref="AD467:AD469"/>
    <mergeCell ref="AH467:AH469"/>
    <mergeCell ref="AI467:AI469"/>
    <mergeCell ref="AM467:AM469"/>
    <mergeCell ref="P467:P469"/>
    <mergeCell ref="Q467:Q469"/>
    <mergeCell ref="R467:R469"/>
    <mergeCell ref="U467:U469"/>
    <mergeCell ref="V467:V469"/>
    <mergeCell ref="X467:X469"/>
    <mergeCell ref="J467:J469"/>
    <mergeCell ref="K467:K469"/>
    <mergeCell ref="L467:L469"/>
    <mergeCell ref="M467:M469"/>
    <mergeCell ref="N467:N469"/>
    <mergeCell ref="O467:O469"/>
    <mergeCell ref="AS470:AS472"/>
    <mergeCell ref="AT470:AT472"/>
    <mergeCell ref="AU470:AU472"/>
    <mergeCell ref="AV464:AV466"/>
    <mergeCell ref="A467:A469"/>
    <mergeCell ref="B467:B469"/>
    <mergeCell ref="C467:C469"/>
    <mergeCell ref="D467:D469"/>
    <mergeCell ref="E467:E469"/>
    <mergeCell ref="F467:F469"/>
    <mergeCell ref="AH464:AH466"/>
    <mergeCell ref="AI464:AI466"/>
    <mergeCell ref="AM464:AM466"/>
    <mergeCell ref="AN464:AN466"/>
    <mergeCell ref="AQ464:AQ466"/>
    <mergeCell ref="AR464:AR466"/>
    <mergeCell ref="U464:U466"/>
    <mergeCell ref="V464:V466"/>
    <mergeCell ref="X464:X466"/>
    <mergeCell ref="Y464:Y466"/>
    <mergeCell ref="AC464:AC466"/>
    <mergeCell ref="AD464:AD466"/>
    <mergeCell ref="M464:M466"/>
    <mergeCell ref="N464:N466"/>
    <mergeCell ref="O464:O466"/>
    <mergeCell ref="P464:P466"/>
    <mergeCell ref="Q464:Q466"/>
    <mergeCell ref="R464:R466"/>
    <mergeCell ref="AV467:AV469"/>
    <mergeCell ref="A464:A466"/>
    <mergeCell ref="B464:B466"/>
    <mergeCell ref="C464:C466"/>
    <mergeCell ref="D464:D466"/>
    <mergeCell ref="E464:E466"/>
    <mergeCell ref="F464:F466"/>
    <mergeCell ref="J464:J466"/>
    <mergeCell ref="K464:K466"/>
    <mergeCell ref="L464:L466"/>
    <mergeCell ref="AN461:AN463"/>
    <mergeCell ref="AQ461:AQ463"/>
    <mergeCell ref="AR461:AR463"/>
    <mergeCell ref="AS461:AS463"/>
    <mergeCell ref="AT461:AT463"/>
    <mergeCell ref="AU461:AU463"/>
    <mergeCell ref="Y461:Y463"/>
    <mergeCell ref="AC461:AC463"/>
    <mergeCell ref="AD461:AD463"/>
    <mergeCell ref="AH461:AH463"/>
    <mergeCell ref="AI461:AI463"/>
    <mergeCell ref="AM461:AM463"/>
    <mergeCell ref="P461:P463"/>
    <mergeCell ref="Q461:Q463"/>
    <mergeCell ref="R461:R463"/>
    <mergeCell ref="U461:U463"/>
    <mergeCell ref="V461:V463"/>
    <mergeCell ref="X461:X463"/>
    <mergeCell ref="J461:J463"/>
    <mergeCell ref="K461:K463"/>
    <mergeCell ref="L461:L463"/>
    <mergeCell ref="M461:M463"/>
    <mergeCell ref="N461:N463"/>
    <mergeCell ref="O461:O463"/>
    <mergeCell ref="AS464:AS466"/>
    <mergeCell ref="AT464:AT466"/>
    <mergeCell ref="AU464:AU466"/>
    <mergeCell ref="AV458:AV460"/>
    <mergeCell ref="A461:A463"/>
    <mergeCell ref="B461:B463"/>
    <mergeCell ref="C461:C463"/>
    <mergeCell ref="D461:D463"/>
    <mergeCell ref="E461:E463"/>
    <mergeCell ref="F461:F463"/>
    <mergeCell ref="AH458:AH460"/>
    <mergeCell ref="AI458:AI460"/>
    <mergeCell ref="AM458:AM460"/>
    <mergeCell ref="AN458:AN460"/>
    <mergeCell ref="AQ458:AQ460"/>
    <mergeCell ref="AR458:AR460"/>
    <mergeCell ref="U458:U460"/>
    <mergeCell ref="V458:V460"/>
    <mergeCell ref="X458:X460"/>
    <mergeCell ref="Y458:Y460"/>
    <mergeCell ref="AC458:AC460"/>
    <mergeCell ref="AD458:AD460"/>
    <mergeCell ref="M458:M460"/>
    <mergeCell ref="N458:N460"/>
    <mergeCell ref="O458:O460"/>
    <mergeCell ref="P458:P460"/>
    <mergeCell ref="Q458:Q460"/>
    <mergeCell ref="R458:R460"/>
    <mergeCell ref="AV461:AV463"/>
    <mergeCell ref="A458:A460"/>
    <mergeCell ref="B458:B460"/>
    <mergeCell ref="C458:C460"/>
    <mergeCell ref="D458:D460"/>
    <mergeCell ref="E458:E460"/>
    <mergeCell ref="F458:F460"/>
    <mergeCell ref="J458:J460"/>
    <mergeCell ref="K458:K460"/>
    <mergeCell ref="L458:L460"/>
    <mergeCell ref="AN455:AN457"/>
    <mergeCell ref="AQ455:AQ457"/>
    <mergeCell ref="AR455:AR457"/>
    <mergeCell ref="AS455:AS457"/>
    <mergeCell ref="AT455:AT457"/>
    <mergeCell ref="AU455:AU457"/>
    <mergeCell ref="Y455:Y457"/>
    <mergeCell ref="AC455:AC457"/>
    <mergeCell ref="AD455:AD457"/>
    <mergeCell ref="AH455:AH457"/>
    <mergeCell ref="AI455:AI457"/>
    <mergeCell ref="AM455:AM457"/>
    <mergeCell ref="P455:P457"/>
    <mergeCell ref="Q455:Q457"/>
    <mergeCell ref="R455:R457"/>
    <mergeCell ref="U455:U457"/>
    <mergeCell ref="V455:V457"/>
    <mergeCell ref="X455:X457"/>
    <mergeCell ref="J455:J457"/>
    <mergeCell ref="K455:K457"/>
    <mergeCell ref="L455:L457"/>
    <mergeCell ref="M455:M457"/>
    <mergeCell ref="N455:N457"/>
    <mergeCell ref="O455:O457"/>
    <mergeCell ref="AS458:AS460"/>
    <mergeCell ref="AT458:AT460"/>
    <mergeCell ref="AU458:AU460"/>
    <mergeCell ref="AV452:AV454"/>
    <mergeCell ref="A455:A457"/>
    <mergeCell ref="B455:B457"/>
    <mergeCell ref="C455:C457"/>
    <mergeCell ref="D455:D457"/>
    <mergeCell ref="E455:E457"/>
    <mergeCell ref="F455:F457"/>
    <mergeCell ref="AH452:AH454"/>
    <mergeCell ref="AI452:AI454"/>
    <mergeCell ref="AM452:AM454"/>
    <mergeCell ref="AN452:AN454"/>
    <mergeCell ref="AQ452:AQ454"/>
    <mergeCell ref="AR452:AR454"/>
    <mergeCell ref="U452:U454"/>
    <mergeCell ref="V452:V454"/>
    <mergeCell ref="X452:X454"/>
    <mergeCell ref="Y452:Y454"/>
    <mergeCell ref="AC452:AC454"/>
    <mergeCell ref="AD452:AD454"/>
    <mergeCell ref="M452:M454"/>
    <mergeCell ref="N452:N454"/>
    <mergeCell ref="O452:O454"/>
    <mergeCell ref="P452:P454"/>
    <mergeCell ref="Q452:Q454"/>
    <mergeCell ref="R452:R454"/>
    <mergeCell ref="AV455:AV457"/>
    <mergeCell ref="A452:A454"/>
    <mergeCell ref="B452:B454"/>
    <mergeCell ref="C452:C454"/>
    <mergeCell ref="D452:D454"/>
    <mergeCell ref="E452:E454"/>
    <mergeCell ref="F452:F454"/>
    <mergeCell ref="J452:J454"/>
    <mergeCell ref="K452:K454"/>
    <mergeCell ref="L452:L454"/>
    <mergeCell ref="AN449:AN451"/>
    <mergeCell ref="AQ449:AQ451"/>
    <mergeCell ref="AR449:AR451"/>
    <mergeCell ref="AS449:AS451"/>
    <mergeCell ref="AT449:AT451"/>
    <mergeCell ref="AU449:AU451"/>
    <mergeCell ref="Y449:Y451"/>
    <mergeCell ref="AC449:AC451"/>
    <mergeCell ref="AD449:AD451"/>
    <mergeCell ref="AH449:AH451"/>
    <mergeCell ref="AI449:AI451"/>
    <mergeCell ref="AM449:AM451"/>
    <mergeCell ref="P449:P451"/>
    <mergeCell ref="Q449:Q451"/>
    <mergeCell ref="R449:R451"/>
    <mergeCell ref="U449:U451"/>
    <mergeCell ref="V449:V451"/>
    <mergeCell ref="X449:X451"/>
    <mergeCell ref="J449:J451"/>
    <mergeCell ref="K449:K451"/>
    <mergeCell ref="L449:L451"/>
    <mergeCell ref="M449:M451"/>
    <mergeCell ref="N449:N451"/>
    <mergeCell ref="O449:O451"/>
    <mergeCell ref="AS452:AS454"/>
    <mergeCell ref="AT452:AT454"/>
    <mergeCell ref="AU452:AU454"/>
    <mergeCell ref="AV446:AV448"/>
    <mergeCell ref="A449:A451"/>
    <mergeCell ref="B449:B451"/>
    <mergeCell ref="C449:C451"/>
    <mergeCell ref="D449:D451"/>
    <mergeCell ref="E449:E451"/>
    <mergeCell ref="F449:F451"/>
    <mergeCell ref="AH446:AH448"/>
    <mergeCell ref="AI446:AI448"/>
    <mergeCell ref="AM446:AM448"/>
    <mergeCell ref="AN446:AN448"/>
    <mergeCell ref="AQ446:AQ448"/>
    <mergeCell ref="AR446:AR448"/>
    <mergeCell ref="U446:U448"/>
    <mergeCell ref="V446:V448"/>
    <mergeCell ref="X446:X448"/>
    <mergeCell ref="Y446:Y448"/>
    <mergeCell ref="AC446:AC448"/>
    <mergeCell ref="AD446:AD448"/>
    <mergeCell ref="M446:M448"/>
    <mergeCell ref="N446:N448"/>
    <mergeCell ref="O446:O448"/>
    <mergeCell ref="P446:P448"/>
    <mergeCell ref="Q446:Q448"/>
    <mergeCell ref="R446:R448"/>
    <mergeCell ref="AV449:AV451"/>
    <mergeCell ref="A446:A448"/>
    <mergeCell ref="B446:B448"/>
    <mergeCell ref="C446:C448"/>
    <mergeCell ref="D446:D448"/>
    <mergeCell ref="E446:E448"/>
    <mergeCell ref="F446:F448"/>
    <mergeCell ref="J446:J448"/>
    <mergeCell ref="K446:K448"/>
    <mergeCell ref="L446:L448"/>
    <mergeCell ref="AN443:AN445"/>
    <mergeCell ref="AQ443:AQ445"/>
    <mergeCell ref="AR443:AR445"/>
    <mergeCell ref="AS443:AS445"/>
    <mergeCell ref="AT443:AT445"/>
    <mergeCell ref="AU443:AU445"/>
    <mergeCell ref="Y443:Y445"/>
    <mergeCell ref="AC443:AC445"/>
    <mergeCell ref="AD443:AD445"/>
    <mergeCell ref="AH443:AH445"/>
    <mergeCell ref="AI443:AI445"/>
    <mergeCell ref="AM443:AM445"/>
    <mergeCell ref="P443:P445"/>
    <mergeCell ref="Q443:Q445"/>
    <mergeCell ref="R443:R445"/>
    <mergeCell ref="U443:U445"/>
    <mergeCell ref="V443:V445"/>
    <mergeCell ref="X443:X445"/>
    <mergeCell ref="J443:J445"/>
    <mergeCell ref="K443:K445"/>
    <mergeCell ref="L443:L445"/>
    <mergeCell ref="M443:M445"/>
    <mergeCell ref="N443:N445"/>
    <mergeCell ref="O443:O445"/>
    <mergeCell ref="AS446:AS448"/>
    <mergeCell ref="AT446:AT448"/>
    <mergeCell ref="AU446:AU448"/>
    <mergeCell ref="AV440:AV442"/>
    <mergeCell ref="A443:A445"/>
    <mergeCell ref="B443:B445"/>
    <mergeCell ref="C443:C445"/>
    <mergeCell ref="D443:D445"/>
    <mergeCell ref="E443:E445"/>
    <mergeCell ref="F443:F445"/>
    <mergeCell ref="AH440:AH442"/>
    <mergeCell ref="AI440:AI442"/>
    <mergeCell ref="AM440:AM442"/>
    <mergeCell ref="AN440:AN442"/>
    <mergeCell ref="AQ440:AQ442"/>
    <mergeCell ref="AR440:AR442"/>
    <mergeCell ref="U440:U442"/>
    <mergeCell ref="V440:V442"/>
    <mergeCell ref="X440:X442"/>
    <mergeCell ref="Y440:Y442"/>
    <mergeCell ref="AC440:AC442"/>
    <mergeCell ref="AD440:AD442"/>
    <mergeCell ref="M440:M442"/>
    <mergeCell ref="N440:N442"/>
    <mergeCell ref="O440:O442"/>
    <mergeCell ref="P440:P442"/>
    <mergeCell ref="Q440:Q442"/>
    <mergeCell ref="R440:R442"/>
    <mergeCell ref="AV443:AV445"/>
    <mergeCell ref="A440:A442"/>
    <mergeCell ref="B440:B442"/>
    <mergeCell ref="C440:C442"/>
    <mergeCell ref="D440:D442"/>
    <mergeCell ref="E440:E442"/>
    <mergeCell ref="F440:F442"/>
    <mergeCell ref="J440:J442"/>
    <mergeCell ref="K440:K442"/>
    <mergeCell ref="L440:L442"/>
    <mergeCell ref="AN437:AN439"/>
    <mergeCell ref="AQ437:AQ439"/>
    <mergeCell ref="AR437:AR439"/>
    <mergeCell ref="AS437:AS439"/>
    <mergeCell ref="AT437:AT439"/>
    <mergeCell ref="AU437:AU439"/>
    <mergeCell ref="Y437:Y439"/>
    <mergeCell ref="AC437:AC439"/>
    <mergeCell ref="AD437:AD439"/>
    <mergeCell ref="AH437:AH439"/>
    <mergeCell ref="AI437:AI439"/>
    <mergeCell ref="AM437:AM439"/>
    <mergeCell ref="P437:P439"/>
    <mergeCell ref="Q437:Q439"/>
    <mergeCell ref="R437:R439"/>
    <mergeCell ref="U437:U439"/>
    <mergeCell ref="V437:V439"/>
    <mergeCell ref="X437:X439"/>
    <mergeCell ref="J437:J439"/>
    <mergeCell ref="K437:K439"/>
    <mergeCell ref="L437:L439"/>
    <mergeCell ref="M437:M439"/>
    <mergeCell ref="N437:N439"/>
    <mergeCell ref="O437:O439"/>
    <mergeCell ref="AS440:AS442"/>
    <mergeCell ref="AT440:AT442"/>
    <mergeCell ref="AU440:AU442"/>
    <mergeCell ref="AV434:AV436"/>
    <mergeCell ref="A437:A439"/>
    <mergeCell ref="B437:B439"/>
    <mergeCell ref="C437:C439"/>
    <mergeCell ref="D437:D439"/>
    <mergeCell ref="E437:E439"/>
    <mergeCell ref="F437:F439"/>
    <mergeCell ref="AH434:AH436"/>
    <mergeCell ref="AI434:AI436"/>
    <mergeCell ref="AM434:AM436"/>
    <mergeCell ref="AN434:AN436"/>
    <mergeCell ref="AQ434:AQ436"/>
    <mergeCell ref="AR434:AR436"/>
    <mergeCell ref="U434:U436"/>
    <mergeCell ref="V434:V436"/>
    <mergeCell ref="X434:X436"/>
    <mergeCell ref="Y434:Y436"/>
    <mergeCell ref="AC434:AC436"/>
    <mergeCell ref="AD434:AD436"/>
    <mergeCell ref="M434:M436"/>
    <mergeCell ref="N434:N436"/>
    <mergeCell ref="O434:O436"/>
    <mergeCell ref="P434:P436"/>
    <mergeCell ref="Q434:Q436"/>
    <mergeCell ref="R434:R436"/>
    <mergeCell ref="AV437:AV439"/>
    <mergeCell ref="A434:A436"/>
    <mergeCell ref="B434:B436"/>
    <mergeCell ref="C434:C436"/>
    <mergeCell ref="D434:D436"/>
    <mergeCell ref="E434:E436"/>
    <mergeCell ref="F434:F436"/>
    <mergeCell ref="J434:J436"/>
    <mergeCell ref="K434:K436"/>
    <mergeCell ref="L434:L436"/>
    <mergeCell ref="AN431:AN433"/>
    <mergeCell ref="AQ431:AQ433"/>
    <mergeCell ref="AR431:AR433"/>
    <mergeCell ref="AS431:AS433"/>
    <mergeCell ref="AT431:AT433"/>
    <mergeCell ref="AU431:AU433"/>
    <mergeCell ref="Y431:Y433"/>
    <mergeCell ref="AC431:AC433"/>
    <mergeCell ref="AD431:AD433"/>
    <mergeCell ref="AH431:AH433"/>
    <mergeCell ref="AI431:AI433"/>
    <mergeCell ref="AM431:AM433"/>
    <mergeCell ref="P431:P433"/>
    <mergeCell ref="Q431:Q433"/>
    <mergeCell ref="R431:R433"/>
    <mergeCell ref="U431:U433"/>
    <mergeCell ref="V431:V433"/>
    <mergeCell ref="X431:X433"/>
    <mergeCell ref="J431:J433"/>
    <mergeCell ref="K431:K433"/>
    <mergeCell ref="L431:L433"/>
    <mergeCell ref="M431:M433"/>
    <mergeCell ref="N431:N433"/>
    <mergeCell ref="O431:O433"/>
    <mergeCell ref="AS434:AS436"/>
    <mergeCell ref="AT434:AT436"/>
    <mergeCell ref="AU434:AU436"/>
    <mergeCell ref="AV428:AV430"/>
    <mergeCell ref="A431:A433"/>
    <mergeCell ref="B431:B433"/>
    <mergeCell ref="C431:C433"/>
    <mergeCell ref="D431:D433"/>
    <mergeCell ref="E431:E433"/>
    <mergeCell ref="F431:F433"/>
    <mergeCell ref="AH428:AH430"/>
    <mergeCell ref="AI428:AI430"/>
    <mergeCell ref="AM428:AM430"/>
    <mergeCell ref="AN428:AN430"/>
    <mergeCell ref="AQ428:AQ430"/>
    <mergeCell ref="AR428:AR430"/>
    <mergeCell ref="U428:U430"/>
    <mergeCell ref="V428:V430"/>
    <mergeCell ref="X428:X430"/>
    <mergeCell ref="Y428:Y430"/>
    <mergeCell ref="AC428:AC430"/>
    <mergeCell ref="AD428:AD430"/>
    <mergeCell ref="M428:M430"/>
    <mergeCell ref="N428:N430"/>
    <mergeCell ref="O428:O430"/>
    <mergeCell ref="P428:P430"/>
    <mergeCell ref="Q428:Q430"/>
    <mergeCell ref="R428:R430"/>
    <mergeCell ref="AV431:AV433"/>
    <mergeCell ref="A428:A430"/>
    <mergeCell ref="B428:B430"/>
    <mergeCell ref="C428:C430"/>
    <mergeCell ref="D428:D430"/>
    <mergeCell ref="E428:E430"/>
    <mergeCell ref="F428:F430"/>
    <mergeCell ref="J428:J430"/>
    <mergeCell ref="K428:K430"/>
    <mergeCell ref="L428:L430"/>
    <mergeCell ref="AN425:AN427"/>
    <mergeCell ref="AQ425:AQ427"/>
    <mergeCell ref="AR425:AR427"/>
    <mergeCell ref="AS425:AS427"/>
    <mergeCell ref="AT425:AT427"/>
    <mergeCell ref="AU425:AU427"/>
    <mergeCell ref="Y425:Y427"/>
    <mergeCell ref="AC425:AC427"/>
    <mergeCell ref="AD425:AD427"/>
    <mergeCell ref="AH425:AH427"/>
    <mergeCell ref="AI425:AI427"/>
    <mergeCell ref="AM425:AM427"/>
    <mergeCell ref="P425:P427"/>
    <mergeCell ref="Q425:Q427"/>
    <mergeCell ref="R425:R427"/>
    <mergeCell ref="U425:U427"/>
    <mergeCell ref="V425:V427"/>
    <mergeCell ref="X425:X427"/>
    <mergeCell ref="J425:J427"/>
    <mergeCell ref="K425:K427"/>
    <mergeCell ref="L425:L427"/>
    <mergeCell ref="M425:M427"/>
    <mergeCell ref="N425:N427"/>
    <mergeCell ref="O425:O427"/>
    <mergeCell ref="AS428:AS430"/>
    <mergeCell ref="AT428:AT430"/>
    <mergeCell ref="AU428:AU430"/>
    <mergeCell ref="AV422:AV424"/>
    <mergeCell ref="A425:A427"/>
    <mergeCell ref="B425:B427"/>
    <mergeCell ref="C425:C427"/>
    <mergeCell ref="D425:D427"/>
    <mergeCell ref="E425:E427"/>
    <mergeCell ref="F425:F427"/>
    <mergeCell ref="AH422:AH424"/>
    <mergeCell ref="AI422:AI424"/>
    <mergeCell ref="AM422:AM424"/>
    <mergeCell ref="AN422:AN424"/>
    <mergeCell ref="AQ422:AQ424"/>
    <mergeCell ref="AR422:AR424"/>
    <mergeCell ref="U422:U424"/>
    <mergeCell ref="V422:V424"/>
    <mergeCell ref="X422:X424"/>
    <mergeCell ref="Y422:Y424"/>
    <mergeCell ref="AC422:AC424"/>
    <mergeCell ref="AD422:AD424"/>
    <mergeCell ref="M422:M424"/>
    <mergeCell ref="N422:N424"/>
    <mergeCell ref="O422:O424"/>
    <mergeCell ref="P422:P424"/>
    <mergeCell ref="Q422:Q424"/>
    <mergeCell ref="R422:R424"/>
    <mergeCell ref="AV425:AV427"/>
    <mergeCell ref="A422:A424"/>
    <mergeCell ref="B422:B424"/>
    <mergeCell ref="C422:C424"/>
    <mergeCell ref="D422:D424"/>
    <mergeCell ref="E422:E424"/>
    <mergeCell ref="F422:F424"/>
    <mergeCell ref="J422:J424"/>
    <mergeCell ref="K422:K424"/>
    <mergeCell ref="L422:L424"/>
    <mergeCell ref="AN419:AN421"/>
    <mergeCell ref="AQ419:AQ421"/>
    <mergeCell ref="AR419:AR421"/>
    <mergeCell ref="AS419:AS421"/>
    <mergeCell ref="AT419:AT421"/>
    <mergeCell ref="AU419:AU421"/>
    <mergeCell ref="Y419:Y421"/>
    <mergeCell ref="AC419:AC421"/>
    <mergeCell ref="AD419:AD421"/>
    <mergeCell ref="AH419:AH421"/>
    <mergeCell ref="AI419:AI421"/>
    <mergeCell ref="AM419:AM421"/>
    <mergeCell ref="P419:P421"/>
    <mergeCell ref="Q419:Q421"/>
    <mergeCell ref="R419:R421"/>
    <mergeCell ref="U419:U421"/>
    <mergeCell ref="V419:V421"/>
    <mergeCell ref="X419:X421"/>
    <mergeCell ref="J419:J421"/>
    <mergeCell ref="K419:K421"/>
    <mergeCell ref="L419:L421"/>
    <mergeCell ref="M419:M421"/>
    <mergeCell ref="N419:N421"/>
    <mergeCell ref="O419:O421"/>
    <mergeCell ref="AS422:AS424"/>
    <mergeCell ref="AT422:AT424"/>
    <mergeCell ref="AU422:AU424"/>
    <mergeCell ref="AV416:AV418"/>
    <mergeCell ref="A419:A421"/>
    <mergeCell ref="B419:B421"/>
    <mergeCell ref="C419:C421"/>
    <mergeCell ref="D419:D421"/>
    <mergeCell ref="E419:E421"/>
    <mergeCell ref="F419:F421"/>
    <mergeCell ref="AH416:AH418"/>
    <mergeCell ref="AI416:AI418"/>
    <mergeCell ref="AM416:AM418"/>
    <mergeCell ref="AN416:AN418"/>
    <mergeCell ref="AQ416:AQ418"/>
    <mergeCell ref="AR416:AR418"/>
    <mergeCell ref="U416:U418"/>
    <mergeCell ref="V416:V418"/>
    <mergeCell ref="X416:X418"/>
    <mergeCell ref="Y416:Y418"/>
    <mergeCell ref="AC416:AC418"/>
    <mergeCell ref="AD416:AD418"/>
    <mergeCell ref="M416:M418"/>
    <mergeCell ref="N416:N418"/>
    <mergeCell ref="O416:O418"/>
    <mergeCell ref="P416:P418"/>
    <mergeCell ref="Q416:Q418"/>
    <mergeCell ref="R416:R418"/>
    <mergeCell ref="AV419:AV421"/>
    <mergeCell ref="A416:A418"/>
    <mergeCell ref="B416:B418"/>
    <mergeCell ref="C416:C418"/>
    <mergeCell ref="D416:D418"/>
    <mergeCell ref="E416:E418"/>
    <mergeCell ref="F416:F418"/>
    <mergeCell ref="J416:J418"/>
    <mergeCell ref="K416:K418"/>
    <mergeCell ref="L416:L418"/>
    <mergeCell ref="AN413:AN415"/>
    <mergeCell ref="AQ413:AQ415"/>
    <mergeCell ref="AR413:AR415"/>
    <mergeCell ref="AS413:AS415"/>
    <mergeCell ref="AT413:AT415"/>
    <mergeCell ref="AU413:AU415"/>
    <mergeCell ref="Y413:Y415"/>
    <mergeCell ref="AC413:AC415"/>
    <mergeCell ref="AD413:AD415"/>
    <mergeCell ref="AH413:AH415"/>
    <mergeCell ref="AI413:AI415"/>
    <mergeCell ref="AM413:AM415"/>
    <mergeCell ref="P413:P415"/>
    <mergeCell ref="Q413:Q415"/>
    <mergeCell ref="R413:R415"/>
    <mergeCell ref="U413:U415"/>
    <mergeCell ref="V413:V415"/>
    <mergeCell ref="X413:X415"/>
    <mergeCell ref="J413:J415"/>
    <mergeCell ref="K413:K415"/>
    <mergeCell ref="L413:L415"/>
    <mergeCell ref="M413:M415"/>
    <mergeCell ref="N413:N415"/>
    <mergeCell ref="O413:O415"/>
    <mergeCell ref="AS416:AS418"/>
    <mergeCell ref="AT416:AT418"/>
    <mergeCell ref="AU416:AU418"/>
    <mergeCell ref="AV410:AV412"/>
    <mergeCell ref="A413:A415"/>
    <mergeCell ref="B413:B415"/>
    <mergeCell ref="C413:C415"/>
    <mergeCell ref="D413:D415"/>
    <mergeCell ref="E413:E415"/>
    <mergeCell ref="F413:F415"/>
    <mergeCell ref="AH410:AH412"/>
    <mergeCell ref="AI410:AI412"/>
    <mergeCell ref="AM410:AM412"/>
    <mergeCell ref="AN410:AN412"/>
    <mergeCell ref="AQ410:AQ412"/>
    <mergeCell ref="AR410:AR412"/>
    <mergeCell ref="U410:U412"/>
    <mergeCell ref="V410:V412"/>
    <mergeCell ref="X410:X412"/>
    <mergeCell ref="Y410:Y412"/>
    <mergeCell ref="AC410:AC412"/>
    <mergeCell ref="AD410:AD412"/>
    <mergeCell ref="M410:M412"/>
    <mergeCell ref="N410:N412"/>
    <mergeCell ref="O410:O412"/>
    <mergeCell ref="P410:P412"/>
    <mergeCell ref="Q410:Q412"/>
    <mergeCell ref="R410:R412"/>
    <mergeCell ref="AV413:AV415"/>
    <mergeCell ref="A410:A412"/>
    <mergeCell ref="B410:B412"/>
    <mergeCell ref="C410:C412"/>
    <mergeCell ref="D410:D412"/>
    <mergeCell ref="E410:E412"/>
    <mergeCell ref="F410:F412"/>
    <mergeCell ref="J410:J412"/>
    <mergeCell ref="K410:K412"/>
    <mergeCell ref="L410:L412"/>
    <mergeCell ref="AN407:AN409"/>
    <mergeCell ref="AQ407:AQ409"/>
    <mergeCell ref="AR407:AR409"/>
    <mergeCell ref="AS407:AS409"/>
    <mergeCell ref="AT407:AT409"/>
    <mergeCell ref="AU407:AU409"/>
    <mergeCell ref="Y407:Y409"/>
    <mergeCell ref="AC407:AC409"/>
    <mergeCell ref="AD407:AD409"/>
    <mergeCell ref="AH407:AH409"/>
    <mergeCell ref="AI407:AI409"/>
    <mergeCell ref="AM407:AM409"/>
    <mergeCell ref="P407:P409"/>
    <mergeCell ref="Q407:Q409"/>
    <mergeCell ref="R407:R409"/>
    <mergeCell ref="U407:U409"/>
    <mergeCell ref="V407:V409"/>
    <mergeCell ref="X407:X409"/>
    <mergeCell ref="J407:J409"/>
    <mergeCell ref="K407:K409"/>
    <mergeCell ref="L407:L409"/>
    <mergeCell ref="M407:M409"/>
    <mergeCell ref="N407:N409"/>
    <mergeCell ref="O407:O409"/>
    <mergeCell ref="AS410:AS412"/>
    <mergeCell ref="AT410:AT412"/>
    <mergeCell ref="AU410:AU412"/>
    <mergeCell ref="AV404:AV406"/>
    <mergeCell ref="A407:A409"/>
    <mergeCell ref="B407:B409"/>
    <mergeCell ref="C407:C409"/>
    <mergeCell ref="D407:D409"/>
    <mergeCell ref="E407:E409"/>
    <mergeCell ref="F407:F409"/>
    <mergeCell ref="AH404:AH406"/>
    <mergeCell ref="AI404:AI406"/>
    <mergeCell ref="AM404:AM406"/>
    <mergeCell ref="AN404:AN406"/>
    <mergeCell ref="AQ404:AQ406"/>
    <mergeCell ref="AR404:AR406"/>
    <mergeCell ref="U404:U406"/>
    <mergeCell ref="V404:V406"/>
    <mergeCell ref="X404:X406"/>
    <mergeCell ref="Y404:Y406"/>
    <mergeCell ref="AC404:AC406"/>
    <mergeCell ref="AD404:AD406"/>
    <mergeCell ref="M404:M406"/>
    <mergeCell ref="N404:N406"/>
    <mergeCell ref="O404:O406"/>
    <mergeCell ref="P404:P406"/>
    <mergeCell ref="Q404:Q406"/>
    <mergeCell ref="R404:R406"/>
    <mergeCell ref="AV407:AV409"/>
    <mergeCell ref="A404:A406"/>
    <mergeCell ref="B404:B406"/>
    <mergeCell ref="C404:C406"/>
    <mergeCell ref="D404:D406"/>
    <mergeCell ref="E404:E406"/>
    <mergeCell ref="F404:F406"/>
    <mergeCell ref="J404:J406"/>
    <mergeCell ref="K404:K406"/>
    <mergeCell ref="L404:L406"/>
    <mergeCell ref="AN401:AN403"/>
    <mergeCell ref="AQ401:AQ403"/>
    <mergeCell ref="AR401:AR403"/>
    <mergeCell ref="AS401:AS403"/>
    <mergeCell ref="AT401:AT403"/>
    <mergeCell ref="AU401:AU403"/>
    <mergeCell ref="Y401:Y403"/>
    <mergeCell ref="AC401:AC403"/>
    <mergeCell ref="AD401:AD403"/>
    <mergeCell ref="AH401:AH403"/>
    <mergeCell ref="AI401:AI403"/>
    <mergeCell ref="AM401:AM403"/>
    <mergeCell ref="P401:P403"/>
    <mergeCell ref="Q401:Q403"/>
    <mergeCell ref="R401:R403"/>
    <mergeCell ref="U401:U403"/>
    <mergeCell ref="V401:V403"/>
    <mergeCell ref="X401:X403"/>
    <mergeCell ref="J401:J403"/>
    <mergeCell ref="K401:K403"/>
    <mergeCell ref="L401:L403"/>
    <mergeCell ref="M401:M403"/>
    <mergeCell ref="N401:N403"/>
    <mergeCell ref="O401:O403"/>
    <mergeCell ref="AS404:AS406"/>
    <mergeCell ref="AT404:AT406"/>
    <mergeCell ref="AU404:AU406"/>
    <mergeCell ref="AV398:AV400"/>
    <mergeCell ref="A401:A403"/>
    <mergeCell ref="B401:B403"/>
    <mergeCell ref="C401:C403"/>
    <mergeCell ref="D401:D403"/>
    <mergeCell ref="E401:E403"/>
    <mergeCell ref="F401:F403"/>
    <mergeCell ref="AH398:AH400"/>
    <mergeCell ref="AI398:AI400"/>
    <mergeCell ref="AM398:AM400"/>
    <mergeCell ref="AN398:AN400"/>
    <mergeCell ref="AQ398:AQ400"/>
    <mergeCell ref="AR398:AR400"/>
    <mergeCell ref="U398:U400"/>
    <mergeCell ref="V398:V400"/>
    <mergeCell ref="X398:X400"/>
    <mergeCell ref="Y398:Y400"/>
    <mergeCell ref="AC398:AC400"/>
    <mergeCell ref="AD398:AD400"/>
    <mergeCell ref="M398:M400"/>
    <mergeCell ref="N398:N400"/>
    <mergeCell ref="O398:O400"/>
    <mergeCell ref="P398:P400"/>
    <mergeCell ref="Q398:Q400"/>
    <mergeCell ref="R398:R400"/>
    <mergeCell ref="AV401:AV403"/>
    <mergeCell ref="A398:A400"/>
    <mergeCell ref="B398:B400"/>
    <mergeCell ref="C398:C400"/>
    <mergeCell ref="D398:D400"/>
    <mergeCell ref="E398:E400"/>
    <mergeCell ref="F398:F400"/>
    <mergeCell ref="J398:J400"/>
    <mergeCell ref="K398:K400"/>
    <mergeCell ref="L398:L400"/>
    <mergeCell ref="AN395:AN397"/>
    <mergeCell ref="AQ395:AQ397"/>
    <mergeCell ref="AR395:AR397"/>
    <mergeCell ref="AS395:AS397"/>
    <mergeCell ref="AT395:AT397"/>
    <mergeCell ref="AU395:AU397"/>
    <mergeCell ref="Y395:Y397"/>
    <mergeCell ref="AC395:AC397"/>
    <mergeCell ref="AD395:AD397"/>
    <mergeCell ref="AH395:AH397"/>
    <mergeCell ref="AI395:AI397"/>
    <mergeCell ref="AM395:AM397"/>
    <mergeCell ref="P395:P397"/>
    <mergeCell ref="Q395:Q397"/>
    <mergeCell ref="R395:R397"/>
    <mergeCell ref="U395:U397"/>
    <mergeCell ref="V395:V397"/>
    <mergeCell ref="X395:X397"/>
    <mergeCell ref="J395:J397"/>
    <mergeCell ref="K395:K397"/>
    <mergeCell ref="L395:L397"/>
    <mergeCell ref="M395:M397"/>
    <mergeCell ref="N395:N397"/>
    <mergeCell ref="O395:O397"/>
    <mergeCell ref="AS398:AS400"/>
    <mergeCell ref="AT398:AT400"/>
    <mergeCell ref="AU398:AU400"/>
    <mergeCell ref="AV392:AV394"/>
    <mergeCell ref="A395:A397"/>
    <mergeCell ref="B395:B397"/>
    <mergeCell ref="C395:C397"/>
    <mergeCell ref="D395:D397"/>
    <mergeCell ref="E395:E397"/>
    <mergeCell ref="F395:F397"/>
    <mergeCell ref="AH392:AH394"/>
    <mergeCell ref="AI392:AI394"/>
    <mergeCell ref="AM392:AM394"/>
    <mergeCell ref="AN392:AN394"/>
    <mergeCell ref="AQ392:AQ394"/>
    <mergeCell ref="AR392:AR394"/>
    <mergeCell ref="U392:U394"/>
    <mergeCell ref="V392:V394"/>
    <mergeCell ref="X392:X394"/>
    <mergeCell ref="Y392:Y394"/>
    <mergeCell ref="AC392:AC394"/>
    <mergeCell ref="AD392:AD394"/>
    <mergeCell ref="M392:M394"/>
    <mergeCell ref="N392:N394"/>
    <mergeCell ref="O392:O394"/>
    <mergeCell ref="P392:P394"/>
    <mergeCell ref="Q392:Q394"/>
    <mergeCell ref="R392:R394"/>
    <mergeCell ref="AV395:AV397"/>
    <mergeCell ref="A392:A394"/>
    <mergeCell ref="B392:B394"/>
    <mergeCell ref="C392:C394"/>
    <mergeCell ref="D392:D394"/>
    <mergeCell ref="E392:E394"/>
    <mergeCell ref="F392:F394"/>
    <mergeCell ref="J392:J394"/>
    <mergeCell ref="K392:K394"/>
    <mergeCell ref="L392:L394"/>
    <mergeCell ref="AN389:AN391"/>
    <mergeCell ref="AQ389:AQ391"/>
    <mergeCell ref="AR389:AR391"/>
    <mergeCell ref="AS389:AS391"/>
    <mergeCell ref="AT389:AT391"/>
    <mergeCell ref="AU389:AU391"/>
    <mergeCell ref="Y389:Y391"/>
    <mergeCell ref="AC389:AC391"/>
    <mergeCell ref="AD389:AD391"/>
    <mergeCell ref="AH389:AH391"/>
    <mergeCell ref="AI389:AI391"/>
    <mergeCell ref="AM389:AM391"/>
    <mergeCell ref="P389:P391"/>
    <mergeCell ref="Q389:Q391"/>
    <mergeCell ref="R389:R391"/>
    <mergeCell ref="U389:U391"/>
    <mergeCell ref="V389:V391"/>
    <mergeCell ref="X389:X391"/>
    <mergeCell ref="J389:J391"/>
    <mergeCell ref="K389:K391"/>
    <mergeCell ref="L389:L391"/>
    <mergeCell ref="M389:M391"/>
    <mergeCell ref="N389:N391"/>
    <mergeCell ref="O389:O391"/>
    <mergeCell ref="AS392:AS394"/>
    <mergeCell ref="AT392:AT394"/>
    <mergeCell ref="AU392:AU394"/>
    <mergeCell ref="AV386:AV388"/>
    <mergeCell ref="A389:A391"/>
    <mergeCell ref="B389:B391"/>
    <mergeCell ref="C389:C391"/>
    <mergeCell ref="D389:D391"/>
    <mergeCell ref="E389:E391"/>
    <mergeCell ref="F389:F391"/>
    <mergeCell ref="AH386:AH388"/>
    <mergeCell ref="AI386:AI388"/>
    <mergeCell ref="AM386:AM388"/>
    <mergeCell ref="AN386:AN388"/>
    <mergeCell ref="AQ386:AQ388"/>
    <mergeCell ref="AR386:AR388"/>
    <mergeCell ref="U386:U388"/>
    <mergeCell ref="V386:V388"/>
    <mergeCell ref="X386:X388"/>
    <mergeCell ref="Y386:Y388"/>
    <mergeCell ref="AC386:AC388"/>
    <mergeCell ref="AD386:AD388"/>
    <mergeCell ref="M386:M388"/>
    <mergeCell ref="N386:N388"/>
    <mergeCell ref="O386:O388"/>
    <mergeCell ref="P386:P388"/>
    <mergeCell ref="Q386:Q388"/>
    <mergeCell ref="R386:R388"/>
    <mergeCell ref="AV389:AV391"/>
    <mergeCell ref="A386:A388"/>
    <mergeCell ref="B386:B388"/>
    <mergeCell ref="C386:C388"/>
    <mergeCell ref="D386:D388"/>
    <mergeCell ref="E386:E388"/>
    <mergeCell ref="F386:F388"/>
    <mergeCell ref="J386:J388"/>
    <mergeCell ref="K386:K388"/>
    <mergeCell ref="L386:L388"/>
    <mergeCell ref="AN383:AN385"/>
    <mergeCell ref="AQ383:AQ385"/>
    <mergeCell ref="AR383:AR385"/>
    <mergeCell ref="AS383:AS385"/>
    <mergeCell ref="AT383:AT385"/>
    <mergeCell ref="AU383:AU385"/>
    <mergeCell ref="Y383:Y385"/>
    <mergeCell ref="AC383:AC385"/>
    <mergeCell ref="AD383:AD385"/>
    <mergeCell ref="AH383:AH385"/>
    <mergeCell ref="AI383:AI385"/>
    <mergeCell ref="AM383:AM385"/>
    <mergeCell ref="P383:P385"/>
    <mergeCell ref="Q383:Q385"/>
    <mergeCell ref="R383:R385"/>
    <mergeCell ref="U383:U385"/>
    <mergeCell ref="V383:V385"/>
    <mergeCell ref="X383:X385"/>
    <mergeCell ref="J383:J385"/>
    <mergeCell ref="K383:K385"/>
    <mergeCell ref="L383:L385"/>
    <mergeCell ref="M383:M385"/>
    <mergeCell ref="N383:N385"/>
    <mergeCell ref="O383:O385"/>
    <mergeCell ref="AS386:AS388"/>
    <mergeCell ref="AT386:AT388"/>
    <mergeCell ref="AU386:AU388"/>
    <mergeCell ref="AV380:AV382"/>
    <mergeCell ref="A383:A385"/>
    <mergeCell ref="B383:B385"/>
    <mergeCell ref="C383:C385"/>
    <mergeCell ref="D383:D385"/>
    <mergeCell ref="E383:E385"/>
    <mergeCell ref="F383:F385"/>
    <mergeCell ref="AH380:AH382"/>
    <mergeCell ref="AI380:AI382"/>
    <mergeCell ref="AM380:AM382"/>
    <mergeCell ref="AN380:AN382"/>
    <mergeCell ref="AQ380:AQ382"/>
    <mergeCell ref="AR380:AR382"/>
    <mergeCell ref="U380:U382"/>
    <mergeCell ref="V380:V382"/>
    <mergeCell ref="X380:X382"/>
    <mergeCell ref="Y380:Y382"/>
    <mergeCell ref="AC380:AC382"/>
    <mergeCell ref="AD380:AD382"/>
    <mergeCell ref="M380:M382"/>
    <mergeCell ref="N380:N382"/>
    <mergeCell ref="O380:O382"/>
    <mergeCell ref="P380:P382"/>
    <mergeCell ref="Q380:Q382"/>
    <mergeCell ref="R380:R382"/>
    <mergeCell ref="AV383:AV385"/>
    <mergeCell ref="A380:A382"/>
    <mergeCell ref="B380:B382"/>
    <mergeCell ref="C380:C382"/>
    <mergeCell ref="D380:D382"/>
    <mergeCell ref="E380:E382"/>
    <mergeCell ref="F380:F382"/>
    <mergeCell ref="J380:J382"/>
    <mergeCell ref="K380:K382"/>
    <mergeCell ref="L380:L382"/>
    <mergeCell ref="AN377:AN379"/>
    <mergeCell ref="AQ377:AQ379"/>
    <mergeCell ref="AR377:AR379"/>
    <mergeCell ref="AS377:AS379"/>
    <mergeCell ref="AT377:AT379"/>
    <mergeCell ref="AU377:AU379"/>
    <mergeCell ref="Y377:Y379"/>
    <mergeCell ref="AC377:AC379"/>
    <mergeCell ref="AD377:AD379"/>
    <mergeCell ref="AH377:AH379"/>
    <mergeCell ref="AI377:AI379"/>
    <mergeCell ref="AM377:AM379"/>
    <mergeCell ref="P377:P379"/>
    <mergeCell ref="Q377:Q379"/>
    <mergeCell ref="R377:R379"/>
    <mergeCell ref="U377:U379"/>
    <mergeCell ref="V377:V379"/>
    <mergeCell ref="X377:X379"/>
    <mergeCell ref="J377:J379"/>
    <mergeCell ref="K377:K379"/>
    <mergeCell ref="L377:L379"/>
    <mergeCell ref="M377:M379"/>
    <mergeCell ref="N377:N379"/>
    <mergeCell ref="O377:O379"/>
    <mergeCell ref="AS380:AS382"/>
    <mergeCell ref="AT380:AT382"/>
    <mergeCell ref="AU380:AU382"/>
    <mergeCell ref="AV374:AV376"/>
    <mergeCell ref="A377:A379"/>
    <mergeCell ref="B377:B379"/>
    <mergeCell ref="C377:C379"/>
    <mergeCell ref="D377:D379"/>
    <mergeCell ref="E377:E379"/>
    <mergeCell ref="F377:F379"/>
    <mergeCell ref="AH374:AH376"/>
    <mergeCell ref="AI374:AI376"/>
    <mergeCell ref="AM374:AM376"/>
    <mergeCell ref="AN374:AN376"/>
    <mergeCell ref="AQ374:AQ376"/>
    <mergeCell ref="AR374:AR376"/>
    <mergeCell ref="U374:U376"/>
    <mergeCell ref="V374:V376"/>
    <mergeCell ref="X374:X376"/>
    <mergeCell ref="Y374:Y376"/>
    <mergeCell ref="AC374:AC376"/>
    <mergeCell ref="AD374:AD376"/>
    <mergeCell ref="M374:M376"/>
    <mergeCell ref="N374:N376"/>
    <mergeCell ref="O374:O376"/>
    <mergeCell ref="P374:P376"/>
    <mergeCell ref="Q374:Q376"/>
    <mergeCell ref="R374:R376"/>
    <mergeCell ref="AV377:AV379"/>
    <mergeCell ref="A374:A376"/>
    <mergeCell ref="B374:B376"/>
    <mergeCell ref="C374:C376"/>
    <mergeCell ref="D374:D376"/>
    <mergeCell ref="E374:E376"/>
    <mergeCell ref="F374:F376"/>
    <mergeCell ref="J374:J376"/>
    <mergeCell ref="K374:K376"/>
    <mergeCell ref="L374:L376"/>
    <mergeCell ref="AN371:AN373"/>
    <mergeCell ref="AQ371:AQ373"/>
    <mergeCell ref="AR371:AR373"/>
    <mergeCell ref="AS371:AS373"/>
    <mergeCell ref="AT371:AT373"/>
    <mergeCell ref="AU371:AU373"/>
    <mergeCell ref="Y371:Y373"/>
    <mergeCell ref="AC371:AC373"/>
    <mergeCell ref="AD371:AD373"/>
    <mergeCell ref="AH371:AH373"/>
    <mergeCell ref="AI371:AI373"/>
    <mergeCell ref="AM371:AM373"/>
    <mergeCell ref="P371:P373"/>
    <mergeCell ref="Q371:Q373"/>
    <mergeCell ref="R371:R373"/>
    <mergeCell ref="U371:U373"/>
    <mergeCell ref="V371:V373"/>
    <mergeCell ref="X371:X373"/>
    <mergeCell ref="J371:J373"/>
    <mergeCell ref="K371:K373"/>
    <mergeCell ref="L371:L373"/>
    <mergeCell ref="M371:M373"/>
    <mergeCell ref="N371:N373"/>
    <mergeCell ref="O371:O373"/>
    <mergeCell ref="AS374:AS376"/>
    <mergeCell ref="AT374:AT376"/>
    <mergeCell ref="AU374:AU376"/>
    <mergeCell ref="AV368:AV370"/>
    <mergeCell ref="A371:A373"/>
    <mergeCell ref="B371:B373"/>
    <mergeCell ref="C371:C373"/>
    <mergeCell ref="D371:D373"/>
    <mergeCell ref="E371:E373"/>
    <mergeCell ref="F371:F373"/>
    <mergeCell ref="AH368:AH370"/>
    <mergeCell ref="AI368:AI370"/>
    <mergeCell ref="AM368:AM370"/>
    <mergeCell ref="AN368:AN370"/>
    <mergeCell ref="AQ368:AQ370"/>
    <mergeCell ref="AR368:AR370"/>
    <mergeCell ref="U368:U370"/>
    <mergeCell ref="V368:V370"/>
    <mergeCell ref="X368:X370"/>
    <mergeCell ref="Y368:Y370"/>
    <mergeCell ref="AC368:AC370"/>
    <mergeCell ref="AD368:AD370"/>
    <mergeCell ref="M368:M370"/>
    <mergeCell ref="N368:N370"/>
    <mergeCell ref="O368:O370"/>
    <mergeCell ref="P368:P370"/>
    <mergeCell ref="Q368:Q370"/>
    <mergeCell ref="R368:R370"/>
    <mergeCell ref="AV371:AV373"/>
    <mergeCell ref="A368:A370"/>
    <mergeCell ref="B368:B370"/>
    <mergeCell ref="C368:C370"/>
    <mergeCell ref="D368:D370"/>
    <mergeCell ref="E368:E370"/>
    <mergeCell ref="F368:F370"/>
    <mergeCell ref="J368:J370"/>
    <mergeCell ref="K368:K370"/>
    <mergeCell ref="L368:L370"/>
    <mergeCell ref="AN365:AN367"/>
    <mergeCell ref="AQ365:AQ367"/>
    <mergeCell ref="AR365:AR367"/>
    <mergeCell ref="AS365:AS367"/>
    <mergeCell ref="AT365:AT367"/>
    <mergeCell ref="AU365:AU367"/>
    <mergeCell ref="Y365:Y367"/>
    <mergeCell ref="AC365:AC367"/>
    <mergeCell ref="AD365:AD367"/>
    <mergeCell ref="AH365:AH367"/>
    <mergeCell ref="AI365:AI367"/>
    <mergeCell ref="AM365:AM367"/>
    <mergeCell ref="P365:P367"/>
    <mergeCell ref="Q365:Q367"/>
    <mergeCell ref="R365:R367"/>
    <mergeCell ref="U365:U367"/>
    <mergeCell ref="V365:V367"/>
    <mergeCell ref="X365:X367"/>
    <mergeCell ref="J365:J367"/>
    <mergeCell ref="K365:K367"/>
    <mergeCell ref="L365:L367"/>
    <mergeCell ref="M365:M367"/>
    <mergeCell ref="N365:N367"/>
    <mergeCell ref="O365:O367"/>
    <mergeCell ref="AS368:AS370"/>
    <mergeCell ref="AT368:AT370"/>
    <mergeCell ref="AU368:AU370"/>
    <mergeCell ref="AV362:AV364"/>
    <mergeCell ref="A365:A367"/>
    <mergeCell ref="B365:B367"/>
    <mergeCell ref="C365:C367"/>
    <mergeCell ref="D365:D367"/>
    <mergeCell ref="E365:E367"/>
    <mergeCell ref="F365:F367"/>
    <mergeCell ref="AH362:AH364"/>
    <mergeCell ref="AI362:AI364"/>
    <mergeCell ref="AM362:AM364"/>
    <mergeCell ref="AN362:AN364"/>
    <mergeCell ref="AQ362:AQ364"/>
    <mergeCell ref="AR362:AR364"/>
    <mergeCell ref="U362:U364"/>
    <mergeCell ref="V362:V364"/>
    <mergeCell ref="X362:X364"/>
    <mergeCell ref="Y362:Y364"/>
    <mergeCell ref="AC362:AC364"/>
    <mergeCell ref="AD362:AD364"/>
    <mergeCell ref="M362:M364"/>
    <mergeCell ref="N362:N364"/>
    <mergeCell ref="O362:O364"/>
    <mergeCell ref="P362:P364"/>
    <mergeCell ref="Q362:Q364"/>
    <mergeCell ref="R362:R364"/>
    <mergeCell ref="AV365:AV367"/>
    <mergeCell ref="A362:A364"/>
    <mergeCell ref="B362:B364"/>
    <mergeCell ref="C362:C364"/>
    <mergeCell ref="D362:D364"/>
    <mergeCell ref="E362:E364"/>
    <mergeCell ref="F362:F364"/>
    <mergeCell ref="J362:J364"/>
    <mergeCell ref="K362:K364"/>
    <mergeCell ref="L362:L364"/>
    <mergeCell ref="AN359:AN361"/>
    <mergeCell ref="AQ359:AQ361"/>
    <mergeCell ref="AR359:AR361"/>
    <mergeCell ref="AS359:AS361"/>
    <mergeCell ref="AT359:AT361"/>
    <mergeCell ref="AU359:AU361"/>
    <mergeCell ref="Y359:Y361"/>
    <mergeCell ref="AC359:AC361"/>
    <mergeCell ref="AD359:AD361"/>
    <mergeCell ref="AH359:AH361"/>
    <mergeCell ref="AI359:AI361"/>
    <mergeCell ref="AM359:AM361"/>
    <mergeCell ref="P359:P361"/>
    <mergeCell ref="Q359:Q361"/>
    <mergeCell ref="R359:R361"/>
    <mergeCell ref="U359:U361"/>
    <mergeCell ref="V359:V361"/>
    <mergeCell ref="X359:X361"/>
    <mergeCell ref="J359:J361"/>
    <mergeCell ref="K359:K361"/>
    <mergeCell ref="L359:L361"/>
    <mergeCell ref="M359:M361"/>
    <mergeCell ref="N359:N361"/>
    <mergeCell ref="O359:O361"/>
    <mergeCell ref="AS362:AS364"/>
    <mergeCell ref="AT362:AT364"/>
    <mergeCell ref="AU362:AU364"/>
    <mergeCell ref="AV356:AV358"/>
    <mergeCell ref="A359:A361"/>
    <mergeCell ref="B359:B361"/>
    <mergeCell ref="C359:C361"/>
    <mergeCell ref="D359:D361"/>
    <mergeCell ref="E359:E361"/>
    <mergeCell ref="F359:F361"/>
    <mergeCell ref="AH356:AH358"/>
    <mergeCell ref="AI356:AI358"/>
    <mergeCell ref="AM356:AM358"/>
    <mergeCell ref="AN356:AN358"/>
    <mergeCell ref="AQ356:AQ358"/>
    <mergeCell ref="AR356:AR358"/>
    <mergeCell ref="U356:U358"/>
    <mergeCell ref="V356:V358"/>
    <mergeCell ref="X356:X358"/>
    <mergeCell ref="Y356:Y358"/>
    <mergeCell ref="AC356:AC358"/>
    <mergeCell ref="AD356:AD358"/>
    <mergeCell ref="M356:M358"/>
    <mergeCell ref="N356:N358"/>
    <mergeCell ref="O356:O358"/>
    <mergeCell ref="P356:P358"/>
    <mergeCell ref="Q356:Q358"/>
    <mergeCell ref="R356:R358"/>
    <mergeCell ref="AV359:AV361"/>
    <mergeCell ref="A356:A358"/>
    <mergeCell ref="B356:B358"/>
    <mergeCell ref="C356:C358"/>
    <mergeCell ref="D356:D358"/>
    <mergeCell ref="E356:E358"/>
    <mergeCell ref="F356:F358"/>
    <mergeCell ref="J356:J358"/>
    <mergeCell ref="K356:K358"/>
    <mergeCell ref="L356:L358"/>
    <mergeCell ref="AN353:AN355"/>
    <mergeCell ref="AQ353:AQ355"/>
    <mergeCell ref="AR353:AR355"/>
    <mergeCell ref="AS353:AS355"/>
    <mergeCell ref="AT353:AT355"/>
    <mergeCell ref="AU353:AU355"/>
    <mergeCell ref="Y353:Y355"/>
    <mergeCell ref="AC353:AC355"/>
    <mergeCell ref="AD353:AD355"/>
    <mergeCell ref="AH353:AH355"/>
    <mergeCell ref="AI353:AI355"/>
    <mergeCell ref="AM353:AM355"/>
    <mergeCell ref="P353:P355"/>
    <mergeCell ref="Q353:Q355"/>
    <mergeCell ref="R353:R355"/>
    <mergeCell ref="U353:U355"/>
    <mergeCell ref="V353:V355"/>
    <mergeCell ref="X353:X355"/>
    <mergeCell ref="J353:J355"/>
    <mergeCell ref="K353:K355"/>
    <mergeCell ref="L353:L355"/>
    <mergeCell ref="M353:M355"/>
    <mergeCell ref="N353:N355"/>
    <mergeCell ref="O353:O355"/>
    <mergeCell ref="AS356:AS358"/>
    <mergeCell ref="AT356:AT358"/>
    <mergeCell ref="AU356:AU358"/>
    <mergeCell ref="AV350:AV352"/>
    <mergeCell ref="A353:A355"/>
    <mergeCell ref="B353:B355"/>
    <mergeCell ref="C353:C355"/>
    <mergeCell ref="D353:D355"/>
    <mergeCell ref="E353:E355"/>
    <mergeCell ref="F353:F355"/>
    <mergeCell ref="AH350:AH352"/>
    <mergeCell ref="AI350:AI352"/>
    <mergeCell ref="AM350:AM352"/>
    <mergeCell ref="AN350:AN352"/>
    <mergeCell ref="AQ350:AQ352"/>
    <mergeCell ref="AR350:AR352"/>
    <mergeCell ref="U350:U352"/>
    <mergeCell ref="V350:V352"/>
    <mergeCell ref="X350:X352"/>
    <mergeCell ref="Y350:Y352"/>
    <mergeCell ref="AC350:AC352"/>
    <mergeCell ref="AD350:AD352"/>
    <mergeCell ref="M350:M352"/>
    <mergeCell ref="N350:N352"/>
    <mergeCell ref="O350:O352"/>
    <mergeCell ref="P350:P352"/>
    <mergeCell ref="Q350:Q352"/>
    <mergeCell ref="R350:R352"/>
    <mergeCell ref="AV353:AV355"/>
    <mergeCell ref="A350:A352"/>
    <mergeCell ref="B350:B352"/>
    <mergeCell ref="C350:C352"/>
    <mergeCell ref="D350:D352"/>
    <mergeCell ref="E350:E352"/>
    <mergeCell ref="F350:F352"/>
    <mergeCell ref="J350:J352"/>
    <mergeCell ref="K350:K352"/>
    <mergeCell ref="L350:L352"/>
    <mergeCell ref="AN347:AN349"/>
    <mergeCell ref="AQ347:AQ349"/>
    <mergeCell ref="AR347:AR349"/>
    <mergeCell ref="AS347:AS349"/>
    <mergeCell ref="AT347:AT349"/>
    <mergeCell ref="AU347:AU349"/>
    <mergeCell ref="Y347:Y349"/>
    <mergeCell ref="AC347:AC349"/>
    <mergeCell ref="AD347:AD349"/>
    <mergeCell ref="AH347:AH349"/>
    <mergeCell ref="AI347:AI349"/>
    <mergeCell ref="AM347:AM349"/>
    <mergeCell ref="P347:P349"/>
    <mergeCell ref="Q347:Q349"/>
    <mergeCell ref="R347:R349"/>
    <mergeCell ref="U347:U349"/>
    <mergeCell ref="V347:V349"/>
    <mergeCell ref="X347:X349"/>
    <mergeCell ref="J347:J349"/>
    <mergeCell ref="K347:K349"/>
    <mergeCell ref="L347:L349"/>
    <mergeCell ref="M347:M349"/>
    <mergeCell ref="N347:N349"/>
    <mergeCell ref="O347:O349"/>
    <mergeCell ref="AS350:AS352"/>
    <mergeCell ref="AT350:AT352"/>
    <mergeCell ref="AU350:AU352"/>
    <mergeCell ref="AV344:AV346"/>
    <mergeCell ref="A347:A349"/>
    <mergeCell ref="B347:B349"/>
    <mergeCell ref="C347:C349"/>
    <mergeCell ref="D347:D349"/>
    <mergeCell ref="E347:E349"/>
    <mergeCell ref="F347:F349"/>
    <mergeCell ref="AH344:AH346"/>
    <mergeCell ref="AI344:AI346"/>
    <mergeCell ref="AM344:AM346"/>
    <mergeCell ref="AN344:AN346"/>
    <mergeCell ref="AQ344:AQ346"/>
    <mergeCell ref="AR344:AR346"/>
    <mergeCell ref="U344:U346"/>
    <mergeCell ref="V344:V346"/>
    <mergeCell ref="X344:X346"/>
    <mergeCell ref="Y344:Y346"/>
    <mergeCell ref="AC344:AC346"/>
    <mergeCell ref="AD344:AD346"/>
    <mergeCell ref="M344:M346"/>
    <mergeCell ref="N344:N346"/>
    <mergeCell ref="O344:O346"/>
    <mergeCell ref="P344:P346"/>
    <mergeCell ref="Q344:Q346"/>
    <mergeCell ref="R344:R346"/>
    <mergeCell ref="AV347:AV349"/>
    <mergeCell ref="A344:A346"/>
    <mergeCell ref="B344:B346"/>
    <mergeCell ref="C344:C346"/>
    <mergeCell ref="D344:D346"/>
    <mergeCell ref="E344:E346"/>
    <mergeCell ref="F344:F346"/>
    <mergeCell ref="J344:J346"/>
    <mergeCell ref="K344:K346"/>
    <mergeCell ref="L344:L346"/>
    <mergeCell ref="AN341:AN343"/>
    <mergeCell ref="AQ341:AQ343"/>
    <mergeCell ref="AR341:AR343"/>
    <mergeCell ref="AS341:AS343"/>
    <mergeCell ref="AT341:AT343"/>
    <mergeCell ref="AU341:AU343"/>
    <mergeCell ref="Y341:Y343"/>
    <mergeCell ref="AC341:AC343"/>
    <mergeCell ref="AD341:AD343"/>
    <mergeCell ref="AH341:AH343"/>
    <mergeCell ref="AI341:AI343"/>
    <mergeCell ref="AM341:AM343"/>
    <mergeCell ref="P341:P343"/>
    <mergeCell ref="Q341:Q343"/>
    <mergeCell ref="R341:R343"/>
    <mergeCell ref="U341:U343"/>
    <mergeCell ref="V341:V343"/>
    <mergeCell ref="X341:X343"/>
    <mergeCell ref="J341:J343"/>
    <mergeCell ref="K341:K343"/>
    <mergeCell ref="L341:L343"/>
    <mergeCell ref="M341:M343"/>
    <mergeCell ref="N341:N343"/>
    <mergeCell ref="O341:O343"/>
    <mergeCell ref="AS344:AS346"/>
    <mergeCell ref="AT344:AT346"/>
    <mergeCell ref="AU344:AU346"/>
    <mergeCell ref="AV338:AV340"/>
    <mergeCell ref="A341:A343"/>
    <mergeCell ref="B341:B343"/>
    <mergeCell ref="C341:C343"/>
    <mergeCell ref="D341:D343"/>
    <mergeCell ref="E341:E343"/>
    <mergeCell ref="F341:F343"/>
    <mergeCell ref="AH338:AH340"/>
    <mergeCell ref="AI338:AI340"/>
    <mergeCell ref="AM338:AM340"/>
    <mergeCell ref="AN338:AN340"/>
    <mergeCell ref="AQ338:AQ340"/>
    <mergeCell ref="AR338:AR340"/>
    <mergeCell ref="U338:U340"/>
    <mergeCell ref="V338:V340"/>
    <mergeCell ref="X338:X340"/>
    <mergeCell ref="Y338:Y340"/>
    <mergeCell ref="AC338:AC340"/>
    <mergeCell ref="AD338:AD340"/>
    <mergeCell ref="M338:M340"/>
    <mergeCell ref="N338:N340"/>
    <mergeCell ref="O338:O340"/>
    <mergeCell ref="P338:P340"/>
    <mergeCell ref="Q338:Q340"/>
    <mergeCell ref="R338:R340"/>
    <mergeCell ref="AV341:AV343"/>
    <mergeCell ref="A338:A340"/>
    <mergeCell ref="B338:B340"/>
    <mergeCell ref="C338:C340"/>
    <mergeCell ref="D338:D340"/>
    <mergeCell ref="E338:E340"/>
    <mergeCell ref="F338:F340"/>
    <mergeCell ref="J338:J340"/>
    <mergeCell ref="K338:K340"/>
    <mergeCell ref="L338:L340"/>
    <mergeCell ref="AN335:AN337"/>
    <mergeCell ref="AQ335:AQ337"/>
    <mergeCell ref="AR335:AR337"/>
    <mergeCell ref="AS335:AS337"/>
    <mergeCell ref="AT335:AT337"/>
    <mergeCell ref="AU335:AU337"/>
    <mergeCell ref="Y335:Y337"/>
    <mergeCell ref="AC335:AC337"/>
    <mergeCell ref="AD335:AD337"/>
    <mergeCell ref="AH335:AH337"/>
    <mergeCell ref="AI335:AI337"/>
    <mergeCell ref="AM335:AM337"/>
    <mergeCell ref="P335:P337"/>
    <mergeCell ref="Q335:Q337"/>
    <mergeCell ref="R335:R337"/>
    <mergeCell ref="U335:U337"/>
    <mergeCell ref="V335:V337"/>
    <mergeCell ref="X335:X337"/>
    <mergeCell ref="J335:J337"/>
    <mergeCell ref="K335:K337"/>
    <mergeCell ref="L335:L337"/>
    <mergeCell ref="M335:M337"/>
    <mergeCell ref="N335:N337"/>
    <mergeCell ref="O335:O337"/>
    <mergeCell ref="AS338:AS340"/>
    <mergeCell ref="AT338:AT340"/>
    <mergeCell ref="AU338:AU340"/>
    <mergeCell ref="AV332:AV334"/>
    <mergeCell ref="A335:A337"/>
    <mergeCell ref="B335:B337"/>
    <mergeCell ref="C335:C337"/>
    <mergeCell ref="D335:D337"/>
    <mergeCell ref="E335:E337"/>
    <mergeCell ref="F335:F337"/>
    <mergeCell ref="AH332:AH334"/>
    <mergeCell ref="AI332:AI334"/>
    <mergeCell ref="AM332:AM334"/>
    <mergeCell ref="AN332:AN334"/>
    <mergeCell ref="AQ332:AQ334"/>
    <mergeCell ref="AR332:AR334"/>
    <mergeCell ref="U332:U334"/>
    <mergeCell ref="V332:V334"/>
    <mergeCell ref="X332:X334"/>
    <mergeCell ref="Y332:Y334"/>
    <mergeCell ref="AC332:AC334"/>
    <mergeCell ref="AD332:AD334"/>
    <mergeCell ref="M332:M334"/>
    <mergeCell ref="N332:N334"/>
    <mergeCell ref="O332:O334"/>
    <mergeCell ref="P332:P334"/>
    <mergeCell ref="Q332:Q334"/>
    <mergeCell ref="R332:R334"/>
    <mergeCell ref="AV335:AV337"/>
    <mergeCell ref="A332:A334"/>
    <mergeCell ref="B332:B334"/>
    <mergeCell ref="C332:C334"/>
    <mergeCell ref="D332:D334"/>
    <mergeCell ref="E332:E334"/>
    <mergeCell ref="F332:F334"/>
    <mergeCell ref="J332:J334"/>
    <mergeCell ref="K332:K334"/>
    <mergeCell ref="L332:L334"/>
    <mergeCell ref="AN329:AN331"/>
    <mergeCell ref="AQ329:AQ331"/>
    <mergeCell ref="AR329:AR331"/>
    <mergeCell ref="AS329:AS331"/>
    <mergeCell ref="AT329:AT331"/>
    <mergeCell ref="AU329:AU331"/>
    <mergeCell ref="Y329:Y331"/>
    <mergeCell ref="AC329:AC331"/>
    <mergeCell ref="AD329:AD331"/>
    <mergeCell ref="AH329:AH331"/>
    <mergeCell ref="AI329:AI331"/>
    <mergeCell ref="AM329:AM331"/>
    <mergeCell ref="P329:P331"/>
    <mergeCell ref="Q329:Q331"/>
    <mergeCell ref="R329:R331"/>
    <mergeCell ref="U329:U331"/>
    <mergeCell ref="V329:V331"/>
    <mergeCell ref="X329:X331"/>
    <mergeCell ref="J329:J331"/>
    <mergeCell ref="K329:K331"/>
    <mergeCell ref="L329:L331"/>
    <mergeCell ref="M329:M331"/>
    <mergeCell ref="N329:N331"/>
    <mergeCell ref="O329:O331"/>
    <mergeCell ref="AS332:AS334"/>
    <mergeCell ref="AT332:AT334"/>
    <mergeCell ref="AU332:AU334"/>
    <mergeCell ref="AV326:AV328"/>
    <mergeCell ref="A329:A331"/>
    <mergeCell ref="B329:B331"/>
    <mergeCell ref="C329:C331"/>
    <mergeCell ref="D329:D331"/>
    <mergeCell ref="E329:E331"/>
    <mergeCell ref="F329:F331"/>
    <mergeCell ref="AH326:AH328"/>
    <mergeCell ref="AI326:AI328"/>
    <mergeCell ref="AM326:AM328"/>
    <mergeCell ref="AN326:AN328"/>
    <mergeCell ref="AQ326:AQ328"/>
    <mergeCell ref="AR326:AR328"/>
    <mergeCell ref="U326:U328"/>
    <mergeCell ref="V326:V328"/>
    <mergeCell ref="X326:X328"/>
    <mergeCell ref="Y326:Y328"/>
    <mergeCell ref="AC326:AC328"/>
    <mergeCell ref="AD326:AD328"/>
    <mergeCell ref="M326:M328"/>
    <mergeCell ref="N326:N328"/>
    <mergeCell ref="O326:O328"/>
    <mergeCell ref="P326:P328"/>
    <mergeCell ref="Q326:Q328"/>
    <mergeCell ref="R326:R328"/>
    <mergeCell ref="AV329:AV331"/>
    <mergeCell ref="A326:A328"/>
    <mergeCell ref="B326:B328"/>
    <mergeCell ref="C326:C328"/>
    <mergeCell ref="D326:D328"/>
    <mergeCell ref="E326:E328"/>
    <mergeCell ref="F326:F328"/>
    <mergeCell ref="J326:J328"/>
    <mergeCell ref="K326:K328"/>
    <mergeCell ref="L326:L328"/>
    <mergeCell ref="AN323:AN325"/>
    <mergeCell ref="AQ323:AQ325"/>
    <mergeCell ref="AR323:AR325"/>
    <mergeCell ref="AS323:AS325"/>
    <mergeCell ref="AT323:AT325"/>
    <mergeCell ref="AU323:AU325"/>
    <mergeCell ref="Y323:Y325"/>
    <mergeCell ref="AC323:AC325"/>
    <mergeCell ref="AD323:AD325"/>
    <mergeCell ref="AH323:AH325"/>
    <mergeCell ref="AI323:AI325"/>
    <mergeCell ref="AM323:AM325"/>
    <mergeCell ref="P323:P325"/>
    <mergeCell ref="Q323:Q325"/>
    <mergeCell ref="R323:R325"/>
    <mergeCell ref="U323:U325"/>
    <mergeCell ref="V323:V325"/>
    <mergeCell ref="X323:X325"/>
    <mergeCell ref="J323:J325"/>
    <mergeCell ref="K323:K325"/>
    <mergeCell ref="L323:L325"/>
    <mergeCell ref="M323:M325"/>
    <mergeCell ref="N323:N325"/>
    <mergeCell ref="O323:O325"/>
    <mergeCell ref="AS326:AS328"/>
    <mergeCell ref="AT326:AT328"/>
    <mergeCell ref="AU326:AU328"/>
    <mergeCell ref="AV320:AV322"/>
    <mergeCell ref="A323:A325"/>
    <mergeCell ref="B323:B325"/>
    <mergeCell ref="C323:C325"/>
    <mergeCell ref="D323:D325"/>
    <mergeCell ref="E323:E325"/>
    <mergeCell ref="F323:F325"/>
    <mergeCell ref="AH320:AH322"/>
    <mergeCell ref="AI320:AI322"/>
    <mergeCell ref="AM320:AM322"/>
    <mergeCell ref="AN320:AN322"/>
    <mergeCell ref="AQ320:AQ322"/>
    <mergeCell ref="AR320:AR322"/>
    <mergeCell ref="U320:U322"/>
    <mergeCell ref="V320:V322"/>
    <mergeCell ref="X320:X322"/>
    <mergeCell ref="Y320:Y322"/>
    <mergeCell ref="AC320:AC322"/>
    <mergeCell ref="AD320:AD322"/>
    <mergeCell ref="M320:M322"/>
    <mergeCell ref="N320:N322"/>
    <mergeCell ref="O320:O322"/>
    <mergeCell ref="P320:P322"/>
    <mergeCell ref="Q320:Q322"/>
    <mergeCell ref="R320:R322"/>
    <mergeCell ref="AV323:AV325"/>
    <mergeCell ref="A320:A322"/>
    <mergeCell ref="B320:B322"/>
    <mergeCell ref="C320:C322"/>
    <mergeCell ref="D320:D322"/>
    <mergeCell ref="E320:E322"/>
    <mergeCell ref="F320:F322"/>
    <mergeCell ref="J320:J322"/>
    <mergeCell ref="K320:K322"/>
    <mergeCell ref="L320:L322"/>
    <mergeCell ref="AN317:AN319"/>
    <mergeCell ref="AQ317:AQ319"/>
    <mergeCell ref="AR317:AR319"/>
    <mergeCell ref="AS317:AS319"/>
    <mergeCell ref="AT317:AT319"/>
    <mergeCell ref="AU317:AU319"/>
    <mergeCell ref="Y317:Y319"/>
    <mergeCell ref="AC317:AC319"/>
    <mergeCell ref="AD317:AD319"/>
    <mergeCell ref="AH317:AH319"/>
    <mergeCell ref="AI317:AI319"/>
    <mergeCell ref="AM317:AM319"/>
    <mergeCell ref="P317:P319"/>
    <mergeCell ref="Q317:Q319"/>
    <mergeCell ref="R317:R319"/>
    <mergeCell ref="U317:U319"/>
    <mergeCell ref="V317:V319"/>
    <mergeCell ref="X317:X319"/>
    <mergeCell ref="J317:J319"/>
    <mergeCell ref="K317:K319"/>
    <mergeCell ref="L317:L319"/>
    <mergeCell ref="M317:M319"/>
    <mergeCell ref="N317:N319"/>
    <mergeCell ref="O317:O319"/>
    <mergeCell ref="AS320:AS322"/>
    <mergeCell ref="AT320:AT322"/>
    <mergeCell ref="AU320:AU322"/>
    <mergeCell ref="AV314:AV316"/>
    <mergeCell ref="A317:A319"/>
    <mergeCell ref="B317:B319"/>
    <mergeCell ref="C317:C319"/>
    <mergeCell ref="D317:D319"/>
    <mergeCell ref="E317:E319"/>
    <mergeCell ref="F317:F319"/>
    <mergeCell ref="AH314:AH316"/>
    <mergeCell ref="AI314:AI316"/>
    <mergeCell ref="AM314:AM316"/>
    <mergeCell ref="AN314:AN316"/>
    <mergeCell ref="AQ314:AQ316"/>
    <mergeCell ref="AR314:AR316"/>
    <mergeCell ref="U314:U316"/>
    <mergeCell ref="V314:V316"/>
    <mergeCell ref="X314:X316"/>
    <mergeCell ref="Y314:Y316"/>
    <mergeCell ref="AC314:AC316"/>
    <mergeCell ref="AD314:AD316"/>
    <mergeCell ref="M314:M316"/>
    <mergeCell ref="N314:N316"/>
    <mergeCell ref="O314:O316"/>
    <mergeCell ref="P314:P316"/>
    <mergeCell ref="Q314:Q316"/>
    <mergeCell ref="R314:R316"/>
    <mergeCell ref="AV317:AV319"/>
    <mergeCell ref="A314:A316"/>
    <mergeCell ref="B314:B316"/>
    <mergeCell ref="C314:C316"/>
    <mergeCell ref="D314:D316"/>
    <mergeCell ref="E314:E316"/>
    <mergeCell ref="F314:F316"/>
    <mergeCell ref="J314:J316"/>
    <mergeCell ref="K314:K316"/>
    <mergeCell ref="L314:L316"/>
    <mergeCell ref="AN311:AN313"/>
    <mergeCell ref="AQ311:AQ313"/>
    <mergeCell ref="AR311:AR313"/>
    <mergeCell ref="AS311:AS313"/>
    <mergeCell ref="AT311:AT313"/>
    <mergeCell ref="AU311:AU313"/>
    <mergeCell ref="Y311:Y313"/>
    <mergeCell ref="AC311:AC313"/>
    <mergeCell ref="AD311:AD313"/>
    <mergeCell ref="AH311:AH313"/>
    <mergeCell ref="AI311:AI313"/>
    <mergeCell ref="AM311:AM313"/>
    <mergeCell ref="P311:P313"/>
    <mergeCell ref="Q311:Q313"/>
    <mergeCell ref="R311:R313"/>
    <mergeCell ref="U311:U313"/>
    <mergeCell ref="V311:V313"/>
    <mergeCell ref="X311:X313"/>
    <mergeCell ref="J311:J313"/>
    <mergeCell ref="K311:K313"/>
    <mergeCell ref="L311:L313"/>
    <mergeCell ref="M311:M313"/>
    <mergeCell ref="N311:N313"/>
    <mergeCell ref="O311:O313"/>
    <mergeCell ref="AS314:AS316"/>
    <mergeCell ref="AT314:AT316"/>
    <mergeCell ref="AU314:AU316"/>
    <mergeCell ref="AV308:AV310"/>
    <mergeCell ref="A311:A313"/>
    <mergeCell ref="B311:B313"/>
    <mergeCell ref="C311:C313"/>
    <mergeCell ref="D311:D313"/>
    <mergeCell ref="E311:E313"/>
    <mergeCell ref="F311:F313"/>
    <mergeCell ref="AH308:AH310"/>
    <mergeCell ref="AI308:AI310"/>
    <mergeCell ref="AM308:AM310"/>
    <mergeCell ref="AN308:AN310"/>
    <mergeCell ref="AQ308:AQ310"/>
    <mergeCell ref="AR308:AR310"/>
    <mergeCell ref="U308:U310"/>
    <mergeCell ref="V308:V310"/>
    <mergeCell ref="X308:X310"/>
    <mergeCell ref="Y308:Y310"/>
    <mergeCell ref="AC308:AC310"/>
    <mergeCell ref="AD308:AD310"/>
    <mergeCell ref="M308:M310"/>
    <mergeCell ref="N308:N310"/>
    <mergeCell ref="O308:O310"/>
    <mergeCell ref="P308:P310"/>
    <mergeCell ref="Q308:Q310"/>
    <mergeCell ref="R308:R310"/>
    <mergeCell ref="AV311:AV313"/>
    <mergeCell ref="A308:A310"/>
    <mergeCell ref="B308:B310"/>
    <mergeCell ref="C308:C310"/>
    <mergeCell ref="D308:D310"/>
    <mergeCell ref="E308:E310"/>
    <mergeCell ref="F308:F310"/>
    <mergeCell ref="J308:J310"/>
    <mergeCell ref="K308:K310"/>
    <mergeCell ref="L308:L310"/>
    <mergeCell ref="AN305:AN307"/>
    <mergeCell ref="AQ305:AQ307"/>
    <mergeCell ref="AR305:AR307"/>
    <mergeCell ref="AS305:AS307"/>
    <mergeCell ref="AT305:AT307"/>
    <mergeCell ref="AU305:AU307"/>
    <mergeCell ref="Y305:Y307"/>
    <mergeCell ref="AC305:AC307"/>
    <mergeCell ref="AD305:AD307"/>
    <mergeCell ref="AH305:AH307"/>
    <mergeCell ref="AI305:AI307"/>
    <mergeCell ref="AM305:AM307"/>
    <mergeCell ref="P305:P307"/>
    <mergeCell ref="Q305:Q307"/>
    <mergeCell ref="R305:R307"/>
    <mergeCell ref="U305:U307"/>
    <mergeCell ref="V305:V307"/>
    <mergeCell ref="X305:X307"/>
    <mergeCell ref="J305:J307"/>
    <mergeCell ref="K305:K307"/>
    <mergeCell ref="L305:L307"/>
    <mergeCell ref="M305:M307"/>
    <mergeCell ref="N305:N307"/>
    <mergeCell ref="O305:O307"/>
    <mergeCell ref="AS308:AS310"/>
    <mergeCell ref="AT308:AT310"/>
    <mergeCell ref="AU308:AU310"/>
    <mergeCell ref="AV302:AV304"/>
    <mergeCell ref="A305:A307"/>
    <mergeCell ref="B305:B307"/>
    <mergeCell ref="C305:C307"/>
    <mergeCell ref="D305:D307"/>
    <mergeCell ref="E305:E307"/>
    <mergeCell ref="F305:F307"/>
    <mergeCell ref="AH302:AH304"/>
    <mergeCell ref="AI302:AI304"/>
    <mergeCell ref="AM302:AM304"/>
    <mergeCell ref="AN302:AN304"/>
    <mergeCell ref="AQ302:AQ304"/>
    <mergeCell ref="AR302:AR304"/>
    <mergeCell ref="U302:U304"/>
    <mergeCell ref="V302:V304"/>
    <mergeCell ref="X302:X304"/>
    <mergeCell ref="Y302:Y304"/>
    <mergeCell ref="AC302:AC304"/>
    <mergeCell ref="AD302:AD304"/>
    <mergeCell ref="M302:M304"/>
    <mergeCell ref="N302:N304"/>
    <mergeCell ref="O302:O304"/>
    <mergeCell ref="P302:P304"/>
    <mergeCell ref="Q302:Q304"/>
    <mergeCell ref="R302:R304"/>
    <mergeCell ref="AV305:AV307"/>
    <mergeCell ref="A302:A304"/>
    <mergeCell ref="B302:B304"/>
    <mergeCell ref="C302:C304"/>
    <mergeCell ref="D302:D304"/>
    <mergeCell ref="E302:E304"/>
    <mergeCell ref="F302:F304"/>
    <mergeCell ref="J302:J304"/>
    <mergeCell ref="K302:K304"/>
    <mergeCell ref="L302:L304"/>
    <mergeCell ref="AN299:AN301"/>
    <mergeCell ref="AQ299:AQ301"/>
    <mergeCell ref="AR299:AR301"/>
    <mergeCell ref="AS299:AS301"/>
    <mergeCell ref="AT299:AT301"/>
    <mergeCell ref="AU299:AU301"/>
    <mergeCell ref="Y299:Y301"/>
    <mergeCell ref="AC299:AC301"/>
    <mergeCell ref="AD299:AD301"/>
    <mergeCell ref="AH299:AH301"/>
    <mergeCell ref="AI299:AI301"/>
    <mergeCell ref="AM299:AM301"/>
    <mergeCell ref="P299:P301"/>
    <mergeCell ref="Q299:Q301"/>
    <mergeCell ref="R299:R301"/>
    <mergeCell ref="U299:U301"/>
    <mergeCell ref="V299:V301"/>
    <mergeCell ref="X299:X301"/>
    <mergeCell ref="J299:J301"/>
    <mergeCell ref="K299:K301"/>
    <mergeCell ref="L299:L301"/>
    <mergeCell ref="M299:M301"/>
    <mergeCell ref="N299:N301"/>
    <mergeCell ref="O299:O301"/>
    <mergeCell ref="AS302:AS304"/>
    <mergeCell ref="AT302:AT304"/>
    <mergeCell ref="AU302:AU304"/>
    <mergeCell ref="AV296:AV298"/>
    <mergeCell ref="A299:A301"/>
    <mergeCell ref="B299:B301"/>
    <mergeCell ref="C299:C301"/>
    <mergeCell ref="D299:D301"/>
    <mergeCell ref="E299:E301"/>
    <mergeCell ref="F299:F301"/>
    <mergeCell ref="AH296:AH298"/>
    <mergeCell ref="AI296:AI298"/>
    <mergeCell ref="AM296:AM298"/>
    <mergeCell ref="AN296:AN298"/>
    <mergeCell ref="AQ296:AQ298"/>
    <mergeCell ref="AR296:AR298"/>
    <mergeCell ref="U296:U298"/>
    <mergeCell ref="V296:V298"/>
    <mergeCell ref="X296:X298"/>
    <mergeCell ref="Y296:Y298"/>
    <mergeCell ref="AC296:AC298"/>
    <mergeCell ref="AD296:AD298"/>
    <mergeCell ref="M296:M298"/>
    <mergeCell ref="N296:N298"/>
    <mergeCell ref="O296:O298"/>
    <mergeCell ref="P296:P298"/>
    <mergeCell ref="Q296:Q298"/>
    <mergeCell ref="R296:R298"/>
    <mergeCell ref="AV299:AV301"/>
    <mergeCell ref="A296:A298"/>
    <mergeCell ref="B296:B298"/>
    <mergeCell ref="C296:C298"/>
    <mergeCell ref="D296:D298"/>
    <mergeCell ref="E296:E298"/>
    <mergeCell ref="F296:F298"/>
    <mergeCell ref="J296:J298"/>
    <mergeCell ref="K296:K298"/>
    <mergeCell ref="L296:L298"/>
    <mergeCell ref="AN293:AN295"/>
    <mergeCell ref="AQ293:AQ295"/>
    <mergeCell ref="AR293:AR295"/>
    <mergeCell ref="AS293:AS295"/>
    <mergeCell ref="AT293:AT295"/>
    <mergeCell ref="AU293:AU295"/>
    <mergeCell ref="Y293:Y295"/>
    <mergeCell ref="AC293:AC295"/>
    <mergeCell ref="AD293:AD295"/>
    <mergeCell ref="AH293:AH295"/>
    <mergeCell ref="AI293:AI295"/>
    <mergeCell ref="AM293:AM295"/>
    <mergeCell ref="P293:P295"/>
    <mergeCell ref="Q293:Q295"/>
    <mergeCell ref="R293:R295"/>
    <mergeCell ref="U293:U295"/>
    <mergeCell ref="V293:V295"/>
    <mergeCell ref="X293:X295"/>
    <mergeCell ref="J293:J295"/>
    <mergeCell ref="K293:K295"/>
    <mergeCell ref="L293:L295"/>
    <mergeCell ref="M293:M295"/>
    <mergeCell ref="N293:N295"/>
    <mergeCell ref="O293:O295"/>
    <mergeCell ref="AS296:AS298"/>
    <mergeCell ref="AT296:AT298"/>
    <mergeCell ref="AU296:AU298"/>
    <mergeCell ref="AV290:AV292"/>
    <mergeCell ref="A293:A295"/>
    <mergeCell ref="B293:B295"/>
    <mergeCell ref="C293:C295"/>
    <mergeCell ref="D293:D295"/>
    <mergeCell ref="E293:E295"/>
    <mergeCell ref="F293:F295"/>
    <mergeCell ref="AH290:AH292"/>
    <mergeCell ref="AI290:AI292"/>
    <mergeCell ref="AM290:AM292"/>
    <mergeCell ref="AN290:AN292"/>
    <mergeCell ref="AQ290:AQ292"/>
    <mergeCell ref="AR290:AR292"/>
    <mergeCell ref="U290:U292"/>
    <mergeCell ref="V290:V292"/>
    <mergeCell ref="X290:X292"/>
    <mergeCell ref="Y290:Y292"/>
    <mergeCell ref="AC290:AC292"/>
    <mergeCell ref="AD290:AD292"/>
    <mergeCell ref="M290:M292"/>
    <mergeCell ref="N290:N292"/>
    <mergeCell ref="O290:O292"/>
    <mergeCell ref="P290:P292"/>
    <mergeCell ref="Q290:Q292"/>
    <mergeCell ref="R290:R292"/>
    <mergeCell ref="AV293:AV295"/>
    <mergeCell ref="A290:A292"/>
    <mergeCell ref="B290:B292"/>
    <mergeCell ref="C290:C292"/>
    <mergeCell ref="D290:D292"/>
    <mergeCell ref="E290:E292"/>
    <mergeCell ref="F290:F292"/>
    <mergeCell ref="J290:J292"/>
    <mergeCell ref="K290:K292"/>
    <mergeCell ref="L290:L292"/>
    <mergeCell ref="AN287:AN289"/>
    <mergeCell ref="AQ287:AQ289"/>
    <mergeCell ref="AR287:AR289"/>
    <mergeCell ref="AS287:AS289"/>
    <mergeCell ref="AT287:AT289"/>
    <mergeCell ref="AU287:AU289"/>
    <mergeCell ref="Y287:Y289"/>
    <mergeCell ref="AC287:AC289"/>
    <mergeCell ref="AD287:AD289"/>
    <mergeCell ref="AH287:AH289"/>
    <mergeCell ref="AI287:AI289"/>
    <mergeCell ref="AM287:AM289"/>
    <mergeCell ref="P287:P289"/>
    <mergeCell ref="Q287:Q289"/>
    <mergeCell ref="R287:R289"/>
    <mergeCell ref="U287:U289"/>
    <mergeCell ref="V287:V289"/>
    <mergeCell ref="X287:X289"/>
    <mergeCell ref="J287:J289"/>
    <mergeCell ref="K287:K289"/>
    <mergeCell ref="L287:L289"/>
    <mergeCell ref="M287:M289"/>
    <mergeCell ref="N287:N289"/>
    <mergeCell ref="O287:O289"/>
    <mergeCell ref="AS290:AS292"/>
    <mergeCell ref="AT290:AT292"/>
    <mergeCell ref="AU290:AU292"/>
    <mergeCell ref="AV284:AV286"/>
    <mergeCell ref="A287:A289"/>
    <mergeCell ref="B287:B289"/>
    <mergeCell ref="C287:C289"/>
    <mergeCell ref="D287:D289"/>
    <mergeCell ref="E287:E289"/>
    <mergeCell ref="F287:F289"/>
    <mergeCell ref="AH284:AH286"/>
    <mergeCell ref="AI284:AI286"/>
    <mergeCell ref="AM284:AM286"/>
    <mergeCell ref="AN284:AN286"/>
    <mergeCell ref="AQ284:AQ286"/>
    <mergeCell ref="AR284:AR286"/>
    <mergeCell ref="U284:U286"/>
    <mergeCell ref="V284:V286"/>
    <mergeCell ref="X284:X286"/>
    <mergeCell ref="Y284:Y286"/>
    <mergeCell ref="AC284:AC286"/>
    <mergeCell ref="AD284:AD286"/>
    <mergeCell ref="M284:M286"/>
    <mergeCell ref="N284:N286"/>
    <mergeCell ref="O284:O286"/>
    <mergeCell ref="P284:P286"/>
    <mergeCell ref="Q284:Q286"/>
    <mergeCell ref="R284:R286"/>
    <mergeCell ref="AV287:AV289"/>
    <mergeCell ref="A284:A286"/>
    <mergeCell ref="B284:B286"/>
    <mergeCell ref="C284:C286"/>
    <mergeCell ref="D284:D286"/>
    <mergeCell ref="E284:E286"/>
    <mergeCell ref="F284:F286"/>
    <mergeCell ref="J284:J286"/>
    <mergeCell ref="K284:K286"/>
    <mergeCell ref="L284:L286"/>
    <mergeCell ref="AN281:AN283"/>
    <mergeCell ref="AQ281:AQ283"/>
    <mergeCell ref="AR281:AR283"/>
    <mergeCell ref="AS281:AS283"/>
    <mergeCell ref="AT281:AT283"/>
    <mergeCell ref="AU281:AU283"/>
    <mergeCell ref="Y281:Y283"/>
    <mergeCell ref="AC281:AC283"/>
    <mergeCell ref="AD281:AD283"/>
    <mergeCell ref="AH281:AH283"/>
    <mergeCell ref="AI281:AI283"/>
    <mergeCell ref="AM281:AM283"/>
    <mergeCell ref="P281:P283"/>
    <mergeCell ref="Q281:Q283"/>
    <mergeCell ref="R281:R283"/>
    <mergeCell ref="U281:U283"/>
    <mergeCell ref="V281:V283"/>
    <mergeCell ref="X281:X283"/>
    <mergeCell ref="J281:J283"/>
    <mergeCell ref="K281:K283"/>
    <mergeCell ref="L281:L283"/>
    <mergeCell ref="M281:M283"/>
    <mergeCell ref="N281:N283"/>
    <mergeCell ref="O281:O283"/>
    <mergeCell ref="AS284:AS286"/>
    <mergeCell ref="AT284:AT286"/>
    <mergeCell ref="AU284:AU286"/>
    <mergeCell ref="AV278:AV280"/>
    <mergeCell ref="A281:A283"/>
    <mergeCell ref="B281:B283"/>
    <mergeCell ref="C281:C283"/>
    <mergeCell ref="D281:D283"/>
    <mergeCell ref="E281:E283"/>
    <mergeCell ref="F281:F283"/>
    <mergeCell ref="AH278:AH280"/>
    <mergeCell ref="AI278:AI280"/>
    <mergeCell ref="AM278:AM280"/>
    <mergeCell ref="AN278:AN280"/>
    <mergeCell ref="AQ278:AQ280"/>
    <mergeCell ref="AR278:AR280"/>
    <mergeCell ref="U278:U280"/>
    <mergeCell ref="V278:V280"/>
    <mergeCell ref="X278:X280"/>
    <mergeCell ref="Y278:Y280"/>
    <mergeCell ref="AC278:AC280"/>
    <mergeCell ref="AD278:AD280"/>
    <mergeCell ref="M278:M280"/>
    <mergeCell ref="N278:N280"/>
    <mergeCell ref="O278:O280"/>
    <mergeCell ref="P278:P280"/>
    <mergeCell ref="Q278:Q280"/>
    <mergeCell ref="R278:R280"/>
    <mergeCell ref="AV281:AV283"/>
    <mergeCell ref="A278:A280"/>
    <mergeCell ref="B278:B280"/>
    <mergeCell ref="C278:C280"/>
    <mergeCell ref="D278:D280"/>
    <mergeCell ref="E278:E280"/>
    <mergeCell ref="F278:F280"/>
    <mergeCell ref="J278:J280"/>
    <mergeCell ref="K278:K280"/>
    <mergeCell ref="L278:L280"/>
    <mergeCell ref="AN275:AN277"/>
    <mergeCell ref="AQ275:AQ277"/>
    <mergeCell ref="AR275:AR277"/>
    <mergeCell ref="AS275:AS277"/>
    <mergeCell ref="AT275:AT277"/>
    <mergeCell ref="AU275:AU277"/>
    <mergeCell ref="Y275:Y277"/>
    <mergeCell ref="AC275:AC277"/>
    <mergeCell ref="AD275:AD277"/>
    <mergeCell ref="AH275:AH277"/>
    <mergeCell ref="AI275:AI277"/>
    <mergeCell ref="AM275:AM277"/>
    <mergeCell ref="P275:P277"/>
    <mergeCell ref="Q275:Q277"/>
    <mergeCell ref="R275:R277"/>
    <mergeCell ref="U275:U277"/>
    <mergeCell ref="V275:V277"/>
    <mergeCell ref="X275:X277"/>
    <mergeCell ref="J275:J277"/>
    <mergeCell ref="K275:K277"/>
    <mergeCell ref="L275:L277"/>
    <mergeCell ref="M275:M277"/>
    <mergeCell ref="N275:N277"/>
    <mergeCell ref="O275:O277"/>
    <mergeCell ref="AS278:AS280"/>
    <mergeCell ref="AT278:AT280"/>
    <mergeCell ref="AU278:AU280"/>
    <mergeCell ref="AV272:AV274"/>
    <mergeCell ref="A275:A277"/>
    <mergeCell ref="B275:B277"/>
    <mergeCell ref="C275:C277"/>
    <mergeCell ref="D275:D277"/>
    <mergeCell ref="E275:E277"/>
    <mergeCell ref="F275:F277"/>
    <mergeCell ref="AH272:AH274"/>
    <mergeCell ref="AI272:AI274"/>
    <mergeCell ref="AM272:AM274"/>
    <mergeCell ref="AN272:AN274"/>
    <mergeCell ref="AQ272:AQ274"/>
    <mergeCell ref="AR272:AR274"/>
    <mergeCell ref="U272:U274"/>
    <mergeCell ref="V272:V274"/>
    <mergeCell ref="X272:X274"/>
    <mergeCell ref="Y272:Y274"/>
    <mergeCell ref="AC272:AC274"/>
    <mergeCell ref="AD272:AD274"/>
    <mergeCell ref="M272:M274"/>
    <mergeCell ref="N272:N274"/>
    <mergeCell ref="O272:O274"/>
    <mergeCell ref="P272:P274"/>
    <mergeCell ref="Q272:Q274"/>
    <mergeCell ref="R272:R274"/>
    <mergeCell ref="AV275:AV277"/>
    <mergeCell ref="A272:A274"/>
    <mergeCell ref="B272:B274"/>
    <mergeCell ref="C272:C274"/>
    <mergeCell ref="D272:D274"/>
    <mergeCell ref="E272:E274"/>
    <mergeCell ref="F272:F274"/>
    <mergeCell ref="J272:J274"/>
    <mergeCell ref="K272:K274"/>
    <mergeCell ref="L272:L274"/>
    <mergeCell ref="AN269:AN271"/>
    <mergeCell ref="AQ269:AQ271"/>
    <mergeCell ref="AR269:AR271"/>
    <mergeCell ref="AS269:AS271"/>
    <mergeCell ref="AT269:AT271"/>
    <mergeCell ref="AU269:AU271"/>
    <mergeCell ref="Y269:Y271"/>
    <mergeCell ref="AC269:AC271"/>
    <mergeCell ref="AD269:AD271"/>
    <mergeCell ref="AH269:AH271"/>
    <mergeCell ref="AI269:AI271"/>
    <mergeCell ref="AM269:AM271"/>
    <mergeCell ref="P269:P271"/>
    <mergeCell ref="Q269:Q271"/>
    <mergeCell ref="R269:R271"/>
    <mergeCell ref="U269:U271"/>
    <mergeCell ref="V269:V271"/>
    <mergeCell ref="X269:X271"/>
    <mergeCell ref="J269:J271"/>
    <mergeCell ref="K269:K271"/>
    <mergeCell ref="L269:L271"/>
    <mergeCell ref="M269:M271"/>
    <mergeCell ref="N269:N271"/>
    <mergeCell ref="O269:O271"/>
    <mergeCell ref="AS272:AS274"/>
    <mergeCell ref="AT272:AT274"/>
    <mergeCell ref="AU272:AU274"/>
    <mergeCell ref="AV266:AV268"/>
    <mergeCell ref="A269:A271"/>
    <mergeCell ref="B269:B271"/>
    <mergeCell ref="C269:C271"/>
    <mergeCell ref="D269:D271"/>
    <mergeCell ref="E269:E271"/>
    <mergeCell ref="F269:F271"/>
    <mergeCell ref="AH266:AH268"/>
    <mergeCell ref="AI266:AI268"/>
    <mergeCell ref="AM266:AM268"/>
    <mergeCell ref="AN266:AN268"/>
    <mergeCell ref="AQ266:AQ268"/>
    <mergeCell ref="AR266:AR268"/>
    <mergeCell ref="U266:U268"/>
    <mergeCell ref="V266:V268"/>
    <mergeCell ref="X266:X268"/>
    <mergeCell ref="Y266:Y268"/>
    <mergeCell ref="AC266:AC268"/>
    <mergeCell ref="AD266:AD268"/>
    <mergeCell ref="M266:M268"/>
    <mergeCell ref="N266:N268"/>
    <mergeCell ref="O266:O268"/>
    <mergeCell ref="P266:P268"/>
    <mergeCell ref="Q266:Q268"/>
    <mergeCell ref="R266:R268"/>
    <mergeCell ref="AV269:AV271"/>
    <mergeCell ref="A266:A268"/>
    <mergeCell ref="B266:B268"/>
    <mergeCell ref="C266:C268"/>
    <mergeCell ref="D266:D268"/>
    <mergeCell ref="E266:E268"/>
    <mergeCell ref="F266:F268"/>
    <mergeCell ref="J266:J268"/>
    <mergeCell ref="K266:K268"/>
    <mergeCell ref="L266:L268"/>
    <mergeCell ref="AN263:AN265"/>
    <mergeCell ref="AQ263:AQ265"/>
    <mergeCell ref="AR263:AR265"/>
    <mergeCell ref="AS263:AS265"/>
    <mergeCell ref="AT263:AT265"/>
    <mergeCell ref="AU263:AU265"/>
    <mergeCell ref="Y263:Y265"/>
    <mergeCell ref="AC263:AC265"/>
    <mergeCell ref="AD263:AD265"/>
    <mergeCell ref="AH263:AH265"/>
    <mergeCell ref="AI263:AI265"/>
    <mergeCell ref="AM263:AM265"/>
    <mergeCell ref="P263:P265"/>
    <mergeCell ref="Q263:Q265"/>
    <mergeCell ref="R263:R265"/>
    <mergeCell ref="U263:U265"/>
    <mergeCell ref="V263:V265"/>
    <mergeCell ref="X263:X265"/>
    <mergeCell ref="J263:J265"/>
    <mergeCell ref="K263:K265"/>
    <mergeCell ref="L263:L265"/>
    <mergeCell ref="M263:M265"/>
    <mergeCell ref="N263:N265"/>
    <mergeCell ref="O263:O265"/>
    <mergeCell ref="AS266:AS268"/>
    <mergeCell ref="AT266:AT268"/>
    <mergeCell ref="AU266:AU268"/>
    <mergeCell ref="AV260:AV262"/>
    <mergeCell ref="A263:A265"/>
    <mergeCell ref="B263:B265"/>
    <mergeCell ref="C263:C265"/>
    <mergeCell ref="D263:D265"/>
    <mergeCell ref="E263:E265"/>
    <mergeCell ref="F263:F265"/>
    <mergeCell ref="AH260:AH262"/>
    <mergeCell ref="AI260:AI262"/>
    <mergeCell ref="AM260:AM262"/>
    <mergeCell ref="AN260:AN262"/>
    <mergeCell ref="AQ260:AQ262"/>
    <mergeCell ref="AR260:AR262"/>
    <mergeCell ref="U260:U262"/>
    <mergeCell ref="V260:V262"/>
    <mergeCell ref="X260:X262"/>
    <mergeCell ref="Y260:Y262"/>
    <mergeCell ref="AC260:AC262"/>
    <mergeCell ref="AD260:AD262"/>
    <mergeCell ref="M260:M262"/>
    <mergeCell ref="N260:N262"/>
    <mergeCell ref="O260:O262"/>
    <mergeCell ref="P260:P262"/>
    <mergeCell ref="Q260:Q262"/>
    <mergeCell ref="R260:R262"/>
    <mergeCell ref="AV263:AV265"/>
    <mergeCell ref="A260:A262"/>
    <mergeCell ref="B260:B262"/>
    <mergeCell ref="C260:C262"/>
    <mergeCell ref="D260:D262"/>
    <mergeCell ref="E260:E262"/>
    <mergeCell ref="F260:F262"/>
    <mergeCell ref="J260:J262"/>
    <mergeCell ref="K260:K262"/>
    <mergeCell ref="L260:L262"/>
    <mergeCell ref="AN257:AN259"/>
    <mergeCell ref="AQ257:AQ259"/>
    <mergeCell ref="AR257:AR259"/>
    <mergeCell ref="AS257:AS259"/>
    <mergeCell ref="AT257:AT259"/>
    <mergeCell ref="AU257:AU259"/>
    <mergeCell ref="Y257:Y259"/>
    <mergeCell ref="AC257:AC259"/>
    <mergeCell ref="AD257:AD259"/>
    <mergeCell ref="AH257:AH259"/>
    <mergeCell ref="AI257:AI259"/>
    <mergeCell ref="AM257:AM259"/>
    <mergeCell ref="P257:P259"/>
    <mergeCell ref="Q257:Q259"/>
    <mergeCell ref="R257:R259"/>
    <mergeCell ref="U257:U259"/>
    <mergeCell ref="V257:V259"/>
    <mergeCell ref="X257:X259"/>
    <mergeCell ref="J257:J259"/>
    <mergeCell ref="K257:K259"/>
    <mergeCell ref="L257:L259"/>
    <mergeCell ref="M257:M259"/>
    <mergeCell ref="N257:N259"/>
    <mergeCell ref="O257:O259"/>
    <mergeCell ref="AS260:AS262"/>
    <mergeCell ref="AT260:AT262"/>
    <mergeCell ref="AU260:AU262"/>
    <mergeCell ref="AV254:AV256"/>
    <mergeCell ref="A257:A259"/>
    <mergeCell ref="B257:B259"/>
    <mergeCell ref="C257:C259"/>
    <mergeCell ref="D257:D259"/>
    <mergeCell ref="E257:E259"/>
    <mergeCell ref="F257:F259"/>
    <mergeCell ref="AH254:AH256"/>
    <mergeCell ref="AI254:AI256"/>
    <mergeCell ref="AM254:AM256"/>
    <mergeCell ref="AN254:AN256"/>
    <mergeCell ref="AQ254:AQ256"/>
    <mergeCell ref="AR254:AR256"/>
    <mergeCell ref="U254:U256"/>
    <mergeCell ref="V254:V256"/>
    <mergeCell ref="X254:X256"/>
    <mergeCell ref="Y254:Y256"/>
    <mergeCell ref="AC254:AC256"/>
    <mergeCell ref="AD254:AD256"/>
    <mergeCell ref="M254:M256"/>
    <mergeCell ref="N254:N256"/>
    <mergeCell ref="O254:O256"/>
    <mergeCell ref="P254:P256"/>
    <mergeCell ref="Q254:Q256"/>
    <mergeCell ref="R254:R256"/>
    <mergeCell ref="AV257:AV259"/>
    <mergeCell ref="A254:A256"/>
    <mergeCell ref="B254:B256"/>
    <mergeCell ref="C254:C256"/>
    <mergeCell ref="D254:D256"/>
    <mergeCell ref="E254:E256"/>
    <mergeCell ref="F254:F256"/>
    <mergeCell ref="J254:J256"/>
    <mergeCell ref="K254:K256"/>
    <mergeCell ref="L254:L256"/>
    <mergeCell ref="AN251:AN253"/>
    <mergeCell ref="AQ251:AQ253"/>
    <mergeCell ref="AR251:AR253"/>
    <mergeCell ref="AS251:AS253"/>
    <mergeCell ref="AT251:AT253"/>
    <mergeCell ref="AU251:AU253"/>
    <mergeCell ref="Y251:Y253"/>
    <mergeCell ref="AC251:AC253"/>
    <mergeCell ref="AD251:AD253"/>
    <mergeCell ref="AH251:AH253"/>
    <mergeCell ref="AI251:AI253"/>
    <mergeCell ref="AM251:AM253"/>
    <mergeCell ref="P251:P253"/>
    <mergeCell ref="Q251:Q253"/>
    <mergeCell ref="R251:R253"/>
    <mergeCell ref="U251:U253"/>
    <mergeCell ref="V251:V253"/>
    <mergeCell ref="X251:X253"/>
    <mergeCell ref="J251:J253"/>
    <mergeCell ref="K251:K253"/>
    <mergeCell ref="L251:L253"/>
    <mergeCell ref="M251:M253"/>
    <mergeCell ref="N251:N253"/>
    <mergeCell ref="O251:O253"/>
    <mergeCell ref="AS254:AS256"/>
    <mergeCell ref="AT254:AT256"/>
    <mergeCell ref="AU254:AU256"/>
    <mergeCell ref="AV248:AV250"/>
    <mergeCell ref="A251:A253"/>
    <mergeCell ref="B251:B253"/>
    <mergeCell ref="C251:C253"/>
    <mergeCell ref="D251:D253"/>
    <mergeCell ref="E251:E253"/>
    <mergeCell ref="F251:F253"/>
    <mergeCell ref="AH248:AH250"/>
    <mergeCell ref="AI248:AI250"/>
    <mergeCell ref="AM248:AM250"/>
    <mergeCell ref="AN248:AN250"/>
    <mergeCell ref="AQ248:AQ250"/>
    <mergeCell ref="AR248:AR250"/>
    <mergeCell ref="U248:U250"/>
    <mergeCell ref="V248:V250"/>
    <mergeCell ref="X248:X250"/>
    <mergeCell ref="Y248:Y250"/>
    <mergeCell ref="AC248:AC250"/>
    <mergeCell ref="AD248:AD250"/>
    <mergeCell ref="M248:M250"/>
    <mergeCell ref="N248:N250"/>
    <mergeCell ref="O248:O250"/>
    <mergeCell ref="P248:P250"/>
    <mergeCell ref="Q248:Q250"/>
    <mergeCell ref="R248:R250"/>
    <mergeCell ref="AV251:AV253"/>
    <mergeCell ref="A248:A250"/>
    <mergeCell ref="B248:B250"/>
    <mergeCell ref="C248:C250"/>
    <mergeCell ref="D248:D250"/>
    <mergeCell ref="E248:E250"/>
    <mergeCell ref="F248:F250"/>
    <mergeCell ref="J248:J250"/>
    <mergeCell ref="K248:K250"/>
    <mergeCell ref="L248:L250"/>
    <mergeCell ref="AN245:AN247"/>
    <mergeCell ref="AQ245:AQ247"/>
    <mergeCell ref="AR245:AR247"/>
    <mergeCell ref="AS245:AS247"/>
    <mergeCell ref="AT245:AT247"/>
    <mergeCell ref="AU245:AU247"/>
    <mergeCell ref="Y245:Y247"/>
    <mergeCell ref="AC245:AC247"/>
    <mergeCell ref="AD245:AD247"/>
    <mergeCell ref="AH245:AH247"/>
    <mergeCell ref="AI245:AI247"/>
    <mergeCell ref="AM245:AM247"/>
    <mergeCell ref="P245:P247"/>
    <mergeCell ref="Q245:Q247"/>
    <mergeCell ref="R245:R247"/>
    <mergeCell ref="U245:U247"/>
    <mergeCell ref="V245:V247"/>
    <mergeCell ref="X245:X247"/>
    <mergeCell ref="J245:J247"/>
    <mergeCell ref="K245:K247"/>
    <mergeCell ref="L245:L247"/>
    <mergeCell ref="M245:M247"/>
    <mergeCell ref="N245:N247"/>
    <mergeCell ref="O245:O247"/>
    <mergeCell ref="AS248:AS250"/>
    <mergeCell ref="AT248:AT250"/>
    <mergeCell ref="AU248:AU250"/>
    <mergeCell ref="AV242:AV244"/>
    <mergeCell ref="A245:A247"/>
    <mergeCell ref="B245:B247"/>
    <mergeCell ref="C245:C247"/>
    <mergeCell ref="D245:D247"/>
    <mergeCell ref="E245:E247"/>
    <mergeCell ref="F245:F247"/>
    <mergeCell ref="AH242:AH244"/>
    <mergeCell ref="AI242:AI244"/>
    <mergeCell ref="AM242:AM244"/>
    <mergeCell ref="AN242:AN244"/>
    <mergeCell ref="AQ242:AQ244"/>
    <mergeCell ref="AR242:AR244"/>
    <mergeCell ref="U242:U244"/>
    <mergeCell ref="V242:V244"/>
    <mergeCell ref="X242:X244"/>
    <mergeCell ref="Y242:Y244"/>
    <mergeCell ref="AC242:AC244"/>
    <mergeCell ref="AD242:AD244"/>
    <mergeCell ref="M242:M244"/>
    <mergeCell ref="N242:N244"/>
    <mergeCell ref="O242:O244"/>
    <mergeCell ref="P242:P244"/>
    <mergeCell ref="Q242:Q244"/>
    <mergeCell ref="R242:R244"/>
    <mergeCell ref="AV245:AV247"/>
    <mergeCell ref="A242:A244"/>
    <mergeCell ref="B242:B244"/>
    <mergeCell ref="C242:C244"/>
    <mergeCell ref="D242:D244"/>
    <mergeCell ref="E242:E244"/>
    <mergeCell ref="F242:F244"/>
    <mergeCell ref="J242:J244"/>
    <mergeCell ref="K242:K244"/>
    <mergeCell ref="L242:L244"/>
    <mergeCell ref="AN239:AN241"/>
    <mergeCell ref="AQ239:AQ241"/>
    <mergeCell ref="AR239:AR241"/>
    <mergeCell ref="AS239:AS241"/>
    <mergeCell ref="AT239:AT241"/>
    <mergeCell ref="AU239:AU241"/>
    <mergeCell ref="Y239:Y241"/>
    <mergeCell ref="AC239:AC241"/>
    <mergeCell ref="AD239:AD241"/>
    <mergeCell ref="AH239:AH241"/>
    <mergeCell ref="AI239:AI241"/>
    <mergeCell ref="AM239:AM241"/>
    <mergeCell ref="P239:P241"/>
    <mergeCell ref="Q239:Q241"/>
    <mergeCell ref="R239:R241"/>
    <mergeCell ref="U239:U241"/>
    <mergeCell ref="V239:V241"/>
    <mergeCell ref="X239:X241"/>
    <mergeCell ref="J239:J241"/>
    <mergeCell ref="K239:K241"/>
    <mergeCell ref="L239:L241"/>
    <mergeCell ref="M239:M241"/>
    <mergeCell ref="N239:N241"/>
    <mergeCell ref="O239:O241"/>
    <mergeCell ref="AS242:AS244"/>
    <mergeCell ref="AT242:AT244"/>
    <mergeCell ref="AU242:AU244"/>
    <mergeCell ref="AV236:AV238"/>
    <mergeCell ref="A239:A241"/>
    <mergeCell ref="B239:B241"/>
    <mergeCell ref="C239:C241"/>
    <mergeCell ref="D239:D241"/>
    <mergeCell ref="E239:E241"/>
    <mergeCell ref="F239:F241"/>
    <mergeCell ref="AH236:AH238"/>
    <mergeCell ref="AI236:AI238"/>
    <mergeCell ref="AM236:AM238"/>
    <mergeCell ref="AN236:AN238"/>
    <mergeCell ref="AQ236:AQ238"/>
    <mergeCell ref="AR236:AR238"/>
    <mergeCell ref="U236:U238"/>
    <mergeCell ref="V236:V238"/>
    <mergeCell ref="X236:X238"/>
    <mergeCell ref="Y236:Y238"/>
    <mergeCell ref="AC236:AC238"/>
    <mergeCell ref="AD236:AD238"/>
    <mergeCell ref="M236:M238"/>
    <mergeCell ref="N236:N238"/>
    <mergeCell ref="O236:O238"/>
    <mergeCell ref="P236:P238"/>
    <mergeCell ref="Q236:Q238"/>
    <mergeCell ref="R236:R238"/>
    <mergeCell ref="AV239:AV241"/>
    <mergeCell ref="A236:A238"/>
    <mergeCell ref="B236:B238"/>
    <mergeCell ref="C236:C238"/>
    <mergeCell ref="D236:D238"/>
    <mergeCell ref="E236:E238"/>
    <mergeCell ref="F236:F238"/>
    <mergeCell ref="J236:J238"/>
    <mergeCell ref="K236:K238"/>
    <mergeCell ref="L236:L238"/>
    <mergeCell ref="AN233:AN235"/>
    <mergeCell ref="AQ233:AQ235"/>
    <mergeCell ref="AR233:AR235"/>
    <mergeCell ref="AS233:AS235"/>
    <mergeCell ref="AT233:AT235"/>
    <mergeCell ref="AU233:AU235"/>
    <mergeCell ref="Y233:Y235"/>
    <mergeCell ref="AC233:AC235"/>
    <mergeCell ref="AD233:AD235"/>
    <mergeCell ref="AH233:AH235"/>
    <mergeCell ref="AI233:AI235"/>
    <mergeCell ref="AM233:AM235"/>
    <mergeCell ref="P233:P235"/>
    <mergeCell ref="Q233:Q235"/>
    <mergeCell ref="R233:R235"/>
    <mergeCell ref="U233:U235"/>
    <mergeCell ref="V233:V235"/>
    <mergeCell ref="X233:X235"/>
    <mergeCell ref="J233:J235"/>
    <mergeCell ref="K233:K235"/>
    <mergeCell ref="L233:L235"/>
    <mergeCell ref="M233:M235"/>
    <mergeCell ref="N233:N235"/>
    <mergeCell ref="O233:O235"/>
    <mergeCell ref="AS236:AS238"/>
    <mergeCell ref="AT236:AT238"/>
    <mergeCell ref="AU236:AU238"/>
    <mergeCell ref="AV230:AV232"/>
    <mergeCell ref="A233:A235"/>
    <mergeCell ref="B233:B235"/>
    <mergeCell ref="C233:C235"/>
    <mergeCell ref="D233:D235"/>
    <mergeCell ref="E233:E235"/>
    <mergeCell ref="F233:F235"/>
    <mergeCell ref="AH230:AH232"/>
    <mergeCell ref="AI230:AI232"/>
    <mergeCell ref="AM230:AM232"/>
    <mergeCell ref="AN230:AN232"/>
    <mergeCell ref="AQ230:AQ232"/>
    <mergeCell ref="AR230:AR232"/>
    <mergeCell ref="U230:U232"/>
    <mergeCell ref="V230:V232"/>
    <mergeCell ref="X230:X232"/>
    <mergeCell ref="Y230:Y232"/>
    <mergeCell ref="AC230:AC232"/>
    <mergeCell ref="AD230:AD232"/>
    <mergeCell ref="M230:M232"/>
    <mergeCell ref="N230:N232"/>
    <mergeCell ref="O230:O232"/>
    <mergeCell ref="P230:P232"/>
    <mergeCell ref="Q230:Q232"/>
    <mergeCell ref="R230:R232"/>
    <mergeCell ref="AV233:AV235"/>
    <mergeCell ref="A230:A232"/>
    <mergeCell ref="B230:B232"/>
    <mergeCell ref="C230:C232"/>
    <mergeCell ref="D230:D232"/>
    <mergeCell ref="E230:E232"/>
    <mergeCell ref="F230:F232"/>
    <mergeCell ref="J230:J232"/>
    <mergeCell ref="K230:K232"/>
    <mergeCell ref="L230:L232"/>
    <mergeCell ref="AN227:AN229"/>
    <mergeCell ref="AQ227:AQ229"/>
    <mergeCell ref="AR227:AR229"/>
    <mergeCell ref="AS227:AS229"/>
    <mergeCell ref="AT227:AT229"/>
    <mergeCell ref="AU227:AU229"/>
    <mergeCell ref="Y227:Y229"/>
    <mergeCell ref="AC227:AC229"/>
    <mergeCell ref="AD227:AD229"/>
    <mergeCell ref="AH227:AH229"/>
    <mergeCell ref="AI227:AI229"/>
    <mergeCell ref="AM227:AM229"/>
    <mergeCell ref="P227:P229"/>
    <mergeCell ref="Q227:Q229"/>
    <mergeCell ref="R227:R229"/>
    <mergeCell ref="U227:U229"/>
    <mergeCell ref="V227:V229"/>
    <mergeCell ref="X227:X229"/>
    <mergeCell ref="J227:J229"/>
    <mergeCell ref="K227:K229"/>
    <mergeCell ref="L227:L229"/>
    <mergeCell ref="M227:M229"/>
    <mergeCell ref="N227:N229"/>
    <mergeCell ref="O227:O229"/>
    <mergeCell ref="AS230:AS232"/>
    <mergeCell ref="AT230:AT232"/>
    <mergeCell ref="AU230:AU232"/>
    <mergeCell ref="AV224:AV226"/>
    <mergeCell ref="A227:A229"/>
    <mergeCell ref="B227:B229"/>
    <mergeCell ref="C227:C229"/>
    <mergeCell ref="D227:D229"/>
    <mergeCell ref="E227:E229"/>
    <mergeCell ref="F227:F229"/>
    <mergeCell ref="AH224:AH226"/>
    <mergeCell ref="AI224:AI226"/>
    <mergeCell ref="AM224:AM226"/>
    <mergeCell ref="AN224:AN226"/>
    <mergeCell ref="AQ224:AQ226"/>
    <mergeCell ref="AR224:AR226"/>
    <mergeCell ref="U224:U226"/>
    <mergeCell ref="V224:V226"/>
    <mergeCell ref="X224:X226"/>
    <mergeCell ref="Y224:Y226"/>
    <mergeCell ref="AC224:AC226"/>
    <mergeCell ref="AD224:AD226"/>
    <mergeCell ref="M224:M226"/>
    <mergeCell ref="N224:N226"/>
    <mergeCell ref="O224:O226"/>
    <mergeCell ref="P224:P226"/>
    <mergeCell ref="Q224:Q226"/>
    <mergeCell ref="R224:R226"/>
    <mergeCell ref="AV227:AV229"/>
    <mergeCell ref="A224:A226"/>
    <mergeCell ref="B224:B226"/>
    <mergeCell ref="C224:C226"/>
    <mergeCell ref="D224:D226"/>
    <mergeCell ref="E224:E226"/>
    <mergeCell ref="F224:F226"/>
    <mergeCell ref="J224:J226"/>
    <mergeCell ref="K224:K226"/>
    <mergeCell ref="L224:L226"/>
    <mergeCell ref="AN221:AN223"/>
    <mergeCell ref="AQ221:AQ223"/>
    <mergeCell ref="AR221:AR223"/>
    <mergeCell ref="AS221:AS223"/>
    <mergeCell ref="AT221:AT223"/>
    <mergeCell ref="AU221:AU223"/>
    <mergeCell ref="Y221:Y223"/>
    <mergeCell ref="AC221:AC223"/>
    <mergeCell ref="AD221:AD223"/>
    <mergeCell ref="AH221:AH223"/>
    <mergeCell ref="AI221:AI223"/>
    <mergeCell ref="AM221:AM223"/>
    <mergeCell ref="P221:P223"/>
    <mergeCell ref="Q221:Q223"/>
    <mergeCell ref="R221:R223"/>
    <mergeCell ref="U221:U223"/>
    <mergeCell ref="V221:V223"/>
    <mergeCell ref="X221:X223"/>
    <mergeCell ref="J221:J223"/>
    <mergeCell ref="K221:K223"/>
    <mergeCell ref="L221:L223"/>
    <mergeCell ref="M221:M223"/>
    <mergeCell ref="N221:N223"/>
    <mergeCell ref="O221:O223"/>
    <mergeCell ref="AS224:AS226"/>
    <mergeCell ref="AT224:AT226"/>
    <mergeCell ref="AU224:AU226"/>
    <mergeCell ref="AV218:AV220"/>
    <mergeCell ref="A221:A223"/>
    <mergeCell ref="B221:B223"/>
    <mergeCell ref="C221:C223"/>
    <mergeCell ref="D221:D223"/>
    <mergeCell ref="E221:E223"/>
    <mergeCell ref="F221:F223"/>
    <mergeCell ref="AH218:AH220"/>
    <mergeCell ref="AI218:AI220"/>
    <mergeCell ref="AM218:AM220"/>
    <mergeCell ref="AN218:AN220"/>
    <mergeCell ref="AQ218:AQ220"/>
    <mergeCell ref="AR218:AR220"/>
    <mergeCell ref="U218:U220"/>
    <mergeCell ref="V218:V220"/>
    <mergeCell ref="X218:X220"/>
    <mergeCell ref="Y218:Y220"/>
    <mergeCell ref="AC218:AC220"/>
    <mergeCell ref="AD218:AD220"/>
    <mergeCell ref="M218:M220"/>
    <mergeCell ref="N218:N220"/>
    <mergeCell ref="O218:O220"/>
    <mergeCell ref="P218:P220"/>
    <mergeCell ref="Q218:Q220"/>
    <mergeCell ref="R218:R220"/>
    <mergeCell ref="AV221:AV223"/>
    <mergeCell ref="A218:A220"/>
    <mergeCell ref="B218:B220"/>
    <mergeCell ref="C218:C220"/>
    <mergeCell ref="D218:D220"/>
    <mergeCell ref="E218:E220"/>
    <mergeCell ref="F218:F220"/>
    <mergeCell ref="J218:J220"/>
    <mergeCell ref="K218:K220"/>
    <mergeCell ref="L218:L220"/>
    <mergeCell ref="AN215:AN217"/>
    <mergeCell ref="AQ215:AQ217"/>
    <mergeCell ref="AR215:AR217"/>
    <mergeCell ref="AS215:AS217"/>
    <mergeCell ref="AT215:AT217"/>
    <mergeCell ref="AU215:AU217"/>
    <mergeCell ref="Y215:Y217"/>
    <mergeCell ref="AC215:AC217"/>
    <mergeCell ref="AD215:AD217"/>
    <mergeCell ref="AH215:AH217"/>
    <mergeCell ref="AI215:AI217"/>
    <mergeCell ref="AM215:AM217"/>
    <mergeCell ref="P215:P217"/>
    <mergeCell ref="Q215:Q217"/>
    <mergeCell ref="R215:R217"/>
    <mergeCell ref="U215:U217"/>
    <mergeCell ref="V215:V217"/>
    <mergeCell ref="X215:X217"/>
    <mergeCell ref="J215:J217"/>
    <mergeCell ref="K215:K217"/>
    <mergeCell ref="L215:L217"/>
    <mergeCell ref="M215:M217"/>
    <mergeCell ref="N215:N217"/>
    <mergeCell ref="O215:O217"/>
    <mergeCell ref="AS218:AS220"/>
    <mergeCell ref="AT218:AT220"/>
    <mergeCell ref="AU218:AU220"/>
    <mergeCell ref="AV212:AV214"/>
    <mergeCell ref="A215:A217"/>
    <mergeCell ref="B215:B217"/>
    <mergeCell ref="C215:C217"/>
    <mergeCell ref="D215:D217"/>
    <mergeCell ref="E215:E217"/>
    <mergeCell ref="F215:F217"/>
    <mergeCell ref="AH212:AH214"/>
    <mergeCell ref="AI212:AI214"/>
    <mergeCell ref="AM212:AM214"/>
    <mergeCell ref="AN212:AN214"/>
    <mergeCell ref="AQ212:AQ214"/>
    <mergeCell ref="AR212:AR214"/>
    <mergeCell ref="U212:U214"/>
    <mergeCell ref="V212:V214"/>
    <mergeCell ref="X212:X214"/>
    <mergeCell ref="Y212:Y214"/>
    <mergeCell ref="AC212:AC214"/>
    <mergeCell ref="AD212:AD214"/>
    <mergeCell ref="M212:M214"/>
    <mergeCell ref="N212:N214"/>
    <mergeCell ref="O212:O214"/>
    <mergeCell ref="P212:P214"/>
    <mergeCell ref="Q212:Q214"/>
    <mergeCell ref="R212:R214"/>
    <mergeCell ref="AV215:AV217"/>
    <mergeCell ref="A212:A214"/>
    <mergeCell ref="B212:B214"/>
    <mergeCell ref="C212:C214"/>
    <mergeCell ref="D212:D214"/>
    <mergeCell ref="E212:E214"/>
    <mergeCell ref="F212:F214"/>
    <mergeCell ref="J212:J214"/>
    <mergeCell ref="K212:K214"/>
    <mergeCell ref="L212:L214"/>
    <mergeCell ref="AN209:AN211"/>
    <mergeCell ref="AQ209:AQ211"/>
    <mergeCell ref="AR209:AR211"/>
    <mergeCell ref="AS209:AS211"/>
    <mergeCell ref="AT209:AT211"/>
    <mergeCell ref="AU209:AU211"/>
    <mergeCell ref="Y209:Y211"/>
    <mergeCell ref="AC209:AC211"/>
    <mergeCell ref="AD209:AD211"/>
    <mergeCell ref="AH209:AH211"/>
    <mergeCell ref="AI209:AI211"/>
    <mergeCell ref="AM209:AM211"/>
    <mergeCell ref="P209:P211"/>
    <mergeCell ref="Q209:Q211"/>
    <mergeCell ref="R209:R211"/>
    <mergeCell ref="U209:U211"/>
    <mergeCell ref="V209:V211"/>
    <mergeCell ref="X209:X211"/>
    <mergeCell ref="J209:J211"/>
    <mergeCell ref="K209:K211"/>
    <mergeCell ref="L209:L211"/>
    <mergeCell ref="M209:M211"/>
    <mergeCell ref="N209:N211"/>
    <mergeCell ref="O209:O211"/>
    <mergeCell ref="AS212:AS214"/>
    <mergeCell ref="AT212:AT214"/>
    <mergeCell ref="AU212:AU214"/>
    <mergeCell ref="AV206:AV208"/>
    <mergeCell ref="A209:A211"/>
    <mergeCell ref="B209:B211"/>
    <mergeCell ref="C209:C211"/>
    <mergeCell ref="D209:D211"/>
    <mergeCell ref="E209:E211"/>
    <mergeCell ref="F209:F211"/>
    <mergeCell ref="AH206:AH208"/>
    <mergeCell ref="AI206:AI208"/>
    <mergeCell ref="AM206:AM208"/>
    <mergeCell ref="AN206:AN208"/>
    <mergeCell ref="AQ206:AQ208"/>
    <mergeCell ref="AR206:AR208"/>
    <mergeCell ref="U206:U208"/>
    <mergeCell ref="V206:V208"/>
    <mergeCell ref="X206:X208"/>
    <mergeCell ref="Y206:Y208"/>
    <mergeCell ref="AC206:AC208"/>
    <mergeCell ref="AD206:AD208"/>
    <mergeCell ref="M206:M208"/>
    <mergeCell ref="N206:N208"/>
    <mergeCell ref="O206:O208"/>
    <mergeCell ref="P206:P208"/>
    <mergeCell ref="Q206:Q208"/>
    <mergeCell ref="R206:R208"/>
    <mergeCell ref="AV209:AV211"/>
    <mergeCell ref="A206:A208"/>
    <mergeCell ref="B206:B208"/>
    <mergeCell ref="C206:C208"/>
    <mergeCell ref="D206:D208"/>
    <mergeCell ref="E206:E208"/>
    <mergeCell ref="F206:F208"/>
    <mergeCell ref="J206:J208"/>
    <mergeCell ref="K206:K208"/>
    <mergeCell ref="L206:L208"/>
    <mergeCell ref="AN203:AN205"/>
    <mergeCell ref="AQ203:AQ205"/>
    <mergeCell ref="AR203:AR205"/>
    <mergeCell ref="AS203:AS205"/>
    <mergeCell ref="AT203:AT205"/>
    <mergeCell ref="AU203:AU205"/>
    <mergeCell ref="Y203:Y205"/>
    <mergeCell ref="AC203:AC205"/>
    <mergeCell ref="AD203:AD205"/>
    <mergeCell ref="AH203:AH205"/>
    <mergeCell ref="AI203:AI205"/>
    <mergeCell ref="AM203:AM205"/>
    <mergeCell ref="P203:P205"/>
    <mergeCell ref="Q203:Q205"/>
    <mergeCell ref="R203:R205"/>
    <mergeCell ref="U203:U205"/>
    <mergeCell ref="V203:V205"/>
    <mergeCell ref="X203:X205"/>
    <mergeCell ref="J203:J205"/>
    <mergeCell ref="K203:K205"/>
    <mergeCell ref="L203:L205"/>
    <mergeCell ref="M203:M205"/>
    <mergeCell ref="N203:N205"/>
    <mergeCell ref="O203:O205"/>
    <mergeCell ref="AS206:AS208"/>
    <mergeCell ref="AT206:AT208"/>
    <mergeCell ref="AU206:AU208"/>
    <mergeCell ref="AV200:AV202"/>
    <mergeCell ref="A203:A205"/>
    <mergeCell ref="B203:B205"/>
    <mergeCell ref="C203:C205"/>
    <mergeCell ref="D203:D205"/>
    <mergeCell ref="E203:E205"/>
    <mergeCell ref="F203:F205"/>
    <mergeCell ref="AH200:AH202"/>
    <mergeCell ref="AI200:AI202"/>
    <mergeCell ref="AM200:AM202"/>
    <mergeCell ref="AN200:AN202"/>
    <mergeCell ref="AQ200:AQ202"/>
    <mergeCell ref="AR200:AR202"/>
    <mergeCell ref="U200:U202"/>
    <mergeCell ref="V200:V202"/>
    <mergeCell ref="X200:X202"/>
    <mergeCell ref="Y200:Y202"/>
    <mergeCell ref="AC200:AC202"/>
    <mergeCell ref="AD200:AD202"/>
    <mergeCell ref="M200:M202"/>
    <mergeCell ref="N200:N202"/>
    <mergeCell ref="O200:O202"/>
    <mergeCell ref="P200:P202"/>
    <mergeCell ref="Q200:Q202"/>
    <mergeCell ref="R200:R202"/>
    <mergeCell ref="AV203:AV205"/>
    <mergeCell ref="A200:A202"/>
    <mergeCell ref="B200:B202"/>
    <mergeCell ref="C200:C202"/>
    <mergeCell ref="D200:D202"/>
    <mergeCell ref="E200:E202"/>
    <mergeCell ref="F200:F202"/>
    <mergeCell ref="J200:J202"/>
    <mergeCell ref="K200:K202"/>
    <mergeCell ref="L200:L202"/>
    <mergeCell ref="AN197:AN199"/>
    <mergeCell ref="AQ197:AQ199"/>
    <mergeCell ref="AR197:AR199"/>
    <mergeCell ref="AS197:AS199"/>
    <mergeCell ref="AT197:AT199"/>
    <mergeCell ref="AU197:AU199"/>
    <mergeCell ref="Y197:Y199"/>
    <mergeCell ref="AC197:AC199"/>
    <mergeCell ref="AD197:AD199"/>
    <mergeCell ref="AH197:AH199"/>
    <mergeCell ref="AI197:AI199"/>
    <mergeCell ref="AM197:AM199"/>
    <mergeCell ref="P197:P199"/>
    <mergeCell ref="Q197:Q199"/>
    <mergeCell ref="R197:R199"/>
    <mergeCell ref="U197:U199"/>
    <mergeCell ref="V197:V199"/>
    <mergeCell ref="X197:X199"/>
    <mergeCell ref="J197:J199"/>
    <mergeCell ref="K197:K199"/>
    <mergeCell ref="L197:L199"/>
    <mergeCell ref="M197:M199"/>
    <mergeCell ref="N197:N199"/>
    <mergeCell ref="O197:O199"/>
    <mergeCell ref="AS200:AS202"/>
    <mergeCell ref="AT200:AT202"/>
    <mergeCell ref="AU200:AU202"/>
    <mergeCell ref="AV194:AV196"/>
    <mergeCell ref="A197:A199"/>
    <mergeCell ref="B197:B199"/>
    <mergeCell ref="C197:C199"/>
    <mergeCell ref="D197:D199"/>
    <mergeCell ref="E197:E199"/>
    <mergeCell ref="F197:F199"/>
    <mergeCell ref="AH194:AH196"/>
    <mergeCell ref="AI194:AI196"/>
    <mergeCell ref="AM194:AM196"/>
    <mergeCell ref="AN194:AN196"/>
    <mergeCell ref="AQ194:AQ196"/>
    <mergeCell ref="AR194:AR196"/>
    <mergeCell ref="U194:U196"/>
    <mergeCell ref="V194:V196"/>
    <mergeCell ref="X194:X196"/>
    <mergeCell ref="Y194:Y196"/>
    <mergeCell ref="AC194:AC196"/>
    <mergeCell ref="AD194:AD196"/>
    <mergeCell ref="M194:M196"/>
    <mergeCell ref="N194:N196"/>
    <mergeCell ref="O194:O196"/>
    <mergeCell ref="P194:P196"/>
    <mergeCell ref="Q194:Q196"/>
    <mergeCell ref="R194:R196"/>
    <mergeCell ref="AV197:AV199"/>
    <mergeCell ref="A194:A196"/>
    <mergeCell ref="B194:B196"/>
    <mergeCell ref="C194:C196"/>
    <mergeCell ref="D194:D196"/>
    <mergeCell ref="E194:E196"/>
    <mergeCell ref="F194:F196"/>
    <mergeCell ref="J194:J196"/>
    <mergeCell ref="K194:K196"/>
    <mergeCell ref="L194:L196"/>
    <mergeCell ref="AN191:AN193"/>
    <mergeCell ref="AQ191:AQ193"/>
    <mergeCell ref="AR191:AR193"/>
    <mergeCell ref="AS191:AS193"/>
    <mergeCell ref="AT191:AT193"/>
    <mergeCell ref="AU191:AU193"/>
    <mergeCell ref="Y191:Y193"/>
    <mergeCell ref="AC191:AC193"/>
    <mergeCell ref="AD191:AD193"/>
    <mergeCell ref="AH191:AH193"/>
    <mergeCell ref="AI191:AI193"/>
    <mergeCell ref="AM191:AM193"/>
    <mergeCell ref="P191:P193"/>
    <mergeCell ref="Q191:Q193"/>
    <mergeCell ref="R191:R193"/>
    <mergeCell ref="U191:U193"/>
    <mergeCell ref="V191:V193"/>
    <mergeCell ref="X191:X193"/>
    <mergeCell ref="J191:J193"/>
    <mergeCell ref="K191:K193"/>
    <mergeCell ref="L191:L193"/>
    <mergeCell ref="M191:M193"/>
    <mergeCell ref="N191:N193"/>
    <mergeCell ref="O191:O193"/>
    <mergeCell ref="AS194:AS196"/>
    <mergeCell ref="AT194:AT196"/>
    <mergeCell ref="AU194:AU196"/>
    <mergeCell ref="AV188:AV190"/>
    <mergeCell ref="A191:A193"/>
    <mergeCell ref="B191:B193"/>
    <mergeCell ref="C191:C193"/>
    <mergeCell ref="D191:D193"/>
    <mergeCell ref="E191:E193"/>
    <mergeCell ref="F191:F193"/>
    <mergeCell ref="AH188:AH190"/>
    <mergeCell ref="AI188:AI190"/>
    <mergeCell ref="AM188:AM190"/>
    <mergeCell ref="AN188:AN190"/>
    <mergeCell ref="AQ188:AQ190"/>
    <mergeCell ref="AR188:AR190"/>
    <mergeCell ref="U188:U190"/>
    <mergeCell ref="V188:V190"/>
    <mergeCell ref="X188:X190"/>
    <mergeCell ref="Y188:Y190"/>
    <mergeCell ref="AC188:AC190"/>
    <mergeCell ref="AD188:AD190"/>
    <mergeCell ref="M188:M190"/>
    <mergeCell ref="N188:N190"/>
    <mergeCell ref="O188:O190"/>
    <mergeCell ref="P188:P190"/>
    <mergeCell ref="Q188:Q190"/>
    <mergeCell ref="R188:R190"/>
    <mergeCell ref="AV191:AV193"/>
    <mergeCell ref="A188:A190"/>
    <mergeCell ref="B188:B190"/>
    <mergeCell ref="C188:C190"/>
    <mergeCell ref="D188:D190"/>
    <mergeCell ref="E188:E190"/>
    <mergeCell ref="F188:F190"/>
    <mergeCell ref="J188:J190"/>
    <mergeCell ref="K188:K190"/>
    <mergeCell ref="L188:L190"/>
    <mergeCell ref="AN185:AN187"/>
    <mergeCell ref="AQ185:AQ187"/>
    <mergeCell ref="AR185:AR187"/>
    <mergeCell ref="AS185:AS187"/>
    <mergeCell ref="AT185:AT187"/>
    <mergeCell ref="AU185:AU187"/>
    <mergeCell ref="Y185:Y187"/>
    <mergeCell ref="AC185:AC187"/>
    <mergeCell ref="AD185:AD187"/>
    <mergeCell ref="AH185:AH187"/>
    <mergeCell ref="AI185:AI187"/>
    <mergeCell ref="AM185:AM187"/>
    <mergeCell ref="P185:P187"/>
    <mergeCell ref="Q185:Q187"/>
    <mergeCell ref="R185:R187"/>
    <mergeCell ref="U185:U187"/>
    <mergeCell ref="V185:V187"/>
    <mergeCell ref="X185:X187"/>
    <mergeCell ref="J185:J187"/>
    <mergeCell ref="K185:K187"/>
    <mergeCell ref="L185:L187"/>
    <mergeCell ref="M185:M187"/>
    <mergeCell ref="N185:N187"/>
    <mergeCell ref="O185:O187"/>
    <mergeCell ref="AS188:AS190"/>
    <mergeCell ref="AT188:AT190"/>
    <mergeCell ref="AU188:AU190"/>
    <mergeCell ref="AV182:AV184"/>
    <mergeCell ref="A185:A187"/>
    <mergeCell ref="B185:B187"/>
    <mergeCell ref="C185:C187"/>
    <mergeCell ref="D185:D187"/>
    <mergeCell ref="E185:E187"/>
    <mergeCell ref="F185:F187"/>
    <mergeCell ref="AH182:AH184"/>
    <mergeCell ref="AI182:AI184"/>
    <mergeCell ref="AM182:AM184"/>
    <mergeCell ref="AN182:AN184"/>
    <mergeCell ref="AQ182:AQ184"/>
    <mergeCell ref="AR182:AR184"/>
    <mergeCell ref="U182:U184"/>
    <mergeCell ref="V182:V184"/>
    <mergeCell ref="X182:X184"/>
    <mergeCell ref="Y182:Y184"/>
    <mergeCell ref="AC182:AC184"/>
    <mergeCell ref="AD182:AD184"/>
    <mergeCell ref="M182:M184"/>
    <mergeCell ref="N182:N184"/>
    <mergeCell ref="O182:O184"/>
    <mergeCell ref="P182:P184"/>
    <mergeCell ref="Q182:Q184"/>
    <mergeCell ref="R182:R184"/>
    <mergeCell ref="AV185:AV187"/>
    <mergeCell ref="A182:A184"/>
    <mergeCell ref="B182:B184"/>
    <mergeCell ref="C182:C184"/>
    <mergeCell ref="D182:D184"/>
    <mergeCell ref="E182:E184"/>
    <mergeCell ref="F182:F184"/>
    <mergeCell ref="J182:J184"/>
    <mergeCell ref="K182:K184"/>
    <mergeCell ref="L182:L184"/>
    <mergeCell ref="AN179:AN181"/>
    <mergeCell ref="AQ179:AQ181"/>
    <mergeCell ref="AR179:AR181"/>
    <mergeCell ref="AS179:AS181"/>
    <mergeCell ref="AT179:AT181"/>
    <mergeCell ref="AU179:AU181"/>
    <mergeCell ref="Y179:Y181"/>
    <mergeCell ref="AC179:AC181"/>
    <mergeCell ref="AD179:AD181"/>
    <mergeCell ref="AH179:AH181"/>
    <mergeCell ref="AI179:AI181"/>
    <mergeCell ref="AM179:AM181"/>
    <mergeCell ref="P179:P181"/>
    <mergeCell ref="Q179:Q181"/>
    <mergeCell ref="R179:R181"/>
    <mergeCell ref="U179:U181"/>
    <mergeCell ref="V179:V181"/>
    <mergeCell ref="X179:X181"/>
    <mergeCell ref="J179:J181"/>
    <mergeCell ref="K179:K181"/>
    <mergeCell ref="L179:L181"/>
    <mergeCell ref="M179:M181"/>
    <mergeCell ref="N179:N181"/>
    <mergeCell ref="O179:O181"/>
    <mergeCell ref="AS182:AS184"/>
    <mergeCell ref="AT182:AT184"/>
    <mergeCell ref="AU182:AU184"/>
    <mergeCell ref="AV176:AV178"/>
    <mergeCell ref="A179:A181"/>
    <mergeCell ref="B179:B181"/>
    <mergeCell ref="C179:C181"/>
    <mergeCell ref="D179:D181"/>
    <mergeCell ref="E179:E181"/>
    <mergeCell ref="F179:F181"/>
    <mergeCell ref="AH176:AH178"/>
    <mergeCell ref="AI176:AI178"/>
    <mergeCell ref="AM176:AM178"/>
    <mergeCell ref="AN176:AN178"/>
    <mergeCell ref="AQ176:AQ178"/>
    <mergeCell ref="AR176:AR178"/>
    <mergeCell ref="U176:U178"/>
    <mergeCell ref="V176:V178"/>
    <mergeCell ref="X176:X178"/>
    <mergeCell ref="Y176:Y178"/>
    <mergeCell ref="AC176:AC178"/>
    <mergeCell ref="AD176:AD178"/>
    <mergeCell ref="M176:M178"/>
    <mergeCell ref="N176:N178"/>
    <mergeCell ref="O176:O178"/>
    <mergeCell ref="P176:P178"/>
    <mergeCell ref="Q176:Q178"/>
    <mergeCell ref="R176:R178"/>
    <mergeCell ref="AV179:AV181"/>
    <mergeCell ref="A176:A178"/>
    <mergeCell ref="B176:B178"/>
    <mergeCell ref="C176:C178"/>
    <mergeCell ref="D176:D178"/>
    <mergeCell ref="E176:E178"/>
    <mergeCell ref="F176:F178"/>
    <mergeCell ref="J176:J178"/>
    <mergeCell ref="K176:K178"/>
    <mergeCell ref="L176:L178"/>
    <mergeCell ref="AN173:AN175"/>
    <mergeCell ref="AQ173:AQ175"/>
    <mergeCell ref="AR173:AR175"/>
    <mergeCell ref="AS173:AS175"/>
    <mergeCell ref="AT173:AT175"/>
    <mergeCell ref="AU173:AU175"/>
    <mergeCell ref="Y173:Y175"/>
    <mergeCell ref="AC173:AC175"/>
    <mergeCell ref="AD173:AD175"/>
    <mergeCell ref="AH173:AH175"/>
    <mergeCell ref="AI173:AI175"/>
    <mergeCell ref="AM173:AM175"/>
    <mergeCell ref="P173:P175"/>
    <mergeCell ref="Q173:Q175"/>
    <mergeCell ref="R173:R175"/>
    <mergeCell ref="U173:U175"/>
    <mergeCell ref="V173:V175"/>
    <mergeCell ref="X173:X175"/>
    <mergeCell ref="J173:J175"/>
    <mergeCell ref="K173:K175"/>
    <mergeCell ref="L173:L175"/>
    <mergeCell ref="M173:M175"/>
    <mergeCell ref="N173:N175"/>
    <mergeCell ref="O173:O175"/>
    <mergeCell ref="AS176:AS178"/>
    <mergeCell ref="AT176:AT178"/>
    <mergeCell ref="AU176:AU178"/>
    <mergeCell ref="AV170:AV172"/>
    <mergeCell ref="A173:A175"/>
    <mergeCell ref="B173:B175"/>
    <mergeCell ref="C173:C175"/>
    <mergeCell ref="D173:D175"/>
    <mergeCell ref="E173:E175"/>
    <mergeCell ref="F173:F175"/>
    <mergeCell ref="AH170:AH172"/>
    <mergeCell ref="AI170:AI172"/>
    <mergeCell ref="AM170:AM172"/>
    <mergeCell ref="AN170:AN172"/>
    <mergeCell ref="AQ170:AQ172"/>
    <mergeCell ref="AR170:AR172"/>
    <mergeCell ref="U170:U172"/>
    <mergeCell ref="V170:V172"/>
    <mergeCell ref="X170:X172"/>
    <mergeCell ref="Y170:Y172"/>
    <mergeCell ref="AC170:AC172"/>
    <mergeCell ref="AD170:AD172"/>
    <mergeCell ref="M170:M172"/>
    <mergeCell ref="N170:N172"/>
    <mergeCell ref="O170:O172"/>
    <mergeCell ref="P170:P172"/>
    <mergeCell ref="Q170:Q172"/>
    <mergeCell ref="R170:R172"/>
    <mergeCell ref="AV173:AV175"/>
    <mergeCell ref="A170:A172"/>
    <mergeCell ref="B170:B172"/>
    <mergeCell ref="C170:C172"/>
    <mergeCell ref="D170:D172"/>
    <mergeCell ref="E170:E172"/>
    <mergeCell ref="F170:F172"/>
    <mergeCell ref="J170:J172"/>
    <mergeCell ref="K170:K172"/>
    <mergeCell ref="L170:L172"/>
    <mergeCell ref="AN167:AN169"/>
    <mergeCell ref="AQ167:AQ169"/>
    <mergeCell ref="AR167:AR169"/>
    <mergeCell ref="AS167:AS169"/>
    <mergeCell ref="AT167:AT169"/>
    <mergeCell ref="AU167:AU169"/>
    <mergeCell ref="Y167:Y169"/>
    <mergeCell ref="AC167:AC169"/>
    <mergeCell ref="AD167:AD169"/>
    <mergeCell ref="AH167:AH169"/>
    <mergeCell ref="AI167:AI169"/>
    <mergeCell ref="AM167:AM169"/>
    <mergeCell ref="P167:P169"/>
    <mergeCell ref="Q167:Q169"/>
    <mergeCell ref="R167:R169"/>
    <mergeCell ref="U167:U169"/>
    <mergeCell ref="V167:V169"/>
    <mergeCell ref="X167:X169"/>
    <mergeCell ref="J167:J169"/>
    <mergeCell ref="K167:K169"/>
    <mergeCell ref="L167:L169"/>
    <mergeCell ref="M167:M169"/>
    <mergeCell ref="N167:N169"/>
    <mergeCell ref="O167:O169"/>
    <mergeCell ref="AS170:AS172"/>
    <mergeCell ref="AT170:AT172"/>
    <mergeCell ref="AU170:AU172"/>
    <mergeCell ref="AV164:AV166"/>
    <mergeCell ref="A167:A169"/>
    <mergeCell ref="B167:B169"/>
    <mergeCell ref="C167:C169"/>
    <mergeCell ref="D167:D169"/>
    <mergeCell ref="E167:E169"/>
    <mergeCell ref="F167:F169"/>
    <mergeCell ref="AH164:AH166"/>
    <mergeCell ref="AI164:AI166"/>
    <mergeCell ref="AM164:AM166"/>
    <mergeCell ref="AN164:AN166"/>
    <mergeCell ref="AQ164:AQ166"/>
    <mergeCell ref="AR164:AR166"/>
    <mergeCell ref="U164:U166"/>
    <mergeCell ref="V164:V166"/>
    <mergeCell ref="X164:X166"/>
    <mergeCell ref="Y164:Y166"/>
    <mergeCell ref="AC164:AC166"/>
    <mergeCell ref="AD164:AD166"/>
    <mergeCell ref="M164:M166"/>
    <mergeCell ref="N164:N166"/>
    <mergeCell ref="O164:O166"/>
    <mergeCell ref="P164:P166"/>
    <mergeCell ref="Q164:Q166"/>
    <mergeCell ref="R164:R166"/>
    <mergeCell ref="AV167:AV169"/>
    <mergeCell ref="A164:A166"/>
    <mergeCell ref="B164:B166"/>
    <mergeCell ref="C164:C166"/>
    <mergeCell ref="D164:D166"/>
    <mergeCell ref="E164:E166"/>
    <mergeCell ref="F164:F166"/>
    <mergeCell ref="J164:J166"/>
    <mergeCell ref="K164:K166"/>
    <mergeCell ref="L164:L166"/>
    <mergeCell ref="AN161:AN163"/>
    <mergeCell ref="AQ161:AQ163"/>
    <mergeCell ref="AR161:AR163"/>
    <mergeCell ref="AS161:AS163"/>
    <mergeCell ref="AT161:AT163"/>
    <mergeCell ref="AU161:AU163"/>
    <mergeCell ref="Y161:Y163"/>
    <mergeCell ref="AC161:AC163"/>
    <mergeCell ref="AD161:AD163"/>
    <mergeCell ref="AH161:AH163"/>
    <mergeCell ref="AI161:AI163"/>
    <mergeCell ref="AM161:AM163"/>
    <mergeCell ref="P161:P163"/>
    <mergeCell ref="Q161:Q163"/>
    <mergeCell ref="R161:R163"/>
    <mergeCell ref="U161:U163"/>
    <mergeCell ref="V161:V163"/>
    <mergeCell ref="X161:X163"/>
    <mergeCell ref="J161:J163"/>
    <mergeCell ref="K161:K163"/>
    <mergeCell ref="L161:L163"/>
    <mergeCell ref="M161:M163"/>
    <mergeCell ref="N161:N163"/>
    <mergeCell ref="O161:O163"/>
    <mergeCell ref="AS164:AS166"/>
    <mergeCell ref="AT164:AT166"/>
    <mergeCell ref="AU164:AU166"/>
    <mergeCell ref="AV158:AV160"/>
    <mergeCell ref="A161:A163"/>
    <mergeCell ref="B161:B163"/>
    <mergeCell ref="C161:C163"/>
    <mergeCell ref="D161:D163"/>
    <mergeCell ref="E161:E163"/>
    <mergeCell ref="F161:F163"/>
    <mergeCell ref="AH158:AH160"/>
    <mergeCell ref="AI158:AI160"/>
    <mergeCell ref="AM158:AM160"/>
    <mergeCell ref="AN158:AN160"/>
    <mergeCell ref="AQ158:AQ160"/>
    <mergeCell ref="AR158:AR160"/>
    <mergeCell ref="U158:U160"/>
    <mergeCell ref="V158:V160"/>
    <mergeCell ref="X158:X160"/>
    <mergeCell ref="Y158:Y160"/>
    <mergeCell ref="AC158:AC160"/>
    <mergeCell ref="AD158:AD160"/>
    <mergeCell ref="M158:M160"/>
    <mergeCell ref="N158:N160"/>
    <mergeCell ref="O158:O160"/>
    <mergeCell ref="P158:P160"/>
    <mergeCell ref="Q158:Q160"/>
    <mergeCell ref="R158:R160"/>
    <mergeCell ref="AV161:AV163"/>
    <mergeCell ref="A158:A160"/>
    <mergeCell ref="B158:B160"/>
    <mergeCell ref="C158:C160"/>
    <mergeCell ref="D158:D160"/>
    <mergeCell ref="E158:E160"/>
    <mergeCell ref="F158:F160"/>
    <mergeCell ref="J158:J160"/>
    <mergeCell ref="K158:K160"/>
    <mergeCell ref="L158:L160"/>
    <mergeCell ref="AN155:AN157"/>
    <mergeCell ref="AQ155:AQ157"/>
    <mergeCell ref="AR155:AR157"/>
    <mergeCell ref="AS155:AS157"/>
    <mergeCell ref="AT155:AT157"/>
    <mergeCell ref="AU155:AU157"/>
    <mergeCell ref="Y155:Y157"/>
    <mergeCell ref="AC155:AC157"/>
    <mergeCell ref="AD155:AD157"/>
    <mergeCell ref="AH155:AH157"/>
    <mergeCell ref="AI155:AI157"/>
    <mergeCell ref="AM155:AM157"/>
    <mergeCell ref="P155:P157"/>
    <mergeCell ref="Q155:Q157"/>
    <mergeCell ref="R155:R157"/>
    <mergeCell ref="U155:U157"/>
    <mergeCell ref="V155:V157"/>
    <mergeCell ref="X155:X157"/>
    <mergeCell ref="J155:J157"/>
    <mergeCell ref="K155:K157"/>
    <mergeCell ref="L155:L157"/>
    <mergeCell ref="M155:M157"/>
    <mergeCell ref="N155:N157"/>
    <mergeCell ref="O155:O157"/>
    <mergeCell ref="AS158:AS160"/>
    <mergeCell ref="AT158:AT160"/>
    <mergeCell ref="AU158:AU160"/>
    <mergeCell ref="AV152:AV154"/>
    <mergeCell ref="A155:A157"/>
    <mergeCell ref="B155:B157"/>
    <mergeCell ref="C155:C157"/>
    <mergeCell ref="D155:D157"/>
    <mergeCell ref="E155:E157"/>
    <mergeCell ref="F155:F157"/>
    <mergeCell ref="AH152:AH154"/>
    <mergeCell ref="AI152:AI154"/>
    <mergeCell ref="AM152:AM154"/>
    <mergeCell ref="AN152:AN154"/>
    <mergeCell ref="AQ152:AQ154"/>
    <mergeCell ref="AR152:AR154"/>
    <mergeCell ref="U152:U154"/>
    <mergeCell ref="V152:V154"/>
    <mergeCell ref="X152:X154"/>
    <mergeCell ref="Y152:Y154"/>
    <mergeCell ref="AC152:AC154"/>
    <mergeCell ref="AD152:AD154"/>
    <mergeCell ref="M152:M154"/>
    <mergeCell ref="N152:N154"/>
    <mergeCell ref="O152:O154"/>
    <mergeCell ref="P152:P154"/>
    <mergeCell ref="Q152:Q154"/>
    <mergeCell ref="R152:R154"/>
    <mergeCell ref="AV155:AV157"/>
    <mergeCell ref="A152:A154"/>
    <mergeCell ref="B152:B154"/>
    <mergeCell ref="C152:C154"/>
    <mergeCell ref="D152:D154"/>
    <mergeCell ref="E152:E154"/>
    <mergeCell ref="F152:F154"/>
    <mergeCell ref="J152:J154"/>
    <mergeCell ref="K152:K154"/>
    <mergeCell ref="L152:L154"/>
    <mergeCell ref="AN149:AN151"/>
    <mergeCell ref="AQ149:AQ151"/>
    <mergeCell ref="AR149:AR151"/>
    <mergeCell ref="AS149:AS151"/>
    <mergeCell ref="AT149:AT151"/>
    <mergeCell ref="AU149:AU151"/>
    <mergeCell ref="Y149:Y151"/>
    <mergeCell ref="AC149:AC151"/>
    <mergeCell ref="AD149:AD151"/>
    <mergeCell ref="AH149:AH151"/>
    <mergeCell ref="AI149:AI151"/>
    <mergeCell ref="AM149:AM151"/>
    <mergeCell ref="P149:P151"/>
    <mergeCell ref="Q149:Q151"/>
    <mergeCell ref="R149:R151"/>
    <mergeCell ref="U149:U151"/>
    <mergeCell ref="V149:V151"/>
    <mergeCell ref="X149:X151"/>
    <mergeCell ref="J149:J151"/>
    <mergeCell ref="K149:K151"/>
    <mergeCell ref="L149:L151"/>
    <mergeCell ref="M149:M151"/>
    <mergeCell ref="N149:N151"/>
    <mergeCell ref="O149:O151"/>
    <mergeCell ref="AS152:AS154"/>
    <mergeCell ref="AT152:AT154"/>
    <mergeCell ref="AU152:AU154"/>
    <mergeCell ref="AV146:AV148"/>
    <mergeCell ref="A149:A151"/>
    <mergeCell ref="B149:B151"/>
    <mergeCell ref="C149:C151"/>
    <mergeCell ref="D149:D151"/>
    <mergeCell ref="E149:E151"/>
    <mergeCell ref="F149:F151"/>
    <mergeCell ref="AH146:AH148"/>
    <mergeCell ref="AI146:AI148"/>
    <mergeCell ref="AM146:AM148"/>
    <mergeCell ref="AN146:AN148"/>
    <mergeCell ref="AQ146:AQ148"/>
    <mergeCell ref="AR146:AR148"/>
    <mergeCell ref="U146:U148"/>
    <mergeCell ref="V146:V148"/>
    <mergeCell ref="X146:X148"/>
    <mergeCell ref="Y146:Y148"/>
    <mergeCell ref="AC146:AC148"/>
    <mergeCell ref="AD146:AD148"/>
    <mergeCell ref="M146:M148"/>
    <mergeCell ref="N146:N148"/>
    <mergeCell ref="O146:O148"/>
    <mergeCell ref="P146:P148"/>
    <mergeCell ref="Q146:Q148"/>
    <mergeCell ref="R146:R148"/>
    <mergeCell ref="AV149:AV151"/>
    <mergeCell ref="A146:A148"/>
    <mergeCell ref="B146:B148"/>
    <mergeCell ref="C146:C148"/>
    <mergeCell ref="D146:D148"/>
    <mergeCell ref="E146:E148"/>
    <mergeCell ref="F146:F148"/>
    <mergeCell ref="J146:J148"/>
    <mergeCell ref="K146:K148"/>
    <mergeCell ref="L146:L148"/>
    <mergeCell ref="AN143:AN145"/>
    <mergeCell ref="AQ143:AQ145"/>
    <mergeCell ref="AR143:AR145"/>
    <mergeCell ref="AS143:AS145"/>
    <mergeCell ref="AT143:AT145"/>
    <mergeCell ref="AU143:AU145"/>
    <mergeCell ref="Y143:Y145"/>
    <mergeCell ref="AC143:AC145"/>
    <mergeCell ref="AD143:AD145"/>
    <mergeCell ref="AH143:AH145"/>
    <mergeCell ref="AI143:AI145"/>
    <mergeCell ref="AM143:AM145"/>
    <mergeCell ref="P143:P145"/>
    <mergeCell ref="Q143:Q145"/>
    <mergeCell ref="R143:R145"/>
    <mergeCell ref="U143:U145"/>
    <mergeCell ref="V143:V145"/>
    <mergeCell ref="X143:X145"/>
    <mergeCell ref="J143:J145"/>
    <mergeCell ref="K143:K145"/>
    <mergeCell ref="L143:L145"/>
    <mergeCell ref="M143:M145"/>
    <mergeCell ref="N143:N145"/>
    <mergeCell ref="O143:O145"/>
    <mergeCell ref="AS146:AS148"/>
    <mergeCell ref="AT146:AT148"/>
    <mergeCell ref="AU146:AU148"/>
    <mergeCell ref="AV140:AV142"/>
    <mergeCell ref="A143:A145"/>
    <mergeCell ref="B143:B145"/>
    <mergeCell ref="C143:C145"/>
    <mergeCell ref="D143:D145"/>
    <mergeCell ref="E143:E145"/>
    <mergeCell ref="F143:F145"/>
    <mergeCell ref="AH140:AH142"/>
    <mergeCell ref="AI140:AI142"/>
    <mergeCell ref="AM140:AM142"/>
    <mergeCell ref="AN140:AN142"/>
    <mergeCell ref="AQ140:AQ142"/>
    <mergeCell ref="AR140:AR142"/>
    <mergeCell ref="U140:U142"/>
    <mergeCell ref="V140:V142"/>
    <mergeCell ref="X140:X142"/>
    <mergeCell ref="Y140:Y142"/>
    <mergeCell ref="AC140:AC142"/>
    <mergeCell ref="AD140:AD142"/>
    <mergeCell ref="M140:M142"/>
    <mergeCell ref="N140:N142"/>
    <mergeCell ref="O140:O142"/>
    <mergeCell ref="P140:P142"/>
    <mergeCell ref="Q140:Q142"/>
    <mergeCell ref="R140:R142"/>
    <mergeCell ref="AV143:AV145"/>
    <mergeCell ref="A140:A142"/>
    <mergeCell ref="B140:B142"/>
    <mergeCell ref="C140:C142"/>
    <mergeCell ref="D140:D142"/>
    <mergeCell ref="E140:E142"/>
    <mergeCell ref="F140:F142"/>
    <mergeCell ref="J140:J142"/>
    <mergeCell ref="K140:K142"/>
    <mergeCell ref="L140:L142"/>
    <mergeCell ref="AN137:AN139"/>
    <mergeCell ref="AQ137:AQ139"/>
    <mergeCell ref="AR137:AR139"/>
    <mergeCell ref="AS137:AS139"/>
    <mergeCell ref="AT137:AT139"/>
    <mergeCell ref="AU137:AU139"/>
    <mergeCell ref="Y137:Y139"/>
    <mergeCell ref="AC137:AC139"/>
    <mergeCell ref="AD137:AD139"/>
    <mergeCell ref="AH137:AH139"/>
    <mergeCell ref="AI137:AI139"/>
    <mergeCell ref="AM137:AM139"/>
    <mergeCell ref="P137:P139"/>
    <mergeCell ref="Q137:Q139"/>
    <mergeCell ref="R137:R139"/>
    <mergeCell ref="U137:U139"/>
    <mergeCell ref="V137:V139"/>
    <mergeCell ref="X137:X139"/>
    <mergeCell ref="J137:J139"/>
    <mergeCell ref="K137:K139"/>
    <mergeCell ref="L137:L139"/>
    <mergeCell ref="M137:M139"/>
    <mergeCell ref="N137:N139"/>
    <mergeCell ref="O137:O139"/>
    <mergeCell ref="AS140:AS142"/>
    <mergeCell ref="AT140:AT142"/>
    <mergeCell ref="AU140:AU142"/>
    <mergeCell ref="AV134:AV136"/>
    <mergeCell ref="A137:A139"/>
    <mergeCell ref="B137:B139"/>
    <mergeCell ref="C137:C139"/>
    <mergeCell ref="D137:D139"/>
    <mergeCell ref="E137:E139"/>
    <mergeCell ref="F137:F139"/>
    <mergeCell ref="AH134:AH136"/>
    <mergeCell ref="AI134:AI136"/>
    <mergeCell ref="AM134:AM136"/>
    <mergeCell ref="AN134:AN136"/>
    <mergeCell ref="AQ134:AQ136"/>
    <mergeCell ref="AR134:AR136"/>
    <mergeCell ref="U134:U136"/>
    <mergeCell ref="V134:V136"/>
    <mergeCell ref="X134:X136"/>
    <mergeCell ref="Y134:Y136"/>
    <mergeCell ref="AC134:AC136"/>
    <mergeCell ref="AD134:AD136"/>
    <mergeCell ref="M134:M136"/>
    <mergeCell ref="N134:N136"/>
    <mergeCell ref="O134:O136"/>
    <mergeCell ref="P134:P136"/>
    <mergeCell ref="Q134:Q136"/>
    <mergeCell ref="R134:R136"/>
    <mergeCell ref="AV137:AV139"/>
    <mergeCell ref="A134:A136"/>
    <mergeCell ref="B134:B136"/>
    <mergeCell ref="C134:C136"/>
    <mergeCell ref="D134:D136"/>
    <mergeCell ref="E134:E136"/>
    <mergeCell ref="F134:F136"/>
    <mergeCell ref="J134:J136"/>
    <mergeCell ref="K134:K136"/>
    <mergeCell ref="L134:L136"/>
    <mergeCell ref="AN131:AN133"/>
    <mergeCell ref="AQ131:AQ133"/>
    <mergeCell ref="AR131:AR133"/>
    <mergeCell ref="AS131:AS133"/>
    <mergeCell ref="AT131:AT133"/>
    <mergeCell ref="AU131:AU133"/>
    <mergeCell ref="Y131:Y133"/>
    <mergeCell ref="AC131:AC133"/>
    <mergeCell ref="AD131:AD133"/>
    <mergeCell ref="AH131:AH133"/>
    <mergeCell ref="AI131:AI133"/>
    <mergeCell ref="AM131:AM133"/>
    <mergeCell ref="P131:P133"/>
    <mergeCell ref="Q131:Q133"/>
    <mergeCell ref="R131:R133"/>
    <mergeCell ref="U131:U133"/>
    <mergeCell ref="V131:V133"/>
    <mergeCell ref="X131:X133"/>
    <mergeCell ref="J131:J133"/>
    <mergeCell ref="K131:K133"/>
    <mergeCell ref="L131:L133"/>
    <mergeCell ref="M131:M133"/>
    <mergeCell ref="N131:N133"/>
    <mergeCell ref="O131:O133"/>
    <mergeCell ref="AS134:AS136"/>
    <mergeCell ref="AT134:AT136"/>
    <mergeCell ref="AU134:AU136"/>
    <mergeCell ref="AV128:AV130"/>
    <mergeCell ref="A131:A133"/>
    <mergeCell ref="B131:B133"/>
    <mergeCell ref="C131:C133"/>
    <mergeCell ref="D131:D133"/>
    <mergeCell ref="E131:E133"/>
    <mergeCell ref="F131:F133"/>
    <mergeCell ref="AH128:AH130"/>
    <mergeCell ref="AI128:AI130"/>
    <mergeCell ref="AM128:AM130"/>
    <mergeCell ref="AN128:AN130"/>
    <mergeCell ref="AQ128:AQ130"/>
    <mergeCell ref="AR128:AR130"/>
    <mergeCell ref="U128:U130"/>
    <mergeCell ref="V128:V130"/>
    <mergeCell ref="X128:X130"/>
    <mergeCell ref="Y128:Y130"/>
    <mergeCell ref="AC128:AC130"/>
    <mergeCell ref="AD128:AD130"/>
    <mergeCell ref="M128:M130"/>
    <mergeCell ref="N128:N130"/>
    <mergeCell ref="O128:O130"/>
    <mergeCell ref="P128:P130"/>
    <mergeCell ref="Q128:Q130"/>
    <mergeCell ref="R128:R130"/>
    <mergeCell ref="AV131:AV133"/>
    <mergeCell ref="A128:A130"/>
    <mergeCell ref="B128:B130"/>
    <mergeCell ref="C128:C130"/>
    <mergeCell ref="D128:D130"/>
    <mergeCell ref="E128:E130"/>
    <mergeCell ref="F128:F130"/>
    <mergeCell ref="J128:J130"/>
    <mergeCell ref="K128:K130"/>
    <mergeCell ref="L128:L130"/>
    <mergeCell ref="AN125:AN127"/>
    <mergeCell ref="AQ125:AQ127"/>
    <mergeCell ref="AR125:AR127"/>
    <mergeCell ref="AS125:AS127"/>
    <mergeCell ref="AT125:AT127"/>
    <mergeCell ref="AU125:AU127"/>
    <mergeCell ref="Y125:Y127"/>
    <mergeCell ref="AC125:AC127"/>
    <mergeCell ref="AD125:AD127"/>
    <mergeCell ref="AH125:AH127"/>
    <mergeCell ref="AI125:AI127"/>
    <mergeCell ref="AM125:AM127"/>
    <mergeCell ref="P125:P127"/>
    <mergeCell ref="Q125:Q127"/>
    <mergeCell ref="R125:R127"/>
    <mergeCell ref="U125:U127"/>
    <mergeCell ref="V125:V127"/>
    <mergeCell ref="X125:X127"/>
    <mergeCell ref="J125:J127"/>
    <mergeCell ref="K125:K127"/>
    <mergeCell ref="L125:L127"/>
    <mergeCell ref="M125:M127"/>
    <mergeCell ref="N125:N127"/>
    <mergeCell ref="O125:O127"/>
    <mergeCell ref="AS128:AS130"/>
    <mergeCell ref="AT128:AT130"/>
    <mergeCell ref="AU128:AU130"/>
    <mergeCell ref="AV122:AV124"/>
    <mergeCell ref="A125:A127"/>
    <mergeCell ref="B125:B127"/>
    <mergeCell ref="C125:C127"/>
    <mergeCell ref="D125:D127"/>
    <mergeCell ref="E125:E127"/>
    <mergeCell ref="F125:F127"/>
    <mergeCell ref="AH122:AH124"/>
    <mergeCell ref="AI122:AI124"/>
    <mergeCell ref="AM122:AM124"/>
    <mergeCell ref="AN122:AN124"/>
    <mergeCell ref="AQ122:AQ124"/>
    <mergeCell ref="AR122:AR124"/>
    <mergeCell ref="U122:U124"/>
    <mergeCell ref="V122:V124"/>
    <mergeCell ref="X122:X124"/>
    <mergeCell ref="Y122:Y124"/>
    <mergeCell ref="AC122:AC124"/>
    <mergeCell ref="AD122:AD124"/>
    <mergeCell ref="M122:M124"/>
    <mergeCell ref="N122:N124"/>
    <mergeCell ref="O122:O124"/>
    <mergeCell ref="P122:P124"/>
    <mergeCell ref="Q122:Q124"/>
    <mergeCell ref="R122:R124"/>
    <mergeCell ref="AV125:AV127"/>
    <mergeCell ref="A122:A124"/>
    <mergeCell ref="B122:B124"/>
    <mergeCell ref="C122:C124"/>
    <mergeCell ref="D122:D124"/>
    <mergeCell ref="E122:E124"/>
    <mergeCell ref="F122:F124"/>
    <mergeCell ref="J122:J124"/>
    <mergeCell ref="K122:K124"/>
    <mergeCell ref="L122:L124"/>
    <mergeCell ref="AN119:AN121"/>
    <mergeCell ref="AQ119:AQ121"/>
    <mergeCell ref="AR119:AR121"/>
    <mergeCell ref="AS119:AS121"/>
    <mergeCell ref="AT119:AT121"/>
    <mergeCell ref="AU119:AU121"/>
    <mergeCell ref="Y119:Y121"/>
    <mergeCell ref="AC119:AC121"/>
    <mergeCell ref="AD119:AD121"/>
    <mergeCell ref="AH119:AH121"/>
    <mergeCell ref="AI119:AI121"/>
    <mergeCell ref="AM119:AM121"/>
    <mergeCell ref="P119:P121"/>
    <mergeCell ref="Q119:Q121"/>
    <mergeCell ref="R119:R121"/>
    <mergeCell ref="U119:U121"/>
    <mergeCell ref="V119:V121"/>
    <mergeCell ref="X119:X121"/>
    <mergeCell ref="J119:J121"/>
    <mergeCell ref="K119:K121"/>
    <mergeCell ref="L119:L121"/>
    <mergeCell ref="M119:M121"/>
    <mergeCell ref="N119:N121"/>
    <mergeCell ref="O119:O121"/>
    <mergeCell ref="AS122:AS124"/>
    <mergeCell ref="AT122:AT124"/>
    <mergeCell ref="AU122:AU124"/>
    <mergeCell ref="AV116:AV118"/>
    <mergeCell ref="A119:A121"/>
    <mergeCell ref="B119:B121"/>
    <mergeCell ref="C119:C121"/>
    <mergeCell ref="D119:D121"/>
    <mergeCell ref="E119:E121"/>
    <mergeCell ref="F119:F121"/>
    <mergeCell ref="AH116:AH118"/>
    <mergeCell ref="AI116:AI118"/>
    <mergeCell ref="AM116:AM118"/>
    <mergeCell ref="AN116:AN118"/>
    <mergeCell ref="AQ116:AQ118"/>
    <mergeCell ref="AR116:AR118"/>
    <mergeCell ref="U116:U118"/>
    <mergeCell ref="V116:V118"/>
    <mergeCell ref="X116:X118"/>
    <mergeCell ref="Y116:Y118"/>
    <mergeCell ref="AC116:AC118"/>
    <mergeCell ref="AD116:AD118"/>
    <mergeCell ref="M116:M118"/>
    <mergeCell ref="N116:N118"/>
    <mergeCell ref="O116:O118"/>
    <mergeCell ref="P116:P118"/>
    <mergeCell ref="Q116:Q118"/>
    <mergeCell ref="R116:R118"/>
    <mergeCell ref="AV119:AV121"/>
    <mergeCell ref="A116:A118"/>
    <mergeCell ref="B116:B118"/>
    <mergeCell ref="C116:C118"/>
    <mergeCell ref="D116:D118"/>
    <mergeCell ref="E116:E118"/>
    <mergeCell ref="F116:F118"/>
    <mergeCell ref="J116:J118"/>
    <mergeCell ref="K116:K118"/>
    <mergeCell ref="L116:L118"/>
    <mergeCell ref="AN113:AN115"/>
    <mergeCell ref="AQ113:AQ115"/>
    <mergeCell ref="AR113:AR115"/>
    <mergeCell ref="AS113:AS115"/>
    <mergeCell ref="AT113:AT115"/>
    <mergeCell ref="AU113:AU115"/>
    <mergeCell ref="Y113:Y115"/>
    <mergeCell ref="AC113:AC115"/>
    <mergeCell ref="AD113:AD115"/>
    <mergeCell ref="AH113:AH115"/>
    <mergeCell ref="AI113:AI115"/>
    <mergeCell ref="AM113:AM115"/>
    <mergeCell ref="P113:P115"/>
    <mergeCell ref="Q113:Q115"/>
    <mergeCell ref="R113:R115"/>
    <mergeCell ref="U113:U115"/>
    <mergeCell ref="V113:V115"/>
    <mergeCell ref="X113:X115"/>
    <mergeCell ref="J113:J115"/>
    <mergeCell ref="K113:K115"/>
    <mergeCell ref="L113:L115"/>
    <mergeCell ref="M113:M115"/>
    <mergeCell ref="N113:N115"/>
    <mergeCell ref="O113:O115"/>
    <mergeCell ref="AS116:AS118"/>
    <mergeCell ref="AT116:AT118"/>
    <mergeCell ref="AU116:AU118"/>
    <mergeCell ref="AV110:AV112"/>
    <mergeCell ref="A113:A115"/>
    <mergeCell ref="B113:B115"/>
    <mergeCell ref="C113:C115"/>
    <mergeCell ref="D113:D115"/>
    <mergeCell ref="E113:E115"/>
    <mergeCell ref="F113:F115"/>
    <mergeCell ref="AH110:AH112"/>
    <mergeCell ref="AI110:AI112"/>
    <mergeCell ref="AM110:AM112"/>
    <mergeCell ref="AN110:AN112"/>
    <mergeCell ref="AQ110:AQ112"/>
    <mergeCell ref="AR110:AR112"/>
    <mergeCell ref="U110:U112"/>
    <mergeCell ref="V110:V112"/>
    <mergeCell ref="X110:X112"/>
    <mergeCell ref="Y110:Y112"/>
    <mergeCell ref="AC110:AC112"/>
    <mergeCell ref="AD110:AD112"/>
    <mergeCell ref="M110:M112"/>
    <mergeCell ref="N110:N112"/>
    <mergeCell ref="O110:O112"/>
    <mergeCell ref="P110:P112"/>
    <mergeCell ref="Q110:Q112"/>
    <mergeCell ref="R110:R112"/>
    <mergeCell ref="AV113:AV115"/>
    <mergeCell ref="A110:A112"/>
    <mergeCell ref="B110:B112"/>
    <mergeCell ref="C110:C112"/>
    <mergeCell ref="D110:D112"/>
    <mergeCell ref="E110:E112"/>
    <mergeCell ref="F110:F112"/>
    <mergeCell ref="J110:J112"/>
    <mergeCell ref="K110:K112"/>
    <mergeCell ref="L110:L112"/>
    <mergeCell ref="AN107:AN109"/>
    <mergeCell ref="AQ107:AQ109"/>
    <mergeCell ref="AR107:AR109"/>
    <mergeCell ref="AS107:AS109"/>
    <mergeCell ref="AT107:AT109"/>
    <mergeCell ref="AU107:AU109"/>
    <mergeCell ref="Y107:Y109"/>
    <mergeCell ref="AC107:AC109"/>
    <mergeCell ref="AD107:AD109"/>
    <mergeCell ref="AH107:AH109"/>
    <mergeCell ref="AI107:AI109"/>
    <mergeCell ref="AM107:AM109"/>
    <mergeCell ref="P107:P109"/>
    <mergeCell ref="Q107:Q109"/>
    <mergeCell ref="R107:R109"/>
    <mergeCell ref="U107:U109"/>
    <mergeCell ref="V107:V109"/>
    <mergeCell ref="X107:X109"/>
    <mergeCell ref="J107:J109"/>
    <mergeCell ref="K107:K109"/>
    <mergeCell ref="L107:L109"/>
    <mergeCell ref="M107:M109"/>
    <mergeCell ref="N107:N109"/>
    <mergeCell ref="O107:O109"/>
    <mergeCell ref="AS110:AS112"/>
    <mergeCell ref="AT110:AT112"/>
    <mergeCell ref="AU110:AU112"/>
    <mergeCell ref="AV104:AV106"/>
    <mergeCell ref="A107:A109"/>
    <mergeCell ref="B107:B109"/>
    <mergeCell ref="C107:C109"/>
    <mergeCell ref="D107:D109"/>
    <mergeCell ref="E107:E109"/>
    <mergeCell ref="F107:F109"/>
    <mergeCell ref="AH104:AH106"/>
    <mergeCell ref="AI104:AI106"/>
    <mergeCell ref="AM104:AM106"/>
    <mergeCell ref="AN104:AN106"/>
    <mergeCell ref="AQ104:AQ106"/>
    <mergeCell ref="AR104:AR106"/>
    <mergeCell ref="U104:U106"/>
    <mergeCell ref="V104:V106"/>
    <mergeCell ref="X104:X106"/>
    <mergeCell ref="Y104:Y106"/>
    <mergeCell ref="AC104:AC106"/>
    <mergeCell ref="AD104:AD106"/>
    <mergeCell ref="M104:M106"/>
    <mergeCell ref="N104:N106"/>
    <mergeCell ref="O104:O106"/>
    <mergeCell ref="P104:P106"/>
    <mergeCell ref="Q104:Q106"/>
    <mergeCell ref="R104:R106"/>
    <mergeCell ref="AV107:AV109"/>
    <mergeCell ref="A104:A106"/>
    <mergeCell ref="B104:B106"/>
    <mergeCell ref="C104:C106"/>
    <mergeCell ref="D104:D106"/>
    <mergeCell ref="E104:E106"/>
    <mergeCell ref="F104:F106"/>
    <mergeCell ref="J104:J106"/>
    <mergeCell ref="K104:K106"/>
    <mergeCell ref="L104:L106"/>
    <mergeCell ref="AN101:AN103"/>
    <mergeCell ref="AQ101:AQ103"/>
    <mergeCell ref="AR101:AR103"/>
    <mergeCell ref="AS101:AS103"/>
    <mergeCell ref="AT101:AT103"/>
    <mergeCell ref="AU101:AU103"/>
    <mergeCell ref="Y101:Y103"/>
    <mergeCell ref="AC101:AC103"/>
    <mergeCell ref="AD101:AD103"/>
    <mergeCell ref="AH101:AH103"/>
    <mergeCell ref="AI101:AI103"/>
    <mergeCell ref="AM101:AM103"/>
    <mergeCell ref="P101:P103"/>
    <mergeCell ref="Q101:Q103"/>
    <mergeCell ref="R101:R103"/>
    <mergeCell ref="U101:U103"/>
    <mergeCell ref="V101:V103"/>
    <mergeCell ref="X101:X103"/>
    <mergeCell ref="J101:J103"/>
    <mergeCell ref="K101:K103"/>
    <mergeCell ref="L101:L103"/>
    <mergeCell ref="M101:M103"/>
    <mergeCell ref="N101:N103"/>
    <mergeCell ref="O101:O103"/>
    <mergeCell ref="AS104:AS106"/>
    <mergeCell ref="AT104:AT106"/>
    <mergeCell ref="AU104:AU106"/>
    <mergeCell ref="AV98:AV100"/>
    <mergeCell ref="A101:A103"/>
    <mergeCell ref="B101:B103"/>
    <mergeCell ref="C101:C103"/>
    <mergeCell ref="D101:D103"/>
    <mergeCell ref="E101:E103"/>
    <mergeCell ref="F101:F103"/>
    <mergeCell ref="AH98:AH100"/>
    <mergeCell ref="AI98:AI100"/>
    <mergeCell ref="AM98:AM100"/>
    <mergeCell ref="AN98:AN100"/>
    <mergeCell ref="AQ98:AQ100"/>
    <mergeCell ref="AR98:AR100"/>
    <mergeCell ref="U98:U100"/>
    <mergeCell ref="V98:V100"/>
    <mergeCell ref="X98:X100"/>
    <mergeCell ref="Y98:Y100"/>
    <mergeCell ref="AC98:AC100"/>
    <mergeCell ref="AD98:AD100"/>
    <mergeCell ref="M98:M100"/>
    <mergeCell ref="N98:N100"/>
    <mergeCell ref="O98:O100"/>
    <mergeCell ref="P98:P100"/>
    <mergeCell ref="Q98:Q100"/>
    <mergeCell ref="R98:R100"/>
    <mergeCell ref="AV101:AV103"/>
    <mergeCell ref="A98:A100"/>
    <mergeCell ref="B98:B100"/>
    <mergeCell ref="C98:C100"/>
    <mergeCell ref="D98:D100"/>
    <mergeCell ref="E98:E100"/>
    <mergeCell ref="F98:F100"/>
    <mergeCell ref="J98:J100"/>
    <mergeCell ref="K98:K100"/>
    <mergeCell ref="L98:L100"/>
    <mergeCell ref="AN95:AN97"/>
    <mergeCell ref="AQ95:AQ97"/>
    <mergeCell ref="AR95:AR97"/>
    <mergeCell ref="AS95:AS97"/>
    <mergeCell ref="AT95:AT97"/>
    <mergeCell ref="AU95:AU97"/>
    <mergeCell ref="Y95:Y97"/>
    <mergeCell ref="AC95:AC97"/>
    <mergeCell ref="AD95:AD97"/>
    <mergeCell ref="AH95:AH97"/>
    <mergeCell ref="AI95:AI97"/>
    <mergeCell ref="AM95:AM97"/>
    <mergeCell ref="P95:P97"/>
    <mergeCell ref="Q95:Q97"/>
    <mergeCell ref="R95:R97"/>
    <mergeCell ref="U95:U97"/>
    <mergeCell ref="V95:V97"/>
    <mergeCell ref="X95:X97"/>
    <mergeCell ref="J95:J97"/>
    <mergeCell ref="K95:K97"/>
    <mergeCell ref="L95:L97"/>
    <mergeCell ref="M95:M97"/>
    <mergeCell ref="N95:N97"/>
    <mergeCell ref="O95:O97"/>
    <mergeCell ref="AS98:AS100"/>
    <mergeCell ref="AT98:AT100"/>
    <mergeCell ref="AU98:AU100"/>
    <mergeCell ref="AV92:AV94"/>
    <mergeCell ref="A95:A97"/>
    <mergeCell ref="B95:B97"/>
    <mergeCell ref="C95:C97"/>
    <mergeCell ref="D95:D97"/>
    <mergeCell ref="E95:E97"/>
    <mergeCell ref="F95:F97"/>
    <mergeCell ref="AH92:AH94"/>
    <mergeCell ref="AI92:AI94"/>
    <mergeCell ref="AM92:AM94"/>
    <mergeCell ref="AN92:AN94"/>
    <mergeCell ref="AQ92:AQ94"/>
    <mergeCell ref="AR92:AR94"/>
    <mergeCell ref="U92:U94"/>
    <mergeCell ref="V92:V94"/>
    <mergeCell ref="X92:X94"/>
    <mergeCell ref="Y92:Y94"/>
    <mergeCell ref="AC92:AC94"/>
    <mergeCell ref="AD92:AD94"/>
    <mergeCell ref="M92:M94"/>
    <mergeCell ref="N92:N94"/>
    <mergeCell ref="O92:O94"/>
    <mergeCell ref="P92:P94"/>
    <mergeCell ref="Q92:Q94"/>
    <mergeCell ref="R92:R94"/>
    <mergeCell ref="AV95:AV97"/>
    <mergeCell ref="A92:A94"/>
    <mergeCell ref="B92:B94"/>
    <mergeCell ref="C92:C94"/>
    <mergeCell ref="D92:D94"/>
    <mergeCell ref="E92:E94"/>
    <mergeCell ref="F92:F94"/>
    <mergeCell ref="J92:J94"/>
    <mergeCell ref="K92:K94"/>
    <mergeCell ref="L92:L94"/>
    <mergeCell ref="AN89:AN91"/>
    <mergeCell ref="AQ89:AQ91"/>
    <mergeCell ref="AR89:AR91"/>
    <mergeCell ref="AS89:AS91"/>
    <mergeCell ref="AT89:AT91"/>
    <mergeCell ref="AU89:AU91"/>
    <mergeCell ref="Y89:Y91"/>
    <mergeCell ref="AC89:AC91"/>
    <mergeCell ref="AD89:AD91"/>
    <mergeCell ref="AH89:AH91"/>
    <mergeCell ref="AI89:AI91"/>
    <mergeCell ref="AM89:AM91"/>
    <mergeCell ref="P89:P91"/>
    <mergeCell ref="Q89:Q91"/>
    <mergeCell ref="R89:R91"/>
    <mergeCell ref="U89:U91"/>
    <mergeCell ref="V89:V91"/>
    <mergeCell ref="X89:X91"/>
    <mergeCell ref="J89:J91"/>
    <mergeCell ref="K89:K91"/>
    <mergeCell ref="L89:L91"/>
    <mergeCell ref="M89:M91"/>
    <mergeCell ref="N89:N91"/>
    <mergeCell ref="O89:O91"/>
    <mergeCell ref="AS92:AS94"/>
    <mergeCell ref="AT92:AT94"/>
    <mergeCell ref="AU92:AU94"/>
    <mergeCell ref="AV86:AV88"/>
    <mergeCell ref="A89:A91"/>
    <mergeCell ref="B89:B91"/>
    <mergeCell ref="C89:C91"/>
    <mergeCell ref="D89:D91"/>
    <mergeCell ref="E89:E91"/>
    <mergeCell ref="F89:F91"/>
    <mergeCell ref="AH86:AH88"/>
    <mergeCell ref="AI86:AI88"/>
    <mergeCell ref="AM86:AM88"/>
    <mergeCell ref="AN86:AN88"/>
    <mergeCell ref="AQ86:AQ88"/>
    <mergeCell ref="AR86:AR88"/>
    <mergeCell ref="U86:U88"/>
    <mergeCell ref="V86:V88"/>
    <mergeCell ref="X86:X88"/>
    <mergeCell ref="Y86:Y88"/>
    <mergeCell ref="AC86:AC88"/>
    <mergeCell ref="AD86:AD88"/>
    <mergeCell ref="M86:M88"/>
    <mergeCell ref="N86:N88"/>
    <mergeCell ref="O86:O88"/>
    <mergeCell ref="P86:P88"/>
    <mergeCell ref="Q86:Q88"/>
    <mergeCell ref="R86:R88"/>
    <mergeCell ref="AV89:AV91"/>
    <mergeCell ref="A86:A88"/>
    <mergeCell ref="B86:B88"/>
    <mergeCell ref="C86:C88"/>
    <mergeCell ref="D86:D88"/>
    <mergeCell ref="E86:E88"/>
    <mergeCell ref="F86:F88"/>
    <mergeCell ref="J86:J88"/>
    <mergeCell ref="K86:K88"/>
    <mergeCell ref="L86:L88"/>
    <mergeCell ref="AN83:AN85"/>
    <mergeCell ref="AQ83:AQ85"/>
    <mergeCell ref="AR83:AR85"/>
    <mergeCell ref="AS83:AS85"/>
    <mergeCell ref="AT83:AT85"/>
    <mergeCell ref="AU83:AU85"/>
    <mergeCell ref="Y83:Y85"/>
    <mergeCell ref="AC83:AC85"/>
    <mergeCell ref="AD83:AD85"/>
    <mergeCell ref="AH83:AH85"/>
    <mergeCell ref="AI83:AI85"/>
    <mergeCell ref="AM83:AM85"/>
    <mergeCell ref="P83:P85"/>
    <mergeCell ref="Q83:Q85"/>
    <mergeCell ref="R83:R85"/>
    <mergeCell ref="U83:U85"/>
    <mergeCell ref="V83:V85"/>
    <mergeCell ref="X83:X85"/>
    <mergeCell ref="J83:J85"/>
    <mergeCell ref="K83:K85"/>
    <mergeCell ref="L83:L85"/>
    <mergeCell ref="M83:M85"/>
    <mergeCell ref="N83:N85"/>
    <mergeCell ref="O83:O85"/>
    <mergeCell ref="AS86:AS88"/>
    <mergeCell ref="AT86:AT88"/>
    <mergeCell ref="AU86:AU88"/>
    <mergeCell ref="AV80:AV82"/>
    <mergeCell ref="A83:A85"/>
    <mergeCell ref="B83:B85"/>
    <mergeCell ref="C83:C85"/>
    <mergeCell ref="D83:D85"/>
    <mergeCell ref="E83:E85"/>
    <mergeCell ref="F83:F85"/>
    <mergeCell ref="AH80:AH82"/>
    <mergeCell ref="AI80:AI82"/>
    <mergeCell ref="AM80:AM82"/>
    <mergeCell ref="AN80:AN82"/>
    <mergeCell ref="AQ80:AQ82"/>
    <mergeCell ref="AR80:AR82"/>
    <mergeCell ref="U80:U82"/>
    <mergeCell ref="V80:V82"/>
    <mergeCell ref="X80:X82"/>
    <mergeCell ref="Y80:Y82"/>
    <mergeCell ref="AC80:AC82"/>
    <mergeCell ref="AD80:AD82"/>
    <mergeCell ref="M80:M82"/>
    <mergeCell ref="N80:N82"/>
    <mergeCell ref="O80:O82"/>
    <mergeCell ref="P80:P82"/>
    <mergeCell ref="Q80:Q82"/>
    <mergeCell ref="R80:R82"/>
    <mergeCell ref="AV83:AV85"/>
    <mergeCell ref="A80:A82"/>
    <mergeCell ref="B80:B82"/>
    <mergeCell ref="C80:C82"/>
    <mergeCell ref="D80:D82"/>
    <mergeCell ref="E80:E82"/>
    <mergeCell ref="F80:F82"/>
    <mergeCell ref="J80:J82"/>
    <mergeCell ref="K80:K82"/>
    <mergeCell ref="L80:L82"/>
    <mergeCell ref="AN77:AN79"/>
    <mergeCell ref="AQ77:AQ79"/>
    <mergeCell ref="AR77:AR79"/>
    <mergeCell ref="AS77:AS79"/>
    <mergeCell ref="AT77:AT79"/>
    <mergeCell ref="AU77:AU79"/>
    <mergeCell ref="Y77:Y79"/>
    <mergeCell ref="AC77:AC79"/>
    <mergeCell ref="AD77:AD79"/>
    <mergeCell ref="AH77:AH79"/>
    <mergeCell ref="AI77:AI79"/>
    <mergeCell ref="AM77:AM79"/>
    <mergeCell ref="P77:P79"/>
    <mergeCell ref="Q77:Q79"/>
    <mergeCell ref="R77:R79"/>
    <mergeCell ref="U77:U79"/>
    <mergeCell ref="V77:V79"/>
    <mergeCell ref="X77:X79"/>
    <mergeCell ref="J77:J79"/>
    <mergeCell ref="K77:K79"/>
    <mergeCell ref="L77:L79"/>
    <mergeCell ref="M77:M79"/>
    <mergeCell ref="N77:N79"/>
    <mergeCell ref="O77:O79"/>
    <mergeCell ref="AS80:AS82"/>
    <mergeCell ref="AT80:AT82"/>
    <mergeCell ref="AU80:AU82"/>
    <mergeCell ref="AV74:AV76"/>
    <mergeCell ref="A77:A79"/>
    <mergeCell ref="B77:B79"/>
    <mergeCell ref="C77:C79"/>
    <mergeCell ref="D77:D79"/>
    <mergeCell ref="E77:E79"/>
    <mergeCell ref="F77:F79"/>
    <mergeCell ref="AH74:AH76"/>
    <mergeCell ref="AI74:AI76"/>
    <mergeCell ref="AM74:AM76"/>
    <mergeCell ref="AN74:AN76"/>
    <mergeCell ref="AQ74:AQ76"/>
    <mergeCell ref="AR74:AR76"/>
    <mergeCell ref="U74:U76"/>
    <mergeCell ref="V74:V76"/>
    <mergeCell ref="X74:X76"/>
    <mergeCell ref="Y74:Y76"/>
    <mergeCell ref="AC74:AC76"/>
    <mergeCell ref="AD74:AD76"/>
    <mergeCell ref="M74:M76"/>
    <mergeCell ref="N74:N76"/>
    <mergeCell ref="O74:O76"/>
    <mergeCell ref="P74:P76"/>
    <mergeCell ref="Q74:Q76"/>
    <mergeCell ref="R74:R76"/>
    <mergeCell ref="AV77:AV79"/>
    <mergeCell ref="A74:A76"/>
    <mergeCell ref="B74:B76"/>
    <mergeCell ref="C74:C76"/>
    <mergeCell ref="D74:D76"/>
    <mergeCell ref="E74:E76"/>
    <mergeCell ref="F74:F76"/>
    <mergeCell ref="J74:J76"/>
    <mergeCell ref="K74:K76"/>
    <mergeCell ref="L74:L76"/>
    <mergeCell ref="AN71:AN73"/>
    <mergeCell ref="AQ71:AQ73"/>
    <mergeCell ref="AR71:AR73"/>
    <mergeCell ref="AS71:AS73"/>
    <mergeCell ref="AT71:AT73"/>
    <mergeCell ref="AU71:AU73"/>
    <mergeCell ref="Y71:Y73"/>
    <mergeCell ref="AC71:AC73"/>
    <mergeCell ref="AD71:AD73"/>
    <mergeCell ref="AH71:AH73"/>
    <mergeCell ref="AI71:AI73"/>
    <mergeCell ref="AM71:AM73"/>
    <mergeCell ref="P71:P73"/>
    <mergeCell ref="Q71:Q73"/>
    <mergeCell ref="R71:R73"/>
    <mergeCell ref="U71:U73"/>
    <mergeCell ref="V71:V73"/>
    <mergeCell ref="X71:X73"/>
    <mergeCell ref="J71:J73"/>
    <mergeCell ref="K71:K73"/>
    <mergeCell ref="L71:L73"/>
    <mergeCell ref="M71:M73"/>
    <mergeCell ref="N71:N73"/>
    <mergeCell ref="O71:O73"/>
    <mergeCell ref="AS74:AS76"/>
    <mergeCell ref="AT74:AT76"/>
    <mergeCell ref="AU74:AU76"/>
    <mergeCell ref="AV68:AV70"/>
    <mergeCell ref="A71:A73"/>
    <mergeCell ref="B71:B73"/>
    <mergeCell ref="C71:C73"/>
    <mergeCell ref="D71:D73"/>
    <mergeCell ref="E71:E73"/>
    <mergeCell ref="F71:F73"/>
    <mergeCell ref="AH68:AH70"/>
    <mergeCell ref="AI68:AI70"/>
    <mergeCell ref="AM68:AM70"/>
    <mergeCell ref="AN68:AN70"/>
    <mergeCell ref="AQ68:AQ70"/>
    <mergeCell ref="AR68:AR70"/>
    <mergeCell ref="U68:U70"/>
    <mergeCell ref="V68:V70"/>
    <mergeCell ref="X68:X70"/>
    <mergeCell ref="Y68:Y70"/>
    <mergeCell ref="AC68:AC70"/>
    <mergeCell ref="AD68:AD70"/>
    <mergeCell ref="M68:M70"/>
    <mergeCell ref="N68:N70"/>
    <mergeCell ref="O68:O70"/>
    <mergeCell ref="P68:P70"/>
    <mergeCell ref="Q68:Q70"/>
    <mergeCell ref="R68:R70"/>
    <mergeCell ref="AV71:AV73"/>
    <mergeCell ref="A68:A70"/>
    <mergeCell ref="B68:B70"/>
    <mergeCell ref="C68:C70"/>
    <mergeCell ref="D68:D70"/>
    <mergeCell ref="E68:E70"/>
    <mergeCell ref="F68:F70"/>
    <mergeCell ref="J68:J70"/>
    <mergeCell ref="K68:K70"/>
    <mergeCell ref="L68:L70"/>
    <mergeCell ref="AN65:AN67"/>
    <mergeCell ref="AQ65:AQ67"/>
    <mergeCell ref="AR65:AR67"/>
    <mergeCell ref="AS65:AS67"/>
    <mergeCell ref="AT65:AT67"/>
    <mergeCell ref="AU65:AU67"/>
    <mergeCell ref="Y65:Y67"/>
    <mergeCell ref="AC65:AC67"/>
    <mergeCell ref="AD65:AD67"/>
    <mergeCell ref="AH65:AH67"/>
    <mergeCell ref="AI65:AI67"/>
    <mergeCell ref="AM65:AM67"/>
    <mergeCell ref="P65:P67"/>
    <mergeCell ref="Q65:Q67"/>
    <mergeCell ref="R65:R67"/>
    <mergeCell ref="U65:U67"/>
    <mergeCell ref="V65:V67"/>
    <mergeCell ref="X65:X67"/>
    <mergeCell ref="J65:J67"/>
    <mergeCell ref="K65:K67"/>
    <mergeCell ref="L65:L67"/>
    <mergeCell ref="M65:M67"/>
    <mergeCell ref="N65:N67"/>
    <mergeCell ref="O65:O67"/>
    <mergeCell ref="AS68:AS70"/>
    <mergeCell ref="AT68:AT70"/>
    <mergeCell ref="AU68:AU70"/>
    <mergeCell ref="AV62:AV64"/>
    <mergeCell ref="A65:A67"/>
    <mergeCell ref="B65:B67"/>
    <mergeCell ref="C65:C67"/>
    <mergeCell ref="D65:D67"/>
    <mergeCell ref="E65:E67"/>
    <mergeCell ref="F65:F67"/>
    <mergeCell ref="AH62:AH64"/>
    <mergeCell ref="AI62:AI64"/>
    <mergeCell ref="AM62:AM64"/>
    <mergeCell ref="AN62:AN64"/>
    <mergeCell ref="AQ62:AQ64"/>
    <mergeCell ref="AR62:AR64"/>
    <mergeCell ref="U62:U64"/>
    <mergeCell ref="V62:V64"/>
    <mergeCell ref="X62:X64"/>
    <mergeCell ref="Y62:Y64"/>
    <mergeCell ref="AC62:AC64"/>
    <mergeCell ref="AD62:AD64"/>
    <mergeCell ref="M62:M64"/>
    <mergeCell ref="N62:N64"/>
    <mergeCell ref="O62:O64"/>
    <mergeCell ref="P62:P64"/>
    <mergeCell ref="Q62:Q64"/>
    <mergeCell ref="R62:R64"/>
    <mergeCell ref="AV65:AV67"/>
    <mergeCell ref="A62:A64"/>
    <mergeCell ref="B62:B64"/>
    <mergeCell ref="C62:C64"/>
    <mergeCell ref="D62:D64"/>
    <mergeCell ref="E62:E64"/>
    <mergeCell ref="F62:F64"/>
    <mergeCell ref="J62:J64"/>
    <mergeCell ref="K62:K64"/>
    <mergeCell ref="L62:L64"/>
    <mergeCell ref="AN59:AN61"/>
    <mergeCell ref="AQ59:AQ61"/>
    <mergeCell ref="AR59:AR61"/>
    <mergeCell ref="AS59:AS61"/>
    <mergeCell ref="AT59:AT61"/>
    <mergeCell ref="AU59:AU61"/>
    <mergeCell ref="Y59:Y61"/>
    <mergeCell ref="AC59:AC61"/>
    <mergeCell ref="AD59:AD61"/>
    <mergeCell ref="AH59:AH61"/>
    <mergeCell ref="AI59:AI61"/>
    <mergeCell ref="AM59:AM61"/>
    <mergeCell ref="P59:P61"/>
    <mergeCell ref="Q59:Q61"/>
    <mergeCell ref="R59:R61"/>
    <mergeCell ref="U59:U61"/>
    <mergeCell ref="V59:V61"/>
    <mergeCell ref="X59:X61"/>
    <mergeCell ref="J59:J61"/>
    <mergeCell ref="K59:K61"/>
    <mergeCell ref="L59:L61"/>
    <mergeCell ref="M59:M61"/>
    <mergeCell ref="N59:N61"/>
    <mergeCell ref="O59:O61"/>
    <mergeCell ref="AS62:AS64"/>
    <mergeCell ref="AT62:AT64"/>
    <mergeCell ref="AU62:AU64"/>
    <mergeCell ref="AV56:AV58"/>
    <mergeCell ref="A59:A61"/>
    <mergeCell ref="B59:B61"/>
    <mergeCell ref="C59:C61"/>
    <mergeCell ref="D59:D61"/>
    <mergeCell ref="E59:E61"/>
    <mergeCell ref="F59:F61"/>
    <mergeCell ref="AH56:AH58"/>
    <mergeCell ref="AI56:AI58"/>
    <mergeCell ref="AM56:AM58"/>
    <mergeCell ref="AN56:AN58"/>
    <mergeCell ref="AQ56:AQ58"/>
    <mergeCell ref="AR56:AR58"/>
    <mergeCell ref="U56:U58"/>
    <mergeCell ref="V56:V58"/>
    <mergeCell ref="X56:X58"/>
    <mergeCell ref="Y56:Y58"/>
    <mergeCell ref="AC56:AC58"/>
    <mergeCell ref="AD56:AD58"/>
    <mergeCell ref="M56:M58"/>
    <mergeCell ref="N56:N58"/>
    <mergeCell ref="O56:O58"/>
    <mergeCell ref="P56:P58"/>
    <mergeCell ref="Q56:Q58"/>
    <mergeCell ref="R56:R58"/>
    <mergeCell ref="AV59:AV61"/>
    <mergeCell ref="A56:A58"/>
    <mergeCell ref="B56:B58"/>
    <mergeCell ref="C56:C58"/>
    <mergeCell ref="D56:D58"/>
    <mergeCell ref="E56:E58"/>
    <mergeCell ref="F56:F58"/>
    <mergeCell ref="J56:J58"/>
    <mergeCell ref="K56:K58"/>
    <mergeCell ref="L56:L58"/>
    <mergeCell ref="AN53:AN55"/>
    <mergeCell ref="AQ53:AQ55"/>
    <mergeCell ref="AR53:AR55"/>
    <mergeCell ref="AS53:AS55"/>
    <mergeCell ref="AT53:AT55"/>
    <mergeCell ref="AU53:AU55"/>
    <mergeCell ref="Y53:Y55"/>
    <mergeCell ref="AC53:AC55"/>
    <mergeCell ref="AD53:AD55"/>
    <mergeCell ref="AH53:AH55"/>
    <mergeCell ref="AI53:AI55"/>
    <mergeCell ref="AM53:AM55"/>
    <mergeCell ref="P53:P55"/>
    <mergeCell ref="Q53:Q55"/>
    <mergeCell ref="R53:R55"/>
    <mergeCell ref="U53:U55"/>
    <mergeCell ref="V53:V55"/>
    <mergeCell ref="X53:X55"/>
    <mergeCell ref="J53:J55"/>
    <mergeCell ref="K53:K55"/>
    <mergeCell ref="L53:L55"/>
    <mergeCell ref="M53:M55"/>
    <mergeCell ref="N53:N55"/>
    <mergeCell ref="O53:O55"/>
    <mergeCell ref="AS56:AS58"/>
    <mergeCell ref="AT56:AT58"/>
    <mergeCell ref="AU56:AU58"/>
    <mergeCell ref="AV50:AV52"/>
    <mergeCell ref="A53:A55"/>
    <mergeCell ref="B53:B55"/>
    <mergeCell ref="C53:C55"/>
    <mergeCell ref="D53:D55"/>
    <mergeCell ref="E53:E55"/>
    <mergeCell ref="F53:F55"/>
    <mergeCell ref="AH50:AH52"/>
    <mergeCell ref="AI50:AI52"/>
    <mergeCell ref="AM50:AM52"/>
    <mergeCell ref="AN50:AN52"/>
    <mergeCell ref="AQ50:AQ52"/>
    <mergeCell ref="AR50:AR52"/>
    <mergeCell ref="U50:U52"/>
    <mergeCell ref="V50:V52"/>
    <mergeCell ref="X50:X52"/>
    <mergeCell ref="Y50:Y52"/>
    <mergeCell ref="AC50:AC52"/>
    <mergeCell ref="AD50:AD52"/>
    <mergeCell ref="M50:M52"/>
    <mergeCell ref="N50:N52"/>
    <mergeCell ref="O50:O52"/>
    <mergeCell ref="P50:P52"/>
    <mergeCell ref="Q50:Q52"/>
    <mergeCell ref="R50:R52"/>
    <mergeCell ref="AV53:AV55"/>
    <mergeCell ref="A50:A52"/>
    <mergeCell ref="B50:B52"/>
    <mergeCell ref="C50:C52"/>
    <mergeCell ref="D50:D52"/>
    <mergeCell ref="E50:E52"/>
    <mergeCell ref="F50:F52"/>
    <mergeCell ref="J50:J52"/>
    <mergeCell ref="K50:K52"/>
    <mergeCell ref="L50:L52"/>
    <mergeCell ref="AN47:AN49"/>
    <mergeCell ref="AQ47:AQ49"/>
    <mergeCell ref="AR47:AR49"/>
    <mergeCell ref="AS47:AS49"/>
    <mergeCell ref="AT47:AT49"/>
    <mergeCell ref="AU47:AU49"/>
    <mergeCell ref="Y47:Y49"/>
    <mergeCell ref="AC47:AC49"/>
    <mergeCell ref="AD47:AD49"/>
    <mergeCell ref="AH47:AH49"/>
    <mergeCell ref="AI47:AI49"/>
    <mergeCell ref="AM47:AM49"/>
    <mergeCell ref="P47:P49"/>
    <mergeCell ref="Q47:Q49"/>
    <mergeCell ref="R47:R49"/>
    <mergeCell ref="U47:U49"/>
    <mergeCell ref="V47:V49"/>
    <mergeCell ref="X47:X49"/>
    <mergeCell ref="J47:J49"/>
    <mergeCell ref="K47:K49"/>
    <mergeCell ref="L47:L49"/>
    <mergeCell ref="M47:M49"/>
    <mergeCell ref="N47:N49"/>
    <mergeCell ref="O47:O49"/>
    <mergeCell ref="AS50:AS52"/>
    <mergeCell ref="AT50:AT52"/>
    <mergeCell ref="AU50:AU52"/>
    <mergeCell ref="AV44:AV46"/>
    <mergeCell ref="A47:A49"/>
    <mergeCell ref="B47:B49"/>
    <mergeCell ref="C47:C49"/>
    <mergeCell ref="D47:D49"/>
    <mergeCell ref="E47:E49"/>
    <mergeCell ref="F47:F49"/>
    <mergeCell ref="AH44:AH46"/>
    <mergeCell ref="AI44:AI46"/>
    <mergeCell ref="AM44:AM46"/>
    <mergeCell ref="AN44:AN46"/>
    <mergeCell ref="AQ44:AQ46"/>
    <mergeCell ref="AR44:AR46"/>
    <mergeCell ref="U44:U46"/>
    <mergeCell ref="V44:V46"/>
    <mergeCell ref="X44:X46"/>
    <mergeCell ref="Y44:Y46"/>
    <mergeCell ref="AC44:AC46"/>
    <mergeCell ref="AD44:AD46"/>
    <mergeCell ref="M44:M46"/>
    <mergeCell ref="N44:N46"/>
    <mergeCell ref="O44:O46"/>
    <mergeCell ref="P44:P46"/>
    <mergeCell ref="Q44:Q46"/>
    <mergeCell ref="R44:R46"/>
    <mergeCell ref="AV47:AV49"/>
    <mergeCell ref="A44:A46"/>
    <mergeCell ref="B44:B46"/>
    <mergeCell ref="C44:C46"/>
    <mergeCell ref="D44:D46"/>
    <mergeCell ref="E44:E46"/>
    <mergeCell ref="F44:F46"/>
    <mergeCell ref="J44:J46"/>
    <mergeCell ref="K44:K46"/>
    <mergeCell ref="L44:L46"/>
    <mergeCell ref="AN41:AN43"/>
    <mergeCell ref="AQ41:AQ43"/>
    <mergeCell ref="AR41:AR43"/>
    <mergeCell ref="AS41:AS43"/>
    <mergeCell ref="AT41:AT43"/>
    <mergeCell ref="AU41:AU43"/>
    <mergeCell ref="Y41:Y43"/>
    <mergeCell ref="AC41:AC43"/>
    <mergeCell ref="AD41:AD43"/>
    <mergeCell ref="AH41:AH43"/>
    <mergeCell ref="AI41:AI43"/>
    <mergeCell ref="AM41:AM43"/>
    <mergeCell ref="P41:P43"/>
    <mergeCell ref="Q41:Q43"/>
    <mergeCell ref="R41:R43"/>
    <mergeCell ref="U41:U43"/>
    <mergeCell ref="V41:V43"/>
    <mergeCell ref="X41:X43"/>
    <mergeCell ref="J41:J43"/>
    <mergeCell ref="K41:K43"/>
    <mergeCell ref="L41:L43"/>
    <mergeCell ref="M41:M43"/>
    <mergeCell ref="N41:N43"/>
    <mergeCell ref="O41:O43"/>
    <mergeCell ref="AS44:AS46"/>
    <mergeCell ref="AT44:AT46"/>
    <mergeCell ref="AU44:AU46"/>
    <mergeCell ref="AV38:AV40"/>
    <mergeCell ref="A41:A43"/>
    <mergeCell ref="B41:B43"/>
    <mergeCell ref="C41:C43"/>
    <mergeCell ref="D41:D43"/>
    <mergeCell ref="E41:E43"/>
    <mergeCell ref="F41:F43"/>
    <mergeCell ref="AH38:AH40"/>
    <mergeCell ref="AI38:AI40"/>
    <mergeCell ref="AM38:AM40"/>
    <mergeCell ref="AN38:AN40"/>
    <mergeCell ref="AQ38:AQ40"/>
    <mergeCell ref="AR38:AR40"/>
    <mergeCell ref="U38:U40"/>
    <mergeCell ref="V38:V40"/>
    <mergeCell ref="X38:X40"/>
    <mergeCell ref="Y38:Y40"/>
    <mergeCell ref="AC38:AC40"/>
    <mergeCell ref="AD38:AD40"/>
    <mergeCell ref="M38:M40"/>
    <mergeCell ref="N38:N40"/>
    <mergeCell ref="O38:O40"/>
    <mergeCell ref="P38:P40"/>
    <mergeCell ref="Q38:Q40"/>
    <mergeCell ref="R38:R40"/>
    <mergeCell ref="AV41:AV43"/>
    <mergeCell ref="A38:A40"/>
    <mergeCell ref="B38:B40"/>
    <mergeCell ref="C38:C40"/>
    <mergeCell ref="D38:D40"/>
    <mergeCell ref="E38:E40"/>
    <mergeCell ref="F38:F40"/>
    <mergeCell ref="J38:J40"/>
    <mergeCell ref="K38:K40"/>
    <mergeCell ref="L38:L40"/>
    <mergeCell ref="AN35:AN37"/>
    <mergeCell ref="AQ35:AQ37"/>
    <mergeCell ref="AR35:AR37"/>
    <mergeCell ref="AS35:AS37"/>
    <mergeCell ref="AT35:AT37"/>
    <mergeCell ref="AU35:AU37"/>
    <mergeCell ref="Y35:Y37"/>
    <mergeCell ref="AC35:AC37"/>
    <mergeCell ref="AD35:AD37"/>
    <mergeCell ref="AH35:AH37"/>
    <mergeCell ref="AI35:AI37"/>
    <mergeCell ref="AM35:AM37"/>
    <mergeCell ref="P35:P37"/>
    <mergeCell ref="Q35:Q37"/>
    <mergeCell ref="R35:R37"/>
    <mergeCell ref="U35:U37"/>
    <mergeCell ref="V35:V37"/>
    <mergeCell ref="X35:X37"/>
    <mergeCell ref="J35:J37"/>
    <mergeCell ref="K35:K37"/>
    <mergeCell ref="L35:L37"/>
    <mergeCell ref="M35:M37"/>
    <mergeCell ref="N35:N37"/>
    <mergeCell ref="O35:O37"/>
    <mergeCell ref="AS38:AS40"/>
    <mergeCell ref="AT38:AT40"/>
    <mergeCell ref="AU38:AU40"/>
    <mergeCell ref="AV32:AV34"/>
    <mergeCell ref="A35:A37"/>
    <mergeCell ref="B35:B37"/>
    <mergeCell ref="C35:C37"/>
    <mergeCell ref="D35:D37"/>
    <mergeCell ref="E35:E37"/>
    <mergeCell ref="F35:F37"/>
    <mergeCell ref="AH32:AH34"/>
    <mergeCell ref="AI32:AI34"/>
    <mergeCell ref="AM32:AM34"/>
    <mergeCell ref="AN32:AN34"/>
    <mergeCell ref="AQ32:AQ34"/>
    <mergeCell ref="AR32:AR34"/>
    <mergeCell ref="U32:U34"/>
    <mergeCell ref="V32:V34"/>
    <mergeCell ref="X32:X34"/>
    <mergeCell ref="Y32:Y34"/>
    <mergeCell ref="AC32:AC34"/>
    <mergeCell ref="AD32:AD34"/>
    <mergeCell ref="M32:M34"/>
    <mergeCell ref="N32:N34"/>
    <mergeCell ref="O32:O34"/>
    <mergeCell ref="P32:P34"/>
    <mergeCell ref="Q32:Q34"/>
    <mergeCell ref="R32:R34"/>
    <mergeCell ref="AV35:AV37"/>
    <mergeCell ref="A32:A34"/>
    <mergeCell ref="B32:B34"/>
    <mergeCell ref="C32:C34"/>
    <mergeCell ref="D32:D34"/>
    <mergeCell ref="E32:E34"/>
    <mergeCell ref="F32:F34"/>
    <mergeCell ref="J32:J34"/>
    <mergeCell ref="K32:K34"/>
    <mergeCell ref="L32:L34"/>
    <mergeCell ref="AN29:AN31"/>
    <mergeCell ref="AQ29:AQ31"/>
    <mergeCell ref="AR29:AR31"/>
    <mergeCell ref="AS29:AS31"/>
    <mergeCell ref="AT29:AT31"/>
    <mergeCell ref="AU29:AU31"/>
    <mergeCell ref="Y29:Y31"/>
    <mergeCell ref="AC29:AC31"/>
    <mergeCell ref="AD29:AD31"/>
    <mergeCell ref="AH29:AH31"/>
    <mergeCell ref="AI29:AI31"/>
    <mergeCell ref="AM29:AM31"/>
    <mergeCell ref="P29:P31"/>
    <mergeCell ref="Q29:Q31"/>
    <mergeCell ref="R29:R31"/>
    <mergeCell ref="U29:U31"/>
    <mergeCell ref="V29:V31"/>
    <mergeCell ref="X29:X31"/>
    <mergeCell ref="J29:J31"/>
    <mergeCell ref="K29:K31"/>
    <mergeCell ref="L29:L31"/>
    <mergeCell ref="M29:M31"/>
    <mergeCell ref="N29:N31"/>
    <mergeCell ref="O29:O31"/>
    <mergeCell ref="AS32:AS34"/>
    <mergeCell ref="AT32:AT34"/>
    <mergeCell ref="AU32:AU34"/>
    <mergeCell ref="AV26:AV28"/>
    <mergeCell ref="A29:A31"/>
    <mergeCell ref="B29:B31"/>
    <mergeCell ref="C29:C31"/>
    <mergeCell ref="D29:D31"/>
    <mergeCell ref="E29:E31"/>
    <mergeCell ref="F29:F31"/>
    <mergeCell ref="AH26:AH28"/>
    <mergeCell ref="AI26:AI28"/>
    <mergeCell ref="AM26:AM28"/>
    <mergeCell ref="AN26:AN28"/>
    <mergeCell ref="AQ26:AQ28"/>
    <mergeCell ref="AR26:AR28"/>
    <mergeCell ref="U26:U28"/>
    <mergeCell ref="V26:V28"/>
    <mergeCell ref="X26:X28"/>
    <mergeCell ref="Y26:Y28"/>
    <mergeCell ref="AC26:AC28"/>
    <mergeCell ref="AD26:AD28"/>
    <mergeCell ref="M26:M28"/>
    <mergeCell ref="N26:N28"/>
    <mergeCell ref="O26:O28"/>
    <mergeCell ref="P26:P28"/>
    <mergeCell ref="Q26:Q28"/>
    <mergeCell ref="R26:R28"/>
    <mergeCell ref="AV29:AV31"/>
    <mergeCell ref="A26:A28"/>
    <mergeCell ref="B26:B28"/>
    <mergeCell ref="C26:C28"/>
    <mergeCell ref="D26:D28"/>
    <mergeCell ref="E26:E28"/>
    <mergeCell ref="F26:F28"/>
    <mergeCell ref="J26:J28"/>
    <mergeCell ref="K26:K28"/>
    <mergeCell ref="L26:L28"/>
    <mergeCell ref="AN23:AN25"/>
    <mergeCell ref="AQ23:AQ25"/>
    <mergeCell ref="AR23:AR25"/>
    <mergeCell ref="AS23:AS25"/>
    <mergeCell ref="AT23:AT25"/>
    <mergeCell ref="AU23:AU25"/>
    <mergeCell ref="Y23:Y25"/>
    <mergeCell ref="AC23:AC25"/>
    <mergeCell ref="AD23:AD25"/>
    <mergeCell ref="AH23:AH25"/>
    <mergeCell ref="AI23:AI25"/>
    <mergeCell ref="AM23:AM25"/>
    <mergeCell ref="P23:P25"/>
    <mergeCell ref="Q23:Q25"/>
    <mergeCell ref="R23:R25"/>
    <mergeCell ref="U23:U25"/>
    <mergeCell ref="V23:V25"/>
    <mergeCell ref="X23:X25"/>
    <mergeCell ref="J23:J25"/>
    <mergeCell ref="K23:K25"/>
    <mergeCell ref="L23:L25"/>
    <mergeCell ref="M23:M25"/>
    <mergeCell ref="N23:N25"/>
    <mergeCell ref="O23:O25"/>
    <mergeCell ref="AS26:AS28"/>
    <mergeCell ref="AT26:AT28"/>
    <mergeCell ref="AU26:AU28"/>
    <mergeCell ref="AV20:AV22"/>
    <mergeCell ref="A23:A25"/>
    <mergeCell ref="B23:B25"/>
    <mergeCell ref="C23:C25"/>
    <mergeCell ref="D23:D25"/>
    <mergeCell ref="E23:E25"/>
    <mergeCell ref="F23:F25"/>
    <mergeCell ref="AH20:AH22"/>
    <mergeCell ref="AI20:AI22"/>
    <mergeCell ref="AM20:AM22"/>
    <mergeCell ref="AN20:AN22"/>
    <mergeCell ref="AQ20:AQ22"/>
    <mergeCell ref="AR20:AR22"/>
    <mergeCell ref="U20:U22"/>
    <mergeCell ref="V20:V22"/>
    <mergeCell ref="X20:X22"/>
    <mergeCell ref="Y20:Y22"/>
    <mergeCell ref="AC20:AC22"/>
    <mergeCell ref="AD20:AD22"/>
    <mergeCell ref="M20:M22"/>
    <mergeCell ref="N20:N22"/>
    <mergeCell ref="O20:O22"/>
    <mergeCell ref="P20:P22"/>
    <mergeCell ref="Q20:Q22"/>
    <mergeCell ref="R20:R22"/>
    <mergeCell ref="AV23:AV25"/>
    <mergeCell ref="A20:A22"/>
    <mergeCell ref="B20:B22"/>
    <mergeCell ref="C20:C22"/>
    <mergeCell ref="D20:D22"/>
    <mergeCell ref="E20:E22"/>
    <mergeCell ref="F20:F22"/>
    <mergeCell ref="J20:J22"/>
    <mergeCell ref="K20:K22"/>
    <mergeCell ref="L20:L22"/>
    <mergeCell ref="AN17:AN19"/>
    <mergeCell ref="AQ17:AQ19"/>
    <mergeCell ref="AR17:AR19"/>
    <mergeCell ref="AS17:AS19"/>
    <mergeCell ref="AT17:AT19"/>
    <mergeCell ref="AU17:AU19"/>
    <mergeCell ref="Y17:Y19"/>
    <mergeCell ref="AC17:AC19"/>
    <mergeCell ref="AD17:AD19"/>
    <mergeCell ref="AH17:AH19"/>
    <mergeCell ref="AI17:AI19"/>
    <mergeCell ref="AM17:AM19"/>
    <mergeCell ref="P17:P19"/>
    <mergeCell ref="Q17:Q19"/>
    <mergeCell ref="R17:R19"/>
    <mergeCell ref="U17:U19"/>
    <mergeCell ref="V17:V19"/>
    <mergeCell ref="X17:X19"/>
    <mergeCell ref="J17:J19"/>
    <mergeCell ref="K17:K19"/>
    <mergeCell ref="L17:L19"/>
    <mergeCell ref="M17:M19"/>
    <mergeCell ref="N17:N19"/>
    <mergeCell ref="O17:O19"/>
    <mergeCell ref="AS20:AS22"/>
    <mergeCell ref="AT20:AT22"/>
    <mergeCell ref="AU20:AU22"/>
    <mergeCell ref="AV14:AV16"/>
    <mergeCell ref="A17:A19"/>
    <mergeCell ref="B17:B19"/>
    <mergeCell ref="C17:C19"/>
    <mergeCell ref="D17:D19"/>
    <mergeCell ref="E17:E19"/>
    <mergeCell ref="F17:F19"/>
    <mergeCell ref="AH14:AH16"/>
    <mergeCell ref="AI14:AI16"/>
    <mergeCell ref="AM14:AM16"/>
    <mergeCell ref="AN14:AN16"/>
    <mergeCell ref="AQ14:AQ16"/>
    <mergeCell ref="AR14:AR16"/>
    <mergeCell ref="U14:U16"/>
    <mergeCell ref="V14:V16"/>
    <mergeCell ref="X14:X16"/>
    <mergeCell ref="Y14:Y16"/>
    <mergeCell ref="AC14:AC16"/>
    <mergeCell ref="AD14:AD16"/>
    <mergeCell ref="M14:M16"/>
    <mergeCell ref="N14:N16"/>
    <mergeCell ref="O14:O16"/>
    <mergeCell ref="P14:P16"/>
    <mergeCell ref="Q14:Q16"/>
    <mergeCell ref="R14:R16"/>
    <mergeCell ref="AV17:AV19"/>
    <mergeCell ref="A14:A16"/>
    <mergeCell ref="B14:B16"/>
    <mergeCell ref="C14:C16"/>
    <mergeCell ref="D14:D16"/>
    <mergeCell ref="E14:E16"/>
    <mergeCell ref="F14:F16"/>
    <mergeCell ref="J14:J16"/>
    <mergeCell ref="K14:K16"/>
    <mergeCell ref="L14:L16"/>
    <mergeCell ref="AN11:AN13"/>
    <mergeCell ref="AQ11:AQ13"/>
    <mergeCell ref="AR11:AR13"/>
    <mergeCell ref="AS11:AS13"/>
    <mergeCell ref="AT11:AT13"/>
    <mergeCell ref="AU11:AU13"/>
    <mergeCell ref="Y11:Y13"/>
    <mergeCell ref="AC11:AC13"/>
    <mergeCell ref="AD11:AD13"/>
    <mergeCell ref="AH11:AH13"/>
    <mergeCell ref="AI11:AI13"/>
    <mergeCell ref="AM11:AM13"/>
    <mergeCell ref="P11:P13"/>
    <mergeCell ref="Q11:Q13"/>
    <mergeCell ref="R11:R13"/>
    <mergeCell ref="U11:U13"/>
    <mergeCell ref="V11:V13"/>
    <mergeCell ref="X11:X13"/>
    <mergeCell ref="J11:J13"/>
    <mergeCell ref="K11:K13"/>
    <mergeCell ref="L11:L13"/>
    <mergeCell ref="M11:M13"/>
    <mergeCell ref="AS14:AS16"/>
    <mergeCell ref="AT14:AT16"/>
    <mergeCell ref="AU14:AU16"/>
    <mergeCell ref="CA6:CD6"/>
    <mergeCell ref="CE6:CI6"/>
    <mergeCell ref="A7:AZ7"/>
    <mergeCell ref="A8:A10"/>
    <mergeCell ref="B8:B10"/>
    <mergeCell ref="C8:C10"/>
    <mergeCell ref="D8:D10"/>
    <mergeCell ref="E8:E10"/>
    <mergeCell ref="F8:F10"/>
    <mergeCell ref="N11:N13"/>
    <mergeCell ref="O11:O13"/>
    <mergeCell ref="S9:W9"/>
    <mergeCell ref="X9:AP9"/>
    <mergeCell ref="AQ9:AR9"/>
    <mergeCell ref="S10:U10"/>
    <mergeCell ref="A11:A13"/>
    <mergeCell ref="B11:B13"/>
    <mergeCell ref="C11:C13"/>
    <mergeCell ref="D11:D13"/>
    <mergeCell ref="E11:E13"/>
    <mergeCell ref="F11:F13"/>
    <mergeCell ref="K9:K10"/>
    <mergeCell ref="L9:L10"/>
    <mergeCell ref="M9:M10"/>
    <mergeCell ref="N9:N10"/>
    <mergeCell ref="P9:P10"/>
    <mergeCell ref="R9:R10"/>
    <mergeCell ref="AV11:AV13"/>
    <mergeCell ref="L2:AS2"/>
    <mergeCell ref="L3:AS4"/>
    <mergeCell ref="A5:AZ5"/>
    <mergeCell ref="A6:D6"/>
    <mergeCell ref="E6:G6"/>
    <mergeCell ref="K6:L6"/>
    <mergeCell ref="G8:M8"/>
    <mergeCell ref="N8:R8"/>
    <mergeCell ref="S8:AR8"/>
    <mergeCell ref="AS8:AT9"/>
    <mergeCell ref="AU8:AV9"/>
    <mergeCell ref="AW8:AZ9"/>
    <mergeCell ref="G9:G10"/>
    <mergeCell ref="H9:H10"/>
    <mergeCell ref="I9:I10"/>
    <mergeCell ref="J9:J10"/>
    <mergeCell ref="BB6:BZ6"/>
  </mergeCells>
  <conditionalFormatting sqref="G11:I568">
    <cfRule type="expression" dxfId="162" priority="1">
      <formula>$G11="N/A"</formula>
    </cfRule>
  </conditionalFormatting>
  <conditionalFormatting sqref="N11:N568 O47 O50 O89 O92 O131 O134 O173 O176 O215 O218 O257 O260 O272 O275 O278 O281 O284 O287 O290 O293 O296 O299 O302 O305 O308 O311 O314 O317 O320 O323 O326 O329 O332 O335 O338 O341 O344 O347 O350 O353 O356 O359 O362 O365 O368 O371 O374 O377 O380 O383 O386 O389 O392 O395 O398 O401 O404 O407 O410 O413 O416 O419 O422 O425 O428 O431 O434 O437 O440 O443 O446 O449 O452 O455 O458 O461 O464 O467 O470 O473 O476 O479 O482 O485 O488 O491 O494 O497 O500 O503 O506 O509 O512 O515 O518 O521 O524 O527 O530 O533 O536 O539 O542 O545 O548 O551 O554 O557 O560 O563 O566">
    <cfRule type="containsText" dxfId="161" priority="21" operator="containsText" text="MEDIA">
      <formula>NOT(ISERROR(SEARCH("MEDIA",N11)))</formula>
    </cfRule>
    <cfRule type="containsText" dxfId="160" priority="23" operator="containsText" text="BAJA">
      <formula>NOT(ISERROR(SEARCH("BAJA",N11)))</formula>
    </cfRule>
    <cfRule type="containsText" dxfId="159" priority="22" operator="containsText" text="ALTA">
      <formula>NOT(ISERROR(SEARCH("ALTA",N11)))</formula>
    </cfRule>
  </conditionalFormatting>
  <conditionalFormatting sqref="N11:N568">
    <cfRule type="containsText" dxfId="158" priority="13" operator="containsText" text="MEDIO BAJA">
      <formula>NOT(ISERROR(SEARCH("MEDIO BAJA",N11)))</formula>
    </cfRule>
    <cfRule type="containsText" dxfId="157" priority="14" operator="containsText" text="MEDIO ALTA">
      <formula>NOT(ISERROR(SEARCH("MEDIO ALTA",N11)))</formula>
    </cfRule>
  </conditionalFormatting>
  <conditionalFormatting sqref="O11 O14 O17 O20 O23 O26 O29 O32 O35 O38 O41 O44 O53 O56 O59 O62 O65 O68 O71 O74 O77 O80 O83 O86 O95 O98 O101 O104 O107 O110 O113 O116 O119 O122 O125 O128 O137 O140 O143 O146 O149 O152 O155 O158 O161 O164 O167 O170 O179 O182 O185 O188 O191 O194 O197 O200 O203 O206 O209 O212 O221 O224 O227 O230 O233 O236 O239 O242 O245 O248 O251 O254 O263 O266 O269">
    <cfRule type="containsText" dxfId="156" priority="72" operator="containsText" text="MEDIA">
      <formula>NOT(ISERROR(SEARCH("MEDIA",O11)))</formula>
    </cfRule>
    <cfRule type="containsText" dxfId="155" priority="73" operator="containsText" text="ALTA">
      <formula>NOT(ISERROR(SEARCH("ALTA",O11)))</formula>
    </cfRule>
    <cfRule type="containsText" dxfId="154" priority="74" operator="containsText" text="BAJA">
      <formula>NOT(ISERROR(SEARCH("BAJA",O11)))</formula>
    </cfRule>
  </conditionalFormatting>
  <conditionalFormatting sqref="P11:P568 Q11 Q14 Q17 Q20 Q23 Q26 Q29 Q32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 Q314 Q317 Q320 Q323 Q326 Q329 Q332 Q335 Q338 Q341 Q344 Q347 Q350 Q353 Q356 Q359 Q362 Q365 Q368 Q371 Q374 Q377 Q380 Q383 Q386 Q389 Q392 Q395 Q398 Q401 Q404 Q407 Q410 Q413 Q416 Q419 Q422 Q425 Q428 Q431 Q434 Q437 Q440 Q443 Q446 Q449 Q452 Q455 Q458 Q461 Q464 Q467 Q470 Q473 Q476 Q479 Q482 Q485 Q488 Q491 Q494 Q497 Q500 Q503 Q506 Q509 Q512 Q515 Q518 Q521 Q524 Q527 Q530 Q533">
    <cfRule type="containsText" dxfId="153" priority="69" operator="containsText" text="MEDIO">
      <formula>NOT(ISERROR(SEARCH("MEDIO",P11)))</formula>
    </cfRule>
  </conditionalFormatting>
  <conditionalFormatting sqref="P11:P568">
    <cfRule type="containsText" dxfId="152" priority="55" operator="containsText" text="MEDIO BAJO">
      <formula>NOT(ISERROR(SEARCH("MEDIO BAJO",P11)))</formula>
    </cfRule>
    <cfRule type="containsText" dxfId="151" priority="56" operator="containsText" text="MEDIO ALTO">
      <formula>NOT(ISERROR(SEARCH("MEDIO ALTO",P11)))</formula>
    </cfRule>
  </conditionalFormatting>
  <conditionalFormatting sqref="Q11 P11:P568 Q14 Q17 Q20 Q23 Q26 Q29 Q32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 Q314 Q317 Q320 Q323 Q326 Q329 Q332 Q335 Q338 Q341 Q344 Q347 Q350 Q353 Q356 Q359 Q362 Q365 Q368 Q371 Q374 Q377 Q380 Q383 Q386 Q389 Q392 Q395 Q398 Q401 Q404 Q407 Q410 Q413 Q416 Q419 Q422 Q425 Q428 Q431 Q434 Q437 Q440 Q443 Q446 Q449 Q452 Q455 Q458 Q461 Q464 Q467 Q470 Q473 Q476 Q479 Q482 Q485 Q488 Q491 Q494 Q497 Q500 Q503 Q506 Q509 Q512 Q515 Q518 Q521 Q524 Q527 Q530 Q533">
    <cfRule type="containsText" dxfId="150" priority="71" operator="containsText" text="BAJO">
      <formula>NOT(ISERROR(SEARCH("BAJO",P11)))</formula>
    </cfRule>
    <cfRule type="containsText" dxfId="149" priority="70" operator="containsText" text="ALTO">
      <formula>NOT(ISERROR(SEARCH("ALTO",P11)))</formula>
    </cfRule>
  </conditionalFormatting>
  <conditionalFormatting sqref="Q536:Q568">
    <cfRule type="containsText" dxfId="148" priority="19" operator="containsText" text="ALTO">
      <formula>NOT(ISERROR(SEARCH("ALTO",Q536)))</formula>
    </cfRule>
    <cfRule type="containsText" dxfId="147" priority="18" operator="containsText" text="MEDIO">
      <formula>NOT(ISERROR(SEARCH("MEDIO",Q536)))</formula>
    </cfRule>
    <cfRule type="containsText" dxfId="146" priority="20" operator="containsText" text="BAJO">
      <formula>NOT(ISERROR(SEARCH("BAJO",Q536)))</formula>
    </cfRule>
  </conditionalFormatting>
  <conditionalFormatting sqref="R11:R568">
    <cfRule type="cellIs" dxfId="145" priority="67" operator="greaterThanOrEqual">
      <formula>10</formula>
    </cfRule>
    <cfRule type="cellIs" dxfId="144" priority="66" stopIfTrue="1" operator="between">
      <formula>4</formula>
      <formula>9</formula>
    </cfRule>
    <cfRule type="cellIs" dxfId="143" priority="65" operator="lessThanOrEqual">
      <formula>3</formula>
    </cfRule>
  </conditionalFormatting>
  <conditionalFormatting sqref="S11:S568">
    <cfRule type="cellIs" dxfId="142" priority="68" operator="between">
      <formula>2</formula>
      <formula>3</formula>
    </cfRule>
  </conditionalFormatting>
  <conditionalFormatting sqref="W11:W568">
    <cfRule type="expression" dxfId="141" priority="7">
      <formula>S11="No_existen"</formula>
    </cfRule>
  </conditionalFormatting>
  <conditionalFormatting sqref="AA11:AA568">
    <cfRule type="expression" dxfId="140" priority="42">
      <formula>S11="No_Existen"</formula>
    </cfRule>
  </conditionalFormatting>
  <conditionalFormatting sqref="AB11:AB568">
    <cfRule type="expression" dxfId="139" priority="3">
      <formula>AA11="Semiautomatico"</formula>
    </cfRule>
    <cfRule type="expression" dxfId="138" priority="4">
      <formula>AA11="Manual"</formula>
    </cfRule>
    <cfRule type="expression" dxfId="137" priority="8">
      <formula>S11="No_existen"</formula>
    </cfRule>
  </conditionalFormatting>
  <conditionalFormatting sqref="AD11 AD14 AD17 AD20 AD23 AD26 AD29 AD32 AD35 AD38 AD41 AD44 AD47 AD50 AD53 AD56 AD59 AD62 AD65 AD68 AD71 AD74 AD77 AD80 AD83 AD86 AD89 AD92 AD95 AD98 AD101 AD104 AD107 AD110 AD113 AD116 AD119 AD122 AD125 AD128 AD131 AD134 AD137 AD140 AD143 AD146 AD149 AD152 AD155 AD158 AD161 AD164 AD167 AD170 AD173 AD176 AD179 AD182 AD185 AD188 AD191 AD194 AD197 AD200 AD203 AD206 AD209 AD212 AD215 AD218 AD221 AD224 AD227 AD230 AD233 AD236 AD239 AD242 AD245 AD248 AD251 AD254 AD257 AD260 AD263 AD266 AD269 AD272 AD275 AD278 AD281 AD284 AD287 AD290 AD293 AD296 AD299 AD302 AD305 AD308 AD311 AD314 AD317 AD320 AD323 AD326 AD329 AD332 AD335 AD338 AD341 AD344 AD347 AD350 AD353 AD356 AD359 AD362 AD365 AD368 AD371 AD374 AD377 AD380 AD383 AD386 AD389 AD392 AD395 AD398 AD401 AD404 AD407 AD410 AD413 AD416 AD419 AD422 AD425 AD428 AD431 AD434 AD437 AD440 AD443 AD446 AD449 AD452 AD455 AD458 AD461 AD464 AD467 AD470 AD473 AD476 AD479 AD482 AD485 AD488 AD491 AD494 AD497 AD500 AD503 AD506 AD509 AD512 AD515 AD518 AD521 AD524 AD527 AD530 AD533 AD536 AD539 AD542 AD545 AD548 AD551 AD554 AD557 AD560 AD563 AD566">
    <cfRule type="expression" dxfId="136" priority="81">
      <formula>T11="No_existen"</formula>
    </cfRule>
  </conditionalFormatting>
  <conditionalFormatting sqref="AE11:AE568">
    <cfRule type="expression" dxfId="135" priority="80">
      <formula>T11="No_existen"</formula>
    </cfRule>
  </conditionalFormatting>
  <conditionalFormatting sqref="AF11:AF568">
    <cfRule type="expression" dxfId="134" priority="79">
      <formula>S11="No_existen"</formula>
    </cfRule>
  </conditionalFormatting>
  <conditionalFormatting sqref="AG11">
    <cfRule type="expression" dxfId="133" priority="43">
      <formula>$S$11="No_existen"</formula>
    </cfRule>
  </conditionalFormatting>
  <conditionalFormatting sqref="AG11:AG568">
    <cfRule type="expression" dxfId="132" priority="5">
      <formula>AF11="No asignado"</formula>
    </cfRule>
  </conditionalFormatting>
  <conditionalFormatting sqref="AG12">
    <cfRule type="expression" dxfId="131" priority="36">
      <formula>$S$12="No_existen"</formula>
    </cfRule>
  </conditionalFormatting>
  <conditionalFormatting sqref="AG13">
    <cfRule type="expression" dxfId="130" priority="35">
      <formula>$S$13="No_existen"</formula>
    </cfRule>
  </conditionalFormatting>
  <conditionalFormatting sqref="AG14:AG568">
    <cfRule type="expression" dxfId="129" priority="6">
      <formula>S14="No_existen"</formula>
    </cfRule>
  </conditionalFormatting>
  <conditionalFormatting sqref="AI11 AI14 AI17 AI20 AI23 AI26 AI29 AI32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 AI314 AI317 AI320 AI323 AI326 AI329 AI332 AI335 AI338 AI341 AI344 AI347 AI350 AI353 AI356 AI359 AI362 AI365 AI368 AI371 AI374 AI377 AI380 AI383 AI386 AI389 AI392 AI395 AI398 AI401 AI404 AI407 AI410 AI413 AI416 AI419 AI422 AI425 AI428 AI431 AI434 AI437 AI440 AI443 AI446 AI449 AI452 AI455 AI458 AI461 AI464 AI467 AI470 AI473 AI476 AI479 AI482 AI485 AI488 AI491 AI494 AI497 AI500 AI503 AI506 AI509 AI512 AI515 AI518 AI521 AI524 AI527 AI530 AI533 AI536 AI539 AI542 AI545 AI548 AI551 AI554 AI557 AI560 AI563 AI566">
    <cfRule type="expression" dxfId="128" priority="78">
      <formula>T11="No_existen"</formula>
    </cfRule>
  </conditionalFormatting>
  <conditionalFormatting sqref="AJ11:AJ568">
    <cfRule type="expression" dxfId="127" priority="77">
      <formula>T11="No_existen"</formula>
    </cfRule>
  </conditionalFormatting>
  <conditionalFormatting sqref="AK11:AK568">
    <cfRule type="expression" dxfId="126" priority="76">
      <formula>S11="No_existen"</formula>
    </cfRule>
  </conditionalFormatting>
  <conditionalFormatting sqref="AL11:AM11 AL12:AL568 AM14 AM17 AM20 AM23 AM26 AM29 AM32 AM35 AM38 AM41 AM44 AM47 AM50 AM53 AM56 AM59 AM62 AM65 AM68 AM71 AM74 AM77 AM80 AM83 AM86 AM89 AM92 AM95 AM98 AM101 AM104 AM107 AM110 AM113 AM116 AM119 AM122 AM125 AM128 AM131 AM134 AM137 AM140 AM143 AM146 AM149 AM152 AM155 AM158 AM161 AM164 AM167 AM170 AM173 AM176 AM179 AM182 AM185 AM188 AM191 AM194 AM197 AM200 AM203 AM206 AM209 AM212 AM215 AM218 AM221 AM224 AM227 AM230 AM233 AM236 AM239 AM242 AM245 AM248 AM251 AM254 AM257 AM260 AM263 AM266 AM269 AM272 AM275 AM278 AM281 AM284 AM287 AM290 AM293 AM296 AM299 AM302 AM305 AM308 AM311 AM314 AM317 AM320 AM323 AM326 AM329 AM332 AM335 AM338 AM341 AM344 AM347 AM350 AM353 AM356 AM359 AM362 AM365 AM368 AM371 AM374 AM377 AM380 AM383 AM386 AM389 AM392 AM395 AM398 AM401 AM404 AM407 AM410 AM413 AM416 AM419 AM422 AM425 AM428 AM431 AM434 AM437 AM440 AM443 AM446 AM449 AM452 AM455 AM458 AM461 AM464 AM467 AM470 AM473 AM476 AM479 AM482 AM485 AM488 AM491 AM494 AM497 AM500 AM503 AM506 AM509 AM512 AM515 AM518 AM521 AM524 AM527 AM530 AM533 AM536 AM539 AM542 AM545 AM548 AM551 AM554 AM557 AM560 AM563 AM566">
    <cfRule type="expression" dxfId="125" priority="54">
      <formula>S11="No_existen"</formula>
    </cfRule>
  </conditionalFormatting>
  <conditionalFormatting sqref="AN11 AN14 AN17 AN20 AN23 AN26 AN29 AN32 AN35 AN38 AN41 AN44 AN47 AN50 AN53 AN56 AN59 AN62 AN65 AN68 AN71 AN74 AN77 AN80 AN83 AN86 AN89 AN92 AN95 AN98 AN101 AN104 AN107 AN110 AN113 AN116 AN119 AN122 AN125 AN128 AN131 AN134 AN137 AN140 AN143 AN146 AN149 AN152 AN155 AN158 AN161 AN164 AN167 AN170 AN173 AN176 AN179 AN182 AN185 AN188 AN191 AN194 AN197 AN200 AN203 AN206 AN209 AN212 AN215 AN218 AN221 AN224 AN227 AN230 AN233 AN236 AN239 AN242 AN245 AN248 AN251 AN254 AN257 AN260 AN263 AN266 AN269 AN272 AN275 AN278 AN281 AN284 AN287 AN290 AN293 AN296 AN299 AN302 AN305 AN308 AN311 AN314 AN317 AN320 AN323 AN326 AN329 AN332 AN335 AN338 AN341 AN344 AN347 AN350 AN353 AN356 AN359 AN362 AN365 AN368 AN371 AN374 AN377 AN380 AN383 AN386 AN389 AN392 AN395 AN398 AN401 AN404 AN407 AN410 AN413 AN416 AN419 AN422 AN425 AN428 AN431 AN434 AN437 AN440 AN443 AN446 AN449 AN452 AN455 AN458 AN461 AN464 AN467 AN470 AN473 AN476 AN479 AN482 AN485 AN488 AN491 AN494 AN497 AN500 AN503 AN506 AN509 AN512 AN515 AN518 AN521 AN524 AN527 AN530 AN533 AN536 AN539 AN542 AN545 AN548 AN551 AN554 AN557 AN560 AN563 AN566">
    <cfRule type="expression" dxfId="124" priority="82">
      <formula>T11="No_existen"</formula>
    </cfRule>
  </conditionalFormatting>
  <conditionalFormatting sqref="AO11:AO568">
    <cfRule type="expression" dxfId="123" priority="75">
      <formula>T11="No_existen"</formula>
    </cfRule>
  </conditionalFormatting>
  <conditionalFormatting sqref="AP11:AQ11 AP12:AP568 AQ14 AQ17 AQ20 AQ23 AQ26 AQ29 AQ32 AQ35 AQ38 AQ41 AQ44 AQ47 AQ50 AQ53 AQ56 AQ59 AQ62 AQ65 AQ68 AQ71 AQ74 AQ77 AQ80 AQ83 AQ86 AQ89 AQ92 AQ95 AQ98 AQ101 AQ104 AQ107 AQ110 AQ113 AQ116 AQ119 AQ122 AQ125 AQ128 AQ131 AQ134 AQ137 AQ140 AQ143 AQ146 AQ149 AQ152 AQ155 AQ158 AQ161 AQ164 AQ167 AQ170 AQ173 AQ176 AQ179 AQ182 AQ185 AQ188 AQ191 AQ194 AQ197 AQ200 AQ203 AQ206 AQ209 AQ212 AQ215 AQ218 AQ221 AQ224 AQ227 AQ230 AQ233 AQ236 AQ239 AQ242 AQ245 AQ248 AQ251 AQ254 AQ257 AQ260 AQ263 AQ266 AQ269 AQ272 AQ275 AQ278 AQ281 AQ284 AQ287 AQ290 AQ293 AQ296 AQ299 AQ302 AQ305 AQ308 AQ311 AQ314 AQ317 AQ320 AQ323 AQ326 AQ329 AQ332 AQ335 AQ338 AQ341 AQ344 AQ347 AQ350 AQ353 AQ356 AQ359 AQ362 AQ365 AQ368 AQ371 AQ374 AQ377 AQ380 AQ383 AQ386 AQ389 AQ392 AQ395 AQ398 AQ401 AQ404 AQ407 AQ410 AQ413 AQ416 AQ419 AQ422 AQ425 AQ428 AQ431 AQ434 AQ437 AQ440 AQ443 AQ446 AQ449 AQ452 AQ455 AQ458 AQ461 AQ464 AQ467 AQ470 AQ473 AQ476 AQ479 AQ482 AQ485 AQ488 AQ491 AQ494 AQ497 AQ500 AQ503 AQ506 AQ509 AQ512 AQ515 AQ518 AQ521 AQ524 AQ527 AQ530 AQ533 AQ536 AQ539 AQ542 AQ545 AQ548 AQ551 AQ554 AQ557 AQ560 AQ563 AQ566">
    <cfRule type="expression" dxfId="122" priority="53">
      <formula>S11="No_existen"</formula>
    </cfRule>
  </conditionalFormatting>
  <conditionalFormatting sqref="AR11:AR568">
    <cfRule type="containsText" dxfId="121" priority="44" operator="containsText" text="INEXISTENTE">
      <formula>NOT(ISERROR(SEARCH("INEXISTENTE",AR11)))</formula>
    </cfRule>
    <cfRule type="containsText" dxfId="120" priority="46" operator="containsText" text="DÉBIL">
      <formula>NOT(ISERROR(SEARCH("DÉBIL",AR11)))</formula>
    </cfRule>
    <cfRule type="containsText" dxfId="119" priority="47" operator="containsText" text="ACEPTABLE">
      <formula>NOT(ISERROR(SEARCH("ACEPTABLE",AR11)))</formula>
    </cfRule>
    <cfRule type="containsText" dxfId="118" priority="48" operator="containsText" text="FUERTE">
      <formula>NOT(ISERROR(SEARCH("FUERTE",AR11)))</formula>
    </cfRule>
  </conditionalFormatting>
  <conditionalFormatting sqref="AS11:AS568">
    <cfRule type="cellIs" dxfId="117" priority="63" stopIfTrue="1" operator="between">
      <formula>11</formula>
      <formula>32</formula>
    </cfRule>
    <cfRule type="cellIs" dxfId="116" priority="64" operator="greaterThanOrEqual">
      <formula>36</formula>
    </cfRule>
    <cfRule type="cellIs" dxfId="115" priority="62" operator="lessThanOrEqual">
      <formula>10</formula>
    </cfRule>
  </conditionalFormatting>
  <conditionalFormatting sqref="AT11:AV11 AT23:AV23 AT26:AV26 AT29:AV29 AT32:AV32 AT35:AV35 AT38:AV38 AT41:AV41 AT44:AV44">
    <cfRule type="cellIs" dxfId="114" priority="33" operator="equal">
      <formula>"MODERADO"</formula>
    </cfRule>
    <cfRule type="cellIs" dxfId="113" priority="32" operator="equal">
      <formula>"LEVE"</formula>
    </cfRule>
    <cfRule type="cellIs" dxfId="112" priority="34" operator="equal">
      <formula>"GRAVE"</formula>
    </cfRule>
  </conditionalFormatting>
  <conditionalFormatting sqref="AT14:AV14">
    <cfRule type="cellIs" dxfId="111" priority="31" operator="equal">
      <formula>"GRAVE"</formula>
    </cfRule>
    <cfRule type="cellIs" dxfId="110" priority="30" operator="equal">
      <formula>"MODERADO"</formula>
    </cfRule>
    <cfRule type="cellIs" dxfId="109" priority="29" operator="equal">
      <formula>"LEVE"</formula>
    </cfRule>
  </conditionalFormatting>
  <conditionalFormatting sqref="AT17:AV17 AT20:AV20">
    <cfRule type="cellIs" dxfId="108" priority="28" operator="equal">
      <formula>"GRAVE"</formula>
    </cfRule>
    <cfRule type="cellIs" dxfId="107" priority="27" operator="equal">
      <formula>"MODERADO"</formula>
    </cfRule>
    <cfRule type="cellIs" dxfId="106" priority="26" operator="equal">
      <formula>"LEVE"</formula>
    </cfRule>
  </conditionalFormatting>
  <conditionalFormatting sqref="AT47:AV47 AT50:AV50 AT53:AV53 AT56:AV56 AT59:AV59 AT62:AV62 AT65:AV65 AT68:AV68 AT71:AV71 AT74:AV74 AT77:AV77 AT80:AV80 AT83:AV83 AT86:AV86 AT89:AV89 AT92:AV92 AT95:AV95 AT98:AV98 AT101:AV101 AT104:AV104 AT107:AV107 AT110:AV110 AT113:AV113 AT116:AV116 AT119:AV119 AT122:AV122 AT125:AV125 AT128:AV128 AT131:AV131 AT134:AV134 AT137:AV137 AT140:AV140 AT143:AV143 AT146:AV146 AT149:AV149 AT152:AV152 AT155:AV155 AT158:AV158 AT161:AV161 AT164:AV164 AT167:AV167 AT170:AV170 AT173:AV173 AT176:AV176 AT179:AV179 AT182:AV182 AT185:AV185 AT188:AV188 AT191:AV191 AT194:AV194 AT197:AV197 AT200:AV200 AT203:AV203 AT206:AV206 AT209:AV209 AT212:AV212 AT215:AV215 AT218:AV218 AT221:AV221 AT224:AV224 AT227:AV227 AT230:AV230 AT233:AV233 AT236:AV236 AT239:AV239 AT242:AV242 AT245:AV245 AT248:AV248 AT251:AV251 AT254:AV254 AT257:AV257 AT260:AV260 AT263:AV263 AT266:AV266 AT269:AV269 AT272:AV272 AT275:AV275 AT278:AV278 AT281:AV281 AT284:AV284 AT287:AV287 AT290:AV290 AT293:AV293 AT296:AV296 AT299:AV299 AT302:AV302 AT305:AV305 AT308:AV308 AT311:AV311 AT314:AV314 AT317:AV317 AT320:AV320 AT323:AV323 AT326:AV326 AT329:AV329 AT332:AV332 AT335:AV335 AT338:AV338 AT341:AV341 AT344:AV344 AT347:AV347 AT350:AV350 AT353:AV353 AT356:AV356 AT359:AV359 AT362:AV362 AT365:AV365 AT368:AV368 AT371:AV371 AT374:AV374 AT377:AV377 AT380:AV380 AT383:AV383 AT386:AV386 AT389:AV389 AT392:AV392 AT395:AV395 AT398:AV398 AT401:AV401 AT404:AV404 AT407:AV407 AT410:AV410 AT413:AV413 AT416:AV416 AT419:AV419 AT422:AV422 AT425:AV425 AT428:AV428 AT431:AV431 AT434:AV434 AT437:AV437 AT440:AV440 AT443:AV443 AT446:AV446 AT449:AV449 AT452:AV452 AT455:AV455 AT458:AV458 AT461:AV461 AT464:AV464 AT467:AV467 AT470:AV470 AT473:AV473 AT476:AV476 AT479:AV479 AT482:AV482 AT485:AV485 AT488:AV488 AT491:AV491 AT494:AV494 AT497:AV497 AT500:AV500 AT503:AV503 AT506:AV506 AT509:AV509 AT512:AV512 AT515:AV515 AT518:AV518 AT521:AV521 AT524:AV524 AT527:AV527 AT530:AV530 AT533:AV533 AT536:AV536 AT539:AV539 AT542:AV542 AT545:AV545 AT548:AV548 AT551:AV551 AT554:AV554 AT557:AV557 AT560:AV560 AT563:AV563 AT566:AV566">
    <cfRule type="cellIs" dxfId="105" priority="17" operator="equal">
      <formula>"GRAVE"</formula>
    </cfRule>
    <cfRule type="cellIs" dxfId="104" priority="16" operator="equal">
      <formula>"MODERADO"</formula>
    </cfRule>
    <cfRule type="cellIs" dxfId="103" priority="15" operator="equal">
      <formula>"LEVE"</formula>
    </cfRule>
  </conditionalFormatting>
  <conditionalFormatting sqref="AW11:AY568">
    <cfRule type="expression" dxfId="102" priority="2">
      <formula>$S11="No_existen"</formula>
    </cfRule>
  </conditionalFormatting>
  <conditionalFormatting sqref="AX11:AX568">
    <cfRule type="expression" dxfId="101" priority="10">
      <formula>AW11="ASUMIR"</formula>
    </cfRule>
  </conditionalFormatting>
  <conditionalFormatting sqref="AY11:AY568">
    <cfRule type="expression" dxfId="100" priority="9">
      <formula>AW11="ASUMIR"</formula>
    </cfRule>
  </conditionalFormatting>
  <conditionalFormatting sqref="AZ11:AZ568">
    <cfRule type="expression" dxfId="99" priority="12">
      <formula>AW11="ASUMIR"</formula>
    </cfRule>
    <cfRule type="expression" dxfId="98" priority="11">
      <formula>AW11&lt;&gt;"COMPARTIR"</formula>
    </cfRule>
  </conditionalFormatting>
  <dataValidations count="48">
    <dataValidation type="date" operator="greaterThan" allowBlank="1" showInputMessage="1" showErrorMessage="1" errorTitle="ERROR EN FECHA" error="Diligencie una fecha superior a 01-ene-2025_x000a_" promptTitle="FECHA: DD/MM/AAAA" prompt="Digite fecha en la cual se finalizará la acción preventiva para el manejo del riesgo._x000a__x000a_DD/MM/AAAA" sqref="AY11:AY568" xr:uid="{9D7AECEA-7D24-4A29-8291-0A3D4AA8D7C1}">
      <formula1>45658</formula1>
    </dataValidation>
    <dataValidation type="list" allowBlank="1" showInputMessage="1" showErrorMessage="1" sqref="AW13 AW16 AW19 AW22 AW25 AW28 AW31 AW34 AW37 AW40 AW43 AW46 AW49 AW52 AW55 AW58 AW61 AW64 AW67 AW70 AW73 AW76 AW79 AW82 AW85 AW88 AW91 AW94 AW97 AW100 AW103 AW106 AW109 AW112 AW115 AW118 AW121 AW124 AW127 AW130 AW133 AW136 AW139 AW142 AW145 AW148 AW151 AW154 AW157 AW160 AW163 AW166 AW169 AW172 AW175 AW178 AW181 AW184 AW187 AW190 AW193 AW196 AW199 AW202 AW205 AW208 AW211 AW214 AW217 AW220 AW223 AW226 AW229 AW232 AW235 AW238 AW241 AW244 AW247 AW250 AW253 AW256 AW259 AW262 AW265 AW268 AW271 AW274 AW277 AW280 AW283 AW286 AW289 AW292 AW295 AW298 AW301 AW304 AW307 AW310 AW313 AW316 AW319 AW322 AW325 AW328 AW331 AW334 AW337 AW340 AW343 AW346 AW349 AW352 AW355 AW358 AW361 AW364 AW367 AW370 AW373 AW376 AW379 AW382 AW385 AW388 AW391 AW394 AW397 AW400 AW403 AW406 AW409 AW412 AW415 AW418 AW421 AW424 AW427 AW430 AW433 AW436 AW439 AW442 AW445 AW448 AW451 AW454 AW457 AW460 AW463 AW466 AW469 AW472 AW475 AW478 AW481 AW484 AW487 AW490 AW493 AW496 AW499 AW502 AW505 AW508 AW511 AW514 AW517 AW520 AW523 AW526 AW529 AW532 AW535 AW538 AW541 AW544 AW547 AW550 AW553 AW556 AW559 AW562 AW565 AW568" xr:uid="{EA796782-6DF3-4927-93C4-750F70DC4E43}">
      <formula1>INDIRECT($AT11)</formula1>
    </dataValidation>
    <dataValidation type="list" allowBlank="1" showInputMessage="1" showErrorMessage="1" sqref="AW12 AW15 AW18 AW21 AW24 AW27 AW30 AW33 AW36 AW39 AW42 AW45 AW48 AW51 AW54 AW57 AW60 AW63 AW66 AW69 AW72 AW75 AW78 AW81 AW84 AW87 AW90 AW93 AW96 AW99 AW102 AW105 AW108 AW111 AW114 AW117 AW120 AW123 AW126 AW129 AW132 AW135 AW138 AW141 AW144 AW147 AW150 AW153 AW156 AW159 AW162 AW165 AW168 AW171 AW174 AW177 AW180 AW183 AW186 AW189 AW192 AW195 AW198 AW201 AW204 AW207 AW210 AW213 AW216 AW219 AW222 AW225 AW228 AW231 AW234 AW237 AW240 AW243 AW246 AW249 AW252 AW255 AW258 AW261 AW264 AW267 AW270 AW273 AW276 AW279 AW282 AW285 AW288 AW291 AW294 AW297 AW300 AW303 AW306 AW309 AW312 AW315 AW318 AW321 AW324 AW327 AW330 AW333 AW336 AW339 AW342 AW345 AW348 AW351 AW354 AW357 AW360 AW363 AW366 AW369 AW372 AW375 AW378 AW381 AW384 AW387 AW390 AW393 AW396 AW399 AW402 AW405 AW408 AW411 AW414 AW417 AW420 AW423 AW426 AW429 AW432 AW435 AW438 AW441 AW444 AW447 AW450 AW453 AW456 AW459 AW462 AW465 AW468 AW471 AW474 AW477 AW480 AW483 AW486 AW489 AW492 AW495 AW498 AW501 AW504 AW507 AW510 AW513 AW516 AW519 AW522 AW525 AW528 AW531 AW534 AW537 AW540 AW543 AW546 AW549 AW552 AW555 AW558 AW561 AW564 AW567" xr:uid="{24B6DDCA-2BB6-485F-91E5-56AB61096433}">
      <formula1>INDIRECT($AT11)</formula1>
    </dataValidation>
    <dataValidation type="list" allowBlank="1" showInputMessage="1" showErrorMessage="1" sqref="AW11 AW14 AW17 AW20 AW23 AW26 AW29 AW32 AW35 AW38 AW41 AW44 AW47 AW50 AW53 AW56 AW59 AW62 AW65 AW68 AW71 AW74 AW77 AW80 AW83 AW86 AW89 AW92 AW95 AW98 AW101 AW104 AW107 AW110 AW113 AW116 AW119 AW122 AW125 AW128 AW131 AW134 AW137 AW140 AW143 AW146 AW149 AW152 AW155 AW158 AW161 AW164 AW167 AW170 AW173 AW176 AW179 AW182 AW185 AW188 AW191 AW194 AW197 AW200 AW203 AW206 AW209 AW212 AW215 AW218 AW221 AW224 AW227 AW230 AW233 AW236 AW239 AW242 AW245 AW248 AW251 AW254 AW257 AW260 AW263 AW266 AW269 AW272 AW275 AW278 AW281 AW284 AW287 AW290 AW293 AW296 AW299 AW302 AW305 AW308 AW311 AW314 AW317 AW320 AW323 AW326 AW329 AW332 AW335 AW338 AW341 AW344 AW347 AW350 AW353 AW356 AW359 AW362 AW365 AW368 AW371 AW374 AW377 AW380 AW383 AW386 AW389 AW392 AW395 AW398 AW401 AW404 AW407 AW410 AW413 AW416 AW419 AW422 AW425 AW428 AW431 AW434 AW437 AW440 AW443 AW446 AW449 AW452 AW455 AW458 AW461 AW464 AW467 AW470 AW473 AW476 AW479 AW482 AW485 AW488 AW491 AW494 AW497 AW500 AW503 AW506 AW509 AW512 AW515 AW518 AW521 AW524 AW527 AW530 AW533 AW536 AW539 AW542 AW545 AW548 AW551 AW554 AW557 AW560 AW563 AW566" xr:uid="{C9508684-385B-4EFC-ABE7-3A1EA21E7850}">
      <formula1>INDIRECT($AT11)</formula1>
    </dataValidation>
    <dataValidation type="list" allowBlank="1" showInputMessage="1" showErrorMessage="1" sqref="P11:P568" xr:uid="{5584C80D-1396-43D5-99D5-E362B3A8BCE7}">
      <formula1>INDIRECT($J11)</formula1>
    </dataValidation>
    <dataValidation type="list" allowBlank="1" showInputMessage="1" showErrorMessage="1" sqref="N11:N568" xr:uid="{D0A3726D-9633-47F6-9A05-1D6242026A2F}">
      <formula1>PROBABILIDAD</formula1>
    </dataValidation>
    <dataValidation type="list" allowBlank="1" showErrorMessage="1" promptTitle="Periodicidad" prompt="Determine los intervalos en los cuales aplica el control._x000a__x000a_Si definio NO EXISTE EL CONTROL deje esta celda en blanco" sqref="AL11:AL647" xr:uid="{5F2F7A93-5332-403D-9FB0-B257E4B3DB47}">
      <formula1>PERIODICIDAD</formula1>
    </dataValidation>
    <dataValidation type="list" allowBlank="1" showErrorMessage="1" errorTitle=" NO EXISTE CONTROL" error="Si requiere registrar información cambie el estado del control." prompt="Defina si la periodicidad empleada en el control es oportuna o no._x000a__x000a_Seleccione de la lista de desplegable" sqref="AK11:AK647" xr:uid="{D1F14C9A-B97D-4E12-B365-F77CCD68DA1E}">
      <formula1>EVAL_PERIODICIDAD</formula1>
    </dataValidation>
    <dataValidation type="list" allowBlank="1" showErrorMessage="1" errorTitle=" " promptTitle="VALORACION DE LA RESPONSABILIDAD" prompt="Seleccione de la lista de desplegable la valoración dada frente a la responsabilidad del control descrito, para ello tenga en cuenta las siguientes tres caracteristicas:_x000a__x000a_-Responsable_x000a_-Segregación de funciones_x000a_-Autoridad" sqref="AF11:AF533 AF536 AF539 AF542 AF545 AF548 AF551 AF554 AF557 AF560 AF563 AF566" xr:uid="{FDD1A069-48C0-4CFD-ADDF-251D8961F495}">
      <formula1>RESPONSABILIDAD</formula1>
    </dataValidation>
    <dataValidation type="list" allowBlank="1" showErrorMessage="1" promptTitle="Tipo de control" prompt="Defina que tipo de control es el que se aplica._x000a__x000a_Si definio NO EXISTE EL CONTROL deje esta celda en blanco" sqref="AP11:AP568" xr:uid="{DF1F9B15-BE5B-445C-8C2E-B8F8192672DC}">
      <formula1>"Detectivo, Preventivo"</formula1>
    </dataValidation>
    <dataValidation allowBlank="1" showErrorMessage="1" promptTitle="Periodicidad" prompt="Determine los intervalos en los cuales aplica el control._x000a__x000a_Si definio NO EXISTE EL CONTROL dejeesta celda en blanco" sqref="AN11:AO568" xr:uid="{966434DA-2BE7-4DA6-B52A-F4645BC87560}"/>
    <dataValidation allowBlank="1" showErrorMessage="1" promptTitle="Periodicidad" prompt="Determine los intervalos en los cuales aplica el control._x000a__x000a_Si definio NO EXISTE EL CONTROL deje esta celda en blanco" sqref="AM11:AM568" xr:uid="{AFCA5F4F-87DD-49A9-97D8-010C43174558}"/>
    <dataValidation allowBlank="1" showErrorMessage="1" errorTitle=" NO EXISTE CONTROL" error="Si requiere registrar información cambie el estado del control." prompt="Describa el control que ACTUALMENTE tiene para mitigar o prevenir el riesgo._x000a__x000a_Si definio NO EXISTE CONTROL, deje esta celda en blanco" sqref="Z11:Z568 AE11:AE568 AJ11:AJ568" xr:uid="{804496BA-B405-47F8-96A6-593C3B4D5F1C}"/>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11:D568" xr:uid="{558FCA89-0D80-40FA-9DB0-70DAC74A7392}">
      <formula1>INDIRECT(B11)</formula1>
    </dataValidation>
    <dataValidation type="list" allowBlank="1" showInputMessage="1" showErrorMessage="1" sqref="H11:H535" xr:uid="{F488FB56-E5F2-4DF4-9D03-360221266906}">
      <formula1>INDIRECT(G11)</formula1>
    </dataValidation>
    <dataValidation type="list" allowBlank="1" showInputMessage="1" showErrorMessage="1" sqref="G11:G535" xr:uid="{67DD6EBC-736E-4911-A2DC-083F95122CA3}">
      <formula1>FACTOR</formula1>
    </dataValidation>
    <dataValidation type="list" allowBlank="1" showInputMessage="1" showErrorMessage="1" sqref="B11:B568" xr:uid="{037E497F-2D76-40E0-8171-19AEEC0C762C}">
      <formula1>INDIRECT($E$6)</formula1>
    </dataValidation>
    <dataValidation type="list" allowBlank="1" showInputMessage="1" showErrorMessage="1" sqref="F11 F14 F17 F20 F23 F26 F29 F32 F35 F38 F41 F44 F47 F50 F248 F251 F254 F257 F260 F263 F266 F269 F53 F56 F59 F62 F65 F68 F71 F74 F77 F80 F83 F86 F89 F92 F95 F98 F101 F104 F107 F110 F113 F116 F119 F122 F125 F128 F131 F134 F137 F140 F143 F146 F149 F152 F155 F158 F161 F164 F167 F170 F173 F176 F179 F182 F185 F188 F191 F194 F197 F200 F203 F206 F209 F212 F215 F218 F221 F224 F227 F230 F233 F236 F239 F242 F245 F272 F275 F278 F281 F284 F287 F290 F293 F296 F299 F302 F305 F308 F311 F314 F317 F320 F323 F326 F329 F332 F335 F338 F341 F344 F347 F350 F353 F356 F359 F362 F365 F368 F371 F374 F377 F380 F383 F386 F389 F392 F395 F398 F401 F404 F407 F410 F413 F416 F419 F422 F425 F428 F431 F434 F437 F440 F443 F446 F449 F452 F455 F458 F461 F464 F467 F470 F473 F476 F479 F482 F485 F488 F491 F494 F497 F500 F503 F506 F509 F512 F515 F518 F521 F524 F527 F530 F533 F536 F539 F542 F545 F548 F551 F554 F557 F560 F563 F566" xr:uid="{045245AA-6188-4E5D-9747-787467723DC9}">
      <formula1>INSTITUCIONAL</formula1>
    </dataValidation>
    <dataValidation type="custom" allowBlank="1" showInputMessage="1" showErrorMessage="1" errorTitle="COMPARTIR" error="Si requiere involucrar otra dependencia elija como Tipo de manejo &quot;COMPARTIR&quot;" sqref="AZ11:BA295" xr:uid="{B6DC001A-8374-4AF4-9B0D-15F8B0E3DA46}">
      <formula1>AW11="COMPARTIR"</formula1>
    </dataValidation>
    <dataValidation type="custom" allowBlank="1" showInputMessage="1" showErrorMessage="1" errorTitle="COMPARTIR" error="Si requiere involucrar otra dependencia elija como Tipo de manejo &quot;COMPARTIR&quot;" sqref="BB11:BB295" xr:uid="{454D34CD-64DD-4897-9FA2-9352D93C7DB0}">
      <formula1>AX11="COMPARTIR"</formula1>
    </dataValidation>
    <dataValidation type="custom" allowBlank="1" showInputMessage="1" showErrorMessage="1" errorTitle="COMPARTIR" error="Si requiere involucrar otra dependencia elija como Tipo de manejo &quot;COMPARTIR&quot;" sqref="BC11:BC295" xr:uid="{F5981CD3-C2A3-46A3-B525-E1E22534182F}">
      <formula1>AX11="COMPARTIR"</formula1>
    </dataValidation>
    <dataValidation type="custom" allowBlank="1" showInputMessage="1" showErrorMessage="1" errorTitle="COMPARTIR" error="Si requiere involucrar otra dependencia elija como Tipo de manejo &quot;COMPARTIR&quot;" sqref="BD11:BD295" xr:uid="{5E027FC7-3053-4375-A179-1DA916B9A0A9}">
      <formula1>AX11="COMPARTIR"</formula1>
    </dataValidation>
    <dataValidation type="custom" allowBlank="1" showInputMessage="1" showErrorMessage="1" errorTitle="COMPARTIR" error="Si requiere involucrar otra dependencia elija como Tipo de manejo &quot;COMPARTIR&quot;" sqref="BE11:BF295" xr:uid="{E0A52C93-B7BE-48C7-9F5D-36E2BEA3AB29}">
      <formula1>AX11="COMPARTIR"</formula1>
    </dataValidation>
    <dataValidation allowBlank="1" showInputMessage="1" promptTitle="Digitar su cargo" prompt="Digite:_x000a_Planta:  Nombre del cargo_x000a_Transitorio: Nombre de denominación_x000a_Contratista: Contrato - Orden de servicio_x000a__x000a_Si definió NO ASIGNADO, deje esta celda en blanco" sqref="AG11:AG295" xr:uid="{11644579-21EB-402B-91D2-5E50B2203878}"/>
    <dataValidation allowBlank="1" showErrorMessage="1" promptTitle="Tipo de control" prompt="Defina que tipo de control es el que se aplica._x000a__x000a_Si definio NO EXISTE EL CONTROL dejeesta celda en blanco" sqref="AR11:AR568" xr:uid="{1B250679-9268-4E4D-84D5-66D58AC82B94}"/>
    <dataValidation allowBlank="1" showInputMessage="1" sqref="AB674:AB1048576 J672 AG8 AG10 AB1:AB4 W1:W4 AG1:AG4 AB8 AF668 AB10:AB666 AK668 AG674:AG1048576 J668 J670 AA668:AA672 W8:W666 W674:W676 W683:W1048576 AK660:AK666 AG296:AG659 AF680 AF678" xr:uid="{C63D7C8A-AAB4-4A5F-9351-B28F032AB6AD}"/>
    <dataValidation allowBlank="1" showInputMessage="1" showErrorMessage="1" errorTitle=" NO EXISTE CONTROL" error="Si requiere registrar información cambie el estado del control." prompt="Si el control es manual identifique el cargo responsable que ejecuta el control._x000a__x000a_SI el control es automatizado, identifique el aplicativo o software empleado en el control_x000a_" sqref="AH11:AH568" xr:uid="{1A3F7667-C6F0-4B8A-B280-EE889F80B72F}"/>
    <dataValidation type="custom" allowBlank="1" showInputMessage="1" showErrorMessage="1" sqref="BG10" xr:uid="{54408E08-53AC-4A52-A334-674017D4DB22}">
      <formula1>"SI(P11=""No_existe"",5,EVAL_PERIODICIDAD)"</formula1>
    </dataValidation>
    <dataValidation type="list"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A11:AA568" xr:uid="{17911187-335A-4A84-9DB1-D6E79D84DAE2}">
      <formula1>NIVEL_AUTOMAT</formula1>
    </dataValidation>
    <dataValidation type="list" allowBlank="1" showInputMessage="1" showErrorMessage="1" errorTitle=" " promptTitle="VALORACION DE LA RESPONSABILIDAD" prompt="Seleccione de la lista de desplegable la valoración dada frente a la responsabilidad del control descrito, para ello tenga en cuenta las siguientes tres caracteristicas:_x000a__x000a_-Responsable_x000a_-Segregación de funciones_x000a_-Autoridad" sqref="AF534:AF535 AF537:AF538 AF540:AF541 AF543:AF544 AF546:AF547 AF549:AF550 AF552:AF553 AF555:AF556 AF558:AF559 AF561:AF562 AF564:AF565 AF567:AF568" xr:uid="{88DB2C60-CEC3-4B17-ACBC-EB02E28683FC}">
      <formula1>RESPONSABILIDAD</formula1>
    </dataValidation>
    <dataValidation allowBlank="1" showInputMessage="1" showErrorMessage="1" promptTitle="Tipo de control" prompt="Defina que tipo de control es el que se aplica._x000a__x000a_Si definio NO EXISTE EL CONTROL dejeesta celda en blanco" sqref="AQ11:AQ568" xr:uid="{535998EF-7D46-478E-8DFD-60F3537F556F}"/>
    <dataValidation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C11:AD568 Y26 Y29 Y11 Y32 Y35 Y38 Y41 Y44 Y14 Y50 Y272 Y275 Y278 Y281 Y284 Y287 Y290 Y293 Y17 Y20 Y227 Y527 X11:X568 Y263 Y191 Y299 Y335 Y371 Y407 Y443 Y479 Y515 Y59 Y95 Y131 Y167 Y203 Y239 Y311 Y347 Y383 Y419 Y455 Y23 Y155 Y47 Y491 Y62 Y98 Y134 Y170 Y206 Y242 Y314 Y350 Y386 Y422 Y458 Y494 Y530 Y65 Y101 Y137 Y173 Y209 Y245 Y317 Y353 Y389 Y425 Y461 Y497 Y533 Y68 Y104 Y140 Y176 Y212 Y248 Y320 Y356 Y392 Y428 Y464 Y500 Y71 Y107 Y143 Y179 Y215 Y251 Y323 Y359 Y395 Y431 Y467 Y503 Y74 Y110 Y146 Y182 Y218 Y254 Y326 Y362 Y398 Y434 Y470 Y506 Y77 Y113 Y149 Y185 Y221 Y257 Y329 Y365 Y401 Y437 Y473 Y509 Y80 Y116 Y152 Y188 Y224 Y260 Y296 Y332 Y368 Y404 Y440 Y476 Y512 Y86 Y122 Y158 Y194 Y230 Y266 Y302 Y338 Y374 Y410 Y446 Y482 Y518 Y53 Y89 Y125 Y161 Y197 Y233 Y269 Y305 Y341 Y377 Y413 Y449 Y485 Y521 Y56 Y92 Y128 Y164 Y200 Y236 Y308 Y344 Y380 Y416 Y452 Y488 Y524 Y83 Y119 Y536 Y539 Y542 Y545 Y548 Y551 Y554 Y557 Y560 Y563 Y566" xr:uid="{0DBDF2CF-DB37-4A4C-9E83-9A25BFAE1328}"/>
    <dataValidation type="list" allowBlank="1" showInputMessage="1" showErrorMessage="1" prompt="Seleccione la CLASE de riesgo_x000a_" sqref="J11:J568" xr:uid="{6D802968-F02C-4723-9DDA-B7801F9D049E}">
      <formula1>CLASE_RIESGO</formula1>
    </dataValidation>
    <dataValidation type="list" allowBlank="1" showInputMessage="1" showErrorMessage="1" errorTitle="DATO NO VÁLIDO" error="CELDA DE SELECCIÓN - NO CAMBIAR CONFIGURACIÓN" promptTitle="Estado del Control" prompt="Determine el estado del control" sqref="S11:S568" xr:uid="{B316955A-8DA3-4CEB-9E4F-C4B9784DFB27}">
      <formula1>CONTROLES</formula1>
    </dataValidation>
    <dataValidation type="list" allowBlank="1" showInputMessage="1" showErrorMessage="1" errorTitle="DATO NO VÁLIDO" error="CELDA DE SELECCIÓN - NO CAMBIAR CONFIGURACIÓN" promptTitle="CONTROL" prompt="Defina el estado del control asociado al riesgo" sqref="S11:S568" xr:uid="{DE47C90E-6AFA-471A-82E3-A9ED919E74D1}">
      <formula1>CONTROLES</formula1>
    </dataValidation>
    <dataValidation type="custom"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I11 AI14 AI17 AI20 AI23 AI26 AI29 AI32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 AI314 AI317 AI320 AI323 AI326 AI329 AI332 AI335 AI338 AI341 AI344 AI347 AI350 AI353 AI356 AI359 AI362 AI365 AI368 AI371 AI374 AI377 AI380 AI383 AI386 AI389 AI392 AI395 AI398 AI401 AI404 AI407 AI410 AI413 AI416 AI419 AI422 AI425 AI428 AI431 AI434 AI437 AI440 AI443 AI446 AI449 AI452 AI455 AI458 AI461 AI464 AI467 AI470 AI473 AI476 AI479 AI482 AI485 AI488 AI491 AI494 AI497 AI500 AI503 AI506 AI509 AI512 AI515 AI518 AI521 AI524 AI527 AI530 AI533 AI536 AI539 AI542 AI545 AI548 AI551 AI554 AI557 AI560 AI563 AI566" xr:uid="{9EDD14A3-24CC-459D-A1CA-22886A83C514}">
      <formula1>$S$11&lt;&gt;"No_existen"</formula1>
    </dataValidation>
    <dataValidation allowBlank="1" showInputMessage="1" showErrorMessage="1" promptTitle="META" prompt="Establezca la meta para el indicador, definiendo si la meta a cumplir es creciente o decreciente." sqref="AV11:AV295" xr:uid="{85AF6CD7-5678-42E5-A4E2-634856237942}"/>
    <dataValidation allowBlank="1" showInputMessage="1" showErrorMessage="1" promptTitle="INDICADOR DE RIESGO" prompt="Digite el nombre y la formula del indicador que permita monitorear el riesgo" sqref="AU11:AU295" xr:uid="{13C7341F-E93C-45B4-9686-133F008DDF3B}"/>
    <dataValidation allowBlank="1" showInputMessage="1" showErrorMessage="1" prompt="Defina el riesgo, tenga en cuanta que antes de definir el riesgo debe conocer el contexto (factores internos y externos)._x000a__x000a_RIESGO: Posibilidad de que ocurra un acontecimiento que impacte el alcance de los objetivos y resultados de la Institución " sqref="K11:K568" xr:uid="{E2ACCD78-5381-470B-8BB8-4A7498B89C2D}"/>
    <dataValidation allowBlank="1" showInputMessage="1" showErrorMessage="1" errorTitle="DATO NO VALIDO" error="CELDA DE SELECCIÓN  - NO CAMBIAR CONFIGURACIÓN" promptTitle="PROBABILIDAD" prompt="Seleccione la probabilidad de ocurrencia del riesgo" sqref="O11:O568" xr:uid="{74DE7869-A4EE-4FE3-946F-EC390974E504}"/>
    <dataValidation allowBlank="1" showInputMessage="1" showErrorMessage="1" errorTitle="DATO NO VALIDO" error="CELDA DE SELECCIÓN - NO CAMBIAR CONFIGURACIÓN" promptTitle="IMPACTO" prompt="Seleccione el nivel de impacto del riesgo" sqref="Q11:Q535" xr:uid="{20686E81-4096-43B2-9B4A-6CBE39CDAAF1}"/>
    <dataValidation allowBlank="1" showInputMessage="1" showErrorMessage="1" prompt="De acuerdo al análisis de los factores interno y externos que incluyo en el estudio de contexto del proceso, establezca claramente la causa que genera el riesgo." sqref="I11:I535" xr:uid="{451A0449-4C80-4F77-AB43-D7DE1FD2CAF7}"/>
    <dataValidation allowBlank="1" showInputMessage="1" showErrorMessage="1" prompt="Defina la acción (oportunidad de mejora) que será implementada para prevenir o mitigar el riesgo, de acuerdo al nivel de exposición del mismo._x000a__x000a_Para ello tenga en cuenta la mejora o implementación de nuevos controles." sqref="AX11:AX295" xr:uid="{C8523036-F71A-475C-8752-5E263F6F7DE6}"/>
    <dataValidation type="list" allowBlank="1" showInputMessage="1" showErrorMessage="1" error="Seleccion el tipo de mapa" prompt="Seleccione el tipo de mapa de riesgos a construir_x000a_PROCESOS_x000a_PDI" sqref="E6" xr:uid="{73B2A019-F26A-4700-BAE3-AE95CF1CFA60}">
      <formula1>MAPA</formula1>
    </dataValidation>
    <dataValidation allowBlank="1" showInputMessage="1" showErrorMessage="1" promptTitle="INDICADOR  DEL RIESGO" prompt="Establezca un indicador que permita monitorear el riesgo" sqref="BG11 BG14:BG295" xr:uid="{B84240C8-BDCE-4F5F-93D5-0C4B31B48F91}"/>
    <dataValidation allowBlank="1" showInputMessage="1" showErrorMessage="1" promptTitle="CONTROL" prompt="Defina el estado del control asociado al riesgo" sqref="T281:V281 T284:V284 T287:V287 T290:V290 T14:V14 T26:V26 T293:V293 T29:V29 T32:V32 T35:V35 T38:V38 T41:V41 T44:V44 T50:V50 T20:V20 T272:V272 T17:V17 T23:V23 U485:V485 T275:V275 T11:V11 U68:V68 T12:T13 T15:T16 T18:T19 T21:T22 T24:T25 T27:T28 T30:T31 T33:T34 T36:T37 T39:T40 T42:T43 T45:T46 T48:T49 T51:T271 T273:T274 T276:T277 T279:T280 T282:T283 T285:T286 T288:T289 T291:T292 T47:V47 U53:V53 U56:V56 U59:V59 U62:V62 U65:V65 T278:V278 U74:V74 U134:V134 U194:V194 U254:V254 U314:V314 U374:V374 U434:V434 U494:V494 U86:V86 U146:V146 U206:V206 U266:V266 U326:V326 U386:V386 U446:V446 U506:V506 U89:V89 U149:V149 U209:V209 U269:V269 U329:V329 U389:V389 U449:V449 U509:V509 U92:V92 U152:V152 U212:V212 U332:V332 U392:V392 U452:V452 U512:V512 U95:V95 U155:V155 U215:V215 U335:V335 U395:V395 U455:V455 U515:V515 U98:V98 U158:V158 U218:V218 U338:V338 U398:V398 U458:V458 U518:V518 U101:V101 U161:V161 U221:V221 U341:V341 U401:V401 U461:V461 U521:V521 U104:V104 U164:V164 U224:V224 U344:V344 U404:V404 U464:V464 U524:V524 U110:V110 U170:V170 U230:V230 U350:V350 U410:V410 U470:V470 U530:V530 U80:V80 U140:V140 U200:V200 U260:V260 U320:V320 U380:V380 U440:V440 U500:V500 U77:V77 U137:V137 U197:V197 U257:V257 U317:V317 U377:V377 U437:V437 U497:V497 U83:V83 U143:V143 U203:V203 U263:V263 U323:V323 U383:V383 U443:V443 U503:V503 U71:V71 U131:V131 U191:V191 U251:V251 U311:V311 U371:V371 U431:V431 U491:V491 U128:V128 U188:V188 U248:V248 U308:V308 U368:V368 U428:V428 U488:V488 U107:V107 U167:V167 U227:V227 U347:V347 U407:V407 U467:V467 U527:V527 U113:V113 U173:V173 U233:V233 U353:V353 U413:V413 U473:V473 U533:V533 U116:V116 U176:V176 U236:V236 U296:V296 U356:V356 U416:V416 U476:V476 U119:V119 U179:V179 U239:V239 U299:V299 U359:V359 U419:V419 U479:V479 U122:V122 U182:V182 U242:V242 U302:V302 U362:V362 U422:V422 U482:V482 U125:V125 U185:V185 U245:V245 U305:V305 U365:V365 U425:V425 T294:T648 U536:V536 U539:V539 U542:V542 U545:V545 U548:V548 U551:V551 U554:V554 U557:V557 U560:V560 U563:V563 U566:V566" xr:uid="{3A536FD4-2192-4296-847F-B1A6D34F653B}"/>
    <dataValidation allowBlank="1" showInputMessage="1" showErrorMessage="1" prompt="Describa brevemente en qué consiste el riesgo" sqref="L11 L17 L14 L20:L568" xr:uid="{A7624AA1-E3F8-4F2D-96F2-C40FDFF4EC05}"/>
    <dataValidation allowBlank="1" showInputMessage="1" showErrorMessage="1" prompt="Identiique aquellas principales consecuencias que se pueden presentar al momento de que se materialice el riesgo" sqref="M11 M17 M14 M20:M568" xr:uid="{5CFAD7C4-8A9F-4B90-93F6-DCA9F9EE15AD}"/>
  </dataValidations>
  <pageMargins left="1.3779527559055118" right="0.15748031496062992" top="0.59055118110236227" bottom="0.39370078740157483" header="0" footer="0"/>
  <pageSetup paperSize="120" scale="10" fitToHeight="10" orientation="landscape" horizontalDpi="1200" verticalDpi="1200" r:id="rId1"/>
  <headerFooter alignWithMargins="0"/>
  <colBreaks count="1" manualBreakCount="1">
    <brk id="52"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10"/>
  <sheetViews>
    <sheetView workbookViewId="0">
      <selection activeCell="B10" sqref="B10"/>
    </sheetView>
  </sheetViews>
  <sheetFormatPr baseColWidth="10" defaultColWidth="11.42578125" defaultRowHeight="12.75" x14ac:dyDescent="0.2"/>
  <cols>
    <col min="1" max="1" width="4.5703125" customWidth="1"/>
    <col min="2" max="2" width="35.7109375" customWidth="1"/>
  </cols>
  <sheetData>
    <row r="1" spans="1:2" x14ac:dyDescent="0.2">
      <c r="A1" t="s">
        <v>4</v>
      </c>
    </row>
    <row r="3" spans="1:2" x14ac:dyDescent="0.2">
      <c r="A3" s="1" t="s">
        <v>5</v>
      </c>
    </row>
    <row r="5" spans="1:2" x14ac:dyDescent="0.2">
      <c r="A5">
        <v>1</v>
      </c>
      <c r="B5" t="s">
        <v>6</v>
      </c>
    </row>
    <row r="6" spans="1:2" x14ac:dyDescent="0.2">
      <c r="A6">
        <v>2</v>
      </c>
      <c r="B6" t="s">
        <v>7</v>
      </c>
    </row>
    <row r="7" spans="1:2" x14ac:dyDescent="0.2">
      <c r="A7">
        <v>3</v>
      </c>
      <c r="B7" t="s">
        <v>8</v>
      </c>
    </row>
    <row r="8" spans="1:2" x14ac:dyDescent="0.2">
      <c r="A8">
        <v>5</v>
      </c>
      <c r="B8" t="s">
        <v>9</v>
      </c>
    </row>
    <row r="9" spans="1:2" x14ac:dyDescent="0.2">
      <c r="A9">
        <v>6</v>
      </c>
      <c r="B9" t="s">
        <v>10</v>
      </c>
    </row>
    <row r="10" spans="1:2" x14ac:dyDescent="0.2">
      <c r="A10">
        <v>7</v>
      </c>
      <c r="B10" t="s">
        <v>11</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90323-4855-4E66-BC4B-C9716D111B0C}">
  <dimension ref="A1:X1436"/>
  <sheetViews>
    <sheetView showGridLines="0" topLeftCell="A376" zoomScaleNormal="100" workbookViewId="0">
      <selection activeCell="P11" sqref="P11"/>
    </sheetView>
  </sheetViews>
  <sheetFormatPr baseColWidth="10" defaultColWidth="12.5703125" defaultRowHeight="12.75" customHeight="1" x14ac:dyDescent="0.2"/>
  <cols>
    <col min="1" max="1" width="5.28515625" style="58" customWidth="1"/>
    <col min="2" max="2" width="21.85546875" style="58" hidden="1" customWidth="1"/>
    <col min="3" max="3" width="9.140625" style="58" hidden="1" customWidth="1"/>
    <col min="4" max="4" width="10.140625" style="58" hidden="1" customWidth="1"/>
    <col min="5" max="5" width="36.140625" style="58" customWidth="1"/>
    <col min="6" max="6" width="16.85546875" style="58" customWidth="1"/>
    <col min="7" max="7" width="28.85546875" style="58" customWidth="1"/>
    <col min="8" max="8" width="27.5703125" style="58" customWidth="1"/>
    <col min="9" max="10" width="35.7109375" style="58" customWidth="1"/>
    <col min="11" max="11" width="22.85546875" style="58" customWidth="1"/>
    <col min="12" max="12" width="26" style="58" customWidth="1"/>
    <col min="13" max="13" width="13.42578125" style="58" customWidth="1"/>
    <col min="14" max="14" width="14.140625" style="58" customWidth="1"/>
    <col min="15" max="15" width="17.140625" style="58" customWidth="1"/>
    <col min="16" max="16" width="43.42578125" style="58" customWidth="1"/>
    <col min="17" max="17" width="19.42578125" style="58" customWidth="1"/>
    <col min="18" max="19" width="20.7109375" style="58" customWidth="1"/>
    <col min="20" max="20" width="26.28515625" style="58" customWidth="1"/>
    <col min="21" max="22" width="30.7109375" style="58" customWidth="1"/>
    <col min="23" max="23" width="24.85546875" style="58" customWidth="1"/>
    <col min="24" max="24" width="11.42578125" style="58" customWidth="1"/>
    <col min="25" max="16384" width="12.5703125" style="58"/>
  </cols>
  <sheetData>
    <row r="1" spans="1:24" s="56" customFormat="1" ht="17.25" customHeight="1" x14ac:dyDescent="0.2">
      <c r="A1" s="175"/>
      <c r="B1" s="175"/>
      <c r="C1" s="175"/>
      <c r="D1" s="205"/>
      <c r="E1" s="205"/>
      <c r="F1" s="205"/>
      <c r="G1" s="205"/>
      <c r="H1" s="205"/>
      <c r="I1" s="205"/>
      <c r="J1" s="205"/>
      <c r="K1" s="205"/>
      <c r="L1" s="205"/>
      <c r="M1" s="205"/>
      <c r="N1" s="205"/>
      <c r="O1" s="205"/>
      <c r="P1" s="205"/>
      <c r="Q1" s="205"/>
      <c r="R1" s="205"/>
      <c r="S1" s="205"/>
      <c r="T1" s="205"/>
      <c r="U1" s="205"/>
      <c r="V1" s="177" t="s">
        <v>49</v>
      </c>
      <c r="W1" s="178" t="str">
        <f>'01-Mapa de Riesgos'!U1</f>
        <v>1313-SIG-F13</v>
      </c>
      <c r="X1" s="55"/>
    </row>
    <row r="2" spans="1:24" s="56" customFormat="1" ht="17.25" customHeight="1" x14ac:dyDescent="0.2">
      <c r="A2" s="175"/>
      <c r="B2" s="175"/>
      <c r="C2" s="175"/>
      <c r="D2" s="158" t="s">
        <v>51</v>
      </c>
      <c r="E2" s="176"/>
      <c r="F2" s="466" t="s">
        <v>474</v>
      </c>
      <c r="G2" s="466"/>
      <c r="H2" s="466"/>
      <c r="I2" s="466"/>
      <c r="J2" s="466"/>
      <c r="K2" s="466"/>
      <c r="L2" s="466"/>
      <c r="M2" s="466"/>
      <c r="N2" s="466"/>
      <c r="O2" s="466"/>
      <c r="P2" s="466"/>
      <c r="Q2" s="466"/>
      <c r="R2" s="466"/>
      <c r="S2" s="466"/>
      <c r="T2" s="466"/>
      <c r="U2" s="467"/>
      <c r="V2" s="179" t="s">
        <v>292</v>
      </c>
      <c r="W2" s="180">
        <f>'01-Mapa de Riesgos'!U2</f>
        <v>2</v>
      </c>
      <c r="X2" s="55"/>
    </row>
    <row r="3" spans="1:24" s="56" customFormat="1" ht="17.25" customHeight="1" x14ac:dyDescent="0.2">
      <c r="A3" s="175"/>
      <c r="B3" s="175"/>
      <c r="C3" s="175"/>
      <c r="D3" s="158" t="s">
        <v>47</v>
      </c>
      <c r="E3" s="176"/>
      <c r="F3" s="466" t="s">
        <v>475</v>
      </c>
      <c r="G3" s="466"/>
      <c r="H3" s="466"/>
      <c r="I3" s="466"/>
      <c r="J3" s="466"/>
      <c r="K3" s="466"/>
      <c r="L3" s="466"/>
      <c r="M3" s="466"/>
      <c r="N3" s="466"/>
      <c r="O3" s="466"/>
      <c r="P3" s="466"/>
      <c r="Q3" s="466"/>
      <c r="R3" s="466"/>
      <c r="S3" s="466"/>
      <c r="T3" s="466"/>
      <c r="U3" s="467"/>
      <c r="V3" s="179" t="s">
        <v>293</v>
      </c>
      <c r="W3" s="181">
        <f>'01-Mapa de Riesgos'!U3</f>
        <v>46071</v>
      </c>
      <c r="X3" s="55"/>
    </row>
    <row r="4" spans="1:24" s="56" customFormat="1" ht="17.25" customHeight="1" thickBot="1" x14ac:dyDescent="0.25">
      <c r="A4" s="175"/>
      <c r="B4" s="175"/>
      <c r="C4" s="175"/>
      <c r="D4" s="158"/>
      <c r="E4" s="176"/>
      <c r="F4" s="466" t="s">
        <v>479</v>
      </c>
      <c r="G4" s="466"/>
      <c r="H4" s="466"/>
      <c r="I4" s="466"/>
      <c r="J4" s="466"/>
      <c r="K4" s="466"/>
      <c r="L4" s="466"/>
      <c r="M4" s="466"/>
      <c r="N4" s="466"/>
      <c r="O4" s="466"/>
      <c r="P4" s="466"/>
      <c r="Q4" s="466"/>
      <c r="R4" s="466"/>
      <c r="S4" s="466"/>
      <c r="T4" s="466"/>
      <c r="U4" s="467"/>
      <c r="V4" s="182" t="s">
        <v>294</v>
      </c>
      <c r="W4" s="183" t="s">
        <v>473</v>
      </c>
      <c r="X4" s="55"/>
    </row>
    <row r="5" spans="1:24" s="56" customFormat="1" ht="36" customHeight="1" thickBot="1" x14ac:dyDescent="0.25">
      <c r="A5" s="427"/>
      <c r="B5" s="428"/>
      <c r="C5" s="428"/>
      <c r="D5" s="428"/>
      <c r="E5" s="428"/>
      <c r="F5" s="428"/>
      <c r="G5" s="428"/>
      <c r="H5" s="428"/>
      <c r="I5" s="428"/>
      <c r="J5" s="428"/>
      <c r="K5" s="428"/>
      <c r="L5" s="428"/>
      <c r="M5" s="428"/>
      <c r="N5" s="428"/>
      <c r="O5" s="428"/>
      <c r="P5" s="428"/>
      <c r="Q5" s="428"/>
      <c r="R5" s="428"/>
      <c r="S5" s="428"/>
      <c r="T5" s="428"/>
      <c r="U5" s="428"/>
      <c r="V5" s="428"/>
      <c r="W5" s="428"/>
      <c r="X5" s="55"/>
    </row>
    <row r="6" spans="1:24" s="56" customFormat="1" ht="27.75" customHeight="1" thickBot="1" x14ac:dyDescent="0.25">
      <c r="A6" s="429"/>
      <c r="B6" s="430"/>
      <c r="C6" s="430"/>
      <c r="D6" s="431" t="s">
        <v>383</v>
      </c>
      <c r="E6" s="432"/>
      <c r="F6" s="433"/>
      <c r="G6" s="434"/>
      <c r="H6" s="206"/>
      <c r="M6" s="206"/>
      <c r="N6" s="175"/>
      <c r="O6" s="175"/>
      <c r="P6" s="175"/>
      <c r="Q6" s="206"/>
      <c r="R6" s="206"/>
      <c r="S6" s="206"/>
      <c r="T6" s="206"/>
      <c r="U6" s="175"/>
      <c r="V6" s="175"/>
      <c r="W6" s="175"/>
      <c r="X6" s="55"/>
    </row>
    <row r="7" spans="1:24" s="56" customFormat="1" ht="12.75" customHeight="1" thickBot="1" x14ac:dyDescent="0.25">
      <c r="A7" s="435"/>
      <c r="B7" s="428"/>
      <c r="C7" s="428"/>
      <c r="D7" s="428"/>
      <c r="E7" s="428"/>
      <c r="F7" s="428"/>
      <c r="G7" s="428"/>
      <c r="H7" s="428"/>
      <c r="I7" s="428"/>
      <c r="J7" s="428"/>
      <c r="K7" s="428"/>
      <c r="L7" s="428"/>
      <c r="M7" s="428"/>
      <c r="N7" s="428"/>
      <c r="O7" s="428"/>
      <c r="P7" s="428"/>
      <c r="Q7" s="428"/>
      <c r="R7" s="428"/>
      <c r="S7" s="428"/>
      <c r="T7" s="428"/>
      <c r="U7" s="428"/>
      <c r="V7" s="428"/>
      <c r="W7" s="428"/>
      <c r="X7" s="55"/>
    </row>
    <row r="8" spans="1:24" s="56" customFormat="1" ht="33.75" customHeight="1" x14ac:dyDescent="0.2">
      <c r="A8" s="458" t="s">
        <v>43</v>
      </c>
      <c r="B8" s="436" t="s">
        <v>341</v>
      </c>
      <c r="C8" s="436" t="s">
        <v>342</v>
      </c>
      <c r="D8" s="436" t="s">
        <v>58</v>
      </c>
      <c r="E8" s="437"/>
      <c r="F8" s="436" t="s">
        <v>56</v>
      </c>
      <c r="G8" s="436" t="s">
        <v>45</v>
      </c>
      <c r="H8" s="436"/>
      <c r="I8" s="436"/>
      <c r="J8" s="436" t="s">
        <v>44</v>
      </c>
      <c r="K8" s="436"/>
      <c r="L8" s="436"/>
      <c r="M8" s="436"/>
      <c r="N8" s="436"/>
      <c r="O8" s="436"/>
      <c r="P8" s="436"/>
      <c r="Q8" s="436" t="s">
        <v>61</v>
      </c>
      <c r="R8" s="437"/>
      <c r="S8" s="437"/>
      <c r="T8" s="437"/>
      <c r="U8" s="437"/>
      <c r="V8" s="437"/>
      <c r="W8" s="438" t="s">
        <v>510</v>
      </c>
      <c r="X8" s="55"/>
    </row>
    <row r="9" spans="1:24" s="56" customFormat="1" ht="33.75" customHeight="1" thickBot="1" x14ac:dyDescent="0.25">
      <c r="A9" s="459"/>
      <c r="B9" s="460"/>
      <c r="C9" s="460"/>
      <c r="D9" s="212" t="s">
        <v>54</v>
      </c>
      <c r="E9" s="212" t="s">
        <v>1</v>
      </c>
      <c r="F9" s="460"/>
      <c r="G9" s="212" t="s">
        <v>449</v>
      </c>
      <c r="H9" s="213" t="s">
        <v>513</v>
      </c>
      <c r="I9" s="213" t="s">
        <v>512</v>
      </c>
      <c r="J9" s="212" t="s">
        <v>66</v>
      </c>
      <c r="K9" s="212" t="s">
        <v>264</v>
      </c>
      <c r="L9" s="212" t="s">
        <v>265</v>
      </c>
      <c r="M9" s="212" t="s">
        <v>46</v>
      </c>
      <c r="N9" s="212" t="s">
        <v>266</v>
      </c>
      <c r="O9" s="212" t="s">
        <v>267</v>
      </c>
      <c r="P9" s="213" t="s">
        <v>511</v>
      </c>
      <c r="Q9" s="212" t="s">
        <v>196</v>
      </c>
      <c r="R9" s="212" t="s">
        <v>197</v>
      </c>
      <c r="S9" s="212" t="s">
        <v>198</v>
      </c>
      <c r="T9" s="440" t="s">
        <v>447</v>
      </c>
      <c r="U9" s="441"/>
      <c r="V9" s="237" t="s">
        <v>448</v>
      </c>
      <c r="W9" s="439"/>
      <c r="X9" s="57"/>
    </row>
    <row r="10" spans="1:24" ht="12.75" customHeight="1" x14ac:dyDescent="0.2">
      <c r="A10" s="457">
        <v>1</v>
      </c>
      <c r="B10" s="457" t="e">
        <f>'01-Mapa de Riesgos'!#REF!</f>
        <v>#REF!</v>
      </c>
      <c r="C10" s="456" t="e">
        <f>+'01-Mapa de Riesgos'!#REF!</f>
        <v>#REF!</v>
      </c>
      <c r="D10" s="456" t="e">
        <f>'01-Mapa de Riesgos'!#REF!</f>
        <v>#REF!</v>
      </c>
      <c r="E10" s="456" t="str">
        <f>'01-Mapa de Riesgos'!N11</f>
        <v>Posibilidad de afectación reputacional  por la desactualización de las propuestas curriculares de los programas académicos,    debido a la poca apropiación de la cultura de la autorreflexión, autoevaluación y autorregulación promovida desde el Proyecto Educativo Institucional, que busca la calidad y la excelencia académica.</v>
      </c>
      <c r="F10" s="442" t="str">
        <f>'02-Mapa de riesgo'!AD11</f>
        <v>MODERADO</v>
      </c>
      <c r="G10" s="442" t="str">
        <f>'02-Mapa de riesgo'!AE11</f>
        <v># de programas renovados</v>
      </c>
      <c r="H10" s="445"/>
      <c r="I10" s="445"/>
      <c r="J10" s="236" t="str">
        <f>'02-Mapa de riesgo'!G11</f>
        <v>Sesiones de acompañamiento a los programas académicos y sus respectivos registros 
Balance anual del acompañamiento realizado a los programas académicos</v>
      </c>
      <c r="K10" s="207">
        <f>'02-Mapa de riesgo'!L11</f>
        <v>0</v>
      </c>
      <c r="L10" s="207" t="str">
        <f>'02-Mapa de riesgo'!Q11</f>
        <v>Contratista</v>
      </c>
      <c r="M10" s="208" t="str">
        <f>'02-Mapa de riesgo'!U11</f>
        <v>Oportuno</v>
      </c>
      <c r="N10" s="208" t="str">
        <f>'02-Mapa de riesgo'!Z11</f>
        <v>Preventivo</v>
      </c>
      <c r="O10" s="448" t="str">
        <f>'02-Mapa de riesgo'!AB11</f>
        <v>ACEPTABLE</v>
      </c>
      <c r="P10" s="157"/>
      <c r="Q10" s="210" t="str">
        <f>'02-Mapa de riesgo'!AG11</f>
        <v>COMPARTIR</v>
      </c>
      <c r="R10" s="210" t="str">
        <f>'02-Mapa de riesgo'!AH11</f>
        <v>Acompañamiento a los programas académicos con renovación curricular formalizada.</v>
      </c>
      <c r="S10" s="211" t="str">
        <f>'02-Mapa de riesgo'!AJ11</f>
        <v>Vicerrectoría Académica,
Facultades y programas académicos</v>
      </c>
      <c r="T10" s="156"/>
      <c r="U10" s="157"/>
      <c r="V10" s="157"/>
      <c r="W10" s="451"/>
      <c r="X10" s="159"/>
    </row>
    <row r="11" spans="1:24" ht="12.75" customHeight="1" x14ac:dyDescent="0.2">
      <c r="A11" s="443"/>
      <c r="B11" s="443"/>
      <c r="C11" s="443"/>
      <c r="D11" s="443"/>
      <c r="E11" s="443"/>
      <c r="F11" s="443"/>
      <c r="G11" s="443"/>
      <c r="H11" s="446"/>
      <c r="I11" s="446"/>
      <c r="J11" s="236" t="str">
        <f>'02-Mapa de riesgo'!G12</f>
        <v>Aprobación de las renovaciones curriculares de los programas académicos por parte del comité central de curriculo y evaluación o comité central de prosgrados  según corresponda</v>
      </c>
      <c r="K11" s="207">
        <f>'02-Mapa de riesgo'!L12</f>
        <v>0</v>
      </c>
      <c r="L11" s="207" t="str">
        <f>'02-Mapa de riesgo'!Q12</f>
        <v>Contratista</v>
      </c>
      <c r="M11" s="208" t="str">
        <f>'02-Mapa de riesgo'!U12</f>
        <v>Oportuno</v>
      </c>
      <c r="N11" s="208" t="str">
        <f>'02-Mapa de riesgo'!Z12</f>
        <v>Preventivo</v>
      </c>
      <c r="O11" s="449"/>
      <c r="P11" s="157"/>
      <c r="Q11" s="210" t="str">
        <f>'02-Mapa de riesgo'!AG12</f>
        <v>COMPARTIR</v>
      </c>
      <c r="R11" s="210" t="str">
        <f>'02-Mapa de riesgo'!AH12</f>
        <v>Asesoría a los programas académicos con la renovación curricular formalizada, en la implementación de: prácticas educativas innovadoras, identidad institucional, plan de valoración y seguimientos de los resultados de aprendizaje y plan de mejoramiento continuo.</v>
      </c>
      <c r="S11" s="211" t="str">
        <f>'02-Mapa de riesgo'!AJ12</f>
        <v>Vicerrectoría Académica,
Facultades y programas académicos</v>
      </c>
      <c r="T11" s="156"/>
      <c r="U11" s="157"/>
      <c r="V11" s="157"/>
      <c r="W11" s="452"/>
      <c r="X11" s="159"/>
    </row>
    <row r="12" spans="1:24" ht="12.75" customHeight="1" x14ac:dyDescent="0.2">
      <c r="A12" s="444"/>
      <c r="B12" s="444"/>
      <c r="C12" s="444"/>
      <c r="D12" s="444"/>
      <c r="E12" s="444"/>
      <c r="F12" s="444"/>
      <c r="G12" s="444"/>
      <c r="H12" s="447"/>
      <c r="I12" s="447"/>
      <c r="J12" s="236">
        <f>'02-Mapa de riesgo'!G13</f>
        <v>0</v>
      </c>
      <c r="K12" s="207">
        <f>'02-Mapa de riesgo'!L13</f>
        <v>0</v>
      </c>
      <c r="L12" s="207">
        <f>'02-Mapa de riesgo'!Q13</f>
        <v>0</v>
      </c>
      <c r="M12" s="208">
        <f>'02-Mapa de riesgo'!U13</f>
        <v>0</v>
      </c>
      <c r="N12" s="208">
        <f>'02-Mapa de riesgo'!Z13</f>
        <v>0</v>
      </c>
      <c r="O12" s="450"/>
      <c r="P12" s="157"/>
      <c r="Q12" s="210">
        <f>'02-Mapa de riesgo'!AG13</f>
        <v>0</v>
      </c>
      <c r="R12" s="210">
        <f>'02-Mapa de riesgo'!AH13</f>
        <v>0</v>
      </c>
      <c r="S12" s="211">
        <f>'02-Mapa de riesgo'!AJ13</f>
        <v>0</v>
      </c>
      <c r="T12" s="156"/>
      <c r="U12" s="157"/>
      <c r="V12" s="157"/>
      <c r="W12" s="453"/>
      <c r="X12" s="159"/>
    </row>
    <row r="13" spans="1:24" ht="12.75" customHeight="1" x14ac:dyDescent="0.2">
      <c r="A13" s="454">
        <v>2</v>
      </c>
      <c r="B13" s="454" t="e">
        <f>'01-Mapa de Riesgos'!#REF!</f>
        <v>#REF!</v>
      </c>
      <c r="C13" s="455" t="e">
        <f>+'01-Mapa de Riesgos'!#REF!</f>
        <v>#REF!</v>
      </c>
      <c r="D13" s="455" t="e">
        <f>'01-Mapa de Riesgos'!#REF!</f>
        <v>#REF!</v>
      </c>
      <c r="E13" s="456" t="str">
        <f>'01-Mapa de Riesgos'!N14</f>
        <v>Posibilidad de afectación reputacional  por no obtener la renovación del registro calificado de un programa académico   por la inoportuna solicitud del mismo o por el incumplimiento de las condiciones de calidad exigidas por el Ministerio de Educación Nacional.</v>
      </c>
      <c r="F13" s="442" t="str">
        <f>'02-Mapa de riesgo'!AD14</f>
        <v>LEVE</v>
      </c>
      <c r="G13" s="442" t="str">
        <f>'02-Mapa de riesgo'!AE14</f>
        <v>No. de programas a los que el MEN no le otorga renovación de registro calificado / No. total de programas activos en la vigencia</v>
      </c>
      <c r="H13" s="464"/>
      <c r="I13" s="464"/>
      <c r="J13" s="236" t="str">
        <f>'02-Mapa de riesgo'!G14</f>
        <v>Seguimiento a las fechas de vencimiento de los registros calificados</v>
      </c>
      <c r="K13" s="207">
        <f>'02-Mapa de riesgo'!L14</f>
        <v>0</v>
      </c>
      <c r="L13" s="207" t="str">
        <f>'02-Mapa de riesgo'!Q14</f>
        <v>Profesional Transitorio</v>
      </c>
      <c r="M13" s="208" t="str">
        <f>'02-Mapa de riesgo'!U14</f>
        <v>Oportuno</v>
      </c>
      <c r="N13" s="208" t="str">
        <f>'02-Mapa de riesgo'!Z14</f>
        <v>Preventivo</v>
      </c>
      <c r="O13" s="448" t="str">
        <f>'02-Mapa de riesgo'!AB14</f>
        <v>ACEPTABLE</v>
      </c>
      <c r="P13" s="157"/>
      <c r="Q13" s="210" t="str">
        <f>'02-Mapa de riesgo'!AG14</f>
        <v>ASUMIR</v>
      </c>
      <c r="R13" s="210">
        <f>'02-Mapa de riesgo'!AH14</f>
        <v>0</v>
      </c>
      <c r="S13" s="211">
        <f>'02-Mapa de riesgo'!AJ14</f>
        <v>0</v>
      </c>
      <c r="T13" s="156"/>
      <c r="U13" s="157"/>
      <c r="V13" s="157"/>
      <c r="W13" s="465"/>
      <c r="X13" s="159"/>
    </row>
    <row r="14" spans="1:24" ht="12.75" customHeight="1" x14ac:dyDescent="0.2">
      <c r="A14" s="443"/>
      <c r="B14" s="443"/>
      <c r="C14" s="443"/>
      <c r="D14" s="443"/>
      <c r="E14" s="443"/>
      <c r="F14" s="443"/>
      <c r="G14" s="443"/>
      <c r="H14" s="446"/>
      <c r="I14" s="446"/>
      <c r="J14" s="236" t="str">
        <f>'02-Mapa de riesgo'!G15</f>
        <v>Memorando a cada facultad y programa recordando la fecha de vencimiento y la fecha oportuna de solicitud de renovación del registro calificad</v>
      </c>
      <c r="K14" s="207">
        <f>'02-Mapa de riesgo'!L15</f>
        <v>0</v>
      </c>
      <c r="L14" s="207" t="str">
        <f>'02-Mapa de riesgo'!Q15</f>
        <v>Profesional Transitorio</v>
      </c>
      <c r="M14" s="208" t="str">
        <f>'02-Mapa de riesgo'!U15</f>
        <v>Oportuno</v>
      </c>
      <c r="N14" s="208" t="str">
        <f>'02-Mapa de riesgo'!Z15</f>
        <v>Preventivo</v>
      </c>
      <c r="O14" s="449"/>
      <c r="P14" s="157"/>
      <c r="Q14" s="210" t="str">
        <f>'02-Mapa de riesgo'!AG15</f>
        <v>ASUMIR</v>
      </c>
      <c r="R14" s="210">
        <f>'02-Mapa de riesgo'!AH15</f>
        <v>0</v>
      </c>
      <c r="S14" s="211">
        <f>'02-Mapa de riesgo'!AJ15</f>
        <v>0</v>
      </c>
      <c r="T14" s="156"/>
      <c r="U14" s="157"/>
      <c r="V14" s="157"/>
      <c r="W14" s="452"/>
      <c r="X14" s="461"/>
    </row>
    <row r="15" spans="1:24" ht="12.75" customHeight="1" x14ac:dyDescent="0.2">
      <c r="A15" s="444"/>
      <c r="B15" s="444"/>
      <c r="C15" s="444"/>
      <c r="D15" s="444"/>
      <c r="E15" s="444"/>
      <c r="F15" s="444"/>
      <c r="G15" s="444"/>
      <c r="H15" s="447"/>
      <c r="I15" s="447"/>
      <c r="J15" s="236" t="str">
        <f>'02-Mapa de riesgo'!G16</f>
        <v>Asesoria a los programas sobre la aplicación de la política académica curricular institucional</v>
      </c>
      <c r="K15" s="207">
        <f>'02-Mapa de riesgo'!L16</f>
        <v>0</v>
      </c>
      <c r="L15" s="207" t="str">
        <f>'02-Mapa de riesgo'!Q16</f>
        <v>Profesional Transitorio</v>
      </c>
      <c r="M15" s="208" t="str">
        <f>'02-Mapa de riesgo'!U16</f>
        <v>Oportuno</v>
      </c>
      <c r="N15" s="208" t="str">
        <f>'02-Mapa de riesgo'!Z16</f>
        <v>Preventivo</v>
      </c>
      <c r="O15" s="450"/>
      <c r="P15" s="157"/>
      <c r="Q15" s="210" t="str">
        <f>'02-Mapa de riesgo'!AG16</f>
        <v>ASUMIR</v>
      </c>
      <c r="R15" s="210">
        <f>'02-Mapa de riesgo'!AH16</f>
        <v>0</v>
      </c>
      <c r="S15" s="211">
        <f>'02-Mapa de riesgo'!AJ16</f>
        <v>0</v>
      </c>
      <c r="T15" s="156"/>
      <c r="U15" s="157"/>
      <c r="V15" s="157"/>
      <c r="W15" s="453"/>
      <c r="X15" s="462"/>
    </row>
    <row r="16" spans="1:24" ht="12.75" customHeight="1" x14ac:dyDescent="0.2">
      <c r="A16" s="454">
        <v>3</v>
      </c>
      <c r="B16" s="454" t="e">
        <f>'01-Mapa de Riesgos'!#REF!</f>
        <v>#REF!</v>
      </c>
      <c r="C16" s="455" t="e">
        <f>+'01-Mapa de Riesgos'!#REF!</f>
        <v>#REF!</v>
      </c>
      <c r="D16" s="455" t="e">
        <f>'01-Mapa de Riesgos'!#REF!</f>
        <v>#REF!</v>
      </c>
      <c r="E16" s="456" t="str">
        <f>'01-Mapa de Riesgos'!N17</f>
        <v>Posibilidad de afectación económica y reputacional  por incorrecta asignación de puntos que implique devolución de dinero por parte del docente,    debido a vacios en la norma y falta de automatización del proceso.</v>
      </c>
      <c r="F16" s="442" t="str">
        <f>'02-Mapa de riesgo'!AD17</f>
        <v>MODERADO</v>
      </c>
      <c r="G16" s="442" t="str">
        <f>'02-Mapa de riesgo'!AE17</f>
        <v>Monto del valor excedido</v>
      </c>
      <c r="H16" s="463"/>
      <c r="I16" s="464"/>
      <c r="J16" s="236" t="str">
        <f>'02-Mapa de riesgo'!G17</f>
        <v>Verificar el cumplimiento de los requisitos exigidos en la Reglamentación externa e interna, realizando los procesos adecuadamente, con la colaboración de especialistas académicos. Revisión de los Actos Administrativos (Resolución de Rectoría) elaborados, de acuerdo con el estudio preliminar aprobado en Acta.</v>
      </c>
      <c r="K16" s="207" t="str">
        <f>'02-Mapa de riesgo'!L17</f>
        <v>Documentos digitales- Sistema información CIARP</v>
      </c>
      <c r="L16" s="207" t="str">
        <f>'02-Mapa de riesgo'!Q17</f>
        <v>Secretaria General</v>
      </c>
      <c r="M16" s="208" t="str">
        <f>'02-Mapa de riesgo'!U17</f>
        <v>Oportuno</v>
      </c>
      <c r="N16" s="208" t="str">
        <f>'02-Mapa de riesgo'!Z17</f>
        <v>Preventivo</v>
      </c>
      <c r="O16" s="448" t="str">
        <f>'02-Mapa de riesgo'!AB17</f>
        <v>ACEPTABLE</v>
      </c>
      <c r="P16" s="157"/>
      <c r="Q16" s="210" t="str">
        <f>'02-Mapa de riesgo'!AG17</f>
        <v>COMPARTIR</v>
      </c>
      <c r="R16" s="210" t="str">
        <f>'02-Mapa de riesgo'!AH17</f>
        <v>el Comité de Asignación contrasta con el 1279, la Secretaria General verifica que el acto administrativo de cuenta de lo aprobado en el acto administrativo de CIARP</v>
      </c>
      <c r="S16" s="211" t="str">
        <f>'02-Mapa de riesgo'!AJ17</f>
        <v xml:space="preserve">CIARP
Secretaria General </v>
      </c>
      <c r="T16" s="156"/>
      <c r="U16" s="157"/>
      <c r="V16" s="157"/>
      <c r="W16" s="465"/>
      <c r="X16" s="59"/>
    </row>
    <row r="17" spans="1:24" ht="12.75" customHeight="1" x14ac:dyDescent="0.2">
      <c r="A17" s="443"/>
      <c r="B17" s="443"/>
      <c r="C17" s="443"/>
      <c r="D17" s="443"/>
      <c r="E17" s="443"/>
      <c r="F17" s="443"/>
      <c r="G17" s="443"/>
      <c r="H17" s="446"/>
      <c r="I17" s="446"/>
      <c r="J17" s="236" t="str">
        <f>'02-Mapa de riesgo'!G18</f>
        <v>Verificación de los procesos y puntos aplicados realizadas en las Auditorias externas e internas</v>
      </c>
      <c r="K17" s="207">
        <f>'02-Mapa de riesgo'!L18</f>
        <v>0</v>
      </c>
      <c r="L17" s="207" t="str">
        <f>'02-Mapa de riesgo'!Q18</f>
        <v>Transitorios Profesional Administrativo/ Control Interno</v>
      </c>
      <c r="M17" s="208" t="str">
        <f>'02-Mapa de riesgo'!U18</f>
        <v>Oportuno</v>
      </c>
      <c r="N17" s="208" t="str">
        <f>'02-Mapa de riesgo'!Z18</f>
        <v>Detectivo</v>
      </c>
      <c r="O17" s="449"/>
      <c r="P17" s="157"/>
      <c r="Q17" s="210" t="str">
        <f>'02-Mapa de riesgo'!AG18</f>
        <v>COMPARTIR</v>
      </c>
      <c r="R17" s="210" t="str">
        <f>'02-Mapa de riesgo'!AH18</f>
        <v>Se realiza la auditoria cuando corresponda de acuerdo al muestreo</v>
      </c>
      <c r="S17" s="211" t="str">
        <f>'02-Mapa de riesgo'!AJ18</f>
        <v>CIARP
Entes de control</v>
      </c>
      <c r="T17" s="156"/>
      <c r="U17" s="157"/>
      <c r="V17" s="157"/>
      <c r="W17" s="452"/>
      <c r="X17" s="59"/>
    </row>
    <row r="18" spans="1:24" ht="12.75" customHeight="1" x14ac:dyDescent="0.2">
      <c r="A18" s="444"/>
      <c r="B18" s="444"/>
      <c r="C18" s="444"/>
      <c r="D18" s="444"/>
      <c r="E18" s="444"/>
      <c r="F18" s="444"/>
      <c r="G18" s="444"/>
      <c r="H18" s="447"/>
      <c r="I18" s="447"/>
      <c r="J18" s="236" t="str">
        <f>'02-Mapa de riesgo'!G19</f>
        <v>Verificación de los puntos aplicados a nómina o contratación vigente</v>
      </c>
      <c r="K18" s="207">
        <f>'02-Mapa de riesgo'!L19</f>
        <v>0</v>
      </c>
      <c r="L18" s="207" t="str">
        <f>'02-Mapa de riesgo'!Q19</f>
        <v>Transitorios Profesional Administrativo/ Profesional de Nómina</v>
      </c>
      <c r="M18" s="208" t="str">
        <f>'02-Mapa de riesgo'!U19</f>
        <v>Oportuno</v>
      </c>
      <c r="N18" s="208" t="str">
        <f>'02-Mapa de riesgo'!Z19</f>
        <v>Detectivo</v>
      </c>
      <c r="O18" s="450"/>
      <c r="P18" s="157"/>
      <c r="Q18" s="210" t="str">
        <f>'02-Mapa de riesgo'!AG19</f>
        <v>COMPARTIR</v>
      </c>
      <c r="R18" s="210" t="str">
        <f>'02-Mapa de riesgo'!AH19</f>
        <v>La profesional de Nomina verifica que los puntos aprobados queden correctamente aprobados para pago</v>
      </c>
      <c r="S18" s="211" t="str">
        <f>'02-Mapa de riesgo'!AJ19</f>
        <v>CIARP
Nómina</v>
      </c>
      <c r="T18" s="156"/>
      <c r="U18" s="157"/>
      <c r="V18" s="157"/>
      <c r="W18" s="453"/>
      <c r="X18" s="59"/>
    </row>
    <row r="19" spans="1:24" ht="12.75" customHeight="1" x14ac:dyDescent="0.2">
      <c r="A19" s="454">
        <v>4</v>
      </c>
      <c r="B19" s="454" t="e">
        <f>'01-Mapa de Riesgos'!#REF!</f>
        <v>#REF!</v>
      </c>
      <c r="C19" s="455" t="e">
        <f>+'01-Mapa de Riesgos'!#REF!</f>
        <v>#REF!</v>
      </c>
      <c r="D19" s="455" t="e">
        <f>'01-Mapa de Riesgos'!#REF!</f>
        <v>#REF!</v>
      </c>
      <c r="E19" s="456" t="str">
        <f>'01-Mapa de Riesgos'!N20</f>
        <v>Posibilidad de afectación económica y reputacional  por cancelación de estudiantes en las asignaturas virtuales   a causa de que el reglamento estudiantil permite la cancelación en cualquier período del semestre académico, las brechas en habilidades y competencias para mantenerse en la modalidad y la falta de procedimientos institucionales que garanticen la creación y oferta de asignaturas virtuales.</v>
      </c>
      <c r="F19" s="442" t="str">
        <f>'02-Mapa de riesgo'!AD20</f>
        <v>MODERADO</v>
      </c>
      <c r="G19" s="442" t="str">
        <f>'02-Mapa de riesgo'!AE20</f>
        <v>% de cancelación de estudiantes =
(# de cancelaciones semestrales de estudiantes  en asignaturas virtuales por semestre/ # de estudiantes matriculados en asignaturas virtuales por semestre)* 100%</v>
      </c>
      <c r="H19" s="464"/>
      <c r="I19" s="464"/>
      <c r="J19" s="236" t="str">
        <f>'02-Mapa de riesgo'!G20</f>
        <v>Controles de acceso usuarios y contraseñas.</v>
      </c>
      <c r="K19" s="207">
        <f>'02-Mapa de riesgo'!L20</f>
        <v>0</v>
      </c>
      <c r="L19" s="207" t="str">
        <f>'02-Mapa de riesgo'!Q20</f>
        <v xml:space="preserve">Profesional de mercadeo
Profesional de pedagogía
Profesional de sistemas de información
Auxiliar de sistema de acompañamiento
Técnico 
</v>
      </c>
      <c r="M19" s="208" t="str">
        <f>'02-Mapa de riesgo'!U20</f>
        <v>Oportuno</v>
      </c>
      <c r="N19" s="208" t="str">
        <f>'02-Mapa de riesgo'!Z20</f>
        <v>Preventivo</v>
      </c>
      <c r="O19" s="448" t="str">
        <f>'02-Mapa de riesgo'!AB20</f>
        <v>ACEPTABLE</v>
      </c>
      <c r="P19" s="157"/>
      <c r="Q19" s="210" t="str">
        <f>'02-Mapa de riesgo'!AG20</f>
        <v>REDUCIR</v>
      </c>
      <c r="R19" s="210" t="str">
        <f>'02-Mapa de riesgo'!AH20</f>
        <v>Comunicación permanente con los estudiantes a través los canales de contacto de Univirtual</v>
      </c>
      <c r="S19" s="211">
        <f>'02-Mapa de riesgo'!AJ20</f>
        <v>0</v>
      </c>
      <c r="T19" s="156"/>
      <c r="U19" s="157"/>
      <c r="V19" s="157"/>
      <c r="W19" s="465"/>
      <c r="X19" s="59"/>
    </row>
    <row r="20" spans="1:24" ht="12.75" customHeight="1" x14ac:dyDescent="0.2">
      <c r="A20" s="443"/>
      <c r="B20" s="443"/>
      <c r="C20" s="443"/>
      <c r="D20" s="443"/>
      <c r="E20" s="443"/>
      <c r="F20" s="443"/>
      <c r="G20" s="443"/>
      <c r="H20" s="446"/>
      <c r="I20" s="446"/>
      <c r="J20" s="236" t="str">
        <f>'02-Mapa de riesgo'!G21</f>
        <v>Realización de Backup a los computadores del Sistema Integral de Gestión</v>
      </c>
      <c r="K20" s="207">
        <f>'02-Mapa de riesgo'!L21</f>
        <v>0</v>
      </c>
      <c r="L20" s="207" t="str">
        <f>'02-Mapa de riesgo'!Q21</f>
        <v xml:space="preserve">Profesional de mercadeo
Profesional de pedagogía
Profesional de sistemas de información
Auxiliar de sistema de acompañamiento
Técnico </v>
      </c>
      <c r="M20" s="208" t="str">
        <f>'02-Mapa de riesgo'!U21</f>
        <v>Oportuno</v>
      </c>
      <c r="N20" s="208" t="str">
        <f>'02-Mapa de riesgo'!Z21</f>
        <v>Detectivo</v>
      </c>
      <c r="O20" s="449"/>
      <c r="P20" s="157"/>
      <c r="Q20" s="210" t="str">
        <f>'02-Mapa de riesgo'!AG21</f>
        <v>REDUCIR</v>
      </c>
      <c r="R20" s="210" t="str">
        <f>'02-Mapa de riesgo'!AH21</f>
        <v>Identificación de estudiantes con riesgo de cancelación o abandono de asignaturas semipresenciales y remitir aquellos casos que presenten causas personales y/o académicas a las dependencias que correspondan</v>
      </c>
      <c r="S20" s="211">
        <f>'02-Mapa de riesgo'!AJ21</f>
        <v>0</v>
      </c>
      <c r="T20" s="156"/>
      <c r="U20" s="157"/>
      <c r="V20" s="157"/>
      <c r="W20" s="452"/>
      <c r="X20" s="59"/>
    </row>
    <row r="21" spans="1:24" ht="12.75" customHeight="1" x14ac:dyDescent="0.2">
      <c r="A21" s="444"/>
      <c r="B21" s="444"/>
      <c r="C21" s="444"/>
      <c r="D21" s="444"/>
      <c r="E21" s="444"/>
      <c r="F21" s="444"/>
      <c r="G21" s="444"/>
      <c r="H21" s="447"/>
      <c r="I21" s="447"/>
      <c r="J21" s="236" t="str">
        <f>'02-Mapa de riesgo'!G22</f>
        <v>Backup de los servidores</v>
      </c>
      <c r="K21" s="207" t="str">
        <f>'02-Mapa de riesgo'!L22</f>
        <v>Sotware de GTISI
Página Web-CRIE</v>
      </c>
      <c r="L21" s="207">
        <f>'02-Mapa de riesgo'!Q22</f>
        <v>0</v>
      </c>
      <c r="M21" s="208">
        <f>'02-Mapa de riesgo'!U22</f>
        <v>0</v>
      </c>
      <c r="N21" s="208">
        <f>'02-Mapa de riesgo'!Z22</f>
        <v>0</v>
      </c>
      <c r="O21" s="450"/>
      <c r="P21" s="157"/>
      <c r="Q21" s="210">
        <f>'02-Mapa de riesgo'!AG22</f>
        <v>0</v>
      </c>
      <c r="R21" s="210">
        <f>'02-Mapa de riesgo'!AH22</f>
        <v>0</v>
      </c>
      <c r="S21" s="211">
        <f>'02-Mapa de riesgo'!AJ22</f>
        <v>0</v>
      </c>
      <c r="T21" s="156"/>
      <c r="U21" s="157"/>
      <c r="V21" s="157"/>
      <c r="W21" s="453"/>
      <c r="X21" s="59"/>
    </row>
    <row r="22" spans="1:24" ht="12.75" customHeight="1" x14ac:dyDescent="0.2">
      <c r="A22" s="454">
        <v>5</v>
      </c>
      <c r="B22" s="454" t="e">
        <f>'01-Mapa de Riesgos'!#REF!</f>
        <v>#REF!</v>
      </c>
      <c r="C22" s="455" t="e">
        <f>+'01-Mapa de Riesgos'!#REF!</f>
        <v>#REF!</v>
      </c>
      <c r="D22" s="455" t="e">
        <f>'01-Mapa de Riesgos'!#REF!</f>
        <v>#REF!</v>
      </c>
      <c r="E22" s="456" t="str">
        <f>'01-Mapa de Riesgos'!N23</f>
        <v>Posibilidad de afectación económica y reputacional  por insatisfacción de los egresados con la Universidad,   debido a debilidades en los procesos de comunicación y al desconocimiento de los beneficios de vinculación con la Universidad.</v>
      </c>
      <c r="F22" s="442" t="str">
        <f>'02-Mapa de riesgo'!AD23</f>
        <v>MODERADO</v>
      </c>
      <c r="G22" s="442" t="str">
        <f>'02-Mapa de riesgo'!AE23</f>
        <v>Encuesta de satisfacción enviada a los egresados participantes de los eventos realizados por la asociación de egresados en los ultimos seis meses con porcentaje de satisfacción igual o superior al 70%</v>
      </c>
      <c r="H22" s="464"/>
      <c r="I22" s="464"/>
      <c r="J22" s="236" t="str">
        <f>'02-Mapa de riesgo'!G23</f>
        <v>Sistema de seguimiento a través del área de GTISI</v>
      </c>
      <c r="K22" s="207">
        <f>'02-Mapa de riesgo'!L23</f>
        <v>0</v>
      </c>
      <c r="L22" s="207" t="str">
        <f>'02-Mapa de riesgo'!Q23</f>
        <v>Ingeniero GTISI y Coordinadora Gestión Egresados</v>
      </c>
      <c r="M22" s="208" t="str">
        <f>'02-Mapa de riesgo'!U23</f>
        <v>Oportuno</v>
      </c>
      <c r="N22" s="208" t="str">
        <f>'02-Mapa de riesgo'!Z23</f>
        <v>Detectivo</v>
      </c>
      <c r="O22" s="448" t="str">
        <f>'02-Mapa de riesgo'!AB23</f>
        <v>ACEPTABLE</v>
      </c>
      <c r="P22" s="157"/>
      <c r="Q22" s="210" t="str">
        <f>'02-Mapa de riesgo'!AG23</f>
        <v>REDUCIR</v>
      </c>
      <c r="R22" s="210" t="str">
        <f>'02-Mapa de riesgo'!AH23</f>
        <v>Fortalecer los procesos de comunicación para garantizar el conocimiento de los beneficios de vinculación con la Asociación de Egresados</v>
      </c>
      <c r="S22" s="211">
        <f>'02-Mapa de riesgo'!AJ23</f>
        <v>0</v>
      </c>
      <c r="T22" s="156"/>
      <c r="U22" s="157"/>
      <c r="V22" s="157"/>
      <c r="W22" s="465"/>
      <c r="X22" s="59"/>
    </row>
    <row r="23" spans="1:24" ht="12.75" customHeight="1" x14ac:dyDescent="0.2">
      <c r="A23" s="443"/>
      <c r="B23" s="443"/>
      <c r="C23" s="443"/>
      <c r="D23" s="443"/>
      <c r="E23" s="443"/>
      <c r="F23" s="443"/>
      <c r="G23" s="443"/>
      <c r="H23" s="446"/>
      <c r="I23" s="446"/>
      <c r="J23" s="236">
        <f>'02-Mapa de riesgo'!G24</f>
        <v>0</v>
      </c>
      <c r="K23" s="207">
        <f>'02-Mapa de riesgo'!L24</f>
        <v>0</v>
      </c>
      <c r="L23" s="207">
        <f>'02-Mapa de riesgo'!Q24</f>
        <v>0</v>
      </c>
      <c r="M23" s="208">
        <f>'02-Mapa de riesgo'!U24</f>
        <v>0</v>
      </c>
      <c r="N23" s="208">
        <f>'02-Mapa de riesgo'!Z24</f>
        <v>0</v>
      </c>
      <c r="O23" s="449"/>
      <c r="P23" s="157"/>
      <c r="Q23" s="210">
        <f>'02-Mapa de riesgo'!AG24</f>
        <v>0</v>
      </c>
      <c r="R23" s="210">
        <f>'02-Mapa de riesgo'!AH24</f>
        <v>0</v>
      </c>
      <c r="S23" s="211">
        <f>'02-Mapa de riesgo'!AJ24</f>
        <v>0</v>
      </c>
      <c r="T23" s="156"/>
      <c r="U23" s="157"/>
      <c r="V23" s="157"/>
      <c r="W23" s="452"/>
      <c r="X23" s="59"/>
    </row>
    <row r="24" spans="1:24" ht="12.75" customHeight="1" x14ac:dyDescent="0.2">
      <c r="A24" s="444"/>
      <c r="B24" s="444"/>
      <c r="C24" s="444"/>
      <c r="D24" s="444"/>
      <c r="E24" s="444"/>
      <c r="F24" s="444"/>
      <c r="G24" s="444"/>
      <c r="H24" s="447"/>
      <c r="I24" s="447"/>
      <c r="J24" s="236">
        <f>'02-Mapa de riesgo'!G25</f>
        <v>0</v>
      </c>
      <c r="K24" s="207">
        <f>'02-Mapa de riesgo'!L25</f>
        <v>0</v>
      </c>
      <c r="L24" s="207">
        <f>'02-Mapa de riesgo'!Q25</f>
        <v>0</v>
      </c>
      <c r="M24" s="208">
        <f>'02-Mapa de riesgo'!U25</f>
        <v>0</v>
      </c>
      <c r="N24" s="208">
        <f>'02-Mapa de riesgo'!Z25</f>
        <v>0</v>
      </c>
      <c r="O24" s="450"/>
      <c r="P24" s="157"/>
      <c r="Q24" s="210">
        <f>'02-Mapa de riesgo'!AG25</f>
        <v>0</v>
      </c>
      <c r="R24" s="210">
        <f>'02-Mapa de riesgo'!AH25</f>
        <v>0</v>
      </c>
      <c r="S24" s="211">
        <f>'02-Mapa de riesgo'!AJ25</f>
        <v>0</v>
      </c>
      <c r="T24" s="156"/>
      <c r="U24" s="157"/>
      <c r="V24" s="157"/>
      <c r="W24" s="453"/>
      <c r="X24" s="59"/>
    </row>
    <row r="25" spans="1:24" ht="12.75" customHeight="1" x14ac:dyDescent="0.2">
      <c r="A25" s="454">
        <v>6</v>
      </c>
      <c r="B25" s="454" t="e">
        <f>'01-Mapa de Riesgos'!#REF!</f>
        <v>#REF!</v>
      </c>
      <c r="C25" s="455" t="e">
        <f>+'01-Mapa de Riesgos'!#REF!</f>
        <v>#REF!</v>
      </c>
      <c r="D25" s="455" t="e">
        <f>'01-Mapa de Riesgos'!#REF!</f>
        <v>#REF!</v>
      </c>
      <c r="E25" s="456" t="str">
        <f>'01-Mapa de Riesgos'!N26</f>
        <v>Posibilidad de afectación económica y reputacional  por desactualización de la información de contacto de los egresados,   debido a la falta de actualización periódica de la información de contacto de los mismos.</v>
      </c>
      <c r="F25" s="442" t="str">
        <f>'02-Mapa de riesgo'!AD26</f>
        <v>MODERADO</v>
      </c>
      <c r="G25" s="442" t="str">
        <f>'02-Mapa de riesgo'!AE26</f>
        <v>Número de registros de egresados actualizados / Total de egresados de los últimos 30 años</v>
      </c>
      <c r="H25" s="464"/>
      <c r="I25" s="464"/>
      <c r="J25" s="236" t="str">
        <f>'02-Mapa de riesgo'!G26</f>
        <v>Actualización y verificación periódica de la información de contacto de los egresados a través de encuestas, actividades institucionales y mecanismos de seguimiento implementados por la Asociación de Egresados.</v>
      </c>
      <c r="K25" s="207">
        <f>'02-Mapa de riesgo'!L26</f>
        <v>0</v>
      </c>
      <c r="L25" s="207" t="str">
        <f>'02-Mapa de riesgo'!Q26</f>
        <v>Ingeniero GTISI y Coordinación de Gestión de Egresados</v>
      </c>
      <c r="M25" s="208" t="str">
        <f>'02-Mapa de riesgo'!U26</f>
        <v>Oportuno</v>
      </c>
      <c r="N25" s="208" t="str">
        <f>'02-Mapa de riesgo'!Z26</f>
        <v>Preventivo</v>
      </c>
      <c r="O25" s="448" t="str">
        <f>'02-Mapa de riesgo'!AB26</f>
        <v>ACEPTABLE</v>
      </c>
      <c r="P25" s="157"/>
      <c r="Q25" s="210" t="str">
        <f>'02-Mapa de riesgo'!AG26</f>
        <v>REDUCIR</v>
      </c>
      <c r="R25" s="210" t="str">
        <f>'02-Mapa de riesgo'!AH26</f>
        <v>Realizar campañas periódicas de actualización de información de contacto de egresados mediante los canales institucionales de la Universidad.</v>
      </c>
      <c r="S25" s="211">
        <f>'02-Mapa de riesgo'!AJ26</f>
        <v>0</v>
      </c>
      <c r="T25" s="156"/>
      <c r="U25" s="157"/>
      <c r="V25" s="157"/>
      <c r="W25" s="465"/>
      <c r="X25" s="59"/>
    </row>
    <row r="26" spans="1:24" ht="12.75" customHeight="1" x14ac:dyDescent="0.2">
      <c r="A26" s="443"/>
      <c r="B26" s="443"/>
      <c r="C26" s="443"/>
      <c r="D26" s="443"/>
      <c r="E26" s="443"/>
      <c r="F26" s="443"/>
      <c r="G26" s="443"/>
      <c r="H26" s="446"/>
      <c r="I26" s="446"/>
      <c r="J26" s="236">
        <f>'02-Mapa de riesgo'!G27</f>
        <v>0</v>
      </c>
      <c r="K26" s="207">
        <f>'02-Mapa de riesgo'!L27</f>
        <v>0</v>
      </c>
      <c r="L26" s="207">
        <f>'02-Mapa de riesgo'!Q27</f>
        <v>0</v>
      </c>
      <c r="M26" s="208">
        <f>'02-Mapa de riesgo'!U27</f>
        <v>0</v>
      </c>
      <c r="N26" s="208">
        <f>'02-Mapa de riesgo'!Z27</f>
        <v>0</v>
      </c>
      <c r="O26" s="449"/>
      <c r="P26" s="157"/>
      <c r="Q26" s="210">
        <f>'02-Mapa de riesgo'!AG27</f>
        <v>0</v>
      </c>
      <c r="R26" s="210">
        <f>'02-Mapa de riesgo'!AH27</f>
        <v>0</v>
      </c>
      <c r="S26" s="211">
        <f>'02-Mapa de riesgo'!AJ27</f>
        <v>0</v>
      </c>
      <c r="T26" s="156"/>
      <c r="U26" s="157"/>
      <c r="V26" s="157"/>
      <c r="W26" s="452"/>
      <c r="X26" s="59"/>
    </row>
    <row r="27" spans="1:24" ht="12.75" customHeight="1" x14ac:dyDescent="0.2">
      <c r="A27" s="444"/>
      <c r="B27" s="444"/>
      <c r="C27" s="444"/>
      <c r="D27" s="444"/>
      <c r="E27" s="444"/>
      <c r="F27" s="444"/>
      <c r="G27" s="444"/>
      <c r="H27" s="447"/>
      <c r="I27" s="447"/>
      <c r="J27" s="236">
        <f>'02-Mapa de riesgo'!G28</f>
        <v>0</v>
      </c>
      <c r="K27" s="207">
        <f>'02-Mapa de riesgo'!L28</f>
        <v>0</v>
      </c>
      <c r="L27" s="207">
        <f>'02-Mapa de riesgo'!Q28</f>
        <v>0</v>
      </c>
      <c r="M27" s="208">
        <f>'02-Mapa de riesgo'!U28</f>
        <v>0</v>
      </c>
      <c r="N27" s="208">
        <f>'02-Mapa de riesgo'!Z28</f>
        <v>0</v>
      </c>
      <c r="O27" s="450"/>
      <c r="P27" s="157"/>
      <c r="Q27" s="210">
        <f>'02-Mapa de riesgo'!AG28</f>
        <v>0</v>
      </c>
      <c r="R27" s="210">
        <f>'02-Mapa de riesgo'!AH28</f>
        <v>0</v>
      </c>
      <c r="S27" s="211">
        <f>'02-Mapa de riesgo'!AJ28</f>
        <v>0</v>
      </c>
      <c r="T27" s="156"/>
      <c r="U27" s="157"/>
      <c r="V27" s="157"/>
      <c r="W27" s="453"/>
      <c r="X27" s="59"/>
    </row>
    <row r="28" spans="1:24" ht="12.75" customHeight="1" x14ac:dyDescent="0.2">
      <c r="A28" s="454">
        <v>7</v>
      </c>
      <c r="B28" s="454" t="e">
        <f>'01-Mapa de Riesgos'!#REF!</f>
        <v>#REF!</v>
      </c>
      <c r="C28" s="455" t="e">
        <f>+'01-Mapa de Riesgos'!#REF!</f>
        <v>#REF!</v>
      </c>
      <c r="D28" s="455" t="e">
        <f>'01-Mapa de Riesgos'!#REF!</f>
        <v>#REF!</v>
      </c>
      <c r="E28" s="456" t="str">
        <f>'01-Mapa de Riesgos'!N29</f>
        <v>Posibilidad de afectación reputacional  por bajo impacto de los egresados en el medio laboral y social,   debido a la falta de herramientas o mecanismos efectivos para el seguimiento de la trayectoria laboral de los egresados.</v>
      </c>
      <c r="F28" s="442" t="str">
        <f>'02-Mapa de riesgo'!AD29</f>
        <v>MODERADO</v>
      </c>
      <c r="G28" s="442" t="str">
        <f>'02-Mapa de riesgo'!AE29</f>
        <v xml:space="preserve">Número de egresados con información laboral reportada / 10% del total de egresados de los ultimos 10 años </v>
      </c>
      <c r="H28" s="464"/>
      <c r="I28" s="464"/>
      <c r="J28" s="236" t="str">
        <f>'02-Mapa de riesgo'!G29</f>
        <v>Seguimiento al impacto laboral de los egresados mediante:
resultados del Observatorio Laboral para la Educación (OLE)
encuestas de egresados sobre su situación laboral
encuestas a empleadores sobre satisfacción con el perfil del egresado.</v>
      </c>
      <c r="K28" s="207">
        <f>'02-Mapa de riesgo'!L29</f>
        <v>0</v>
      </c>
      <c r="L28" s="207" t="str">
        <f>'02-Mapa de riesgo'!Q29</f>
        <v>Ingeniero GTISI y Coordinación de Gestión de Egresados</v>
      </c>
      <c r="M28" s="208" t="str">
        <f>'02-Mapa de riesgo'!U29</f>
        <v>Oportuno</v>
      </c>
      <c r="N28" s="208" t="str">
        <f>'02-Mapa de riesgo'!Z29</f>
        <v>Preventivo</v>
      </c>
      <c r="O28" s="448" t="str">
        <f>'02-Mapa de riesgo'!AB29</f>
        <v>ACEPTABLE</v>
      </c>
      <c r="P28" s="157"/>
      <c r="Q28" s="210" t="str">
        <f>'02-Mapa de riesgo'!AG29</f>
        <v>REDUCIR</v>
      </c>
      <c r="R28" s="210" t="str">
        <f>'02-Mapa de riesgo'!AH29</f>
        <v>Realizar seguimiento periódico a la información obtenida del Observatorio Laboral para la Educación y de las encuestas de egresados y empleadores para fortalecer el análisis del impacto del egresado.</v>
      </c>
      <c r="S28" s="211">
        <f>'02-Mapa de riesgo'!AJ29</f>
        <v>0</v>
      </c>
      <c r="T28" s="156"/>
      <c r="U28" s="157"/>
      <c r="V28" s="157"/>
      <c r="W28" s="465"/>
      <c r="X28" s="59"/>
    </row>
    <row r="29" spans="1:24" ht="12.75" customHeight="1" x14ac:dyDescent="0.2">
      <c r="A29" s="443"/>
      <c r="B29" s="443"/>
      <c r="C29" s="443"/>
      <c r="D29" s="443"/>
      <c r="E29" s="443"/>
      <c r="F29" s="443"/>
      <c r="G29" s="443"/>
      <c r="H29" s="446"/>
      <c r="I29" s="446"/>
      <c r="J29" s="236">
        <f>'02-Mapa de riesgo'!G30</f>
        <v>0</v>
      </c>
      <c r="K29" s="207">
        <f>'02-Mapa de riesgo'!L30</f>
        <v>0</v>
      </c>
      <c r="L29" s="207">
        <f>'02-Mapa de riesgo'!Q30</f>
        <v>0</v>
      </c>
      <c r="M29" s="208">
        <f>'02-Mapa de riesgo'!U30</f>
        <v>0</v>
      </c>
      <c r="N29" s="208">
        <f>'02-Mapa de riesgo'!Z30</f>
        <v>0</v>
      </c>
      <c r="O29" s="449"/>
      <c r="P29" s="157"/>
      <c r="Q29" s="210">
        <f>'02-Mapa de riesgo'!AG30</f>
        <v>0</v>
      </c>
      <c r="R29" s="210">
        <f>'02-Mapa de riesgo'!AH30</f>
        <v>0</v>
      </c>
      <c r="S29" s="211">
        <f>'02-Mapa de riesgo'!AJ30</f>
        <v>0</v>
      </c>
      <c r="T29" s="156"/>
      <c r="U29" s="157"/>
      <c r="V29" s="157"/>
      <c r="W29" s="452"/>
      <c r="X29" s="59"/>
    </row>
    <row r="30" spans="1:24" ht="12.75" customHeight="1" x14ac:dyDescent="0.2">
      <c r="A30" s="444"/>
      <c r="B30" s="444"/>
      <c r="C30" s="444"/>
      <c r="D30" s="444"/>
      <c r="E30" s="444"/>
      <c r="F30" s="444"/>
      <c r="G30" s="444"/>
      <c r="H30" s="447"/>
      <c r="I30" s="447"/>
      <c r="J30" s="236">
        <f>'02-Mapa de riesgo'!G31</f>
        <v>0</v>
      </c>
      <c r="K30" s="207">
        <f>'02-Mapa de riesgo'!L31</f>
        <v>0</v>
      </c>
      <c r="L30" s="207">
        <f>'02-Mapa de riesgo'!Q31</f>
        <v>0</v>
      </c>
      <c r="M30" s="208">
        <f>'02-Mapa de riesgo'!U31</f>
        <v>0</v>
      </c>
      <c r="N30" s="208">
        <f>'02-Mapa de riesgo'!Z31</f>
        <v>0</v>
      </c>
      <c r="O30" s="450"/>
      <c r="P30" s="157"/>
      <c r="Q30" s="210">
        <f>'02-Mapa de riesgo'!AG31</f>
        <v>0</v>
      </c>
      <c r="R30" s="210">
        <f>'02-Mapa de riesgo'!AH31</f>
        <v>0</v>
      </c>
      <c r="S30" s="211">
        <f>'02-Mapa de riesgo'!AJ31</f>
        <v>0</v>
      </c>
      <c r="T30" s="156"/>
      <c r="U30" s="157"/>
      <c r="V30" s="157"/>
      <c r="W30" s="453"/>
      <c r="X30" s="59"/>
    </row>
    <row r="31" spans="1:24" ht="12.75" customHeight="1" x14ac:dyDescent="0.2">
      <c r="A31" s="454">
        <v>8</v>
      </c>
      <c r="B31" s="454" t="e">
        <f>'01-Mapa de Riesgos'!#REF!</f>
        <v>#REF!</v>
      </c>
      <c r="C31" s="455" t="e">
        <f>+'01-Mapa de Riesgos'!#REF!</f>
        <v>#REF!</v>
      </c>
      <c r="D31" s="455" t="e">
        <f>'01-Mapa de Riesgos'!#REF!</f>
        <v>#REF!</v>
      </c>
      <c r="E31" s="456" t="str">
        <f>'01-Mapa de Riesgos'!N32</f>
        <v>Posibilidad de afectación reputacional  por Incumplimiento en el tiempo de la promesa de servicio,   debido a las devoluciones en el proceso precontractual  y demoras en la entrega de la información por parte de las dependencias.</v>
      </c>
      <c r="F31" s="442" t="str">
        <f>'02-Mapa de riesgo'!AD32</f>
        <v>MODERADO</v>
      </c>
      <c r="G31" s="442" t="str">
        <f>'02-Mapa de riesgo'!AE32</f>
        <v>(Cantidad de contratos fuera del tiempo de la promesa de servicio/Cantidad de contratos perfeccionados) * 100%</v>
      </c>
      <c r="H31" s="464"/>
      <c r="I31" s="464"/>
      <c r="J31" s="236" t="str">
        <f>'02-Mapa de riesgo'!G32</f>
        <v>Verificación en bases de datos de contratos perfeccionados</v>
      </c>
      <c r="K31" s="207">
        <f>'02-Mapa de riesgo'!L32</f>
        <v>0</v>
      </c>
      <c r="L31" s="207" t="str">
        <f>'02-Mapa de riesgo'!Q32</f>
        <v>Asesor grado 12</v>
      </c>
      <c r="M31" s="208" t="str">
        <f>'02-Mapa de riesgo'!U32</f>
        <v>Oportuno</v>
      </c>
      <c r="N31" s="208" t="str">
        <f>'02-Mapa de riesgo'!Z32</f>
        <v>Preventivo</v>
      </c>
      <c r="O31" s="448" t="str">
        <f>'02-Mapa de riesgo'!AB32</f>
        <v>ACEPTABLE</v>
      </c>
      <c r="P31" s="157"/>
      <c r="Q31" s="210" t="str">
        <f>'02-Mapa de riesgo'!AG32</f>
        <v>REDUCIR</v>
      </c>
      <c r="R31" s="210" t="str">
        <f>'02-Mapa de riesgo'!AH32</f>
        <v>Verificación de la base de datos de contratos perfeccionados para evitar superar los tiempos de la promesa de servicio.</v>
      </c>
      <c r="S31" s="211">
        <f>'02-Mapa de riesgo'!AJ32</f>
        <v>0</v>
      </c>
      <c r="T31" s="156"/>
      <c r="U31" s="157"/>
      <c r="V31" s="157"/>
      <c r="W31" s="465"/>
      <c r="X31" s="59"/>
    </row>
    <row r="32" spans="1:24" ht="12.75" customHeight="1" x14ac:dyDescent="0.2">
      <c r="A32" s="443"/>
      <c r="B32" s="443"/>
      <c r="C32" s="443"/>
      <c r="D32" s="443"/>
      <c r="E32" s="443"/>
      <c r="F32" s="443"/>
      <c r="G32" s="443"/>
      <c r="H32" s="446"/>
      <c r="I32" s="446"/>
      <c r="J32" s="236">
        <f>'02-Mapa de riesgo'!G33</f>
        <v>0</v>
      </c>
      <c r="K32" s="207">
        <f>'02-Mapa de riesgo'!L33</f>
        <v>0</v>
      </c>
      <c r="L32" s="207">
        <f>'02-Mapa de riesgo'!Q33</f>
        <v>0</v>
      </c>
      <c r="M32" s="208">
        <f>'02-Mapa de riesgo'!U33</f>
        <v>0</v>
      </c>
      <c r="N32" s="208">
        <f>'02-Mapa de riesgo'!Z33</f>
        <v>0</v>
      </c>
      <c r="O32" s="449"/>
      <c r="P32" s="157"/>
      <c r="Q32" s="210">
        <f>'02-Mapa de riesgo'!AG33</f>
        <v>0</v>
      </c>
      <c r="R32" s="210">
        <f>'02-Mapa de riesgo'!AH33</f>
        <v>0</v>
      </c>
      <c r="S32" s="211">
        <f>'02-Mapa de riesgo'!AJ33</f>
        <v>0</v>
      </c>
      <c r="T32" s="156"/>
      <c r="U32" s="157"/>
      <c r="V32" s="157"/>
      <c r="W32" s="452"/>
      <c r="X32" s="59"/>
    </row>
    <row r="33" spans="1:24" ht="12.75" customHeight="1" x14ac:dyDescent="0.2">
      <c r="A33" s="444"/>
      <c r="B33" s="444"/>
      <c r="C33" s="444"/>
      <c r="D33" s="444"/>
      <c r="E33" s="444"/>
      <c r="F33" s="444"/>
      <c r="G33" s="444"/>
      <c r="H33" s="447"/>
      <c r="I33" s="447"/>
      <c r="J33" s="236">
        <f>'02-Mapa de riesgo'!G34</f>
        <v>0</v>
      </c>
      <c r="K33" s="207">
        <f>'02-Mapa de riesgo'!L34</f>
        <v>0</v>
      </c>
      <c r="L33" s="207">
        <f>'02-Mapa de riesgo'!Q34</f>
        <v>0</v>
      </c>
      <c r="M33" s="208">
        <f>'02-Mapa de riesgo'!U34</f>
        <v>0</v>
      </c>
      <c r="N33" s="208">
        <f>'02-Mapa de riesgo'!Z34</f>
        <v>0</v>
      </c>
      <c r="O33" s="450"/>
      <c r="P33" s="157"/>
      <c r="Q33" s="210">
        <f>'02-Mapa de riesgo'!AG34</f>
        <v>0</v>
      </c>
      <c r="R33" s="210">
        <f>'02-Mapa de riesgo'!AH34</f>
        <v>0</v>
      </c>
      <c r="S33" s="211">
        <f>'02-Mapa de riesgo'!AJ34</f>
        <v>0</v>
      </c>
      <c r="T33" s="156"/>
      <c r="U33" s="157"/>
      <c r="V33" s="157"/>
      <c r="W33" s="453"/>
      <c r="X33" s="59"/>
    </row>
    <row r="34" spans="1:24" ht="12.75" customHeight="1" x14ac:dyDescent="0.2">
      <c r="A34" s="454">
        <v>9</v>
      </c>
      <c r="B34" s="454" t="e">
        <f>'01-Mapa de Riesgos'!#REF!</f>
        <v>#REF!</v>
      </c>
      <c r="C34" s="455" t="e">
        <f>+'01-Mapa de Riesgos'!#REF!</f>
        <v>#REF!</v>
      </c>
      <c r="D34" s="455" t="e">
        <f>'01-Mapa de Riesgos'!#REF!</f>
        <v>#REF!</v>
      </c>
      <c r="E34" s="456" t="str">
        <f>'01-Mapa de Riesgos'!N35</f>
        <v>Posibilidad de afectación reputacional  por sanciones o hallazgos,   debido a la creación extemporanea de los contratos en la plataforma SECOP.</v>
      </c>
      <c r="F34" s="442" t="str">
        <f>'02-Mapa de riesgo'!AD35</f>
        <v>MODERADO</v>
      </c>
      <c r="G34" s="442" t="str">
        <f>'02-Mapa de riesgo'!AE35</f>
        <v>(Cantidad de contratos creados extemporaneos/Cantidad de contratos perfeccionados) * 100%</v>
      </c>
      <c r="H34" s="464"/>
      <c r="I34" s="464"/>
      <c r="J34" s="236" t="str">
        <f>'02-Mapa de riesgo'!G35</f>
        <v>Verificación en la matriz de control SECOP</v>
      </c>
      <c r="K34" s="207">
        <f>'02-Mapa de riesgo'!L35</f>
        <v>0</v>
      </c>
      <c r="L34" s="207" t="str">
        <f>'02-Mapa de riesgo'!Q35</f>
        <v>Asesor grado 12</v>
      </c>
      <c r="M34" s="208" t="str">
        <f>'02-Mapa de riesgo'!U35</f>
        <v>Oportuno</v>
      </c>
      <c r="N34" s="208" t="str">
        <f>'02-Mapa de riesgo'!Z35</f>
        <v>Preventivo</v>
      </c>
      <c r="O34" s="448" t="str">
        <f>'02-Mapa de riesgo'!AB35</f>
        <v>ACEPTABLE</v>
      </c>
      <c r="P34" s="157"/>
      <c r="Q34" s="210" t="str">
        <f>'02-Mapa de riesgo'!AG35</f>
        <v>REDUCIR</v>
      </c>
      <c r="R34" s="210" t="str">
        <f>'02-Mapa de riesgo'!AH35</f>
        <v>Sensibilización sobre los terminos legales establecidos para la publicación</v>
      </c>
      <c r="S34" s="211">
        <f>'02-Mapa de riesgo'!AJ35</f>
        <v>0</v>
      </c>
      <c r="T34" s="156"/>
      <c r="U34" s="157"/>
      <c r="V34" s="157"/>
      <c r="W34" s="465"/>
      <c r="X34" s="59"/>
    </row>
    <row r="35" spans="1:24" ht="12.75" customHeight="1" x14ac:dyDescent="0.2">
      <c r="A35" s="443"/>
      <c r="B35" s="443"/>
      <c r="C35" s="443"/>
      <c r="D35" s="443"/>
      <c r="E35" s="443"/>
      <c r="F35" s="443"/>
      <c r="G35" s="443"/>
      <c r="H35" s="446"/>
      <c r="I35" s="446"/>
      <c r="J35" s="236">
        <f>'02-Mapa de riesgo'!G36</f>
        <v>0</v>
      </c>
      <c r="K35" s="207">
        <f>'02-Mapa de riesgo'!L36</f>
        <v>0</v>
      </c>
      <c r="L35" s="207">
        <f>'02-Mapa de riesgo'!Q36</f>
        <v>0</v>
      </c>
      <c r="M35" s="208">
        <f>'02-Mapa de riesgo'!U36</f>
        <v>0</v>
      </c>
      <c r="N35" s="208">
        <f>'02-Mapa de riesgo'!Z36</f>
        <v>0</v>
      </c>
      <c r="O35" s="449"/>
      <c r="P35" s="157"/>
      <c r="Q35" s="210">
        <f>'02-Mapa de riesgo'!AG36</f>
        <v>0</v>
      </c>
      <c r="R35" s="210">
        <f>'02-Mapa de riesgo'!AH36</f>
        <v>0</v>
      </c>
      <c r="S35" s="211">
        <f>'02-Mapa de riesgo'!AJ36</f>
        <v>0</v>
      </c>
      <c r="T35" s="156"/>
      <c r="U35" s="157"/>
      <c r="V35" s="157"/>
      <c r="W35" s="452"/>
      <c r="X35" s="59"/>
    </row>
    <row r="36" spans="1:24" ht="12.75" customHeight="1" x14ac:dyDescent="0.2">
      <c r="A36" s="444"/>
      <c r="B36" s="444"/>
      <c r="C36" s="444"/>
      <c r="D36" s="444"/>
      <c r="E36" s="444"/>
      <c r="F36" s="444"/>
      <c r="G36" s="444"/>
      <c r="H36" s="447"/>
      <c r="I36" s="447"/>
      <c r="J36" s="236">
        <f>'02-Mapa de riesgo'!G37</f>
        <v>0</v>
      </c>
      <c r="K36" s="207">
        <f>'02-Mapa de riesgo'!L37</f>
        <v>0</v>
      </c>
      <c r="L36" s="207">
        <f>'02-Mapa de riesgo'!Q37</f>
        <v>0</v>
      </c>
      <c r="M36" s="208">
        <f>'02-Mapa de riesgo'!U37</f>
        <v>0</v>
      </c>
      <c r="N36" s="208">
        <f>'02-Mapa de riesgo'!Z37</f>
        <v>0</v>
      </c>
      <c r="O36" s="450"/>
      <c r="P36" s="157"/>
      <c r="Q36" s="210">
        <f>'02-Mapa de riesgo'!AG37</f>
        <v>0</v>
      </c>
      <c r="R36" s="210">
        <f>'02-Mapa de riesgo'!AH37</f>
        <v>0</v>
      </c>
      <c r="S36" s="211">
        <f>'02-Mapa de riesgo'!AJ37</f>
        <v>0</v>
      </c>
      <c r="T36" s="156"/>
      <c r="U36" s="157"/>
      <c r="V36" s="157"/>
      <c r="W36" s="453"/>
      <c r="X36" s="59"/>
    </row>
    <row r="37" spans="1:24" ht="12.75" customHeight="1" x14ac:dyDescent="0.2">
      <c r="A37" s="454">
        <v>10</v>
      </c>
      <c r="B37" s="454" t="e">
        <f>'01-Mapa de Riesgos'!#REF!</f>
        <v>#REF!</v>
      </c>
      <c r="C37" s="455" t="e">
        <f>+'01-Mapa de Riesgos'!#REF!</f>
        <v>#REF!</v>
      </c>
      <c r="D37" s="455" t="e">
        <f>'01-Mapa de Riesgos'!#REF!</f>
        <v>#REF!</v>
      </c>
      <c r="E37" s="456" t="str">
        <f>'01-Mapa de Riesgos'!N38</f>
        <v>Posibilidad de afectación económica y reputacional  por fallos adversos para la institución,   debido a la falta de defensa en los tiempos concedidos por el despacho.</v>
      </c>
      <c r="F37" s="442" t="str">
        <f>'02-Mapa de riesgo'!AD38</f>
        <v>MODERADO</v>
      </c>
      <c r="G37" s="442" t="str">
        <f>'02-Mapa de riesgo'!AE38</f>
        <v>(Tutelas atendidas en término/Total de tutelas recibidas)*100%</v>
      </c>
      <c r="H37" s="463"/>
      <c r="I37" s="464"/>
      <c r="J37" s="236" t="str">
        <f>'02-Mapa de riesgo'!G38</f>
        <v>Fecha de recibido de la tutela al correo electrónico autorizado</v>
      </c>
      <c r="K37" s="207">
        <f>'02-Mapa de riesgo'!L38</f>
        <v>0</v>
      </c>
      <c r="L37" s="207" t="str">
        <f>'02-Mapa de riesgo'!Q38</f>
        <v>Asesor grado 12</v>
      </c>
      <c r="M37" s="208" t="str">
        <f>'02-Mapa de riesgo'!U38</f>
        <v>Oportuno</v>
      </c>
      <c r="N37" s="208" t="str">
        <f>'02-Mapa de riesgo'!Z38</f>
        <v>Preventivo</v>
      </c>
      <c r="O37" s="448" t="str">
        <f>'02-Mapa de riesgo'!AB38</f>
        <v>ACEPTABLE</v>
      </c>
      <c r="P37" s="157"/>
      <c r="Q37" s="210" t="str">
        <f>'02-Mapa de riesgo'!AG38</f>
        <v>REDUCIR</v>
      </c>
      <c r="R37" s="210" t="str">
        <f>'02-Mapa de riesgo'!AH38</f>
        <v>Verificación permanente del correo electrónico autorizado</v>
      </c>
      <c r="S37" s="211">
        <f>'02-Mapa de riesgo'!AJ38</f>
        <v>0</v>
      </c>
      <c r="T37" s="156"/>
      <c r="U37" s="157"/>
      <c r="V37" s="157"/>
      <c r="W37" s="465"/>
      <c r="X37" s="59"/>
    </row>
    <row r="38" spans="1:24" ht="12.75" customHeight="1" x14ac:dyDescent="0.2">
      <c r="A38" s="443"/>
      <c r="B38" s="443"/>
      <c r="C38" s="443"/>
      <c r="D38" s="443"/>
      <c r="E38" s="443"/>
      <c r="F38" s="443"/>
      <c r="G38" s="443"/>
      <c r="H38" s="446"/>
      <c r="I38" s="446"/>
      <c r="J38" s="236">
        <f>'02-Mapa de riesgo'!G39</f>
        <v>0</v>
      </c>
      <c r="K38" s="207">
        <f>'02-Mapa de riesgo'!L39</f>
        <v>0</v>
      </c>
      <c r="L38" s="207">
        <f>'02-Mapa de riesgo'!Q39</f>
        <v>0</v>
      </c>
      <c r="M38" s="208">
        <f>'02-Mapa de riesgo'!U39</f>
        <v>0</v>
      </c>
      <c r="N38" s="208">
        <f>'02-Mapa de riesgo'!Z39</f>
        <v>0</v>
      </c>
      <c r="O38" s="449"/>
      <c r="P38" s="157"/>
      <c r="Q38" s="210">
        <f>'02-Mapa de riesgo'!AG39</f>
        <v>0</v>
      </c>
      <c r="R38" s="210">
        <f>'02-Mapa de riesgo'!AH39</f>
        <v>0</v>
      </c>
      <c r="S38" s="211">
        <f>'02-Mapa de riesgo'!AJ39</f>
        <v>0</v>
      </c>
      <c r="T38" s="156"/>
      <c r="U38" s="157"/>
      <c r="V38" s="157"/>
      <c r="W38" s="452"/>
      <c r="X38" s="59"/>
    </row>
    <row r="39" spans="1:24" ht="12.75" customHeight="1" x14ac:dyDescent="0.2">
      <c r="A39" s="444"/>
      <c r="B39" s="444"/>
      <c r="C39" s="444"/>
      <c r="D39" s="444"/>
      <c r="E39" s="444"/>
      <c r="F39" s="444"/>
      <c r="G39" s="444"/>
      <c r="H39" s="447"/>
      <c r="I39" s="447"/>
      <c r="J39" s="236">
        <f>'02-Mapa de riesgo'!G40</f>
        <v>0</v>
      </c>
      <c r="K39" s="207">
        <f>'02-Mapa de riesgo'!L40</f>
        <v>0</v>
      </c>
      <c r="L39" s="207">
        <f>'02-Mapa de riesgo'!Q40</f>
        <v>0</v>
      </c>
      <c r="M39" s="208">
        <f>'02-Mapa de riesgo'!U40</f>
        <v>0</v>
      </c>
      <c r="N39" s="208">
        <f>'02-Mapa de riesgo'!Z40</f>
        <v>0</v>
      </c>
      <c r="O39" s="450"/>
      <c r="P39" s="157"/>
      <c r="Q39" s="210">
        <f>'02-Mapa de riesgo'!AG40</f>
        <v>0</v>
      </c>
      <c r="R39" s="210">
        <f>'02-Mapa de riesgo'!AH40</f>
        <v>0</v>
      </c>
      <c r="S39" s="211">
        <f>'02-Mapa de riesgo'!AJ40</f>
        <v>0</v>
      </c>
      <c r="T39" s="156"/>
      <c r="U39" s="157"/>
      <c r="V39" s="157"/>
      <c r="W39" s="453"/>
      <c r="X39" s="59"/>
    </row>
    <row r="40" spans="1:24" ht="12.75" customHeight="1" x14ac:dyDescent="0.2">
      <c r="A40" s="454">
        <v>11</v>
      </c>
      <c r="B40" s="454" t="e">
        <f>'01-Mapa de Riesgos'!#REF!</f>
        <v>#REF!</v>
      </c>
      <c r="C40" s="455" t="e">
        <f>+'01-Mapa de Riesgos'!#REF!</f>
        <v>#REF!</v>
      </c>
      <c r="D40" s="455" t="e">
        <f>'01-Mapa de Riesgos'!#REF!</f>
        <v>#REF!</v>
      </c>
      <c r="E40" s="456" t="str">
        <f>'01-Mapa de Riesgos'!N41</f>
        <v>Posibilidad de afectación económica y reputacional  por desfinanciamiento del presupuesto institucional,   debido a:
 *Omisión de información en la planeación e identificación de necesidades presupuestales desde las dependencias académicas y administrativas.
*Aprobación de normatividad interna y externa que le generan mayor obligación a la institución o cambios en el funcionamiento.
 *Disminución en el recaudo de los recursos apropiados en el presupuesto de la Universidad aprobado por el Consejo Superior.</v>
      </c>
      <c r="F40" s="442" t="str">
        <f>'02-Mapa de riesgo'!AD41</f>
        <v>GRAVE</v>
      </c>
      <c r="G40" s="442" t="str">
        <f>'02-Mapa de riesgo'!AE41</f>
        <v xml:space="preserve">Equilibrio Financiero = Ingresos totales / Gastos Totales </v>
      </c>
      <c r="H40" s="463"/>
      <c r="I40" s="464"/>
      <c r="J40" s="236" t="str">
        <f>'02-Mapa de riesgo'!G41</f>
        <v>Aplicación del procedimiento  de programación, elaboración y aprobación del proyecto de presupuesto institucional para la vigencia.</v>
      </c>
      <c r="K40" s="207">
        <f>'02-Mapa de riesgo'!L41</f>
        <v>0</v>
      </c>
      <c r="L40" s="207" t="str">
        <f>'02-Mapa de riesgo'!Q41</f>
        <v>Directivo grado 21
Profesional especializado II
Profesional II
Direccionamiento Económico y Financiero</v>
      </c>
      <c r="M40" s="208" t="str">
        <f>'02-Mapa de riesgo'!U41</f>
        <v>Oportuno</v>
      </c>
      <c r="N40" s="208" t="str">
        <f>'02-Mapa de riesgo'!Z41</f>
        <v>Preventivo</v>
      </c>
      <c r="O40" s="448" t="str">
        <f>'02-Mapa de riesgo'!AB41</f>
        <v>ACEPTABLE</v>
      </c>
      <c r="P40" s="157"/>
      <c r="Q40" s="210" t="str">
        <f>'02-Mapa de riesgo'!AG41</f>
        <v>REDUCIR</v>
      </c>
      <c r="R40" s="210" t="str">
        <f>'02-Mapa de riesgo'!AH41</f>
        <v>Generar espacios de socialización y retroalimentación de las necesidades del presupuesto en las facultades y dependencias administrativas.</v>
      </c>
      <c r="S40" s="211">
        <f>'02-Mapa de riesgo'!AJ41</f>
        <v>0</v>
      </c>
      <c r="T40" s="156"/>
      <c r="U40" s="157"/>
      <c r="V40" s="157"/>
      <c r="W40" s="465"/>
      <c r="X40" s="59"/>
    </row>
    <row r="41" spans="1:24" ht="12.75" customHeight="1" x14ac:dyDescent="0.2">
      <c r="A41" s="443"/>
      <c r="B41" s="443"/>
      <c r="C41" s="443"/>
      <c r="D41" s="443"/>
      <c r="E41" s="443"/>
      <c r="F41" s="443"/>
      <c r="G41" s="443"/>
      <c r="H41" s="446"/>
      <c r="I41" s="446"/>
      <c r="J41" s="236" t="str">
        <f>'02-Mapa de riesgo'!G42</f>
        <v>Monitoreo al recaudo de ingresos y a la ejecución de los gastos del presupuesto aprobado por el Consejo Superior.</v>
      </c>
      <c r="K41" s="207">
        <f>'02-Mapa de riesgo'!L42</f>
        <v>0</v>
      </c>
      <c r="L41" s="207" t="str">
        <f>'02-Mapa de riesgo'!Q42</f>
        <v>Jefe de sección Gestión de Tesorería
Jefe de sección Gestión de Presupuesto</v>
      </c>
      <c r="M41" s="208" t="str">
        <f>'02-Mapa de riesgo'!U42</f>
        <v>Oportuno</v>
      </c>
      <c r="N41" s="208" t="str">
        <f>'02-Mapa de riesgo'!Z42</f>
        <v>Detectivo</v>
      </c>
      <c r="O41" s="449"/>
      <c r="P41" s="157"/>
      <c r="Q41" s="210" t="str">
        <f>'02-Mapa de riesgo'!AG42</f>
        <v>REDUCIR</v>
      </c>
      <c r="R41" s="210" t="str">
        <f>'02-Mapa de riesgo'!AH42</f>
        <v>Realizar proceso de sensibilización a través de diferentes estrategias de difusión.</v>
      </c>
      <c r="S41" s="211">
        <f>'02-Mapa de riesgo'!AJ42</f>
        <v>0</v>
      </c>
      <c r="T41" s="156"/>
      <c r="U41" s="157"/>
      <c r="V41" s="157"/>
      <c r="W41" s="452"/>
      <c r="X41" s="59"/>
    </row>
    <row r="42" spans="1:24" ht="12.75" customHeight="1" x14ac:dyDescent="0.2">
      <c r="A42" s="444"/>
      <c r="B42" s="444"/>
      <c r="C42" s="444"/>
      <c r="D42" s="444"/>
      <c r="E42" s="444"/>
      <c r="F42" s="444"/>
      <c r="G42" s="444"/>
      <c r="H42" s="447"/>
      <c r="I42" s="447"/>
      <c r="J42" s="236" t="str">
        <f>'02-Mapa de riesgo'!G43</f>
        <v>Trazabilidad de ejecución de gastos de la vigencia, mediante reportes de los sistemas de información disponibles</v>
      </c>
      <c r="K42" s="207">
        <f>'02-Mapa de riesgo'!L43</f>
        <v>0</v>
      </c>
      <c r="L42" s="207" t="str">
        <f>'02-Mapa de riesgo'!Q43</f>
        <v>Profesional II Direccionamiento Económico y Financiero</v>
      </c>
      <c r="M42" s="208" t="str">
        <f>'02-Mapa de riesgo'!U43</f>
        <v>Oportuno</v>
      </c>
      <c r="N42" s="208" t="str">
        <f>'02-Mapa de riesgo'!Z43</f>
        <v>Detectivo</v>
      </c>
      <c r="O42" s="450"/>
      <c r="P42" s="157"/>
      <c r="Q42" s="210" t="str">
        <f>'02-Mapa de riesgo'!AG43</f>
        <v>REDUCIR</v>
      </c>
      <c r="R42" s="210" t="str">
        <f>'02-Mapa de riesgo'!AH43</f>
        <v>Emisión de los conceptos administrativos y financieros previo presentación de los proyectos de acuerdo ante el Consejo Superior</v>
      </c>
      <c r="S42" s="211">
        <f>'02-Mapa de riesgo'!AJ43</f>
        <v>0</v>
      </c>
      <c r="T42" s="156"/>
      <c r="U42" s="157"/>
      <c r="V42" s="157"/>
      <c r="W42" s="453"/>
      <c r="X42" s="59"/>
    </row>
    <row r="43" spans="1:24" ht="12.75" customHeight="1" x14ac:dyDescent="0.2">
      <c r="A43" s="457">
        <v>12</v>
      </c>
      <c r="B43" s="454" t="e">
        <f>'01-Mapa de Riesgos'!#REF!</f>
        <v>#REF!</v>
      </c>
      <c r="C43" s="455" t="e">
        <f>+'01-Mapa de Riesgos'!#REF!</f>
        <v>#REF!</v>
      </c>
      <c r="D43" s="455" t="e">
        <f>'01-Mapa de Riesgos'!#REF!</f>
        <v>#REF!</v>
      </c>
      <c r="E43" s="456" t="str">
        <f>'01-Mapa de Riesgos'!N44</f>
        <v>Posibilidad de afectación reputacional  por responder los PQRS fuera de los términos legales,   debido a falta de conocimiento del procedimiento  y limitaciones en los accesos a los medios tecnológicos.</v>
      </c>
      <c r="F43" s="442" t="str">
        <f>'02-Mapa de riesgo'!AD44</f>
        <v>LEVE</v>
      </c>
      <c r="G43" s="442" t="str">
        <f>'02-Mapa de riesgo'!AE44</f>
        <v>(No. PQRS sin responder en los tiempos establecidos durante el año / total de PQRS  recibidas durante el año)*100</v>
      </c>
      <c r="H43" s="464"/>
      <c r="I43" s="464"/>
      <c r="J43" s="236" t="str">
        <f>'02-Mapa de riesgo'!G44</f>
        <v>Generación de alertas por correo electrónico y visuales en el aplicativo PQRS a los responsables de cada unidad organizacional, con respecto al estado de los PQRS pendientes por responder.</v>
      </c>
      <c r="K43" s="207" t="str">
        <f>'02-Mapa de riesgo'!L44</f>
        <v>Aplicativo PQRS</v>
      </c>
      <c r="L43" s="207" t="str">
        <f>'02-Mapa de riesgo'!Q44</f>
        <v>Técnico II
Gestión de Tecnologías Informáticas y Sistemas de Información</v>
      </c>
      <c r="M43" s="208" t="str">
        <f>'02-Mapa de riesgo'!U44</f>
        <v>Oportuno</v>
      </c>
      <c r="N43" s="208" t="str">
        <f>'02-Mapa de riesgo'!Z44</f>
        <v>Preventivo</v>
      </c>
      <c r="O43" s="448" t="str">
        <f>'02-Mapa de riesgo'!AB44</f>
        <v>FUERTE</v>
      </c>
      <c r="P43" s="157"/>
      <c r="Q43" s="210" t="str">
        <f>'02-Mapa de riesgo'!AG44</f>
        <v>ASUMIR</v>
      </c>
      <c r="R43" s="210">
        <f>'02-Mapa de riesgo'!AH44</f>
        <v>0</v>
      </c>
      <c r="S43" s="211">
        <f>'02-Mapa de riesgo'!AJ44</f>
        <v>0</v>
      </c>
      <c r="T43" s="156"/>
      <c r="U43" s="157"/>
      <c r="V43" s="157"/>
      <c r="W43" s="465"/>
      <c r="X43" s="59"/>
    </row>
    <row r="44" spans="1:24" ht="12.75" customHeight="1" x14ac:dyDescent="0.2">
      <c r="A44" s="443"/>
      <c r="B44" s="443"/>
      <c r="C44" s="443"/>
      <c r="D44" s="443"/>
      <c r="E44" s="443"/>
      <c r="F44" s="443"/>
      <c r="G44" s="443"/>
      <c r="H44" s="446"/>
      <c r="I44" s="446"/>
      <c r="J44" s="236" t="str">
        <f>'02-Mapa de riesgo'!G45</f>
        <v>Socialización del Sistema PQRS y de la normatividad aplicable a la institución.</v>
      </c>
      <c r="K44" s="207">
        <f>'02-Mapa de riesgo'!L45</f>
        <v>0</v>
      </c>
      <c r="L44" s="207" t="str">
        <f>'02-Mapa de riesgo'!Q45</f>
        <v>Técnico Grado 16 Vicerrectoría Administrativa y Financiera</v>
      </c>
      <c r="M44" s="208" t="str">
        <f>'02-Mapa de riesgo'!U45</f>
        <v>Oportuno</v>
      </c>
      <c r="N44" s="208" t="str">
        <f>'02-Mapa de riesgo'!Z45</f>
        <v>Preventivo</v>
      </c>
      <c r="O44" s="449"/>
      <c r="P44" s="157"/>
      <c r="Q44" s="210" t="str">
        <f>'02-Mapa de riesgo'!AG45</f>
        <v>ASUMIR</v>
      </c>
      <c r="R44" s="210">
        <f>'02-Mapa de riesgo'!AH45</f>
        <v>0</v>
      </c>
      <c r="S44" s="211">
        <f>'02-Mapa de riesgo'!AJ45</f>
        <v>0</v>
      </c>
      <c r="T44" s="156"/>
      <c r="U44" s="157"/>
      <c r="V44" s="157"/>
      <c r="W44" s="452"/>
      <c r="X44" s="59"/>
    </row>
    <row r="45" spans="1:24" ht="12.75" customHeight="1" x14ac:dyDescent="0.2">
      <c r="A45" s="444"/>
      <c r="B45" s="444"/>
      <c r="C45" s="444"/>
      <c r="D45" s="444"/>
      <c r="E45" s="444"/>
      <c r="F45" s="444"/>
      <c r="G45" s="444"/>
      <c r="H45" s="447"/>
      <c r="I45" s="447"/>
      <c r="J45" s="236">
        <f>'02-Mapa de riesgo'!G46</f>
        <v>0</v>
      </c>
      <c r="K45" s="207">
        <f>'02-Mapa de riesgo'!L46</f>
        <v>0</v>
      </c>
      <c r="L45" s="207">
        <f>'02-Mapa de riesgo'!Q46</f>
        <v>0</v>
      </c>
      <c r="M45" s="208">
        <f>'02-Mapa de riesgo'!U46</f>
        <v>0</v>
      </c>
      <c r="N45" s="208">
        <f>'02-Mapa de riesgo'!Z46</f>
        <v>0</v>
      </c>
      <c r="O45" s="450"/>
      <c r="P45" s="157"/>
      <c r="Q45" s="210">
        <f>'02-Mapa de riesgo'!AG46</f>
        <v>0</v>
      </c>
      <c r="R45" s="210">
        <f>'02-Mapa de riesgo'!AH46</f>
        <v>0</v>
      </c>
      <c r="S45" s="211">
        <f>'02-Mapa de riesgo'!AJ46</f>
        <v>0</v>
      </c>
      <c r="T45" s="156"/>
      <c r="U45" s="157"/>
      <c r="V45" s="157"/>
      <c r="W45" s="453"/>
      <c r="X45" s="59"/>
    </row>
    <row r="46" spans="1:24" ht="12.75" customHeight="1" x14ac:dyDescent="0.2">
      <c r="A46" s="454">
        <v>13</v>
      </c>
      <c r="B46" s="454" t="e">
        <f>'01-Mapa de Riesgos'!#REF!</f>
        <v>#REF!</v>
      </c>
      <c r="C46" s="455" t="e">
        <f>+'01-Mapa de Riesgos'!#REF!</f>
        <v>#REF!</v>
      </c>
      <c r="D46" s="455" t="e">
        <f>'01-Mapa de Riesgos'!#REF!</f>
        <v>#REF!</v>
      </c>
      <c r="E46" s="456" t="str">
        <f>'01-Mapa de Riesgos'!N47</f>
        <v>Posibilidad de afectación económica y reputacional  por incumplimiento en los lineamientos institucionales que no cuentan con respaldo financiero al suscribir contratos o convenios entre la universidad y entes externos,   debido a:
 *Desconocimiento de los lineamientos por parte del personal de la Institución para la suscripción de contratos o convenios. 
*Entrega inoportuna de la información por parte del proponente.
*Presiones de agentes externos para el cumplimiento de tiempos para la presentación de propuestas.</v>
      </c>
      <c r="F46" s="442" t="str">
        <f>'02-Mapa de riesgo'!AD47</f>
        <v>MODERADO</v>
      </c>
      <c r="G46" s="442" t="str">
        <f>'02-Mapa de riesgo'!AE47</f>
        <v>(No. de convenios y contratatos  revisados por la VAF / Total convenios y contratos suscritos en la univesidad ) * 100</v>
      </c>
      <c r="H46" s="464"/>
      <c r="I46" s="464"/>
      <c r="J46" s="236" t="str">
        <f>'02-Mapa de riesgo'!G47</f>
        <v>Revisión por parte de la Vicerrectoría Administrativa y Financiera de los contratos y convenios que se envían desde la Oficina Jurídica.</v>
      </c>
      <c r="K46" s="207">
        <f>'02-Mapa de riesgo'!L47</f>
        <v>0</v>
      </c>
      <c r="L46" s="207" t="str">
        <f>'02-Mapa de riesgo'!Q47</f>
        <v>Profesional Especializado III  Gestión Estratégica de Proyectos</v>
      </c>
      <c r="M46" s="208" t="str">
        <f>'02-Mapa de riesgo'!U47</f>
        <v>Oportuno</v>
      </c>
      <c r="N46" s="208" t="str">
        <f>'02-Mapa de riesgo'!Z47</f>
        <v>Detectivo</v>
      </c>
      <c r="O46" s="448" t="str">
        <f>'02-Mapa de riesgo'!AB47</f>
        <v>ACEPTABLE</v>
      </c>
      <c r="P46" s="157"/>
      <c r="Q46" s="210" t="str">
        <f>'02-Mapa de riesgo'!AG47</f>
        <v>REDUCIR</v>
      </c>
      <c r="R46" s="210" t="str">
        <f>'02-Mapa de riesgo'!AH47</f>
        <v>Socializar y sensibilizar por diferentes medios de comunicación a las facultades y dependencias de los lineamientos institucionales.</v>
      </c>
      <c r="S46" s="211">
        <f>'02-Mapa de riesgo'!AJ47</f>
        <v>0</v>
      </c>
      <c r="T46" s="156"/>
      <c r="U46" s="157"/>
      <c r="V46" s="157"/>
      <c r="W46" s="465"/>
      <c r="X46" s="59"/>
    </row>
    <row r="47" spans="1:24" ht="12.75" customHeight="1" x14ac:dyDescent="0.2">
      <c r="A47" s="443"/>
      <c r="B47" s="443"/>
      <c r="C47" s="443"/>
      <c r="D47" s="443"/>
      <c r="E47" s="443"/>
      <c r="F47" s="443"/>
      <c r="G47" s="443"/>
      <c r="H47" s="446"/>
      <c r="I47" s="446"/>
      <c r="J47" s="236" t="str">
        <f>'02-Mapa de riesgo'!G48</f>
        <v>Revisión por parte de la alta Dirección (comité directivo) de los proyectos en trámite.</v>
      </c>
      <c r="K47" s="207">
        <f>'02-Mapa de riesgo'!L48</f>
        <v>0</v>
      </c>
      <c r="L47" s="207" t="str">
        <f>'02-Mapa de riesgo'!Q48</f>
        <v>Profesional Especializado III  Gestión Estratégica de Proyectos</v>
      </c>
      <c r="M47" s="208" t="str">
        <f>'02-Mapa de riesgo'!U48</f>
        <v>Oportuno</v>
      </c>
      <c r="N47" s="208" t="str">
        <f>'02-Mapa de riesgo'!Z48</f>
        <v>Preventivo</v>
      </c>
      <c r="O47" s="449"/>
      <c r="P47" s="157"/>
      <c r="Q47" s="210" t="str">
        <f>'02-Mapa de riesgo'!AG48</f>
        <v>REDUCIR</v>
      </c>
      <c r="R47" s="210" t="str">
        <f>'02-Mapa de riesgo'!AH48</f>
        <v>Socializar y sensibilizar por diferentes medios de comunicación a las facultades y dependencias de los lineamientos institucionales.</v>
      </c>
      <c r="S47" s="211">
        <f>'02-Mapa de riesgo'!AJ48</f>
        <v>0</v>
      </c>
      <c r="T47" s="156"/>
      <c r="U47" s="157"/>
      <c r="V47" s="157"/>
      <c r="W47" s="452"/>
      <c r="X47" s="59"/>
    </row>
    <row r="48" spans="1:24" ht="12.75" customHeight="1" x14ac:dyDescent="0.2">
      <c r="A48" s="444"/>
      <c r="B48" s="444"/>
      <c r="C48" s="444"/>
      <c r="D48" s="444"/>
      <c r="E48" s="444"/>
      <c r="F48" s="444"/>
      <c r="G48" s="444"/>
      <c r="H48" s="447"/>
      <c r="I48" s="447"/>
      <c r="J48" s="236">
        <f>'02-Mapa de riesgo'!G49</f>
        <v>0</v>
      </c>
      <c r="K48" s="207">
        <f>'02-Mapa de riesgo'!L49</f>
        <v>0</v>
      </c>
      <c r="L48" s="207">
        <f>'02-Mapa de riesgo'!Q49</f>
        <v>0</v>
      </c>
      <c r="M48" s="208">
        <f>'02-Mapa de riesgo'!U49</f>
        <v>0</v>
      </c>
      <c r="N48" s="208">
        <f>'02-Mapa de riesgo'!Z49</f>
        <v>0</v>
      </c>
      <c r="O48" s="450"/>
      <c r="P48" s="157"/>
      <c r="Q48" s="210">
        <f>'02-Mapa de riesgo'!AG49</f>
        <v>0</v>
      </c>
      <c r="R48" s="210">
        <f>'02-Mapa de riesgo'!AH49</f>
        <v>0</v>
      </c>
      <c r="S48" s="211">
        <f>'02-Mapa de riesgo'!AJ49</f>
        <v>0</v>
      </c>
      <c r="T48" s="156"/>
      <c r="U48" s="157"/>
      <c r="V48" s="157"/>
      <c r="W48" s="453"/>
      <c r="X48" s="59"/>
    </row>
    <row r="49" spans="1:24" ht="12.75" customHeight="1" x14ac:dyDescent="0.2">
      <c r="A49" s="454">
        <v>14</v>
      </c>
      <c r="B49" s="454" t="e">
        <f>'01-Mapa de Riesgos'!#REF!</f>
        <v>#REF!</v>
      </c>
      <c r="C49" s="455" t="e">
        <f>+'01-Mapa de Riesgos'!#REF!</f>
        <v>#REF!</v>
      </c>
      <c r="D49" s="455" t="e">
        <f>'01-Mapa de Riesgos'!#REF!</f>
        <v>#REF!</v>
      </c>
      <c r="E49" s="456" t="str">
        <f>'01-Mapa de Riesgos'!N50</f>
        <v>Posibilidad de pérdida reputacional  por pérdida o modificación de la documentación,   debido a falta de ética profesional al entregar información  a personas no autorizadas,  y/o tramitar la creación y actualización de cambios a documentos sin cumplir con los procedimientos definidos en el Sistema Integral de Gestión.</v>
      </c>
      <c r="F49" s="442" t="str">
        <f>'02-Mapa de riesgo'!AD50</f>
        <v>MODERADO</v>
      </c>
      <c r="G49" s="442" t="str">
        <f>'02-Mapa de riesgo'!AE50</f>
        <v># de pérdidas parciales de la información</v>
      </c>
      <c r="H49" s="463"/>
      <c r="I49" s="464"/>
      <c r="J49" s="236" t="str">
        <f>'02-Mapa de riesgo'!G50</f>
        <v>Controles de acceso usuarios y contraseñas.</v>
      </c>
      <c r="K49" s="207">
        <f>'02-Mapa de riesgo'!L50</f>
        <v>0</v>
      </c>
      <c r="L49" s="207" t="str">
        <f>'02-Mapa de riesgo'!Q50</f>
        <v>Profesional SIG</v>
      </c>
      <c r="M49" s="208" t="str">
        <f>'02-Mapa de riesgo'!U50</f>
        <v>Oportuno</v>
      </c>
      <c r="N49" s="208" t="str">
        <f>'02-Mapa de riesgo'!Z50</f>
        <v>Preventivo</v>
      </c>
      <c r="O49" s="448" t="str">
        <f>'02-Mapa de riesgo'!AB50</f>
        <v>FUERTE</v>
      </c>
      <c r="P49" s="157"/>
      <c r="Q49" s="210" t="str">
        <f>'02-Mapa de riesgo'!AG50</f>
        <v>REDUCIR</v>
      </c>
      <c r="R49" s="210" t="str">
        <f>'02-Mapa de riesgo'!AH50</f>
        <v>Cumplimiento del procedimiento de Administración de la información documentada.</v>
      </c>
      <c r="S49" s="211">
        <f>'02-Mapa de riesgo'!AJ50</f>
        <v>0</v>
      </c>
      <c r="T49" s="156"/>
      <c r="U49" s="157"/>
      <c r="V49" s="157"/>
      <c r="W49" s="465"/>
      <c r="X49" s="59"/>
    </row>
    <row r="50" spans="1:24" ht="12.75" customHeight="1" x14ac:dyDescent="0.2">
      <c r="A50" s="443"/>
      <c r="B50" s="443"/>
      <c r="C50" s="443"/>
      <c r="D50" s="443"/>
      <c r="E50" s="443"/>
      <c r="F50" s="443"/>
      <c r="G50" s="443"/>
      <c r="H50" s="446"/>
      <c r="I50" s="446"/>
      <c r="J50" s="236" t="str">
        <f>'02-Mapa de riesgo'!G51</f>
        <v>Realización de Backup a los computadores del Sistema Integral de Gestión</v>
      </c>
      <c r="K50" s="207">
        <f>'02-Mapa de riesgo'!L51</f>
        <v>0</v>
      </c>
      <c r="L50" s="207" t="str">
        <f>'02-Mapa de riesgo'!Q51</f>
        <v>Profesional SIG</v>
      </c>
      <c r="M50" s="208" t="str">
        <f>'02-Mapa de riesgo'!U51</f>
        <v>Oportuno</v>
      </c>
      <c r="N50" s="208" t="str">
        <f>'02-Mapa de riesgo'!Z51</f>
        <v>Preventivo</v>
      </c>
      <c r="O50" s="449"/>
      <c r="P50" s="157"/>
      <c r="Q50" s="210" t="str">
        <f>'02-Mapa de riesgo'!AG51</f>
        <v>REDUCIR</v>
      </c>
      <c r="R50" s="210" t="str">
        <f>'02-Mapa de riesgo'!AH51</f>
        <v>Mantenimiento preventivo de los computadores a cargo de GTI SI.</v>
      </c>
      <c r="S50" s="211">
        <f>'02-Mapa de riesgo'!AJ51</f>
        <v>0</v>
      </c>
      <c r="T50" s="156"/>
      <c r="U50" s="157"/>
      <c r="V50" s="157"/>
      <c r="W50" s="452"/>
      <c r="X50" s="59"/>
    </row>
    <row r="51" spans="1:24" ht="12.75" customHeight="1" x14ac:dyDescent="0.2">
      <c r="A51" s="444"/>
      <c r="B51" s="444"/>
      <c r="C51" s="444"/>
      <c r="D51" s="444"/>
      <c r="E51" s="444"/>
      <c r="F51" s="444"/>
      <c r="G51" s="444"/>
      <c r="H51" s="447"/>
      <c r="I51" s="447"/>
      <c r="J51" s="236" t="str">
        <f>'02-Mapa de riesgo'!G52</f>
        <v>Backup de los servidores</v>
      </c>
      <c r="K51" s="207" t="str">
        <f>'02-Mapa de riesgo'!L52</f>
        <v>Sotware de GTISI
Página Web-CRIE</v>
      </c>
      <c r="L51" s="207" t="str">
        <f>'02-Mapa de riesgo'!Q52</f>
        <v>Profesional CRIE
Profesional GTISI</v>
      </c>
      <c r="M51" s="208" t="str">
        <f>'02-Mapa de riesgo'!U52</f>
        <v>Oportuno</v>
      </c>
      <c r="N51" s="208" t="str">
        <f>'02-Mapa de riesgo'!Z52</f>
        <v>Preventivo</v>
      </c>
      <c r="O51" s="450"/>
      <c r="P51" s="157"/>
      <c r="Q51" s="210" t="str">
        <f>'02-Mapa de riesgo'!AG52</f>
        <v>COMPARTIR</v>
      </c>
      <c r="R51" s="210" t="str">
        <f>'02-Mapa de riesgo'!AH52</f>
        <v>Carpeta compartida en el drive entre los integrantes del SIG donde se encuentra toda la documentación.</v>
      </c>
      <c r="S51" s="211" t="str">
        <f>'02-Mapa de riesgo'!AJ52</f>
        <v>CRIE
 GTISI</v>
      </c>
      <c r="T51" s="156"/>
      <c r="U51" s="157"/>
      <c r="V51" s="157"/>
      <c r="W51" s="453"/>
      <c r="X51" s="59"/>
    </row>
    <row r="52" spans="1:24" ht="12.75" customHeight="1" x14ac:dyDescent="0.2">
      <c r="A52" s="454">
        <v>15</v>
      </c>
      <c r="B52" s="454" t="e">
        <f>'01-Mapa de Riesgos'!#REF!</f>
        <v>#REF!</v>
      </c>
      <c r="C52" s="455" t="e">
        <f>+'01-Mapa de Riesgos'!#REF!</f>
        <v>#REF!</v>
      </c>
      <c r="D52" s="455" t="e">
        <f>'01-Mapa de Riesgos'!#REF!</f>
        <v>#REF!</v>
      </c>
      <c r="E52" s="456" t="str">
        <f>'01-Mapa de Riesgos'!N53</f>
        <v>Posibilidad de afectación económica y reputacional  por la degradación de las areas boscosas de la universidad por acciones antrópicas o eventos naturales,   debido a la vulnerabilidad a dichos eventos, alto flujo de visitantes, cerramientos inseguros y falta de cultura ciudadana.</v>
      </c>
      <c r="F52" s="442" t="str">
        <f>'02-Mapa de riesgo'!AD53</f>
        <v>LEVE</v>
      </c>
      <c r="G52" s="442" t="str">
        <f>'02-Mapa de riesgo'!AE53</f>
        <v>No. de eventos antrópicos o naturales que causaron degradación al área boscosa en la vigencia</v>
      </c>
      <c r="H52" s="464"/>
      <c r="I52" s="464"/>
      <c r="J52" s="236" t="str">
        <f>'02-Mapa de riesgo'!G53</f>
        <v>Recorridos de inspección por los linderos (reportes mensuales con evidencias de inspecciones realizadas en el período)</v>
      </c>
      <c r="K52" s="207">
        <f>'02-Mapa de riesgo'!L53</f>
        <v>0</v>
      </c>
      <c r="L52" s="207" t="str">
        <f>'02-Mapa de riesgo'!Q53</f>
        <v>Asistencial I</v>
      </c>
      <c r="M52" s="208" t="str">
        <f>'02-Mapa de riesgo'!U53</f>
        <v>Oportuno</v>
      </c>
      <c r="N52" s="208" t="str">
        <f>'02-Mapa de riesgo'!Z53</f>
        <v>Preventivo</v>
      </c>
      <c r="O52" s="448" t="str">
        <f>'02-Mapa de riesgo'!AB53</f>
        <v>ACEPTABLE</v>
      </c>
      <c r="P52" s="157"/>
      <c r="Q52" s="210" t="str">
        <f>'02-Mapa de riesgo'!AG53</f>
        <v>ASUMIR</v>
      </c>
      <c r="R52" s="210">
        <f>'02-Mapa de riesgo'!AH53</f>
        <v>0</v>
      </c>
      <c r="S52" s="211">
        <f>'02-Mapa de riesgo'!AJ53</f>
        <v>0</v>
      </c>
      <c r="T52" s="156"/>
      <c r="U52" s="157"/>
      <c r="V52" s="157"/>
      <c r="W52" s="465"/>
      <c r="X52" s="59"/>
    </row>
    <row r="53" spans="1:24" ht="12.75" customHeight="1" x14ac:dyDescent="0.2">
      <c r="A53" s="443"/>
      <c r="B53" s="443"/>
      <c r="C53" s="443"/>
      <c r="D53" s="443"/>
      <c r="E53" s="443"/>
      <c r="F53" s="443"/>
      <c r="G53" s="443"/>
      <c r="H53" s="446"/>
      <c r="I53" s="446"/>
      <c r="J53" s="236" t="str">
        <f>'02-Mapa de riesgo'!G54</f>
        <v>Programa de Educación Ambiental</v>
      </c>
      <c r="K53" s="207">
        <f>'02-Mapa de riesgo'!L54</f>
        <v>0</v>
      </c>
      <c r="L53" s="207" t="str">
        <f>'02-Mapa de riesgo'!Q54</f>
        <v>Profesional Especializado III</v>
      </c>
      <c r="M53" s="208" t="str">
        <f>'02-Mapa de riesgo'!U54</f>
        <v>Oportuno</v>
      </c>
      <c r="N53" s="208" t="str">
        <f>'02-Mapa de riesgo'!Z54</f>
        <v>Preventivo</v>
      </c>
      <c r="O53" s="449"/>
      <c r="P53" s="157"/>
      <c r="Q53" s="210" t="str">
        <f>'02-Mapa de riesgo'!AG54</f>
        <v>ASUMIR</v>
      </c>
      <c r="R53" s="210">
        <f>'02-Mapa de riesgo'!AH54</f>
        <v>0</v>
      </c>
      <c r="S53" s="211">
        <f>'02-Mapa de riesgo'!AJ54</f>
        <v>0</v>
      </c>
      <c r="T53" s="156"/>
      <c r="U53" s="157"/>
      <c r="V53" s="157"/>
      <c r="W53" s="452"/>
      <c r="X53" s="59"/>
    </row>
    <row r="54" spans="1:24" ht="12.75" customHeight="1" x14ac:dyDescent="0.2">
      <c r="A54" s="444"/>
      <c r="B54" s="444"/>
      <c r="C54" s="444"/>
      <c r="D54" s="444"/>
      <c r="E54" s="444"/>
      <c r="F54" s="444"/>
      <c r="G54" s="444"/>
      <c r="H54" s="447"/>
      <c r="I54" s="447"/>
      <c r="J54" s="236" t="str">
        <f>'02-Mapa de riesgo'!G55</f>
        <v>Gestión para la actualización plan de Emergencias Ambientales</v>
      </c>
      <c r="K54" s="207">
        <f>'02-Mapa de riesgo'!L55</f>
        <v>0</v>
      </c>
      <c r="L54" s="207" t="str">
        <f>'02-Mapa de riesgo'!Q55</f>
        <v>Profesional</v>
      </c>
      <c r="M54" s="208" t="str">
        <f>'02-Mapa de riesgo'!U55</f>
        <v>Oportuno</v>
      </c>
      <c r="N54" s="208" t="str">
        <f>'02-Mapa de riesgo'!Z55</f>
        <v>Preventivo</v>
      </c>
      <c r="O54" s="450"/>
      <c r="P54" s="157"/>
      <c r="Q54" s="210" t="str">
        <f>'02-Mapa de riesgo'!AG55</f>
        <v>ASUMIR</v>
      </c>
      <c r="R54" s="210">
        <f>'02-Mapa de riesgo'!AH55</f>
        <v>0</v>
      </c>
      <c r="S54" s="211">
        <f>'02-Mapa de riesgo'!AJ55</f>
        <v>0</v>
      </c>
      <c r="T54" s="156"/>
      <c r="U54" s="157"/>
      <c r="V54" s="157"/>
      <c r="W54" s="453"/>
      <c r="X54" s="59"/>
    </row>
    <row r="55" spans="1:24" ht="12.75" customHeight="1" x14ac:dyDescent="0.2">
      <c r="A55" s="454">
        <v>16</v>
      </c>
      <c r="B55" s="457" t="e">
        <f>'01-Mapa de Riesgos'!#REF!</f>
        <v>#REF!</v>
      </c>
      <c r="C55" s="456" t="e">
        <f>+'01-Mapa de Riesgos'!#REF!</f>
        <v>#REF!</v>
      </c>
      <c r="D55" s="456" t="e">
        <f>'01-Mapa de Riesgos'!#REF!</f>
        <v>#REF!</v>
      </c>
      <c r="E55" s="456" t="str">
        <f>'01-Mapa de Riesgos'!N56</f>
        <v>Posibilidad de afectación económica y reputacional  por baja o nula participación o impacto, de los programas de Bienestar  Institucional en la comunidad Universitaria,    debido a debilidades estructurales en los procesos de planeación conjunta y articulación, o a causa de escasa difusión de los programas y servicios disponibles, o a la 
limitada actualización del diagnóstico de las necesidades reales y cambiantes de la comunidad universitaria.</v>
      </c>
      <c r="F55" s="442" t="str">
        <f>'02-Mapa de riesgo'!AD56</f>
        <v>LEVE</v>
      </c>
      <c r="G55" s="442" t="str">
        <f>'02-Mapa de riesgo'!AE56</f>
        <v>(Σ   Peso asignado a la línea temática  𝑖 de la politica de bienestar  x   Valor del indicador asociado a la línea temática 𝑖 de la politica de bienestar ) / ΣPeso asignado a la línea temática  𝑖 de la politica de bienestar</v>
      </c>
      <c r="H55" s="445"/>
      <c r="I55" s="445"/>
      <c r="J55" s="236" t="str">
        <f>'02-Mapa de riesgo'!G56</f>
        <v>Diagnostico e identificación de las necesidades a partir del estudio de calidad de vida de la comunidad universitaria y medición del impacto de las estrategias y actividades formuladas</v>
      </c>
      <c r="K55" s="207">
        <f>'02-Mapa de riesgo'!L56</f>
        <v>0</v>
      </c>
      <c r="L55" s="207" t="str">
        <f>'02-Mapa de riesgo'!Q56</f>
        <v>Profesional Observatorio</v>
      </c>
      <c r="M55" s="208" t="str">
        <f>'02-Mapa de riesgo'!U56</f>
        <v>Oportuno</v>
      </c>
      <c r="N55" s="208" t="str">
        <f>'02-Mapa de riesgo'!Z56</f>
        <v>Detectivo</v>
      </c>
      <c r="O55" s="448" t="str">
        <f>'02-Mapa de riesgo'!AB56</f>
        <v>ACEPTABLE</v>
      </c>
      <c r="P55" s="209"/>
      <c r="Q55" s="210" t="str">
        <f>'02-Mapa de riesgo'!AG56</f>
        <v>ASUMIR</v>
      </c>
      <c r="R55" s="210">
        <f>'02-Mapa de riesgo'!AH56</f>
        <v>0</v>
      </c>
      <c r="S55" s="211">
        <f>'02-Mapa de riesgo'!AJ56</f>
        <v>0</v>
      </c>
      <c r="T55" s="156"/>
      <c r="U55" s="157"/>
      <c r="V55" s="157"/>
      <c r="W55" s="451"/>
      <c r="X55" s="159"/>
    </row>
    <row r="56" spans="1:24" ht="12.75" customHeight="1" x14ac:dyDescent="0.2">
      <c r="A56" s="443"/>
      <c r="B56" s="443"/>
      <c r="C56" s="443"/>
      <c r="D56" s="443"/>
      <c r="E56" s="443"/>
      <c r="F56" s="443"/>
      <c r="G56" s="443"/>
      <c r="H56" s="446"/>
      <c r="I56" s="446"/>
      <c r="J56" s="236" t="str">
        <f>'02-Mapa de riesgo'!G57</f>
        <v>Cumplimiento de la Politica de Bienestar Institucional y sus lineamientos para la articulación e implementación</v>
      </c>
      <c r="K56" s="207">
        <f>'02-Mapa de riesgo'!L57</f>
        <v>0</v>
      </c>
      <c r="L56" s="207" t="str">
        <f>'02-Mapa de riesgo'!Q57</f>
        <v>Profesional Observatorio</v>
      </c>
      <c r="M56" s="208" t="str">
        <f>'02-Mapa de riesgo'!U57</f>
        <v>Oportuno</v>
      </c>
      <c r="N56" s="208" t="str">
        <f>'02-Mapa de riesgo'!Z57</f>
        <v>Preventivo</v>
      </c>
      <c r="O56" s="449"/>
      <c r="P56" s="157"/>
      <c r="Q56" s="210" t="str">
        <f>'02-Mapa de riesgo'!AG57</f>
        <v>ASUMIR</v>
      </c>
      <c r="R56" s="210">
        <f>'02-Mapa de riesgo'!AH57</f>
        <v>0</v>
      </c>
      <c r="S56" s="211">
        <f>'02-Mapa de riesgo'!AJ57</f>
        <v>0</v>
      </c>
      <c r="T56" s="156"/>
      <c r="U56" s="157"/>
      <c r="V56" s="157"/>
      <c r="W56" s="452"/>
      <c r="X56" s="159"/>
    </row>
    <row r="57" spans="1:24" ht="12.75" customHeight="1" x14ac:dyDescent="0.2">
      <c r="A57" s="444"/>
      <c r="B57" s="444"/>
      <c r="C57" s="444"/>
      <c r="D57" s="444"/>
      <c r="E57" s="444"/>
      <c r="F57" s="444"/>
      <c r="G57" s="444"/>
      <c r="H57" s="447"/>
      <c r="I57" s="447"/>
      <c r="J57" s="236" t="str">
        <f>'02-Mapa de riesgo'!G58</f>
        <v>Dilvulgación y comunicación de las estrategias en el marco politica de bienestar Institucional y los servicios ofertados por la Vicerrectoria</v>
      </c>
      <c r="K57" s="207">
        <f>'02-Mapa de riesgo'!L58</f>
        <v>0</v>
      </c>
      <c r="L57" s="207" t="str">
        <f>'02-Mapa de riesgo'!Q58</f>
        <v>Profesional Especializado II VRSBU - Promoción de la Salud Integral</v>
      </c>
      <c r="M57" s="208" t="str">
        <f>'02-Mapa de riesgo'!U58</f>
        <v>Oportuno</v>
      </c>
      <c r="N57" s="208" t="str">
        <f>'02-Mapa de riesgo'!Z58</f>
        <v>Preventivo</v>
      </c>
      <c r="O57" s="450"/>
      <c r="P57" s="157"/>
      <c r="Q57" s="210" t="str">
        <f>'02-Mapa de riesgo'!AG58</f>
        <v>ASUMIR</v>
      </c>
      <c r="R57" s="210">
        <f>'02-Mapa de riesgo'!AH58</f>
        <v>0</v>
      </c>
      <c r="S57" s="211">
        <f>'02-Mapa de riesgo'!AJ58</f>
        <v>0</v>
      </c>
      <c r="T57" s="156"/>
      <c r="U57" s="157"/>
      <c r="V57" s="157"/>
      <c r="W57" s="453"/>
      <c r="X57" s="159"/>
    </row>
    <row r="58" spans="1:24" ht="12.75" customHeight="1" x14ac:dyDescent="0.2">
      <c r="A58" s="454">
        <v>17</v>
      </c>
      <c r="B58" s="454" t="e">
        <f>'01-Mapa de Riesgos'!#REF!</f>
        <v>#REF!</v>
      </c>
      <c r="C58" s="455" t="e">
        <f>+'01-Mapa de Riesgos'!#REF!</f>
        <v>#REF!</v>
      </c>
      <c r="D58" s="455" t="e">
        <f>'01-Mapa de Riesgos'!#REF!</f>
        <v>#REF!</v>
      </c>
      <c r="E58" s="456" t="str">
        <f>'01-Mapa de Riesgos'!N59</f>
        <v>Posibilidad de afectación económica y reputacional  por la no habilitación de los servicios de salud ofertados en la Institución,    debido a la falta de cumplimiento de uno o más criterios normativos, o a causa de la limitada asignación de recursos para la contratación del personal idoneo, y la falta de centralización de los procesos de habilitación en servicios de salud de la UTP</v>
      </c>
      <c r="F58" s="442" t="str">
        <f>'02-Mapa de riesgo'!AD59</f>
        <v>MODERADO</v>
      </c>
      <c r="G58" s="442" t="str">
        <f>'02-Mapa de riesgo'!AE59</f>
        <v>Indice de Variación en el Numero de proyectos de Extensión Financiados internamente, respecto al año anterior: No de proyectos de extensión financiados año 2026 / No de proyectos de extensión financiados año 2025</v>
      </c>
      <c r="H58" s="464"/>
      <c r="I58" s="464"/>
      <c r="J58" s="236" t="str">
        <f>'02-Mapa de riesgo'!G59</f>
        <v>Resultados de Autoevaluación 
Actas del GAGAS 
Cumplimiento normativa de espacios fisicos con SST</v>
      </c>
      <c r="K58" s="207">
        <f>'02-Mapa de riesgo'!L59</f>
        <v>0</v>
      </c>
      <c r="L58" s="207" t="str">
        <f>'02-Mapa de riesgo'!Q59</f>
        <v xml:space="preserve">Profesional Especializado II VRSBU - Promoción de la Salud Integral
Coordinador SST </v>
      </c>
      <c r="M58" s="208" t="str">
        <f>'02-Mapa de riesgo'!U59</f>
        <v>Oportuno</v>
      </c>
      <c r="N58" s="208" t="str">
        <f>'02-Mapa de riesgo'!Z59</f>
        <v>Preventivo</v>
      </c>
      <c r="O58" s="448" t="str">
        <f>'02-Mapa de riesgo'!AB59</f>
        <v>ACEPTABLE</v>
      </c>
      <c r="P58" s="157"/>
      <c r="Q58" s="210" t="str">
        <f>'02-Mapa de riesgo'!AG59</f>
        <v>ASUMIR</v>
      </c>
      <c r="R58" s="210">
        <f>'02-Mapa de riesgo'!AH59</f>
        <v>0</v>
      </c>
      <c r="S58" s="211">
        <f>'02-Mapa de riesgo'!AJ59</f>
        <v>0</v>
      </c>
      <c r="T58" s="156"/>
      <c r="U58" s="157"/>
      <c r="V58" s="157"/>
      <c r="W58" s="465"/>
      <c r="X58" s="159"/>
    </row>
    <row r="59" spans="1:24" ht="12.75" customHeight="1" x14ac:dyDescent="0.2">
      <c r="A59" s="443"/>
      <c r="B59" s="443"/>
      <c r="C59" s="443"/>
      <c r="D59" s="443"/>
      <c r="E59" s="443"/>
      <c r="F59" s="443"/>
      <c r="G59" s="443"/>
      <c r="H59" s="446"/>
      <c r="I59" s="446"/>
      <c r="J59" s="236" t="str">
        <f>'02-Mapa de riesgo'!G60</f>
        <v>Gestionar los recursos necesarios para asegurar la idonedida del personal necesario para la verificación de las condiciones de habilitación de los servicios de salud</v>
      </c>
      <c r="K59" s="207">
        <f>'02-Mapa de riesgo'!L60</f>
        <v>0</v>
      </c>
      <c r="L59" s="207" t="str">
        <f>'02-Mapa de riesgo'!Q60</f>
        <v>Profesional Especializado II VRSBU - Promoción de la Salud Integral
Coordinador SST</v>
      </c>
      <c r="M59" s="208" t="str">
        <f>'02-Mapa de riesgo'!U60</f>
        <v>No oportuno</v>
      </c>
      <c r="N59" s="208" t="str">
        <f>'02-Mapa de riesgo'!Z60</f>
        <v>Preventivo</v>
      </c>
      <c r="O59" s="449"/>
      <c r="P59" s="157"/>
      <c r="Q59" s="210">
        <f>'02-Mapa de riesgo'!AG60</f>
        <v>0</v>
      </c>
      <c r="R59" s="210">
        <f>'02-Mapa de riesgo'!AH60</f>
        <v>0</v>
      </c>
      <c r="S59" s="211">
        <f>'02-Mapa de riesgo'!AJ60</f>
        <v>0</v>
      </c>
      <c r="T59" s="156"/>
      <c r="U59" s="157"/>
      <c r="V59" s="157"/>
      <c r="W59" s="452"/>
      <c r="X59" s="461"/>
    </row>
    <row r="60" spans="1:24" ht="12.75" customHeight="1" x14ac:dyDescent="0.2">
      <c r="A60" s="444"/>
      <c r="B60" s="444"/>
      <c r="C60" s="444"/>
      <c r="D60" s="444"/>
      <c r="E60" s="444"/>
      <c r="F60" s="444"/>
      <c r="G60" s="444"/>
      <c r="H60" s="447"/>
      <c r="I60" s="447"/>
      <c r="J60" s="236" t="str">
        <f>'02-Mapa de riesgo'!G61</f>
        <v>Ruta para la habilitación de los servicios de atención en salud de la UTP</v>
      </c>
      <c r="K60" s="207">
        <f>'02-Mapa de riesgo'!L61</f>
        <v>0</v>
      </c>
      <c r="L60" s="207" t="str">
        <f>'02-Mapa de riesgo'!Q61</f>
        <v>Profesional Especializado II VRSBU - Promoción de la Salud Integral
 Coordinador de SST</v>
      </c>
      <c r="M60" s="208" t="str">
        <f>'02-Mapa de riesgo'!U61</f>
        <v>No oportuno</v>
      </c>
      <c r="N60" s="208" t="str">
        <f>'02-Mapa de riesgo'!Z61</f>
        <v>Preventivo</v>
      </c>
      <c r="O60" s="450"/>
      <c r="P60" s="157"/>
      <c r="Q60" s="210">
        <f>'02-Mapa de riesgo'!AG61</f>
        <v>0</v>
      </c>
      <c r="R60" s="210">
        <f>'02-Mapa de riesgo'!AH61</f>
        <v>0</v>
      </c>
      <c r="S60" s="211">
        <f>'02-Mapa de riesgo'!AJ61</f>
        <v>0</v>
      </c>
      <c r="T60" s="156"/>
      <c r="U60" s="157"/>
      <c r="V60" s="157"/>
      <c r="W60" s="453"/>
      <c r="X60" s="462"/>
    </row>
    <row r="61" spans="1:24" ht="12.75" customHeight="1" x14ac:dyDescent="0.2">
      <c r="A61" s="454">
        <v>18</v>
      </c>
      <c r="B61" s="454" t="e">
        <f>'01-Mapa de Riesgos'!#REF!</f>
        <v>#REF!</v>
      </c>
      <c r="C61" s="455" t="e">
        <f>+'01-Mapa de Riesgos'!#REF!</f>
        <v>#REF!</v>
      </c>
      <c r="D61" s="455" t="e">
        <f>'01-Mapa de Riesgos'!#REF!</f>
        <v>#REF!</v>
      </c>
      <c r="E61" s="456" t="str">
        <f>'01-Mapa de Riesgos'!N62</f>
        <v xml:space="preserve">Posibilidad de afectación económica y reputacional  por dificultad en la entrega de los apoyos,    debido a tramites internos y externos que dificultan la asignación y entrega de los apoyos de bono de transporte y monitoria social, o a causa de la falta herramientas que permitan dar respuesta eficiente a la alta demanda de los apoyos y la asignación de los mismos.
</v>
      </c>
      <c r="F61" s="442" t="str">
        <f>'02-Mapa de riesgo'!AD62</f>
        <v>MODERADO</v>
      </c>
      <c r="G61" s="442" t="str">
        <f>'02-Mapa de riesgo'!AE62</f>
        <v>Índice de variación de actividades de extensión: No de Actividades de Extensión por modalidades año 2026 / No de Actividades de Extensión por modalidades año 2025</v>
      </c>
      <c r="H61" s="463"/>
      <c r="I61" s="464"/>
      <c r="J61" s="236" t="str">
        <f>'02-Mapa de riesgo'!G62</f>
        <v>Actualización de la normatividad de apoyos socioeconómicos y gestión de los ajustes necesarios, conforme a los tiempos y condiciones establecidas.</v>
      </c>
      <c r="K61" s="207">
        <f>'02-Mapa de riesgo'!L62</f>
        <v>0</v>
      </c>
      <c r="L61" s="207" t="str">
        <f>'02-Mapa de riesgo'!Q62</f>
        <v>Profesional Especializado II VRSYBU - Líder Gestión Social</v>
      </c>
      <c r="M61" s="208" t="str">
        <f>'02-Mapa de riesgo'!U62</f>
        <v>Oportuno</v>
      </c>
      <c r="N61" s="208" t="str">
        <f>'02-Mapa de riesgo'!Z62</f>
        <v>Preventivo</v>
      </c>
      <c r="O61" s="448" t="str">
        <f>'02-Mapa de riesgo'!AB62</f>
        <v>ACEPTABLE</v>
      </c>
      <c r="P61" s="157"/>
      <c r="Q61" s="210" t="str">
        <f>'02-Mapa de riesgo'!AG62</f>
        <v>ASUMIR</v>
      </c>
      <c r="R61" s="210">
        <f>'02-Mapa de riesgo'!AH62</f>
        <v>0</v>
      </c>
      <c r="S61" s="211">
        <f>'02-Mapa de riesgo'!AJ62</f>
        <v>0</v>
      </c>
      <c r="T61" s="156"/>
      <c r="U61" s="157"/>
      <c r="V61" s="157"/>
      <c r="W61" s="465"/>
      <c r="X61" s="59"/>
    </row>
    <row r="62" spans="1:24" ht="12.75" customHeight="1" x14ac:dyDescent="0.2">
      <c r="A62" s="443"/>
      <c r="B62" s="443"/>
      <c r="C62" s="443"/>
      <c r="D62" s="443"/>
      <c r="E62" s="443"/>
      <c r="F62" s="443"/>
      <c r="G62" s="443"/>
      <c r="H62" s="446"/>
      <c r="I62" s="446"/>
      <c r="J62" s="236" t="str">
        <f>'02-Mapa de riesgo'!G63</f>
        <v>Seguimiento a los procesos de asignación y ejecución (tableros de mando).</v>
      </c>
      <c r="K62" s="207">
        <f>'02-Mapa de riesgo'!L63</f>
        <v>0</v>
      </c>
      <c r="L62" s="207" t="str">
        <f>'02-Mapa de riesgo'!Q63</f>
        <v>Profesional Especializado II VRSYBU - Líder Gestión Social</v>
      </c>
      <c r="M62" s="208" t="str">
        <f>'02-Mapa de riesgo'!U63</f>
        <v>Oportuno</v>
      </c>
      <c r="N62" s="208" t="str">
        <f>'02-Mapa de riesgo'!Z63</f>
        <v>Preventivo</v>
      </c>
      <c r="O62" s="449"/>
      <c r="P62" s="157"/>
      <c r="Q62" s="210" t="str">
        <f>'02-Mapa de riesgo'!AG63</f>
        <v>ASUMIR</v>
      </c>
      <c r="R62" s="210">
        <f>'02-Mapa de riesgo'!AH63</f>
        <v>0</v>
      </c>
      <c r="S62" s="211">
        <f>'02-Mapa de riesgo'!AJ63</f>
        <v>0</v>
      </c>
      <c r="T62" s="156"/>
      <c r="U62" s="157"/>
      <c r="V62" s="157"/>
      <c r="W62" s="452"/>
      <c r="X62" s="59"/>
    </row>
    <row r="63" spans="1:24" ht="12.75" customHeight="1" x14ac:dyDescent="0.2">
      <c r="A63" s="444"/>
      <c r="B63" s="444"/>
      <c r="C63" s="444"/>
      <c r="D63" s="444"/>
      <c r="E63" s="444"/>
      <c r="F63" s="444"/>
      <c r="G63" s="444"/>
      <c r="H63" s="447"/>
      <c r="I63" s="447"/>
      <c r="J63" s="236" t="str">
        <f>'02-Mapa de riesgo'!G64</f>
        <v>Implementación progresiva de un sistema de información automatizado para la gestión de apoyos socioeconómicos.
2026 - Desarrollo e implementación de un módulo automatizado para los apoyos</v>
      </c>
      <c r="K63" s="207">
        <f>'02-Mapa de riesgo'!L64</f>
        <v>0</v>
      </c>
      <c r="L63" s="207" t="str">
        <f>'02-Mapa de riesgo'!Q64</f>
        <v>Profesional Especializado II VRSYBU - Líder Gestión Social</v>
      </c>
      <c r="M63" s="208" t="str">
        <f>'02-Mapa de riesgo'!U64</f>
        <v>Oportuno</v>
      </c>
      <c r="N63" s="208" t="str">
        <f>'02-Mapa de riesgo'!Z64</f>
        <v>Preventivo</v>
      </c>
      <c r="O63" s="450"/>
      <c r="P63" s="157"/>
      <c r="Q63" s="210" t="str">
        <f>'02-Mapa de riesgo'!AG64</f>
        <v>ASUMIR</v>
      </c>
      <c r="R63" s="210">
        <f>'02-Mapa de riesgo'!AH64</f>
        <v>0</v>
      </c>
      <c r="S63" s="211">
        <f>'02-Mapa de riesgo'!AJ64</f>
        <v>0</v>
      </c>
      <c r="T63" s="156"/>
      <c r="U63" s="157"/>
      <c r="V63" s="157"/>
      <c r="W63" s="453"/>
      <c r="X63" s="59"/>
    </row>
    <row r="64" spans="1:24" ht="12.75" customHeight="1" x14ac:dyDescent="0.2">
      <c r="A64" s="454">
        <v>19</v>
      </c>
      <c r="B64" s="454" t="e">
        <f>'01-Mapa de Riesgos'!#REF!</f>
        <v>#REF!</v>
      </c>
      <c r="C64" s="455" t="e">
        <f>+'01-Mapa de Riesgos'!#REF!</f>
        <v>#REF!</v>
      </c>
      <c r="D64" s="455" t="e">
        <f>'01-Mapa de Riesgos'!#REF!</f>
        <v>#REF!</v>
      </c>
      <c r="E64" s="456" t="str">
        <f>'01-Mapa de Riesgos'!N65</f>
        <v>Posibilidad de afectación reputacional  por Reducción en la cantidad de activos de conocimiento transferidos a la sociedad,   debido a Cambios en la normatividad que dificulten el proceso de transferencia de los activos de conocimiento, o Falta de financiación para la validación, prototipado y escalamiento de los activos tecnológicos .</v>
      </c>
      <c r="F64" s="442" t="str">
        <f>'02-Mapa de riesgo'!AD65</f>
        <v>MODERADO</v>
      </c>
      <c r="G64" s="442" t="str">
        <f>'02-Mapa de riesgo'!AE65</f>
        <v>Índice de variación de contratos  de transferencia de activos de conocimiento = No de contratos de transferencia de activos de conocimiento 2026/ No de contratos de transferencia de activos de conocimiento 2025</v>
      </c>
      <c r="H64" s="464"/>
      <c r="I64" s="464"/>
      <c r="J64" s="236" t="str">
        <f>'02-Mapa de riesgo'!G65</f>
        <v xml:space="preserve">Actualización de inventario de activos de conocimiento y diagnóstico del índice de madurez tecnológica -  TRL </v>
      </c>
      <c r="K64" s="207">
        <f>'02-Mapa de riesgo'!L65</f>
        <v>0</v>
      </c>
      <c r="L64" s="207" t="str">
        <f>'02-Mapa de riesgo'!Q65</f>
        <v>Profesional…</v>
      </c>
      <c r="M64" s="208" t="str">
        <f>'02-Mapa de riesgo'!U65</f>
        <v>Oportuno</v>
      </c>
      <c r="N64" s="208" t="str">
        <f>'02-Mapa de riesgo'!Z65</f>
        <v>Preventivo</v>
      </c>
      <c r="O64" s="448" t="str">
        <f>'02-Mapa de riesgo'!AB65</f>
        <v>ACEPTABLE</v>
      </c>
      <c r="P64" s="157"/>
      <c r="Q64" s="210" t="str">
        <f>'02-Mapa de riesgo'!AG65</f>
        <v>REDUCIR</v>
      </c>
      <c r="R64" s="210" t="str">
        <f>'02-Mapa de riesgo'!AH65</f>
        <v xml:space="preserve">Implementar una estrategia de vinculacion de validadores de los activos de conocimiento inscritos en la ruta de transferencia de la Universidad </v>
      </c>
      <c r="S64" s="211">
        <f>'02-Mapa de riesgo'!AJ65</f>
        <v>0</v>
      </c>
      <c r="T64" s="156"/>
      <c r="U64" s="157"/>
      <c r="V64" s="157"/>
      <c r="W64" s="465"/>
      <c r="X64" s="59"/>
    </row>
    <row r="65" spans="1:24" ht="12.75" customHeight="1" x14ac:dyDescent="0.2">
      <c r="A65" s="443"/>
      <c r="B65" s="443"/>
      <c r="C65" s="443"/>
      <c r="D65" s="443"/>
      <c r="E65" s="443"/>
      <c r="F65" s="443"/>
      <c r="G65" s="443"/>
      <c r="H65" s="446"/>
      <c r="I65" s="446"/>
      <c r="J65" s="236" t="str">
        <f>'02-Mapa de riesgo'!G66</f>
        <v xml:space="preserve">Jornadas de sensibilización del Estatuto de Propiedad Intelectual  entre la comunidad universitaria </v>
      </c>
      <c r="K65" s="207">
        <f>'02-Mapa de riesgo'!L66</f>
        <v>0</v>
      </c>
      <c r="L65" s="207" t="str">
        <f>'02-Mapa de riesgo'!Q66</f>
        <v>Profesional…</v>
      </c>
      <c r="M65" s="208" t="str">
        <f>'02-Mapa de riesgo'!U66</f>
        <v>Oportuno</v>
      </c>
      <c r="N65" s="208" t="str">
        <f>'02-Mapa de riesgo'!Z66</f>
        <v>Preventivo</v>
      </c>
      <c r="O65" s="449"/>
      <c r="P65" s="157"/>
      <c r="Q65" s="210" t="str">
        <f>'02-Mapa de riesgo'!AG66</f>
        <v>REDUCIR</v>
      </c>
      <c r="R65" s="210" t="str">
        <f>'02-Mapa de riesgo'!AH66</f>
        <v>Tramitar y verificar el estado de las solicitudes de la comunidad universitaria sobre temas de propiedad intelectual</v>
      </c>
      <c r="S65" s="211">
        <f>'02-Mapa de riesgo'!AJ66</f>
        <v>0</v>
      </c>
      <c r="T65" s="156"/>
      <c r="U65" s="157"/>
      <c r="V65" s="157"/>
      <c r="W65" s="452"/>
      <c r="X65" s="59"/>
    </row>
    <row r="66" spans="1:24" ht="12.75" customHeight="1" x14ac:dyDescent="0.2">
      <c r="A66" s="444"/>
      <c r="B66" s="444"/>
      <c r="C66" s="444"/>
      <c r="D66" s="444"/>
      <c r="E66" s="444"/>
      <c r="F66" s="444"/>
      <c r="G66" s="444"/>
      <c r="H66" s="447"/>
      <c r="I66" s="447"/>
      <c r="J66" s="236" t="str">
        <f>'02-Mapa de riesgo'!G67</f>
        <v xml:space="preserve">Identificación y priorización de proyectos de desarrollo tecnológico e innovación susceptibles de financiación </v>
      </c>
      <c r="K66" s="207">
        <f>'02-Mapa de riesgo'!L67</f>
        <v>0</v>
      </c>
      <c r="L66" s="207" t="str">
        <f>'02-Mapa de riesgo'!Q67</f>
        <v>Profesional…</v>
      </c>
      <c r="M66" s="208" t="str">
        <f>'02-Mapa de riesgo'!U67</f>
        <v>Oportuno</v>
      </c>
      <c r="N66" s="208" t="str">
        <f>'02-Mapa de riesgo'!Z67</f>
        <v>Preventivo</v>
      </c>
      <c r="O66" s="450"/>
      <c r="P66" s="157"/>
      <c r="Q66" s="210" t="str">
        <f>'02-Mapa de riesgo'!AG67</f>
        <v>REDUCIR</v>
      </c>
      <c r="R66" s="210" t="str">
        <f>'02-Mapa de riesgo'!AH67</f>
        <v>Implementar la Convocatoria para financiación de proyectos  de Desarrollo Tecnológico</v>
      </c>
      <c r="S66" s="211">
        <f>'02-Mapa de riesgo'!AJ67</f>
        <v>0</v>
      </c>
      <c r="T66" s="156"/>
      <c r="U66" s="157"/>
      <c r="V66" s="157"/>
      <c r="W66" s="453"/>
      <c r="X66" s="59"/>
    </row>
    <row r="67" spans="1:24" ht="12.75" customHeight="1" x14ac:dyDescent="0.2">
      <c r="A67" s="454">
        <v>20</v>
      </c>
      <c r="B67" s="454" t="e">
        <f>'01-Mapa de Riesgos'!#REF!</f>
        <v>#REF!</v>
      </c>
      <c r="C67" s="455" t="e">
        <f>+'01-Mapa de Riesgos'!#REF!</f>
        <v>#REF!</v>
      </c>
      <c r="D67" s="455" t="e">
        <f>'01-Mapa de Riesgos'!#REF!</f>
        <v>#REF!</v>
      </c>
      <c r="E67" s="456" t="str">
        <f>'01-Mapa de Riesgos'!N68</f>
        <v>Posibilidad de afectación reputacional  por Reducción en la ejecución y financiación de proyectos y actividades de extensión universitaria   Debido a Disminución de la inversión institucional en proyectos de Extensión financiados a traves de Convocatorias Internas</v>
      </c>
      <c r="F67" s="442" t="str">
        <f>'02-Mapa de riesgo'!AD68</f>
        <v>LEVE</v>
      </c>
      <c r="G67" s="442" t="str">
        <f>'02-Mapa de riesgo'!AE68</f>
        <v>Indice de Variación en el Numero de proyectos de Extensión Financiados internamente, respecto al año anterior: No de proyectos de extensión financiados año 2026 / No de proyectos de extensión financiados año 2025</v>
      </c>
      <c r="H67" s="464"/>
      <c r="I67" s="464"/>
      <c r="J67" s="236" t="str">
        <f>'02-Mapa de riesgo'!G68</f>
        <v>Convocatorias periódicas para la financiación de proyectos de Extensión</v>
      </c>
      <c r="K67" s="207">
        <f>'02-Mapa de riesgo'!L68</f>
        <v>0</v>
      </c>
      <c r="L67" s="207" t="str">
        <f>'02-Mapa de riesgo'!Q68</f>
        <v>Profesional…</v>
      </c>
      <c r="M67" s="208" t="str">
        <f>'02-Mapa de riesgo'!U68</f>
        <v>Oportuno</v>
      </c>
      <c r="N67" s="208" t="str">
        <f>'02-Mapa de riesgo'!Z68</f>
        <v>Preventivo</v>
      </c>
      <c r="O67" s="448" t="str">
        <f>'02-Mapa de riesgo'!AB68</f>
        <v>ACEPTABLE</v>
      </c>
      <c r="P67" s="157"/>
      <c r="Q67" s="210" t="str">
        <f>'02-Mapa de riesgo'!AG68</f>
        <v>ASUMIR</v>
      </c>
      <c r="R67" s="210">
        <f>'02-Mapa de riesgo'!AH68</f>
        <v>0</v>
      </c>
      <c r="S67" s="211">
        <f>'02-Mapa de riesgo'!AJ68</f>
        <v>0</v>
      </c>
      <c r="T67" s="156"/>
      <c r="U67" s="157"/>
      <c r="V67" s="157"/>
      <c r="W67" s="465"/>
      <c r="X67" s="59"/>
    </row>
    <row r="68" spans="1:24" ht="12.75" customHeight="1" x14ac:dyDescent="0.2">
      <c r="A68" s="443"/>
      <c r="B68" s="443"/>
      <c r="C68" s="443"/>
      <c r="D68" s="443"/>
      <c r="E68" s="443"/>
      <c r="F68" s="443"/>
      <c r="G68" s="443"/>
      <c r="H68" s="446"/>
      <c r="I68" s="446"/>
      <c r="J68" s="236">
        <f>'02-Mapa de riesgo'!G69</f>
        <v>0</v>
      </c>
      <c r="K68" s="207">
        <f>'02-Mapa de riesgo'!L69</f>
        <v>0</v>
      </c>
      <c r="L68" s="207">
        <f>'02-Mapa de riesgo'!Q69</f>
        <v>0</v>
      </c>
      <c r="M68" s="208">
        <f>'02-Mapa de riesgo'!U69</f>
        <v>0</v>
      </c>
      <c r="N68" s="208">
        <f>'02-Mapa de riesgo'!Z69</f>
        <v>0</v>
      </c>
      <c r="O68" s="449"/>
      <c r="P68" s="157"/>
      <c r="Q68" s="210">
        <f>'02-Mapa de riesgo'!AG69</f>
        <v>0</v>
      </c>
      <c r="R68" s="210">
        <f>'02-Mapa de riesgo'!AH69</f>
        <v>0</v>
      </c>
      <c r="S68" s="211">
        <f>'02-Mapa de riesgo'!AJ69</f>
        <v>0</v>
      </c>
      <c r="T68" s="156"/>
      <c r="U68" s="157"/>
      <c r="V68" s="157"/>
      <c r="W68" s="452"/>
      <c r="X68" s="59"/>
    </row>
    <row r="69" spans="1:24" ht="12.75" customHeight="1" x14ac:dyDescent="0.2">
      <c r="A69" s="444"/>
      <c r="B69" s="444"/>
      <c r="C69" s="444"/>
      <c r="D69" s="444"/>
      <c r="E69" s="444"/>
      <c r="F69" s="444"/>
      <c r="G69" s="444"/>
      <c r="H69" s="447"/>
      <c r="I69" s="447"/>
      <c r="J69" s="236">
        <f>'02-Mapa de riesgo'!G70</f>
        <v>0</v>
      </c>
      <c r="K69" s="207">
        <f>'02-Mapa de riesgo'!L70</f>
        <v>0</v>
      </c>
      <c r="L69" s="207">
        <f>'02-Mapa de riesgo'!Q70</f>
        <v>0</v>
      </c>
      <c r="M69" s="208">
        <f>'02-Mapa de riesgo'!U70</f>
        <v>0</v>
      </c>
      <c r="N69" s="208">
        <f>'02-Mapa de riesgo'!Z70</f>
        <v>0</v>
      </c>
      <c r="O69" s="450"/>
      <c r="P69" s="157"/>
      <c r="Q69" s="210">
        <f>'02-Mapa de riesgo'!AG70</f>
        <v>0</v>
      </c>
      <c r="R69" s="210">
        <f>'02-Mapa de riesgo'!AH70</f>
        <v>0</v>
      </c>
      <c r="S69" s="211">
        <f>'02-Mapa de riesgo'!AJ70</f>
        <v>0</v>
      </c>
      <c r="T69" s="156"/>
      <c r="U69" s="157"/>
      <c r="V69" s="157"/>
      <c r="W69" s="453"/>
      <c r="X69" s="59"/>
    </row>
    <row r="70" spans="1:24" ht="12.75" customHeight="1" x14ac:dyDescent="0.2">
      <c r="A70" s="454">
        <v>21</v>
      </c>
      <c r="B70" s="454" t="e">
        <f>'01-Mapa de Riesgos'!#REF!</f>
        <v>#REF!</v>
      </c>
      <c r="C70" s="455" t="e">
        <f>+'01-Mapa de Riesgos'!#REF!</f>
        <v>#REF!</v>
      </c>
      <c r="D70" s="455" t="e">
        <f>'01-Mapa de Riesgos'!#REF!</f>
        <v>#REF!</v>
      </c>
      <c r="E70" s="456" t="str">
        <f>'01-Mapa de Riesgos'!N71</f>
        <v xml:space="preserve">Posibilidad de afectación económica y reputacional  por Desfinanciación de la Institución por falta de recursos internos. 
Bajo posicionamiento de la institución a nivel local, regional, nacional e internacional. 
Incumplimiento en los indicadores.     debido a Baja demanda de servicios de extensión en el sector externo a la Universidad Tecnológica de Pereira. </v>
      </c>
      <c r="F70" s="442" t="str">
        <f>'02-Mapa de riesgo'!AD71</f>
        <v>LEVE</v>
      </c>
      <c r="G70" s="442" t="str">
        <f>'02-Mapa de riesgo'!AE71</f>
        <v>Índice de variación de actividades de extensión: No de Actividades de Extensión por modalidades año 2026 / No de Actividades de Extensión por modalidades año 2025</v>
      </c>
      <c r="H70" s="464"/>
      <c r="I70" s="464"/>
      <c r="J70" s="236" t="str">
        <f>'02-Mapa de riesgo'!G71</f>
        <v>Generación de herramientas de promoción y visibilidad de las actividades de extensión y las capacidades institucionales</v>
      </c>
      <c r="K70" s="207">
        <f>'02-Mapa de riesgo'!L71</f>
        <v>0</v>
      </c>
      <c r="L70" s="207" t="str">
        <f>'02-Mapa de riesgo'!Q71</f>
        <v>Contratista profesional Extensión Universitaria</v>
      </c>
      <c r="M70" s="208" t="str">
        <f>'02-Mapa de riesgo'!U71</f>
        <v>Oportuno</v>
      </c>
      <c r="N70" s="208" t="str">
        <f>'02-Mapa de riesgo'!Z71</f>
        <v>Preventivo</v>
      </c>
      <c r="O70" s="448" t="str">
        <f>'02-Mapa de riesgo'!AB71</f>
        <v>ACEPTABLE</v>
      </c>
      <c r="P70" s="157"/>
      <c r="Q70" s="210" t="str">
        <f>'02-Mapa de riesgo'!AG71</f>
        <v>ASUMIR</v>
      </c>
      <c r="R70" s="210">
        <f>'02-Mapa de riesgo'!AH71</f>
        <v>0</v>
      </c>
      <c r="S70" s="211">
        <f>'02-Mapa de riesgo'!AJ71</f>
        <v>0</v>
      </c>
      <c r="T70" s="156"/>
      <c r="U70" s="157"/>
      <c r="V70" s="157"/>
      <c r="W70" s="465"/>
      <c r="X70" s="59"/>
    </row>
    <row r="71" spans="1:24" ht="12.75" customHeight="1" x14ac:dyDescent="0.2">
      <c r="A71" s="443"/>
      <c r="B71" s="443"/>
      <c r="C71" s="443"/>
      <c r="D71" s="443"/>
      <c r="E71" s="443"/>
      <c r="F71" s="443"/>
      <c r="G71" s="443"/>
      <c r="H71" s="446"/>
      <c r="I71" s="446"/>
      <c r="J71" s="236" t="str">
        <f>'02-Mapa de riesgo'!G72</f>
        <v>Seguimiento a las certificaciónes de cumplimiento y evaluaciones de los servicios  ofrecidos para consolidar experiencia institucional</v>
      </c>
      <c r="K71" s="207">
        <f>'02-Mapa de riesgo'!L72</f>
        <v>0</v>
      </c>
      <c r="L71" s="207" t="str">
        <f>'02-Mapa de riesgo'!Q72</f>
        <v xml:space="preserve"> Auxiliar V Extensión universitaria</v>
      </c>
      <c r="M71" s="208" t="str">
        <f>'02-Mapa de riesgo'!U72</f>
        <v>Oportuno</v>
      </c>
      <c r="N71" s="208" t="str">
        <f>'02-Mapa de riesgo'!Z72</f>
        <v>Preventivo</v>
      </c>
      <c r="O71" s="449"/>
      <c r="P71" s="157"/>
      <c r="Q71" s="210" t="str">
        <f>'02-Mapa de riesgo'!AG72</f>
        <v>ASUMIR</v>
      </c>
      <c r="R71" s="210">
        <f>'02-Mapa de riesgo'!AH72</f>
        <v>0</v>
      </c>
      <c r="S71" s="211">
        <f>'02-Mapa de riesgo'!AJ72</f>
        <v>0</v>
      </c>
      <c r="T71" s="156"/>
      <c r="U71" s="157"/>
      <c r="V71" s="157"/>
      <c r="W71" s="452"/>
      <c r="X71" s="59"/>
    </row>
    <row r="72" spans="1:24" ht="12.75" customHeight="1" x14ac:dyDescent="0.2">
      <c r="A72" s="444"/>
      <c r="B72" s="444"/>
      <c r="C72" s="444"/>
      <c r="D72" s="444"/>
      <c r="E72" s="444"/>
      <c r="F72" s="444"/>
      <c r="G72" s="444"/>
      <c r="H72" s="447"/>
      <c r="I72" s="447"/>
      <c r="J72" s="236" t="str">
        <f>'02-Mapa de riesgo'!G73</f>
        <v>Seguimiento al registro de actividades de extensión universitaria</v>
      </c>
      <c r="K72" s="207">
        <f>'02-Mapa de riesgo'!L73</f>
        <v>0</v>
      </c>
      <c r="L72" s="207" t="str">
        <f>'02-Mapa de riesgo'!Q73</f>
        <v xml:space="preserve"> Auxiliar  V Extensión universitaria</v>
      </c>
      <c r="M72" s="208" t="str">
        <f>'02-Mapa de riesgo'!U73</f>
        <v>Oportuno</v>
      </c>
      <c r="N72" s="208" t="str">
        <f>'02-Mapa de riesgo'!Z73</f>
        <v>Preventivo</v>
      </c>
      <c r="O72" s="450"/>
      <c r="P72" s="157"/>
      <c r="Q72" s="210" t="str">
        <f>'02-Mapa de riesgo'!AG73</f>
        <v>ASUMIR</v>
      </c>
      <c r="R72" s="210">
        <f>'02-Mapa de riesgo'!AH73</f>
        <v>0</v>
      </c>
      <c r="S72" s="211">
        <f>'02-Mapa de riesgo'!AJ73</f>
        <v>0</v>
      </c>
      <c r="T72" s="156"/>
      <c r="U72" s="157"/>
      <c r="V72" s="157"/>
      <c r="W72" s="453"/>
      <c r="X72" s="59"/>
    </row>
    <row r="73" spans="1:24" ht="12.75" customHeight="1" x14ac:dyDescent="0.2">
      <c r="A73" s="454">
        <v>22</v>
      </c>
      <c r="B73" s="454" t="e">
        <f>'01-Mapa de Riesgos'!#REF!</f>
        <v>#REF!</v>
      </c>
      <c r="C73" s="455" t="e">
        <f>+'01-Mapa de Riesgos'!#REF!</f>
        <v>#REF!</v>
      </c>
      <c r="D73" s="455" t="e">
        <f>'01-Mapa de Riesgos'!#REF!</f>
        <v>#REF!</v>
      </c>
      <c r="E73" s="456" t="str">
        <f>'01-Mapa de Riesgos'!N74</f>
        <v xml:space="preserve">Posibilidad de afectación económica y reputacional  por grupos de investigación que pierdan el reconocimiento del Ministerio de Ciencia, Tecnología e Innovación - MINCIENCIAS.    debido a que no cumplen con los estándares mínimos establecidos en el modelo de medición de dicha entidad. </v>
      </c>
      <c r="F73" s="442" t="str">
        <f>'02-Mapa de riesgo'!AD74</f>
        <v>LEVE</v>
      </c>
      <c r="G73" s="442" t="str">
        <f>'02-Mapa de riesgo'!AE74</f>
        <v xml:space="preserve">% de grupos de investigación reconocidos: No de grupos de investigación reconocidos / No de grupos de investigación registrados en la UTP y que hayan participado en la convocatoria de medición respectiva. </v>
      </c>
      <c r="H73" s="464"/>
      <c r="I73" s="464"/>
      <c r="J73" s="236" t="str">
        <f>'02-Mapa de riesgo'!G74</f>
        <v>Convocatorias periódicas para la financiación de proyectos de Grupos de Investigación y productos (Libros, artículos)</v>
      </c>
      <c r="K73" s="207">
        <f>'02-Mapa de riesgo'!L74</f>
        <v>0</v>
      </c>
      <c r="L73" s="207" t="str">
        <f>'02-Mapa de riesgo'!Q74</f>
        <v xml:space="preserve">Profesional Especializado II - Investigaciones </v>
      </c>
      <c r="M73" s="208" t="str">
        <f>'02-Mapa de riesgo'!U74</f>
        <v>Oportuno</v>
      </c>
      <c r="N73" s="208" t="str">
        <f>'02-Mapa de riesgo'!Z74</f>
        <v>Preventivo</v>
      </c>
      <c r="O73" s="448" t="str">
        <f>'02-Mapa de riesgo'!AB74</f>
        <v>ACEPTABLE</v>
      </c>
      <c r="P73" s="157"/>
      <c r="Q73" s="210" t="str">
        <f>'02-Mapa de riesgo'!AG74</f>
        <v>REDUCIR</v>
      </c>
      <c r="R73" s="210" t="str">
        <f>'02-Mapa de riesgo'!AH74</f>
        <v xml:space="preserve">Realizar  acompañamiento a cada uno de los grupos de investigación y sus integrantes, con el fin de que no pierdan su reconocimiento ante MinCiencias y que permita mejorar su clasificación. </v>
      </c>
      <c r="S73" s="211">
        <f>'02-Mapa de riesgo'!AJ74</f>
        <v>0</v>
      </c>
      <c r="T73" s="156"/>
      <c r="U73" s="157"/>
      <c r="V73" s="157"/>
      <c r="W73" s="465"/>
      <c r="X73" s="59"/>
    </row>
    <row r="74" spans="1:24" ht="12.75" customHeight="1" x14ac:dyDescent="0.2">
      <c r="A74" s="443"/>
      <c r="B74" s="443"/>
      <c r="C74" s="443"/>
      <c r="D74" s="443"/>
      <c r="E74" s="443"/>
      <c r="F74" s="443"/>
      <c r="G74" s="443"/>
      <c r="H74" s="446"/>
      <c r="I74" s="446"/>
      <c r="J74" s="236" t="str">
        <f>'02-Mapa de riesgo'!G75</f>
        <v>Programa de Formación para los investigadores (Formulación de Proyectos, Redacción de Artículos, Cvlac, Gruplac)</v>
      </c>
      <c r="K74" s="207">
        <f>'02-Mapa de riesgo'!L75</f>
        <v>0</v>
      </c>
      <c r="L74" s="207" t="str">
        <f>'02-Mapa de riesgo'!Q75</f>
        <v xml:space="preserve">Profesional Especializado II - Investigaciones  - Contratista de formación  </v>
      </c>
      <c r="M74" s="208" t="str">
        <f>'02-Mapa de riesgo'!U75</f>
        <v>Oportuno</v>
      </c>
      <c r="N74" s="208" t="str">
        <f>'02-Mapa de riesgo'!Z75</f>
        <v>Preventivo</v>
      </c>
      <c r="O74" s="449"/>
      <c r="P74" s="157"/>
      <c r="Q74" s="210" t="str">
        <f>'02-Mapa de riesgo'!AG75</f>
        <v>REDUCIR</v>
      </c>
      <c r="R74" s="210" t="str">
        <f>'02-Mapa de riesgo'!AH75</f>
        <v xml:space="preserve">Diseñar un software que compile la información interna de productos generada por los integrantes de los grupos de investigación y se remita semestralmente a los directores de grupo para su respectivo registro en el GrupLAC. </v>
      </c>
      <c r="S74" s="211">
        <f>'02-Mapa de riesgo'!AJ75</f>
        <v>0</v>
      </c>
      <c r="T74" s="156"/>
      <c r="U74" s="157"/>
      <c r="V74" s="157"/>
      <c r="W74" s="452"/>
      <c r="X74" s="59"/>
    </row>
    <row r="75" spans="1:24" ht="12.75" customHeight="1" x14ac:dyDescent="0.2">
      <c r="A75" s="444"/>
      <c r="B75" s="444"/>
      <c r="C75" s="444"/>
      <c r="D75" s="444"/>
      <c r="E75" s="444"/>
      <c r="F75" s="444"/>
      <c r="G75" s="444"/>
      <c r="H75" s="447"/>
      <c r="I75" s="447"/>
      <c r="J75" s="236" t="str">
        <f>'02-Mapa de riesgo'!G76</f>
        <v>Acuerdo de Investigaciones y Resolución Reglamentaria.</v>
      </c>
      <c r="K75" s="207">
        <f>'02-Mapa de riesgo'!L76</f>
        <v>0</v>
      </c>
      <c r="L75" s="207" t="str">
        <f>'02-Mapa de riesgo'!Q76</f>
        <v xml:space="preserve">Profesional Especializado II - Investigaciones </v>
      </c>
      <c r="M75" s="208" t="str">
        <f>'02-Mapa de riesgo'!U76</f>
        <v>Oportuno</v>
      </c>
      <c r="N75" s="208" t="str">
        <f>'02-Mapa de riesgo'!Z76</f>
        <v>Preventivo</v>
      </c>
      <c r="O75" s="450"/>
      <c r="P75" s="157"/>
      <c r="Q75" s="210" t="str">
        <f>'02-Mapa de riesgo'!AG76</f>
        <v>REDUCIR</v>
      </c>
      <c r="R75" s="210" t="str">
        <f>'02-Mapa de riesgo'!AH76</f>
        <v xml:space="preserve">Realizar analÍtica de datos para establecer los criterios faltantes a los grupos de investigación para su reconocimiento ante el Ministerio de Ciencia, Tecnología e Innovación - MINCIENCIAS </v>
      </c>
      <c r="S75" s="211">
        <f>'02-Mapa de riesgo'!AJ76</f>
        <v>0</v>
      </c>
      <c r="T75" s="156"/>
      <c r="U75" s="157"/>
      <c r="V75" s="157"/>
      <c r="W75" s="453"/>
      <c r="X75" s="59"/>
    </row>
    <row r="76" spans="1:24" ht="12.75" customHeight="1" x14ac:dyDescent="0.2">
      <c r="A76" s="457">
        <v>23</v>
      </c>
      <c r="B76" s="454" t="e">
        <f>'01-Mapa de Riesgos'!#REF!</f>
        <v>#REF!</v>
      </c>
      <c r="C76" s="455" t="e">
        <f>+'01-Mapa de Riesgos'!#REF!</f>
        <v>#REF!</v>
      </c>
      <c r="D76" s="455" t="e">
        <f>'01-Mapa de Riesgos'!#REF!</f>
        <v>#REF!</v>
      </c>
      <c r="E76" s="456" t="str">
        <f>'01-Mapa de Riesgos'!N77</f>
        <v>Posibilidad de afectación económica y reputacional  por desfinanciamiento del presupuesto institucional,   debido a:
 *Omisión de información en la planeación e identificación de necesidades presupuestales desde las dependencias académicas y administrativas.
*Aprobación de normatividad interna y externa que le generan mayor obligación a la institución o cambios en el funcionamiento.
 *Disminución en el recaudo de los recursos apropiados en el presupuesto de la Universidad aprobado por el Consejo Superior.</v>
      </c>
      <c r="F76" s="442" t="str">
        <f>'02-Mapa de riesgo'!AD77</f>
        <v>GRAVE</v>
      </c>
      <c r="G76" s="442" t="str">
        <f>'02-Mapa de riesgo'!AE77</f>
        <v xml:space="preserve">Equilibrio Financiero = Ingresos totales / Gastos Totales </v>
      </c>
      <c r="H76" s="464"/>
      <c r="I76" s="464"/>
      <c r="J76" s="236" t="str">
        <f>'02-Mapa de riesgo'!G77</f>
        <v>Aplicación del procedimiento  de programación, elaboración y aprobación del proyecto de presupuesto institucional para la vigencia.</v>
      </c>
      <c r="K76" s="207">
        <f>'02-Mapa de riesgo'!L77</f>
        <v>0</v>
      </c>
      <c r="L76" s="207" t="str">
        <f>'02-Mapa de riesgo'!Q77</f>
        <v>Directivo grado 21
Profesional especializado II
Profesional II
Direccionamiento Económico y Financiero</v>
      </c>
      <c r="M76" s="208" t="str">
        <f>'02-Mapa de riesgo'!U77</f>
        <v>Oportuno</v>
      </c>
      <c r="N76" s="208" t="str">
        <f>'02-Mapa de riesgo'!Z77</f>
        <v>Preventivo</v>
      </c>
      <c r="O76" s="448" t="str">
        <f>'02-Mapa de riesgo'!AB77</f>
        <v>ACEPTABLE</v>
      </c>
      <c r="P76" s="157"/>
      <c r="Q76" s="210" t="str">
        <f>'02-Mapa de riesgo'!AG77</f>
        <v>REDUCIR</v>
      </c>
      <c r="R76" s="210" t="str">
        <f>'02-Mapa de riesgo'!AH77</f>
        <v>Generar espacios de socialización y retroalimentación de las necesidades del presupuesto en las facultades y dependencias administrativas.</v>
      </c>
      <c r="S76" s="211">
        <f>'02-Mapa de riesgo'!AJ77</f>
        <v>0</v>
      </c>
      <c r="T76" s="156"/>
      <c r="U76" s="157"/>
      <c r="V76" s="157"/>
      <c r="W76" s="465"/>
      <c r="X76" s="59"/>
    </row>
    <row r="77" spans="1:24" ht="12.75" customHeight="1" x14ac:dyDescent="0.2">
      <c r="A77" s="443"/>
      <c r="B77" s="443"/>
      <c r="C77" s="443"/>
      <c r="D77" s="443"/>
      <c r="E77" s="443"/>
      <c r="F77" s="443"/>
      <c r="G77" s="443"/>
      <c r="H77" s="446"/>
      <c r="I77" s="446"/>
      <c r="J77" s="236" t="str">
        <f>'02-Mapa de riesgo'!G78</f>
        <v>Monitoreo al recaudo de ingresos y a la ejecución de los gastos del presupuesto aprobado por el Consejo Superior.</v>
      </c>
      <c r="K77" s="207">
        <f>'02-Mapa de riesgo'!L78</f>
        <v>0</v>
      </c>
      <c r="L77" s="207" t="str">
        <f>'02-Mapa de riesgo'!Q78</f>
        <v>Jefe de sección Gestión de Tesorería
Jefe de sección Gestión de Presupuesto</v>
      </c>
      <c r="M77" s="208" t="str">
        <f>'02-Mapa de riesgo'!U78</f>
        <v>Oportuno</v>
      </c>
      <c r="N77" s="208" t="str">
        <f>'02-Mapa de riesgo'!Z78</f>
        <v>Detectivo</v>
      </c>
      <c r="O77" s="449"/>
      <c r="P77" s="157"/>
      <c r="Q77" s="210" t="str">
        <f>'02-Mapa de riesgo'!AG78</f>
        <v>REDUCIR</v>
      </c>
      <c r="R77" s="210" t="str">
        <f>'02-Mapa de riesgo'!AH78</f>
        <v>Realizar proceso de sensibilización a través de diferentes estrategias de difusión.</v>
      </c>
      <c r="S77" s="211">
        <f>'02-Mapa de riesgo'!AJ78</f>
        <v>0</v>
      </c>
      <c r="T77" s="156"/>
      <c r="U77" s="157"/>
      <c r="V77" s="157"/>
      <c r="W77" s="452"/>
      <c r="X77" s="59"/>
    </row>
    <row r="78" spans="1:24" ht="12.75" customHeight="1" x14ac:dyDescent="0.2">
      <c r="A78" s="444"/>
      <c r="B78" s="444"/>
      <c r="C78" s="444"/>
      <c r="D78" s="444"/>
      <c r="E78" s="444"/>
      <c r="F78" s="444"/>
      <c r="G78" s="444"/>
      <c r="H78" s="447"/>
      <c r="I78" s="447"/>
      <c r="J78" s="236" t="str">
        <f>'02-Mapa de riesgo'!G79</f>
        <v>Trazabilidad de ejecución de gastos de la vigencia, mediante reportes de los sistemas de información disponibles</v>
      </c>
      <c r="K78" s="207">
        <f>'02-Mapa de riesgo'!L79</f>
        <v>0</v>
      </c>
      <c r="L78" s="207" t="str">
        <f>'02-Mapa de riesgo'!Q79</f>
        <v>Profesional II Direccionamiento Económico y Financiero</v>
      </c>
      <c r="M78" s="208" t="str">
        <f>'02-Mapa de riesgo'!U79</f>
        <v>Oportuno</v>
      </c>
      <c r="N78" s="208" t="str">
        <f>'02-Mapa de riesgo'!Z79</f>
        <v>Detectivo</v>
      </c>
      <c r="O78" s="450"/>
      <c r="P78" s="157"/>
      <c r="Q78" s="210" t="str">
        <f>'02-Mapa de riesgo'!AG79</f>
        <v>REDUCIR</v>
      </c>
      <c r="R78" s="210" t="str">
        <f>'02-Mapa de riesgo'!AH79</f>
        <v>Emisión de los conceptos administrativos y financieros previo presentación de los proyectos de acuerdo ante el Consejo Superior</v>
      </c>
      <c r="S78" s="211">
        <f>'02-Mapa de riesgo'!AJ79</f>
        <v>0</v>
      </c>
      <c r="T78" s="156"/>
      <c r="U78" s="157"/>
      <c r="V78" s="157"/>
      <c r="W78" s="453"/>
      <c r="X78" s="59"/>
    </row>
    <row r="79" spans="1:24" ht="12.75" customHeight="1" x14ac:dyDescent="0.2">
      <c r="A79" s="454">
        <v>24</v>
      </c>
      <c r="B79" s="454" t="e">
        <f>'01-Mapa de Riesgos'!#REF!</f>
        <v>#REF!</v>
      </c>
      <c r="C79" s="455" t="e">
        <f>+'01-Mapa de Riesgos'!#REF!</f>
        <v>#REF!</v>
      </c>
      <c r="D79" s="455" t="e">
        <f>'01-Mapa de Riesgos'!#REF!</f>
        <v>#REF!</v>
      </c>
      <c r="E79" s="456" t="str">
        <f>'01-Mapa de Riesgos'!N80</f>
        <v>Posibilidad de afectación reputacional  por responder los PQRS fuera de los términos legales,   debido a falta de conocimiento del procedimiento  y limitaciones en los accesos a los medios tecnológicos.</v>
      </c>
      <c r="F79" s="442" t="str">
        <f>'02-Mapa de riesgo'!AD80</f>
        <v>LEVE</v>
      </c>
      <c r="G79" s="442" t="str">
        <f>'02-Mapa de riesgo'!AE80</f>
        <v>(No. PQRS sin responder en los tiempos establecidos durante el año / total de PQRS  recibidas durante el año)*100</v>
      </c>
      <c r="H79" s="464"/>
      <c r="I79" s="464"/>
      <c r="J79" s="236" t="str">
        <f>'02-Mapa de riesgo'!G80</f>
        <v>Generación de alertas por correo electrónico y visuales en el aplicativo PQRS a los responsables de cada unidad organizacional, con respecto al estado de los PQRS pendientes por responder.</v>
      </c>
      <c r="K79" s="207" t="str">
        <f>'02-Mapa de riesgo'!L80</f>
        <v>Aplicativo PQRS</v>
      </c>
      <c r="L79" s="207" t="str">
        <f>'02-Mapa de riesgo'!Q80</f>
        <v>Técnico II
Gestión de Tecnologías Informáticas y Sistemas de Información</v>
      </c>
      <c r="M79" s="208" t="str">
        <f>'02-Mapa de riesgo'!U80</f>
        <v>Oportuno</v>
      </c>
      <c r="N79" s="208" t="str">
        <f>'02-Mapa de riesgo'!Z80</f>
        <v>Preventivo</v>
      </c>
      <c r="O79" s="448" t="str">
        <f>'02-Mapa de riesgo'!AB80</f>
        <v>FUERTE</v>
      </c>
      <c r="P79" s="157"/>
      <c r="Q79" s="210" t="str">
        <f>'02-Mapa de riesgo'!AG80</f>
        <v>ASUMIR</v>
      </c>
      <c r="R79" s="210">
        <f>'02-Mapa de riesgo'!AH80</f>
        <v>0</v>
      </c>
      <c r="S79" s="211">
        <f>'02-Mapa de riesgo'!AJ80</f>
        <v>0</v>
      </c>
      <c r="T79" s="156"/>
      <c r="U79" s="157"/>
      <c r="V79" s="157"/>
      <c r="W79" s="465"/>
      <c r="X79" s="59"/>
    </row>
    <row r="80" spans="1:24" ht="12.75" customHeight="1" x14ac:dyDescent="0.2">
      <c r="A80" s="443"/>
      <c r="B80" s="443"/>
      <c r="C80" s="443"/>
      <c r="D80" s="443"/>
      <c r="E80" s="443"/>
      <c r="F80" s="443"/>
      <c r="G80" s="443"/>
      <c r="H80" s="446"/>
      <c r="I80" s="446"/>
      <c r="J80" s="236" t="str">
        <f>'02-Mapa de riesgo'!G81</f>
        <v>Socialización del Sistema PQRS y de la normatividad aplicable a la institución.</v>
      </c>
      <c r="K80" s="207">
        <f>'02-Mapa de riesgo'!L81</f>
        <v>0</v>
      </c>
      <c r="L80" s="207" t="str">
        <f>'02-Mapa de riesgo'!Q81</f>
        <v>Técnico Grado 16 Vicerrectoría Administrativa y Financiera</v>
      </c>
      <c r="M80" s="208" t="str">
        <f>'02-Mapa de riesgo'!U81</f>
        <v>Oportuno</v>
      </c>
      <c r="N80" s="208" t="str">
        <f>'02-Mapa de riesgo'!Z81</f>
        <v>Preventivo</v>
      </c>
      <c r="O80" s="449"/>
      <c r="P80" s="157"/>
      <c r="Q80" s="210" t="str">
        <f>'02-Mapa de riesgo'!AG81</f>
        <v>ASUMIR</v>
      </c>
      <c r="R80" s="210">
        <f>'02-Mapa de riesgo'!AH81</f>
        <v>0</v>
      </c>
      <c r="S80" s="211">
        <f>'02-Mapa de riesgo'!AJ81</f>
        <v>0</v>
      </c>
      <c r="T80" s="156"/>
      <c r="U80" s="157"/>
      <c r="V80" s="157"/>
      <c r="W80" s="452"/>
      <c r="X80" s="59"/>
    </row>
    <row r="81" spans="1:24" ht="12.75" customHeight="1" x14ac:dyDescent="0.2">
      <c r="A81" s="444"/>
      <c r="B81" s="444"/>
      <c r="C81" s="444"/>
      <c r="D81" s="444"/>
      <c r="E81" s="444"/>
      <c r="F81" s="444"/>
      <c r="G81" s="444"/>
      <c r="H81" s="447"/>
      <c r="I81" s="447"/>
      <c r="J81" s="236">
        <f>'02-Mapa de riesgo'!G82</f>
        <v>0</v>
      </c>
      <c r="K81" s="207">
        <f>'02-Mapa de riesgo'!L82</f>
        <v>0</v>
      </c>
      <c r="L81" s="207">
        <f>'02-Mapa de riesgo'!Q82</f>
        <v>0</v>
      </c>
      <c r="M81" s="208">
        <f>'02-Mapa de riesgo'!U82</f>
        <v>0</v>
      </c>
      <c r="N81" s="208">
        <f>'02-Mapa de riesgo'!Z82</f>
        <v>0</v>
      </c>
      <c r="O81" s="450"/>
      <c r="P81" s="157"/>
      <c r="Q81" s="210">
        <f>'02-Mapa de riesgo'!AG82</f>
        <v>0</v>
      </c>
      <c r="R81" s="210">
        <f>'02-Mapa de riesgo'!AH82</f>
        <v>0</v>
      </c>
      <c r="S81" s="211">
        <f>'02-Mapa de riesgo'!AJ82</f>
        <v>0</v>
      </c>
      <c r="T81" s="156"/>
      <c r="U81" s="157"/>
      <c r="V81" s="157"/>
      <c r="W81" s="453"/>
      <c r="X81" s="59"/>
    </row>
    <row r="82" spans="1:24" ht="12.75" customHeight="1" x14ac:dyDescent="0.2">
      <c r="A82" s="454">
        <v>25</v>
      </c>
      <c r="B82" s="454" t="e">
        <f>'01-Mapa de Riesgos'!#REF!</f>
        <v>#REF!</v>
      </c>
      <c r="C82" s="455" t="e">
        <f>+'01-Mapa de Riesgos'!#REF!</f>
        <v>#REF!</v>
      </c>
      <c r="D82" s="455" t="e">
        <f>'01-Mapa de Riesgos'!#REF!</f>
        <v>#REF!</v>
      </c>
      <c r="E82" s="456" t="str">
        <f>'01-Mapa de Riesgos'!N83</f>
        <v>Posibilidad de afectación económica y reputacional  por incumplimiento en los lineamientos institucionales que no cuentan con respaldo financiero al suscribir contratos o convenios entre la universidad y entes externos,   debido a:
 *Desconocimiento de los lineamientos por parte del personal de la Institución para la suscripción de contratos o convenios. 
*Entrega inoportuna de la información por parte del proponente.
*Presiones de agentes externos para el cumplimiento de tiempos para la presentación de propuestas.</v>
      </c>
      <c r="F82" s="442" t="str">
        <f>'02-Mapa de riesgo'!AD83</f>
        <v>MODERADO</v>
      </c>
      <c r="G82" s="442" t="str">
        <f>'02-Mapa de riesgo'!AE83</f>
        <v>(No. de convenios y contratatos  revisados por la VAF / Total convenios y contratos suscritos en la univesidad ) * 100</v>
      </c>
      <c r="H82" s="463"/>
      <c r="I82" s="464"/>
      <c r="J82" s="236" t="str">
        <f>'02-Mapa de riesgo'!G83</f>
        <v>Revisión por parte de la Vicerrectoría Administrativa y Financiera de los contratos y convenios que se envían desde la Oficina Jurídica.</v>
      </c>
      <c r="K82" s="207">
        <f>'02-Mapa de riesgo'!L83</f>
        <v>0</v>
      </c>
      <c r="L82" s="207" t="str">
        <f>'02-Mapa de riesgo'!Q83</f>
        <v>Profesional Especializado III  Gestión Estratégica de Proyectos</v>
      </c>
      <c r="M82" s="208" t="str">
        <f>'02-Mapa de riesgo'!U83</f>
        <v>Oportuno</v>
      </c>
      <c r="N82" s="208" t="str">
        <f>'02-Mapa de riesgo'!Z83</f>
        <v>Detectivo</v>
      </c>
      <c r="O82" s="448" t="str">
        <f>'02-Mapa de riesgo'!AB83</f>
        <v>ACEPTABLE</v>
      </c>
      <c r="P82" s="157"/>
      <c r="Q82" s="210" t="str">
        <f>'02-Mapa de riesgo'!AG83</f>
        <v>REDUCIR</v>
      </c>
      <c r="R82" s="210" t="str">
        <f>'02-Mapa de riesgo'!AH83</f>
        <v>Socializar y sensibilizar por diferentes medios de comunicación a las facultades y dependencias de los lineamientos institucionales.</v>
      </c>
      <c r="S82" s="211">
        <f>'02-Mapa de riesgo'!AJ83</f>
        <v>0</v>
      </c>
      <c r="T82" s="156"/>
      <c r="U82" s="157"/>
      <c r="V82" s="157"/>
      <c r="W82" s="465"/>
      <c r="X82" s="59"/>
    </row>
    <row r="83" spans="1:24" ht="12.75" customHeight="1" x14ac:dyDescent="0.2">
      <c r="A83" s="443"/>
      <c r="B83" s="443"/>
      <c r="C83" s="443"/>
      <c r="D83" s="443"/>
      <c r="E83" s="443"/>
      <c r="F83" s="443"/>
      <c r="G83" s="443"/>
      <c r="H83" s="446"/>
      <c r="I83" s="446"/>
      <c r="J83" s="236" t="str">
        <f>'02-Mapa de riesgo'!G84</f>
        <v>Revisión por parte de la alta Dirección (comité directivo) de los proyectos en trámite.</v>
      </c>
      <c r="K83" s="207">
        <f>'02-Mapa de riesgo'!L84</f>
        <v>0</v>
      </c>
      <c r="L83" s="207" t="str">
        <f>'02-Mapa de riesgo'!Q84</f>
        <v>Profesional Especializado III  Gestión Estratégica de Proyectos</v>
      </c>
      <c r="M83" s="208" t="str">
        <f>'02-Mapa de riesgo'!U84</f>
        <v>Oportuno</v>
      </c>
      <c r="N83" s="208" t="str">
        <f>'02-Mapa de riesgo'!Z84</f>
        <v>Preventivo</v>
      </c>
      <c r="O83" s="449"/>
      <c r="P83" s="157"/>
      <c r="Q83" s="210" t="str">
        <f>'02-Mapa de riesgo'!AG84</f>
        <v>REDUCIR</v>
      </c>
      <c r="R83" s="210" t="str">
        <f>'02-Mapa de riesgo'!AH84</f>
        <v>Socializar y sensibilizar por diferentes medios de comunicación a las facultades y dependencias de los lineamientos institucionales.</v>
      </c>
      <c r="S83" s="211">
        <f>'02-Mapa de riesgo'!AJ84</f>
        <v>0</v>
      </c>
      <c r="T83" s="156"/>
      <c r="U83" s="157"/>
      <c r="V83" s="157"/>
      <c r="W83" s="452"/>
      <c r="X83" s="59"/>
    </row>
    <row r="84" spans="1:24" ht="12.75" customHeight="1" x14ac:dyDescent="0.2">
      <c r="A84" s="444"/>
      <c r="B84" s="444"/>
      <c r="C84" s="444"/>
      <c r="D84" s="444"/>
      <c r="E84" s="444"/>
      <c r="F84" s="444"/>
      <c r="G84" s="444"/>
      <c r="H84" s="447"/>
      <c r="I84" s="447"/>
      <c r="J84" s="236">
        <f>'02-Mapa de riesgo'!G85</f>
        <v>0</v>
      </c>
      <c r="K84" s="207">
        <f>'02-Mapa de riesgo'!L85</f>
        <v>0</v>
      </c>
      <c r="L84" s="207">
        <f>'02-Mapa de riesgo'!Q85</f>
        <v>0</v>
      </c>
      <c r="M84" s="208">
        <f>'02-Mapa de riesgo'!U85</f>
        <v>0</v>
      </c>
      <c r="N84" s="208">
        <f>'02-Mapa de riesgo'!Z85</f>
        <v>0</v>
      </c>
      <c r="O84" s="450"/>
      <c r="P84" s="157"/>
      <c r="Q84" s="210">
        <f>'02-Mapa de riesgo'!AG85</f>
        <v>0</v>
      </c>
      <c r="R84" s="210">
        <f>'02-Mapa de riesgo'!AH85</f>
        <v>0</v>
      </c>
      <c r="S84" s="211">
        <f>'02-Mapa de riesgo'!AJ85</f>
        <v>0</v>
      </c>
      <c r="T84" s="156"/>
      <c r="U84" s="157"/>
      <c r="V84" s="157"/>
      <c r="W84" s="453"/>
      <c r="X84" s="59"/>
    </row>
    <row r="85" spans="1:24" ht="12.75" customHeight="1" x14ac:dyDescent="0.2">
      <c r="A85" s="454">
        <v>26</v>
      </c>
      <c r="B85" s="454" t="e">
        <f>'01-Mapa de Riesgos'!#REF!</f>
        <v>#REF!</v>
      </c>
      <c r="C85" s="455" t="e">
        <f>+'01-Mapa de Riesgos'!#REF!</f>
        <v>#REF!</v>
      </c>
      <c r="D85" s="455" t="e">
        <f>'01-Mapa de Riesgos'!#REF!</f>
        <v>#REF!</v>
      </c>
      <c r="E85" s="456" t="str">
        <f>'01-Mapa de Riesgos'!N86</f>
        <v>Posibilidad de pérdida reputacional  por pérdida o modificación de la documentación,   debido a falta de ética profesional al entregar información  a personas no autorizadas,  y/o tramitar la creación y actualización de cambios a documentos sin cumplir con los procedimientos definidos en el Sistema Integral de Gestión.</v>
      </c>
      <c r="F85" s="442" t="str">
        <f>'02-Mapa de riesgo'!AD86</f>
        <v>MODERADO</v>
      </c>
      <c r="G85" s="442" t="str">
        <f>'02-Mapa de riesgo'!AE86</f>
        <v># de pérdidas parciales de la información</v>
      </c>
      <c r="H85" s="463"/>
      <c r="I85" s="464"/>
      <c r="J85" s="236" t="str">
        <f>'02-Mapa de riesgo'!G86</f>
        <v>Controles de acceso usuarios y contraseñas.</v>
      </c>
      <c r="K85" s="207">
        <f>'02-Mapa de riesgo'!L86</f>
        <v>0</v>
      </c>
      <c r="L85" s="207" t="str">
        <f>'02-Mapa de riesgo'!Q86</f>
        <v>Profesional SIG</v>
      </c>
      <c r="M85" s="208" t="str">
        <f>'02-Mapa de riesgo'!U86</f>
        <v>Oportuno</v>
      </c>
      <c r="N85" s="208" t="str">
        <f>'02-Mapa de riesgo'!Z86</f>
        <v>Preventivo</v>
      </c>
      <c r="O85" s="448" t="str">
        <f>'02-Mapa de riesgo'!AB86</f>
        <v>FUERTE</v>
      </c>
      <c r="P85" s="157"/>
      <c r="Q85" s="210" t="str">
        <f>'02-Mapa de riesgo'!AG86</f>
        <v>REDUCIR</v>
      </c>
      <c r="R85" s="210" t="str">
        <f>'02-Mapa de riesgo'!AH86</f>
        <v>Cumplimiento del procedimiento de Administración de la información documentada.</v>
      </c>
      <c r="S85" s="211">
        <f>'02-Mapa de riesgo'!AJ86</f>
        <v>0</v>
      </c>
      <c r="T85" s="156"/>
      <c r="U85" s="157"/>
      <c r="V85" s="157"/>
      <c r="W85" s="465"/>
      <c r="X85" s="59"/>
    </row>
    <row r="86" spans="1:24" ht="12.75" customHeight="1" x14ac:dyDescent="0.2">
      <c r="A86" s="443"/>
      <c r="B86" s="443"/>
      <c r="C86" s="443"/>
      <c r="D86" s="443"/>
      <c r="E86" s="443"/>
      <c r="F86" s="443"/>
      <c r="G86" s="443"/>
      <c r="H86" s="446"/>
      <c r="I86" s="446"/>
      <c r="J86" s="236" t="str">
        <f>'02-Mapa de riesgo'!G87</f>
        <v>Realización de Backup a los computadores del Sistema Integral de Gestión</v>
      </c>
      <c r="K86" s="207">
        <f>'02-Mapa de riesgo'!L87</f>
        <v>0</v>
      </c>
      <c r="L86" s="207" t="str">
        <f>'02-Mapa de riesgo'!Q87</f>
        <v>Profesional SIG</v>
      </c>
      <c r="M86" s="208" t="str">
        <f>'02-Mapa de riesgo'!U87</f>
        <v>Oportuno</v>
      </c>
      <c r="N86" s="208" t="str">
        <f>'02-Mapa de riesgo'!Z87</f>
        <v>Preventivo</v>
      </c>
      <c r="O86" s="449"/>
      <c r="P86" s="157"/>
      <c r="Q86" s="210" t="str">
        <f>'02-Mapa de riesgo'!AG87</f>
        <v>REDUCIR</v>
      </c>
      <c r="R86" s="210" t="str">
        <f>'02-Mapa de riesgo'!AH87</f>
        <v>Mantenimiento preventivo de los computadores a cargo de GTI SI.</v>
      </c>
      <c r="S86" s="211">
        <f>'02-Mapa de riesgo'!AJ87</f>
        <v>0</v>
      </c>
      <c r="T86" s="156"/>
      <c r="U86" s="157"/>
      <c r="V86" s="157"/>
      <c r="W86" s="452"/>
      <c r="X86" s="59"/>
    </row>
    <row r="87" spans="1:24" ht="12.75" customHeight="1" x14ac:dyDescent="0.2">
      <c r="A87" s="444"/>
      <c r="B87" s="444"/>
      <c r="C87" s="444"/>
      <c r="D87" s="444"/>
      <c r="E87" s="444"/>
      <c r="F87" s="444"/>
      <c r="G87" s="444"/>
      <c r="H87" s="447"/>
      <c r="I87" s="447"/>
      <c r="J87" s="236" t="str">
        <f>'02-Mapa de riesgo'!G88</f>
        <v>Backup de los servidores</v>
      </c>
      <c r="K87" s="207" t="str">
        <f>'02-Mapa de riesgo'!L88</f>
        <v>Sotware de GTISI
Página Web-CRIE</v>
      </c>
      <c r="L87" s="207" t="str">
        <f>'02-Mapa de riesgo'!Q88</f>
        <v>Profesional CRIE
Profesional GTISI</v>
      </c>
      <c r="M87" s="208" t="str">
        <f>'02-Mapa de riesgo'!U88</f>
        <v>Oportuno</v>
      </c>
      <c r="N87" s="208" t="str">
        <f>'02-Mapa de riesgo'!Z88</f>
        <v>Preventivo</v>
      </c>
      <c r="O87" s="450"/>
      <c r="P87" s="157"/>
      <c r="Q87" s="210" t="str">
        <f>'02-Mapa de riesgo'!AG88</f>
        <v>COMPARTIR</v>
      </c>
      <c r="R87" s="210" t="str">
        <f>'02-Mapa de riesgo'!AH88</f>
        <v>Carpeta compartida en el drive entre los integrantes del SIG donde se encuentra toda la documentación.</v>
      </c>
      <c r="S87" s="211" t="str">
        <f>'02-Mapa de riesgo'!AJ88</f>
        <v>CRIE
 GTISI</v>
      </c>
      <c r="T87" s="156"/>
      <c r="U87" s="157"/>
      <c r="V87" s="157"/>
      <c r="W87" s="453"/>
      <c r="X87" s="59"/>
    </row>
    <row r="88" spans="1:24" ht="12.75" customHeight="1" x14ac:dyDescent="0.2">
      <c r="A88" s="454">
        <v>27</v>
      </c>
      <c r="B88" s="454" t="e">
        <f>'01-Mapa de Riesgos'!#REF!</f>
        <v>#REF!</v>
      </c>
      <c r="C88" s="455" t="e">
        <f>+'01-Mapa de Riesgos'!#REF!</f>
        <v>#REF!</v>
      </c>
      <c r="D88" s="455" t="e">
        <f>'01-Mapa de Riesgos'!#REF!</f>
        <v>#REF!</v>
      </c>
      <c r="E88" s="456" t="str">
        <f>'01-Mapa de Riesgos'!N89</f>
        <v>Posibilidad de afectación económica y reputacional  por la degradación de las areas boscosas de la universidad por acciones antrópicas o eventos naturales,   debido a la vulnerabilidad a dichos eventos, alto flujo de visitantes, cerramientos inseguros y falta de cultura ciudadana.</v>
      </c>
      <c r="F88" s="442" t="str">
        <f>'02-Mapa de riesgo'!AD89</f>
        <v>LEVE</v>
      </c>
      <c r="G88" s="442" t="str">
        <f>'02-Mapa de riesgo'!AE89</f>
        <v>No. de eventos antrópicos o naturales que causaron degradación al área boscosa en la vigencia</v>
      </c>
      <c r="H88" s="464"/>
      <c r="I88" s="464"/>
      <c r="J88" s="236" t="str">
        <f>'02-Mapa de riesgo'!G89</f>
        <v>Recorridos de inspección por los linderos (reportes mensuales con evidencias de inspecciones realizadas en el período)</v>
      </c>
      <c r="K88" s="207">
        <f>'02-Mapa de riesgo'!L89</f>
        <v>0</v>
      </c>
      <c r="L88" s="207" t="str">
        <f>'02-Mapa de riesgo'!Q89</f>
        <v>Asistencial I</v>
      </c>
      <c r="M88" s="208" t="str">
        <f>'02-Mapa de riesgo'!U89</f>
        <v>Oportuno</v>
      </c>
      <c r="N88" s="208" t="str">
        <f>'02-Mapa de riesgo'!Z89</f>
        <v>Preventivo</v>
      </c>
      <c r="O88" s="448" t="str">
        <f>'02-Mapa de riesgo'!AB89</f>
        <v>ACEPTABLE</v>
      </c>
      <c r="P88" s="157"/>
      <c r="Q88" s="210" t="str">
        <f>'02-Mapa de riesgo'!AG89</f>
        <v>ASUMIR</v>
      </c>
      <c r="R88" s="210">
        <f>'02-Mapa de riesgo'!AH89</f>
        <v>0</v>
      </c>
      <c r="S88" s="211">
        <f>'02-Mapa de riesgo'!AJ89</f>
        <v>0</v>
      </c>
      <c r="T88" s="156"/>
      <c r="U88" s="157"/>
      <c r="V88" s="157"/>
      <c r="W88" s="465"/>
      <c r="X88" s="59"/>
    </row>
    <row r="89" spans="1:24" ht="12.75" customHeight="1" x14ac:dyDescent="0.2">
      <c r="A89" s="443"/>
      <c r="B89" s="443"/>
      <c r="C89" s="443"/>
      <c r="D89" s="443"/>
      <c r="E89" s="443"/>
      <c r="F89" s="443"/>
      <c r="G89" s="443"/>
      <c r="H89" s="446"/>
      <c r="I89" s="446"/>
      <c r="J89" s="236" t="str">
        <f>'02-Mapa de riesgo'!G90</f>
        <v>Programa de Educación Ambiental</v>
      </c>
      <c r="K89" s="207">
        <f>'02-Mapa de riesgo'!L90</f>
        <v>0</v>
      </c>
      <c r="L89" s="207" t="str">
        <f>'02-Mapa de riesgo'!Q90</f>
        <v>Profesional Especializado III</v>
      </c>
      <c r="M89" s="208" t="str">
        <f>'02-Mapa de riesgo'!U90</f>
        <v>Oportuno</v>
      </c>
      <c r="N89" s="208" t="str">
        <f>'02-Mapa de riesgo'!Z90</f>
        <v>Preventivo</v>
      </c>
      <c r="O89" s="449"/>
      <c r="P89" s="157"/>
      <c r="Q89" s="210" t="str">
        <f>'02-Mapa de riesgo'!AG90</f>
        <v>ASUMIR</v>
      </c>
      <c r="R89" s="210">
        <f>'02-Mapa de riesgo'!AH90</f>
        <v>0</v>
      </c>
      <c r="S89" s="211">
        <f>'02-Mapa de riesgo'!AJ90</f>
        <v>0</v>
      </c>
      <c r="T89" s="156"/>
      <c r="U89" s="157"/>
      <c r="V89" s="157"/>
      <c r="W89" s="452"/>
      <c r="X89" s="59"/>
    </row>
    <row r="90" spans="1:24" ht="12.75" customHeight="1" x14ac:dyDescent="0.2">
      <c r="A90" s="444"/>
      <c r="B90" s="444"/>
      <c r="C90" s="444"/>
      <c r="D90" s="444"/>
      <c r="E90" s="444"/>
      <c r="F90" s="444"/>
      <c r="G90" s="444"/>
      <c r="H90" s="447"/>
      <c r="I90" s="447"/>
      <c r="J90" s="236" t="str">
        <f>'02-Mapa de riesgo'!G91</f>
        <v>Gestión para la actualización plan de Emergencias Ambientales</v>
      </c>
      <c r="K90" s="207">
        <f>'02-Mapa de riesgo'!L91</f>
        <v>0</v>
      </c>
      <c r="L90" s="207" t="str">
        <f>'02-Mapa de riesgo'!Q91</f>
        <v>Profesional</v>
      </c>
      <c r="M90" s="208" t="str">
        <f>'02-Mapa de riesgo'!U91</f>
        <v>Oportuno</v>
      </c>
      <c r="N90" s="208" t="str">
        <f>'02-Mapa de riesgo'!Z91</f>
        <v>Preventivo</v>
      </c>
      <c r="O90" s="450"/>
      <c r="P90" s="157"/>
      <c r="Q90" s="210" t="str">
        <f>'02-Mapa de riesgo'!AG91</f>
        <v>ASUMIR</v>
      </c>
      <c r="R90" s="210">
        <f>'02-Mapa de riesgo'!AH91</f>
        <v>0</v>
      </c>
      <c r="S90" s="211">
        <f>'02-Mapa de riesgo'!AJ91</f>
        <v>0</v>
      </c>
      <c r="T90" s="156"/>
      <c r="U90" s="157"/>
      <c r="V90" s="157"/>
      <c r="W90" s="453"/>
      <c r="X90" s="59"/>
    </row>
    <row r="91" spans="1:24" ht="12.75" customHeight="1" x14ac:dyDescent="0.2">
      <c r="A91" s="454">
        <v>28</v>
      </c>
      <c r="B91" s="454">
        <f>'01-Mapa de Riesgos'!D2</f>
        <v>0</v>
      </c>
      <c r="C91" s="455">
        <f>+'01-Mapa de Riesgos'!F2</f>
        <v>0</v>
      </c>
      <c r="D91" s="455">
        <f>'01-Mapa de Riesgos'!J2</f>
        <v>0</v>
      </c>
      <c r="E91" s="456" t="str">
        <f>'01-Mapa de Riesgos'!N92</f>
        <v>Posibilidad de afectación económica y reputacional  por cancelación de estudiantes en las asignaturas virtuales   a causa de que el reglamento estudiantil permite la cancelación en cualquier período del semestre académico, las brechas en habilidades y competencias para mantenerse en la modalidad y la falta de procedimientos institucionales que garanticen la creación y oferta de asignaturas virtuales.</v>
      </c>
      <c r="F91" s="442" t="str">
        <f>'02-Mapa de riesgo'!AD92</f>
        <v>MODERADO</v>
      </c>
      <c r="G91" s="442" t="str">
        <f>'02-Mapa de riesgo'!AE92</f>
        <v>% de cancelación de estudiantes =
(# de cancelaciones semestrales de estudiantes  en asignaturas virtuales por semestre/ # de estudiantes matriculados en asignaturas virtuales por semestre)* 100%</v>
      </c>
      <c r="H91" s="464"/>
      <c r="I91" s="464"/>
      <c r="J91" s="236" t="str">
        <f>'02-Mapa de riesgo'!G92</f>
        <v>Estrategias de acompañamiento a estudiantes y docentes</v>
      </c>
      <c r="K91" s="207">
        <f>'02-Mapa de riesgo'!L92</f>
        <v>0</v>
      </c>
      <c r="L91" s="207" t="str">
        <f>'02-Mapa de riesgo'!Q92</f>
        <v xml:space="preserve">Profesional de mercadeo
Profesional de pedagogía
Profesional de sistemas de información
Auxiliar de sistema de acompañamiento
Técnico 
</v>
      </c>
      <c r="M91" s="208" t="str">
        <f>'02-Mapa de riesgo'!U92</f>
        <v>Oportuno</v>
      </c>
      <c r="N91" s="208" t="str">
        <f>'02-Mapa de riesgo'!Z92</f>
        <v>Preventivo</v>
      </c>
      <c r="O91" s="448" t="str">
        <f>'02-Mapa de riesgo'!AB92</f>
        <v>ACEPTABLE</v>
      </c>
      <c r="P91" s="157"/>
      <c r="Q91" s="210" t="str">
        <f>'02-Mapa de riesgo'!AG92</f>
        <v>REDUCIR</v>
      </c>
      <c r="R91" s="210" t="str">
        <f>'02-Mapa de riesgo'!AH92</f>
        <v>Comunicación permanente con los estudiantes a través los canales de contacto de Univirtual</v>
      </c>
      <c r="S91" s="211">
        <f>'02-Mapa de riesgo'!AJ92</f>
        <v>0</v>
      </c>
      <c r="T91" s="156"/>
      <c r="U91" s="157"/>
      <c r="V91" s="157"/>
      <c r="W91" s="465"/>
      <c r="X91" s="59"/>
    </row>
    <row r="92" spans="1:24" ht="12.75" customHeight="1" x14ac:dyDescent="0.2">
      <c r="A92" s="443"/>
      <c r="B92" s="443"/>
      <c r="C92" s="443"/>
      <c r="D92" s="443"/>
      <c r="E92" s="443"/>
      <c r="F92" s="443"/>
      <c r="G92" s="443"/>
      <c r="H92" s="446"/>
      <c r="I92" s="446"/>
      <c r="J92" s="236" t="str">
        <f>'02-Mapa de riesgo'!G93</f>
        <v>Medición periódica de la deserción de los estudiantes en las asignaturas virtuales</v>
      </c>
      <c r="K92" s="207">
        <f>'02-Mapa de riesgo'!L93</f>
        <v>0</v>
      </c>
      <c r="L92" s="207" t="str">
        <f>'02-Mapa de riesgo'!Q93</f>
        <v xml:space="preserve">Profesional de mercadeo
Profesional de pedagogía
Profesional de sistemas de información
Auxiliar de sistema de acompañamiento
Técnico </v>
      </c>
      <c r="M92" s="208" t="str">
        <f>'02-Mapa de riesgo'!U93</f>
        <v>Oportuno</v>
      </c>
      <c r="N92" s="208" t="str">
        <f>'02-Mapa de riesgo'!Z93</f>
        <v>Detectivo</v>
      </c>
      <c r="O92" s="449"/>
      <c r="P92" s="157"/>
      <c r="Q92" s="210" t="str">
        <f>'02-Mapa de riesgo'!AG93</f>
        <v>REDUCIR</v>
      </c>
      <c r="R92" s="210" t="str">
        <f>'02-Mapa de riesgo'!AH93</f>
        <v>Identificación de estudiantes con riesgo de cancelación o abandono de asignaturas semipresenciales y remitir aquellos casos que presenten causas personales y/o académicas a las dependencias que correspondan</v>
      </c>
      <c r="S92" s="211">
        <f>'02-Mapa de riesgo'!AJ93</f>
        <v>0</v>
      </c>
      <c r="T92" s="156"/>
      <c r="U92" s="157"/>
      <c r="V92" s="157"/>
      <c r="W92" s="452"/>
      <c r="X92" s="59"/>
    </row>
    <row r="93" spans="1:24" ht="12.75" customHeight="1" x14ac:dyDescent="0.2">
      <c r="A93" s="444"/>
      <c r="B93" s="444"/>
      <c r="C93" s="444"/>
      <c r="D93" s="444"/>
      <c r="E93" s="444"/>
      <c r="F93" s="444"/>
      <c r="G93" s="444"/>
      <c r="H93" s="447"/>
      <c r="I93" s="447"/>
      <c r="J93" s="236">
        <f>'02-Mapa de riesgo'!G94</f>
        <v>0</v>
      </c>
      <c r="K93" s="207">
        <f>'02-Mapa de riesgo'!L94</f>
        <v>0</v>
      </c>
      <c r="L93" s="207">
        <f>'02-Mapa de riesgo'!Q94</f>
        <v>0</v>
      </c>
      <c r="M93" s="208">
        <f>'02-Mapa de riesgo'!U94</f>
        <v>0</v>
      </c>
      <c r="N93" s="208">
        <f>'02-Mapa de riesgo'!Z94</f>
        <v>0</v>
      </c>
      <c r="O93" s="450"/>
      <c r="P93" s="157"/>
      <c r="Q93" s="210">
        <f>'02-Mapa de riesgo'!AG94</f>
        <v>0</v>
      </c>
      <c r="R93" s="210">
        <f>'02-Mapa de riesgo'!AH94</f>
        <v>0</v>
      </c>
      <c r="S93" s="211">
        <f>'02-Mapa de riesgo'!AJ94</f>
        <v>0</v>
      </c>
      <c r="T93" s="156"/>
      <c r="U93" s="157"/>
      <c r="V93" s="157"/>
      <c r="W93" s="453"/>
      <c r="X93" s="59"/>
    </row>
    <row r="94" spans="1:24" ht="12.75" customHeight="1" x14ac:dyDescent="0.2">
      <c r="A94" s="454">
        <v>29</v>
      </c>
      <c r="B94" s="454">
        <f>'01-Mapa de Riesgos'!D5</f>
        <v>0</v>
      </c>
      <c r="C94" s="455">
        <f>+'01-Mapa de Riesgos'!F5</f>
        <v>0</v>
      </c>
      <c r="D94" s="455">
        <f>'01-Mapa de Riesgos'!J5</f>
        <v>0</v>
      </c>
      <c r="E94" s="456" t="str">
        <f>'01-Mapa de Riesgos'!N95</f>
        <v>Posibilidad de afectación reputacional  Por desactualización del tarjetón electoral o fallas técnicas del servidor,   debido a errores o irregularidades en el software de votaciones y/o fallas en el servidor que soporta este servicio.</v>
      </c>
      <c r="F94" s="442" t="str">
        <f>'02-Mapa de riesgo'!AD95</f>
        <v>LEVE</v>
      </c>
      <c r="G94" s="442" t="str">
        <f>'02-Mapa de riesgo'!AE95</f>
        <v>Nùmero de impugnaciones electorales</v>
      </c>
      <c r="H94" s="463"/>
      <c r="I94" s="464"/>
      <c r="J94" s="236" t="str">
        <f>'02-Mapa de riesgo'!G95</f>
        <v>Elaboración de listados descentralizados por parte de las dependencias responsables</v>
      </c>
      <c r="K94" s="207" t="str">
        <f>'02-Mapa de riesgo'!L95</f>
        <v>Software Gestion de Talento Humano y Software de Registro y Control</v>
      </c>
      <c r="L94" s="207" t="str">
        <f>'02-Mapa de riesgo'!Q95</f>
        <v>Jefe de Gestion del Talento Humano y la directora de Admisiones registro y Control</v>
      </c>
      <c r="M94" s="208" t="str">
        <f>'02-Mapa de riesgo'!U95</f>
        <v>Oportuno</v>
      </c>
      <c r="N94" s="208" t="str">
        <f>'02-Mapa de riesgo'!Z95</f>
        <v>Preventivo</v>
      </c>
      <c r="O94" s="448" t="str">
        <f>'02-Mapa de riesgo'!AB95</f>
        <v>FUERTE</v>
      </c>
      <c r="P94" s="157"/>
      <c r="Q94" s="210" t="str">
        <f>'02-Mapa de riesgo'!AG95</f>
        <v>ASUMIR</v>
      </c>
      <c r="R94" s="210">
        <f>'02-Mapa de riesgo'!AH95</f>
        <v>0</v>
      </c>
      <c r="S94" s="211">
        <f>'02-Mapa de riesgo'!AJ95</f>
        <v>0</v>
      </c>
      <c r="T94" s="156"/>
      <c r="U94" s="157"/>
      <c r="V94" s="157"/>
      <c r="W94" s="465"/>
      <c r="X94" s="59"/>
    </row>
    <row r="95" spans="1:24" ht="12.75" customHeight="1" x14ac:dyDescent="0.2">
      <c r="A95" s="443"/>
      <c r="B95" s="443"/>
      <c r="C95" s="443"/>
      <c r="D95" s="443"/>
      <c r="E95" s="443"/>
      <c r="F95" s="443"/>
      <c r="G95" s="443"/>
      <c r="H95" s="446"/>
      <c r="I95" s="446"/>
      <c r="J95" s="236" t="str">
        <f>'02-Mapa de riesgo'!G96</f>
        <v>Revisión de la configuración de las elecciones y Auditoria por parte de Control Interno</v>
      </c>
      <c r="K95" s="207">
        <f>'02-Mapa de riesgo'!L96</f>
        <v>0</v>
      </c>
      <c r="L95" s="207" t="str">
        <f>'02-Mapa de riesgo'!Q96</f>
        <v>Jefe y profesional de Control Interno</v>
      </c>
      <c r="M95" s="208" t="str">
        <f>'02-Mapa de riesgo'!U96</f>
        <v>Oportuno</v>
      </c>
      <c r="N95" s="208" t="str">
        <f>'02-Mapa de riesgo'!Z96</f>
        <v>Preventivo</v>
      </c>
      <c r="O95" s="449"/>
      <c r="P95" s="157"/>
      <c r="Q95" s="210" t="str">
        <f>'02-Mapa de riesgo'!AG96</f>
        <v>ASUMIR</v>
      </c>
      <c r="R95" s="210">
        <f>'02-Mapa de riesgo'!AH96</f>
        <v>0</v>
      </c>
      <c r="S95" s="211">
        <f>'02-Mapa de riesgo'!AJ96</f>
        <v>0</v>
      </c>
      <c r="T95" s="156"/>
      <c r="U95" s="157"/>
      <c r="V95" s="157"/>
      <c r="W95" s="452"/>
      <c r="X95" s="59"/>
    </row>
    <row r="96" spans="1:24" ht="12.75" customHeight="1" x14ac:dyDescent="0.2">
      <c r="A96" s="444"/>
      <c r="B96" s="444"/>
      <c r="C96" s="444"/>
      <c r="D96" s="444"/>
      <c r="E96" s="444"/>
      <c r="F96" s="444"/>
      <c r="G96" s="444"/>
      <c r="H96" s="447"/>
      <c r="I96" s="447"/>
      <c r="J96" s="236" t="str">
        <f>'02-Mapa de riesgo'!G97</f>
        <v>Pruebas de simulación de las votaciones</v>
      </c>
      <c r="K96" s="207" t="str">
        <f>'02-Mapa de riesgo'!L97</f>
        <v>Software de Votaciones</v>
      </c>
      <c r="L96" s="207" t="str">
        <f>'02-Mapa de riesgo'!Q97</f>
        <v>Ingeniero de Sistemas asignado a las elecciones</v>
      </c>
      <c r="M96" s="208" t="str">
        <f>'02-Mapa de riesgo'!U97</f>
        <v>Oportuno</v>
      </c>
      <c r="N96" s="208" t="str">
        <f>'02-Mapa de riesgo'!Z97</f>
        <v>Preventivo</v>
      </c>
      <c r="O96" s="450"/>
      <c r="P96" s="157"/>
      <c r="Q96" s="210" t="str">
        <f>'02-Mapa de riesgo'!AG97</f>
        <v>ASUMIR</v>
      </c>
      <c r="R96" s="210">
        <f>'02-Mapa de riesgo'!AH97</f>
        <v>0</v>
      </c>
      <c r="S96" s="211">
        <f>'02-Mapa de riesgo'!AJ97</f>
        <v>0</v>
      </c>
      <c r="T96" s="156"/>
      <c r="U96" s="157"/>
      <c r="V96" s="157"/>
      <c r="W96" s="453"/>
      <c r="X96" s="59"/>
    </row>
    <row r="97" spans="1:24" ht="12.75" customHeight="1" x14ac:dyDescent="0.2">
      <c r="A97" s="454">
        <v>30</v>
      </c>
      <c r="B97" s="454" t="str">
        <f>'01-Mapa de Riesgos'!D8</f>
        <v>NOMBRE DEL PROCESO O PILAR DEL PDI</v>
      </c>
      <c r="C97" s="455" t="str">
        <f>+'01-Mapa de Riesgos'!F8</f>
        <v>MAPA INSTITUCIONAL</v>
      </c>
      <c r="D97" s="455">
        <f>'01-Mapa de Riesgos'!J8</f>
        <v>0</v>
      </c>
      <c r="E97" s="456" t="str">
        <f>'01-Mapa de Riesgos'!N98</f>
        <v>Posibilidad de afectación reputacional   Por omisión o retraso en las respuestas a derechos de petición y/o solicitudes dadas por la Secretaria General, dentro de los tiempos establecidos por la ley,   A causa de la cantidad de información requerida para dar respuesta a la solicitud.</v>
      </c>
      <c r="F97" s="442" t="str">
        <f>'02-Mapa de riesgo'!AD98</f>
        <v>MODERADO</v>
      </c>
      <c r="G97" s="442" t="str">
        <f>'02-Mapa de riesgo'!AE98</f>
        <v>Nùmero de derechos de petición o Demandas que se conviertan en tutelas</v>
      </c>
      <c r="H97" s="464"/>
      <c r="I97" s="464"/>
      <c r="J97" s="236" t="str">
        <f>'02-Mapa de riesgo'!G98</f>
        <v>Radicación de los Derechos de Petición por parte de Gestión Documental donde se establece fecha de recepción</v>
      </c>
      <c r="K97" s="207">
        <f>'02-Mapa de riesgo'!L98</f>
        <v>0</v>
      </c>
      <c r="L97" s="207" t="str">
        <f>'02-Mapa de riesgo'!Q98</f>
        <v>Planta y transitorio</v>
      </c>
      <c r="M97" s="208" t="str">
        <f>'02-Mapa de riesgo'!U98</f>
        <v>Oportuno</v>
      </c>
      <c r="N97" s="208" t="str">
        <f>'02-Mapa de riesgo'!Z98</f>
        <v>Preventivo</v>
      </c>
      <c r="O97" s="448" t="str">
        <f>'02-Mapa de riesgo'!AB98</f>
        <v>ACEPTABLE</v>
      </c>
      <c r="P97" s="157"/>
      <c r="Q97" s="210" t="str">
        <f>'02-Mapa de riesgo'!AG98</f>
        <v>REDUCIR</v>
      </c>
      <c r="R97" s="210" t="str">
        <f>'02-Mapa de riesgo'!AH98</f>
        <v>Hacer seguimiento permanente a la gestión de las respuestas de los derechos de petición.</v>
      </c>
      <c r="S97" s="211">
        <f>'02-Mapa de riesgo'!AJ98</f>
        <v>0</v>
      </c>
      <c r="T97" s="156"/>
      <c r="U97" s="157"/>
      <c r="V97" s="157"/>
      <c r="W97" s="465"/>
      <c r="X97" s="59"/>
    </row>
    <row r="98" spans="1:24" ht="12.75" customHeight="1" x14ac:dyDescent="0.2">
      <c r="A98" s="443"/>
      <c r="B98" s="443"/>
      <c r="C98" s="443"/>
      <c r="D98" s="443"/>
      <c r="E98" s="443"/>
      <c r="F98" s="443"/>
      <c r="G98" s="443"/>
      <c r="H98" s="446"/>
      <c r="I98" s="446"/>
      <c r="J98" s="236" t="str">
        <f>'02-Mapa de riesgo'!G99</f>
        <v>Seguimiento por parte del funcionario encargado estableciendo dentro del calendario una alarma de aviso de la proximidad del vencimiento</v>
      </c>
      <c r="K98" s="207">
        <f>'02-Mapa de riesgo'!L99</f>
        <v>0</v>
      </c>
      <c r="L98" s="207" t="str">
        <f>'02-Mapa de riesgo'!Q99</f>
        <v>Contrato prestación de servicios</v>
      </c>
      <c r="M98" s="208" t="str">
        <f>'02-Mapa de riesgo'!U99</f>
        <v>Oportuno</v>
      </c>
      <c r="N98" s="208" t="str">
        <f>'02-Mapa de riesgo'!Z99</f>
        <v>Preventivo</v>
      </c>
      <c r="O98" s="449"/>
      <c r="P98" s="157"/>
      <c r="Q98" s="210" t="str">
        <f>'02-Mapa de riesgo'!AG99</f>
        <v>REDUCIR</v>
      </c>
      <c r="R98" s="210" t="str">
        <f>'02-Mapa de riesgo'!AH99</f>
        <v>Hacer seguimiento permanente a la gestión de las respuestas de los derechos de petición.</v>
      </c>
      <c r="S98" s="211">
        <f>'02-Mapa de riesgo'!AJ99</f>
        <v>0</v>
      </c>
      <c r="T98" s="156"/>
      <c r="U98" s="157"/>
      <c r="V98" s="157"/>
      <c r="W98" s="452"/>
      <c r="X98" s="59"/>
    </row>
    <row r="99" spans="1:24" ht="12.75" customHeight="1" x14ac:dyDescent="0.2">
      <c r="A99" s="444"/>
      <c r="B99" s="444"/>
      <c r="C99" s="444"/>
      <c r="D99" s="444"/>
      <c r="E99" s="444"/>
      <c r="F99" s="444"/>
      <c r="G99" s="444"/>
      <c r="H99" s="447"/>
      <c r="I99" s="447"/>
      <c r="J99" s="236" t="str">
        <f>'02-Mapa de riesgo'!G100</f>
        <v>Solicitud por escrito a las dependencias internas o externas de la información requerida para la adecuada atención del Derecho de Petición con fecha máxima para aportarla</v>
      </c>
      <c r="K99" s="207">
        <f>'02-Mapa de riesgo'!L100</f>
        <v>0</v>
      </c>
      <c r="L99" s="207" t="str">
        <f>'02-Mapa de riesgo'!Q100</f>
        <v>Secretaria General/Contrato  prestación de servicios</v>
      </c>
      <c r="M99" s="208" t="str">
        <f>'02-Mapa de riesgo'!U100</f>
        <v>Oportuno</v>
      </c>
      <c r="N99" s="208" t="str">
        <f>'02-Mapa de riesgo'!Z100</f>
        <v>Preventivo</v>
      </c>
      <c r="O99" s="450"/>
      <c r="P99" s="157"/>
      <c r="Q99" s="210" t="str">
        <f>'02-Mapa de riesgo'!AG100</f>
        <v>REDUCIR</v>
      </c>
      <c r="R99" s="210" t="str">
        <f>'02-Mapa de riesgo'!AH100</f>
        <v>Hacer seguimiento permanente a la gestión de las respuestas de los derechos de petición.</v>
      </c>
      <c r="S99" s="211">
        <f>'02-Mapa de riesgo'!AJ100</f>
        <v>0</v>
      </c>
      <c r="T99" s="156"/>
      <c r="U99" s="157"/>
      <c r="V99" s="157"/>
      <c r="W99" s="453"/>
      <c r="X99" s="59"/>
    </row>
    <row r="100" spans="1:24" ht="12.75" customHeight="1" x14ac:dyDescent="0.2">
      <c r="A100" s="454">
        <v>31</v>
      </c>
      <c r="B100" s="457" t="str">
        <f>'01-Mapa de Riesgos'!D11</f>
        <v>EXCELENCIA_ACADÉMICA_PARA_LA_FORMACIÓN_INTEGRAL</v>
      </c>
      <c r="C100" s="456" t="str">
        <f>+'01-Mapa de Riesgos'!F11</f>
        <v>SI</v>
      </c>
      <c r="D100" s="456" t="str">
        <f>'01-Mapa de Riesgos'!J11</f>
        <v>Gestión</v>
      </c>
      <c r="E100" s="456" t="str">
        <f>'01-Mapa de Riesgos'!N101</f>
        <v>Posibilidad de perdida de disponibilidad  por alteración, destrucción o mal manejo de la información de series documentales conservadas físicamente    a causa de eventos externos, naturales como inundaciones, incendios y/o accesos no autorizados</v>
      </c>
      <c r="F100" s="442" t="str">
        <f>'02-Mapa de riesgo'!AD101</f>
        <v>MODERADO</v>
      </c>
      <c r="G100" s="442" t="str">
        <f>'02-Mapa de riesgo'!AE101</f>
        <v>Cantidad de registros reportados en los inventarios central e historico.</v>
      </c>
      <c r="H100" s="445"/>
      <c r="I100" s="445"/>
      <c r="J100" s="236" t="str">
        <f>'02-Mapa de riesgo'!G101</f>
        <v>Recarga de Extintores , equipo de control de temperatura,humedad y sensores de humo</v>
      </c>
      <c r="K100" s="207">
        <f>'02-Mapa de riesgo'!L101</f>
        <v>0</v>
      </c>
      <c r="L100" s="207" t="str">
        <f>'02-Mapa de riesgo'!Q101</f>
        <v>Técnico Administrativo  Transitorio - Gestión de Servicios Institucionales</v>
      </c>
      <c r="M100" s="208" t="str">
        <f>'02-Mapa de riesgo'!U101</f>
        <v>Oportuno</v>
      </c>
      <c r="N100" s="208" t="str">
        <f>'02-Mapa de riesgo'!Z101</f>
        <v>Preventivo</v>
      </c>
      <c r="O100" s="448" t="str">
        <f>'02-Mapa de riesgo'!AB101</f>
        <v>ACEPTABLE</v>
      </c>
      <c r="P100" s="157"/>
      <c r="Q100" s="210" t="str">
        <f>'02-Mapa de riesgo'!AG101</f>
        <v>COMPARTIR</v>
      </c>
      <c r="R100" s="210" t="str">
        <f>'02-Mapa de riesgo'!AH101</f>
        <v>Solicitar a Gestión de servicios institucionales que  realice mantenimiento a los equipos de control de Gestión de documentos, al menos una vez al año</v>
      </c>
      <c r="S100" s="211" t="str">
        <f>'02-Mapa de riesgo'!AJ101</f>
        <v>Gestión de Servicios institucionales.</v>
      </c>
      <c r="T100" s="156"/>
      <c r="U100" s="157"/>
      <c r="V100" s="157"/>
      <c r="W100" s="451"/>
      <c r="X100" s="159"/>
    </row>
    <row r="101" spans="1:24" ht="12.75" customHeight="1" x14ac:dyDescent="0.2">
      <c r="A101" s="443"/>
      <c r="B101" s="443"/>
      <c r="C101" s="443"/>
      <c r="D101" s="443"/>
      <c r="E101" s="443"/>
      <c r="F101" s="443"/>
      <c r="G101" s="443"/>
      <c r="H101" s="446"/>
      <c r="I101" s="446"/>
      <c r="J101" s="236" t="str">
        <f>'02-Mapa de riesgo'!G102</f>
        <v>Procesos de microfilmación y Digitalización</v>
      </c>
      <c r="K101" s="207">
        <f>'02-Mapa de riesgo'!L102</f>
        <v>0</v>
      </c>
      <c r="L101" s="207" t="str">
        <f>'02-Mapa de riesgo'!Q102</f>
        <v>Transitorio Administrativo  Asistencial V.</v>
      </c>
      <c r="M101" s="208" t="str">
        <f>'02-Mapa de riesgo'!U102</f>
        <v>Oportuno</v>
      </c>
      <c r="N101" s="208" t="str">
        <f>'02-Mapa de riesgo'!Z102</f>
        <v>Preventivo</v>
      </c>
      <c r="O101" s="449"/>
      <c r="P101" s="157"/>
      <c r="Q101" s="210" t="str">
        <f>'02-Mapa de riesgo'!AG102</f>
        <v>REDUCIR</v>
      </c>
      <c r="R101" s="210" t="str">
        <f>'02-Mapa de riesgo'!AH102</f>
        <v>Garantizar que la actividad de microfilmación y digitalización se realice semanalmente</v>
      </c>
      <c r="S101" s="211">
        <f>'02-Mapa de riesgo'!AJ102</f>
        <v>0</v>
      </c>
      <c r="T101" s="156"/>
      <c r="U101" s="157"/>
      <c r="V101" s="157"/>
      <c r="W101" s="452"/>
      <c r="X101" s="159"/>
    </row>
    <row r="102" spans="1:24" ht="12.75" customHeight="1" x14ac:dyDescent="0.2">
      <c r="A102" s="444"/>
      <c r="B102" s="444"/>
      <c r="C102" s="444"/>
      <c r="D102" s="444"/>
      <c r="E102" s="444"/>
      <c r="F102" s="444"/>
      <c r="G102" s="444"/>
      <c r="H102" s="447"/>
      <c r="I102" s="447"/>
      <c r="J102" s="236" t="str">
        <f>'02-Mapa de riesgo'!G103</f>
        <v>Actualización del Inventario documental de los archivos central e historico.</v>
      </c>
      <c r="K102" s="207">
        <f>'02-Mapa de riesgo'!L103</f>
        <v>0</v>
      </c>
      <c r="L102" s="207" t="str">
        <f>'02-Mapa de riesgo'!Q103</f>
        <v>Transitorio Administrativo  Asistencial III.</v>
      </c>
      <c r="M102" s="208" t="str">
        <f>'02-Mapa de riesgo'!U103</f>
        <v>Oportuno</v>
      </c>
      <c r="N102" s="208" t="str">
        <f>'02-Mapa de riesgo'!Z103</f>
        <v>Preventivo</v>
      </c>
      <c r="O102" s="450"/>
      <c r="P102" s="157"/>
      <c r="Q102" s="210" t="str">
        <f>'02-Mapa de riesgo'!AG103</f>
        <v>REDUCIR</v>
      </c>
      <c r="R102" s="210" t="str">
        <f>'02-Mapa de riesgo'!AH103</f>
        <v>Garantizar que la actividad de actualización de los inventarios, se realicen semanalmente</v>
      </c>
      <c r="S102" s="211">
        <f>'02-Mapa de riesgo'!AJ103</f>
        <v>0</v>
      </c>
      <c r="T102" s="156"/>
      <c r="U102" s="157"/>
      <c r="V102" s="157"/>
      <c r="W102" s="453"/>
      <c r="X102" s="159"/>
    </row>
    <row r="103" spans="1:24" ht="12.75" customHeight="1" x14ac:dyDescent="0.2">
      <c r="A103" s="454">
        <v>32</v>
      </c>
      <c r="B103" s="454" t="str">
        <f>'01-Mapa de Riesgos'!D14</f>
        <v>DOCENCIA</v>
      </c>
      <c r="C103" s="455" t="str">
        <f>+'01-Mapa de Riesgos'!F14</f>
        <v>NO</v>
      </c>
      <c r="D103" s="455" t="str">
        <f>'01-Mapa de Riesgos'!J14</f>
        <v>Gestión</v>
      </c>
      <c r="E103" s="456" t="str">
        <f>'01-Mapa de Riesgos'!N104</f>
        <v>Posibilidad de afectación reputacional  por incumplimiento de las metas en los tres niveles de gestión  del PDI 2020-2028,   debido a una inadeacuada planeación y ejecución de las metas y los recursos</v>
      </c>
      <c r="F103" s="442" t="str">
        <f>'02-Mapa de riesgo'!AD104</f>
        <v>LEVE</v>
      </c>
      <c r="G103" s="442" t="str">
        <f>'02-Mapa de riesgo'!AE104</f>
        <v>% Nivel de cumplimiento de los indicadroes del PDI en sus tres niveles de gestión</v>
      </c>
      <c r="H103" s="464"/>
      <c r="I103" s="464"/>
      <c r="J103" s="236" t="str">
        <f>'02-Mapa de riesgo'!G104</f>
        <v>Seguimiento en los tres niveles de gestión</v>
      </c>
      <c r="K103" s="207" t="str">
        <f>'02-Mapa de riesgo'!L104</f>
        <v>SIGER</v>
      </c>
      <c r="L103" s="207" t="str">
        <f>'02-Mapa de riesgo'!Q104</f>
        <v>Profesional Especializado II
Profesional II</v>
      </c>
      <c r="M103" s="208" t="str">
        <f>'02-Mapa de riesgo'!U104</f>
        <v>Oportuno</v>
      </c>
      <c r="N103" s="208" t="str">
        <f>'02-Mapa de riesgo'!Z104</f>
        <v>Preventivo</v>
      </c>
      <c r="O103" s="448" t="str">
        <f>'02-Mapa de riesgo'!AB104</f>
        <v>FUERTE</v>
      </c>
      <c r="P103" s="157"/>
      <c r="Q103" s="210" t="str">
        <f>'02-Mapa de riesgo'!AG104</f>
        <v>ASUMIR</v>
      </c>
      <c r="R103" s="210">
        <f>'02-Mapa de riesgo'!AH104</f>
        <v>0</v>
      </c>
      <c r="S103" s="211">
        <f>'02-Mapa de riesgo'!AJ104</f>
        <v>0</v>
      </c>
      <c r="T103" s="156"/>
      <c r="U103" s="157"/>
      <c r="V103" s="157"/>
      <c r="W103" s="465"/>
      <c r="X103" s="159"/>
    </row>
    <row r="104" spans="1:24" ht="12.75" customHeight="1" x14ac:dyDescent="0.2">
      <c r="A104" s="443"/>
      <c r="B104" s="443"/>
      <c r="C104" s="443"/>
      <c r="D104" s="443"/>
      <c r="E104" s="443"/>
      <c r="F104" s="443"/>
      <c r="G104" s="443"/>
      <c r="H104" s="446"/>
      <c r="I104" s="446"/>
      <c r="J104" s="236" t="str">
        <f>'02-Mapa de riesgo'!G105</f>
        <v>Calidad de información al reporte del PDI a los tres niveles de gestión</v>
      </c>
      <c r="K104" s="207" t="str">
        <f>'02-Mapa de riesgo'!L105</f>
        <v>SIGER</v>
      </c>
      <c r="L104" s="207" t="str">
        <f>'02-Mapa de riesgo'!Q105</f>
        <v>Profesional Especializado II
Profesional II</v>
      </c>
      <c r="M104" s="208" t="str">
        <f>'02-Mapa de riesgo'!U105</f>
        <v>Oportuno</v>
      </c>
      <c r="N104" s="208" t="str">
        <f>'02-Mapa de riesgo'!Z105</f>
        <v>Detectivo</v>
      </c>
      <c r="O104" s="449"/>
      <c r="P104" s="157"/>
      <c r="Q104" s="210" t="str">
        <f>'02-Mapa de riesgo'!AG105</f>
        <v>ASUMIR</v>
      </c>
      <c r="R104" s="210">
        <f>'02-Mapa de riesgo'!AH105</f>
        <v>0</v>
      </c>
      <c r="S104" s="211">
        <f>'02-Mapa de riesgo'!AJ105</f>
        <v>0</v>
      </c>
      <c r="T104" s="156"/>
      <c r="U104" s="157"/>
      <c r="V104" s="157"/>
      <c r="W104" s="452"/>
      <c r="X104" s="461"/>
    </row>
    <row r="105" spans="1:24" ht="12.75" customHeight="1" x14ac:dyDescent="0.2">
      <c r="A105" s="444"/>
      <c r="B105" s="444"/>
      <c r="C105" s="444"/>
      <c r="D105" s="444"/>
      <c r="E105" s="444"/>
      <c r="F105" s="444"/>
      <c r="G105" s="444"/>
      <c r="H105" s="447"/>
      <c r="I105" s="447"/>
      <c r="J105" s="236" t="str">
        <f>'02-Mapa de riesgo'!G106</f>
        <v>Realización Comité de Gerencia del PDI</v>
      </c>
      <c r="K105" s="207">
        <f>'02-Mapa de riesgo'!L106</f>
        <v>0</v>
      </c>
      <c r="L105" s="207" t="str">
        <f>'02-Mapa de riesgo'!Q106</f>
        <v>Rector 
Jefe Planeación
Líderes de Pilares de Gestión</v>
      </c>
      <c r="M105" s="208" t="str">
        <f>'02-Mapa de riesgo'!U106</f>
        <v>Oportuno</v>
      </c>
      <c r="N105" s="208" t="str">
        <f>'02-Mapa de riesgo'!Z106</f>
        <v>Preventivo</v>
      </c>
      <c r="O105" s="450"/>
      <c r="P105" s="157"/>
      <c r="Q105" s="210" t="str">
        <f>'02-Mapa de riesgo'!AG106</f>
        <v>ASUMIR</v>
      </c>
      <c r="R105" s="210">
        <f>'02-Mapa de riesgo'!AH106</f>
        <v>0</v>
      </c>
      <c r="S105" s="211">
        <f>'02-Mapa de riesgo'!AJ106</f>
        <v>0</v>
      </c>
      <c r="T105" s="156"/>
      <c r="U105" s="157"/>
      <c r="V105" s="157"/>
      <c r="W105" s="453"/>
      <c r="X105" s="462"/>
    </row>
    <row r="106" spans="1:24" ht="12.75" customHeight="1" x14ac:dyDescent="0.2">
      <c r="A106" s="454">
        <v>33</v>
      </c>
      <c r="B106" s="454" t="str">
        <f>'01-Mapa de Riesgos'!D17</f>
        <v>DOCENCIA</v>
      </c>
      <c r="C106" s="455" t="str">
        <f>+'01-Mapa de Riesgos'!F17</f>
        <v>NO</v>
      </c>
      <c r="D106" s="455" t="str">
        <f>'01-Mapa de Riesgos'!J17</f>
        <v>Gestión</v>
      </c>
      <c r="E106" s="456" t="str">
        <f>'01-Mapa de Riesgos'!N107</f>
        <v>Posibilidad de pérdida económica y reputacional  por ejecución inadecuada de los procesos contratactuales la Oficina de Planeación,   debido a un bajo nivel de seguimiento y control en la ejecución de contratos, Ordenes de servicios, proyectos de operación comercial</v>
      </c>
      <c r="F106" s="442" t="str">
        <f>'02-Mapa de riesgo'!AD107</f>
        <v>MODERADO</v>
      </c>
      <c r="G106" s="442" t="str">
        <f>'02-Mapa de riesgo'!AE107</f>
        <v>(Contratos y/o proyectos ejecutados inadecuadamente /Total proyectos y/o contratos ejecutados)X100%</v>
      </c>
      <c r="H106" s="463"/>
      <c r="I106" s="464"/>
      <c r="J106" s="236" t="str">
        <f>'02-Mapa de riesgo'!G107</f>
        <v>Aplicación Manual de Interventoría y Supervisión de la UTP</v>
      </c>
      <c r="K106" s="207">
        <f>'02-Mapa de riesgo'!L107</f>
        <v>0</v>
      </c>
      <c r="L106" s="207" t="str">
        <f>'02-Mapa de riesgo'!Q107</f>
        <v>Supervisor Interventor</v>
      </c>
      <c r="M106" s="208" t="str">
        <f>'02-Mapa de riesgo'!U107</f>
        <v>Oportuno</v>
      </c>
      <c r="N106" s="208" t="str">
        <f>'02-Mapa de riesgo'!Z107</f>
        <v>Preventivo</v>
      </c>
      <c r="O106" s="448" t="str">
        <f>'02-Mapa de riesgo'!AB107</f>
        <v>ACEPTABLE</v>
      </c>
      <c r="P106" s="157"/>
      <c r="Q106" s="210" t="str">
        <f>'02-Mapa de riesgo'!AG107</f>
        <v>REDUCIR</v>
      </c>
      <c r="R106" s="210" t="str">
        <f>'02-Mapa de riesgo'!AH107</f>
        <v>Definir tips informativos contractuales y de interventoría y supervisión con el fin de generar conocimiento sobre estos temas</v>
      </c>
      <c r="S106" s="211">
        <f>'02-Mapa de riesgo'!AJ107</f>
        <v>0</v>
      </c>
      <c r="T106" s="156"/>
      <c r="U106" s="157"/>
      <c r="V106" s="157"/>
      <c r="W106" s="465"/>
      <c r="X106" s="59"/>
    </row>
    <row r="107" spans="1:24" ht="12.75" customHeight="1" x14ac:dyDescent="0.2">
      <c r="A107" s="443"/>
      <c r="B107" s="443"/>
      <c r="C107" s="443"/>
      <c r="D107" s="443"/>
      <c r="E107" s="443"/>
      <c r="F107" s="443"/>
      <c r="G107" s="443"/>
      <c r="H107" s="446"/>
      <c r="I107" s="446"/>
      <c r="J107" s="236" t="str">
        <f>'02-Mapa de riesgo'!G108</f>
        <v xml:space="preserve">Realizar proceso de apoyo al seguimiento de la contratación de la oficina de Planeación </v>
      </c>
      <c r="K107" s="207">
        <f>'02-Mapa de riesgo'!L108</f>
        <v>0</v>
      </c>
      <c r="L107" s="207" t="str">
        <f>'02-Mapa de riesgo'!Q108</f>
        <v>Profesional Especializado II
Profesional I</v>
      </c>
      <c r="M107" s="208" t="str">
        <f>'02-Mapa de riesgo'!U108</f>
        <v>Oportuno</v>
      </c>
      <c r="N107" s="208" t="str">
        <f>'02-Mapa de riesgo'!Z108</f>
        <v>Detectivo</v>
      </c>
      <c r="O107" s="449"/>
      <c r="P107" s="157"/>
      <c r="Q107" s="210" t="str">
        <f>'02-Mapa de riesgo'!AG108</f>
        <v>REDUCIR</v>
      </c>
      <c r="R107" s="210" t="str">
        <f>'02-Mapa de riesgo'!AH108</f>
        <v>Procesos de reinducción temas asociados a los procesos contractuales</v>
      </c>
      <c r="S107" s="211">
        <f>'02-Mapa de riesgo'!AJ108</f>
        <v>0</v>
      </c>
      <c r="T107" s="156"/>
      <c r="U107" s="157"/>
      <c r="V107" s="157"/>
      <c r="W107" s="452"/>
      <c r="X107" s="59"/>
    </row>
    <row r="108" spans="1:24" ht="12.75" customHeight="1" x14ac:dyDescent="0.2">
      <c r="A108" s="444"/>
      <c r="B108" s="444"/>
      <c r="C108" s="444"/>
      <c r="D108" s="444"/>
      <c r="E108" s="444"/>
      <c r="F108" s="444"/>
      <c r="G108" s="444"/>
      <c r="H108" s="447"/>
      <c r="I108" s="447"/>
      <c r="J108" s="236" t="str">
        <f>'02-Mapa de riesgo'!G109</f>
        <v>Generar periodicamente alertas a los supervisores  e interventores frente al estado de los contratos y documentación contractual</v>
      </c>
      <c r="K108" s="207">
        <f>'02-Mapa de riesgo'!L109</f>
        <v>0</v>
      </c>
      <c r="L108" s="207" t="str">
        <f>'02-Mapa de riesgo'!Q109</f>
        <v>Profesional Especializado II
Profesional I</v>
      </c>
      <c r="M108" s="208" t="str">
        <f>'02-Mapa de riesgo'!U109</f>
        <v>Oportuno</v>
      </c>
      <c r="N108" s="208" t="str">
        <f>'02-Mapa de riesgo'!Z109</f>
        <v>Preventivo</v>
      </c>
      <c r="O108" s="450"/>
      <c r="P108" s="157"/>
      <c r="Q108" s="210" t="str">
        <f>'02-Mapa de riesgo'!AG109</f>
        <v>REDUCIR</v>
      </c>
      <c r="R108" s="210" t="str">
        <f>'02-Mapa de riesgo'!AH109</f>
        <v>Desarrollo de una solución tecnológica interna para el registro y trazabilidad de la contratación</v>
      </c>
      <c r="S108" s="211">
        <f>'02-Mapa de riesgo'!AJ109</f>
        <v>0</v>
      </c>
      <c r="T108" s="156"/>
      <c r="U108" s="157"/>
      <c r="V108" s="157"/>
      <c r="W108" s="453"/>
      <c r="X108" s="59"/>
    </row>
    <row r="109" spans="1:24" ht="12.75" customHeight="1" x14ac:dyDescent="0.2">
      <c r="A109" s="457">
        <v>34</v>
      </c>
      <c r="B109" s="454" t="str">
        <f>'01-Mapa de Riesgos'!D20</f>
        <v>DOCENCIA</v>
      </c>
      <c r="C109" s="455" t="str">
        <f>+'01-Mapa de Riesgos'!F20</f>
        <v>NO</v>
      </c>
      <c r="D109" s="455" t="str">
        <f>'01-Mapa de Riesgos'!J20</f>
        <v>Gestión</v>
      </c>
      <c r="E109" s="456" t="str">
        <f>'01-Mapa de Riesgos'!N110</f>
        <v>Posibilidad de pérdida de integridad  por la consolidación y extracción de información desde diversas fuentes internas con diferentes reglas de negocio y criterios de procesamiento,   debido a la inadecuada estandarización y gobernanza unificada de las fuentes de datos, definiciones y reglas de negocio institucionales.</v>
      </c>
      <c r="F109" s="442" t="str">
        <f>'02-Mapa de riesgo'!AD110</f>
        <v>MODERADO</v>
      </c>
      <c r="G109" s="442" t="str">
        <f>'02-Mapa de riesgo'!AE110</f>
        <v>%Nivel de actualización de la información a nivel estratégico y táctico</v>
      </c>
      <c r="H109" s="464"/>
      <c r="I109" s="464"/>
      <c r="J109" s="236" t="str">
        <f>'02-Mapa de riesgo'!G110</f>
        <v>Actividad en el Plan de Acción de AIE la generación de alertas a las fuentes de información cuando se detectan inconsistencias.</v>
      </c>
      <c r="K109" s="207">
        <f>'02-Mapa de riesgo'!L110</f>
        <v>0</v>
      </c>
      <c r="L109" s="207" t="str">
        <f>'02-Mapa de riesgo'!Q110</f>
        <v>Profesional Especializado II AIE
Profesional AIE</v>
      </c>
      <c r="M109" s="208" t="str">
        <f>'02-Mapa de riesgo'!U110</f>
        <v>Oportuno</v>
      </c>
      <c r="N109" s="208" t="str">
        <f>'02-Mapa de riesgo'!Z110</f>
        <v>Preventivo</v>
      </c>
      <c r="O109" s="448" t="str">
        <f>'02-Mapa de riesgo'!AB110</f>
        <v>ACEPTABLE</v>
      </c>
      <c r="P109" s="157"/>
      <c r="Q109" s="210" t="str">
        <f>'02-Mapa de riesgo'!AG110</f>
        <v>COMPARTIR</v>
      </c>
      <c r="R109" s="210" t="str">
        <f>'02-Mapa de riesgo'!AH110</f>
        <v>Generar vistas materializadas con reglas de tiempo definida para que la información estadística no cambie cuando se realizan cambios y ajustes en el sistema transaccional de periodos ya cerrados</v>
      </c>
      <c r="S109" s="211" t="str">
        <f>'02-Mapa de riesgo'!AJ110</f>
        <v>Gestión de Tecnologías Informáticas  y Sistemas de Información</v>
      </c>
      <c r="T109" s="156"/>
      <c r="U109" s="157"/>
      <c r="V109" s="157"/>
      <c r="W109" s="465"/>
      <c r="X109" s="59"/>
    </row>
    <row r="110" spans="1:24" ht="12.75" customHeight="1" x14ac:dyDescent="0.2">
      <c r="A110" s="443"/>
      <c r="B110" s="443"/>
      <c r="C110" s="443"/>
      <c r="D110" s="443"/>
      <c r="E110" s="443"/>
      <c r="F110" s="443"/>
      <c r="G110" s="443"/>
      <c r="H110" s="446"/>
      <c r="I110" s="446"/>
      <c r="J110" s="236" t="str">
        <f>'02-Mapa de riesgo'!G111</f>
        <v>Revisión a la Calidad de datos</v>
      </c>
      <c r="K110" s="207" t="str">
        <f>'02-Mapa de riesgo'!L111</f>
        <v>Scripts desarrollados en R para validar la consistencia de la información</v>
      </c>
      <c r="L110" s="207" t="str">
        <f>'02-Mapa de riesgo'!Q111</f>
        <v>Profesional Especializado II AIE
Profesional AIE</v>
      </c>
      <c r="M110" s="208" t="str">
        <f>'02-Mapa de riesgo'!U111</f>
        <v>Oportuno</v>
      </c>
      <c r="N110" s="208" t="str">
        <f>'02-Mapa de riesgo'!Z111</f>
        <v>Detectivo</v>
      </c>
      <c r="O110" s="449"/>
      <c r="P110" s="157"/>
      <c r="Q110" s="210">
        <f>'02-Mapa de riesgo'!AG111</f>
        <v>0</v>
      </c>
      <c r="R110" s="210">
        <f>'02-Mapa de riesgo'!AH111</f>
        <v>0</v>
      </c>
      <c r="S110" s="211">
        <f>'02-Mapa de riesgo'!AJ111</f>
        <v>0</v>
      </c>
      <c r="T110" s="156"/>
      <c r="U110" s="157"/>
      <c r="V110" s="157"/>
      <c r="W110" s="452"/>
      <c r="X110" s="59"/>
    </row>
    <row r="111" spans="1:24" ht="12.75" customHeight="1" x14ac:dyDescent="0.2">
      <c r="A111" s="444"/>
      <c r="B111" s="444"/>
      <c r="C111" s="444"/>
      <c r="D111" s="444"/>
      <c r="E111" s="444"/>
      <c r="F111" s="444"/>
      <c r="G111" s="444"/>
      <c r="H111" s="447"/>
      <c r="I111" s="447"/>
      <c r="J111" s="236">
        <f>'02-Mapa de riesgo'!G112</f>
        <v>0</v>
      </c>
      <c r="K111" s="207">
        <f>'02-Mapa de riesgo'!L112</f>
        <v>0</v>
      </c>
      <c r="L111" s="207">
        <f>'02-Mapa de riesgo'!Q112</f>
        <v>0</v>
      </c>
      <c r="M111" s="208">
        <f>'02-Mapa de riesgo'!U112</f>
        <v>0</v>
      </c>
      <c r="N111" s="208">
        <f>'02-Mapa de riesgo'!Z112</f>
        <v>0</v>
      </c>
      <c r="O111" s="450"/>
      <c r="P111" s="157"/>
      <c r="Q111" s="210">
        <f>'02-Mapa de riesgo'!AG112</f>
        <v>0</v>
      </c>
      <c r="R111" s="210">
        <f>'02-Mapa de riesgo'!AH112</f>
        <v>0</v>
      </c>
      <c r="S111" s="211">
        <f>'02-Mapa de riesgo'!AJ112</f>
        <v>0</v>
      </c>
      <c r="T111" s="156"/>
      <c r="U111" s="157"/>
      <c r="V111" s="157"/>
      <c r="W111" s="453"/>
      <c r="X111" s="59"/>
    </row>
    <row r="112" spans="1:24" ht="12.75" customHeight="1" x14ac:dyDescent="0.2">
      <c r="A112" s="454">
        <v>35</v>
      </c>
      <c r="B112" s="454" t="str">
        <f>'01-Mapa de Riesgos'!D23</f>
        <v>EGRESADOS</v>
      </c>
      <c r="C112" s="455" t="str">
        <f>+'01-Mapa de Riesgos'!F23</f>
        <v>NO</v>
      </c>
      <c r="D112" s="455" t="str">
        <f>'01-Mapa de Riesgos'!J23</f>
        <v>Gestión</v>
      </c>
      <c r="E112" s="456" t="str">
        <f>'01-Mapa de Riesgos'!N113</f>
        <v>Posibilidad de pérdida de disponibilidad  por aplicación insuficiente de mecanismos y procedimientos de respaldo de la información,   debido a la ausencia de una política institucional formal de respaldo y gestión de copias de seguridad de la información.</v>
      </c>
      <c r="F112" s="442" t="str">
        <f>'02-Mapa de riesgo'!AD113</f>
        <v>MODERADO</v>
      </c>
      <c r="G112" s="442" t="str">
        <f>'02-Mapa de riesgo'!AE113</f>
        <v>%Cumplimiento de la actividad Respaldo de activos de Información del Plan de acción de AIE</v>
      </c>
      <c r="H112" s="464"/>
      <c r="I112" s="464"/>
      <c r="J112" s="236" t="str">
        <f>'02-Mapa de riesgo'!G113</f>
        <v>Actividad en el plan de acción de AIE para el respaldo de los activos de información</v>
      </c>
      <c r="K112" s="207">
        <f>'02-Mapa de riesgo'!L113</f>
        <v>0</v>
      </c>
      <c r="L112" s="207" t="str">
        <f>'02-Mapa de riesgo'!Q113</f>
        <v>Profesional Especializado II AIE
Profesional AIE</v>
      </c>
      <c r="M112" s="208" t="str">
        <f>'02-Mapa de riesgo'!U113</f>
        <v>Oportuno</v>
      </c>
      <c r="N112" s="208" t="str">
        <f>'02-Mapa de riesgo'!Z113</f>
        <v>Preventivo</v>
      </c>
      <c r="O112" s="448" t="str">
        <f>'02-Mapa de riesgo'!AB113</f>
        <v>ACEPTABLE</v>
      </c>
      <c r="P112" s="157"/>
      <c r="Q112" s="210" t="str">
        <f>'02-Mapa de riesgo'!AG113</f>
        <v>COMPARTIR</v>
      </c>
      <c r="R112" s="210" t="str">
        <f>'02-Mapa de riesgo'!AH113</f>
        <v>Solicitar y definir mecanismos institucionales para el Respaldo de los Activos de Información</v>
      </c>
      <c r="S112" s="211" t="str">
        <f>'02-Mapa de riesgo'!AJ113</f>
        <v>Gestión de Tecnologías Informáticas  y Sistemas de Información</v>
      </c>
      <c r="T112" s="156"/>
      <c r="U112" s="157"/>
      <c r="V112" s="157"/>
      <c r="W112" s="465"/>
      <c r="X112" s="59"/>
    </row>
    <row r="113" spans="1:24" ht="12.75" customHeight="1" x14ac:dyDescent="0.2">
      <c r="A113" s="443"/>
      <c r="B113" s="443"/>
      <c r="C113" s="443"/>
      <c r="D113" s="443"/>
      <c r="E113" s="443"/>
      <c r="F113" s="443"/>
      <c r="G113" s="443"/>
      <c r="H113" s="446"/>
      <c r="I113" s="446"/>
      <c r="J113" s="236" t="str">
        <f>'02-Mapa de riesgo'!G114</f>
        <v>Actualizar y aplicar la metodología de Respaldo de Activos de Información</v>
      </c>
      <c r="K113" s="207">
        <f>'02-Mapa de riesgo'!L114</f>
        <v>0</v>
      </c>
      <c r="L113" s="207" t="str">
        <f>'02-Mapa de riesgo'!Q114</f>
        <v>Profesional Especializado II AIE
Profesional AIE</v>
      </c>
      <c r="M113" s="208" t="str">
        <f>'02-Mapa de riesgo'!U114</f>
        <v>Oportuno</v>
      </c>
      <c r="N113" s="208" t="str">
        <f>'02-Mapa de riesgo'!Z114</f>
        <v>Preventivo</v>
      </c>
      <c r="O113" s="449"/>
      <c r="P113" s="157"/>
      <c r="Q113" s="210">
        <f>'02-Mapa de riesgo'!AG114</f>
        <v>0</v>
      </c>
      <c r="R113" s="210">
        <f>'02-Mapa de riesgo'!AH114</f>
        <v>0</v>
      </c>
      <c r="S113" s="211">
        <f>'02-Mapa de riesgo'!AJ114</f>
        <v>0</v>
      </c>
      <c r="T113" s="156"/>
      <c r="U113" s="157"/>
      <c r="V113" s="157"/>
      <c r="W113" s="452"/>
      <c r="X113" s="59"/>
    </row>
    <row r="114" spans="1:24" ht="12.75" customHeight="1" x14ac:dyDescent="0.2">
      <c r="A114" s="444"/>
      <c r="B114" s="444"/>
      <c r="C114" s="444"/>
      <c r="D114" s="444"/>
      <c r="E114" s="444"/>
      <c r="F114" s="444"/>
      <c r="G114" s="444"/>
      <c r="H114" s="447"/>
      <c r="I114" s="447"/>
      <c r="J114" s="236">
        <f>'02-Mapa de riesgo'!G115</f>
        <v>0</v>
      </c>
      <c r="K114" s="207">
        <f>'02-Mapa de riesgo'!L115</f>
        <v>0</v>
      </c>
      <c r="L114" s="207">
        <f>'02-Mapa de riesgo'!Q115</f>
        <v>0</v>
      </c>
      <c r="M114" s="208">
        <f>'02-Mapa de riesgo'!U115</f>
        <v>0</v>
      </c>
      <c r="N114" s="208">
        <f>'02-Mapa de riesgo'!Z115</f>
        <v>0</v>
      </c>
      <c r="O114" s="450"/>
      <c r="P114" s="157"/>
      <c r="Q114" s="210">
        <f>'02-Mapa de riesgo'!AG115</f>
        <v>0</v>
      </c>
      <c r="R114" s="210">
        <f>'02-Mapa de riesgo'!AH115</f>
        <v>0</v>
      </c>
      <c r="S114" s="211">
        <f>'02-Mapa de riesgo'!AJ115</f>
        <v>0</v>
      </c>
      <c r="T114" s="156"/>
      <c r="U114" s="157"/>
      <c r="V114" s="157"/>
      <c r="W114" s="453"/>
      <c r="X114" s="59"/>
    </row>
    <row r="115" spans="1:24" ht="12.75" customHeight="1" x14ac:dyDescent="0.2">
      <c r="A115" s="454">
        <v>36</v>
      </c>
      <c r="B115" s="454" t="str">
        <f>'01-Mapa de Riesgos'!D26</f>
        <v>EGRESADOS</v>
      </c>
      <c r="C115" s="455" t="str">
        <f>+'01-Mapa de Riesgos'!F26</f>
        <v>NO</v>
      </c>
      <c r="D115" s="455" t="str">
        <f>'01-Mapa de Riesgos'!J26</f>
        <v>Gestión</v>
      </c>
      <c r="E115" s="456" t="str">
        <f>'01-Mapa de Riesgos'!N116</f>
        <v>Posibilidad de afectación reputacional  por incumplimiento de las metas del plan de mejora por el bajo nivel de ejecución de las acciones establecidas,   a causa de la falta de seguimiento y control a las acciones de mejoramiento</v>
      </c>
      <c r="F115" s="442" t="str">
        <f>'02-Mapa de riesgo'!AD116</f>
        <v>LEVE</v>
      </c>
      <c r="G115" s="442" t="str">
        <f>'02-Mapa de riesgo'!AE116</f>
        <v>%Nivel cumplimiento del Plan de Mejoramiento Institucional</v>
      </c>
      <c r="H115" s="464"/>
      <c r="I115" s="464"/>
      <c r="J115" s="236" t="str">
        <f>'02-Mapa de riesgo'!G116</f>
        <v>Seguimiento al plan de mejoramiento institucional</v>
      </c>
      <c r="K115" s="207">
        <f>'02-Mapa de riesgo'!L116</f>
        <v>0</v>
      </c>
      <c r="L115" s="207" t="str">
        <f>'02-Mapa de riesgo'!Q116</f>
        <v>Profesional especializado I</v>
      </c>
      <c r="M115" s="208" t="str">
        <f>'02-Mapa de riesgo'!U116</f>
        <v>Oportuno</v>
      </c>
      <c r="N115" s="208" t="str">
        <f>'02-Mapa de riesgo'!Z116</f>
        <v>Preventivo</v>
      </c>
      <c r="O115" s="448" t="str">
        <f>'02-Mapa de riesgo'!AB116</f>
        <v>ACEPTABLE</v>
      </c>
      <c r="P115" s="157"/>
      <c r="Q115" s="210" t="str">
        <f>'02-Mapa de riesgo'!AG116</f>
        <v>ASUMIR</v>
      </c>
      <c r="R115" s="210">
        <f>'02-Mapa de riesgo'!AH116</f>
        <v>0</v>
      </c>
      <c r="S115" s="211">
        <f>'02-Mapa de riesgo'!AJ116</f>
        <v>0</v>
      </c>
      <c r="T115" s="156"/>
      <c r="U115" s="157"/>
      <c r="V115" s="157"/>
      <c r="W115" s="465"/>
      <c r="X115" s="59"/>
    </row>
    <row r="116" spans="1:24" ht="12.75" customHeight="1" x14ac:dyDescent="0.2">
      <c r="A116" s="443"/>
      <c r="B116" s="443"/>
      <c r="C116" s="443"/>
      <c r="D116" s="443"/>
      <c r="E116" s="443"/>
      <c r="F116" s="443"/>
      <c r="G116" s="443"/>
      <c r="H116" s="446"/>
      <c r="I116" s="446"/>
      <c r="J116" s="236">
        <f>'02-Mapa de riesgo'!G117</f>
        <v>0</v>
      </c>
      <c r="K116" s="207">
        <f>'02-Mapa de riesgo'!L117</f>
        <v>0</v>
      </c>
      <c r="L116" s="207">
        <f>'02-Mapa de riesgo'!Q117</f>
        <v>0</v>
      </c>
      <c r="M116" s="208">
        <f>'02-Mapa de riesgo'!U117</f>
        <v>0</v>
      </c>
      <c r="N116" s="208">
        <f>'02-Mapa de riesgo'!Z117</f>
        <v>0</v>
      </c>
      <c r="O116" s="449"/>
      <c r="P116" s="157"/>
      <c r="Q116" s="210">
        <f>'02-Mapa de riesgo'!AG117</f>
        <v>0</v>
      </c>
      <c r="R116" s="210">
        <f>'02-Mapa de riesgo'!AH117</f>
        <v>0</v>
      </c>
      <c r="S116" s="211">
        <f>'02-Mapa de riesgo'!AJ117</f>
        <v>0</v>
      </c>
      <c r="T116" s="156"/>
      <c r="U116" s="157"/>
      <c r="V116" s="157"/>
      <c r="W116" s="452"/>
      <c r="X116" s="59"/>
    </row>
    <row r="117" spans="1:24" ht="12.75" customHeight="1" x14ac:dyDescent="0.2">
      <c r="A117" s="444"/>
      <c r="B117" s="444"/>
      <c r="C117" s="444"/>
      <c r="D117" s="444"/>
      <c r="E117" s="444"/>
      <c r="F117" s="444"/>
      <c r="G117" s="444"/>
      <c r="H117" s="447"/>
      <c r="I117" s="447"/>
      <c r="J117" s="236">
        <f>'02-Mapa de riesgo'!G118</f>
        <v>0</v>
      </c>
      <c r="K117" s="207">
        <f>'02-Mapa de riesgo'!L118</f>
        <v>0</v>
      </c>
      <c r="L117" s="207">
        <f>'02-Mapa de riesgo'!Q118</f>
        <v>0</v>
      </c>
      <c r="M117" s="208">
        <f>'02-Mapa de riesgo'!U118</f>
        <v>0</v>
      </c>
      <c r="N117" s="208">
        <f>'02-Mapa de riesgo'!Z118</f>
        <v>0</v>
      </c>
      <c r="O117" s="450"/>
      <c r="P117" s="157"/>
      <c r="Q117" s="210">
        <f>'02-Mapa de riesgo'!AG118</f>
        <v>0</v>
      </c>
      <c r="R117" s="210">
        <f>'02-Mapa de riesgo'!AH118</f>
        <v>0</v>
      </c>
      <c r="S117" s="211">
        <f>'02-Mapa de riesgo'!AJ118</f>
        <v>0</v>
      </c>
      <c r="T117" s="156"/>
      <c r="U117" s="157"/>
      <c r="V117" s="157"/>
      <c r="W117" s="453"/>
      <c r="X117" s="59"/>
    </row>
    <row r="118" spans="1:24" ht="12.75" customHeight="1" x14ac:dyDescent="0.2">
      <c r="A118" s="454">
        <v>37</v>
      </c>
      <c r="B118" s="454" t="str">
        <f>'01-Mapa de Riesgos'!D29</f>
        <v>EGRESADOS</v>
      </c>
      <c r="C118" s="455" t="str">
        <f>+'01-Mapa de Riesgos'!F29</f>
        <v>NO</v>
      </c>
      <c r="D118" s="455" t="str">
        <f>'01-Mapa de Riesgos'!J29</f>
        <v>Gestión</v>
      </c>
      <c r="E118" s="456" t="str">
        <f>'01-Mapa de Riesgos'!N119</f>
        <v>Posibilidad de afectación reputacional  por desarticulación 
de los lineamientos del Plan Maestro de la Planta Físca con las apuestas del Plan de Desarrollo Institucional,   debido a un inadecuada priorización y alineación de los proyectos en los estudios previos</v>
      </c>
      <c r="F118" s="442" t="str">
        <f>'02-Mapa de riesgo'!AD119</f>
        <v>MODERADO</v>
      </c>
      <c r="G118" s="442" t="str">
        <f>'02-Mapa de riesgo'!AE119</f>
        <v xml:space="preserve"> (Número de proyectos ejecutados y finalizados en la vigencia  
/  Número de proyectos incluidos en el  Plan de acción del proceso, alineados con el Plan Maestro y/o  PDI)x100%</v>
      </c>
      <c r="H118" s="464"/>
      <c r="I118" s="464"/>
      <c r="J118" s="236" t="str">
        <f>'02-Mapa de riesgo'!G119</f>
        <v>Verificación de los estudios previos</v>
      </c>
      <c r="K118" s="207">
        <f>'02-Mapa de riesgo'!L119</f>
        <v>0</v>
      </c>
      <c r="L118" s="207" t="str">
        <f>'02-Mapa de riesgo'!Q119</f>
        <v>Profesional Especializado II
Profesional I</v>
      </c>
      <c r="M118" s="208" t="str">
        <f>'02-Mapa de riesgo'!U119</f>
        <v>Oportuno</v>
      </c>
      <c r="N118" s="208" t="str">
        <f>'02-Mapa de riesgo'!Z119</f>
        <v>Preventivo</v>
      </c>
      <c r="O118" s="448" t="str">
        <f>'02-Mapa de riesgo'!AB119</f>
        <v>ACEPTABLE</v>
      </c>
      <c r="P118" s="157"/>
      <c r="Q118" s="210" t="str">
        <f>'02-Mapa de riesgo'!AG119</f>
        <v>REDUCIR</v>
      </c>
      <c r="R118" s="210" t="str">
        <f>'02-Mapa de riesgo'!AH119</f>
        <v xml:space="preserve">Verificacion de los pliegos y estudios previos de proyectos en la etapa de planeacion previo al envio a la oficina juridica para su publicacion. </v>
      </c>
      <c r="S118" s="211">
        <f>'02-Mapa de riesgo'!AJ119</f>
        <v>0</v>
      </c>
      <c r="T118" s="156"/>
      <c r="U118" s="157"/>
      <c r="V118" s="157"/>
      <c r="W118" s="465"/>
      <c r="X118" s="59"/>
    </row>
    <row r="119" spans="1:24" ht="12.75" customHeight="1" x14ac:dyDescent="0.2">
      <c r="A119" s="443"/>
      <c r="B119" s="443"/>
      <c r="C119" s="443"/>
      <c r="D119" s="443"/>
      <c r="E119" s="443"/>
      <c r="F119" s="443"/>
      <c r="G119" s="443"/>
      <c r="H119" s="446"/>
      <c r="I119" s="446"/>
      <c r="J119" s="236" t="str">
        <f>'02-Mapa de riesgo'!G120</f>
        <v>Verificación de la intervención se encuentre en el plan de acción del proceso de la Insfraestructura física</v>
      </c>
      <c r="K119" s="207">
        <f>'02-Mapa de riesgo'!L120</f>
        <v>0</v>
      </c>
      <c r="L119" s="207" t="str">
        <f>'02-Mapa de riesgo'!Q120</f>
        <v>Profesional Especializado II
Profesional I</v>
      </c>
      <c r="M119" s="208" t="str">
        <f>'02-Mapa de riesgo'!U120</f>
        <v>Oportuno</v>
      </c>
      <c r="N119" s="208" t="str">
        <f>'02-Mapa de riesgo'!Z120</f>
        <v>Preventivo</v>
      </c>
      <c r="O119" s="449"/>
      <c r="P119" s="157"/>
      <c r="Q119" s="210" t="str">
        <f>'02-Mapa de riesgo'!AG120</f>
        <v>REDUCIR</v>
      </c>
      <c r="R119" s="210" t="str">
        <f>'02-Mapa de riesgo'!AH120</f>
        <v>Incluir en le proceso de inducción la socialización del plan maestro a los colaboradores del proceso</v>
      </c>
      <c r="S119" s="211">
        <f>'02-Mapa de riesgo'!AJ120</f>
        <v>0</v>
      </c>
      <c r="T119" s="156"/>
      <c r="U119" s="157"/>
      <c r="V119" s="157"/>
      <c r="W119" s="452"/>
      <c r="X119" s="59"/>
    </row>
    <row r="120" spans="1:24" ht="12.75" customHeight="1" x14ac:dyDescent="0.2">
      <c r="A120" s="444"/>
      <c r="B120" s="444"/>
      <c r="C120" s="444"/>
      <c r="D120" s="444"/>
      <c r="E120" s="444"/>
      <c r="F120" s="444"/>
      <c r="G120" s="444"/>
      <c r="H120" s="447"/>
      <c r="I120" s="447"/>
      <c r="J120" s="236">
        <f>'02-Mapa de riesgo'!G121</f>
        <v>0</v>
      </c>
      <c r="K120" s="207">
        <f>'02-Mapa de riesgo'!L121</f>
        <v>0</v>
      </c>
      <c r="L120" s="207">
        <f>'02-Mapa de riesgo'!Q121</f>
        <v>0</v>
      </c>
      <c r="M120" s="208">
        <f>'02-Mapa de riesgo'!U121</f>
        <v>0</v>
      </c>
      <c r="N120" s="208">
        <f>'02-Mapa de riesgo'!Z121</f>
        <v>0</v>
      </c>
      <c r="O120" s="450"/>
      <c r="P120" s="157"/>
      <c r="Q120" s="210">
        <f>'02-Mapa de riesgo'!AG121</f>
        <v>0</v>
      </c>
      <c r="R120" s="210">
        <f>'02-Mapa de riesgo'!AH121</f>
        <v>0</v>
      </c>
      <c r="S120" s="211">
        <f>'02-Mapa de riesgo'!AJ121</f>
        <v>0</v>
      </c>
      <c r="T120" s="156"/>
      <c r="U120" s="157"/>
      <c r="V120" s="157"/>
      <c r="W120" s="453"/>
      <c r="X120" s="59"/>
    </row>
    <row r="121" spans="1:24" ht="12.75" customHeight="1" x14ac:dyDescent="0.2">
      <c r="A121" s="454">
        <v>38</v>
      </c>
      <c r="B121" s="454" t="str">
        <f>'01-Mapa de Riesgos'!D32</f>
        <v>ADMINISTRACIÓN_INSTITUCIONAL</v>
      </c>
      <c r="C121" s="455" t="str">
        <f>+'01-Mapa de Riesgos'!F32</f>
        <v>NO</v>
      </c>
      <c r="D121" s="455" t="str">
        <f>'01-Mapa de Riesgos'!J32</f>
        <v>Gestión</v>
      </c>
      <c r="E121" s="456" t="str">
        <f>'01-Mapa de Riesgos'!N122</f>
        <v>Posibilidad de afectación económica y reputacional  por modificaciones en el presupuesto ante una inadecuada planeación y ejecución de la infraestructura física,   a causa de deficiencias en el registro y validación de las necesidades del espacio físico</v>
      </c>
      <c r="F121" s="442" t="str">
        <f>'02-Mapa de riesgo'!AD122</f>
        <v>MODERADO</v>
      </c>
      <c r="G121" s="442" t="str">
        <f>'02-Mapa de riesgo'!AE122</f>
        <v>(Intervenciones a la planta fisica del plan de accion de la vigencia/ Intervenciones recibidos a satisfacción por el usuario. )x100%</v>
      </c>
      <c r="H121" s="464"/>
      <c r="I121" s="464"/>
      <c r="J121" s="236" t="str">
        <f>'02-Mapa de riesgo'!G122</f>
        <v>Registro y consolidacion de la necesidad del usuario a través mediante actas de reunion y/o memorando y/o correos electrónicos.</v>
      </c>
      <c r="K121" s="207">
        <f>'02-Mapa de riesgo'!L122</f>
        <v>0</v>
      </c>
      <c r="L121" s="207" t="str">
        <f>'02-Mapa de riesgo'!Q122</f>
        <v xml:space="preserve">Profesional I y Interventor/supervisor del proyecto </v>
      </c>
      <c r="M121" s="208" t="str">
        <f>'02-Mapa de riesgo'!U122</f>
        <v>Oportuno</v>
      </c>
      <c r="N121" s="208" t="str">
        <f>'02-Mapa de riesgo'!Z122</f>
        <v>Preventivo</v>
      </c>
      <c r="O121" s="448" t="str">
        <f>'02-Mapa de riesgo'!AB122</f>
        <v>ACEPTABLE</v>
      </c>
      <c r="P121" s="157"/>
      <c r="Q121" s="210" t="str">
        <f>'02-Mapa de riesgo'!AG122</f>
        <v>REDUCIR</v>
      </c>
      <c r="R121" s="210" t="str">
        <f>'02-Mapa de riesgo'!AH122</f>
        <v>Suscripción del acta de entrega a usurio que de cuenta del recibo sin observaciones de la intervención para su puesta en operación (Supeditado a la finalización y terminación de obras nuevas y/0 adecuaciones)</v>
      </c>
      <c r="S121" s="211">
        <f>'02-Mapa de riesgo'!AJ122</f>
        <v>0</v>
      </c>
      <c r="T121" s="156"/>
      <c r="U121" s="157"/>
      <c r="V121" s="157"/>
      <c r="W121" s="465"/>
      <c r="X121" s="59"/>
    </row>
    <row r="122" spans="1:24" ht="12.75" customHeight="1" x14ac:dyDescent="0.2">
      <c r="A122" s="443"/>
      <c r="B122" s="443"/>
      <c r="C122" s="443"/>
      <c r="D122" s="443"/>
      <c r="E122" s="443"/>
      <c r="F122" s="443"/>
      <c r="G122" s="443"/>
      <c r="H122" s="446"/>
      <c r="I122" s="446"/>
      <c r="J122" s="236" t="str">
        <f>'02-Mapa de riesgo'!G123</f>
        <v>Cada proyecto de intervención de infraestructura debe contener (Estudios previos, diseños, presupuesto, especificaciones, en fase III, permisos aprobados)</v>
      </c>
      <c r="K122" s="207">
        <f>'02-Mapa de riesgo'!L123</f>
        <v>0</v>
      </c>
      <c r="L122" s="207" t="str">
        <f>'02-Mapa de riesgo'!Q123</f>
        <v xml:space="preserve">Profesional I y Interventor/supervisor del proyecto </v>
      </c>
      <c r="M122" s="208" t="str">
        <f>'02-Mapa de riesgo'!U123</f>
        <v>Oportuno</v>
      </c>
      <c r="N122" s="208" t="str">
        <f>'02-Mapa de riesgo'!Z123</f>
        <v>Preventivo</v>
      </c>
      <c r="O122" s="449"/>
      <c r="P122" s="157"/>
      <c r="Q122" s="210">
        <f>'02-Mapa de riesgo'!AG123</f>
        <v>0</v>
      </c>
      <c r="R122" s="210">
        <f>'02-Mapa de riesgo'!AH123</f>
        <v>0</v>
      </c>
      <c r="S122" s="211">
        <f>'02-Mapa de riesgo'!AJ123</f>
        <v>0</v>
      </c>
      <c r="T122" s="156"/>
      <c r="U122" s="157"/>
      <c r="V122" s="157"/>
      <c r="W122" s="452"/>
      <c r="X122" s="59"/>
    </row>
    <row r="123" spans="1:24" ht="12.75" customHeight="1" x14ac:dyDescent="0.2">
      <c r="A123" s="444"/>
      <c r="B123" s="444"/>
      <c r="C123" s="444"/>
      <c r="D123" s="444"/>
      <c r="E123" s="444"/>
      <c r="F123" s="444"/>
      <c r="G123" s="444"/>
      <c r="H123" s="447"/>
      <c r="I123" s="447"/>
      <c r="J123" s="236" t="str">
        <f>'02-Mapa de riesgo'!G124</f>
        <v>Se validan las intervenciones con las dependencias de la universidad relacionadas con el manejo de la planta fisica tales como seccion de mantenimiento, CRIE Centro de Recursos informaticos y Vicerrectoría Administrativa y Financiera</v>
      </c>
      <c r="K123" s="207">
        <f>'02-Mapa de riesgo'!L124</f>
        <v>0</v>
      </c>
      <c r="L123" s="207" t="str">
        <f>'02-Mapa de riesgo'!Q124</f>
        <v xml:space="preserve">Profesional I y Interventor/supervisor del proyecto </v>
      </c>
      <c r="M123" s="208" t="str">
        <f>'02-Mapa de riesgo'!U124</f>
        <v>Oportuno</v>
      </c>
      <c r="N123" s="208" t="str">
        <f>'02-Mapa de riesgo'!Z124</f>
        <v>Preventivo</v>
      </c>
      <c r="O123" s="450"/>
      <c r="P123" s="157"/>
      <c r="Q123" s="210">
        <f>'02-Mapa de riesgo'!AG124</f>
        <v>0</v>
      </c>
      <c r="R123" s="210">
        <f>'02-Mapa de riesgo'!AH124</f>
        <v>0</v>
      </c>
      <c r="S123" s="211">
        <f>'02-Mapa de riesgo'!AJ124</f>
        <v>0</v>
      </c>
      <c r="T123" s="156"/>
      <c r="U123" s="157"/>
      <c r="V123" s="157"/>
      <c r="W123" s="453"/>
      <c r="X123" s="59"/>
    </row>
    <row r="124" spans="1:24" ht="12.75" customHeight="1" x14ac:dyDescent="0.2">
      <c r="A124" s="454">
        <v>39</v>
      </c>
      <c r="B124" s="454" t="str">
        <f>'01-Mapa de Riesgos'!D35</f>
        <v>ADMINISTRACIÓN_INSTITUCIONAL</v>
      </c>
      <c r="C124" s="455" t="str">
        <f>+'01-Mapa de Riesgos'!F35</f>
        <v>NO</v>
      </c>
      <c r="D124" s="455" t="str">
        <f>'01-Mapa de Riesgos'!J35</f>
        <v>Gestión</v>
      </c>
      <c r="E124" s="456" t="str">
        <f>'01-Mapa de Riesgos'!N125</f>
        <v>Posibilidad de afectación reputacional  por ejecución inadecuada de las actividades e incumplimiento de las metas dek Pilar "Gestión del contexto y visibilidad nacional e internacional,   debido a una planeación descontextualizada de la realizada de la realidad regional, nacional e internacional</v>
      </c>
      <c r="F124" s="442" t="str">
        <f>'02-Mapa de riesgo'!AD125</f>
        <v>LEVE</v>
      </c>
      <c r="G124" s="442" t="str">
        <f>'02-Mapa de riesgo'!AE125</f>
        <v>%Cumplimiento promedio de los planes operativos del pilar "Gestión de contexto y visibilidad nacional e internacional"</v>
      </c>
      <c r="H124" s="464"/>
      <c r="I124" s="464"/>
      <c r="J124" s="236" t="str">
        <f>'02-Mapa de riesgo'!G125</f>
        <v>Seguimiento al cumplimiento de los planes operativos del pilar "Gestión del contexto y visibilidad nacional e internacional"</v>
      </c>
      <c r="K124" s="207" t="str">
        <f>'02-Mapa de riesgo'!L125</f>
        <v>SIGER</v>
      </c>
      <c r="L124" s="207" t="str">
        <f>'02-Mapa de riesgo'!Q125</f>
        <v>Funcionaria enlace del Pilar de Gestión</v>
      </c>
      <c r="M124" s="208" t="str">
        <f>'02-Mapa de riesgo'!U125</f>
        <v>Oportuno</v>
      </c>
      <c r="N124" s="208" t="str">
        <f>'02-Mapa de riesgo'!Z125</f>
        <v>Preventivo</v>
      </c>
      <c r="O124" s="448" t="str">
        <f>'02-Mapa de riesgo'!AB125</f>
        <v>FUERTE</v>
      </c>
      <c r="P124" s="157"/>
      <c r="Q124" s="210" t="str">
        <f>'02-Mapa de riesgo'!AG125</f>
        <v>ASUMIR</v>
      </c>
      <c r="R124" s="210">
        <f>'02-Mapa de riesgo'!AH125</f>
        <v>0</v>
      </c>
      <c r="S124" s="211">
        <f>'02-Mapa de riesgo'!AJ125</f>
        <v>0</v>
      </c>
      <c r="T124" s="156"/>
      <c r="U124" s="157"/>
      <c r="V124" s="157"/>
      <c r="W124" s="465"/>
      <c r="X124" s="59"/>
    </row>
    <row r="125" spans="1:24" ht="12.75" customHeight="1" x14ac:dyDescent="0.2">
      <c r="A125" s="443"/>
      <c r="B125" s="443"/>
      <c r="C125" s="443"/>
      <c r="D125" s="443"/>
      <c r="E125" s="443"/>
      <c r="F125" s="443"/>
      <c r="G125" s="443"/>
      <c r="H125" s="446"/>
      <c r="I125" s="446"/>
      <c r="J125" s="236">
        <f>'02-Mapa de riesgo'!G126</f>
        <v>0</v>
      </c>
      <c r="K125" s="207">
        <f>'02-Mapa de riesgo'!L126</f>
        <v>0</v>
      </c>
      <c r="L125" s="207">
        <f>'02-Mapa de riesgo'!Q126</f>
        <v>0</v>
      </c>
      <c r="M125" s="208">
        <f>'02-Mapa de riesgo'!U126</f>
        <v>0</v>
      </c>
      <c r="N125" s="208">
        <f>'02-Mapa de riesgo'!Z126</f>
        <v>0</v>
      </c>
      <c r="O125" s="449"/>
      <c r="P125" s="157"/>
      <c r="Q125" s="210">
        <f>'02-Mapa de riesgo'!AG126</f>
        <v>0</v>
      </c>
      <c r="R125" s="210">
        <f>'02-Mapa de riesgo'!AH126</f>
        <v>0</v>
      </c>
      <c r="S125" s="211">
        <f>'02-Mapa de riesgo'!AJ126</f>
        <v>0</v>
      </c>
      <c r="T125" s="156"/>
      <c r="U125" s="157"/>
      <c r="V125" s="157"/>
      <c r="W125" s="452"/>
      <c r="X125" s="59"/>
    </row>
    <row r="126" spans="1:24" ht="12.75" customHeight="1" x14ac:dyDescent="0.2">
      <c r="A126" s="444"/>
      <c r="B126" s="444"/>
      <c r="C126" s="444"/>
      <c r="D126" s="444"/>
      <c r="E126" s="444"/>
      <c r="F126" s="444"/>
      <c r="G126" s="444"/>
      <c r="H126" s="447"/>
      <c r="I126" s="447"/>
      <c r="J126" s="236">
        <f>'02-Mapa de riesgo'!G127</f>
        <v>0</v>
      </c>
      <c r="K126" s="207">
        <f>'02-Mapa de riesgo'!L127</f>
        <v>0</v>
      </c>
      <c r="L126" s="207">
        <f>'02-Mapa de riesgo'!Q127</f>
        <v>0</v>
      </c>
      <c r="M126" s="208">
        <f>'02-Mapa de riesgo'!U127</f>
        <v>0</v>
      </c>
      <c r="N126" s="208">
        <f>'02-Mapa de riesgo'!Z127</f>
        <v>0</v>
      </c>
      <c r="O126" s="450"/>
      <c r="P126" s="157"/>
      <c r="Q126" s="210">
        <f>'02-Mapa de riesgo'!AG127</f>
        <v>0</v>
      </c>
      <c r="R126" s="210">
        <f>'02-Mapa de riesgo'!AH127</f>
        <v>0</v>
      </c>
      <c r="S126" s="211">
        <f>'02-Mapa de riesgo'!AJ127</f>
        <v>0</v>
      </c>
      <c r="T126" s="156"/>
      <c r="U126" s="157"/>
      <c r="V126" s="157"/>
      <c r="W126" s="453"/>
      <c r="X126" s="59"/>
    </row>
    <row r="127" spans="1:24" ht="12.75" customHeight="1" x14ac:dyDescent="0.2">
      <c r="A127" s="454">
        <v>40</v>
      </c>
      <c r="B127" s="454" t="str">
        <f>'01-Mapa de Riesgos'!D38</f>
        <v>ADMINISTRACIÓN_INSTITUCIONAL</v>
      </c>
      <c r="C127" s="455" t="str">
        <f>+'01-Mapa de Riesgos'!F38</f>
        <v>NO</v>
      </c>
      <c r="D127" s="455" t="str">
        <f>'01-Mapa de Riesgos'!J38</f>
        <v>Gestión</v>
      </c>
      <c r="E127" s="456" t="str">
        <f>'01-Mapa de Riesgos'!N128</f>
        <v>Posibilidad de afectación reputacional  por baja calificación en el Índice de Gestión de Proyectos de Regalías - IGPR,   debido a una ejecución inadecuada de los proyectos finaciados con Recursos del Sistema General de Regalías - SGR</v>
      </c>
      <c r="F127" s="442" t="str">
        <f>'02-Mapa de riesgo'!AD128</f>
        <v>LEVE</v>
      </c>
      <c r="G127" s="442" t="str">
        <f>'02-Mapa de riesgo'!AE128</f>
        <v>Índice de Gestión de Proyectos de Regalías (IGPR)</v>
      </c>
      <c r="H127" s="463"/>
      <c r="I127" s="464"/>
      <c r="J127" s="236" t="str">
        <f>'02-Mapa de riesgo'!G128</f>
        <v>Reuniones de seguimiento a la ejecución de los proyectos</v>
      </c>
      <c r="K127" s="207">
        <f>'02-Mapa de riesgo'!L128</f>
        <v>0</v>
      </c>
      <c r="L127" s="207" t="str">
        <f>'02-Mapa de riesgo'!Q128</f>
        <v>Contratista</v>
      </c>
      <c r="M127" s="208" t="str">
        <f>'02-Mapa de riesgo'!U128</f>
        <v>Oportuno</v>
      </c>
      <c r="N127" s="208" t="str">
        <f>'02-Mapa de riesgo'!Z128</f>
        <v>Preventivo</v>
      </c>
      <c r="O127" s="448" t="str">
        <f>'02-Mapa de riesgo'!AB128</f>
        <v>ACEPTABLE</v>
      </c>
      <c r="P127" s="157"/>
      <c r="Q127" s="210" t="str">
        <f>'02-Mapa de riesgo'!AG128</f>
        <v>ASUMIR</v>
      </c>
      <c r="R127" s="210">
        <f>'02-Mapa de riesgo'!AH128</f>
        <v>0</v>
      </c>
      <c r="S127" s="211">
        <f>'02-Mapa de riesgo'!AJ128</f>
        <v>0</v>
      </c>
      <c r="T127" s="156"/>
      <c r="U127" s="157"/>
      <c r="V127" s="157"/>
      <c r="W127" s="465"/>
      <c r="X127" s="59"/>
    </row>
    <row r="128" spans="1:24" ht="12.75" customHeight="1" x14ac:dyDescent="0.2">
      <c r="A128" s="443"/>
      <c r="B128" s="443"/>
      <c r="C128" s="443"/>
      <c r="D128" s="443"/>
      <c r="E128" s="443"/>
      <c r="F128" s="443"/>
      <c r="G128" s="443"/>
      <c r="H128" s="446"/>
      <c r="I128" s="446"/>
      <c r="J128" s="236">
        <f>'02-Mapa de riesgo'!G129</f>
        <v>0</v>
      </c>
      <c r="K128" s="207">
        <f>'02-Mapa de riesgo'!L129</f>
        <v>0</v>
      </c>
      <c r="L128" s="207">
        <f>'02-Mapa de riesgo'!Q129</f>
        <v>0</v>
      </c>
      <c r="M128" s="208">
        <f>'02-Mapa de riesgo'!U129</f>
        <v>0</v>
      </c>
      <c r="N128" s="208">
        <f>'02-Mapa de riesgo'!Z129</f>
        <v>0</v>
      </c>
      <c r="O128" s="449"/>
      <c r="P128" s="157"/>
      <c r="Q128" s="210">
        <f>'02-Mapa de riesgo'!AG129</f>
        <v>0</v>
      </c>
      <c r="R128" s="210">
        <f>'02-Mapa de riesgo'!AH129</f>
        <v>0</v>
      </c>
      <c r="S128" s="211">
        <f>'02-Mapa de riesgo'!AJ129</f>
        <v>0</v>
      </c>
      <c r="T128" s="156"/>
      <c r="U128" s="157"/>
      <c r="V128" s="157"/>
      <c r="W128" s="452"/>
      <c r="X128" s="59"/>
    </row>
    <row r="129" spans="1:24" ht="12.75" customHeight="1" x14ac:dyDescent="0.2">
      <c r="A129" s="444"/>
      <c r="B129" s="444"/>
      <c r="C129" s="444"/>
      <c r="D129" s="444"/>
      <c r="E129" s="444"/>
      <c r="F129" s="444"/>
      <c r="G129" s="444"/>
      <c r="H129" s="447"/>
      <c r="I129" s="447"/>
      <c r="J129" s="236">
        <f>'02-Mapa de riesgo'!G130</f>
        <v>0</v>
      </c>
      <c r="K129" s="207">
        <f>'02-Mapa de riesgo'!L130</f>
        <v>0</v>
      </c>
      <c r="L129" s="207">
        <f>'02-Mapa de riesgo'!Q130</f>
        <v>0</v>
      </c>
      <c r="M129" s="208">
        <f>'02-Mapa de riesgo'!U130</f>
        <v>0</v>
      </c>
      <c r="N129" s="208">
        <f>'02-Mapa de riesgo'!Z130</f>
        <v>0</v>
      </c>
      <c r="O129" s="450"/>
      <c r="P129" s="157"/>
      <c r="Q129" s="210">
        <f>'02-Mapa de riesgo'!AG130</f>
        <v>0</v>
      </c>
      <c r="R129" s="210">
        <f>'02-Mapa de riesgo'!AH130</f>
        <v>0</v>
      </c>
      <c r="S129" s="211">
        <f>'02-Mapa de riesgo'!AJ130</f>
        <v>0</v>
      </c>
      <c r="T129" s="156"/>
      <c r="U129" s="157"/>
      <c r="V129" s="157"/>
      <c r="W129" s="453"/>
      <c r="X129" s="59"/>
    </row>
    <row r="130" spans="1:24" ht="12.75" customHeight="1" x14ac:dyDescent="0.2">
      <c r="A130" s="454">
        <v>41</v>
      </c>
      <c r="B130" s="454" t="str">
        <f>'01-Mapa de Riesgos'!D41</f>
        <v>GESTIÓN_Y_SOSTENIBILIDAD_INSTITUCIONAL</v>
      </c>
      <c r="C130" s="455" t="str">
        <f>+'01-Mapa de Riesgos'!F41</f>
        <v>SI</v>
      </c>
      <c r="D130" s="455" t="str">
        <f>'01-Mapa de Riesgos'!J41</f>
        <v>Gestión</v>
      </c>
      <c r="E130" s="456" t="str">
        <f>'01-Mapa de Riesgos'!N131</f>
        <v>Posibilidad de afectación económica y reputacional  por desconocimiento o aplicación incorrecta de los procedimientos por parte de los responsables del proceso,   debido a la insuficiente socialización y capacitación institucional sobre los procedimientos establecidos para la gestión del proceso, o a causa de una incorrecta asignacion del estatus migratorio por parte de Migración Colombia.</v>
      </c>
      <c r="F130" s="442" t="str">
        <f>'02-Mapa de riesgo'!AD131</f>
        <v>MODERADO</v>
      </c>
      <c r="G130" s="442" t="str">
        <f>'02-Mapa de riesgo'!AE131</f>
        <v xml:space="preserve">Numero de sanciones impuestas / numero procesos migratorios legalizados durante la vigencia
</v>
      </c>
      <c r="H130" s="463"/>
      <c r="I130" s="464"/>
      <c r="J130" s="236" t="str">
        <f>'02-Mapa de riesgo'!G131</f>
        <v>Socialización de normatividad en materia del estatus migratorio a los Decanos</v>
      </c>
      <c r="K130" s="207">
        <f>'02-Mapa de riesgo'!L131</f>
        <v>0</v>
      </c>
      <c r="L130" s="207" t="str">
        <f>'02-Mapa de riesgo'!Q131</f>
        <v>Asistencial V</v>
      </c>
      <c r="M130" s="208" t="str">
        <f>'02-Mapa de riesgo'!U131</f>
        <v>Oportuno</v>
      </c>
      <c r="N130" s="208" t="str">
        <f>'02-Mapa de riesgo'!Z131</f>
        <v>Preventivo</v>
      </c>
      <c r="O130" s="448" t="str">
        <f>'02-Mapa de riesgo'!AB131</f>
        <v>ACEPTABLE</v>
      </c>
      <c r="P130" s="157"/>
      <c r="Q130" s="210" t="str">
        <f>'02-Mapa de riesgo'!AG131</f>
        <v>COMPARTIR</v>
      </c>
      <c r="R130" s="210" t="str">
        <f>'02-Mapa de riesgo'!AH131</f>
        <v xml:space="preserve">1. sensibilizar en los riesgos de no reportar invitados internacionales al cademico y adminitrativo de la UTP.
2. Socializar la guía de Visitantes Internacionales.
</v>
      </c>
      <c r="S130" s="211" t="str">
        <f>'02-Mapa de riesgo'!AJ131</f>
        <v>Facultades</v>
      </c>
      <c r="T130" s="156"/>
      <c r="U130" s="157"/>
      <c r="V130" s="157"/>
      <c r="W130" s="465"/>
      <c r="X130" s="59"/>
    </row>
    <row r="131" spans="1:24" ht="12.75" customHeight="1" x14ac:dyDescent="0.2">
      <c r="A131" s="443"/>
      <c r="B131" s="443"/>
      <c r="C131" s="443"/>
      <c r="D131" s="443"/>
      <c r="E131" s="443"/>
      <c r="F131" s="443"/>
      <c r="G131" s="443"/>
      <c r="H131" s="446"/>
      <c r="I131" s="446"/>
      <c r="J131" s="236" t="str">
        <f>'02-Mapa de riesgo'!G132</f>
        <v>Socialización de normatividad en materia del estatus migratorio a los Estudiantes en movilidad entrante</v>
      </c>
      <c r="K131" s="207">
        <f>'02-Mapa de riesgo'!L132</f>
        <v>0</v>
      </c>
      <c r="L131" s="207" t="str">
        <f>'02-Mapa de riesgo'!Q132</f>
        <v>Profesional II ND</v>
      </c>
      <c r="M131" s="208" t="str">
        <f>'02-Mapa de riesgo'!U132</f>
        <v>Oportuno</v>
      </c>
      <c r="N131" s="208" t="str">
        <f>'02-Mapa de riesgo'!Z132</f>
        <v>Preventivo</v>
      </c>
      <c r="O131" s="449"/>
      <c r="P131" s="157"/>
      <c r="Q131" s="210" t="str">
        <f>'02-Mapa de riesgo'!AG132</f>
        <v>REDUCIR</v>
      </c>
      <c r="R131" s="210" t="str">
        <f>'02-Mapa de riesgo'!AH132</f>
        <v>1. Revision de estatus migratorio de los estudiantes en movilidad entrante.
2. Socialización del proceso de renovacion del Permiso de Integracion y Desarrollo</v>
      </c>
      <c r="S131" s="211">
        <f>'02-Mapa de riesgo'!AJ132</f>
        <v>0</v>
      </c>
      <c r="T131" s="156"/>
      <c r="U131" s="157"/>
      <c r="V131" s="157"/>
      <c r="W131" s="452"/>
      <c r="X131" s="59"/>
    </row>
    <row r="132" spans="1:24" ht="12.75" customHeight="1" x14ac:dyDescent="0.2">
      <c r="A132" s="444"/>
      <c r="B132" s="444"/>
      <c r="C132" s="444"/>
      <c r="D132" s="444"/>
      <c r="E132" s="444"/>
      <c r="F132" s="444"/>
      <c r="G132" s="444"/>
      <c r="H132" s="447"/>
      <c r="I132" s="447"/>
      <c r="J132" s="236">
        <f>'02-Mapa de riesgo'!G133</f>
        <v>0</v>
      </c>
      <c r="K132" s="207">
        <f>'02-Mapa de riesgo'!L133</f>
        <v>0</v>
      </c>
      <c r="L132" s="207">
        <f>'02-Mapa de riesgo'!Q133</f>
        <v>0</v>
      </c>
      <c r="M132" s="208">
        <f>'02-Mapa de riesgo'!U133</f>
        <v>0</v>
      </c>
      <c r="N132" s="208">
        <f>'02-Mapa de riesgo'!Z133</f>
        <v>0</v>
      </c>
      <c r="O132" s="450"/>
      <c r="P132" s="157"/>
      <c r="Q132" s="210">
        <f>'02-Mapa de riesgo'!AG133</f>
        <v>0</v>
      </c>
      <c r="R132" s="210">
        <f>'02-Mapa de riesgo'!AH133</f>
        <v>0</v>
      </c>
      <c r="S132" s="211">
        <f>'02-Mapa de riesgo'!AJ133</f>
        <v>0</v>
      </c>
      <c r="T132" s="156"/>
      <c r="U132" s="157"/>
      <c r="V132" s="157"/>
      <c r="W132" s="453"/>
      <c r="X132" s="59"/>
    </row>
    <row r="133" spans="1:24" ht="12.75" customHeight="1" x14ac:dyDescent="0.2">
      <c r="A133" s="454">
        <v>42</v>
      </c>
      <c r="B133" s="454" t="str">
        <f>'01-Mapa de Riesgos'!D44</f>
        <v>CONTROL_SEGUIMIENTO</v>
      </c>
      <c r="C133" s="455" t="str">
        <f>+'01-Mapa de Riesgos'!F44</f>
        <v>SI</v>
      </c>
      <c r="D133" s="455" t="str">
        <f>'01-Mapa de Riesgos'!J44</f>
        <v>Gestión</v>
      </c>
      <c r="E133" s="456" t="str">
        <f>'01-Mapa de Riesgos'!N134</f>
        <v>Posibilidad de perdida de disponibilidad  por inaccesibilidad a los servicios o aplicaciones institucionales,   a causa de fallas en dispositivos fisicos o virtuales que afectan el funcionamiento de las aplicaciones instaladas.</v>
      </c>
      <c r="F133" s="442" t="str">
        <f>'02-Mapa de riesgo'!AD134</f>
        <v>MODERADO</v>
      </c>
      <c r="G133" s="442" t="str">
        <f>'02-Mapa de riesgo'!AE134</f>
        <v>(1- (No. de minutos que los dispositivos físicos o virtuales estan NO disponibles) / ((365*24*60)/2))*100</v>
      </c>
      <c r="H133" s="464"/>
      <c r="I133" s="464"/>
      <c r="J133" s="236" t="str">
        <f>'02-Mapa de riesgo'!G134</f>
        <v xml:space="preserve">Software de monitoreos de los servidores y servicios. </v>
      </c>
      <c r="K133" s="207" t="str">
        <f>'02-Mapa de riesgo'!L134</f>
        <v>Nagios</v>
      </c>
      <c r="L133" s="207" t="str">
        <f>'02-Mapa de riesgo'!Q134</f>
        <v>Profesional especializado/ Contratista</v>
      </c>
      <c r="M133" s="208" t="str">
        <f>'02-Mapa de riesgo'!U134</f>
        <v>Oportuno</v>
      </c>
      <c r="N133" s="208" t="str">
        <f>'02-Mapa de riesgo'!Z134</f>
        <v>Detectivo</v>
      </c>
      <c r="O133" s="448" t="str">
        <f>'02-Mapa de riesgo'!AB134</f>
        <v>ACEPTABLE</v>
      </c>
      <c r="P133" s="157"/>
      <c r="Q133" s="210" t="str">
        <f>'02-Mapa de riesgo'!AG134</f>
        <v>REDUCIR</v>
      </c>
      <c r="R133" s="210" t="str">
        <f>'02-Mapa de riesgo'!AH134</f>
        <v>Monitoreo constante</v>
      </c>
      <c r="S133" s="211">
        <f>'02-Mapa de riesgo'!AJ134</f>
        <v>0</v>
      </c>
      <c r="T133" s="156"/>
      <c r="U133" s="157"/>
      <c r="V133" s="157"/>
      <c r="W133" s="465"/>
      <c r="X133" s="59"/>
    </row>
    <row r="134" spans="1:24" ht="12.75" customHeight="1" x14ac:dyDescent="0.2">
      <c r="A134" s="443"/>
      <c r="B134" s="443"/>
      <c r="C134" s="443"/>
      <c r="D134" s="443"/>
      <c r="E134" s="443"/>
      <c r="F134" s="443"/>
      <c r="G134" s="443"/>
      <c r="H134" s="446"/>
      <c r="I134" s="446"/>
      <c r="J134" s="236">
        <f>'02-Mapa de riesgo'!G135</f>
        <v>0</v>
      </c>
      <c r="K134" s="207">
        <f>'02-Mapa de riesgo'!L135</f>
        <v>0</v>
      </c>
      <c r="L134" s="207">
        <f>'02-Mapa de riesgo'!Q135</f>
        <v>0</v>
      </c>
      <c r="M134" s="208">
        <f>'02-Mapa de riesgo'!U135</f>
        <v>0</v>
      </c>
      <c r="N134" s="208">
        <f>'02-Mapa de riesgo'!Z135</f>
        <v>0</v>
      </c>
      <c r="O134" s="449"/>
      <c r="P134" s="157"/>
      <c r="Q134" s="210">
        <f>'02-Mapa de riesgo'!AG135</f>
        <v>0</v>
      </c>
      <c r="R134" s="210">
        <f>'02-Mapa de riesgo'!AH135</f>
        <v>0</v>
      </c>
      <c r="S134" s="211">
        <f>'02-Mapa de riesgo'!AJ135</f>
        <v>0</v>
      </c>
      <c r="T134" s="156"/>
      <c r="U134" s="157"/>
      <c r="V134" s="157"/>
      <c r="W134" s="452"/>
      <c r="X134" s="59"/>
    </row>
    <row r="135" spans="1:24" ht="12.75" customHeight="1" x14ac:dyDescent="0.2">
      <c r="A135" s="444"/>
      <c r="B135" s="444"/>
      <c r="C135" s="444"/>
      <c r="D135" s="444"/>
      <c r="E135" s="444"/>
      <c r="F135" s="444"/>
      <c r="G135" s="444"/>
      <c r="H135" s="447"/>
      <c r="I135" s="447"/>
      <c r="J135" s="236">
        <f>'02-Mapa de riesgo'!G136</f>
        <v>0</v>
      </c>
      <c r="K135" s="207">
        <f>'02-Mapa de riesgo'!L136</f>
        <v>0</v>
      </c>
      <c r="L135" s="207">
        <f>'02-Mapa de riesgo'!Q136</f>
        <v>0</v>
      </c>
      <c r="M135" s="208">
        <f>'02-Mapa de riesgo'!U136</f>
        <v>0</v>
      </c>
      <c r="N135" s="208">
        <f>'02-Mapa de riesgo'!Z136</f>
        <v>0</v>
      </c>
      <c r="O135" s="450"/>
      <c r="P135" s="157"/>
      <c r="Q135" s="210">
        <f>'02-Mapa de riesgo'!AG136</f>
        <v>0</v>
      </c>
      <c r="R135" s="210">
        <f>'02-Mapa de riesgo'!AH136</f>
        <v>0</v>
      </c>
      <c r="S135" s="211">
        <f>'02-Mapa de riesgo'!AJ136</f>
        <v>0</v>
      </c>
      <c r="T135" s="156"/>
      <c r="U135" s="157"/>
      <c r="V135" s="157"/>
      <c r="W135" s="453"/>
      <c r="X135" s="59"/>
    </row>
    <row r="136" spans="1:24" ht="12.75" customHeight="1" x14ac:dyDescent="0.2">
      <c r="A136" s="454">
        <v>43</v>
      </c>
      <c r="B136" s="454" t="str">
        <f>'01-Mapa de Riesgos'!D47</f>
        <v>EXTENSIÓN_PROYECCIÓN_SOCIAL</v>
      </c>
      <c r="C136" s="455" t="str">
        <f>+'01-Mapa de Riesgos'!F47</f>
        <v>NO</v>
      </c>
      <c r="D136" s="455" t="str">
        <f>'01-Mapa de Riesgos'!J47</f>
        <v>Gestión</v>
      </c>
      <c r="E136" s="456" t="str">
        <f>'01-Mapa de Riesgos'!N137</f>
        <v>Posibilidad de perdida de integridad  por existencia de datos inconsistentes o cálculos incorrectos,   debido a la entrega de información incompleta en el levantamiento de requerimientos, cambios en la normatividad interna o externa, o errores en implementación de funcionalidad.</v>
      </c>
      <c r="F136" s="442" t="str">
        <f>'02-Mapa de riesgo'!AD137</f>
        <v>MODERADO</v>
      </c>
      <c r="G136" s="442" t="str">
        <f>'02-Mapa de riesgo'!AE137</f>
        <v>(No. de errores graves en aplicativos / Total de errores en aplicativos reportados por semestre)*100</v>
      </c>
      <c r="H136" s="464"/>
      <c r="I136" s="464"/>
      <c r="J136" s="236" t="str">
        <f>'02-Mapa de riesgo'!G137</f>
        <v>Revisión y validación de los incidentes reportados en la Mesa de ayuda</v>
      </c>
      <c r="K136" s="207">
        <f>'02-Mapa de riesgo'!L137</f>
        <v>0</v>
      </c>
      <c r="L136" s="207" t="str">
        <f>'02-Mapa de riesgo'!Q137</f>
        <v>Profesional grado 15
Profesional Especializado (TA)
Profesional I</v>
      </c>
      <c r="M136" s="208" t="str">
        <f>'02-Mapa de riesgo'!U137</f>
        <v>Oportuno</v>
      </c>
      <c r="N136" s="208" t="str">
        <f>'02-Mapa de riesgo'!Z137</f>
        <v>Detectivo</v>
      </c>
      <c r="O136" s="448" t="str">
        <f>'02-Mapa de riesgo'!AB137</f>
        <v>ACEPTABLE</v>
      </c>
      <c r="P136" s="157"/>
      <c r="Q136" s="210" t="str">
        <f>'02-Mapa de riesgo'!AG137</f>
        <v>REDUCIR</v>
      </c>
      <c r="R136" s="210" t="str">
        <f>'02-Mapa de riesgo'!AH137</f>
        <v>Realizar ajustes de las aplicaciones para minimizar la recurrencia del error</v>
      </c>
      <c r="S136" s="211">
        <f>'02-Mapa de riesgo'!AJ137</f>
        <v>0</v>
      </c>
      <c r="T136" s="156"/>
      <c r="U136" s="157"/>
      <c r="V136" s="157"/>
      <c r="W136" s="465"/>
      <c r="X136" s="59"/>
    </row>
    <row r="137" spans="1:24" ht="12.75" customHeight="1" x14ac:dyDescent="0.2">
      <c r="A137" s="443"/>
      <c r="B137" s="443"/>
      <c r="C137" s="443"/>
      <c r="D137" s="443"/>
      <c r="E137" s="443"/>
      <c r="F137" s="443"/>
      <c r="G137" s="443"/>
      <c r="H137" s="446"/>
      <c r="I137" s="446"/>
      <c r="J137" s="236">
        <f>'02-Mapa de riesgo'!G138</f>
        <v>0</v>
      </c>
      <c r="K137" s="207">
        <f>'02-Mapa de riesgo'!L138</f>
        <v>0</v>
      </c>
      <c r="L137" s="207">
        <f>'02-Mapa de riesgo'!Q138</f>
        <v>0</v>
      </c>
      <c r="M137" s="208">
        <f>'02-Mapa de riesgo'!U138</f>
        <v>0</v>
      </c>
      <c r="N137" s="208">
        <f>'02-Mapa de riesgo'!Z138</f>
        <v>0</v>
      </c>
      <c r="O137" s="449"/>
      <c r="P137" s="157"/>
      <c r="Q137" s="210">
        <f>'02-Mapa de riesgo'!AG138</f>
        <v>0</v>
      </c>
      <c r="R137" s="210">
        <f>'02-Mapa de riesgo'!AH138</f>
        <v>0</v>
      </c>
      <c r="S137" s="211">
        <f>'02-Mapa de riesgo'!AJ138</f>
        <v>0</v>
      </c>
      <c r="T137" s="156"/>
      <c r="U137" s="157"/>
      <c r="V137" s="157"/>
      <c r="W137" s="452"/>
      <c r="X137" s="59"/>
    </row>
    <row r="138" spans="1:24" ht="12.75" customHeight="1" x14ac:dyDescent="0.2">
      <c r="A138" s="444"/>
      <c r="B138" s="444"/>
      <c r="C138" s="444"/>
      <c r="D138" s="444"/>
      <c r="E138" s="444"/>
      <c r="F138" s="444"/>
      <c r="G138" s="444"/>
      <c r="H138" s="447"/>
      <c r="I138" s="447"/>
      <c r="J138" s="236">
        <f>'02-Mapa de riesgo'!G139</f>
        <v>0</v>
      </c>
      <c r="K138" s="207">
        <f>'02-Mapa de riesgo'!L139</f>
        <v>0</v>
      </c>
      <c r="L138" s="207">
        <f>'02-Mapa de riesgo'!Q139</f>
        <v>0</v>
      </c>
      <c r="M138" s="208">
        <f>'02-Mapa de riesgo'!U139</f>
        <v>0</v>
      </c>
      <c r="N138" s="208">
        <f>'02-Mapa de riesgo'!Z139</f>
        <v>0</v>
      </c>
      <c r="O138" s="450"/>
      <c r="P138" s="157"/>
      <c r="Q138" s="210">
        <f>'02-Mapa de riesgo'!AG139</f>
        <v>0</v>
      </c>
      <c r="R138" s="210">
        <f>'02-Mapa de riesgo'!AH139</f>
        <v>0</v>
      </c>
      <c r="S138" s="211">
        <f>'02-Mapa de riesgo'!AJ139</f>
        <v>0</v>
      </c>
      <c r="T138" s="156"/>
      <c r="U138" s="157"/>
      <c r="V138" s="157"/>
      <c r="W138" s="453"/>
      <c r="X138" s="59"/>
    </row>
    <row r="139" spans="1:24" ht="12.75" customHeight="1" x14ac:dyDescent="0.2">
      <c r="A139" s="454">
        <v>44</v>
      </c>
      <c r="B139" s="454" t="str">
        <f>'01-Mapa de Riesgos'!D50</f>
        <v>ASEGURAMIENTO_DE_LA_CALIDAD_INSTITUCIONAL</v>
      </c>
      <c r="C139" s="455" t="str">
        <f>+'01-Mapa de Riesgos'!F50</f>
        <v>SI</v>
      </c>
      <c r="D139" s="455" t="str">
        <f>'01-Mapa de Riesgos'!J50</f>
        <v>Integridad_Pública_Corrupción</v>
      </c>
      <c r="E139" s="456" t="str">
        <f>'01-Mapa de Riesgos'!N140</f>
        <v>Posibilidad de perdida de confidencialidad  por fuga de información,   debido a falta de capacitación y asesoria en materia de protección de datos personales.</v>
      </c>
      <c r="F139" s="442" t="str">
        <f>'02-Mapa de riesgo'!AD140</f>
        <v>MODERADO</v>
      </c>
      <c r="G139" s="442" t="str">
        <f>'02-Mapa de riesgo'!AE140</f>
        <v>(No. de capacitaciones atendidas / No. de capacitaciones programadas)*100</v>
      </c>
      <c r="H139" s="463"/>
      <c r="I139" s="464"/>
      <c r="J139" s="236" t="str">
        <f>'02-Mapa de riesgo'!G140</f>
        <v>Capacitación, socialización, sensibilización y asesorias referente a protección de datos.</v>
      </c>
      <c r="K139" s="207">
        <f>'02-Mapa de riesgo'!L140</f>
        <v>0</v>
      </c>
      <c r="L139" s="207" t="str">
        <f>'02-Mapa de riesgo'!Q140</f>
        <v>Contratista</v>
      </c>
      <c r="M139" s="208" t="str">
        <f>'02-Mapa de riesgo'!U140</f>
        <v>No oportuno</v>
      </c>
      <c r="N139" s="208" t="str">
        <f>'02-Mapa de riesgo'!Z140</f>
        <v>Preventivo</v>
      </c>
      <c r="O139" s="448" t="str">
        <f>'02-Mapa de riesgo'!AB140</f>
        <v>DÉBIL</v>
      </c>
      <c r="P139" s="157"/>
      <c r="Q139" s="210" t="str">
        <f>'02-Mapa de riesgo'!AG140</f>
        <v>REDUCIR</v>
      </c>
      <c r="R139" s="210" t="str">
        <f>'02-Mapa de riesgo'!AH140</f>
        <v>Realizar la capacitación, socialización, sensibilización de la Ley 1581 de 2012 de protección de datos personales y sus decretos reglamentarios.  Realizar las asesorias.</v>
      </c>
      <c r="S139" s="211">
        <f>'02-Mapa de riesgo'!AJ140</f>
        <v>0</v>
      </c>
      <c r="T139" s="156"/>
      <c r="U139" s="157"/>
      <c r="V139" s="157"/>
      <c r="W139" s="465"/>
      <c r="X139" s="59"/>
    </row>
    <row r="140" spans="1:24" ht="12.75" customHeight="1" x14ac:dyDescent="0.2">
      <c r="A140" s="443"/>
      <c r="B140" s="443"/>
      <c r="C140" s="443"/>
      <c r="D140" s="443"/>
      <c r="E140" s="443"/>
      <c r="F140" s="443"/>
      <c r="G140" s="443"/>
      <c r="H140" s="446"/>
      <c r="I140" s="446"/>
      <c r="J140" s="236">
        <f>'02-Mapa de riesgo'!G141</f>
        <v>0</v>
      </c>
      <c r="K140" s="207">
        <f>'02-Mapa de riesgo'!L141</f>
        <v>0</v>
      </c>
      <c r="L140" s="207">
        <f>'02-Mapa de riesgo'!Q141</f>
        <v>0</v>
      </c>
      <c r="M140" s="208">
        <f>'02-Mapa de riesgo'!U141</f>
        <v>0</v>
      </c>
      <c r="N140" s="208">
        <f>'02-Mapa de riesgo'!Z141</f>
        <v>0</v>
      </c>
      <c r="O140" s="449"/>
      <c r="P140" s="157"/>
      <c r="Q140" s="210">
        <f>'02-Mapa de riesgo'!AG141</f>
        <v>0</v>
      </c>
      <c r="R140" s="210">
        <f>'02-Mapa de riesgo'!AH141</f>
        <v>0</v>
      </c>
      <c r="S140" s="211">
        <f>'02-Mapa de riesgo'!AJ141</f>
        <v>0</v>
      </c>
      <c r="T140" s="156"/>
      <c r="U140" s="157"/>
      <c r="V140" s="157"/>
      <c r="W140" s="452"/>
      <c r="X140" s="59"/>
    </row>
    <row r="141" spans="1:24" ht="12.75" customHeight="1" x14ac:dyDescent="0.2">
      <c r="A141" s="444"/>
      <c r="B141" s="444"/>
      <c r="C141" s="444"/>
      <c r="D141" s="444"/>
      <c r="E141" s="444"/>
      <c r="F141" s="444"/>
      <c r="G141" s="444"/>
      <c r="H141" s="447"/>
      <c r="I141" s="447"/>
      <c r="J141" s="236">
        <f>'02-Mapa de riesgo'!G142</f>
        <v>0</v>
      </c>
      <c r="K141" s="207">
        <f>'02-Mapa de riesgo'!L142</f>
        <v>0</v>
      </c>
      <c r="L141" s="207">
        <f>'02-Mapa de riesgo'!Q142</f>
        <v>0</v>
      </c>
      <c r="M141" s="208">
        <f>'02-Mapa de riesgo'!U142</f>
        <v>0</v>
      </c>
      <c r="N141" s="208">
        <f>'02-Mapa de riesgo'!Z142</f>
        <v>0</v>
      </c>
      <c r="O141" s="450"/>
      <c r="P141" s="157"/>
      <c r="Q141" s="210">
        <f>'02-Mapa de riesgo'!AG142</f>
        <v>0</v>
      </c>
      <c r="R141" s="210">
        <f>'02-Mapa de riesgo'!AH142</f>
        <v>0</v>
      </c>
      <c r="S141" s="211">
        <f>'02-Mapa de riesgo'!AJ142</f>
        <v>0</v>
      </c>
      <c r="T141" s="156"/>
      <c r="U141" s="157"/>
      <c r="V141" s="157"/>
      <c r="W141" s="453"/>
      <c r="X141" s="59"/>
    </row>
    <row r="142" spans="1:24" ht="12.75" customHeight="1" x14ac:dyDescent="0.2">
      <c r="A142" s="457">
        <v>45</v>
      </c>
      <c r="B142" s="454" t="str">
        <f>'01-Mapa de Riesgos'!D53</f>
        <v>EXTENSIÓN_PROYECCIÓN_SOCIAL</v>
      </c>
      <c r="C142" s="455" t="str">
        <f>+'01-Mapa de Riesgos'!F53</f>
        <v>NO</v>
      </c>
      <c r="D142" s="455" t="str">
        <f>'01-Mapa de Riesgos'!J53</f>
        <v>Gestión</v>
      </c>
      <c r="E142" s="456" t="str">
        <f>'01-Mapa de Riesgos'!N143</f>
        <v>Posibilidad de afectación económica y reputacional  por incumplimiento normativo en la gestión del Talento Humano,   debido a: 
*Procesamiento y verificación manual de información que genera omisiones.
*Desconocimiento normativo y no ejecución correcta de los procesos o procedimientos  establecidos 
*Debilidad en la identificación , gestión y seguimiento a los riesgos laborales del SG-SST 
*Incumplimiento en los términos establecidos por la normativa por parte de los líderes responsables.
*Insufienciente  recurso para realizar la intervención (capacidad)</v>
      </c>
      <c r="F142" s="442" t="str">
        <f>'02-Mapa de riesgo'!AD143</f>
        <v>MODERADO</v>
      </c>
      <c r="G142" s="442" t="str">
        <f>'02-Mapa de riesgo'!AE143</f>
        <v xml:space="preserve">Nro de situaciones presentadas por incumplimiento de la normatividad </v>
      </c>
      <c r="H142" s="464"/>
      <c r="I142" s="464"/>
      <c r="J142" s="236" t="str">
        <f>'02-Mapa de riesgo'!G143</f>
        <v xml:space="preserve">Revisión de la actualización de la normatividad, lineamientos, procesos y procedimientos vigentes </v>
      </c>
      <c r="K142" s="207">
        <f>'02-Mapa de riesgo'!L143</f>
        <v>0</v>
      </c>
      <c r="L142" s="207" t="str">
        <f>'02-Mapa de riesgo'!Q143</f>
        <v>Planta/Transitorio</v>
      </c>
      <c r="M142" s="208" t="str">
        <f>'02-Mapa de riesgo'!U143</f>
        <v>Oportuno</v>
      </c>
      <c r="N142" s="208" t="str">
        <f>'02-Mapa de riesgo'!Z143</f>
        <v>Preventivo</v>
      </c>
      <c r="O142" s="448" t="str">
        <f>'02-Mapa de riesgo'!AB143</f>
        <v>ACEPTABLE</v>
      </c>
      <c r="P142" s="157"/>
      <c r="Q142" s="210" t="str">
        <f>'02-Mapa de riesgo'!AG143</f>
        <v>REDUCIR</v>
      </c>
      <c r="R142" s="210" t="str">
        <f>'02-Mapa de riesgo'!AH143</f>
        <v xml:space="preserve">Revisión Periodica del cumplimiento en grupo de lideres interno </v>
      </c>
      <c r="S142" s="211">
        <f>'02-Mapa de riesgo'!AJ143</f>
        <v>0</v>
      </c>
      <c r="T142" s="156"/>
      <c r="U142" s="157"/>
      <c r="V142" s="157"/>
      <c r="W142" s="465"/>
      <c r="X142" s="59"/>
    </row>
    <row r="143" spans="1:24" ht="12.75" customHeight="1" x14ac:dyDescent="0.2">
      <c r="A143" s="443"/>
      <c r="B143" s="443"/>
      <c r="C143" s="443"/>
      <c r="D143" s="443"/>
      <c r="E143" s="443"/>
      <c r="F143" s="443"/>
      <c r="G143" s="443"/>
      <c r="H143" s="446"/>
      <c r="I143" s="446"/>
      <c r="J143" s="236" t="str">
        <f>'02-Mapa de riesgo'!G144</f>
        <v>Implementación de auditorias internas en procesos determinados para monitorear el cumplimiento de la normatividad, lineamientos, procesos y procedimientos vigentes.</v>
      </c>
      <c r="K143" s="207">
        <f>'02-Mapa de riesgo'!L144</f>
        <v>0</v>
      </c>
      <c r="L143" s="207" t="str">
        <f>'02-Mapa de riesgo'!Q144</f>
        <v>Planta/Transitorio</v>
      </c>
      <c r="M143" s="208" t="str">
        <f>'02-Mapa de riesgo'!U144</f>
        <v>Oportuno</v>
      </c>
      <c r="N143" s="208" t="str">
        <f>'02-Mapa de riesgo'!Z144</f>
        <v>Preventivo</v>
      </c>
      <c r="O143" s="449"/>
      <c r="P143" s="157"/>
      <c r="Q143" s="210" t="str">
        <f>'02-Mapa de riesgo'!AG144</f>
        <v>REDUCIR</v>
      </c>
      <c r="R143" s="210" t="str">
        <f>'02-Mapa de riesgo'!AH144</f>
        <v xml:space="preserve">Implementar acciones de mejora </v>
      </c>
      <c r="S143" s="211">
        <f>'02-Mapa de riesgo'!AJ144</f>
        <v>0</v>
      </c>
      <c r="T143" s="156"/>
      <c r="U143" s="157"/>
      <c r="V143" s="157"/>
      <c r="W143" s="452"/>
      <c r="X143" s="59"/>
    </row>
    <row r="144" spans="1:24" ht="12.75" customHeight="1" x14ac:dyDescent="0.2">
      <c r="A144" s="444"/>
      <c r="B144" s="444"/>
      <c r="C144" s="444"/>
      <c r="D144" s="444"/>
      <c r="E144" s="444"/>
      <c r="F144" s="444"/>
      <c r="G144" s="444"/>
      <c r="H144" s="447"/>
      <c r="I144" s="447"/>
      <c r="J144" s="236" t="str">
        <f>'02-Mapa de riesgo'!G145</f>
        <v xml:space="preserve">Hacer seguimiento al cuadro control de los procesos </v>
      </c>
      <c r="K144" s="207">
        <f>'02-Mapa de riesgo'!L145</f>
        <v>0</v>
      </c>
      <c r="L144" s="207" t="str">
        <f>'02-Mapa de riesgo'!Q145</f>
        <v>Planta/Transitorio</v>
      </c>
      <c r="M144" s="208" t="str">
        <f>'02-Mapa de riesgo'!U145</f>
        <v>Oportuno</v>
      </c>
      <c r="N144" s="208" t="str">
        <f>'02-Mapa de riesgo'!Z145</f>
        <v>Preventivo</v>
      </c>
      <c r="O144" s="450"/>
      <c r="P144" s="157"/>
      <c r="Q144" s="210" t="str">
        <f>'02-Mapa de riesgo'!AG145</f>
        <v>REDUCIR</v>
      </c>
      <c r="R144" s="210" t="str">
        <f>'02-Mapa de riesgo'!AH145</f>
        <v>Establecer e implementar acciones de acuerdo al seguimiento</v>
      </c>
      <c r="S144" s="211">
        <f>'02-Mapa de riesgo'!AJ145</f>
        <v>0</v>
      </c>
      <c r="T144" s="156"/>
      <c r="U144" s="157"/>
      <c r="V144" s="157"/>
      <c r="W144" s="453"/>
      <c r="X144" s="59"/>
    </row>
    <row r="145" spans="1:24" ht="12.75" customHeight="1" x14ac:dyDescent="0.2">
      <c r="A145" s="454">
        <v>46</v>
      </c>
      <c r="B145" s="457" t="str">
        <f>'01-Mapa de Riesgos'!D56</f>
        <v>BIENESTAR_INSTITUCIONAL_CALIDAD_DE_VIDA_E_INCLUSIÓN_EN_CONTEXTOS_UNIVERSITARIOS</v>
      </c>
      <c r="C145" s="456" t="str">
        <f>+'01-Mapa de Riesgos'!F56</f>
        <v>SI</v>
      </c>
      <c r="D145" s="456" t="str">
        <f>'01-Mapa de Riesgos'!J56</f>
        <v>Gestión</v>
      </c>
      <c r="E145" s="456" t="str">
        <f>'01-Mapa de Riesgos'!N146</f>
        <v xml:space="preserve">Posibilidad de afectación reputacional  por pérdida del conocimiento institucional,   debido a la ausencia de mecanismos efectivos para transferir y capitalizar el conocimiento ante el retiro o terminación de contrato o por cumplimiento de la etapa pensional o causa de ausencia en la divulgación, documentación, socialización y lecciones aprendidas. </v>
      </c>
      <c r="F145" s="442" t="str">
        <f>'02-Mapa de riesgo'!AD146</f>
        <v>LEVE</v>
      </c>
      <c r="G145" s="442" t="str">
        <f>'02-Mapa de riesgo'!AE146</f>
        <v xml:space="preserve">Porcentaje de implementación de estrategias de documentación, socialización y transferencia de conocimiento identificados </v>
      </c>
      <c r="H145" s="445"/>
      <c r="I145" s="445"/>
      <c r="J145" s="236" t="str">
        <f>'02-Mapa de riesgo'!G146</f>
        <v>Seguimiento al cuadro de control para la identificación del conocimiento clave</v>
      </c>
      <c r="K145" s="207">
        <f>'02-Mapa de riesgo'!L146</f>
        <v>0</v>
      </c>
      <c r="L145" s="207" t="str">
        <f>'02-Mapa de riesgo'!Q146</f>
        <v>Profesional DH</v>
      </c>
      <c r="M145" s="208" t="str">
        <f>'02-Mapa de riesgo'!U146</f>
        <v>Oportuno</v>
      </c>
      <c r="N145" s="208" t="str">
        <f>'02-Mapa de riesgo'!Z146</f>
        <v>Preventivo</v>
      </c>
      <c r="O145" s="448" t="str">
        <f>'02-Mapa de riesgo'!AB146</f>
        <v>ACEPTABLE</v>
      </c>
      <c r="P145" s="157"/>
      <c r="Q145" s="210" t="str">
        <f>'02-Mapa de riesgo'!AG146</f>
        <v>ASUMIR</v>
      </c>
      <c r="R145" s="210">
        <f>'02-Mapa de riesgo'!AH146</f>
        <v>0</v>
      </c>
      <c r="S145" s="211">
        <f>'02-Mapa de riesgo'!AJ146</f>
        <v>0</v>
      </c>
      <c r="T145" s="156"/>
      <c r="U145" s="157"/>
      <c r="V145" s="157"/>
      <c r="W145" s="451"/>
      <c r="X145" s="159"/>
    </row>
    <row r="146" spans="1:24" ht="12.75" customHeight="1" x14ac:dyDescent="0.2">
      <c r="A146" s="443"/>
      <c r="B146" s="443"/>
      <c r="C146" s="443"/>
      <c r="D146" s="443"/>
      <c r="E146" s="443"/>
      <c r="F146" s="443"/>
      <c r="G146" s="443"/>
      <c r="H146" s="446"/>
      <c r="I146" s="446"/>
      <c r="J146" s="236" t="str">
        <f>'02-Mapa de riesgo'!G147</f>
        <v xml:space="preserve">Identificar, establecer e implementar las estrategias para disminuir la fuga del conocimiento en los colaboradores </v>
      </c>
      <c r="K146" s="207">
        <f>'02-Mapa de riesgo'!L147</f>
        <v>0</v>
      </c>
      <c r="L146" s="207" t="str">
        <f>'02-Mapa de riesgo'!Q147</f>
        <v>Profesional DH</v>
      </c>
      <c r="M146" s="208" t="str">
        <f>'02-Mapa de riesgo'!U147</f>
        <v>Oportuno</v>
      </c>
      <c r="N146" s="208" t="str">
        <f>'02-Mapa de riesgo'!Z147</f>
        <v>Preventivo</v>
      </c>
      <c r="O146" s="449"/>
      <c r="P146" s="157"/>
      <c r="Q146" s="210" t="str">
        <f>'02-Mapa de riesgo'!AG147</f>
        <v>ASUMIR</v>
      </c>
      <c r="R146" s="210">
        <f>'02-Mapa de riesgo'!AH147</f>
        <v>0</v>
      </c>
      <c r="S146" s="211">
        <f>'02-Mapa de riesgo'!AJ147</f>
        <v>0</v>
      </c>
      <c r="T146" s="156"/>
      <c r="U146" s="157"/>
      <c r="V146" s="157"/>
      <c r="W146" s="452"/>
      <c r="X146" s="159"/>
    </row>
    <row r="147" spans="1:24" ht="12.75" customHeight="1" x14ac:dyDescent="0.2">
      <c r="A147" s="444"/>
      <c r="B147" s="444"/>
      <c r="C147" s="444"/>
      <c r="D147" s="444"/>
      <c r="E147" s="444"/>
      <c r="F147" s="444"/>
      <c r="G147" s="444"/>
      <c r="H147" s="447"/>
      <c r="I147" s="447"/>
      <c r="J147" s="236" t="str">
        <f>'02-Mapa de riesgo'!G148</f>
        <v xml:space="preserve">Realizar seguimiento al funcionamiento de la prueba piloto de plan de entrenamiento </v>
      </c>
      <c r="K147" s="207">
        <f>'02-Mapa de riesgo'!L148</f>
        <v>0</v>
      </c>
      <c r="L147" s="207" t="str">
        <f>'02-Mapa de riesgo'!Q148</f>
        <v xml:space="preserve">Técnico Admon Personal </v>
      </c>
      <c r="M147" s="208" t="str">
        <f>'02-Mapa de riesgo'!U148</f>
        <v>Oportuno</v>
      </c>
      <c r="N147" s="208" t="str">
        <f>'02-Mapa de riesgo'!Z148</f>
        <v>Preventivo</v>
      </c>
      <c r="O147" s="450"/>
      <c r="P147" s="157"/>
      <c r="Q147" s="210" t="str">
        <f>'02-Mapa de riesgo'!AG148</f>
        <v>ASUMIR</v>
      </c>
      <c r="R147" s="210">
        <f>'02-Mapa de riesgo'!AH148</f>
        <v>0</v>
      </c>
      <c r="S147" s="211">
        <f>'02-Mapa de riesgo'!AJ148</f>
        <v>0</v>
      </c>
      <c r="T147" s="156"/>
      <c r="U147" s="157"/>
      <c r="V147" s="157"/>
      <c r="W147" s="453"/>
      <c r="X147" s="159"/>
    </row>
    <row r="148" spans="1:24" ht="12.75" customHeight="1" x14ac:dyDescent="0.2">
      <c r="A148" s="454">
        <v>47</v>
      </c>
      <c r="B148" s="454" t="str">
        <f>'01-Mapa de Riesgos'!D59</f>
        <v>BIENESTAR_INSTITUCIONAL</v>
      </c>
      <c r="C148" s="455" t="str">
        <f>+'01-Mapa de Riesgos'!F59</f>
        <v>NO</v>
      </c>
      <c r="D148" s="455" t="str">
        <f>'01-Mapa de Riesgos'!J59</f>
        <v>Gestión</v>
      </c>
      <c r="E148" s="456" t="str">
        <f>'01-Mapa de Riesgos'!N149</f>
        <v xml:space="preserve">Posibilidad de pérdida reputacional  por conductas contrarias a los principios de integridad pública por parte de trabajadores,    debido a la debilidades en los procesos de sensibilización,  seguimiento y apropiación de la politica integridad y mecanismos insuficientes para la verificación de antecedentes durante la vinculación </v>
      </c>
      <c r="F148" s="442" t="str">
        <f>'02-Mapa de riesgo'!AD149</f>
        <v>MODERADO</v>
      </c>
      <c r="G148" s="442" t="str">
        <f>'02-Mapa de riesgo'!AE149</f>
        <v xml:space="preserve">% de cumplimiento del plan de trabajo de la CEYBG 
% de personas con documentación vigente
Nro  de personas auditadas contratadas con documentación vigente/total de personas auditadas </v>
      </c>
      <c r="H148" s="464"/>
      <c r="I148" s="464"/>
      <c r="J148" s="236" t="str">
        <f>'02-Mapa de riesgo'!G149</f>
        <v xml:space="preserve">Realizar capacitación y sensibilización de la politica de integridad </v>
      </c>
      <c r="K148" s="207">
        <f>'02-Mapa de riesgo'!L149</f>
        <v>0</v>
      </c>
      <c r="L148" s="207" t="str">
        <f>'02-Mapa de riesgo'!Q149</f>
        <v>Profesional DH</v>
      </c>
      <c r="M148" s="208" t="str">
        <f>'02-Mapa de riesgo'!U149</f>
        <v>Oportuno</v>
      </c>
      <c r="N148" s="208" t="str">
        <f>'02-Mapa de riesgo'!Z149</f>
        <v>Preventivo</v>
      </c>
      <c r="O148" s="448" t="str">
        <f>'02-Mapa de riesgo'!AB149</f>
        <v>FUERTE</v>
      </c>
      <c r="P148" s="157"/>
      <c r="Q148" s="210" t="str">
        <f>'02-Mapa de riesgo'!AG149</f>
        <v>REDUCIR</v>
      </c>
      <c r="R148" s="210" t="str">
        <f>'02-Mapa de riesgo'!AH149</f>
        <v xml:space="preserve">Revisar la cobertura  y asistencia a la capacitación, reprogramando a la población faltante. </v>
      </c>
      <c r="S148" s="211">
        <f>'02-Mapa de riesgo'!AJ149</f>
        <v>0</v>
      </c>
      <c r="T148" s="156"/>
      <c r="U148" s="157"/>
      <c r="V148" s="157"/>
      <c r="W148" s="465"/>
      <c r="X148" s="159"/>
    </row>
    <row r="149" spans="1:24" ht="12.75" customHeight="1" x14ac:dyDescent="0.2">
      <c r="A149" s="443"/>
      <c r="B149" s="443"/>
      <c r="C149" s="443"/>
      <c r="D149" s="443"/>
      <c r="E149" s="443"/>
      <c r="F149" s="443"/>
      <c r="G149" s="443"/>
      <c r="H149" s="446"/>
      <c r="I149" s="446"/>
      <c r="J149" s="236" t="str">
        <f>'02-Mapa de riesgo'!G150</f>
        <v xml:space="preserve">Solicitud y verificación del reporte de antecedentes </v>
      </c>
      <c r="K149" s="207" t="str">
        <f>'02-Mapa de riesgo'!L150</f>
        <v>Sistemas de información</v>
      </c>
      <c r="L149" s="207" t="str">
        <f>'02-Mapa de riesgo'!Q150</f>
        <v>Asistencial II</v>
      </c>
      <c r="M149" s="208" t="str">
        <f>'02-Mapa de riesgo'!U150</f>
        <v>Oportuno</v>
      </c>
      <c r="N149" s="208" t="str">
        <f>'02-Mapa de riesgo'!Z150</f>
        <v>Preventivo</v>
      </c>
      <c r="O149" s="449"/>
      <c r="P149" s="157"/>
      <c r="Q149" s="210" t="str">
        <f>'02-Mapa de riesgo'!AG150</f>
        <v>REDUCIR</v>
      </c>
      <c r="R149" s="210" t="str">
        <f>'02-Mapa de riesgo'!AH150</f>
        <v>Devolución de la legalización hasta el cumplimiento de requisito en cuanto a antecedentes</v>
      </c>
      <c r="S149" s="211">
        <f>'02-Mapa de riesgo'!AJ150</f>
        <v>0</v>
      </c>
      <c r="T149" s="156"/>
      <c r="U149" s="157"/>
      <c r="V149" s="157"/>
      <c r="W149" s="452"/>
      <c r="X149" s="461"/>
    </row>
    <row r="150" spans="1:24" ht="12.75" customHeight="1" x14ac:dyDescent="0.2">
      <c r="A150" s="444"/>
      <c r="B150" s="444"/>
      <c r="C150" s="444"/>
      <c r="D150" s="444"/>
      <c r="E150" s="444"/>
      <c r="F150" s="444"/>
      <c r="G150" s="444"/>
      <c r="H150" s="447"/>
      <c r="I150" s="447"/>
      <c r="J150" s="236">
        <f>'02-Mapa de riesgo'!G151</f>
        <v>0</v>
      </c>
      <c r="K150" s="207">
        <f>'02-Mapa de riesgo'!L151</f>
        <v>0</v>
      </c>
      <c r="L150" s="207">
        <f>'02-Mapa de riesgo'!Q151</f>
        <v>0</v>
      </c>
      <c r="M150" s="208">
        <f>'02-Mapa de riesgo'!U151</f>
        <v>0</v>
      </c>
      <c r="N150" s="208">
        <f>'02-Mapa de riesgo'!Z151</f>
        <v>0</v>
      </c>
      <c r="O150" s="450"/>
      <c r="P150" s="157"/>
      <c r="Q150" s="210">
        <f>'02-Mapa de riesgo'!AG151</f>
        <v>0</v>
      </c>
      <c r="R150" s="210">
        <f>'02-Mapa de riesgo'!AH151</f>
        <v>0</v>
      </c>
      <c r="S150" s="211">
        <f>'02-Mapa de riesgo'!AJ151</f>
        <v>0</v>
      </c>
      <c r="T150" s="156"/>
      <c r="U150" s="157"/>
      <c r="V150" s="157"/>
      <c r="W150" s="453"/>
      <c r="X150" s="462"/>
    </row>
    <row r="151" spans="1:24" ht="12.75" customHeight="1" x14ac:dyDescent="0.2">
      <c r="A151" s="454">
        <v>48</v>
      </c>
      <c r="B151" s="454" t="str">
        <f>'01-Mapa de Riesgos'!D62</f>
        <v>BIENESTAR_INSTITUCIONAL</v>
      </c>
      <c r="C151" s="455" t="str">
        <f>+'01-Mapa de Riesgos'!F62</f>
        <v>NO</v>
      </c>
      <c r="D151" s="455" t="str">
        <f>'01-Mapa de Riesgos'!J62</f>
        <v>Gestión</v>
      </c>
      <c r="E151" s="456" t="str">
        <f>'01-Mapa de Riesgos'!N152</f>
        <v>Posibilidad de afectación reputacional  por hechos económicos no incluídos en el proceso contable,    debido a desconocimiento de las políticas y prácticas contables establecidas en la UTP, o a causa de la no aplicación de las políticas institucionales por parte de las dependencias, o debido a falta de capacitación por la alta rotación de personal en las áreas encargadas del suministro de información.</v>
      </c>
      <c r="F151" s="442" t="str">
        <f>'02-Mapa de riesgo'!AD152</f>
        <v>MODERADO</v>
      </c>
      <c r="G151" s="442" t="str">
        <f>'02-Mapa de riesgo'!AE152</f>
        <v>Proporción de hechos económicos no reportados en el período = Valor de hechos económicos no reportados / el Valor de los activos del periodo reportado</v>
      </c>
      <c r="H151" s="463"/>
      <c r="I151" s="464"/>
      <c r="J151" s="236" t="str">
        <f>'02-Mapa de riesgo'!G152</f>
        <v>Divulgación de las políticas contables.</v>
      </c>
      <c r="K151" s="207">
        <f>'02-Mapa de riesgo'!L152</f>
        <v>0</v>
      </c>
      <c r="L151" s="207" t="str">
        <f>'02-Mapa de riesgo'!Q152</f>
        <v>Jefe de Gestión contable</v>
      </c>
      <c r="M151" s="208" t="str">
        <f>'02-Mapa de riesgo'!U152</f>
        <v>Oportuno</v>
      </c>
      <c r="N151" s="208" t="str">
        <f>'02-Mapa de riesgo'!Z152</f>
        <v>Preventivo</v>
      </c>
      <c r="O151" s="448" t="str">
        <f>'02-Mapa de riesgo'!AB152</f>
        <v>ACEPTABLE</v>
      </c>
      <c r="P151" s="157"/>
      <c r="Q151" s="210" t="str">
        <f>'02-Mapa de riesgo'!AG152</f>
        <v>REDUCIR</v>
      </c>
      <c r="R151" s="210" t="str">
        <f>'02-Mapa de riesgo'!AH152</f>
        <v>Asesoría contable y financiera para las dependencias que lo requieran</v>
      </c>
      <c r="S151" s="211">
        <f>'02-Mapa de riesgo'!AJ152</f>
        <v>0</v>
      </c>
      <c r="T151" s="156"/>
      <c r="U151" s="157"/>
      <c r="V151" s="157"/>
      <c r="W151" s="465"/>
      <c r="X151" s="59"/>
    </row>
    <row r="152" spans="1:24" ht="12.75" customHeight="1" x14ac:dyDescent="0.2">
      <c r="A152" s="443"/>
      <c r="B152" s="443"/>
      <c r="C152" s="443"/>
      <c r="D152" s="443"/>
      <c r="E152" s="443"/>
      <c r="F152" s="443"/>
      <c r="G152" s="443"/>
      <c r="H152" s="446"/>
      <c r="I152" s="446"/>
      <c r="J152" s="236" t="str">
        <f>'02-Mapa de riesgo'!G153</f>
        <v>Solicitud de información contable generada en las diferentes dependencias</v>
      </c>
      <c r="K152" s="207">
        <f>'02-Mapa de riesgo'!L153</f>
        <v>0</v>
      </c>
      <c r="L152" s="207" t="str">
        <f>'02-Mapa de riesgo'!Q153</f>
        <v>Jefe de Gestión contable</v>
      </c>
      <c r="M152" s="208" t="str">
        <f>'02-Mapa de riesgo'!U153</f>
        <v>Oportuno</v>
      </c>
      <c r="N152" s="208" t="str">
        <f>'02-Mapa de riesgo'!Z153</f>
        <v>Preventivo</v>
      </c>
      <c r="O152" s="449"/>
      <c r="P152" s="157"/>
      <c r="Q152" s="210" t="str">
        <f>'02-Mapa de riesgo'!AG153</f>
        <v>REDUCIR</v>
      </c>
      <c r="R152" s="210" t="str">
        <f>'02-Mapa de riesgo'!AH153</f>
        <v>Verificación de la información recibida de las dependencias</v>
      </c>
      <c r="S152" s="211">
        <f>'02-Mapa de riesgo'!AJ153</f>
        <v>0</v>
      </c>
      <c r="T152" s="156"/>
      <c r="U152" s="157"/>
      <c r="V152" s="157"/>
      <c r="W152" s="452"/>
      <c r="X152" s="59"/>
    </row>
    <row r="153" spans="1:24" ht="12.75" customHeight="1" x14ac:dyDescent="0.2">
      <c r="A153" s="444"/>
      <c r="B153" s="444"/>
      <c r="C153" s="444"/>
      <c r="D153" s="444"/>
      <c r="E153" s="444"/>
      <c r="F153" s="444"/>
      <c r="G153" s="444"/>
      <c r="H153" s="447"/>
      <c r="I153" s="447"/>
      <c r="J153" s="236">
        <f>'02-Mapa de riesgo'!G154</f>
        <v>0</v>
      </c>
      <c r="K153" s="207">
        <f>'02-Mapa de riesgo'!L154</f>
        <v>0</v>
      </c>
      <c r="L153" s="207">
        <f>'02-Mapa de riesgo'!Q154</f>
        <v>0</v>
      </c>
      <c r="M153" s="208">
        <f>'02-Mapa de riesgo'!U154</f>
        <v>0</v>
      </c>
      <c r="N153" s="208">
        <f>'02-Mapa de riesgo'!Z154</f>
        <v>0</v>
      </c>
      <c r="O153" s="450"/>
      <c r="P153" s="157"/>
      <c r="Q153" s="210">
        <f>'02-Mapa de riesgo'!AG154</f>
        <v>0</v>
      </c>
      <c r="R153" s="210">
        <f>'02-Mapa de riesgo'!AH154</f>
        <v>0</v>
      </c>
      <c r="S153" s="211">
        <f>'02-Mapa de riesgo'!AJ154</f>
        <v>0</v>
      </c>
      <c r="T153" s="156"/>
      <c r="U153" s="157"/>
      <c r="V153" s="157"/>
      <c r="W153" s="453"/>
      <c r="X153" s="59"/>
    </row>
    <row r="154" spans="1:24" ht="12.75" customHeight="1" x14ac:dyDescent="0.2">
      <c r="A154" s="454">
        <v>49</v>
      </c>
      <c r="B154" s="454" t="str">
        <f>'01-Mapa de Riesgos'!D65</f>
        <v>INVESTIGACIÓN_E_INNOVACIÓN</v>
      </c>
      <c r="C154" s="455" t="str">
        <f>+'01-Mapa de Riesgos'!F65</f>
        <v>NO</v>
      </c>
      <c r="D154" s="455" t="str">
        <f>'01-Mapa de Riesgos'!J65</f>
        <v>Gestión</v>
      </c>
      <c r="E154" s="456" t="str">
        <f>'01-Mapa de Riesgos'!N155</f>
        <v>Posibilidad de afectación reputacional  por estados financieros inconsistentes,    debido al incumplimiento normativo y del manual de políticas contables</v>
      </c>
      <c r="F154" s="442" t="str">
        <f>'02-Mapa de riesgo'!AD155</f>
        <v>MODERADO</v>
      </c>
      <c r="G154" s="442" t="str">
        <f>'02-Mapa de riesgo'!AE155</f>
        <v>Normas nuevas emitidas durante la vigencia/Normatividad nueva adoptada durante la vigencia en la UTP</v>
      </c>
      <c r="H154" s="464"/>
      <c r="I154" s="464"/>
      <c r="J154" s="236" t="str">
        <f>'02-Mapa de riesgo'!G155</f>
        <v>Consultas página Web de la CGN para determinar los cambio que hayan del Marco  Normativo aplicable a la Universidad</v>
      </c>
      <c r="K154" s="207">
        <f>'02-Mapa de riesgo'!L155</f>
        <v>0</v>
      </c>
      <c r="L154" s="207" t="str">
        <f>'02-Mapa de riesgo'!Q155</f>
        <v>Jefe de Gestión contable
Profesional
Técnico
Asistencial
Gestión Contable</v>
      </c>
      <c r="M154" s="208" t="str">
        <f>'02-Mapa de riesgo'!U155</f>
        <v>Oportuno</v>
      </c>
      <c r="N154" s="208" t="str">
        <f>'02-Mapa de riesgo'!Z155</f>
        <v>Preventivo</v>
      </c>
      <c r="O154" s="448" t="str">
        <f>'02-Mapa de riesgo'!AB155</f>
        <v>ACEPTABLE</v>
      </c>
      <c r="P154" s="157"/>
      <c r="Q154" s="210" t="str">
        <f>'02-Mapa de riesgo'!AG155</f>
        <v>REDUCIR</v>
      </c>
      <c r="R154" s="210" t="str">
        <f>'02-Mapa de riesgo'!AH155</f>
        <v>Consultar permanente la normatividad nueva emitida por parte de las entidades de control que tengan efecto en la contabilidad</v>
      </c>
      <c r="S154" s="211">
        <f>'02-Mapa de riesgo'!AJ155</f>
        <v>0</v>
      </c>
      <c r="T154" s="156"/>
      <c r="U154" s="157"/>
      <c r="V154" s="157"/>
      <c r="W154" s="465"/>
      <c r="X154" s="59"/>
    </row>
    <row r="155" spans="1:24" ht="12.75" customHeight="1" x14ac:dyDescent="0.2">
      <c r="A155" s="443"/>
      <c r="B155" s="443"/>
      <c r="C155" s="443"/>
      <c r="D155" s="443"/>
      <c r="E155" s="443"/>
      <c r="F155" s="443"/>
      <c r="G155" s="443"/>
      <c r="H155" s="446"/>
      <c r="I155" s="446"/>
      <c r="J155" s="236" t="str">
        <f>'02-Mapa de riesgo'!G156</f>
        <v>Gestionar la emisión de la resolución de rectoría que involucre la adopción de las nuevas normas técnicas</v>
      </c>
      <c r="K155" s="207">
        <f>'02-Mapa de riesgo'!L156</f>
        <v>0</v>
      </c>
      <c r="L155" s="207" t="str">
        <f>'02-Mapa de riesgo'!Q156</f>
        <v>Jefe de Gestión contable
Profesional
Técnico
Asistencial
Gestión Contable</v>
      </c>
      <c r="M155" s="208" t="str">
        <f>'02-Mapa de riesgo'!U156</f>
        <v>Oportuno</v>
      </c>
      <c r="N155" s="208" t="str">
        <f>'02-Mapa de riesgo'!Z156</f>
        <v>Preventivo</v>
      </c>
      <c r="O155" s="449"/>
      <c r="P155" s="157"/>
      <c r="Q155" s="210" t="str">
        <f>'02-Mapa de riesgo'!AG156</f>
        <v>REDUCIR</v>
      </c>
      <c r="R155" s="210" t="str">
        <f>'02-Mapa de riesgo'!AH156</f>
        <v xml:space="preserve">Garantizar la adopción de las nuevas normas técnicas emitidas de aplicabilidad en la universidad </v>
      </c>
      <c r="S155" s="211">
        <f>'02-Mapa de riesgo'!AJ156</f>
        <v>0</v>
      </c>
      <c r="T155" s="156"/>
      <c r="U155" s="157"/>
      <c r="V155" s="157"/>
      <c r="W155" s="452"/>
      <c r="X155" s="59"/>
    </row>
    <row r="156" spans="1:24" ht="12.75" customHeight="1" x14ac:dyDescent="0.2">
      <c r="A156" s="444"/>
      <c r="B156" s="444"/>
      <c r="C156" s="444"/>
      <c r="D156" s="444"/>
      <c r="E156" s="444"/>
      <c r="F156" s="444"/>
      <c r="G156" s="444"/>
      <c r="H156" s="447"/>
      <c r="I156" s="447"/>
      <c r="J156" s="236">
        <f>'02-Mapa de riesgo'!G157</f>
        <v>0</v>
      </c>
      <c r="K156" s="207">
        <f>'02-Mapa de riesgo'!L157</f>
        <v>0</v>
      </c>
      <c r="L156" s="207">
        <f>'02-Mapa de riesgo'!Q157</f>
        <v>0</v>
      </c>
      <c r="M156" s="208">
        <f>'02-Mapa de riesgo'!U157</f>
        <v>0</v>
      </c>
      <c r="N156" s="208">
        <f>'02-Mapa de riesgo'!Z157</f>
        <v>0</v>
      </c>
      <c r="O156" s="450"/>
      <c r="P156" s="157"/>
      <c r="Q156" s="210">
        <f>'02-Mapa de riesgo'!AG157</f>
        <v>0</v>
      </c>
      <c r="R156" s="210">
        <f>'02-Mapa de riesgo'!AH157</f>
        <v>0</v>
      </c>
      <c r="S156" s="211">
        <f>'02-Mapa de riesgo'!AJ157</f>
        <v>0</v>
      </c>
      <c r="T156" s="156"/>
      <c r="U156" s="157"/>
      <c r="V156" s="157"/>
      <c r="W156" s="453"/>
      <c r="X156" s="59"/>
    </row>
    <row r="157" spans="1:24" ht="12.75" customHeight="1" x14ac:dyDescent="0.2">
      <c r="A157" s="454">
        <v>50</v>
      </c>
      <c r="B157" s="454" t="str">
        <f>'01-Mapa de Riesgos'!D68</f>
        <v>CREACIÓN_GESTIÓN_Y_TRANSFERENCIA_DEL_CONOCIMIENTO</v>
      </c>
      <c r="C157" s="455" t="str">
        <f>+'01-Mapa de Riesgos'!F68</f>
        <v>SI</v>
      </c>
      <c r="D157" s="455" t="str">
        <f>'01-Mapa de Riesgos'!J68</f>
        <v>Gestión</v>
      </c>
      <c r="E157" s="456" t="str">
        <f>'01-Mapa de Riesgos'!N158</f>
        <v>Posibilidad de afectación económica y reputacional  por demora u omisión en la emisión de ordenes de pago,   debido a la falta de seguimiento y revisión, fallas en el sistema financiero, fallas en la conexión de red.</v>
      </c>
      <c r="F157" s="442" t="str">
        <f>'02-Mapa de riesgo'!AD158</f>
        <v>LEVE</v>
      </c>
      <c r="G157" s="442" t="str">
        <f>'02-Mapa de riesgo'!AE158</f>
        <v>Proporción de las ordenes de pago no generadas/ la cantidad de documentos recibidos en Drive</v>
      </c>
      <c r="H157" s="464"/>
      <c r="I157" s="464"/>
      <c r="J157" s="236" t="str">
        <f>'02-Mapa de riesgo'!G158</f>
        <v>Revisar que la totalidad de los documentos recibidos para tramite de pago esten cargados en las carpeta Drive respectivas</v>
      </c>
      <c r="K157" s="207">
        <f>'02-Mapa de riesgo'!L158</f>
        <v>0</v>
      </c>
      <c r="L157" s="207" t="str">
        <f>'02-Mapa de riesgo'!Q158</f>
        <v xml:space="preserve">Jefe de Gestión contable Asistencial </v>
      </c>
      <c r="M157" s="208" t="str">
        <f>'02-Mapa de riesgo'!U158</f>
        <v>Oportuno</v>
      </c>
      <c r="N157" s="208" t="str">
        <f>'02-Mapa de riesgo'!Z158</f>
        <v>Preventivo</v>
      </c>
      <c r="O157" s="448" t="str">
        <f>'02-Mapa de riesgo'!AB158</f>
        <v>ACEPTABLE</v>
      </c>
      <c r="P157" s="157"/>
      <c r="Q157" s="210" t="str">
        <f>'02-Mapa de riesgo'!AG158</f>
        <v>ASUMIR</v>
      </c>
      <c r="R157" s="210">
        <f>'02-Mapa de riesgo'!AH158</f>
        <v>0</v>
      </c>
      <c r="S157" s="211">
        <f>'02-Mapa de riesgo'!AJ158</f>
        <v>0</v>
      </c>
      <c r="T157" s="156"/>
      <c r="U157" s="157"/>
      <c r="V157" s="157"/>
      <c r="W157" s="465"/>
      <c r="X157" s="59"/>
    </row>
    <row r="158" spans="1:24" ht="12.75" customHeight="1" x14ac:dyDescent="0.2">
      <c r="A158" s="443"/>
      <c r="B158" s="443"/>
      <c r="C158" s="443"/>
      <c r="D158" s="443"/>
      <c r="E158" s="443"/>
      <c r="F158" s="443"/>
      <c r="G158" s="443"/>
      <c r="H158" s="446"/>
      <c r="I158" s="446"/>
      <c r="J158" s="236" t="str">
        <f>'02-Mapa de riesgo'!G159</f>
        <v>Revision de las carpetas de los documentos de pago y correos electronicos recibidos por parte de las otras dependencias antes de pasar de fecha en el aplicativo</v>
      </c>
      <c r="K158" s="207">
        <f>'02-Mapa de riesgo'!L159</f>
        <v>0</v>
      </c>
      <c r="L158" s="207" t="str">
        <f>'02-Mapa de riesgo'!Q159</f>
        <v>Jefe de Gestión contable  Técnico</v>
      </c>
      <c r="M158" s="208" t="str">
        <f>'02-Mapa de riesgo'!U159</f>
        <v>Oportuno</v>
      </c>
      <c r="N158" s="208" t="str">
        <f>'02-Mapa de riesgo'!Z159</f>
        <v>Preventivo</v>
      </c>
      <c r="O158" s="449"/>
      <c r="P158" s="157"/>
      <c r="Q158" s="210" t="str">
        <f>'02-Mapa de riesgo'!AG159</f>
        <v>ASUMIR</v>
      </c>
      <c r="R158" s="210">
        <f>'02-Mapa de riesgo'!AH159</f>
        <v>0</v>
      </c>
      <c r="S158" s="211">
        <f>'02-Mapa de riesgo'!AJ159</f>
        <v>0</v>
      </c>
      <c r="T158" s="156"/>
      <c r="U158" s="157"/>
      <c r="V158" s="157"/>
      <c r="W158" s="452"/>
      <c r="X158" s="59"/>
    </row>
    <row r="159" spans="1:24" ht="12.75" customHeight="1" x14ac:dyDescent="0.2">
      <c r="A159" s="444"/>
      <c r="B159" s="444"/>
      <c r="C159" s="444"/>
      <c r="D159" s="444"/>
      <c r="E159" s="444"/>
      <c r="F159" s="444"/>
      <c r="G159" s="444"/>
      <c r="H159" s="447"/>
      <c r="I159" s="447"/>
      <c r="J159" s="236" t="str">
        <f>'02-Mapa de riesgo'!G160</f>
        <v>Revision de las ordenes de pago pendientes de causar</v>
      </c>
      <c r="K159" s="207">
        <f>'02-Mapa de riesgo'!L160</f>
        <v>0</v>
      </c>
      <c r="L159" s="207" t="str">
        <f>'02-Mapa de riesgo'!Q160</f>
        <v>Jefe de Gestión contable Técnico</v>
      </c>
      <c r="M159" s="208" t="str">
        <f>'02-Mapa de riesgo'!U160</f>
        <v>Oportuno</v>
      </c>
      <c r="N159" s="208" t="str">
        <f>'02-Mapa de riesgo'!Z160</f>
        <v>Preventivo</v>
      </c>
      <c r="O159" s="450"/>
      <c r="P159" s="157"/>
      <c r="Q159" s="210" t="str">
        <f>'02-Mapa de riesgo'!AG160</f>
        <v>ASUMIR</v>
      </c>
      <c r="R159" s="210">
        <f>'02-Mapa de riesgo'!AH160</f>
        <v>0</v>
      </c>
      <c r="S159" s="211">
        <f>'02-Mapa de riesgo'!AJ160</f>
        <v>0</v>
      </c>
      <c r="T159" s="156"/>
      <c r="U159" s="157"/>
      <c r="V159" s="157"/>
      <c r="W159" s="453"/>
      <c r="X159" s="59"/>
    </row>
    <row r="160" spans="1:24" ht="12.75" customHeight="1" x14ac:dyDescent="0.2">
      <c r="A160" s="454">
        <v>51</v>
      </c>
      <c r="B160" s="454" t="str">
        <f>'01-Mapa de Riesgos'!D71</f>
        <v>EXTENSIÓN_PROYECCIÓN_SOCIAL</v>
      </c>
      <c r="C160" s="455" t="str">
        <f>+'01-Mapa de Riesgos'!F71</f>
        <v>SI</v>
      </c>
      <c r="D160" s="455" t="str">
        <f>'01-Mapa de Riesgos'!J71</f>
        <v>Gestión</v>
      </c>
      <c r="E160" s="456" t="str">
        <f>'01-Mapa de Riesgos'!N161</f>
        <v>Posibilidad  de efecto dañoso sobre el recurso público  por incumplimiento, inoportunidad o inadecuada presentación de obligaciones Tributarias,   debido a la no aplicación correcta de la norma tributaria.</v>
      </c>
      <c r="F160" s="442" t="str">
        <f>'02-Mapa de riesgo'!AD161</f>
        <v>MODERADO</v>
      </c>
      <c r="G160" s="442" t="str">
        <f>'02-Mapa de riesgo'!AE161</f>
        <v>Número de novedades  / Número total de declaraciones obligaciodos a presentar</v>
      </c>
      <c r="H160" s="464"/>
      <c r="I160" s="464"/>
      <c r="J160" s="236" t="str">
        <f>'02-Mapa de riesgo'!G161</f>
        <v>Cronograma de obligaciones Tributarias de la vigencia</v>
      </c>
      <c r="K160" s="207">
        <f>'02-Mapa de riesgo'!L161</f>
        <v>0</v>
      </c>
      <c r="L160" s="207" t="str">
        <f>'02-Mapa de riesgo'!Q161</f>
        <v>Jefe de Gestión contable
Profesional</v>
      </c>
      <c r="M160" s="208" t="str">
        <f>'02-Mapa de riesgo'!U161</f>
        <v>Oportuno</v>
      </c>
      <c r="N160" s="208" t="str">
        <f>'02-Mapa de riesgo'!Z161</f>
        <v>Preventivo</v>
      </c>
      <c r="O160" s="448" t="str">
        <f>'02-Mapa de riesgo'!AB161</f>
        <v>ACEPTABLE</v>
      </c>
      <c r="P160" s="157"/>
      <c r="Q160" s="210" t="str">
        <f>'02-Mapa de riesgo'!AG161</f>
        <v>REDUCIR</v>
      </c>
      <c r="R160" s="210" t="str">
        <f>'02-Mapa de riesgo'!AH161</f>
        <v xml:space="preserve">Actualizar permanentemente el estado del cronograma </v>
      </c>
      <c r="S160" s="211">
        <f>'02-Mapa de riesgo'!AJ161</f>
        <v>0</v>
      </c>
      <c r="T160" s="156"/>
      <c r="U160" s="157"/>
      <c r="V160" s="157"/>
      <c r="W160" s="465"/>
      <c r="X160" s="59"/>
    </row>
    <row r="161" spans="1:24" ht="12.75" customHeight="1" x14ac:dyDescent="0.2">
      <c r="A161" s="443"/>
      <c r="B161" s="443"/>
      <c r="C161" s="443"/>
      <c r="D161" s="443"/>
      <c r="E161" s="443"/>
      <c r="F161" s="443"/>
      <c r="G161" s="443"/>
      <c r="H161" s="446"/>
      <c r="I161" s="446"/>
      <c r="J161" s="236" t="str">
        <f>'02-Mapa de riesgo'!G162</f>
        <v>Check list de obligaciones normativas para los tipos de declaraciones</v>
      </c>
      <c r="K161" s="207">
        <f>'02-Mapa de riesgo'!L162</f>
        <v>0</v>
      </c>
      <c r="L161" s="207" t="str">
        <f>'02-Mapa de riesgo'!Q162</f>
        <v>Jefe de Gestión contable
Profesional</v>
      </c>
      <c r="M161" s="208" t="str">
        <f>'02-Mapa de riesgo'!U162</f>
        <v>Oportuno</v>
      </c>
      <c r="N161" s="208" t="str">
        <f>'02-Mapa de riesgo'!Z162</f>
        <v>Preventivo</v>
      </c>
      <c r="O161" s="449"/>
      <c r="P161" s="157"/>
      <c r="Q161" s="210" t="str">
        <f>'02-Mapa de riesgo'!AG162</f>
        <v>REDUCIR</v>
      </c>
      <c r="R161" s="210" t="str">
        <f>'02-Mapa de riesgo'!AH162</f>
        <v>Reportar la fecha de elaboración de las obligaciones tributarias y actualizar el check list de obligaciones</v>
      </c>
      <c r="S161" s="211">
        <f>'02-Mapa de riesgo'!AJ162</f>
        <v>0</v>
      </c>
      <c r="T161" s="156"/>
      <c r="U161" s="157"/>
      <c r="V161" s="157"/>
      <c r="W161" s="452"/>
      <c r="X161" s="59"/>
    </row>
    <row r="162" spans="1:24" ht="12.75" customHeight="1" x14ac:dyDescent="0.2">
      <c r="A162" s="444"/>
      <c r="B162" s="444"/>
      <c r="C162" s="444"/>
      <c r="D162" s="444"/>
      <c r="E162" s="444"/>
      <c r="F162" s="444"/>
      <c r="G162" s="444"/>
      <c r="H162" s="447"/>
      <c r="I162" s="447"/>
      <c r="J162" s="236" t="str">
        <f>'02-Mapa de riesgo'!G163</f>
        <v xml:space="preserve">Actualización en normas tributarias </v>
      </c>
      <c r="K162" s="207">
        <f>'02-Mapa de riesgo'!L163</f>
        <v>0</v>
      </c>
      <c r="L162" s="207" t="str">
        <f>'02-Mapa de riesgo'!Q163</f>
        <v>Jefe de Gestión contable
Profesional</v>
      </c>
      <c r="M162" s="208" t="str">
        <f>'02-Mapa de riesgo'!U163</f>
        <v>Oportuno</v>
      </c>
      <c r="N162" s="208" t="str">
        <f>'02-Mapa de riesgo'!Z163</f>
        <v>Preventivo</v>
      </c>
      <c r="O162" s="450"/>
      <c r="P162" s="157"/>
      <c r="Q162" s="210" t="str">
        <f>'02-Mapa de riesgo'!AG163</f>
        <v>REDUCIR</v>
      </c>
      <c r="R162" s="210" t="str">
        <f>'02-Mapa de riesgo'!AH163</f>
        <v xml:space="preserve">Realizar capacitaciones permanentes, consultar las actualizaciones normativas que se presenten en temas tributarios </v>
      </c>
      <c r="S162" s="211">
        <f>'02-Mapa de riesgo'!AJ163</f>
        <v>0</v>
      </c>
      <c r="T162" s="156"/>
      <c r="U162" s="157"/>
      <c r="V162" s="157"/>
      <c r="W162" s="453"/>
      <c r="X162" s="59"/>
    </row>
    <row r="163" spans="1:24" ht="12.75" customHeight="1" x14ac:dyDescent="0.2">
      <c r="A163" s="454">
        <v>52</v>
      </c>
      <c r="B163" s="454" t="str">
        <f>'01-Mapa de Riesgos'!D74</f>
        <v>CREACIÓN_GESTIÓN_Y_TRANSFERENCIA_DEL_CONOCIMIENTO</v>
      </c>
      <c r="C163" s="455" t="str">
        <f>+'01-Mapa de Riesgos'!F74</f>
        <v>SI</v>
      </c>
      <c r="D163" s="455" t="str">
        <f>'01-Mapa de Riesgos'!J74</f>
        <v>Gestión</v>
      </c>
      <c r="E163" s="456" t="str">
        <f>'01-Mapa de Riesgos'!N164</f>
        <v>Posibilidad  de efecto dañoso sobre el recurso público  por disminución en los saldos bancarios,    debido a ataques cibernéticos, fallas en los servidores de la entidad financiera, o eventos de corrupción.</v>
      </c>
      <c r="F163" s="442" t="str">
        <f>'02-Mapa de riesgo'!AD164</f>
        <v>MODERADO</v>
      </c>
      <c r="G163" s="442" t="str">
        <f>'02-Mapa de riesgo'!AE164</f>
        <v xml:space="preserve">        N° de accesos no autorizados</v>
      </c>
      <c r="H163" s="464"/>
      <c r="I163" s="464"/>
      <c r="J163" s="236" t="str">
        <f>'02-Mapa de riesgo'!G164</f>
        <v>Manejo de token</v>
      </c>
      <c r="K163" s="207" t="str">
        <f>'02-Mapa de riesgo'!L164</f>
        <v>Sucursal virtual</v>
      </c>
      <c r="L163" s="207" t="str">
        <f>'02-Mapa de riesgo'!Q164</f>
        <v>Profesional XIII
Jefe Sección Tesorería</v>
      </c>
      <c r="M163" s="208" t="str">
        <f>'02-Mapa de riesgo'!U164</f>
        <v>Oportuno</v>
      </c>
      <c r="N163" s="208" t="str">
        <f>'02-Mapa de riesgo'!Z164</f>
        <v>Preventivo</v>
      </c>
      <c r="O163" s="448" t="str">
        <f>'02-Mapa de riesgo'!AB164</f>
        <v>FUERTE</v>
      </c>
      <c r="P163" s="157"/>
      <c r="Q163" s="210" t="str">
        <f>'02-Mapa de riesgo'!AG164</f>
        <v>COMPARTIR</v>
      </c>
      <c r="R163" s="210" t="str">
        <f>'02-Mapa de riesgo'!AH164</f>
        <v>Control dual para pagos</v>
      </c>
      <c r="S163" s="211" t="str">
        <f>'02-Mapa de riesgo'!AJ164</f>
        <v>Entidades Bancarias</v>
      </c>
      <c r="T163" s="156"/>
      <c r="U163" s="157"/>
      <c r="V163" s="157"/>
      <c r="W163" s="465"/>
      <c r="X163" s="59"/>
    </row>
    <row r="164" spans="1:24" ht="12.75" customHeight="1" x14ac:dyDescent="0.2">
      <c r="A164" s="443"/>
      <c r="B164" s="443"/>
      <c r="C164" s="443"/>
      <c r="D164" s="443"/>
      <c r="E164" s="443"/>
      <c r="F164" s="443"/>
      <c r="G164" s="443"/>
      <c r="H164" s="446"/>
      <c r="I164" s="446"/>
      <c r="J164" s="236" t="str">
        <f>'02-Mapa de riesgo'!G165</f>
        <v>Definición y asignación de claves personales</v>
      </c>
      <c r="K164" s="207" t="str">
        <f>'02-Mapa de riesgo'!L165</f>
        <v>Sucursal virtual</v>
      </c>
      <c r="L164" s="207" t="str">
        <f>'02-Mapa de riesgo'!Q165</f>
        <v>Profesional XIII
Jefe Sección Tesorería</v>
      </c>
      <c r="M164" s="208" t="str">
        <f>'02-Mapa de riesgo'!U165</f>
        <v>Oportuno</v>
      </c>
      <c r="N164" s="208" t="str">
        <f>'02-Mapa de riesgo'!Z165</f>
        <v>Preventivo</v>
      </c>
      <c r="O164" s="449"/>
      <c r="P164" s="157"/>
      <c r="Q164" s="210" t="str">
        <f>'02-Mapa de riesgo'!AG165</f>
        <v>COMPARTIR</v>
      </c>
      <c r="R164" s="210" t="str">
        <f>'02-Mapa de riesgo'!AH165</f>
        <v>Parametrización bancaria para cambio de clave</v>
      </c>
      <c r="S164" s="211" t="str">
        <f>'02-Mapa de riesgo'!AJ165</f>
        <v>Entidades Bancarias</v>
      </c>
      <c r="T164" s="156"/>
      <c r="U164" s="157"/>
      <c r="V164" s="157"/>
      <c r="W164" s="452"/>
      <c r="X164" s="59"/>
    </row>
    <row r="165" spans="1:24" ht="12.75" customHeight="1" x14ac:dyDescent="0.2">
      <c r="A165" s="444"/>
      <c r="B165" s="444"/>
      <c r="C165" s="444"/>
      <c r="D165" s="444"/>
      <c r="E165" s="444"/>
      <c r="F165" s="444"/>
      <c r="G165" s="444"/>
      <c r="H165" s="447"/>
      <c r="I165" s="447"/>
      <c r="J165" s="236" t="str">
        <f>'02-Mapa de riesgo'!G166</f>
        <v>Definición de roles en los manuales de  funciones en las personas que manejan recursos</v>
      </c>
      <c r="K165" s="207">
        <f>'02-Mapa de riesgo'!L166</f>
        <v>0</v>
      </c>
      <c r="L165" s="207" t="str">
        <f>'02-Mapa de riesgo'!Q166</f>
        <v>Profesional XIII
Jefe Sección Tesorería</v>
      </c>
      <c r="M165" s="208" t="str">
        <f>'02-Mapa de riesgo'!U166</f>
        <v>Oportuno</v>
      </c>
      <c r="N165" s="208" t="str">
        <f>'02-Mapa de riesgo'!Z166</f>
        <v>Preventivo</v>
      </c>
      <c r="O165" s="450"/>
      <c r="P165" s="157"/>
      <c r="Q165" s="210" t="str">
        <f>'02-Mapa de riesgo'!AG166</f>
        <v>COMPARTIR</v>
      </c>
      <c r="R165" s="210" t="str">
        <f>'02-Mapa de riesgo'!AH166</f>
        <v>Asignación de roles con entidades bancarias</v>
      </c>
      <c r="S165" s="211" t="str">
        <f>'02-Mapa de riesgo'!AJ166</f>
        <v>Entidades Bancarias</v>
      </c>
      <c r="T165" s="156"/>
      <c r="U165" s="157"/>
      <c r="V165" s="157"/>
      <c r="W165" s="453"/>
      <c r="X165" s="59"/>
    </row>
    <row r="166" spans="1:24" ht="12.75" customHeight="1" x14ac:dyDescent="0.2">
      <c r="A166" s="454">
        <v>53</v>
      </c>
      <c r="B166" s="454" t="str">
        <f>'01-Mapa de Riesgos'!D77</f>
        <v>GESTIÓN_Y_SOSTENIBILIDAD_INSTITUCIONAL</v>
      </c>
      <c r="C166" s="455" t="str">
        <f>+'01-Mapa de Riesgos'!F77</f>
        <v>SI</v>
      </c>
      <c r="D166" s="455" t="str">
        <f>'01-Mapa de Riesgos'!J77</f>
        <v>Gestión</v>
      </c>
      <c r="E166" s="456" t="str">
        <f>'01-Mapa de Riesgos'!N167</f>
        <v>Posibilidad de afectación económica y reputacional  por generar los registros presupuestales posterior al inicio del compromiso    a causa de que los ordenadores de gasto firman compromisos sin el debido cumplimiento de la norma presupuestal; o por que en el acto administrativo o compromiso no se evidencia el reconocimiento de un pago sin el cumplimiento de la norma presupuestal</v>
      </c>
      <c r="F166" s="442" t="str">
        <f>'02-Mapa de riesgo'!AD167</f>
        <v>GRAVE</v>
      </c>
      <c r="G166" s="442" t="str">
        <f>'02-Mapa de riesgo'!AE167</f>
        <v>No. de Registros presupuestales generados a hechos cumplidos / Total de Registros presupuestales generado en la vigencia</v>
      </c>
      <c r="H166" s="464"/>
      <c r="I166" s="464"/>
      <c r="J166" s="236" t="str">
        <f>'02-Mapa de riesgo'!G167</f>
        <v>Cumplimiento del procedimiento 134-PRS-04 - Expedición y modificación de registros presupuestales</v>
      </c>
      <c r="K166" s="207">
        <f>'02-Mapa de riesgo'!L167</f>
        <v>0</v>
      </c>
      <c r="L166" s="207" t="str">
        <f>'02-Mapa de riesgo'!Q167</f>
        <v xml:space="preserve">Técnico Grado 18
Técnico II
Profesional especializado 
Jefe de sección </v>
      </c>
      <c r="M166" s="208" t="str">
        <f>'02-Mapa de riesgo'!U167</f>
        <v>Oportuno</v>
      </c>
      <c r="N166" s="208" t="str">
        <f>'02-Mapa de riesgo'!Z167</f>
        <v>Preventivo</v>
      </c>
      <c r="O166" s="448" t="str">
        <f>'02-Mapa de riesgo'!AB167</f>
        <v>ACEPTABLE</v>
      </c>
      <c r="P166" s="157"/>
      <c r="Q166" s="210" t="str">
        <f>'02-Mapa de riesgo'!AG167</f>
        <v>EVITAR</v>
      </c>
      <c r="R166" s="210" t="str">
        <f>'02-Mapa de riesgo'!AH167</f>
        <v>Realizar proceso de sensibilización a través de diferentes estrategias de difusión</v>
      </c>
      <c r="S166" s="211">
        <f>'02-Mapa de riesgo'!AJ167</f>
        <v>0</v>
      </c>
      <c r="T166" s="156"/>
      <c r="U166" s="157"/>
      <c r="V166" s="157"/>
      <c r="W166" s="465"/>
      <c r="X166" s="59"/>
    </row>
    <row r="167" spans="1:24" ht="12.75" customHeight="1" x14ac:dyDescent="0.2">
      <c r="A167" s="443"/>
      <c r="B167" s="443"/>
      <c r="C167" s="443"/>
      <c r="D167" s="443"/>
      <c r="E167" s="443"/>
      <c r="F167" s="443"/>
      <c r="G167" s="443"/>
      <c r="H167" s="446"/>
      <c r="I167" s="446"/>
      <c r="J167" s="236" t="str">
        <f>'02-Mapa de riesgo'!G168</f>
        <v xml:space="preserve">Seguimiento a la carpeta devoluciones creada en el  correo soliciturp@utp.edu.co </v>
      </c>
      <c r="K167" s="207">
        <f>'02-Mapa de riesgo'!L168</f>
        <v>0</v>
      </c>
      <c r="L167" s="207" t="str">
        <f>'02-Mapa de riesgo'!Q168</f>
        <v xml:space="preserve">Técnico Grado 18
Técnico II
Profesional especializado 
Jefe de sección </v>
      </c>
      <c r="M167" s="208" t="str">
        <f>'02-Mapa de riesgo'!U168</f>
        <v>Oportuno</v>
      </c>
      <c r="N167" s="208" t="str">
        <f>'02-Mapa de riesgo'!Z168</f>
        <v>Preventivo</v>
      </c>
      <c r="O167" s="449"/>
      <c r="P167" s="157"/>
      <c r="Q167" s="210">
        <f>'02-Mapa de riesgo'!AG168</f>
        <v>0</v>
      </c>
      <c r="R167" s="210">
        <f>'02-Mapa de riesgo'!AH168</f>
        <v>0</v>
      </c>
      <c r="S167" s="211">
        <f>'02-Mapa de riesgo'!AJ168</f>
        <v>0</v>
      </c>
      <c r="T167" s="156"/>
      <c r="U167" s="157"/>
      <c r="V167" s="157"/>
      <c r="W167" s="452"/>
      <c r="X167" s="59"/>
    </row>
    <row r="168" spans="1:24" ht="12.75" customHeight="1" x14ac:dyDescent="0.2">
      <c r="A168" s="444"/>
      <c r="B168" s="444"/>
      <c r="C168" s="444"/>
      <c r="D168" s="444"/>
      <c r="E168" s="444"/>
      <c r="F168" s="444"/>
      <c r="G168" s="444"/>
      <c r="H168" s="447"/>
      <c r="I168" s="447"/>
      <c r="J168" s="236">
        <f>'02-Mapa de riesgo'!G169</f>
        <v>0</v>
      </c>
      <c r="K168" s="207">
        <f>'02-Mapa de riesgo'!L169</f>
        <v>0</v>
      </c>
      <c r="L168" s="207">
        <f>'02-Mapa de riesgo'!Q169</f>
        <v>0</v>
      </c>
      <c r="M168" s="208">
        <f>'02-Mapa de riesgo'!U169</f>
        <v>0</v>
      </c>
      <c r="N168" s="208">
        <f>'02-Mapa de riesgo'!Z169</f>
        <v>0</v>
      </c>
      <c r="O168" s="450"/>
      <c r="P168" s="157"/>
      <c r="Q168" s="210">
        <f>'02-Mapa de riesgo'!AG169</f>
        <v>0</v>
      </c>
      <c r="R168" s="210">
        <f>'02-Mapa de riesgo'!AH169</f>
        <v>0</v>
      </c>
      <c r="S168" s="211">
        <f>'02-Mapa de riesgo'!AJ169</f>
        <v>0</v>
      </c>
      <c r="T168" s="156"/>
      <c r="U168" s="157"/>
      <c r="V168" s="157"/>
      <c r="W168" s="453"/>
      <c r="X168" s="59"/>
    </row>
    <row r="169" spans="1:24" ht="12.75" customHeight="1" x14ac:dyDescent="0.2">
      <c r="A169" s="454">
        <v>54</v>
      </c>
      <c r="B169" s="454" t="str">
        <f>'01-Mapa de Riesgos'!D80</f>
        <v>CONTROL_SEGUIMIENTO</v>
      </c>
      <c r="C169" s="455" t="str">
        <f>+'01-Mapa de Riesgos'!F80</f>
        <v>SI</v>
      </c>
      <c r="D169" s="455" t="str">
        <f>'01-Mapa de Riesgos'!J80</f>
        <v>Gestión</v>
      </c>
      <c r="E169" s="456" t="str">
        <f>'01-Mapa de Riesgos'!N170</f>
        <v>Posibilidad de afectación económica y reputacional  por el incumplimiento en el reporte de los informes a los diferentes entes de control    debido a fallas o errores en los sistemas de información interno o externo o a causa de reportar información sin el debido cierre financiero de todas las áreas (ppto, tesoreria y contabilidad)</v>
      </c>
      <c r="F169" s="442" t="str">
        <f>'02-Mapa de riesgo'!AD170</f>
        <v>MODERADO</v>
      </c>
      <c r="G169" s="442" t="str">
        <f>'02-Mapa de riesgo'!AE170</f>
        <v>Sumatoria de No. de reportes registrados en las diferentes plataformas / No. total de reportes a presentar durante la vigencia
(12+4+12)</v>
      </c>
      <c r="H169" s="464"/>
      <c r="I169" s="464"/>
      <c r="J169" s="236" t="str">
        <f>'02-Mapa de riesgo'!G170</f>
        <v xml:space="preserve">Verificar fechas establecidas para los reportes en las diferentes entidades </v>
      </c>
      <c r="K169" s="207">
        <f>'02-Mapa de riesgo'!L170</f>
        <v>0</v>
      </c>
      <c r="L169" s="207" t="str">
        <f>'02-Mapa de riesgo'!Q170</f>
        <v>Profesional Especilizado</v>
      </c>
      <c r="M169" s="208" t="str">
        <f>'02-Mapa de riesgo'!U170</f>
        <v>Oportuno</v>
      </c>
      <c r="N169" s="208" t="str">
        <f>'02-Mapa de riesgo'!Z170</f>
        <v>Preventivo</v>
      </c>
      <c r="O169" s="448" t="str">
        <f>'02-Mapa de riesgo'!AB170</f>
        <v>ACEPTABLE</v>
      </c>
      <c r="P169" s="157"/>
      <c r="Q169" s="210" t="str">
        <f>'02-Mapa de riesgo'!AG170</f>
        <v>REDUCIR</v>
      </c>
      <c r="R169" s="210" t="str">
        <f>'02-Mapa de riesgo'!AH170</f>
        <v>Correo electrónico a tesoreria y contabilidad informando la fecha límite para reportar</v>
      </c>
      <c r="S169" s="211">
        <f>'02-Mapa de riesgo'!AJ170</f>
        <v>0</v>
      </c>
      <c r="T169" s="156"/>
      <c r="U169" s="157"/>
      <c r="V169" s="157"/>
      <c r="W169" s="465"/>
      <c r="X169" s="59"/>
    </row>
    <row r="170" spans="1:24" ht="12.75" customHeight="1" x14ac:dyDescent="0.2">
      <c r="A170" s="443"/>
      <c r="B170" s="443"/>
      <c r="C170" s="443"/>
      <c r="D170" s="443"/>
      <c r="E170" s="443"/>
      <c r="F170" s="443"/>
      <c r="G170" s="443"/>
      <c r="H170" s="446"/>
      <c r="I170" s="446"/>
      <c r="J170" s="236" t="str">
        <f>'02-Mapa de riesgo'!G171</f>
        <v>Protocolo para la generación de los reportes de acuerdo con los requerimientos de cada entidad</v>
      </c>
      <c r="K170" s="207">
        <f>'02-Mapa de riesgo'!L171</f>
        <v>0</v>
      </c>
      <c r="L170" s="207" t="str">
        <f>'02-Mapa de riesgo'!Q171</f>
        <v>Profesional Especilizado</v>
      </c>
      <c r="M170" s="208" t="str">
        <f>'02-Mapa de riesgo'!U171</f>
        <v>Oportuno</v>
      </c>
      <c r="N170" s="208" t="str">
        <f>'02-Mapa de riesgo'!Z171</f>
        <v>Preventivo</v>
      </c>
      <c r="O170" s="449"/>
      <c r="P170" s="157"/>
      <c r="Q170" s="210" t="str">
        <f>'02-Mapa de riesgo'!AG171</f>
        <v>REDUCIR</v>
      </c>
      <c r="R170" s="210" t="str">
        <f>'02-Mapa de riesgo'!AH171</f>
        <v>Reporte de radicado del SNIES, consulta de generado en el CHIP, correo electrónico de generado por parte de Ppto, tesoreria y contabilidad</v>
      </c>
      <c r="S170" s="211">
        <f>'02-Mapa de riesgo'!AJ171</f>
        <v>0</v>
      </c>
      <c r="T170" s="156"/>
      <c r="U170" s="157"/>
      <c r="V170" s="157"/>
      <c r="W170" s="452"/>
      <c r="X170" s="59"/>
    </row>
    <row r="171" spans="1:24" ht="12.75" customHeight="1" x14ac:dyDescent="0.2">
      <c r="A171" s="444"/>
      <c r="B171" s="444"/>
      <c r="C171" s="444"/>
      <c r="D171" s="444"/>
      <c r="E171" s="444"/>
      <c r="F171" s="444"/>
      <c r="G171" s="444"/>
      <c r="H171" s="447"/>
      <c r="I171" s="447"/>
      <c r="J171" s="236" t="str">
        <f>'02-Mapa de riesgo'!G172</f>
        <v>Seguimiento al archivo de cronograma de reportes</v>
      </c>
      <c r="K171" s="207">
        <f>'02-Mapa de riesgo'!L172</f>
        <v>0</v>
      </c>
      <c r="L171" s="207" t="str">
        <f>'02-Mapa de riesgo'!Q172</f>
        <v>Profesional Especilizado</v>
      </c>
      <c r="M171" s="208" t="str">
        <f>'02-Mapa de riesgo'!U172</f>
        <v>Oportuno</v>
      </c>
      <c r="N171" s="208" t="str">
        <f>'02-Mapa de riesgo'!Z172</f>
        <v>Preventivo</v>
      </c>
      <c r="O171" s="450"/>
      <c r="P171" s="157"/>
      <c r="Q171" s="210">
        <f>'02-Mapa de riesgo'!AG172</f>
        <v>0</v>
      </c>
      <c r="R171" s="210">
        <f>'02-Mapa de riesgo'!AH172</f>
        <v>0</v>
      </c>
      <c r="S171" s="211">
        <f>'02-Mapa de riesgo'!AJ172</f>
        <v>0</v>
      </c>
      <c r="T171" s="156"/>
      <c r="U171" s="157"/>
      <c r="V171" s="157"/>
      <c r="W171" s="453"/>
      <c r="X171" s="59"/>
    </row>
    <row r="172" spans="1:24" ht="12.75" customHeight="1" x14ac:dyDescent="0.2">
      <c r="A172" s="454">
        <v>55</v>
      </c>
      <c r="B172" s="454" t="str">
        <f>'01-Mapa de Riesgos'!D83</f>
        <v>EXTENSIÓN_PROYECCIÓN_SOCIAL</v>
      </c>
      <c r="C172" s="455" t="str">
        <f>+'01-Mapa de Riesgos'!F83</f>
        <v>NO</v>
      </c>
      <c r="D172" s="455" t="str">
        <f>'01-Mapa de Riesgos'!J83</f>
        <v>Gestión</v>
      </c>
      <c r="E172" s="456" t="str">
        <f>'01-Mapa de Riesgos'!N173</f>
        <v>Posibilidad de afectación económica  por no recibir el giro de los recursos de la Nación   debido a pérdida de permisos para acceder al SIIF Nación ya sea por pérdida de acceso o por no actualización del contrato de firma digital, o a causa de la falta de aprobación del PAC</v>
      </c>
      <c r="F172" s="442" t="str">
        <f>'02-Mapa de riesgo'!AD173</f>
        <v>MODERADO</v>
      </c>
      <c r="G172" s="442" t="str">
        <f>'02-Mapa de riesgo'!AE173</f>
        <v xml:space="preserve">Total recursos girados por la Nación / total del presupuesto aprobado para el giro </v>
      </c>
      <c r="H172" s="463"/>
      <c r="I172" s="464"/>
      <c r="J172" s="236" t="str">
        <f>'02-Mapa de riesgo'!G173</f>
        <v>Programar en la agenda el ingreso al SIIF Nación 1 vez por semana</v>
      </c>
      <c r="K172" s="207">
        <f>'02-Mapa de riesgo'!L173</f>
        <v>0</v>
      </c>
      <c r="L172" s="207" t="str">
        <f>'02-Mapa de riesgo'!Q173</f>
        <v>Jefe de sección</v>
      </c>
      <c r="M172" s="208" t="str">
        <f>'02-Mapa de riesgo'!U173</f>
        <v>Oportuno</v>
      </c>
      <c r="N172" s="208" t="str">
        <f>'02-Mapa de riesgo'!Z173</f>
        <v>Preventivo</v>
      </c>
      <c r="O172" s="448" t="str">
        <f>'02-Mapa de riesgo'!AB173</f>
        <v>ACEPTABLE</v>
      </c>
      <c r="P172" s="157"/>
      <c r="Q172" s="210" t="str">
        <f>'02-Mapa de riesgo'!AG173</f>
        <v>COMPARTIR</v>
      </c>
      <c r="R172" s="210" t="str">
        <f>'02-Mapa de riesgo'!AH173</f>
        <v xml:space="preserve">Informar vía correo electrónico de las alertas del SIIF Nación </v>
      </c>
      <c r="S172" s="211" t="str">
        <f>'02-Mapa de riesgo'!AJ173</f>
        <v>Gestión financiera Tesoreria 
Vicerrectoría Administrativa y Financiera</v>
      </c>
      <c r="T172" s="156"/>
      <c r="U172" s="157"/>
      <c r="V172" s="157"/>
      <c r="W172" s="465"/>
      <c r="X172" s="59"/>
    </row>
    <row r="173" spans="1:24" ht="12.75" customHeight="1" x14ac:dyDescent="0.2">
      <c r="A173" s="443"/>
      <c r="B173" s="443"/>
      <c r="C173" s="443"/>
      <c r="D173" s="443"/>
      <c r="E173" s="443"/>
      <c r="F173" s="443"/>
      <c r="G173" s="443"/>
      <c r="H173" s="446"/>
      <c r="I173" s="446"/>
      <c r="J173" s="236" t="str">
        <f>'02-Mapa de riesgo'!G174</f>
        <v>Instructivo guía para la cadena presupuestal en el SIIF Nación</v>
      </c>
      <c r="K173" s="207">
        <f>'02-Mapa de riesgo'!L174</f>
        <v>0</v>
      </c>
      <c r="L173" s="207" t="str">
        <f>'02-Mapa de riesgo'!Q174</f>
        <v>Jefe de sección</v>
      </c>
      <c r="M173" s="208" t="str">
        <f>'02-Mapa de riesgo'!U174</f>
        <v>Oportuno</v>
      </c>
      <c r="N173" s="208" t="str">
        <f>'02-Mapa de riesgo'!Z174</f>
        <v>Preventivo</v>
      </c>
      <c r="O173" s="449"/>
      <c r="P173" s="157"/>
      <c r="Q173" s="210" t="str">
        <f>'02-Mapa de riesgo'!AG174</f>
        <v>COMPARTIR</v>
      </c>
      <c r="R173" s="210" t="str">
        <f>'02-Mapa de riesgo'!AH174</f>
        <v>Informar a GTISI cuando se generen alertas de permisos de firma digital</v>
      </c>
      <c r="S173" s="211" t="str">
        <f>'02-Mapa de riesgo'!AJ174</f>
        <v>Gestión de tecnología informáticas y sistemas de infomación</v>
      </c>
      <c r="T173" s="156"/>
      <c r="U173" s="157"/>
      <c r="V173" s="157"/>
      <c r="W173" s="452"/>
      <c r="X173" s="59"/>
    </row>
    <row r="174" spans="1:24" ht="12.75" customHeight="1" x14ac:dyDescent="0.2">
      <c r="A174" s="444"/>
      <c r="B174" s="444"/>
      <c r="C174" s="444"/>
      <c r="D174" s="444"/>
      <c r="E174" s="444"/>
      <c r="F174" s="444"/>
      <c r="G174" s="444"/>
      <c r="H174" s="447"/>
      <c r="I174" s="447"/>
      <c r="J174" s="236">
        <f>'02-Mapa de riesgo'!G175</f>
        <v>0</v>
      </c>
      <c r="K174" s="207">
        <f>'02-Mapa de riesgo'!L175</f>
        <v>0</v>
      </c>
      <c r="L174" s="207">
        <f>'02-Mapa de riesgo'!Q175</f>
        <v>0</v>
      </c>
      <c r="M174" s="208">
        <f>'02-Mapa de riesgo'!U175</f>
        <v>0</v>
      </c>
      <c r="N174" s="208">
        <f>'02-Mapa de riesgo'!Z175</f>
        <v>0</v>
      </c>
      <c r="O174" s="450"/>
      <c r="P174" s="157"/>
      <c r="Q174" s="210">
        <f>'02-Mapa de riesgo'!AG175</f>
        <v>0</v>
      </c>
      <c r="R174" s="210">
        <f>'02-Mapa de riesgo'!AH175</f>
        <v>0</v>
      </c>
      <c r="S174" s="211">
        <f>'02-Mapa de riesgo'!AJ175</f>
        <v>0</v>
      </c>
      <c r="T174" s="156"/>
      <c r="U174" s="157"/>
      <c r="V174" s="157"/>
      <c r="W174" s="453"/>
      <c r="X174" s="59"/>
    </row>
    <row r="175" spans="1:24" ht="12.75" customHeight="1" x14ac:dyDescent="0.2">
      <c r="A175" s="457">
        <v>56</v>
      </c>
      <c r="B175" s="454" t="str">
        <f>'01-Mapa de Riesgos'!D86</f>
        <v>ASEGURAMIENTO_DE_LA_CALIDAD_INSTITUCIONAL</v>
      </c>
      <c r="C175" s="455" t="str">
        <f>+'01-Mapa de Riesgos'!F86</f>
        <v>SI</v>
      </c>
      <c r="D175" s="455" t="str">
        <f>'01-Mapa de Riesgos'!J86</f>
        <v>Integridad_Pública_Corrupción</v>
      </c>
      <c r="E175" s="456" t="str">
        <f>'01-Mapa de Riesgos'!N176</f>
        <v xml:space="preserve">Posibilidad de afectación económica y reputacional  por no ejecución de las reservas presupuestales    debido a la falta de seguimiento a las mismas por parte de los supervisores, interventores o responsables </v>
      </c>
      <c r="F175" s="442" t="str">
        <f>'02-Mapa de riesgo'!AD176</f>
        <v>LEVE</v>
      </c>
      <c r="G175" s="442" t="str">
        <f>'02-Mapa de riesgo'!AE176</f>
        <v>Valor ejecutado de reservas presupuestales / Valor total de reservas presupuestales definitivas al cierre de  vigencia
NOTA: por ser primera vez a evaluar no hay un indicador base para comparar</v>
      </c>
      <c r="H175" s="463"/>
      <c r="I175" s="464"/>
      <c r="J175" s="236" t="str">
        <f>'02-Mapa de riesgo'!G176</f>
        <v>Cumplimiento del procedimiento 134-PRS-07 - Cierre de vigencia presupuestal</v>
      </c>
      <c r="K175" s="207">
        <f>'02-Mapa de riesgo'!L176</f>
        <v>0</v>
      </c>
      <c r="L175" s="207" t="str">
        <f>'02-Mapa de riesgo'!Q176</f>
        <v>Jefe de sección
Profesional Especilizado</v>
      </c>
      <c r="M175" s="208" t="str">
        <f>'02-Mapa de riesgo'!U176</f>
        <v>Oportuno</v>
      </c>
      <c r="N175" s="208" t="str">
        <f>'02-Mapa de riesgo'!Z176</f>
        <v>Detectivo</v>
      </c>
      <c r="O175" s="448" t="str">
        <f>'02-Mapa de riesgo'!AB176</f>
        <v>ACEPTABLE</v>
      </c>
      <c r="P175" s="157"/>
      <c r="Q175" s="210" t="str">
        <f>'02-Mapa de riesgo'!AG176</f>
        <v>ASUMIR</v>
      </c>
      <c r="R175" s="210">
        <f>'02-Mapa de riesgo'!AH176</f>
        <v>0</v>
      </c>
      <c r="S175" s="211">
        <f>'02-Mapa de riesgo'!AJ176</f>
        <v>0</v>
      </c>
      <c r="T175" s="156"/>
      <c r="U175" s="157"/>
      <c r="V175" s="157"/>
      <c r="W175" s="465"/>
      <c r="X175" s="59"/>
    </row>
    <row r="176" spans="1:24" ht="12.75" customHeight="1" x14ac:dyDescent="0.2">
      <c r="A176" s="443"/>
      <c r="B176" s="443"/>
      <c r="C176" s="443"/>
      <c r="D176" s="443"/>
      <c r="E176" s="443"/>
      <c r="F176" s="443"/>
      <c r="G176" s="443"/>
      <c r="H176" s="446"/>
      <c r="I176" s="446"/>
      <c r="J176" s="236" t="str">
        <f>'02-Mapa de riesgo'!G177</f>
        <v>Cumplimiento del procedimiento 134-PRS-12 - Seguimiento a la ejecución de las Reservas Presupuestales</v>
      </c>
      <c r="K176" s="207">
        <f>'02-Mapa de riesgo'!L177</f>
        <v>0</v>
      </c>
      <c r="L176" s="207" t="str">
        <f>'02-Mapa de riesgo'!Q177</f>
        <v xml:space="preserve">Profesional Especializado
</v>
      </c>
      <c r="M176" s="208" t="str">
        <f>'02-Mapa de riesgo'!U177</f>
        <v>Oportuno</v>
      </c>
      <c r="N176" s="208" t="str">
        <f>'02-Mapa de riesgo'!Z177</f>
        <v>Preventivo</v>
      </c>
      <c r="O176" s="449"/>
      <c r="P176" s="157"/>
      <c r="Q176" s="210">
        <f>'02-Mapa de riesgo'!AG177</f>
        <v>0</v>
      </c>
      <c r="R176" s="210">
        <f>'02-Mapa de riesgo'!AH177</f>
        <v>0</v>
      </c>
      <c r="S176" s="211">
        <f>'02-Mapa de riesgo'!AJ177</f>
        <v>0</v>
      </c>
      <c r="T176" s="156"/>
      <c r="U176" s="157"/>
      <c r="V176" s="157"/>
      <c r="W176" s="452"/>
      <c r="X176" s="59"/>
    </row>
    <row r="177" spans="1:24" ht="12.75" customHeight="1" x14ac:dyDescent="0.2">
      <c r="A177" s="444"/>
      <c r="B177" s="444"/>
      <c r="C177" s="444"/>
      <c r="D177" s="444"/>
      <c r="E177" s="444"/>
      <c r="F177" s="444"/>
      <c r="G177" s="444"/>
      <c r="H177" s="447"/>
      <c r="I177" s="447"/>
      <c r="J177" s="236">
        <f>'02-Mapa de riesgo'!G178</f>
        <v>0</v>
      </c>
      <c r="K177" s="207">
        <f>'02-Mapa de riesgo'!L178</f>
        <v>0</v>
      </c>
      <c r="L177" s="207">
        <f>'02-Mapa de riesgo'!Q178</f>
        <v>0</v>
      </c>
      <c r="M177" s="208">
        <f>'02-Mapa de riesgo'!U178</f>
        <v>0</v>
      </c>
      <c r="N177" s="208">
        <f>'02-Mapa de riesgo'!Z178</f>
        <v>0</v>
      </c>
      <c r="O177" s="450"/>
      <c r="P177" s="157"/>
      <c r="Q177" s="210">
        <f>'02-Mapa de riesgo'!AG178</f>
        <v>0</v>
      </c>
      <c r="R177" s="210">
        <f>'02-Mapa de riesgo'!AH178</f>
        <v>0</v>
      </c>
      <c r="S177" s="211">
        <f>'02-Mapa de riesgo'!AJ178</f>
        <v>0</v>
      </c>
      <c r="T177" s="156"/>
      <c r="U177" s="157"/>
      <c r="V177" s="157"/>
      <c r="W177" s="453"/>
      <c r="X177" s="59"/>
    </row>
    <row r="178" spans="1:24" ht="12.75" customHeight="1" x14ac:dyDescent="0.2">
      <c r="A178" s="454">
        <v>57</v>
      </c>
      <c r="B178" s="454" t="str">
        <f>'01-Mapa de Riesgos'!D89</f>
        <v>EXTENSIÓN_PROYECCIÓN_SOCIAL</v>
      </c>
      <c r="C178" s="455" t="str">
        <f>+'01-Mapa de Riesgos'!F89</f>
        <v>NO</v>
      </c>
      <c r="D178" s="455" t="str">
        <f>'01-Mapa de Riesgos'!J89</f>
        <v>Gestión</v>
      </c>
      <c r="E178" s="456" t="str">
        <f>'01-Mapa de Riesgos'!N179</f>
        <v>Posibilidad de afectación reputacional  por no suscribir los contratos   debido a falta de criterios y terminos, en los pliegos de condiciones de las invitaciones públicas o convocatorias públicas</v>
      </c>
      <c r="F178" s="442" t="str">
        <f>'02-Mapa de riesgo'!AD179</f>
        <v>MODERADO</v>
      </c>
      <c r="G178" s="442" t="str">
        <f>'02-Mapa de riesgo'!AE179</f>
        <v xml:space="preserve">Valor girado / Valor total aprobado en Decreto de Liquidación </v>
      </c>
      <c r="H178" s="464"/>
      <c r="I178" s="464"/>
      <c r="J178" s="236" t="str">
        <f>'02-Mapa de riesgo'!G179</f>
        <v>Póliza de seriedad de la oferta por el diez por ciento (10%) del valor de la propuesta y un término de duración de tres (3) meses contados a partir del día de cierre de la invitación pública o convocatoria pública</v>
      </c>
      <c r="K178" s="207">
        <f>'02-Mapa de riesgo'!L179</f>
        <v>0</v>
      </c>
      <c r="L178" s="207" t="str">
        <f>'02-Mapa de riesgo'!Q179</f>
        <v>Jefe Sección de Bienes y suministros</v>
      </c>
      <c r="M178" s="208" t="str">
        <f>'02-Mapa de riesgo'!U179</f>
        <v>Oportuno</v>
      </c>
      <c r="N178" s="208" t="str">
        <f>'02-Mapa de riesgo'!Z179</f>
        <v>Detectivo</v>
      </c>
      <c r="O178" s="448" t="str">
        <f>'02-Mapa de riesgo'!AB179</f>
        <v>ACEPTABLE</v>
      </c>
      <c r="P178" s="157"/>
      <c r="Q178" s="210" t="str">
        <f>'02-Mapa de riesgo'!AG179</f>
        <v>COMPARTIR</v>
      </c>
      <c r="R178" s="210" t="str">
        <f>'02-Mapa de riesgo'!AH179</f>
        <v>Tramitar ante las partes pertinentes lo correspondiente para la activación de la poliza</v>
      </c>
      <c r="S178" s="211" t="str">
        <f>'02-Mapa de riesgo'!AJ179</f>
        <v>JURÍDICA</v>
      </c>
      <c r="T178" s="156"/>
      <c r="U178" s="157"/>
      <c r="V178" s="157"/>
      <c r="W178" s="465"/>
      <c r="X178" s="59"/>
    </row>
    <row r="179" spans="1:24" ht="12.75" customHeight="1" x14ac:dyDescent="0.2">
      <c r="A179" s="443"/>
      <c r="B179" s="443"/>
      <c r="C179" s="443"/>
      <c r="D179" s="443"/>
      <c r="E179" s="443"/>
      <c r="F179" s="443"/>
      <c r="G179" s="443"/>
      <c r="H179" s="446"/>
      <c r="I179" s="446"/>
      <c r="J179" s="236" t="str">
        <f>'02-Mapa de riesgo'!G180</f>
        <v>Seguimiento al Cronograma del proceso de compras.</v>
      </c>
      <c r="K179" s="207">
        <f>'02-Mapa de riesgo'!L180</f>
        <v>0</v>
      </c>
      <c r="L179" s="207" t="str">
        <f>'02-Mapa de riesgo'!Q180</f>
        <v xml:space="preserve">técnico </v>
      </c>
      <c r="M179" s="208" t="str">
        <f>'02-Mapa de riesgo'!U180</f>
        <v>Oportuno</v>
      </c>
      <c r="N179" s="208" t="str">
        <f>'02-Mapa de riesgo'!Z180</f>
        <v>Preventivo</v>
      </c>
      <c r="O179" s="449"/>
      <c r="P179" s="157"/>
      <c r="Q179" s="210" t="str">
        <f>'02-Mapa de riesgo'!AG180</f>
        <v>REDUCIR</v>
      </c>
      <c r="R179" s="210" t="str">
        <f>'02-Mapa de riesgo'!AH180</f>
        <v>Envío de correos de alerta al proveedor</v>
      </c>
      <c r="S179" s="211">
        <f>'02-Mapa de riesgo'!AJ180</f>
        <v>0</v>
      </c>
      <c r="T179" s="156"/>
      <c r="U179" s="157"/>
      <c r="V179" s="157"/>
      <c r="W179" s="452"/>
      <c r="X179" s="59"/>
    </row>
    <row r="180" spans="1:24" ht="12.75" customHeight="1" x14ac:dyDescent="0.2">
      <c r="A180" s="444"/>
      <c r="B180" s="444"/>
      <c r="C180" s="444"/>
      <c r="D180" s="444"/>
      <c r="E180" s="444"/>
      <c r="F180" s="444"/>
      <c r="G180" s="444"/>
      <c r="H180" s="447"/>
      <c r="I180" s="447"/>
      <c r="J180" s="236">
        <f>'02-Mapa de riesgo'!G181</f>
        <v>0</v>
      </c>
      <c r="K180" s="207">
        <f>'02-Mapa de riesgo'!L181</f>
        <v>0</v>
      </c>
      <c r="L180" s="207">
        <f>'02-Mapa de riesgo'!Q181</f>
        <v>0</v>
      </c>
      <c r="M180" s="208">
        <f>'02-Mapa de riesgo'!U181</f>
        <v>0</v>
      </c>
      <c r="N180" s="208">
        <f>'02-Mapa de riesgo'!Z181</f>
        <v>0</v>
      </c>
      <c r="O180" s="450"/>
      <c r="P180" s="157"/>
      <c r="Q180" s="210">
        <f>'02-Mapa de riesgo'!AG181</f>
        <v>0</v>
      </c>
      <c r="R180" s="210">
        <f>'02-Mapa de riesgo'!AH181</f>
        <v>0</v>
      </c>
      <c r="S180" s="211">
        <f>'02-Mapa de riesgo'!AJ181</f>
        <v>0</v>
      </c>
      <c r="T180" s="156"/>
      <c r="U180" s="157"/>
      <c r="V180" s="157"/>
      <c r="W180" s="453"/>
      <c r="X180" s="59"/>
    </row>
    <row r="181" spans="1:24" ht="12.75" customHeight="1" x14ac:dyDescent="0.2">
      <c r="A181" s="454">
        <v>58</v>
      </c>
      <c r="B181" s="454" t="str">
        <f>'01-Mapa de Riesgos'!D92</f>
        <v>DOCENCIA</v>
      </c>
      <c r="C181" s="455" t="str">
        <f>+'01-Mapa de Riesgos'!F92</f>
        <v>NO</v>
      </c>
      <c r="D181" s="455" t="str">
        <f>'01-Mapa de Riesgos'!J92</f>
        <v>Gestión</v>
      </c>
      <c r="E181" s="456" t="str">
        <f>'01-Mapa de Riesgos'!N182</f>
        <v>Posibilidad de afectación reputacional  por falta de control y sanción de conductas del personal vinculado transitoriamente,    debido a ausencia de norma que contenga un regimen disciplinario aplicable a las vinculaciones transitorias (docentes y administrativos)</v>
      </c>
      <c r="F181" s="442" t="str">
        <f>'02-Mapa de riesgo'!AD182</f>
        <v>GRAVE</v>
      </c>
      <c r="G181" s="442" t="str">
        <f>'02-Mapa de riesgo'!AE182</f>
        <v>% de control y sanción = # de quejas recibidas de vinculaciones transitorias /# total de quejas de vinculaciones transitorias tramitadas</v>
      </c>
      <c r="H181" s="464"/>
      <c r="I181" s="464"/>
      <c r="J181" s="236">
        <f>'02-Mapa de riesgo'!G182</f>
        <v>0</v>
      </c>
      <c r="K181" s="207">
        <f>'02-Mapa de riesgo'!L182</f>
        <v>0</v>
      </c>
      <c r="L181" s="207">
        <f>'02-Mapa de riesgo'!Q182</f>
        <v>0</v>
      </c>
      <c r="M181" s="208">
        <f>'02-Mapa de riesgo'!U182</f>
        <v>0</v>
      </c>
      <c r="N181" s="208">
        <f>'02-Mapa de riesgo'!Z182</f>
        <v>0</v>
      </c>
      <c r="O181" s="448" t="str">
        <f>'02-Mapa de riesgo'!AB182</f>
        <v>INEXISTENTE</v>
      </c>
      <c r="P181" s="157"/>
      <c r="Q181" s="210" t="str">
        <f>'02-Mapa de riesgo'!AG182</f>
        <v>TRANSFERIR</v>
      </c>
      <c r="R181" s="210" t="str">
        <f>'02-Mapa de riesgo'!AH182</f>
        <v xml:space="preserve">Recomendar a la Alta Dirección, la expedición de reglamentación </v>
      </c>
      <c r="S181" s="211">
        <f>'02-Mapa de riesgo'!AJ182</f>
        <v>0</v>
      </c>
      <c r="T181" s="156"/>
      <c r="U181" s="157"/>
      <c r="V181" s="157"/>
      <c r="W181" s="465"/>
      <c r="X181" s="59"/>
    </row>
    <row r="182" spans="1:24" ht="12.75" customHeight="1" x14ac:dyDescent="0.2">
      <c r="A182" s="443"/>
      <c r="B182" s="443"/>
      <c r="C182" s="443"/>
      <c r="D182" s="443"/>
      <c r="E182" s="443"/>
      <c r="F182" s="443"/>
      <c r="G182" s="443"/>
      <c r="H182" s="446"/>
      <c r="I182" s="446"/>
      <c r="J182" s="236">
        <f>'02-Mapa de riesgo'!G183</f>
        <v>0</v>
      </c>
      <c r="K182" s="207">
        <f>'02-Mapa de riesgo'!L183</f>
        <v>0</v>
      </c>
      <c r="L182" s="207">
        <f>'02-Mapa de riesgo'!Q183</f>
        <v>0</v>
      </c>
      <c r="M182" s="208">
        <f>'02-Mapa de riesgo'!U183</f>
        <v>0</v>
      </c>
      <c r="N182" s="208">
        <f>'02-Mapa de riesgo'!Z183</f>
        <v>0</v>
      </c>
      <c r="O182" s="449"/>
      <c r="P182" s="157"/>
      <c r="Q182" s="210">
        <f>'02-Mapa de riesgo'!AG183</f>
        <v>0</v>
      </c>
      <c r="R182" s="210">
        <f>'02-Mapa de riesgo'!AH183</f>
        <v>0</v>
      </c>
      <c r="S182" s="211">
        <f>'02-Mapa de riesgo'!AJ183</f>
        <v>0</v>
      </c>
      <c r="T182" s="156"/>
      <c r="U182" s="157"/>
      <c r="V182" s="157"/>
      <c r="W182" s="452"/>
      <c r="X182" s="59"/>
    </row>
    <row r="183" spans="1:24" ht="12.75" customHeight="1" x14ac:dyDescent="0.2">
      <c r="A183" s="444"/>
      <c r="B183" s="444"/>
      <c r="C183" s="444"/>
      <c r="D183" s="444"/>
      <c r="E183" s="444"/>
      <c r="F183" s="444"/>
      <c r="G183" s="444"/>
      <c r="H183" s="447"/>
      <c r="I183" s="447"/>
      <c r="J183" s="236">
        <f>'02-Mapa de riesgo'!G184</f>
        <v>0</v>
      </c>
      <c r="K183" s="207">
        <f>'02-Mapa de riesgo'!L184</f>
        <v>0</v>
      </c>
      <c r="L183" s="207">
        <f>'02-Mapa de riesgo'!Q184</f>
        <v>0</v>
      </c>
      <c r="M183" s="208">
        <f>'02-Mapa de riesgo'!U184</f>
        <v>0</v>
      </c>
      <c r="N183" s="208">
        <f>'02-Mapa de riesgo'!Z184</f>
        <v>0</v>
      </c>
      <c r="O183" s="450"/>
      <c r="P183" s="157"/>
      <c r="Q183" s="210">
        <f>'02-Mapa de riesgo'!AG184</f>
        <v>0</v>
      </c>
      <c r="R183" s="210">
        <f>'02-Mapa de riesgo'!AH184</f>
        <v>0</v>
      </c>
      <c r="S183" s="211">
        <f>'02-Mapa de riesgo'!AJ184</f>
        <v>0</v>
      </c>
      <c r="T183" s="156"/>
      <c r="U183" s="157"/>
      <c r="V183" s="157"/>
      <c r="W183" s="453"/>
      <c r="X183" s="59"/>
    </row>
    <row r="184" spans="1:24" ht="12.75" customHeight="1" x14ac:dyDescent="0.2">
      <c r="A184" s="454">
        <v>59</v>
      </c>
      <c r="B184" s="454" t="str">
        <f>'01-Mapa de Riesgos'!D95</f>
        <v>ADMINISTRACIÓN_INSTITUCIONAL</v>
      </c>
      <c r="C184" s="455" t="str">
        <f>+'01-Mapa de Riesgos'!F95</f>
        <v>NO</v>
      </c>
      <c r="D184" s="455" t="str">
        <f>'01-Mapa de Riesgos'!J95</f>
        <v>Gestión</v>
      </c>
      <c r="E184" s="456" t="str">
        <f>'01-Mapa de Riesgos'!N185</f>
        <v>Posibilidad de pérdida reputacional  por decisiones viciadas,    debido a intimidación o amenzas, con efecto a la seguridad, salud, e integridad del personal del proceso de Gestión Disciplinaria.</v>
      </c>
      <c r="F184" s="442" t="str">
        <f>'02-Mapa de riesgo'!AD185</f>
        <v>LEVE</v>
      </c>
      <c r="G184" s="442" t="str">
        <f>'02-Mapa de riesgo'!AE185</f>
        <v xml:space="preserve">% amenazas o intimidaciones =# de amenazas recibidas / # total de casos de estudiantes recibidos </v>
      </c>
      <c r="H184" s="463"/>
      <c r="I184" s="464"/>
      <c r="J184" s="236">
        <f>'02-Mapa de riesgo'!G185</f>
        <v>0</v>
      </c>
      <c r="K184" s="207">
        <f>'02-Mapa de riesgo'!L185</f>
        <v>0</v>
      </c>
      <c r="L184" s="207">
        <f>'02-Mapa de riesgo'!Q185</f>
        <v>0</v>
      </c>
      <c r="M184" s="208">
        <f>'02-Mapa de riesgo'!U185</f>
        <v>0</v>
      </c>
      <c r="N184" s="208">
        <f>'02-Mapa de riesgo'!Z185</f>
        <v>0</v>
      </c>
      <c r="O184" s="448" t="str">
        <f>'02-Mapa de riesgo'!AB185</f>
        <v>INEXISTENTE</v>
      </c>
      <c r="P184" s="157"/>
      <c r="Q184" s="210" t="str">
        <f>'02-Mapa de riesgo'!AG185</f>
        <v>ASUMIR</v>
      </c>
      <c r="R184" s="210">
        <f>'02-Mapa de riesgo'!AH185</f>
        <v>0</v>
      </c>
      <c r="S184" s="211">
        <f>'02-Mapa de riesgo'!AJ185</f>
        <v>0</v>
      </c>
      <c r="T184" s="156"/>
      <c r="U184" s="157"/>
      <c r="V184" s="157"/>
      <c r="W184" s="465"/>
      <c r="X184" s="59"/>
    </row>
    <row r="185" spans="1:24" ht="12.75" customHeight="1" x14ac:dyDescent="0.2">
      <c r="A185" s="443"/>
      <c r="B185" s="443"/>
      <c r="C185" s="443"/>
      <c r="D185" s="443"/>
      <c r="E185" s="443"/>
      <c r="F185" s="443"/>
      <c r="G185" s="443"/>
      <c r="H185" s="446"/>
      <c r="I185" s="446"/>
      <c r="J185" s="236">
        <f>'02-Mapa de riesgo'!G186</f>
        <v>0</v>
      </c>
      <c r="K185" s="207">
        <f>'02-Mapa de riesgo'!L186</f>
        <v>0</v>
      </c>
      <c r="L185" s="207">
        <f>'02-Mapa de riesgo'!Q186</f>
        <v>0</v>
      </c>
      <c r="M185" s="208">
        <f>'02-Mapa de riesgo'!U186</f>
        <v>0</v>
      </c>
      <c r="N185" s="208">
        <f>'02-Mapa de riesgo'!Z186</f>
        <v>0</v>
      </c>
      <c r="O185" s="449"/>
      <c r="P185" s="157"/>
      <c r="Q185" s="210" t="str">
        <f>'02-Mapa de riesgo'!AG186</f>
        <v>ASUMIR</v>
      </c>
      <c r="R185" s="210">
        <f>'02-Mapa de riesgo'!AH186</f>
        <v>0</v>
      </c>
      <c r="S185" s="211">
        <f>'02-Mapa de riesgo'!AJ186</f>
        <v>0</v>
      </c>
      <c r="T185" s="156"/>
      <c r="U185" s="157"/>
      <c r="V185" s="157"/>
      <c r="W185" s="452"/>
      <c r="X185" s="59"/>
    </row>
    <row r="186" spans="1:24" ht="12.75" customHeight="1" x14ac:dyDescent="0.2">
      <c r="A186" s="444"/>
      <c r="B186" s="444"/>
      <c r="C186" s="444"/>
      <c r="D186" s="444"/>
      <c r="E186" s="444"/>
      <c r="F186" s="444"/>
      <c r="G186" s="444"/>
      <c r="H186" s="447"/>
      <c r="I186" s="447"/>
      <c r="J186" s="236">
        <f>'02-Mapa de riesgo'!G187</f>
        <v>0</v>
      </c>
      <c r="K186" s="207">
        <f>'02-Mapa de riesgo'!L187</f>
        <v>0</v>
      </c>
      <c r="L186" s="207">
        <f>'02-Mapa de riesgo'!Q187</f>
        <v>0</v>
      </c>
      <c r="M186" s="208">
        <f>'02-Mapa de riesgo'!U187</f>
        <v>0</v>
      </c>
      <c r="N186" s="208">
        <f>'02-Mapa de riesgo'!Z187</f>
        <v>0</v>
      </c>
      <c r="O186" s="450"/>
      <c r="P186" s="157"/>
      <c r="Q186" s="210" t="str">
        <f>'02-Mapa de riesgo'!AG187</f>
        <v>ASUMIR</v>
      </c>
      <c r="R186" s="210">
        <f>'02-Mapa de riesgo'!AH187</f>
        <v>0</v>
      </c>
      <c r="S186" s="211">
        <f>'02-Mapa de riesgo'!AJ187</f>
        <v>0</v>
      </c>
      <c r="T186" s="156"/>
      <c r="U186" s="157"/>
      <c r="V186" s="157"/>
      <c r="W186" s="453"/>
      <c r="X186" s="59"/>
    </row>
    <row r="187" spans="1:24" ht="12.75" customHeight="1" x14ac:dyDescent="0.2">
      <c r="A187" s="454">
        <v>60</v>
      </c>
      <c r="B187" s="454" t="str">
        <f>'01-Mapa de Riesgos'!D98</f>
        <v>ADMINISTRACIÓN_INSTITUCIONAL</v>
      </c>
      <c r="C187" s="455" t="str">
        <f>+'01-Mapa de Riesgos'!F98</f>
        <v>NO</v>
      </c>
      <c r="D187" s="455" t="str">
        <f>'01-Mapa de Riesgos'!J98</f>
        <v>Gestión</v>
      </c>
      <c r="E187" s="456" t="str">
        <f>'01-Mapa de Riesgos'!N188</f>
        <v xml:space="preserve">Posibilidad de afectación económica y reputacional  por reclamaciones de los usuarios,   debido a la prestación inoportuna de las solicitudes de servicio,a la falta de seguimiento de los servicios internos solicitados, programados y ejecutados; y a la falta de revisión y atención a la ejecución a las recomendaciones presentadas en mantenimiento de equipos y servicios. </v>
      </c>
      <c r="F187" s="442" t="str">
        <f>'02-Mapa de riesgo'!AD188</f>
        <v>LEVE</v>
      </c>
      <c r="G187" s="442" t="str">
        <f>'02-Mapa de riesgo'!AE188</f>
        <v>No. de inconformidades en el servicio / No. De servicios y contratos programados x 100</v>
      </c>
      <c r="H187" s="464"/>
      <c r="I187" s="464"/>
      <c r="J187" s="236" t="str">
        <f>'02-Mapa de riesgo'!G188</f>
        <v>Encuestas de satisfacción con los usuarios</v>
      </c>
      <c r="K187" s="207">
        <f>'02-Mapa de riesgo'!L188</f>
        <v>0</v>
      </c>
      <c r="L187" s="207" t="str">
        <f>'02-Mapa de riesgo'!Q188</f>
        <v>Jefe Mantenimiento institucional</v>
      </c>
      <c r="M187" s="208" t="str">
        <f>'02-Mapa de riesgo'!U188</f>
        <v>Oportuno</v>
      </c>
      <c r="N187" s="208" t="str">
        <f>'02-Mapa de riesgo'!Z188</f>
        <v>Preventivo</v>
      </c>
      <c r="O187" s="448" t="str">
        <f>'02-Mapa de riesgo'!AB188</f>
        <v>ACEPTABLE</v>
      </c>
      <c r="P187" s="157"/>
      <c r="Q187" s="210" t="str">
        <f>'02-Mapa de riesgo'!AG188</f>
        <v>ASUMIR</v>
      </c>
      <c r="R187" s="210">
        <f>'02-Mapa de riesgo'!AH188</f>
        <v>0</v>
      </c>
      <c r="S187" s="211">
        <f>'02-Mapa de riesgo'!AJ188</f>
        <v>0</v>
      </c>
      <c r="T187" s="156"/>
      <c r="U187" s="157"/>
      <c r="V187" s="157"/>
      <c r="W187" s="465"/>
      <c r="X187" s="59"/>
    </row>
    <row r="188" spans="1:24" ht="12.75" customHeight="1" x14ac:dyDescent="0.2">
      <c r="A188" s="443"/>
      <c r="B188" s="443"/>
      <c r="C188" s="443"/>
      <c r="D188" s="443"/>
      <c r="E188" s="443"/>
      <c r="F188" s="443"/>
      <c r="G188" s="443"/>
      <c r="H188" s="446"/>
      <c r="I188" s="446"/>
      <c r="J188" s="236">
        <f>'02-Mapa de riesgo'!G189</f>
        <v>0</v>
      </c>
      <c r="K188" s="207">
        <f>'02-Mapa de riesgo'!L189</f>
        <v>0</v>
      </c>
      <c r="L188" s="207">
        <f>'02-Mapa de riesgo'!Q189</f>
        <v>0</v>
      </c>
      <c r="M188" s="208">
        <f>'02-Mapa de riesgo'!U189</f>
        <v>0</v>
      </c>
      <c r="N188" s="208">
        <f>'02-Mapa de riesgo'!Z189</f>
        <v>0</v>
      </c>
      <c r="O188" s="449"/>
      <c r="P188" s="157"/>
      <c r="Q188" s="210">
        <f>'02-Mapa de riesgo'!AG189</f>
        <v>0</v>
      </c>
      <c r="R188" s="210">
        <f>'02-Mapa de riesgo'!AH189</f>
        <v>0</v>
      </c>
      <c r="S188" s="211">
        <f>'02-Mapa de riesgo'!AJ189</f>
        <v>0</v>
      </c>
      <c r="T188" s="156"/>
      <c r="U188" s="157"/>
      <c r="V188" s="157"/>
      <c r="W188" s="452"/>
      <c r="X188" s="59"/>
    </row>
    <row r="189" spans="1:24" ht="12.75" customHeight="1" x14ac:dyDescent="0.2">
      <c r="A189" s="444"/>
      <c r="B189" s="444"/>
      <c r="C189" s="444"/>
      <c r="D189" s="444"/>
      <c r="E189" s="444"/>
      <c r="F189" s="444"/>
      <c r="G189" s="444"/>
      <c r="H189" s="447"/>
      <c r="I189" s="447"/>
      <c r="J189" s="236" t="str">
        <f>'02-Mapa de riesgo'!G190</f>
        <v>Revisión y seguimiento en las diferentes áreas para verificación de servicios y estado de la infraestructura y equipos.</v>
      </c>
      <c r="K189" s="207">
        <f>'02-Mapa de riesgo'!L190</f>
        <v>0</v>
      </c>
      <c r="L189" s="207" t="str">
        <f>'02-Mapa de riesgo'!Q190</f>
        <v>Jefe de Servicios
Jefe de Mantenimiento</v>
      </c>
      <c r="M189" s="208" t="str">
        <f>'02-Mapa de riesgo'!U190</f>
        <v>Oportuno</v>
      </c>
      <c r="N189" s="208" t="str">
        <f>'02-Mapa de riesgo'!Z190</f>
        <v>Preventivo</v>
      </c>
      <c r="O189" s="450"/>
      <c r="P189" s="157"/>
      <c r="Q189" s="210" t="str">
        <f>'02-Mapa de riesgo'!AG190</f>
        <v>ASUMIR</v>
      </c>
      <c r="R189" s="210">
        <f>'02-Mapa de riesgo'!AH190</f>
        <v>0</v>
      </c>
      <c r="S189" s="211">
        <f>'02-Mapa de riesgo'!AJ190</f>
        <v>0</v>
      </c>
      <c r="T189" s="156"/>
      <c r="U189" s="157"/>
      <c r="V189" s="157"/>
      <c r="W189" s="453"/>
      <c r="X189" s="59"/>
    </row>
    <row r="190" spans="1:24" ht="12.75" customHeight="1" x14ac:dyDescent="0.2">
      <c r="A190" s="454">
        <v>61</v>
      </c>
      <c r="B190" s="457" t="e">
        <f>'01-Mapa de Riesgos'!#REF!</f>
        <v>#REF!</v>
      </c>
      <c r="C190" s="456" t="e">
        <f>+'01-Mapa de Riesgos'!#REF!</f>
        <v>#REF!</v>
      </c>
      <c r="D190" s="456" t="e">
        <f>'01-Mapa de Riesgos'!#REF!</f>
        <v>#REF!</v>
      </c>
      <c r="E190" s="456" t="str">
        <f>'01-Mapa de Riesgos'!N191</f>
        <v>Posibilidad de afectación económica y reputacional  por demandas o multas,   debido a la falta de seguimiento al trámite de pago, entrega de la factura por parte del proveedor en un lugar diferente al almacén general o diligenciamiento oporturno del acta de recibido a satisfacción por parte de los proveedores de bienes.</v>
      </c>
      <c r="F190" s="442" t="str">
        <f>'02-Mapa de riesgo'!AD191</f>
        <v>MODERADO</v>
      </c>
      <c r="G190" s="442" t="str">
        <f>'02-Mapa de riesgo'!AE191</f>
        <v>Número de facturas pagadas fuera de las fechas establecidas por el proveedor.</v>
      </c>
      <c r="H190" s="445"/>
      <c r="I190" s="445"/>
      <c r="J190" s="236" t="str">
        <f>'02-Mapa de riesgo'!G191</f>
        <v>Seguimiento a través de correo  especial con los funcionarios que intervienen el proceso tanto de Almacén General como de Contabilidad</v>
      </c>
      <c r="K190" s="207">
        <f>'02-Mapa de riesgo'!L191</f>
        <v>0</v>
      </c>
      <c r="L190" s="207" t="str">
        <f>'02-Mapa de riesgo'!Q191</f>
        <v>Transitorio: Auxiliar Administrativo</v>
      </c>
      <c r="M190" s="208" t="str">
        <f>'02-Mapa de riesgo'!U191</f>
        <v>Oportuno</v>
      </c>
      <c r="N190" s="208" t="str">
        <f>'02-Mapa de riesgo'!Z191</f>
        <v>Preventivo</v>
      </c>
      <c r="O190" s="448" t="str">
        <f>'02-Mapa de riesgo'!AB191</f>
        <v>ACEPTABLE</v>
      </c>
      <c r="P190" s="157"/>
      <c r="Q190" s="210" t="str">
        <f>'02-Mapa de riesgo'!AG191</f>
        <v>REDUCIR</v>
      </c>
      <c r="R190" s="210" t="str">
        <f>'02-Mapa de riesgo'!AH191</f>
        <v>Registro de seguimiento a las facturas.</v>
      </c>
      <c r="S190" s="211">
        <f>'02-Mapa de riesgo'!AJ191</f>
        <v>0</v>
      </c>
      <c r="T190" s="156"/>
      <c r="U190" s="157"/>
      <c r="V190" s="157"/>
      <c r="W190" s="451"/>
      <c r="X190" s="159"/>
    </row>
    <row r="191" spans="1:24" ht="12.75" customHeight="1" x14ac:dyDescent="0.2">
      <c r="A191" s="443"/>
      <c r="B191" s="443"/>
      <c r="C191" s="443"/>
      <c r="D191" s="443"/>
      <c r="E191" s="443"/>
      <c r="F191" s="443"/>
      <c r="G191" s="443"/>
      <c r="H191" s="446"/>
      <c r="I191" s="446"/>
      <c r="J191" s="236" t="str">
        <f>'02-Mapa de riesgo'!G192</f>
        <v>Realizar seguimiento a los pagos a proveedores a través de modulo consultas de PCT</v>
      </c>
      <c r="K191" s="207">
        <f>'02-Mapa de riesgo'!L192</f>
        <v>0</v>
      </c>
      <c r="L191" s="207" t="str">
        <f>'02-Mapa de riesgo'!Q192</f>
        <v>Jefe Almacén General e inventarios</v>
      </c>
      <c r="M191" s="208" t="str">
        <f>'02-Mapa de riesgo'!U192</f>
        <v>Oportuno</v>
      </c>
      <c r="N191" s="208" t="str">
        <f>'02-Mapa de riesgo'!Z192</f>
        <v>Preventivo</v>
      </c>
      <c r="O191" s="449"/>
      <c r="P191" s="157"/>
      <c r="Q191" s="210" t="str">
        <f>'02-Mapa de riesgo'!AG192</f>
        <v>REDUCIR</v>
      </c>
      <c r="R191" s="210" t="str">
        <f>'02-Mapa de riesgo'!AH192</f>
        <v>Contactar a los encargados de los pagos que esten pendientes.</v>
      </c>
      <c r="S191" s="211">
        <f>'02-Mapa de riesgo'!AJ192</f>
        <v>0</v>
      </c>
      <c r="T191" s="156"/>
      <c r="U191" s="157"/>
      <c r="V191" s="157"/>
      <c r="W191" s="452"/>
      <c r="X191" s="159"/>
    </row>
    <row r="192" spans="1:24" ht="12.75" customHeight="1" x14ac:dyDescent="0.2">
      <c r="A192" s="444"/>
      <c r="B192" s="444"/>
      <c r="C192" s="444"/>
      <c r="D192" s="444"/>
      <c r="E192" s="444"/>
      <c r="F192" s="444"/>
      <c r="G192" s="444"/>
      <c r="H192" s="447"/>
      <c r="I192" s="447"/>
      <c r="J192" s="236" t="str">
        <f>'02-Mapa de riesgo'!G193</f>
        <v xml:space="preserve">Revisar diarimente correos enviados a los supervisores para la firma de actas </v>
      </c>
      <c r="K192" s="207">
        <f>'02-Mapa de riesgo'!L193</f>
        <v>0</v>
      </c>
      <c r="L192" s="207" t="str">
        <f>'02-Mapa de riesgo'!Q193</f>
        <v>Transitorio: Auxiliar Administrativo</v>
      </c>
      <c r="M192" s="208" t="str">
        <f>'02-Mapa de riesgo'!U193</f>
        <v>Oportuno</v>
      </c>
      <c r="N192" s="208" t="str">
        <f>'02-Mapa de riesgo'!Z193</f>
        <v>Preventivo</v>
      </c>
      <c r="O192" s="450"/>
      <c r="P192" s="157"/>
      <c r="Q192" s="210" t="str">
        <f>'02-Mapa de riesgo'!AG193</f>
        <v>REDUCIR</v>
      </c>
      <c r="R192" s="210" t="str">
        <f>'02-Mapa de riesgo'!AH193</f>
        <v>Contactar a los jefes inmediatos de los supervisores para agilizar el proceso.</v>
      </c>
      <c r="S192" s="211">
        <f>'02-Mapa de riesgo'!AJ193</f>
        <v>0</v>
      </c>
      <c r="T192" s="156"/>
      <c r="U192" s="157"/>
      <c r="V192" s="157"/>
      <c r="W192" s="453"/>
      <c r="X192" s="159"/>
    </row>
    <row r="193" spans="1:24" ht="12.75" customHeight="1" x14ac:dyDescent="0.2">
      <c r="A193" s="454">
        <v>62</v>
      </c>
      <c r="B193" s="454" t="e">
        <f>'01-Mapa de Riesgos'!#REF!</f>
        <v>#REF!</v>
      </c>
      <c r="C193" s="455" t="e">
        <f>+'01-Mapa de Riesgos'!#REF!</f>
        <v>#REF!</v>
      </c>
      <c r="D193" s="455" t="e">
        <f>'01-Mapa de Riesgos'!#REF!</f>
        <v>#REF!</v>
      </c>
      <c r="E193" s="456" t="str">
        <f>'01-Mapa de Riesgos'!N194</f>
        <v>Posibilidad de afectación económica y reputacional  por la suspención de las actividades academicas y administrativas,   debido al agotamiento de las reservas de agua en el campus universitario, para la atención de las necesidades basicas de salubridad.</v>
      </c>
      <c r="F193" s="442" t="str">
        <f>'02-Mapa de riesgo'!AD194</f>
        <v>MODERADO</v>
      </c>
      <c r="G193" s="442" t="str">
        <f>'02-Mapa de riesgo'!AE194</f>
        <v>Número de veces que se suspenden las actividades académicas o administrativas por agotamiento de las reservas de agua durante la vigencia en actividades no programadas</v>
      </c>
      <c r="H193" s="464"/>
      <c r="I193" s="464"/>
      <c r="J193" s="236" t="str">
        <f>'02-Mapa de riesgo'!G194</f>
        <v>Revisión periódica de los niveles de los tanques de almacenamiento de agua</v>
      </c>
      <c r="K193" s="207">
        <f>'02-Mapa de riesgo'!L194</f>
        <v>0</v>
      </c>
      <c r="L193" s="207" t="str">
        <f>'02-Mapa de riesgo'!Q194</f>
        <v>Trabajador Oficial</v>
      </c>
      <c r="M193" s="208" t="str">
        <f>'02-Mapa de riesgo'!U194</f>
        <v>Oportuno</v>
      </c>
      <c r="N193" s="208" t="str">
        <f>'02-Mapa de riesgo'!Z194</f>
        <v>Detectivo</v>
      </c>
      <c r="O193" s="448" t="str">
        <f>'02-Mapa de riesgo'!AB194</f>
        <v>ACEPTABLE</v>
      </c>
      <c r="P193" s="157"/>
      <c r="Q193" s="210" t="str">
        <f>'02-Mapa de riesgo'!AG194</f>
        <v>REDUCIR</v>
      </c>
      <c r="R193" s="210" t="str">
        <f>'02-Mapa de riesgo'!AH194</f>
        <v>Gestionar los niveles adecuados en cada uno de los tanques del campus universitario.</v>
      </c>
      <c r="S193" s="211">
        <f>'02-Mapa de riesgo'!AJ194</f>
        <v>0</v>
      </c>
      <c r="T193" s="156"/>
      <c r="U193" s="157"/>
      <c r="V193" s="157"/>
      <c r="W193" s="465"/>
      <c r="X193" s="159"/>
    </row>
    <row r="194" spans="1:24" ht="12.75" customHeight="1" x14ac:dyDescent="0.2">
      <c r="A194" s="443"/>
      <c r="B194" s="443"/>
      <c r="C194" s="443"/>
      <c r="D194" s="443"/>
      <c r="E194" s="443"/>
      <c r="F194" s="443"/>
      <c r="G194" s="443"/>
      <c r="H194" s="446"/>
      <c r="I194" s="446"/>
      <c r="J194" s="236" t="str">
        <f>'02-Mapa de riesgo'!G195</f>
        <v>Mantenimiento preventivo sistemas de bombeo en los tanques de reserva de agua</v>
      </c>
      <c r="K194" s="207">
        <f>'02-Mapa de riesgo'!L195</f>
        <v>0</v>
      </c>
      <c r="L194" s="207" t="str">
        <f>'02-Mapa de riesgo'!Q195</f>
        <v>Trabajador Oficial</v>
      </c>
      <c r="M194" s="208" t="str">
        <f>'02-Mapa de riesgo'!U195</f>
        <v>Oportuno</v>
      </c>
      <c r="N194" s="208" t="str">
        <f>'02-Mapa de riesgo'!Z195</f>
        <v>Preventivo</v>
      </c>
      <c r="O194" s="449"/>
      <c r="P194" s="157"/>
      <c r="Q194" s="210" t="str">
        <f>'02-Mapa de riesgo'!AG195</f>
        <v>REDUCIR</v>
      </c>
      <c r="R194" s="210" t="str">
        <f>'02-Mapa de riesgo'!AH195</f>
        <v>Verificar reportes de mantenimiento y recomendaciones enviados por la empresa contratista</v>
      </c>
      <c r="S194" s="211">
        <f>'02-Mapa de riesgo'!AJ195</f>
        <v>0</v>
      </c>
      <c r="T194" s="156"/>
      <c r="U194" s="157"/>
      <c r="V194" s="157"/>
      <c r="W194" s="452"/>
      <c r="X194" s="461"/>
    </row>
    <row r="195" spans="1:24" ht="12.75" customHeight="1" x14ac:dyDescent="0.2">
      <c r="A195" s="444"/>
      <c r="B195" s="444"/>
      <c r="C195" s="444"/>
      <c r="D195" s="444"/>
      <c r="E195" s="444"/>
      <c r="F195" s="444"/>
      <c r="G195" s="444"/>
      <c r="H195" s="447"/>
      <c r="I195" s="447"/>
      <c r="J195" s="236" t="str">
        <f>'02-Mapa de riesgo'!G196</f>
        <v>Verificación pagos del servicio de agua realizados por la Universidad.</v>
      </c>
      <c r="K195" s="207">
        <f>'02-Mapa de riesgo'!L196</f>
        <v>0</v>
      </c>
      <c r="L195" s="207" t="str">
        <f>'02-Mapa de riesgo'!Q196</f>
        <v>Trabajador Oficial</v>
      </c>
      <c r="M195" s="208" t="str">
        <f>'02-Mapa de riesgo'!U196</f>
        <v>Oportuno</v>
      </c>
      <c r="N195" s="208" t="str">
        <f>'02-Mapa de riesgo'!Z196</f>
        <v>Detectivo</v>
      </c>
      <c r="O195" s="450"/>
      <c r="P195" s="157"/>
      <c r="Q195" s="210" t="str">
        <f>'02-Mapa de riesgo'!AG196</f>
        <v>REDUCIR</v>
      </c>
      <c r="R195" s="210" t="str">
        <f>'02-Mapa de riesgo'!AH196</f>
        <v>Verificar soporte de debitos automaticos de pago de servicios publicos.</v>
      </c>
      <c r="S195" s="211">
        <f>'02-Mapa de riesgo'!AJ196</f>
        <v>0</v>
      </c>
      <c r="T195" s="156"/>
      <c r="U195" s="157"/>
      <c r="V195" s="157"/>
      <c r="W195" s="453"/>
      <c r="X195" s="462"/>
    </row>
    <row r="196" spans="1:24" ht="12.75" customHeight="1" x14ac:dyDescent="0.2">
      <c r="A196" s="454">
        <v>63</v>
      </c>
      <c r="B196" s="454" t="e">
        <f>'01-Mapa de Riesgos'!#REF!</f>
        <v>#REF!</v>
      </c>
      <c r="C196" s="455" t="e">
        <f>+'01-Mapa de Riesgos'!#REF!</f>
        <v>#REF!</v>
      </c>
      <c r="D196" s="455" t="e">
        <f>'01-Mapa de Riesgos'!#REF!</f>
        <v>#REF!</v>
      </c>
      <c r="E196" s="456" t="str">
        <f>'01-Mapa de Riesgos'!N197</f>
        <v>Posibilidad de afectación económica y reputacional  por consumo y venta ilegal de sustancias psicoactivas y alcohol, riñas, fiestas no autorizadas, ingreso no controlado de personas ajenas a la comunidad universitaria,   a causa de actividades realizadas al interior del campus, contrarias a las normas, leyes y reglamentos.</v>
      </c>
      <c r="F196" s="442" t="str">
        <f>'02-Mapa de riesgo'!AD197</f>
        <v>GRAVE</v>
      </c>
      <c r="G196" s="442" t="str">
        <f>'02-Mapa de riesgo'!AE197</f>
        <v>(Suma (Evento *Peso)/población Universitaria) * 100 
Nota: Peso es de manejo interno de GSI.</v>
      </c>
      <c r="H196" s="463"/>
      <c r="I196" s="464"/>
      <c r="J196" s="236" t="str">
        <f>'02-Mapa de riesgo'!G197</f>
        <v>Reglamento estudiantil art. 118</v>
      </c>
      <c r="K196" s="207">
        <f>'02-Mapa de riesgo'!L197</f>
        <v>0</v>
      </c>
      <c r="L196" s="207" t="str">
        <f>'02-Mapa de riesgo'!Q197</f>
        <v>Vigilancia (Contratista)</v>
      </c>
      <c r="M196" s="208" t="str">
        <f>'02-Mapa de riesgo'!U197</f>
        <v>Oportuno</v>
      </c>
      <c r="N196" s="208" t="str">
        <f>'02-Mapa de riesgo'!Z197</f>
        <v>Preventivo</v>
      </c>
      <c r="O196" s="448" t="str">
        <f>'02-Mapa de riesgo'!AB197</f>
        <v>ACEPTABLE</v>
      </c>
      <c r="P196" s="157"/>
      <c r="Q196" s="210" t="str">
        <f>'02-Mapa de riesgo'!AG197</f>
        <v>COMPARTIR</v>
      </c>
      <c r="R196" s="210" t="str">
        <f>'02-Mapa de riesgo'!AH197</f>
        <v>Reportes de estudiantes que incumplen con el reglamento estudiantil.</v>
      </c>
      <c r="S196" s="211" t="str">
        <f>'02-Mapa de riesgo'!AJ197</f>
        <v>Gestión Disciplinaria</v>
      </c>
      <c r="T196" s="156"/>
      <c r="U196" s="157"/>
      <c r="V196" s="157"/>
      <c r="W196" s="465"/>
      <c r="X196" s="59"/>
    </row>
    <row r="197" spans="1:24" ht="12.75" customHeight="1" x14ac:dyDescent="0.2">
      <c r="A197" s="443"/>
      <c r="B197" s="443"/>
      <c r="C197" s="443"/>
      <c r="D197" s="443"/>
      <c r="E197" s="443"/>
      <c r="F197" s="443"/>
      <c r="G197" s="443"/>
      <c r="H197" s="446"/>
      <c r="I197" s="446"/>
      <c r="J197" s="236" t="str">
        <f>'02-Mapa de riesgo'!G198</f>
        <v>Acuerdo 16 del consejo superior de julio 2004</v>
      </c>
      <c r="K197" s="207">
        <f>'02-Mapa de riesgo'!L198</f>
        <v>0</v>
      </c>
      <c r="L197" s="207" t="str">
        <f>'02-Mapa de riesgo'!Q198</f>
        <v>Directivo Grado 21 
VRSBU</v>
      </c>
      <c r="M197" s="208" t="str">
        <f>'02-Mapa de riesgo'!U198</f>
        <v>Oportuno</v>
      </c>
      <c r="N197" s="208" t="str">
        <f>'02-Mapa de riesgo'!Z198</f>
        <v>Preventivo</v>
      </c>
      <c r="O197" s="449"/>
      <c r="P197" s="157"/>
      <c r="Q197" s="210" t="str">
        <f>'02-Mapa de riesgo'!AG198</f>
        <v>COMPARTIR</v>
      </c>
      <c r="R197" s="210" t="str">
        <f>'02-Mapa de riesgo'!AH198</f>
        <v>Reportes por parte de la comunidad universitaria.</v>
      </c>
      <c r="S197" s="211" t="str">
        <f>'02-Mapa de riesgo'!AJ198</f>
        <v xml:space="preserve">Vicerrectoria de Resposabilidad social y Bienestar Universitario. </v>
      </c>
      <c r="T197" s="156"/>
      <c r="U197" s="157"/>
      <c r="V197" s="157"/>
      <c r="W197" s="452"/>
      <c r="X197" s="59"/>
    </row>
    <row r="198" spans="1:24" ht="12.75" customHeight="1" x14ac:dyDescent="0.2">
      <c r="A198" s="444"/>
      <c r="B198" s="444"/>
      <c r="C198" s="444"/>
      <c r="D198" s="444"/>
      <c r="E198" s="444"/>
      <c r="F198" s="444"/>
      <c r="G198" s="444"/>
      <c r="H198" s="447"/>
      <c r="I198" s="447"/>
      <c r="J198" s="236">
        <f>'02-Mapa de riesgo'!G199</f>
        <v>0</v>
      </c>
      <c r="K198" s="207">
        <f>'02-Mapa de riesgo'!L199</f>
        <v>0</v>
      </c>
      <c r="L198" s="207">
        <f>'02-Mapa de riesgo'!Q199</f>
        <v>0</v>
      </c>
      <c r="M198" s="208">
        <f>'02-Mapa de riesgo'!U199</f>
        <v>0</v>
      </c>
      <c r="N198" s="208">
        <f>'02-Mapa de riesgo'!Z199</f>
        <v>0</v>
      </c>
      <c r="O198" s="450"/>
      <c r="P198" s="157"/>
      <c r="Q198" s="210">
        <f>'02-Mapa de riesgo'!AG199</f>
        <v>0</v>
      </c>
      <c r="R198" s="210">
        <f>'02-Mapa de riesgo'!AH199</f>
        <v>0</v>
      </c>
      <c r="S198" s="211">
        <f>'02-Mapa de riesgo'!AJ199</f>
        <v>0</v>
      </c>
      <c r="T198" s="156"/>
      <c r="U198" s="157"/>
      <c r="V198" s="157"/>
      <c r="W198" s="453"/>
      <c r="X198" s="59"/>
    </row>
    <row r="199" spans="1:24" ht="12.75" customHeight="1" x14ac:dyDescent="0.2">
      <c r="A199" s="454">
        <v>64</v>
      </c>
      <c r="B199" s="454" t="e">
        <f>'01-Mapa de Riesgos'!#REF!</f>
        <v>#REF!</v>
      </c>
      <c r="C199" s="455" t="e">
        <f>+'01-Mapa de Riesgos'!#REF!</f>
        <v>#REF!</v>
      </c>
      <c r="D199" s="455" t="e">
        <f>'01-Mapa de Riesgos'!#REF!</f>
        <v>#REF!</v>
      </c>
      <c r="E199" s="456" t="str">
        <f>'01-Mapa de Riesgos'!N200</f>
        <v>Posibilidad de perdida de disponibilidad  por falta de acceso a los servicios en red,   debido a fallas electricas y obsolecencia tecnologica.</v>
      </c>
      <c r="F199" s="442" t="str">
        <f>'02-Mapa de riesgo'!AD200</f>
        <v>MODERADO</v>
      </c>
      <c r="G199" s="442" t="str">
        <f>'02-Mapa de riesgo'!AE200</f>
        <v>dias de falla de acceso a toda la red/dias del año</v>
      </c>
      <c r="H199" s="464"/>
      <c r="I199" s="464"/>
      <c r="J199" s="236" t="str">
        <f>'02-Mapa de riesgo'!G200</f>
        <v>Tener un plan de reposicion para estos equipos anual y contar con el presupuesto para realizar esta renovación tecnologica</v>
      </c>
      <c r="K199" s="207">
        <f>'02-Mapa de riesgo'!L200</f>
        <v>0</v>
      </c>
      <c r="L199" s="207" t="str">
        <f>'02-Mapa de riesgo'!Q200</f>
        <v>Director administrativo grado 17</v>
      </c>
      <c r="M199" s="208" t="str">
        <f>'02-Mapa de riesgo'!U200</f>
        <v>Oportuno</v>
      </c>
      <c r="N199" s="208" t="str">
        <f>'02-Mapa de riesgo'!Z200</f>
        <v>Preventivo</v>
      </c>
      <c r="O199" s="448" t="str">
        <f>'02-Mapa de riesgo'!AB200</f>
        <v>ACEPTABLE</v>
      </c>
      <c r="P199" s="157"/>
      <c r="Q199" s="210" t="str">
        <f>'02-Mapa de riesgo'!AG200</f>
        <v>REDUCIR</v>
      </c>
      <c r="R199" s="210" t="str">
        <f>'02-Mapa de riesgo'!AH200</f>
        <v>Contratos de soporte a los equipos mas criticos.</v>
      </c>
      <c r="S199" s="211">
        <f>'02-Mapa de riesgo'!AJ200</f>
        <v>0</v>
      </c>
      <c r="T199" s="156"/>
      <c r="U199" s="157"/>
      <c r="V199" s="157"/>
      <c r="W199" s="465"/>
      <c r="X199" s="59"/>
    </row>
    <row r="200" spans="1:24" ht="12.75" customHeight="1" x14ac:dyDescent="0.2">
      <c r="A200" s="443"/>
      <c r="B200" s="443"/>
      <c r="C200" s="443"/>
      <c r="D200" s="443"/>
      <c r="E200" s="443"/>
      <c r="F200" s="443"/>
      <c r="G200" s="443"/>
      <c r="H200" s="446"/>
      <c r="I200" s="446"/>
      <c r="J200" s="236">
        <f>'02-Mapa de riesgo'!G201</f>
        <v>0</v>
      </c>
      <c r="K200" s="207">
        <f>'02-Mapa de riesgo'!L201</f>
        <v>0</v>
      </c>
      <c r="L200" s="207">
        <f>'02-Mapa de riesgo'!Q201</f>
        <v>0</v>
      </c>
      <c r="M200" s="208">
        <f>'02-Mapa de riesgo'!U201</f>
        <v>0</v>
      </c>
      <c r="N200" s="208">
        <f>'02-Mapa de riesgo'!Z201</f>
        <v>0</v>
      </c>
      <c r="O200" s="449"/>
      <c r="P200" s="157"/>
      <c r="Q200" s="210">
        <f>'02-Mapa de riesgo'!AG201</f>
        <v>0</v>
      </c>
      <c r="R200" s="210">
        <f>'02-Mapa de riesgo'!AH201</f>
        <v>0</v>
      </c>
      <c r="S200" s="211">
        <f>'02-Mapa de riesgo'!AJ201</f>
        <v>0</v>
      </c>
      <c r="T200" s="156"/>
      <c r="U200" s="157"/>
      <c r="V200" s="157"/>
      <c r="W200" s="452"/>
      <c r="X200" s="59"/>
    </row>
    <row r="201" spans="1:24" ht="12.75" customHeight="1" x14ac:dyDescent="0.2">
      <c r="A201" s="444"/>
      <c r="B201" s="444"/>
      <c r="C201" s="444"/>
      <c r="D201" s="444"/>
      <c r="E201" s="444"/>
      <c r="F201" s="444"/>
      <c r="G201" s="444"/>
      <c r="H201" s="447"/>
      <c r="I201" s="447"/>
      <c r="J201" s="236">
        <f>'02-Mapa de riesgo'!G202</f>
        <v>0</v>
      </c>
      <c r="K201" s="207">
        <f>'02-Mapa de riesgo'!L202</f>
        <v>0</v>
      </c>
      <c r="L201" s="207">
        <f>'02-Mapa de riesgo'!Q202</f>
        <v>0</v>
      </c>
      <c r="M201" s="208">
        <f>'02-Mapa de riesgo'!U202</f>
        <v>0</v>
      </c>
      <c r="N201" s="208">
        <f>'02-Mapa de riesgo'!Z202</f>
        <v>0</v>
      </c>
      <c r="O201" s="450"/>
      <c r="P201" s="157"/>
      <c r="Q201" s="210">
        <f>'02-Mapa de riesgo'!AG202</f>
        <v>0</v>
      </c>
      <c r="R201" s="210">
        <f>'02-Mapa de riesgo'!AH202</f>
        <v>0</v>
      </c>
      <c r="S201" s="211">
        <f>'02-Mapa de riesgo'!AJ202</f>
        <v>0</v>
      </c>
      <c r="T201" s="156"/>
      <c r="U201" s="157"/>
      <c r="V201" s="157"/>
      <c r="W201" s="453"/>
      <c r="X201" s="59"/>
    </row>
    <row r="202" spans="1:24" ht="12.75" customHeight="1" x14ac:dyDescent="0.2">
      <c r="A202" s="454">
        <v>65</v>
      </c>
      <c r="B202" s="454" t="e">
        <f>'01-Mapa de Riesgos'!#REF!</f>
        <v>#REF!</v>
      </c>
      <c r="C202" s="455" t="e">
        <f>+'01-Mapa de Riesgos'!#REF!</f>
        <v>#REF!</v>
      </c>
      <c r="D202" s="455" t="e">
        <f>'01-Mapa de Riesgos'!#REF!</f>
        <v>#REF!</v>
      </c>
      <c r="E202" s="456" t="str">
        <f>'01-Mapa de Riesgos'!N203</f>
        <v>Posibilidad de afectación reputacional  Por la entrega de informes requeridos en la rendición de cuentas electrónica a la CGR, de manera extemporánea las fechas requeridas por el ente de control o que no siguen las directrices de la normatividad aplicable   debido a la falta de sistemas de información integrados que permitan la sistematización de la información y la generación de reportes que facilite la elaboración de informes y su verificación</v>
      </c>
      <c r="F202" s="442" t="str">
        <f>'02-Mapa de riesgo'!AD203</f>
        <v>LEVE</v>
      </c>
      <c r="G202" s="442" t="str">
        <f>'02-Mapa de riesgo'!AE203</f>
        <v>No. de informes SIRECI que no son entregados oportunamente a CGR / Total de informes SIRECI *100
(Dato dado en porcentaje)
(Rendicion anual: 1
Gestión contractual: 12
Obras inconclusas o sin uso: 12
Acciones de repetición: 2
Delitos contra administración pública: 2
Seguimiento Plan mejoramiento: 2
Informe con enfoque focalizado: 1)</v>
      </c>
      <c r="H202" s="464"/>
      <c r="I202" s="464"/>
      <c r="J202" s="236" t="str">
        <f>'02-Mapa de riesgo'!G203</f>
        <v>Seguimiento al cumplimiento de la entrega de la información por parte de las dependencias que reportan</v>
      </c>
      <c r="K202" s="207">
        <f>'02-Mapa de riesgo'!L203</f>
        <v>0</v>
      </c>
      <c r="L202" s="207" t="str">
        <f>'02-Mapa de riesgo'!Q203</f>
        <v>Asistencial V
Profesional II
Profesional I</v>
      </c>
      <c r="M202" s="208" t="str">
        <f>'02-Mapa de riesgo'!U203</f>
        <v>Oportuno</v>
      </c>
      <c r="N202" s="208" t="str">
        <f>'02-Mapa de riesgo'!Z203</f>
        <v>Preventivo</v>
      </c>
      <c r="O202" s="448" t="str">
        <f>'02-Mapa de riesgo'!AB203</f>
        <v>ACEPTABLE</v>
      </c>
      <c r="P202" s="157"/>
      <c r="Q202" s="210" t="str">
        <f>'02-Mapa de riesgo'!AG203</f>
        <v>ASUMIR</v>
      </c>
      <c r="R202" s="210">
        <f>'02-Mapa de riesgo'!AH203</f>
        <v>0</v>
      </c>
      <c r="S202" s="211">
        <f>'02-Mapa de riesgo'!AJ203</f>
        <v>0</v>
      </c>
      <c r="T202" s="156"/>
      <c r="U202" s="157"/>
      <c r="V202" s="157"/>
      <c r="W202" s="465"/>
      <c r="X202" s="59"/>
    </row>
    <row r="203" spans="1:24" ht="12.75" customHeight="1" x14ac:dyDescent="0.2">
      <c r="A203" s="443"/>
      <c r="B203" s="443"/>
      <c r="C203" s="443"/>
      <c r="D203" s="443"/>
      <c r="E203" s="443"/>
      <c r="F203" s="443"/>
      <c r="G203" s="443"/>
      <c r="H203" s="446"/>
      <c r="I203" s="446"/>
      <c r="J203" s="236" t="str">
        <f>'02-Mapa de riesgo'!G204</f>
        <v>Verificacion aleatoria de la informacion contenida en los informes a presentar</v>
      </c>
      <c r="K203" s="207">
        <f>'02-Mapa de riesgo'!L204</f>
        <v>0</v>
      </c>
      <c r="L203" s="207" t="str">
        <f>'02-Mapa de riesgo'!Q204</f>
        <v>Profesional II
Profesional I</v>
      </c>
      <c r="M203" s="208" t="str">
        <f>'02-Mapa de riesgo'!U204</f>
        <v>Oportuno</v>
      </c>
      <c r="N203" s="208" t="str">
        <f>'02-Mapa de riesgo'!Z204</f>
        <v>Preventivo</v>
      </c>
      <c r="O203" s="449"/>
      <c r="P203" s="157"/>
      <c r="Q203" s="210" t="str">
        <f>'02-Mapa de riesgo'!AG204</f>
        <v>ASUMIR</v>
      </c>
      <c r="R203" s="210">
        <f>'02-Mapa de riesgo'!AH204</f>
        <v>0</v>
      </c>
      <c r="S203" s="211">
        <f>'02-Mapa de riesgo'!AJ204</f>
        <v>0</v>
      </c>
      <c r="T203" s="156"/>
      <c r="U203" s="157"/>
      <c r="V203" s="157"/>
      <c r="W203" s="452"/>
      <c r="X203" s="59"/>
    </row>
    <row r="204" spans="1:24" ht="12.75" customHeight="1" x14ac:dyDescent="0.2">
      <c r="A204" s="444"/>
      <c r="B204" s="444"/>
      <c r="C204" s="444"/>
      <c r="D204" s="444"/>
      <c r="E204" s="444"/>
      <c r="F204" s="444"/>
      <c r="G204" s="444"/>
      <c r="H204" s="447"/>
      <c r="I204" s="447"/>
      <c r="J204" s="236" t="str">
        <f>'02-Mapa de riesgo'!G205</f>
        <v>Validacion del informe SIRECI a presentar</v>
      </c>
      <c r="K204" s="207">
        <f>'02-Mapa de riesgo'!L205</f>
        <v>0</v>
      </c>
      <c r="L204" s="207" t="str">
        <f>'02-Mapa de riesgo'!Q205</f>
        <v>Asistencial V</v>
      </c>
      <c r="M204" s="208" t="str">
        <f>'02-Mapa de riesgo'!U205</f>
        <v>Oportuno</v>
      </c>
      <c r="N204" s="208" t="str">
        <f>'02-Mapa de riesgo'!Z205</f>
        <v>Preventivo</v>
      </c>
      <c r="O204" s="450"/>
      <c r="P204" s="157"/>
      <c r="Q204" s="210" t="str">
        <f>'02-Mapa de riesgo'!AG205</f>
        <v>ASUMIR</v>
      </c>
      <c r="R204" s="210">
        <f>'02-Mapa de riesgo'!AH205</f>
        <v>0</v>
      </c>
      <c r="S204" s="211">
        <f>'02-Mapa de riesgo'!AJ205</f>
        <v>0</v>
      </c>
      <c r="T204" s="156"/>
      <c r="U204" s="157"/>
      <c r="V204" s="157"/>
      <c r="W204" s="453"/>
      <c r="X204" s="59"/>
    </row>
    <row r="205" spans="1:24" ht="12.75" customHeight="1" x14ac:dyDescent="0.2">
      <c r="A205" s="454">
        <v>66</v>
      </c>
      <c r="B205" s="454" t="e">
        <f>'01-Mapa de Riesgos'!#REF!</f>
        <v>#REF!</v>
      </c>
      <c r="C205" s="455" t="e">
        <f>+'01-Mapa de Riesgos'!#REF!</f>
        <v>#REF!</v>
      </c>
      <c r="D205" s="455" t="e">
        <f>'01-Mapa de Riesgos'!#REF!</f>
        <v>#REF!</v>
      </c>
      <c r="E205" s="456" t="str">
        <f>'01-Mapa de Riesgos'!N206</f>
        <v>Posibilidad de afectación reputacional  por la baja cobertura del programa anual de auditorías de Control Interno que impide ejercer de manera adecuada la evaluación independiente   debido al incremento de requerimientos de entes externos de control  u otros normativos o de Ley que sean delegados a Control Interno y solicitudes adicionales de auditorias  por  parte del CICI o de otras dependencias que no están priorizadas en el programa de auditoria</v>
      </c>
      <c r="F205" s="442" t="str">
        <f>'02-Mapa de riesgo'!AD206</f>
        <v>LEVE</v>
      </c>
      <c r="G205" s="442" t="str">
        <f>'02-Mapa de riesgo'!AE206</f>
        <v xml:space="preserve">No.de procesos donde se desarrollaron procesos de auditorias, evaluaciones o verificaciones  / Total de procesos establecidos en el sistema de gestion de calidad (10 procesos)*100
(Dato dado en porcentaje)
*Se refiere a procesos donde se haya realizado auditoria a algun tema </v>
      </c>
      <c r="H205" s="464"/>
      <c r="I205" s="464"/>
      <c r="J205" s="236" t="str">
        <f>'02-Mapa de riesgo'!G206</f>
        <v>Revision del Mapa de  aseguramiento y Análisis de riesgos de procesos</v>
      </c>
      <c r="K205" s="207">
        <f>'02-Mapa de riesgo'!L206</f>
        <v>0</v>
      </c>
      <c r="L205" s="207" t="str">
        <f>'02-Mapa de riesgo'!Q206</f>
        <v>Director Administrativo Control Interno</v>
      </c>
      <c r="M205" s="208" t="str">
        <f>'02-Mapa de riesgo'!U206</f>
        <v>Oportuno</v>
      </c>
      <c r="N205" s="208" t="str">
        <f>'02-Mapa de riesgo'!Z206</f>
        <v>Preventivo</v>
      </c>
      <c r="O205" s="448" t="str">
        <f>'02-Mapa de riesgo'!AB206</f>
        <v>ACEPTABLE</v>
      </c>
      <c r="P205" s="157"/>
      <c r="Q205" s="210" t="str">
        <f>'02-Mapa de riesgo'!AG206</f>
        <v>ASUMIR</v>
      </c>
      <c r="R205" s="210">
        <f>'02-Mapa de riesgo'!AH206</f>
        <v>0</v>
      </c>
      <c r="S205" s="211">
        <f>'02-Mapa de riesgo'!AJ206</f>
        <v>0</v>
      </c>
      <c r="T205" s="156"/>
      <c r="U205" s="157"/>
      <c r="V205" s="157"/>
      <c r="W205" s="465"/>
      <c r="X205" s="59"/>
    </row>
    <row r="206" spans="1:24" ht="12.75" customHeight="1" x14ac:dyDescent="0.2">
      <c r="A206" s="443"/>
      <c r="B206" s="443"/>
      <c r="C206" s="443"/>
      <c r="D206" s="443"/>
      <c r="E206" s="443"/>
      <c r="F206" s="443"/>
      <c r="G206" s="443"/>
      <c r="H206" s="446"/>
      <c r="I206" s="446"/>
      <c r="J206" s="236" t="str">
        <f>'02-Mapa de riesgo'!G207</f>
        <v>Aprobación del Programa de Auditoria por parte del Comité Institucional de Control Interno (CICI)</v>
      </c>
      <c r="K206" s="207">
        <f>'02-Mapa de riesgo'!L207</f>
        <v>0</v>
      </c>
      <c r="L206" s="207" t="str">
        <f>'02-Mapa de riesgo'!Q207</f>
        <v>Director Administrativo Control Interno</v>
      </c>
      <c r="M206" s="208" t="str">
        <f>'02-Mapa de riesgo'!U207</f>
        <v>Oportuno</v>
      </c>
      <c r="N206" s="208" t="str">
        <f>'02-Mapa de riesgo'!Z207</f>
        <v>Preventivo</v>
      </c>
      <c r="O206" s="449"/>
      <c r="P206" s="157"/>
      <c r="Q206" s="210" t="str">
        <f>'02-Mapa de riesgo'!AG207</f>
        <v>ASUMIR</v>
      </c>
      <c r="R206" s="210">
        <f>'02-Mapa de riesgo'!AH207</f>
        <v>0</v>
      </c>
      <c r="S206" s="211">
        <f>'02-Mapa de riesgo'!AJ207</f>
        <v>0</v>
      </c>
      <c r="T206" s="156"/>
      <c r="U206" s="157"/>
      <c r="V206" s="157"/>
      <c r="W206" s="452"/>
      <c r="X206" s="59"/>
    </row>
    <row r="207" spans="1:24" ht="12.75" customHeight="1" x14ac:dyDescent="0.2">
      <c r="A207" s="444"/>
      <c r="B207" s="444"/>
      <c r="C207" s="444"/>
      <c r="D207" s="444"/>
      <c r="E207" s="444"/>
      <c r="F207" s="444"/>
      <c r="G207" s="444"/>
      <c r="H207" s="447"/>
      <c r="I207" s="447"/>
      <c r="J207" s="236" t="str">
        <f>'02-Mapa de riesgo'!G208</f>
        <v>Seguimiento del programa anual de auditorias basado en riesgos y mapa de aseguramiento</v>
      </c>
      <c r="K207" s="207">
        <f>'02-Mapa de riesgo'!L208</f>
        <v>0</v>
      </c>
      <c r="L207" s="207" t="str">
        <f>'02-Mapa de riesgo'!Q208</f>
        <v>Director Administrativo Control Interno</v>
      </c>
      <c r="M207" s="208" t="str">
        <f>'02-Mapa de riesgo'!U208</f>
        <v>Oportuno</v>
      </c>
      <c r="N207" s="208" t="str">
        <f>'02-Mapa de riesgo'!Z208</f>
        <v>Detectivo</v>
      </c>
      <c r="O207" s="450"/>
      <c r="P207" s="157"/>
      <c r="Q207" s="210" t="str">
        <f>'02-Mapa de riesgo'!AG208</f>
        <v>ASUMIR</v>
      </c>
      <c r="R207" s="210">
        <f>'02-Mapa de riesgo'!AH208</f>
        <v>0</v>
      </c>
      <c r="S207" s="211">
        <f>'02-Mapa de riesgo'!AJ208</f>
        <v>0</v>
      </c>
      <c r="T207" s="156"/>
      <c r="U207" s="157"/>
      <c r="V207" s="157"/>
      <c r="W207" s="453"/>
      <c r="X207" s="59"/>
    </row>
    <row r="208" spans="1:24" ht="12.75" customHeight="1" x14ac:dyDescent="0.2">
      <c r="A208" s="457">
        <v>67</v>
      </c>
      <c r="B208" s="454" t="e">
        <f>'01-Mapa de Riesgos'!#REF!</f>
        <v>#REF!</v>
      </c>
      <c r="C208" s="455" t="e">
        <f>+'01-Mapa de Riesgos'!#REF!</f>
        <v>#REF!</v>
      </c>
      <c r="D208" s="455" t="e">
        <f>'01-Mapa de Riesgos'!#REF!</f>
        <v>#REF!</v>
      </c>
      <c r="E208" s="456" t="str">
        <f>'01-Mapa de Riesgos'!N209</f>
        <v>Posibilidad de pérdida reputacional  Por falta de la objetividad e independencia en el ejercicio de auditoria (conflictos de interes), que conlleven al favorecimiento en informes de auditoria   a causa de que el personal adscrito a Control Interno no reporta los conflictos de interés en lo cuales puede verse inmerso</v>
      </c>
      <c r="F208" s="442" t="str">
        <f>'02-Mapa de riesgo'!AD209</f>
        <v>LEVE</v>
      </c>
      <c r="G208" s="442" t="str">
        <f>'02-Mapa de riesgo'!AE209</f>
        <v>No. de conflictos de interes no declarados por personal adscrito a Control Interno en temas de auditorias
(Dato dado en número entero)</v>
      </c>
      <c r="H208" s="464"/>
      <c r="I208" s="464"/>
      <c r="J208" s="236" t="str">
        <f>'02-Mapa de riesgo'!G209</f>
        <v>Aplicación de las normas internas relacionadas con la declaración de conflictos  de interes</v>
      </c>
      <c r="K208" s="207">
        <f>'02-Mapa de riesgo'!L209</f>
        <v>0</v>
      </c>
      <c r="L208" s="207" t="str">
        <f>'02-Mapa de riesgo'!Q209</f>
        <v>Director Administrativo Control Interno
Profesional II
Profesional I
Asitencial V</v>
      </c>
      <c r="M208" s="208" t="str">
        <f>'02-Mapa de riesgo'!U209</f>
        <v>Oportuno</v>
      </c>
      <c r="N208" s="208" t="str">
        <f>'02-Mapa de riesgo'!Z209</f>
        <v>Preventivo</v>
      </c>
      <c r="O208" s="448" t="str">
        <f>'02-Mapa de riesgo'!AB209</f>
        <v>ACEPTABLE</v>
      </c>
      <c r="P208" s="157"/>
      <c r="Q208" s="210" t="str">
        <f>'02-Mapa de riesgo'!AG209</f>
        <v>ASUMIR</v>
      </c>
      <c r="R208" s="210">
        <f>'02-Mapa de riesgo'!AH209</f>
        <v>0</v>
      </c>
      <c r="S208" s="211">
        <f>'02-Mapa de riesgo'!AJ209</f>
        <v>0</v>
      </c>
      <c r="T208" s="156"/>
      <c r="U208" s="157"/>
      <c r="V208" s="157"/>
      <c r="W208" s="465"/>
      <c r="X208" s="59"/>
    </row>
    <row r="209" spans="1:24" ht="12.75" customHeight="1" x14ac:dyDescent="0.2">
      <c r="A209" s="443"/>
      <c r="B209" s="443"/>
      <c r="C209" s="443"/>
      <c r="D209" s="443"/>
      <c r="E209" s="443"/>
      <c r="F209" s="443"/>
      <c r="G209" s="443"/>
      <c r="H209" s="446"/>
      <c r="I209" s="446"/>
      <c r="J209" s="236">
        <f>'02-Mapa de riesgo'!G210</f>
        <v>0</v>
      </c>
      <c r="K209" s="207">
        <f>'02-Mapa de riesgo'!L210</f>
        <v>0</v>
      </c>
      <c r="L209" s="207">
        <f>'02-Mapa de riesgo'!Q210</f>
        <v>0</v>
      </c>
      <c r="M209" s="208">
        <f>'02-Mapa de riesgo'!U210</f>
        <v>0</v>
      </c>
      <c r="N209" s="208">
        <f>'02-Mapa de riesgo'!Z210</f>
        <v>0</v>
      </c>
      <c r="O209" s="449"/>
      <c r="P209" s="157"/>
      <c r="Q209" s="210">
        <f>'02-Mapa de riesgo'!AG210</f>
        <v>0</v>
      </c>
      <c r="R209" s="210">
        <f>'02-Mapa de riesgo'!AH210</f>
        <v>0</v>
      </c>
      <c r="S209" s="211">
        <f>'02-Mapa de riesgo'!AJ210</f>
        <v>0</v>
      </c>
      <c r="T209" s="156"/>
      <c r="U209" s="157"/>
      <c r="V209" s="157"/>
      <c r="W209" s="452"/>
      <c r="X209" s="59"/>
    </row>
    <row r="210" spans="1:24" ht="12.75" customHeight="1" x14ac:dyDescent="0.2">
      <c r="A210" s="444"/>
      <c r="B210" s="444"/>
      <c r="C210" s="444"/>
      <c r="D210" s="444"/>
      <c r="E210" s="444"/>
      <c r="F210" s="444"/>
      <c r="G210" s="444"/>
      <c r="H210" s="447"/>
      <c r="I210" s="447"/>
      <c r="J210" s="236">
        <f>'02-Mapa de riesgo'!G211</f>
        <v>0</v>
      </c>
      <c r="K210" s="207">
        <f>'02-Mapa de riesgo'!L211</f>
        <v>0</v>
      </c>
      <c r="L210" s="207">
        <f>'02-Mapa de riesgo'!Q211</f>
        <v>0</v>
      </c>
      <c r="M210" s="208">
        <f>'02-Mapa de riesgo'!U211</f>
        <v>0</v>
      </c>
      <c r="N210" s="208">
        <f>'02-Mapa de riesgo'!Z211</f>
        <v>0</v>
      </c>
      <c r="O210" s="450"/>
      <c r="P210" s="157"/>
      <c r="Q210" s="210">
        <f>'02-Mapa de riesgo'!AG211</f>
        <v>0</v>
      </c>
      <c r="R210" s="210">
        <f>'02-Mapa de riesgo'!AH211</f>
        <v>0</v>
      </c>
      <c r="S210" s="211">
        <f>'02-Mapa de riesgo'!AJ211</f>
        <v>0</v>
      </c>
      <c r="T210" s="156"/>
      <c r="U210" s="157"/>
      <c r="V210" s="157"/>
      <c r="W210" s="453"/>
      <c r="X210" s="59"/>
    </row>
    <row r="211" spans="1:24" ht="12.75" customHeight="1" x14ac:dyDescent="0.2">
      <c r="A211" s="454">
        <v>68</v>
      </c>
      <c r="B211" s="454" t="e">
        <f>'01-Mapa de Riesgos'!#REF!</f>
        <v>#REF!</v>
      </c>
      <c r="C211" s="455" t="e">
        <f>+'01-Mapa de Riesgos'!#REF!</f>
        <v>#REF!</v>
      </c>
      <c r="D211" s="455" t="e">
        <f>'01-Mapa de Riesgos'!#REF!</f>
        <v>#REF!</v>
      </c>
      <c r="E211" s="456" t="str">
        <f>'01-Mapa de Riesgos'!N212</f>
        <v>Posibilidad de pérdida reputacional  por violación de la reserva del proceso disciplinario,   debido a la entrega de información a un tercero o permitir que se filtre la información de un proceso.</v>
      </c>
      <c r="F211" s="442" t="str">
        <f>'02-Mapa de riesgo'!AD212</f>
        <v>MODERADO</v>
      </c>
      <c r="G211" s="442" t="str">
        <f>'02-Mapa de riesgo'!AE212</f>
        <v>Número de veces que la  información de un proceso disciplinario es filtrada.</v>
      </c>
      <c r="H211" s="464"/>
      <c r="I211" s="464"/>
      <c r="J211" s="236" t="str">
        <f>'02-Mapa de riesgo'!G212</f>
        <v>Firma del compromiso de confidencialidad en el contrato de los profesionales  de apoyo de control interno disciplinario.</v>
      </c>
      <c r="K211" s="207">
        <f>'02-Mapa de riesgo'!L212</f>
        <v>0</v>
      </c>
      <c r="L211" s="207" t="str">
        <f>'02-Mapa de riesgo'!Q212</f>
        <v>Director Administrativo grado 17</v>
      </c>
      <c r="M211" s="208" t="str">
        <f>'02-Mapa de riesgo'!U212</f>
        <v>Oportuno</v>
      </c>
      <c r="N211" s="208" t="str">
        <f>'02-Mapa de riesgo'!Z212</f>
        <v>Preventivo</v>
      </c>
      <c r="O211" s="448" t="str">
        <f>'02-Mapa de riesgo'!AB212</f>
        <v>ACEPTABLE</v>
      </c>
      <c r="P211" s="157"/>
      <c r="Q211" s="210" t="str">
        <f>'02-Mapa de riesgo'!AG212</f>
        <v>REDUCIR</v>
      </c>
      <c r="R211" s="210" t="str">
        <f>'02-Mapa de riesgo'!AH212</f>
        <v>Revisión y seguimiento de cada uno de los procesos disciplinarios con los profesionales de apoyo.</v>
      </c>
      <c r="S211" s="211">
        <f>'02-Mapa de riesgo'!AJ212</f>
        <v>0</v>
      </c>
      <c r="T211" s="156"/>
      <c r="U211" s="157"/>
      <c r="V211" s="157"/>
      <c r="W211" s="465"/>
      <c r="X211" s="59"/>
    </row>
    <row r="212" spans="1:24" ht="12.75" customHeight="1" x14ac:dyDescent="0.2">
      <c r="A212" s="443"/>
      <c r="B212" s="443"/>
      <c r="C212" s="443"/>
      <c r="D212" s="443"/>
      <c r="E212" s="443"/>
      <c r="F212" s="443"/>
      <c r="G212" s="443"/>
      <c r="H212" s="446"/>
      <c r="I212" s="446"/>
      <c r="J212" s="236" t="str">
        <f>'02-Mapa de riesgo'!G213</f>
        <v>Informes de supervisión dentro de la ejecución del contrato de los profesionales  de apoyo de control interno disciplinario.</v>
      </c>
      <c r="K212" s="207">
        <f>'02-Mapa de riesgo'!L213</f>
        <v>0</v>
      </c>
      <c r="L212" s="207" t="str">
        <f>'02-Mapa de riesgo'!Q213</f>
        <v>Director Administrativo grado 17</v>
      </c>
      <c r="M212" s="208" t="str">
        <f>'02-Mapa de riesgo'!U213</f>
        <v>Oportuno</v>
      </c>
      <c r="N212" s="208" t="str">
        <f>'02-Mapa de riesgo'!Z213</f>
        <v>Preventivo</v>
      </c>
      <c r="O212" s="449"/>
      <c r="P212" s="157"/>
      <c r="Q212" s="210" t="str">
        <f>'02-Mapa de riesgo'!AG213</f>
        <v>REDUCIR</v>
      </c>
      <c r="R212" s="210" t="str">
        <f>'02-Mapa de riesgo'!AH213</f>
        <v>Cuadro de control de los procesos.</v>
      </c>
      <c r="S212" s="211">
        <f>'02-Mapa de riesgo'!AJ213</f>
        <v>0</v>
      </c>
      <c r="T212" s="156"/>
      <c r="U212" s="157"/>
      <c r="V212" s="157"/>
      <c r="W212" s="452"/>
      <c r="X212" s="59"/>
    </row>
    <row r="213" spans="1:24" ht="12.75" customHeight="1" x14ac:dyDescent="0.2">
      <c r="A213" s="444"/>
      <c r="B213" s="444"/>
      <c r="C213" s="444"/>
      <c r="D213" s="444"/>
      <c r="E213" s="444"/>
      <c r="F213" s="444"/>
      <c r="G213" s="444"/>
      <c r="H213" s="447"/>
      <c r="I213" s="447"/>
      <c r="J213" s="236">
        <f>'02-Mapa de riesgo'!G214</f>
        <v>0</v>
      </c>
      <c r="K213" s="207">
        <f>'02-Mapa de riesgo'!L214</f>
        <v>0</v>
      </c>
      <c r="L213" s="207">
        <f>'02-Mapa de riesgo'!Q214</f>
        <v>0</v>
      </c>
      <c r="M213" s="208">
        <f>'02-Mapa de riesgo'!U214</f>
        <v>0</v>
      </c>
      <c r="N213" s="208">
        <f>'02-Mapa de riesgo'!Z214</f>
        <v>0</v>
      </c>
      <c r="O213" s="450"/>
      <c r="P213" s="157"/>
      <c r="Q213" s="210">
        <f>'02-Mapa de riesgo'!AG214</f>
        <v>0</v>
      </c>
      <c r="R213" s="210">
        <f>'02-Mapa de riesgo'!AH214</f>
        <v>0</v>
      </c>
      <c r="S213" s="211">
        <f>'02-Mapa de riesgo'!AJ214</f>
        <v>0</v>
      </c>
      <c r="T213" s="156"/>
      <c r="U213" s="157"/>
      <c r="V213" s="157"/>
      <c r="W213" s="453"/>
      <c r="X213" s="59"/>
    </row>
    <row r="214" spans="1:24" ht="12.75" customHeight="1" x14ac:dyDescent="0.2">
      <c r="A214" s="454">
        <v>69</v>
      </c>
      <c r="B214" s="454" t="e">
        <f>'01-Mapa de Riesgos'!#REF!</f>
        <v>#REF!</v>
      </c>
      <c r="C214" s="455" t="e">
        <f>+'01-Mapa de Riesgos'!#REF!</f>
        <v>#REF!</v>
      </c>
      <c r="D214" s="455" t="e">
        <f>'01-Mapa de Riesgos'!#REF!</f>
        <v>#REF!</v>
      </c>
      <c r="E214" s="456" t="str">
        <f>'01-Mapa de Riesgos'!N215</f>
        <v>Posibilidad de afectación económica  por incumplimiento en la devolución del material bibliográfico,   debido a la deserción estudiantil, o a causa de cancelación del semestres.</v>
      </c>
      <c r="F214" s="442" t="str">
        <f>'02-Mapa de riesgo'!AD215</f>
        <v>LEVE</v>
      </c>
      <c r="G214" s="442" t="str">
        <f>'02-Mapa de riesgo'!AE215</f>
        <v>Número de libros retornados / Número de libros prestados</v>
      </c>
      <c r="H214" s="464"/>
      <c r="I214" s="464"/>
      <c r="J214" s="236" t="str">
        <f>'02-Mapa de riesgo'!G215</f>
        <v>Envío de notificaciones automáticas</v>
      </c>
      <c r="K214" s="207" t="str">
        <f>'02-Mapa de riesgo'!L215</f>
        <v>OLIB</v>
      </c>
      <c r="L214" s="207">
        <f>'02-Mapa de riesgo'!Q215</f>
        <v>0</v>
      </c>
      <c r="M214" s="208" t="str">
        <f>'02-Mapa de riesgo'!U215</f>
        <v>Oportuno</v>
      </c>
      <c r="N214" s="208" t="str">
        <f>'02-Mapa de riesgo'!Z215</f>
        <v>Preventivo</v>
      </c>
      <c r="O214" s="448" t="str">
        <f>'02-Mapa de riesgo'!AB215</f>
        <v>ACEPTABLE</v>
      </c>
      <c r="P214" s="157"/>
      <c r="Q214" s="210" t="str">
        <f>'02-Mapa de riesgo'!AG215</f>
        <v>ASUMIR</v>
      </c>
      <c r="R214" s="210">
        <f>'02-Mapa de riesgo'!AH215</f>
        <v>0</v>
      </c>
      <c r="S214" s="211">
        <f>'02-Mapa de riesgo'!AJ215</f>
        <v>0</v>
      </c>
      <c r="T214" s="156"/>
      <c r="U214" s="157"/>
      <c r="V214" s="157"/>
      <c r="W214" s="465"/>
      <c r="X214" s="59"/>
    </row>
    <row r="215" spans="1:24" ht="12.75" customHeight="1" x14ac:dyDescent="0.2">
      <c r="A215" s="443"/>
      <c r="B215" s="443"/>
      <c r="C215" s="443"/>
      <c r="D215" s="443"/>
      <c r="E215" s="443"/>
      <c r="F215" s="443"/>
      <c r="G215" s="443"/>
      <c r="H215" s="446"/>
      <c r="I215" s="446"/>
      <c r="J215" s="236" t="str">
        <f>'02-Mapa de riesgo'!G216</f>
        <v>Envío de correos electrónicos de reclamo</v>
      </c>
      <c r="K215" s="207">
        <f>'02-Mapa de riesgo'!L216</f>
        <v>0</v>
      </c>
      <c r="L215" s="207" t="str">
        <f>'02-Mapa de riesgo'!Q216</f>
        <v>Asistencial transitorio y ocasional</v>
      </c>
      <c r="M215" s="208" t="str">
        <f>'02-Mapa de riesgo'!U216</f>
        <v>Oportuno</v>
      </c>
      <c r="N215" s="208" t="str">
        <f>'02-Mapa de riesgo'!Z216</f>
        <v>Detectivo</v>
      </c>
      <c r="O215" s="449"/>
      <c r="P215" s="157"/>
      <c r="Q215" s="210" t="str">
        <f>'02-Mapa de riesgo'!AG216</f>
        <v>ASUMIR</v>
      </c>
      <c r="R215" s="210">
        <f>'02-Mapa de riesgo'!AH216</f>
        <v>0</v>
      </c>
      <c r="S215" s="211">
        <f>'02-Mapa de riesgo'!AJ216</f>
        <v>0</v>
      </c>
      <c r="T215" s="156"/>
      <c r="U215" s="157"/>
      <c r="V215" s="157"/>
      <c r="W215" s="452"/>
      <c r="X215" s="59"/>
    </row>
    <row r="216" spans="1:24" ht="12.75" customHeight="1" x14ac:dyDescent="0.2">
      <c r="A216" s="444"/>
      <c r="B216" s="444"/>
      <c r="C216" s="444"/>
      <c r="D216" s="444"/>
      <c r="E216" s="444"/>
      <c r="F216" s="444"/>
      <c r="G216" s="444"/>
      <c r="H216" s="447"/>
      <c r="I216" s="447"/>
      <c r="J216" s="236">
        <f>'02-Mapa de riesgo'!G217</f>
        <v>0</v>
      </c>
      <c r="K216" s="207">
        <f>'02-Mapa de riesgo'!L217</f>
        <v>0</v>
      </c>
      <c r="L216" s="207">
        <f>'02-Mapa de riesgo'!Q217</f>
        <v>0</v>
      </c>
      <c r="M216" s="208">
        <f>'02-Mapa de riesgo'!U217</f>
        <v>0</v>
      </c>
      <c r="N216" s="208">
        <f>'02-Mapa de riesgo'!Z217</f>
        <v>0</v>
      </c>
      <c r="O216" s="450"/>
      <c r="P216" s="157"/>
      <c r="Q216" s="210" t="str">
        <f>'02-Mapa de riesgo'!AG217</f>
        <v>ASUMIR</v>
      </c>
      <c r="R216" s="210">
        <f>'02-Mapa de riesgo'!AH217</f>
        <v>0</v>
      </c>
      <c r="S216" s="211">
        <f>'02-Mapa de riesgo'!AJ217</f>
        <v>0</v>
      </c>
      <c r="T216" s="156"/>
      <c r="U216" s="157"/>
      <c r="V216" s="157"/>
      <c r="W216" s="453"/>
      <c r="X216" s="59"/>
    </row>
    <row r="217" spans="1:24" ht="12.75" customHeight="1" x14ac:dyDescent="0.2">
      <c r="A217" s="454">
        <v>70</v>
      </c>
      <c r="B217" s="454" t="e">
        <f>'01-Mapa de Riesgos'!#REF!</f>
        <v>#REF!</v>
      </c>
      <c r="C217" s="455" t="e">
        <f>+'01-Mapa de Riesgos'!#REF!</f>
        <v>#REF!</v>
      </c>
      <c r="D217" s="455" t="e">
        <f>'01-Mapa de Riesgos'!#REF!</f>
        <v>#REF!</v>
      </c>
      <c r="E217" s="456" t="str">
        <f>'01-Mapa de Riesgos'!N218</f>
        <v xml:space="preserve">Posibilidad de afectación reputacional  Por la perdida o documentos incompletos de estudiantes en la información del archivo historico,   A causa de falta de verificación de la información fisica y digitalizada o/y  fallas en el sistema de información </v>
      </c>
      <c r="F217" s="442" t="str">
        <f>'02-Mapa de riesgo'!AD218</f>
        <v>GRAVE</v>
      </c>
      <c r="G217" s="442" t="str">
        <f>'02-Mapa de riesgo'!AE218</f>
        <v>Cantidad de historias académicas  reprotadas como perdidas en la vigencia</v>
      </c>
      <c r="H217" s="463"/>
      <c r="I217" s="464"/>
      <c r="J217" s="236" t="str">
        <f>'02-Mapa de riesgo'!G218</f>
        <v>Microfilmación de los documentos de los estudiantes graduados de la Universidad</v>
      </c>
      <c r="K217" s="207">
        <f>'02-Mapa de riesgo'!L218</f>
        <v>0</v>
      </c>
      <c r="L217" s="207" t="str">
        <f>'02-Mapa de riesgo'!Q218</f>
        <v>Director Adminsitrativo grado 17  y Asistencial II</v>
      </c>
      <c r="M217" s="208" t="str">
        <f>'02-Mapa de riesgo'!U218</f>
        <v>Oportuno</v>
      </c>
      <c r="N217" s="208" t="str">
        <f>'02-Mapa de riesgo'!Z218</f>
        <v>Preventivo</v>
      </c>
      <c r="O217" s="448" t="str">
        <f>'02-Mapa de riesgo'!AB218</f>
        <v>ACEPTABLE</v>
      </c>
      <c r="P217" s="157"/>
      <c r="Q217" s="210" t="str">
        <f>'02-Mapa de riesgo'!AG218</f>
        <v>EVITAR</v>
      </c>
      <c r="R217" s="210" t="str">
        <f>'02-Mapa de riesgo'!AH218</f>
        <v>Verificar cantidad de historias académicas entregadas a gestión de documentos para microfilmación VS las recibidas en Registro y control académico, despues de ser microfilmadas</v>
      </c>
      <c r="S217" s="211">
        <f>'02-Mapa de riesgo'!AJ218</f>
        <v>0</v>
      </c>
      <c r="T217" s="156"/>
      <c r="U217" s="157"/>
      <c r="V217" s="157"/>
      <c r="W217" s="465"/>
      <c r="X217" s="59"/>
    </row>
    <row r="218" spans="1:24" ht="12.75" customHeight="1" x14ac:dyDescent="0.2">
      <c r="A218" s="443"/>
      <c r="B218" s="443"/>
      <c r="C218" s="443"/>
      <c r="D218" s="443"/>
      <c r="E218" s="443"/>
      <c r="F218" s="443"/>
      <c r="G218" s="443"/>
      <c r="H218" s="446"/>
      <c r="I218" s="446"/>
      <c r="J218" s="236" t="str">
        <f>'02-Mapa de riesgo'!G219</f>
        <v>Revisión de los documentos de las historias académicas de los retirados y graduados</v>
      </c>
      <c r="K218" s="207">
        <f>'02-Mapa de riesgo'!L219</f>
        <v>0</v>
      </c>
      <c r="L218" s="207" t="str">
        <f>'02-Mapa de riesgo'!Q219</f>
        <v>Director Adminsitrativo grado 17  y Asistencial II</v>
      </c>
      <c r="M218" s="208" t="str">
        <f>'02-Mapa de riesgo'!U219</f>
        <v>Oportuno</v>
      </c>
      <c r="N218" s="208" t="str">
        <f>'02-Mapa de riesgo'!Z219</f>
        <v>Preventivo</v>
      </c>
      <c r="O218" s="449"/>
      <c r="P218" s="157"/>
      <c r="Q218" s="210" t="str">
        <f>'02-Mapa de riesgo'!AG219</f>
        <v>EVITAR</v>
      </c>
      <c r="R218" s="210" t="str">
        <f>'02-Mapa de riesgo'!AH219</f>
        <v>Verificar y realizar seguimiento continuamente, con el fin de que la documentación  este completa</v>
      </c>
      <c r="S218" s="211">
        <f>'02-Mapa de riesgo'!AJ219</f>
        <v>0</v>
      </c>
      <c r="T218" s="156"/>
      <c r="U218" s="157"/>
      <c r="V218" s="157"/>
      <c r="W218" s="452"/>
      <c r="X218" s="59"/>
    </row>
    <row r="219" spans="1:24" ht="12.75" customHeight="1" x14ac:dyDescent="0.2">
      <c r="A219" s="444"/>
      <c r="B219" s="444"/>
      <c r="C219" s="444"/>
      <c r="D219" s="444"/>
      <c r="E219" s="444"/>
      <c r="F219" s="444"/>
      <c r="G219" s="444"/>
      <c r="H219" s="447"/>
      <c r="I219" s="447"/>
      <c r="J219" s="236" t="str">
        <f>'02-Mapa de riesgo'!G220</f>
        <v>Revisión de los documentos de estudiantes de primer curso en el aplicativo inscripciones</v>
      </c>
      <c r="K219" s="207">
        <f>'02-Mapa de riesgo'!L220</f>
        <v>0</v>
      </c>
      <c r="L219" s="207" t="str">
        <f>'02-Mapa de riesgo'!Q220</f>
        <v>Director Adminsitrativo grado 17  y Asistencial II</v>
      </c>
      <c r="M219" s="208" t="str">
        <f>'02-Mapa de riesgo'!U220</f>
        <v>Oportuno</v>
      </c>
      <c r="N219" s="208" t="str">
        <f>'02-Mapa de riesgo'!Z220</f>
        <v>Preventivo</v>
      </c>
      <c r="O219" s="450"/>
      <c r="P219" s="157"/>
      <c r="Q219" s="210">
        <f>'02-Mapa de riesgo'!AG220</f>
        <v>0</v>
      </c>
      <c r="R219" s="210">
        <f>'02-Mapa de riesgo'!AH220</f>
        <v>0</v>
      </c>
      <c r="S219" s="211">
        <f>'02-Mapa de riesgo'!AJ220</f>
        <v>0</v>
      </c>
      <c r="T219" s="156"/>
      <c r="U219" s="157"/>
      <c r="V219" s="157"/>
      <c r="W219" s="453"/>
      <c r="X219" s="59"/>
    </row>
    <row r="220" spans="1:24" ht="12.75" customHeight="1" x14ac:dyDescent="0.2">
      <c r="A220" s="454">
        <v>71</v>
      </c>
      <c r="B220" s="454" t="e">
        <f>'01-Mapa de Riesgos'!#REF!</f>
        <v>#REF!</v>
      </c>
      <c r="C220" s="455" t="e">
        <f>+'01-Mapa de Riesgos'!#REF!</f>
        <v>#REF!</v>
      </c>
      <c r="D220" s="455" t="e">
        <f>'01-Mapa de Riesgos'!#REF!</f>
        <v>#REF!</v>
      </c>
      <c r="E220" s="456" t="str">
        <f>'01-Mapa de Riesgos'!N221</f>
        <v>Posibilidad de afectación reputacional  por incumplimineto en la ejecución de actividades en las fechas establecidas en los calendarios,    a causa de modificaciones en los mismos por  desiciones del consejo académico, por solicitudes de entidades gubernamentales o debido a errores en la parametrización del sistema acorde al calendario</v>
      </c>
      <c r="F220" s="442" t="str">
        <f>'02-Mapa de riesgo'!AD221</f>
        <v>LEVE</v>
      </c>
      <c r="G220" s="442" t="str">
        <f>'02-Mapa de riesgo'!AE221</f>
        <v>No. De veces que se modifica la fecha de una actividad en el calendario académico en el semestre/Total actividades aprobadas en los calendarios académicos</v>
      </c>
      <c r="H220" s="463"/>
      <c r="I220" s="464"/>
      <c r="J220" s="236" t="str">
        <f>'02-Mapa de riesgo'!G221</f>
        <v>Parametrización del sistema de información acorde a los calendarios y alos procedimientos</v>
      </c>
      <c r="K220" s="207" t="str">
        <f>'02-Mapa de riesgo'!L221</f>
        <v>Sistema de información (JAVA)</v>
      </c>
      <c r="L220" s="207" t="str">
        <f>'02-Mapa de riesgo'!Q221</f>
        <v>Director Adminsitrativo grado 17  y Tecnico grado 18 y asistencial III</v>
      </c>
      <c r="M220" s="208" t="str">
        <f>'02-Mapa de riesgo'!U221</f>
        <v>Oportuno</v>
      </c>
      <c r="N220" s="208" t="str">
        <f>'02-Mapa de riesgo'!Z221</f>
        <v>Preventivo</v>
      </c>
      <c r="O220" s="448" t="str">
        <f>'02-Mapa de riesgo'!AB221</f>
        <v>FUERTE</v>
      </c>
      <c r="P220" s="157"/>
      <c r="Q220" s="210" t="str">
        <f>'02-Mapa de riesgo'!AG221</f>
        <v>ASUMIR</v>
      </c>
      <c r="R220" s="210">
        <f>'02-Mapa de riesgo'!AH221</f>
        <v>0</v>
      </c>
      <c r="S220" s="211">
        <f>'02-Mapa de riesgo'!AJ221</f>
        <v>0</v>
      </c>
      <c r="T220" s="156"/>
      <c r="U220" s="157"/>
      <c r="V220" s="157"/>
      <c r="W220" s="465"/>
      <c r="X220" s="59"/>
    </row>
    <row r="221" spans="1:24" ht="12.75" customHeight="1" x14ac:dyDescent="0.2">
      <c r="A221" s="443"/>
      <c r="B221" s="443"/>
      <c r="C221" s="443"/>
      <c r="D221" s="443"/>
      <c r="E221" s="443"/>
      <c r="F221" s="443"/>
      <c r="G221" s="443"/>
      <c r="H221" s="446"/>
      <c r="I221" s="446"/>
      <c r="J221" s="236" t="str">
        <f>'02-Mapa de riesgo'!G222</f>
        <v>Coordinación de la comisión de calendarios del consejo académico 
(Conformada por el consejo académico y otras dependencias)</v>
      </c>
      <c r="K221" s="207">
        <f>'02-Mapa de riesgo'!L222</f>
        <v>0</v>
      </c>
      <c r="L221" s="207" t="str">
        <f>'02-Mapa de riesgo'!Q222</f>
        <v>Director Adminsitrativo grado 17, Tecnico grado 18, Comisión de decanos del consejo académico, sistemas y Vicerrectoría administrativa</v>
      </c>
      <c r="M221" s="208" t="str">
        <f>'02-Mapa de riesgo'!U222</f>
        <v>Oportuno</v>
      </c>
      <c r="N221" s="208" t="str">
        <f>'02-Mapa de riesgo'!Z222</f>
        <v>Preventivo</v>
      </c>
      <c r="O221" s="449"/>
      <c r="P221" s="157"/>
      <c r="Q221" s="210" t="str">
        <f>'02-Mapa de riesgo'!AG222</f>
        <v>ASUMIR</v>
      </c>
      <c r="R221" s="210">
        <f>'02-Mapa de riesgo'!AH222</f>
        <v>0</v>
      </c>
      <c r="S221" s="211">
        <f>'02-Mapa de riesgo'!AJ222</f>
        <v>0</v>
      </c>
      <c r="T221" s="156"/>
      <c r="U221" s="157"/>
      <c r="V221" s="157"/>
      <c r="W221" s="452"/>
      <c r="X221" s="59"/>
    </row>
    <row r="222" spans="1:24" ht="12.75" customHeight="1" x14ac:dyDescent="0.2">
      <c r="A222" s="444"/>
      <c r="B222" s="444"/>
      <c r="C222" s="444"/>
      <c r="D222" s="444"/>
      <c r="E222" s="444"/>
      <c r="F222" s="444"/>
      <c r="G222" s="444"/>
      <c r="H222" s="447"/>
      <c r="I222" s="447"/>
      <c r="J222" s="236" t="str">
        <f>'02-Mapa de riesgo'!G223</f>
        <v>Matriz de seguimiento y control a los calendarios académicos</v>
      </c>
      <c r="K222" s="207">
        <f>'02-Mapa de riesgo'!L223</f>
        <v>0</v>
      </c>
      <c r="L222" s="207" t="str">
        <f>'02-Mapa de riesgo'!Q223</f>
        <v>Director Adminsitrativo grado 17  y Tecnico grado 18</v>
      </c>
      <c r="M222" s="208" t="str">
        <f>'02-Mapa de riesgo'!U223</f>
        <v>Oportuno</v>
      </c>
      <c r="N222" s="208" t="str">
        <f>'02-Mapa de riesgo'!Z223</f>
        <v>Preventivo</v>
      </c>
      <c r="O222" s="450"/>
      <c r="P222" s="157"/>
      <c r="Q222" s="210" t="str">
        <f>'02-Mapa de riesgo'!AG223</f>
        <v>ASUMIR</v>
      </c>
      <c r="R222" s="210">
        <f>'02-Mapa de riesgo'!AH223</f>
        <v>0</v>
      </c>
      <c r="S222" s="211">
        <f>'02-Mapa de riesgo'!AJ223</f>
        <v>0</v>
      </c>
      <c r="T222" s="156"/>
      <c r="U222" s="157"/>
      <c r="V222" s="157"/>
      <c r="W222" s="453"/>
      <c r="X222" s="59"/>
    </row>
    <row r="223" spans="1:24" ht="12.75" customHeight="1" x14ac:dyDescent="0.2">
      <c r="A223" s="454">
        <v>72</v>
      </c>
      <c r="B223" s="454" t="e">
        <f>'01-Mapa de Riesgos'!#REF!</f>
        <v>#REF!</v>
      </c>
      <c r="C223" s="455" t="e">
        <f>+'01-Mapa de Riesgos'!#REF!</f>
        <v>#REF!</v>
      </c>
      <c r="D223" s="455" t="e">
        <f>'01-Mapa de Riesgos'!#REF!</f>
        <v>#REF!</v>
      </c>
      <c r="E223" s="456" t="str">
        <f>'01-Mapa de Riesgos'!N224</f>
        <v>Posibilidad de afectación económica y reputacional  por omisión, inexactitud o adulteración  de información en los certificados de estudio,   debido a fallas en el sistema de información y la falta de automatización del proceso.</v>
      </c>
      <c r="F223" s="442" t="str">
        <f>'02-Mapa de riesgo'!AD224</f>
        <v>GRAVE</v>
      </c>
      <c r="G223" s="442" t="str">
        <f>'02-Mapa de riesgo'!AE224</f>
        <v>No. De hallazgos en la revisón de certificados</v>
      </c>
      <c r="H223" s="464"/>
      <c r="I223" s="464"/>
      <c r="J223" s="236" t="str">
        <f>'02-Mapa de riesgo'!G224</f>
        <v>Matriz de Seguimiento y control a los certificados académicos</v>
      </c>
      <c r="K223" s="207">
        <f>'02-Mapa de riesgo'!L224</f>
        <v>0</v>
      </c>
      <c r="L223" s="207" t="str">
        <f>'02-Mapa de riesgo'!Q224</f>
        <v>Asistencial III - Certificaciones</v>
      </c>
      <c r="M223" s="208" t="str">
        <f>'02-Mapa de riesgo'!U224</f>
        <v>Oportuno</v>
      </c>
      <c r="N223" s="208" t="str">
        <f>'02-Mapa de riesgo'!Z224</f>
        <v>Preventivo</v>
      </c>
      <c r="O223" s="448" t="str">
        <f>'02-Mapa de riesgo'!AB224</f>
        <v>ACEPTABLE</v>
      </c>
      <c r="P223" s="157"/>
      <c r="Q223" s="210" t="str">
        <f>'02-Mapa de riesgo'!AG224</f>
        <v>REDUCIR</v>
      </c>
      <c r="R223" s="210" t="str">
        <f>'02-Mapa de riesgo'!AH224</f>
        <v>Auditorias internas a la matriz de seguimiento de certificados académicos</v>
      </c>
      <c r="S223" s="211">
        <f>'02-Mapa de riesgo'!AJ224</f>
        <v>0</v>
      </c>
      <c r="T223" s="156"/>
      <c r="U223" s="157"/>
      <c r="V223" s="157"/>
      <c r="W223" s="465"/>
      <c r="X223" s="59"/>
    </row>
    <row r="224" spans="1:24" ht="12.75" customHeight="1" x14ac:dyDescent="0.2">
      <c r="A224" s="443"/>
      <c r="B224" s="443"/>
      <c r="C224" s="443"/>
      <c r="D224" s="443"/>
      <c r="E224" s="443"/>
      <c r="F224" s="443"/>
      <c r="G224" s="443"/>
      <c r="H224" s="446"/>
      <c r="I224" s="446"/>
      <c r="J224" s="236" t="str">
        <f>'02-Mapa de riesgo'!G225</f>
        <v>Reuniones y actas de revisión de certificados académicos</v>
      </c>
      <c r="K224" s="207">
        <f>'02-Mapa de riesgo'!L225</f>
        <v>0</v>
      </c>
      <c r="L224" s="207" t="str">
        <f>'02-Mapa de riesgo'!Q225</f>
        <v>Director Administrativo grado 17, 
Técnico 18, 
Asistencial III -Certificaciones</v>
      </c>
      <c r="M224" s="208" t="str">
        <f>'02-Mapa de riesgo'!U225</f>
        <v>Oportuno</v>
      </c>
      <c r="N224" s="208" t="str">
        <f>'02-Mapa de riesgo'!Z225</f>
        <v>Preventivo</v>
      </c>
      <c r="O224" s="449"/>
      <c r="P224" s="157"/>
      <c r="Q224" s="210" t="str">
        <f>'02-Mapa de riesgo'!AG225</f>
        <v>REDUCIR</v>
      </c>
      <c r="R224" s="210" t="str">
        <f>'02-Mapa de riesgo'!AH225</f>
        <v>Auditorias internas a la matriz de seguimiento de certificados académicos</v>
      </c>
      <c r="S224" s="211">
        <f>'02-Mapa de riesgo'!AJ225</f>
        <v>0</v>
      </c>
      <c r="T224" s="156"/>
      <c r="U224" s="157"/>
      <c r="V224" s="157"/>
      <c r="W224" s="452"/>
      <c r="X224" s="59"/>
    </row>
    <row r="225" spans="1:24" ht="12.75" customHeight="1" x14ac:dyDescent="0.2">
      <c r="A225" s="444"/>
      <c r="B225" s="444"/>
      <c r="C225" s="444"/>
      <c r="D225" s="444"/>
      <c r="E225" s="444"/>
      <c r="F225" s="444"/>
      <c r="G225" s="444"/>
      <c r="H225" s="447"/>
      <c r="I225" s="447"/>
      <c r="J225" s="236">
        <f>'02-Mapa de riesgo'!G226</f>
        <v>0</v>
      </c>
      <c r="K225" s="207">
        <f>'02-Mapa de riesgo'!L226</f>
        <v>0</v>
      </c>
      <c r="L225" s="207">
        <f>'02-Mapa de riesgo'!Q226</f>
        <v>0</v>
      </c>
      <c r="M225" s="208">
        <f>'02-Mapa de riesgo'!U226</f>
        <v>0</v>
      </c>
      <c r="N225" s="208">
        <f>'02-Mapa de riesgo'!Z226</f>
        <v>0</v>
      </c>
      <c r="O225" s="450"/>
      <c r="P225" s="157"/>
      <c r="Q225" s="210">
        <f>'02-Mapa de riesgo'!AG226</f>
        <v>0</v>
      </c>
      <c r="R225" s="210">
        <f>'02-Mapa de riesgo'!AH226</f>
        <v>0</v>
      </c>
      <c r="S225" s="211">
        <f>'02-Mapa de riesgo'!AJ226</f>
        <v>0</v>
      </c>
      <c r="T225" s="156"/>
      <c r="U225" s="157"/>
      <c r="V225" s="157"/>
      <c r="W225" s="453"/>
      <c r="X225" s="59"/>
    </row>
    <row r="226" spans="1:24" ht="12.75" customHeight="1" x14ac:dyDescent="0.2">
      <c r="A226" s="454">
        <v>73</v>
      </c>
      <c r="B226" s="454" t="e">
        <f>'01-Mapa de Riesgos'!#REF!</f>
        <v>#REF!</v>
      </c>
      <c r="C226" s="455" t="e">
        <f>+'01-Mapa de Riesgos'!#REF!</f>
        <v>#REF!</v>
      </c>
      <c r="D226" s="455" t="e">
        <f>'01-Mapa de Riesgos'!#REF!</f>
        <v>#REF!</v>
      </c>
      <c r="E226" s="456" t="str">
        <f>'01-Mapa de Riesgos'!N227</f>
        <v>Posibilidad de afectación económica y reputacional  por incumplimiento al procedimiento y normatividad asociada a la reglamentación en la publicación en los diferentes medios y canales de comunicación,    debido  a debilidad o falta de seguimiento  en los procesos de autorización o reglamentación que cubra todas las publicaciones.</v>
      </c>
      <c r="F226" s="442" t="str">
        <f>'02-Mapa de riesgo'!AD227</f>
        <v>MODERADO</v>
      </c>
      <c r="G226" s="442" t="str">
        <f>'02-Mapa de riesgo'!AE227</f>
        <v># de incumplimientos a procedimientos y normativas de publicación al mes / Total de publicaciones al mes</v>
      </c>
      <c r="H226" s="464"/>
      <c r="I226" s="464"/>
      <c r="J226" s="236" t="str">
        <f>'02-Mapa de riesgo'!G227</f>
        <v>Manual de estilo para las publicaciones</v>
      </c>
      <c r="K226" s="207">
        <f>'02-Mapa de riesgo'!L227</f>
        <v>0</v>
      </c>
      <c r="L226" s="207" t="str">
        <f>'02-Mapa de riesgo'!Q227</f>
        <v>Profesional Especializado III</v>
      </c>
      <c r="M226" s="208" t="str">
        <f>'02-Mapa de riesgo'!U227</f>
        <v>Oportuno</v>
      </c>
      <c r="N226" s="208" t="str">
        <f>'02-Mapa de riesgo'!Z227</f>
        <v>Preventivo</v>
      </c>
      <c r="O226" s="448" t="str">
        <f>'02-Mapa de riesgo'!AB227</f>
        <v>ACEPTABLE</v>
      </c>
      <c r="P226" s="157"/>
      <c r="Q226" s="210" t="str">
        <f>'02-Mapa de riesgo'!AG227</f>
        <v>REDUCIR</v>
      </c>
      <c r="R226" s="210" t="str">
        <f>'02-Mapa de riesgo'!AH227</f>
        <v>Vadlidar cuadro de control con el registro de publicaciones Vs. Verificación cumplimiento manual de estilo</v>
      </c>
      <c r="S226" s="211">
        <f>'02-Mapa de riesgo'!AJ227</f>
        <v>0</v>
      </c>
      <c r="T226" s="156"/>
      <c r="U226" s="157"/>
      <c r="V226" s="157"/>
      <c r="W226" s="465"/>
      <c r="X226" s="59"/>
    </row>
    <row r="227" spans="1:24" ht="12.75" customHeight="1" x14ac:dyDescent="0.2">
      <c r="A227" s="443"/>
      <c r="B227" s="443"/>
      <c r="C227" s="443"/>
      <c r="D227" s="443"/>
      <c r="E227" s="443"/>
      <c r="F227" s="443"/>
      <c r="G227" s="443"/>
      <c r="H227" s="446"/>
      <c r="I227" s="446"/>
      <c r="J227" s="236" t="str">
        <f>'02-Mapa de riesgo'!G228</f>
        <v>GSI 0504 - Registro de publicaciones y validación del cumplimiento de normativa</v>
      </c>
      <c r="K227" s="207">
        <f>'02-Mapa de riesgo'!L228</f>
        <v>0</v>
      </c>
      <c r="L227" s="207" t="str">
        <f>'02-Mapa de riesgo'!Q228</f>
        <v>Profesional Especializado III</v>
      </c>
      <c r="M227" s="208" t="str">
        <f>'02-Mapa de riesgo'!U228</f>
        <v>Oportuno</v>
      </c>
      <c r="N227" s="208" t="str">
        <f>'02-Mapa de riesgo'!Z228</f>
        <v>Preventivo</v>
      </c>
      <c r="O227" s="449"/>
      <c r="P227" s="157"/>
      <c r="Q227" s="210" t="str">
        <f>'02-Mapa de riesgo'!AG228</f>
        <v>COMPARTIR</v>
      </c>
      <c r="R227" s="210" t="str">
        <f>'02-Mapa de riesgo'!AH228</f>
        <v>Informar novedad, corregir con el equipo de trabajo</v>
      </c>
      <c r="S227" s="211" t="str">
        <f>'02-Mapa de riesgo'!AJ228</f>
        <v>Dependencias adscritas a UTP</v>
      </c>
      <c r="T227" s="156"/>
      <c r="U227" s="157"/>
      <c r="V227" s="157"/>
      <c r="W227" s="452"/>
      <c r="X227" s="59"/>
    </row>
    <row r="228" spans="1:24" ht="12.75" customHeight="1" x14ac:dyDescent="0.2">
      <c r="A228" s="444"/>
      <c r="B228" s="444"/>
      <c r="C228" s="444"/>
      <c r="D228" s="444"/>
      <c r="E228" s="444"/>
      <c r="F228" s="444"/>
      <c r="G228" s="444"/>
      <c r="H228" s="447"/>
      <c r="I228" s="447"/>
      <c r="J228" s="236" t="str">
        <f>'02-Mapa de riesgo'!G229</f>
        <v xml:space="preserve">Registro diario de publicaciones internas </v>
      </c>
      <c r="K228" s="207">
        <f>'02-Mapa de riesgo'!L229</f>
        <v>0</v>
      </c>
      <c r="L228" s="207" t="str">
        <f>'02-Mapa de riesgo'!Q229</f>
        <v>Profesional Especializado III</v>
      </c>
      <c r="M228" s="208" t="str">
        <f>'02-Mapa de riesgo'!U229</f>
        <v>Oportuno</v>
      </c>
      <c r="N228" s="208" t="str">
        <f>'02-Mapa de riesgo'!Z229</f>
        <v>Preventivo</v>
      </c>
      <c r="O228" s="450"/>
      <c r="P228" s="157"/>
      <c r="Q228" s="210" t="str">
        <f>'02-Mapa de riesgo'!AG229</f>
        <v>REDUCIR</v>
      </c>
      <c r="R228" s="210" t="str">
        <f>'02-Mapa de riesgo'!AH229</f>
        <v>Identificación de información de mayor interés, tendientes a mantener o mejorar el manual de estilo.</v>
      </c>
      <c r="S228" s="211">
        <f>'02-Mapa de riesgo'!AJ229</f>
        <v>0</v>
      </c>
      <c r="T228" s="156"/>
      <c r="U228" s="157"/>
      <c r="V228" s="157"/>
      <c r="W228" s="453"/>
      <c r="X228" s="59"/>
    </row>
    <row r="229" spans="1:24" ht="12.75" customHeight="1" x14ac:dyDescent="0.2">
      <c r="A229" s="454">
        <v>74</v>
      </c>
      <c r="B229" s="454" t="e">
        <f>'01-Mapa de Riesgos'!#REF!</f>
        <v>#REF!</v>
      </c>
      <c r="C229" s="455" t="e">
        <f>+'01-Mapa de Riesgos'!#REF!</f>
        <v>#REF!</v>
      </c>
      <c r="D229" s="455" t="e">
        <f>'01-Mapa de Riesgos'!#REF!</f>
        <v>#REF!</v>
      </c>
      <c r="E229" s="456" t="str">
        <f>'01-Mapa de Riesgos'!N230</f>
        <v xml:space="preserve">Posibilidad de afectación económica y reputacional  por divulgacion de informacion errada o perjudicial para la institucion    dedido a publicaciones que puedan afectar la imagen de la universidad  por parte de medios externos o terceros </v>
      </c>
      <c r="F229" s="442" t="str">
        <f>'02-Mapa de riesgo'!AD230</f>
        <v>MODERADO</v>
      </c>
      <c r="G229" s="442" t="str">
        <f>'02-Mapa de riesgo'!AE230</f>
        <v># de incumplimientos al monitoreo de medios del mes / Total de publicaciones al mes</v>
      </c>
      <c r="H229" s="463"/>
      <c r="I229" s="464"/>
      <c r="J229" s="236" t="str">
        <f>'02-Mapa de riesgo'!G230</f>
        <v xml:space="preserve">Monitoreo de publicacion de los medios externos </v>
      </c>
      <c r="K229" s="207">
        <f>'02-Mapa de riesgo'!L230</f>
        <v>0</v>
      </c>
      <c r="L229" s="207" t="str">
        <f>'02-Mapa de riesgo'!Q230</f>
        <v>Profesional Especializado III</v>
      </c>
      <c r="M229" s="208" t="str">
        <f>'02-Mapa de riesgo'!U230</f>
        <v>Oportuno</v>
      </c>
      <c r="N229" s="208" t="str">
        <f>'02-Mapa de riesgo'!Z230</f>
        <v>Preventivo</v>
      </c>
      <c r="O229" s="448" t="str">
        <f>'02-Mapa de riesgo'!AB230</f>
        <v>ACEPTABLE</v>
      </c>
      <c r="P229" s="157"/>
      <c r="Q229" s="210" t="str">
        <f>'02-Mapa de riesgo'!AG230</f>
        <v>REDUCIR</v>
      </c>
      <c r="R229" s="210" t="str">
        <f>'02-Mapa de riesgo'!AH230</f>
        <v>Registro y seguimiento a cuadro de control "Publicaciones medios externos"</v>
      </c>
      <c r="S229" s="211">
        <f>'02-Mapa de riesgo'!AJ230</f>
        <v>0</v>
      </c>
      <c r="T229" s="156"/>
      <c r="U229" s="157"/>
      <c r="V229" s="157"/>
      <c r="W229" s="465"/>
      <c r="X229" s="59"/>
    </row>
    <row r="230" spans="1:24" ht="12.75" customHeight="1" x14ac:dyDescent="0.2">
      <c r="A230" s="443"/>
      <c r="B230" s="443"/>
      <c r="C230" s="443"/>
      <c r="D230" s="443"/>
      <c r="E230" s="443"/>
      <c r="F230" s="443"/>
      <c r="G230" s="443"/>
      <c r="H230" s="446"/>
      <c r="I230" s="446"/>
      <c r="J230" s="236" t="str">
        <f>'02-Mapa de riesgo'!G231</f>
        <v>Segmentación de la información para las publicaciones</v>
      </c>
      <c r="K230" s="207">
        <f>'02-Mapa de riesgo'!L231</f>
        <v>0</v>
      </c>
      <c r="L230" s="207" t="str">
        <f>'02-Mapa de riesgo'!Q231</f>
        <v>Profesional Especializado III</v>
      </c>
      <c r="M230" s="208" t="str">
        <f>'02-Mapa de riesgo'!U231</f>
        <v>Oportuno</v>
      </c>
      <c r="N230" s="208" t="str">
        <f>'02-Mapa de riesgo'!Z231</f>
        <v>Preventivo</v>
      </c>
      <c r="O230" s="449"/>
      <c r="P230" s="157"/>
      <c r="Q230" s="210" t="str">
        <f>'02-Mapa de riesgo'!AG231</f>
        <v>REDUCIR</v>
      </c>
      <c r="R230" s="210" t="str">
        <f>'02-Mapa de riesgo'!AH231</f>
        <v>Validación de comunicaciones en el DRIVE compartido</v>
      </c>
      <c r="S230" s="211">
        <f>'02-Mapa de riesgo'!AJ231</f>
        <v>0</v>
      </c>
      <c r="T230" s="156"/>
      <c r="U230" s="157"/>
      <c r="V230" s="157"/>
      <c r="W230" s="452"/>
      <c r="X230" s="59"/>
    </row>
    <row r="231" spans="1:24" ht="12.75" customHeight="1" x14ac:dyDescent="0.2">
      <c r="A231" s="444"/>
      <c r="B231" s="444"/>
      <c r="C231" s="444"/>
      <c r="D231" s="444"/>
      <c r="E231" s="444"/>
      <c r="F231" s="444"/>
      <c r="G231" s="444"/>
      <c r="H231" s="447"/>
      <c r="I231" s="447"/>
      <c r="J231" s="236" t="str">
        <f>'02-Mapa de riesgo'!G232</f>
        <v xml:space="preserve">Campus prensa  que se envia por correo  informacion mulimedia audios videos </v>
      </c>
      <c r="K231" s="207">
        <f>'02-Mapa de riesgo'!L232</f>
        <v>0</v>
      </c>
      <c r="L231" s="207" t="str">
        <f>'02-Mapa de riesgo'!Q232</f>
        <v>Profesional Especializado III</v>
      </c>
      <c r="M231" s="208" t="str">
        <f>'02-Mapa de riesgo'!U232</f>
        <v>No oportuno</v>
      </c>
      <c r="N231" s="208" t="str">
        <f>'02-Mapa de riesgo'!Z232</f>
        <v>Preventivo</v>
      </c>
      <c r="O231" s="450"/>
      <c r="P231" s="157"/>
      <c r="Q231" s="210" t="str">
        <f>'02-Mapa de riesgo'!AG232</f>
        <v>REDUCIR</v>
      </c>
      <c r="R231" s="210" t="str">
        <f>'02-Mapa de riesgo'!AH232</f>
        <v>Validación de publicidad enviada al medio, y verificación del informe de supervisión</v>
      </c>
      <c r="S231" s="211">
        <f>'02-Mapa de riesgo'!AJ232</f>
        <v>0</v>
      </c>
      <c r="T231" s="156"/>
      <c r="U231" s="157"/>
      <c r="V231" s="157"/>
      <c r="W231" s="453"/>
      <c r="X231" s="59"/>
    </row>
    <row r="232" spans="1:24" ht="12.75" customHeight="1" x14ac:dyDescent="0.2">
      <c r="A232" s="454">
        <v>75</v>
      </c>
      <c r="B232" s="454" t="e">
        <f>'01-Mapa de Riesgos'!#REF!</f>
        <v>#REF!</v>
      </c>
      <c r="C232" s="455" t="e">
        <f>+'01-Mapa de Riesgos'!#REF!</f>
        <v>#REF!</v>
      </c>
      <c r="D232" s="455" t="e">
        <f>'01-Mapa de Riesgos'!#REF!</f>
        <v>#REF!</v>
      </c>
      <c r="E232" s="456" t="str">
        <f>'01-Mapa de Riesgos'!N233</f>
        <v>Posibilidad de afectación reputacional  por manipulacion de los medios de comunicación de la universidad,   debido al inadecuado uso de los medios de comunicacion con  el fin de favorecer a terceros, o a causa de intereses particulares y falta de seguimiento de funciones a las actividades propias de los medios  de comunicación de la universidad.</v>
      </c>
      <c r="F232" s="442" t="str">
        <f>'02-Mapa de riesgo'!AD233</f>
        <v>LEVE</v>
      </c>
      <c r="G232" s="442" t="str">
        <f>'02-Mapa de riesgo'!AE233</f>
        <v># de requerimientos o quejas por uso inadecuado de los canales de comunicación en el mes / total de publicaciones al mes</v>
      </c>
      <c r="H232" s="464"/>
      <c r="I232" s="464"/>
      <c r="J232" s="236" t="str">
        <f>'02-Mapa de riesgo'!G233</f>
        <v xml:space="preserve">comites de comunicaciones se les hace retroalimentacion de las publicaciones </v>
      </c>
      <c r="K232" s="207">
        <f>'02-Mapa de riesgo'!L233</f>
        <v>0</v>
      </c>
      <c r="L232" s="207" t="str">
        <f>'02-Mapa de riesgo'!Q233</f>
        <v>Profesional Especializado III</v>
      </c>
      <c r="M232" s="208" t="str">
        <f>'02-Mapa de riesgo'!U233</f>
        <v>Oportuno</v>
      </c>
      <c r="N232" s="208" t="str">
        <f>'02-Mapa de riesgo'!Z233</f>
        <v>Detectivo</v>
      </c>
      <c r="O232" s="448" t="str">
        <f>'02-Mapa de riesgo'!AB233</f>
        <v>ACEPTABLE</v>
      </c>
      <c r="P232" s="157"/>
      <c r="Q232" s="210" t="str">
        <f>'02-Mapa de riesgo'!AG233</f>
        <v>ASUMIR</v>
      </c>
      <c r="R232" s="210">
        <f>'02-Mapa de riesgo'!AH233</f>
        <v>0</v>
      </c>
      <c r="S232" s="211">
        <f>'02-Mapa de riesgo'!AJ233</f>
        <v>0</v>
      </c>
      <c r="T232" s="156"/>
      <c r="U232" s="157"/>
      <c r="V232" s="157"/>
      <c r="W232" s="465"/>
      <c r="X232" s="59"/>
    </row>
    <row r="233" spans="1:24" ht="12.75" customHeight="1" x14ac:dyDescent="0.2">
      <c r="A233" s="443"/>
      <c r="B233" s="443"/>
      <c r="C233" s="443"/>
      <c r="D233" s="443"/>
      <c r="E233" s="443"/>
      <c r="F233" s="443"/>
      <c r="G233" s="443"/>
      <c r="H233" s="446"/>
      <c r="I233" s="446"/>
      <c r="J233" s="236" t="str">
        <f>'02-Mapa de riesgo'!G234</f>
        <v xml:space="preserve">mics mapa integral de comunicaciones lo cual es concertado con los decanos con un mes antes </v>
      </c>
      <c r="K233" s="207">
        <f>'02-Mapa de riesgo'!L234</f>
        <v>0</v>
      </c>
      <c r="L233" s="207" t="str">
        <f>'02-Mapa de riesgo'!Q234</f>
        <v>Profesional Especializado III</v>
      </c>
      <c r="M233" s="208" t="str">
        <f>'02-Mapa de riesgo'!U234</f>
        <v>Oportuno</v>
      </c>
      <c r="N233" s="208" t="str">
        <f>'02-Mapa de riesgo'!Z234</f>
        <v>Preventivo</v>
      </c>
      <c r="O233" s="449"/>
      <c r="P233" s="157"/>
      <c r="Q233" s="210" t="str">
        <f>'02-Mapa de riesgo'!AG234</f>
        <v>ASUMIR</v>
      </c>
      <c r="R233" s="210">
        <f>'02-Mapa de riesgo'!AH234</f>
        <v>0</v>
      </c>
      <c r="S233" s="211">
        <f>'02-Mapa de riesgo'!AJ234</f>
        <v>0</v>
      </c>
      <c r="T233" s="156"/>
      <c r="U233" s="157"/>
      <c r="V233" s="157"/>
      <c r="W233" s="452"/>
      <c r="X233" s="59"/>
    </row>
    <row r="234" spans="1:24" ht="12.75" customHeight="1" x14ac:dyDescent="0.2">
      <c r="A234" s="444"/>
      <c r="B234" s="444"/>
      <c r="C234" s="444"/>
      <c r="D234" s="444"/>
      <c r="E234" s="444"/>
      <c r="F234" s="444"/>
      <c r="G234" s="444"/>
      <c r="H234" s="447"/>
      <c r="I234" s="447"/>
      <c r="J234" s="236" t="str">
        <f>'02-Mapa de riesgo'!G235</f>
        <v xml:space="preserve">comité de radio y creativo  mensual para mirar contenido especificamente para estos contenidos </v>
      </c>
      <c r="K234" s="207">
        <f>'02-Mapa de riesgo'!L235</f>
        <v>0</v>
      </c>
      <c r="L234" s="207" t="str">
        <f>'02-Mapa de riesgo'!Q235</f>
        <v>Profesional Especializado III</v>
      </c>
      <c r="M234" s="208" t="str">
        <f>'02-Mapa de riesgo'!U235</f>
        <v>Oportuno</v>
      </c>
      <c r="N234" s="208" t="str">
        <f>'02-Mapa de riesgo'!Z235</f>
        <v>Preventivo</v>
      </c>
      <c r="O234" s="450"/>
      <c r="P234" s="157"/>
      <c r="Q234" s="210" t="str">
        <f>'02-Mapa de riesgo'!AG235</f>
        <v>ASUMIR</v>
      </c>
      <c r="R234" s="210">
        <f>'02-Mapa de riesgo'!AH235</f>
        <v>0</v>
      </c>
      <c r="S234" s="211">
        <f>'02-Mapa de riesgo'!AJ235</f>
        <v>0</v>
      </c>
      <c r="T234" s="156"/>
      <c r="U234" s="157"/>
      <c r="V234" s="157"/>
      <c r="W234" s="453"/>
      <c r="X234" s="59"/>
    </row>
    <row r="235" spans="1:24" ht="12.75" customHeight="1" x14ac:dyDescent="0.2">
      <c r="A235" s="454">
        <v>76</v>
      </c>
      <c r="B235" s="457" t="e">
        <f>'01-Mapa de Riesgos'!#REF!</f>
        <v>#REF!</v>
      </c>
      <c r="C235" s="456" t="e">
        <f>+'01-Mapa de Riesgos'!#REF!</f>
        <v>#REF!</v>
      </c>
      <c r="D235" s="456" t="e">
        <f>'01-Mapa de Riesgos'!#REF!</f>
        <v>#REF!</v>
      </c>
      <c r="E235" s="456" t="str">
        <f>'01-Mapa de Riesgos'!N236</f>
        <v xml:space="preserve">Posibilidad de afectación económica y reputacional  por demandas de derecho de autor y uso de imagen sin previo concentimiento,   debido a falta de  las  firmas en los formatos de imagen </v>
      </c>
      <c r="F235" s="442" t="str">
        <f>'02-Mapa de riesgo'!AD236</f>
        <v>LEVE</v>
      </c>
      <c r="G235" s="442" t="str">
        <f>'02-Mapa de riesgo'!AE236</f>
        <v># de demanadas o PQRS por indebido  uso de derechos de autor e imagen / total de publicaciones al mes</v>
      </c>
      <c r="H235" s="445"/>
      <c r="I235" s="445"/>
      <c r="J235" s="236" t="str">
        <f>'02-Mapa de riesgo'!G236</f>
        <v xml:space="preserve">formatos de firma de derechos de imagen </v>
      </c>
      <c r="K235" s="207">
        <f>'02-Mapa de riesgo'!L236</f>
        <v>0</v>
      </c>
      <c r="L235" s="207" t="str">
        <f>'02-Mapa de riesgo'!Q236</f>
        <v>Profesional Especializado III</v>
      </c>
      <c r="M235" s="208" t="str">
        <f>'02-Mapa de riesgo'!U236</f>
        <v>Oportuno</v>
      </c>
      <c r="N235" s="208" t="str">
        <f>'02-Mapa de riesgo'!Z236</f>
        <v>Preventivo</v>
      </c>
      <c r="O235" s="448" t="str">
        <f>'02-Mapa de riesgo'!AB236</f>
        <v>ACEPTABLE</v>
      </c>
      <c r="P235" s="157"/>
      <c r="Q235" s="210" t="str">
        <f>'02-Mapa de riesgo'!AG236</f>
        <v>ASUMIR</v>
      </c>
      <c r="R235" s="210">
        <f>'02-Mapa de riesgo'!AH236</f>
        <v>0</v>
      </c>
      <c r="S235" s="211">
        <f>'02-Mapa de riesgo'!AJ236</f>
        <v>0</v>
      </c>
      <c r="T235" s="156"/>
      <c r="U235" s="157"/>
      <c r="V235" s="157"/>
      <c r="W235" s="451"/>
      <c r="X235" s="159"/>
    </row>
    <row r="236" spans="1:24" ht="12.75" customHeight="1" x14ac:dyDescent="0.2">
      <c r="A236" s="443"/>
      <c r="B236" s="443"/>
      <c r="C236" s="443"/>
      <c r="D236" s="443"/>
      <c r="E236" s="443"/>
      <c r="F236" s="443"/>
      <c r="G236" s="443"/>
      <c r="H236" s="446"/>
      <c r="I236" s="446"/>
      <c r="J236" s="236" t="str">
        <f>'02-Mapa de riesgo'!G237</f>
        <v xml:space="preserve">pago de impuestos de ley sayco acimpro </v>
      </c>
      <c r="K236" s="207">
        <f>'02-Mapa de riesgo'!L237</f>
        <v>0</v>
      </c>
      <c r="L236" s="207" t="str">
        <f>'02-Mapa de riesgo'!Q237</f>
        <v>Profesional Especializado III</v>
      </c>
      <c r="M236" s="208" t="str">
        <f>'02-Mapa de riesgo'!U237</f>
        <v>Oportuno</v>
      </c>
      <c r="N236" s="208" t="str">
        <f>'02-Mapa de riesgo'!Z237</f>
        <v>Preventivo</v>
      </c>
      <c r="O236" s="449"/>
      <c r="P236" s="157"/>
      <c r="Q236" s="210" t="str">
        <f>'02-Mapa de riesgo'!AG237</f>
        <v>ASUMIR</v>
      </c>
      <c r="R236" s="210">
        <f>'02-Mapa de riesgo'!AH237</f>
        <v>0</v>
      </c>
      <c r="S236" s="211">
        <f>'02-Mapa de riesgo'!AJ237</f>
        <v>0</v>
      </c>
      <c r="T236" s="156"/>
      <c r="U236" s="157"/>
      <c r="V236" s="157"/>
      <c r="W236" s="452"/>
      <c r="X236" s="159"/>
    </row>
    <row r="237" spans="1:24" ht="12.75" customHeight="1" x14ac:dyDescent="0.2">
      <c r="A237" s="444"/>
      <c r="B237" s="444"/>
      <c r="C237" s="444"/>
      <c r="D237" s="444"/>
      <c r="E237" s="444"/>
      <c r="F237" s="444"/>
      <c r="G237" s="444"/>
      <c r="H237" s="447"/>
      <c r="I237" s="447"/>
      <c r="J237" s="236" t="str">
        <f>'02-Mapa de riesgo'!G238</f>
        <v>capacitacion al equipo de trabajo sobre la no toma de foto de imagen y videos a no toma de fotos a menores de edad</v>
      </c>
      <c r="K237" s="207">
        <f>'02-Mapa de riesgo'!L238</f>
        <v>0</v>
      </c>
      <c r="L237" s="207" t="str">
        <f>'02-Mapa de riesgo'!Q238</f>
        <v>Profesional Especializado III</v>
      </c>
      <c r="M237" s="208" t="str">
        <f>'02-Mapa de riesgo'!U238</f>
        <v>Oportuno</v>
      </c>
      <c r="N237" s="208" t="str">
        <f>'02-Mapa de riesgo'!Z238</f>
        <v>Preventivo</v>
      </c>
      <c r="O237" s="450"/>
      <c r="P237" s="157"/>
      <c r="Q237" s="210" t="str">
        <f>'02-Mapa de riesgo'!AG238</f>
        <v>ASUMIR</v>
      </c>
      <c r="R237" s="210">
        <f>'02-Mapa de riesgo'!AH238</f>
        <v>0</v>
      </c>
      <c r="S237" s="211">
        <f>'02-Mapa de riesgo'!AJ238</f>
        <v>0</v>
      </c>
      <c r="T237" s="156"/>
      <c r="U237" s="157"/>
      <c r="V237" s="157"/>
      <c r="W237" s="453"/>
      <c r="X237" s="159"/>
    </row>
    <row r="238" spans="1:24" ht="12.75" customHeight="1" x14ac:dyDescent="0.2">
      <c r="A238" s="454">
        <v>77</v>
      </c>
      <c r="B238" s="454" t="e">
        <f>'01-Mapa de Riesgos'!#REF!</f>
        <v>#REF!</v>
      </c>
      <c r="C238" s="455" t="e">
        <f>+'01-Mapa de Riesgos'!#REF!</f>
        <v>#REF!</v>
      </c>
      <c r="D238" s="455" t="e">
        <f>'01-Mapa de Riesgos'!#REF!</f>
        <v>#REF!</v>
      </c>
      <c r="E238" s="456" t="str">
        <f>'01-Mapa de Riesgos'!N239</f>
        <v>Posibilidad de afectación económica y reputacional  por la disminución de los ingresos ante la no apertura de nuevas cohortes de los programas de posgrado,   debido a demanda limitada de estudiantes  y falta de conocimiento de las personas.</v>
      </c>
      <c r="F238" s="442" t="str">
        <f>'02-Mapa de riesgo'!AD239</f>
        <v>MODERADO</v>
      </c>
      <c r="G238" s="442" t="str">
        <f>'02-Mapa de riesgo'!AE239</f>
        <v>N° de cohortes aperturadas anualmente por programa académico</v>
      </c>
      <c r="H238" s="464"/>
      <c r="I238" s="464"/>
      <c r="J238" s="236" t="str">
        <f>'02-Mapa de riesgo'!G239</f>
        <v>Implementación y seguimiento de estrategias de difusión de los programas de posgrados</v>
      </c>
      <c r="K238" s="207">
        <f>'02-Mapa de riesgo'!L239</f>
        <v>0</v>
      </c>
      <c r="L238" s="207" t="str">
        <f>'02-Mapa de riesgo'!Q239</f>
        <v>Director del programa de posgrado - Planta</v>
      </c>
      <c r="M238" s="208" t="str">
        <f>'02-Mapa de riesgo'!U239</f>
        <v>Oportuno</v>
      </c>
      <c r="N238" s="208" t="str">
        <f>'02-Mapa de riesgo'!Z239</f>
        <v>Preventivo</v>
      </c>
      <c r="O238" s="448" t="str">
        <f>'02-Mapa de riesgo'!AB239</f>
        <v>ACEPTABLE</v>
      </c>
      <c r="P238" s="157"/>
      <c r="Q238" s="210" t="str">
        <f>'02-Mapa de riesgo'!AG239</f>
        <v>REDUCIR</v>
      </c>
      <c r="R238" s="210" t="str">
        <f>'02-Mapa de riesgo'!AH239</f>
        <v>Realizar publicidad en redes sociales de la Facultad y de la Universidad.</v>
      </c>
      <c r="S238" s="211">
        <f>'02-Mapa de riesgo'!AJ239</f>
        <v>0</v>
      </c>
      <c r="T238" s="156"/>
      <c r="U238" s="157"/>
      <c r="V238" s="157"/>
      <c r="W238" s="465"/>
      <c r="X238" s="159"/>
    </row>
    <row r="239" spans="1:24" ht="12.75" customHeight="1" x14ac:dyDescent="0.2">
      <c r="A239" s="443"/>
      <c r="B239" s="443"/>
      <c r="C239" s="443"/>
      <c r="D239" s="443"/>
      <c r="E239" s="443"/>
      <c r="F239" s="443"/>
      <c r="G239" s="443"/>
      <c r="H239" s="446"/>
      <c r="I239" s="446"/>
      <c r="J239" s="236">
        <f>'02-Mapa de riesgo'!G240</f>
        <v>0</v>
      </c>
      <c r="K239" s="207">
        <f>'02-Mapa de riesgo'!L240</f>
        <v>0</v>
      </c>
      <c r="L239" s="207">
        <f>'02-Mapa de riesgo'!Q240</f>
        <v>0</v>
      </c>
      <c r="M239" s="208">
        <f>'02-Mapa de riesgo'!U240</f>
        <v>0</v>
      </c>
      <c r="N239" s="208">
        <f>'02-Mapa de riesgo'!Z240</f>
        <v>0</v>
      </c>
      <c r="O239" s="449"/>
      <c r="P239" s="157"/>
      <c r="Q239" s="210" t="str">
        <f>'02-Mapa de riesgo'!AG240</f>
        <v>REDUCIR</v>
      </c>
      <c r="R239" s="210" t="str">
        <f>'02-Mapa de riesgo'!AH240</f>
        <v>Realizar campañas en conjunto con la Oficina de Comunicaciones de la Universidad.</v>
      </c>
      <c r="S239" s="211">
        <f>'02-Mapa de riesgo'!AJ240</f>
        <v>0</v>
      </c>
      <c r="T239" s="156"/>
      <c r="U239" s="157"/>
      <c r="V239" s="157"/>
      <c r="W239" s="452"/>
      <c r="X239" s="461"/>
    </row>
    <row r="240" spans="1:24" ht="12.75" customHeight="1" x14ac:dyDescent="0.2">
      <c r="A240" s="444"/>
      <c r="B240" s="444"/>
      <c r="C240" s="444"/>
      <c r="D240" s="444"/>
      <c r="E240" s="444"/>
      <c r="F240" s="444"/>
      <c r="G240" s="444"/>
      <c r="H240" s="447"/>
      <c r="I240" s="447"/>
      <c r="J240" s="236">
        <f>'02-Mapa de riesgo'!G241</f>
        <v>0</v>
      </c>
      <c r="K240" s="207">
        <f>'02-Mapa de riesgo'!L241</f>
        <v>0</v>
      </c>
      <c r="L240" s="207">
        <f>'02-Mapa de riesgo'!Q241</f>
        <v>0</v>
      </c>
      <c r="M240" s="208">
        <f>'02-Mapa de riesgo'!U241</f>
        <v>0</v>
      </c>
      <c r="N240" s="208">
        <f>'02-Mapa de riesgo'!Z241</f>
        <v>0</v>
      </c>
      <c r="O240" s="450"/>
      <c r="P240" s="157"/>
      <c r="Q240" s="210" t="str">
        <f>'02-Mapa de riesgo'!AG241</f>
        <v>REDUCIR</v>
      </c>
      <c r="R240" s="210" t="str">
        <f>'02-Mapa de riesgo'!AH241</f>
        <v>Enviar información a Instituciones o empresas donde existan profesionales que cumplen con el perfil del programa de posgrado.</v>
      </c>
      <c r="S240" s="211">
        <f>'02-Mapa de riesgo'!AJ241</f>
        <v>0</v>
      </c>
      <c r="T240" s="156"/>
      <c r="U240" s="157"/>
      <c r="V240" s="157"/>
      <c r="W240" s="453"/>
      <c r="X240" s="462"/>
    </row>
    <row r="241" spans="1:24" ht="12.75" customHeight="1" x14ac:dyDescent="0.2">
      <c r="A241" s="457">
        <v>78</v>
      </c>
      <c r="B241" s="454" t="e">
        <f>'01-Mapa de Riesgos'!#REF!</f>
        <v>#REF!</v>
      </c>
      <c r="C241" s="455" t="e">
        <f>+'01-Mapa de Riesgos'!#REF!</f>
        <v>#REF!</v>
      </c>
      <c r="D241" s="455" t="e">
        <f>'01-Mapa de Riesgos'!#REF!</f>
        <v>#REF!</v>
      </c>
      <c r="E241" s="456" t="str">
        <f>'01-Mapa de Riesgos'!N242</f>
        <v>Posibilidad de perdida de disponibilidad  por pérdida de información, reclamos de las partes involucradas, reprocesos y aumento de carga de trabajo e incumplimiento de los tiempos de entrega,   debido a fallas en los aplicativos de Sistemas de Información, tales como registro de asistencias, registro de notas, transferencia de memorandos, carga docente, entre otros.</v>
      </c>
      <c r="F241" s="442" t="str">
        <f>'02-Mapa de riesgo'!AD242</f>
        <v>MODERADO</v>
      </c>
      <c r="G241" s="442" t="str">
        <f>'02-Mapa de riesgo'!AE242</f>
        <v>N° de aplicativos de Sistemas de Información que presentan fallas durante el semestre</v>
      </c>
      <c r="H241" s="463"/>
      <c r="I241" s="464"/>
      <c r="J241" s="236" t="str">
        <f>'02-Mapa de riesgo'!G242</f>
        <v>Reporte inmediato de las fallas a los entes encargados</v>
      </c>
      <c r="K241" s="207">
        <f>'02-Mapa de riesgo'!L242</f>
        <v>0</v>
      </c>
      <c r="L241" s="207" t="str">
        <f>'02-Mapa de riesgo'!Q242</f>
        <v>Auxiliares de los programas y de la facultad - Transitorio</v>
      </c>
      <c r="M241" s="208" t="str">
        <f>'02-Mapa de riesgo'!U242</f>
        <v>Oportuno</v>
      </c>
      <c r="N241" s="208" t="str">
        <f>'02-Mapa de riesgo'!Z242</f>
        <v>Detectivo</v>
      </c>
      <c r="O241" s="448" t="str">
        <f>'02-Mapa de riesgo'!AB242</f>
        <v>ACEPTABLE</v>
      </c>
      <c r="P241" s="157"/>
      <c r="Q241" s="210" t="str">
        <f>'02-Mapa de riesgo'!AG242</f>
        <v>COMPARTIR</v>
      </c>
      <c r="R241" s="210" t="str">
        <f>'02-Mapa de riesgo'!AH242</f>
        <v>Realizar captura y reporte inmediato al grupo de soporte de la Universidad.</v>
      </c>
      <c r="S241" s="211" t="str">
        <f>'02-Mapa de riesgo'!AJ242</f>
        <v>GTISI</v>
      </c>
      <c r="T241" s="156"/>
      <c r="U241" s="157"/>
      <c r="V241" s="157"/>
      <c r="W241" s="465"/>
      <c r="X241" s="59"/>
    </row>
    <row r="242" spans="1:24" ht="12.75" customHeight="1" x14ac:dyDescent="0.2">
      <c r="A242" s="443"/>
      <c r="B242" s="443"/>
      <c r="C242" s="443"/>
      <c r="D242" s="443"/>
      <c r="E242" s="443"/>
      <c r="F242" s="443"/>
      <c r="G242" s="443"/>
      <c r="H242" s="446"/>
      <c r="I242" s="446"/>
      <c r="J242" s="236">
        <f>'02-Mapa de riesgo'!G243</f>
        <v>0</v>
      </c>
      <c r="K242" s="207">
        <f>'02-Mapa de riesgo'!L243</f>
        <v>0</v>
      </c>
      <c r="L242" s="207">
        <f>'02-Mapa de riesgo'!Q243</f>
        <v>0</v>
      </c>
      <c r="M242" s="208">
        <f>'02-Mapa de riesgo'!U243</f>
        <v>0</v>
      </c>
      <c r="N242" s="208">
        <f>'02-Mapa de riesgo'!Z243</f>
        <v>0</v>
      </c>
      <c r="O242" s="449"/>
      <c r="P242" s="157"/>
      <c r="Q242" s="210">
        <f>'02-Mapa de riesgo'!AG243</f>
        <v>0</v>
      </c>
      <c r="R242" s="210">
        <f>'02-Mapa de riesgo'!AH243</f>
        <v>0</v>
      </c>
      <c r="S242" s="211">
        <f>'02-Mapa de riesgo'!AJ243</f>
        <v>0</v>
      </c>
      <c r="T242" s="156"/>
      <c r="U242" s="157"/>
      <c r="V242" s="157"/>
      <c r="W242" s="452"/>
      <c r="X242" s="59"/>
    </row>
    <row r="243" spans="1:24" ht="12.75" customHeight="1" x14ac:dyDescent="0.2">
      <c r="A243" s="444"/>
      <c r="B243" s="444"/>
      <c r="C243" s="444"/>
      <c r="D243" s="444"/>
      <c r="E243" s="444"/>
      <c r="F243" s="444"/>
      <c r="G243" s="444"/>
      <c r="H243" s="447"/>
      <c r="I243" s="447"/>
      <c r="J243" s="236">
        <f>'02-Mapa de riesgo'!G244</f>
        <v>0</v>
      </c>
      <c r="K243" s="207">
        <f>'02-Mapa de riesgo'!L244</f>
        <v>0</v>
      </c>
      <c r="L243" s="207">
        <f>'02-Mapa de riesgo'!Q244</f>
        <v>0</v>
      </c>
      <c r="M243" s="208">
        <f>'02-Mapa de riesgo'!U244</f>
        <v>0</v>
      </c>
      <c r="N243" s="208">
        <f>'02-Mapa de riesgo'!Z244</f>
        <v>0</v>
      </c>
      <c r="O243" s="450"/>
      <c r="P243" s="157"/>
      <c r="Q243" s="210">
        <f>'02-Mapa de riesgo'!AG244</f>
        <v>0</v>
      </c>
      <c r="R243" s="210">
        <f>'02-Mapa de riesgo'!AH244</f>
        <v>0</v>
      </c>
      <c r="S243" s="211">
        <f>'02-Mapa de riesgo'!AJ244</f>
        <v>0</v>
      </c>
      <c r="T243" s="156"/>
      <c r="U243" s="157"/>
      <c r="V243" s="157"/>
      <c r="W243" s="453"/>
      <c r="X243" s="59"/>
    </row>
    <row r="244" spans="1:24" ht="12.75" customHeight="1" x14ac:dyDescent="0.2">
      <c r="A244" s="454">
        <v>79</v>
      </c>
      <c r="B244" s="454" t="e">
        <f>'01-Mapa de Riesgos'!#REF!</f>
        <v>#REF!</v>
      </c>
      <c r="C244" s="455" t="e">
        <f>+'01-Mapa de Riesgos'!#REF!</f>
        <v>#REF!</v>
      </c>
      <c r="D244" s="455" t="e">
        <f>'01-Mapa de Riesgos'!#REF!</f>
        <v>#REF!</v>
      </c>
      <c r="E244" s="456" t="str">
        <f>'01-Mapa de Riesgos'!N245</f>
        <v>Posibilidad de afectación reputacional  por demoras para dar inicio a las clases o iniciarlas en condiciones no adecuadas,   debido a la tardanza en asignación de salones y salas de cómputo.</v>
      </c>
      <c r="F244" s="442" t="str">
        <f>'02-Mapa de riesgo'!AD245</f>
        <v>MODERADO</v>
      </c>
      <c r="G244" s="442" t="str">
        <f>'02-Mapa de riesgo'!AE245</f>
        <v>N° de asginaturas sin asignación de salón o sala de cómputo durante todo el semestre</v>
      </c>
      <c r="H244" s="464"/>
      <c r="I244" s="464"/>
      <c r="J244" s="236" t="str">
        <f>'02-Mapa de riesgo'!G245</f>
        <v>Realizar la programación académica dentro de los tiempos establecidos.</v>
      </c>
      <c r="K244" s="207">
        <f>'02-Mapa de riesgo'!L245</f>
        <v>0</v>
      </c>
      <c r="L244" s="207" t="str">
        <f>'02-Mapa de riesgo'!Q245</f>
        <v>Directores de programas y auxiliares - Planta y transitorios.</v>
      </c>
      <c r="M244" s="208" t="str">
        <f>'02-Mapa de riesgo'!U245</f>
        <v>Oportuno</v>
      </c>
      <c r="N244" s="208" t="str">
        <f>'02-Mapa de riesgo'!Z245</f>
        <v>Preventivo</v>
      </c>
      <c r="O244" s="448" t="str">
        <f>'02-Mapa de riesgo'!AB245</f>
        <v>ACEPTABLE</v>
      </c>
      <c r="P244" s="157"/>
      <c r="Q244" s="210" t="str">
        <f>'02-Mapa de riesgo'!AG245</f>
        <v>TRANSFERIR</v>
      </c>
      <c r="R244" s="210" t="str">
        <f>'02-Mapa de riesgo'!AH245</f>
        <v>Realizar la asignación de salones en los tiempos adecuados para el oportuno inicio de clases.</v>
      </c>
      <c r="S244" s="211" t="str">
        <f>'02-Mapa de riesgo'!AJ245</f>
        <v>GTISI</v>
      </c>
      <c r="T244" s="156"/>
      <c r="U244" s="157"/>
      <c r="V244" s="157"/>
      <c r="W244" s="465"/>
      <c r="X244" s="59"/>
    </row>
    <row r="245" spans="1:24" ht="12.75" customHeight="1" x14ac:dyDescent="0.2">
      <c r="A245" s="443"/>
      <c r="B245" s="443"/>
      <c r="C245" s="443"/>
      <c r="D245" s="443"/>
      <c r="E245" s="443"/>
      <c r="F245" s="443"/>
      <c r="G245" s="443"/>
      <c r="H245" s="446"/>
      <c r="I245" s="446"/>
      <c r="J245" s="236" t="str">
        <f>'02-Mapa de riesgo'!G246</f>
        <v>Envío de solicitudes de Salas de Cómputo en los tiempos establecidos.</v>
      </c>
      <c r="K245" s="207">
        <f>'02-Mapa de riesgo'!L246</f>
        <v>0</v>
      </c>
      <c r="L245" s="207" t="str">
        <f>'02-Mapa de riesgo'!Q246</f>
        <v>Auxiliares de los programas y de la facultad - Transitorio</v>
      </c>
      <c r="M245" s="208" t="str">
        <f>'02-Mapa de riesgo'!U246</f>
        <v>No oportuno</v>
      </c>
      <c r="N245" s="208" t="str">
        <f>'02-Mapa de riesgo'!Z246</f>
        <v>Preventivo</v>
      </c>
      <c r="O245" s="449"/>
      <c r="P245" s="157"/>
      <c r="Q245" s="210" t="str">
        <f>'02-Mapa de riesgo'!AG246</f>
        <v>TRANSFERIR</v>
      </c>
      <c r="R245" s="210" t="str">
        <f>'02-Mapa de riesgo'!AH246</f>
        <v>Realizar la asignación de salas de cómputo en los tiempos adecuados para el oportuno inicio de clases.</v>
      </c>
      <c r="S245" s="211" t="str">
        <f>'02-Mapa de riesgo'!AJ246</f>
        <v>CRIE</v>
      </c>
      <c r="T245" s="156"/>
      <c r="U245" s="157"/>
      <c r="V245" s="157"/>
      <c r="W245" s="452"/>
      <c r="X245" s="59"/>
    </row>
    <row r="246" spans="1:24" ht="12.75" customHeight="1" x14ac:dyDescent="0.2">
      <c r="A246" s="444"/>
      <c r="B246" s="444"/>
      <c r="C246" s="444"/>
      <c r="D246" s="444"/>
      <c r="E246" s="444"/>
      <c r="F246" s="444"/>
      <c r="G246" s="444"/>
      <c r="H246" s="447"/>
      <c r="I246" s="447"/>
      <c r="J246" s="236">
        <f>'02-Mapa de riesgo'!G247</f>
        <v>0</v>
      </c>
      <c r="K246" s="207">
        <f>'02-Mapa de riesgo'!L247</f>
        <v>0</v>
      </c>
      <c r="L246" s="207">
        <f>'02-Mapa de riesgo'!Q247</f>
        <v>0</v>
      </c>
      <c r="M246" s="208">
        <f>'02-Mapa de riesgo'!U247</f>
        <v>0</v>
      </c>
      <c r="N246" s="208">
        <f>'02-Mapa de riesgo'!Z247</f>
        <v>0</v>
      </c>
      <c r="O246" s="450"/>
      <c r="P246" s="157"/>
      <c r="Q246" s="210">
        <f>'02-Mapa de riesgo'!AG247</f>
        <v>0</v>
      </c>
      <c r="R246" s="210">
        <f>'02-Mapa de riesgo'!AH247</f>
        <v>0</v>
      </c>
      <c r="S246" s="211">
        <f>'02-Mapa de riesgo'!AJ247</f>
        <v>0</v>
      </c>
      <c r="T246" s="156"/>
      <c r="U246" s="157"/>
      <c r="V246" s="157"/>
      <c r="W246" s="453"/>
      <c r="X246" s="59"/>
    </row>
    <row r="247" spans="1:24" ht="12.75" customHeight="1" x14ac:dyDescent="0.2">
      <c r="A247" s="454">
        <v>80</v>
      </c>
      <c r="B247" s="454" t="e">
        <f>'01-Mapa de Riesgos'!#REF!</f>
        <v>#REF!</v>
      </c>
      <c r="C247" s="455" t="e">
        <f>+'01-Mapa de Riesgos'!#REF!</f>
        <v>#REF!</v>
      </c>
      <c r="D247" s="455" t="e">
        <f>'01-Mapa de Riesgos'!#REF!</f>
        <v>#REF!</v>
      </c>
      <c r="E247" s="456" t="str">
        <f>'01-Mapa de Riesgos'!N248</f>
        <v>Posibilidad de afectación económica y reputacional  por concepto de no renovación del registro calificado o acreditación de alta calidad de un programa académico,   debido a la falta de seguimiento al vencimiento de los registros calificados y acreditaciones.</v>
      </c>
      <c r="F247" s="442" t="str">
        <f>'02-Mapa de riesgo'!AD248</f>
        <v>LEVE</v>
      </c>
      <c r="G247" s="442" t="str">
        <f>'02-Mapa de riesgo'!AE248</f>
        <v>Número de veces que no se ha renovado el registro calificado o la acreditación de alta calidad de alguno de los programas de la Facultad</v>
      </c>
      <c r="H247" s="464"/>
      <c r="I247" s="464"/>
      <c r="J247" s="236" t="str">
        <f>'02-Mapa de riesgo'!G248</f>
        <v xml:space="preserve">Control permanente por parte de la Vicerrectoría Académica de las fechas de vencimiento de los registro calificados y las acreditaciones de alta calidad, publicados en la pagina web y envio de memorando 1 año antes  por parte de la Vicerrectoria Académica </v>
      </c>
      <c r="K247" s="207" t="str">
        <f>'02-Mapa de riesgo'!L248</f>
        <v>Aplicativo Vicerrectoría Académica</v>
      </c>
      <c r="L247" s="207" t="str">
        <f>'02-Mapa de riesgo'!Q248</f>
        <v>Profesional II Vicerrectoría Académica</v>
      </c>
      <c r="M247" s="208" t="str">
        <f>'02-Mapa de riesgo'!U248</f>
        <v>Oportuno</v>
      </c>
      <c r="N247" s="208" t="str">
        <f>'02-Mapa de riesgo'!Z248</f>
        <v>Preventivo</v>
      </c>
      <c r="O247" s="448" t="str">
        <f>'02-Mapa de riesgo'!AB248</f>
        <v>FUERTE</v>
      </c>
      <c r="P247" s="157"/>
      <c r="Q247" s="210" t="str">
        <f>'02-Mapa de riesgo'!AG248</f>
        <v>ASUMIR</v>
      </c>
      <c r="R247" s="210">
        <f>'02-Mapa de riesgo'!AH248</f>
        <v>0</v>
      </c>
      <c r="S247" s="211">
        <f>'02-Mapa de riesgo'!AJ248</f>
        <v>0</v>
      </c>
      <c r="T247" s="156"/>
      <c r="U247" s="157"/>
      <c r="V247" s="157"/>
      <c r="W247" s="465"/>
      <c r="X247" s="59"/>
    </row>
    <row r="248" spans="1:24" ht="12.75" customHeight="1" x14ac:dyDescent="0.2">
      <c r="A248" s="443"/>
      <c r="B248" s="443"/>
      <c r="C248" s="443"/>
      <c r="D248" s="443"/>
      <c r="E248" s="443"/>
      <c r="F248" s="443"/>
      <c r="G248" s="443"/>
      <c r="H248" s="446"/>
      <c r="I248" s="446"/>
      <c r="J248" s="236" t="str">
        <f>'02-Mapa de riesgo'!G249</f>
        <v>Revisión permanente de las actualizaciones del CNA de los programas.</v>
      </c>
      <c r="K248" s="207">
        <f>'02-Mapa de riesgo'!L249</f>
        <v>0</v>
      </c>
      <c r="L248" s="207" t="str">
        <f>'02-Mapa de riesgo'!Q249</f>
        <v>Profesional II Facultad de Ciencias Empresariales</v>
      </c>
      <c r="M248" s="208" t="str">
        <f>'02-Mapa de riesgo'!U249</f>
        <v>Oportuno</v>
      </c>
      <c r="N248" s="208" t="str">
        <f>'02-Mapa de riesgo'!Z249</f>
        <v>Preventivo</v>
      </c>
      <c r="O248" s="449"/>
      <c r="P248" s="157"/>
      <c r="Q248" s="210" t="str">
        <f>'02-Mapa de riesgo'!AG249</f>
        <v>ASUMIR</v>
      </c>
      <c r="R248" s="210">
        <f>'02-Mapa de riesgo'!AH249</f>
        <v>0</v>
      </c>
      <c r="S248" s="211">
        <f>'02-Mapa de riesgo'!AJ249</f>
        <v>0</v>
      </c>
      <c r="T248" s="156"/>
      <c r="U248" s="157"/>
      <c r="V248" s="157"/>
      <c r="W248" s="452"/>
      <c r="X248" s="59"/>
    </row>
    <row r="249" spans="1:24" ht="12.75" customHeight="1" x14ac:dyDescent="0.2">
      <c r="A249" s="444"/>
      <c r="B249" s="444"/>
      <c r="C249" s="444"/>
      <c r="D249" s="444"/>
      <c r="E249" s="444"/>
      <c r="F249" s="444"/>
      <c r="G249" s="444"/>
      <c r="H249" s="447"/>
      <c r="I249" s="447"/>
      <c r="J249" s="236" t="str">
        <f>'02-Mapa de riesgo'!G250</f>
        <v>Matriz de seguimiento de los registros calificados del programa, priorizado.</v>
      </c>
      <c r="K249" s="207">
        <f>'02-Mapa de riesgo'!L250</f>
        <v>0</v>
      </c>
      <c r="L249" s="207" t="str">
        <f>'02-Mapa de riesgo'!Q250</f>
        <v>Profesional II Facultad de Ciencias Empresariales</v>
      </c>
      <c r="M249" s="208" t="str">
        <f>'02-Mapa de riesgo'!U250</f>
        <v>Oportuno</v>
      </c>
      <c r="N249" s="208" t="str">
        <f>'02-Mapa de riesgo'!Z250</f>
        <v>Preventivo</v>
      </c>
      <c r="O249" s="450"/>
      <c r="P249" s="157"/>
      <c r="Q249" s="210" t="str">
        <f>'02-Mapa de riesgo'!AG250</f>
        <v>ASUMIR</v>
      </c>
      <c r="R249" s="210">
        <f>'02-Mapa de riesgo'!AH250</f>
        <v>0</v>
      </c>
      <c r="S249" s="211">
        <f>'02-Mapa de riesgo'!AJ250</f>
        <v>0</v>
      </c>
      <c r="T249" s="156"/>
      <c r="U249" s="157"/>
      <c r="V249" s="157"/>
      <c r="W249" s="453"/>
      <c r="X249" s="59"/>
    </row>
    <row r="250" spans="1:24" ht="12.75" customHeight="1" x14ac:dyDescent="0.2">
      <c r="A250" s="454">
        <v>81</v>
      </c>
      <c r="B250" s="454" t="e">
        <f>'01-Mapa de Riesgos'!#REF!</f>
        <v>#REF!</v>
      </c>
      <c r="C250" s="455" t="e">
        <f>+'01-Mapa de Riesgos'!#REF!</f>
        <v>#REF!</v>
      </c>
      <c r="D250" s="455" t="e">
        <f>'01-Mapa de Riesgos'!#REF!</f>
        <v>#REF!</v>
      </c>
      <c r="E250" s="456" t="str">
        <f>'01-Mapa de Riesgos'!N251</f>
        <v>Posibilidad de afectación reputacional  por descenso de los grupos de investigación vinculados a la Facultad en el escalafón de Colciencias,
   a causa de de la disminución en la producción científica, participación en convocatorias y actualización de información en las plataformas de medición de Minciencias por parte de los grupos de investigación de la Facultad.</v>
      </c>
      <c r="F250" s="442" t="str">
        <f>'02-Mapa de riesgo'!AD251</f>
        <v>LEVE</v>
      </c>
      <c r="G250" s="442" t="str">
        <f>'02-Mapa de riesgo'!AE251</f>
        <v xml:space="preserve">Número de Grupos de investigación vinculados a la Facultad que descienden en el escalafón de Colciencias
</v>
      </c>
      <c r="H250" s="464"/>
      <c r="I250" s="464"/>
      <c r="J250" s="236" t="str">
        <f>'02-Mapa de riesgo'!G251</f>
        <v>Convocatorias internas y externas de la Vicerrectoría de Investigaciones, Innovación y Extensión</v>
      </c>
      <c r="K250" s="207">
        <f>'02-Mapa de riesgo'!L251</f>
        <v>0</v>
      </c>
      <c r="L250" s="207" t="str">
        <f>'02-Mapa de riesgo'!Q251</f>
        <v>Profesional Vicerrectoría de Investigaciones, innovación y extensión</v>
      </c>
      <c r="M250" s="208" t="str">
        <f>'02-Mapa de riesgo'!U251</f>
        <v>Oportuno</v>
      </c>
      <c r="N250" s="208" t="str">
        <f>'02-Mapa de riesgo'!Z251</f>
        <v>Preventivo</v>
      </c>
      <c r="O250" s="448" t="str">
        <f>'02-Mapa de riesgo'!AB251</f>
        <v>ACEPTABLE</v>
      </c>
      <c r="P250" s="157"/>
      <c r="Q250" s="210" t="str">
        <f>'02-Mapa de riesgo'!AG251</f>
        <v>ASUMIR</v>
      </c>
      <c r="R250" s="210">
        <f>'02-Mapa de riesgo'!AH251</f>
        <v>0</v>
      </c>
      <c r="S250" s="211">
        <f>'02-Mapa de riesgo'!AJ251</f>
        <v>0</v>
      </c>
      <c r="T250" s="156"/>
      <c r="U250" s="157"/>
      <c r="V250" s="157"/>
      <c r="W250" s="465"/>
      <c r="X250" s="59"/>
    </row>
    <row r="251" spans="1:24" ht="12.75" customHeight="1" x14ac:dyDescent="0.2">
      <c r="A251" s="443"/>
      <c r="B251" s="443"/>
      <c r="C251" s="443"/>
      <c r="D251" s="443"/>
      <c r="E251" s="443"/>
      <c r="F251" s="443"/>
      <c r="G251" s="443"/>
      <c r="H251" s="446"/>
      <c r="I251" s="446"/>
      <c r="J251" s="236" t="str">
        <f>'02-Mapa de riesgo'!G252</f>
        <v>Matriz de seguimiento a la producción científica y a la actualización de información en CvLAC y GrupLAC de los grupos de investigación de la Facultad.</v>
      </c>
      <c r="K251" s="207">
        <f>'02-Mapa de riesgo'!L252</f>
        <v>0</v>
      </c>
      <c r="L251" s="207" t="str">
        <f>'02-Mapa de riesgo'!Q252</f>
        <v>Profesional II Facultad de Ciencias Empresariales</v>
      </c>
      <c r="M251" s="208" t="str">
        <f>'02-Mapa de riesgo'!U252</f>
        <v>Oportuno</v>
      </c>
      <c r="N251" s="208" t="str">
        <f>'02-Mapa de riesgo'!Z252</f>
        <v>Preventivo</v>
      </c>
      <c r="O251" s="449"/>
      <c r="P251" s="157"/>
      <c r="Q251" s="210" t="str">
        <f>'02-Mapa de riesgo'!AG252</f>
        <v>ASUMIR</v>
      </c>
      <c r="R251" s="210">
        <f>'02-Mapa de riesgo'!AH252</f>
        <v>0</v>
      </c>
      <c r="S251" s="211">
        <f>'02-Mapa de riesgo'!AJ252</f>
        <v>0</v>
      </c>
      <c r="T251" s="156"/>
      <c r="U251" s="157"/>
      <c r="V251" s="157"/>
      <c r="W251" s="452"/>
      <c r="X251" s="59"/>
    </row>
    <row r="252" spans="1:24" ht="12.75" customHeight="1" x14ac:dyDescent="0.2">
      <c r="A252" s="444"/>
      <c r="B252" s="444"/>
      <c r="C252" s="444"/>
      <c r="D252" s="444"/>
      <c r="E252" s="444"/>
      <c r="F252" s="444"/>
      <c r="G252" s="444"/>
      <c r="H252" s="447"/>
      <c r="I252" s="447"/>
      <c r="J252" s="236">
        <f>'02-Mapa de riesgo'!G253</f>
        <v>0</v>
      </c>
      <c r="K252" s="207">
        <f>'02-Mapa de riesgo'!L253</f>
        <v>0</v>
      </c>
      <c r="L252" s="207">
        <f>'02-Mapa de riesgo'!Q253</f>
        <v>0</v>
      </c>
      <c r="M252" s="208">
        <f>'02-Mapa de riesgo'!U253</f>
        <v>0</v>
      </c>
      <c r="N252" s="208">
        <f>'02-Mapa de riesgo'!Z253</f>
        <v>0</v>
      </c>
      <c r="O252" s="450"/>
      <c r="P252" s="157"/>
      <c r="Q252" s="210">
        <f>'02-Mapa de riesgo'!AG253</f>
        <v>0</v>
      </c>
      <c r="R252" s="210">
        <f>'02-Mapa de riesgo'!AH253</f>
        <v>0</v>
      </c>
      <c r="S252" s="211">
        <f>'02-Mapa de riesgo'!AJ253</f>
        <v>0</v>
      </c>
      <c r="T252" s="156"/>
      <c r="U252" s="157"/>
      <c r="V252" s="157"/>
      <c r="W252" s="453"/>
      <c r="X252" s="59"/>
    </row>
    <row r="253" spans="1:24" ht="12.75" customHeight="1" x14ac:dyDescent="0.2">
      <c r="A253" s="454">
        <v>82</v>
      </c>
      <c r="B253" s="454" t="e">
        <f>'01-Mapa de Riesgos'!#REF!</f>
        <v>#REF!</v>
      </c>
      <c r="C253" s="455" t="e">
        <f>+'01-Mapa de Riesgos'!#REF!</f>
        <v>#REF!</v>
      </c>
      <c r="D253" s="455" t="e">
        <f>'01-Mapa de Riesgos'!#REF!</f>
        <v>#REF!</v>
      </c>
      <c r="E253" s="456" t="str">
        <f>'01-Mapa de Riesgos'!N254</f>
        <v>Posibilidad de afectación económica  por proyectos especiales con déficit presupuestal,   debido a que algunos no alcanzan los puntos de equilibrio financieros requeridos para garantizar su sostenibilidad.</v>
      </c>
      <c r="F253" s="442" t="str">
        <f>'02-Mapa de riesgo'!AD254</f>
        <v>MODERADO</v>
      </c>
      <c r="G253" s="442" t="str">
        <f>'02-Mapa de riesgo'!AE254</f>
        <v>(Proyectos que alcanzan el punto de equilibrio / Total de proyectos ejecutados) × 100</v>
      </c>
      <c r="H253" s="464"/>
      <c r="I253" s="464"/>
      <c r="J253" s="236" t="str">
        <f>'02-Mapa de riesgo'!G254</f>
        <v>Seguimiento  al comportamiento financiero de los proyectos especiales, verificando el cumplimiento del punto de equilibrio y la ejecución presupuestal.</v>
      </c>
      <c r="K253" s="207">
        <f>'02-Mapa de riesgo'!L254</f>
        <v>0</v>
      </c>
      <c r="L253" s="207" t="str">
        <f>'02-Mapa de riesgo'!Q254</f>
        <v>Director del Proyecto</v>
      </c>
      <c r="M253" s="208" t="str">
        <f>'02-Mapa de riesgo'!U254</f>
        <v>Oportuno</v>
      </c>
      <c r="N253" s="208" t="str">
        <f>'02-Mapa de riesgo'!Z254</f>
        <v>Preventivo</v>
      </c>
      <c r="O253" s="448" t="str">
        <f>'02-Mapa de riesgo'!AB254</f>
        <v>ACEPTABLE</v>
      </c>
      <c r="P253" s="157"/>
      <c r="Q253" s="210" t="str">
        <f>'02-Mapa de riesgo'!AG254</f>
        <v>REDUCIR</v>
      </c>
      <c r="R253" s="210" t="str">
        <f>'02-Mapa de riesgo'!AH254</f>
        <v>Implementar acciones relacionadas con la difusión de los servicios de la Facultad</v>
      </c>
      <c r="S253" s="211">
        <f>'02-Mapa de riesgo'!AJ254</f>
        <v>0</v>
      </c>
      <c r="T253" s="156"/>
      <c r="U253" s="157"/>
      <c r="V253" s="157"/>
      <c r="W253" s="465"/>
      <c r="X253" s="59"/>
    </row>
    <row r="254" spans="1:24" ht="12.75" customHeight="1" x14ac:dyDescent="0.2">
      <c r="A254" s="443"/>
      <c r="B254" s="443"/>
      <c r="C254" s="443"/>
      <c r="D254" s="443"/>
      <c r="E254" s="443"/>
      <c r="F254" s="443"/>
      <c r="G254" s="443"/>
      <c r="H254" s="446"/>
      <c r="I254" s="446"/>
      <c r="J254" s="236">
        <f>'02-Mapa de riesgo'!G255</f>
        <v>0</v>
      </c>
      <c r="K254" s="207">
        <f>'02-Mapa de riesgo'!L255</f>
        <v>0</v>
      </c>
      <c r="L254" s="207">
        <f>'02-Mapa de riesgo'!Q255</f>
        <v>0</v>
      </c>
      <c r="M254" s="208">
        <f>'02-Mapa de riesgo'!U255</f>
        <v>0</v>
      </c>
      <c r="N254" s="208">
        <f>'02-Mapa de riesgo'!Z255</f>
        <v>0</v>
      </c>
      <c r="O254" s="449"/>
      <c r="P254" s="157"/>
      <c r="Q254" s="210">
        <f>'02-Mapa de riesgo'!AG255</f>
        <v>0</v>
      </c>
      <c r="R254" s="210">
        <f>'02-Mapa de riesgo'!AH255</f>
        <v>0</v>
      </c>
      <c r="S254" s="211">
        <f>'02-Mapa de riesgo'!AJ255</f>
        <v>0</v>
      </c>
      <c r="T254" s="156"/>
      <c r="U254" s="157"/>
      <c r="V254" s="157"/>
      <c r="W254" s="452"/>
      <c r="X254" s="59"/>
    </row>
    <row r="255" spans="1:24" ht="12.75" customHeight="1" x14ac:dyDescent="0.2">
      <c r="A255" s="444"/>
      <c r="B255" s="444"/>
      <c r="C255" s="444"/>
      <c r="D255" s="444"/>
      <c r="E255" s="444"/>
      <c r="F255" s="444"/>
      <c r="G255" s="444"/>
      <c r="H255" s="447"/>
      <c r="I255" s="447"/>
      <c r="J255" s="236">
        <f>'02-Mapa de riesgo'!G256</f>
        <v>0</v>
      </c>
      <c r="K255" s="207">
        <f>'02-Mapa de riesgo'!L256</f>
        <v>0</v>
      </c>
      <c r="L255" s="207">
        <f>'02-Mapa de riesgo'!Q256</f>
        <v>0</v>
      </c>
      <c r="M255" s="208">
        <f>'02-Mapa de riesgo'!U256</f>
        <v>0</v>
      </c>
      <c r="N255" s="208">
        <f>'02-Mapa de riesgo'!Z256</f>
        <v>0</v>
      </c>
      <c r="O255" s="450"/>
      <c r="P255" s="157"/>
      <c r="Q255" s="210">
        <f>'02-Mapa de riesgo'!AG256</f>
        <v>0</v>
      </c>
      <c r="R255" s="210">
        <f>'02-Mapa de riesgo'!AH256</f>
        <v>0</v>
      </c>
      <c r="S255" s="211">
        <f>'02-Mapa de riesgo'!AJ256</f>
        <v>0</v>
      </c>
      <c r="T255" s="156"/>
      <c r="U255" s="157"/>
      <c r="V255" s="157"/>
      <c r="W255" s="453"/>
      <c r="X255" s="59"/>
    </row>
    <row r="256" spans="1:24" ht="12.75" customHeight="1" x14ac:dyDescent="0.2">
      <c r="A256" s="454">
        <v>83</v>
      </c>
      <c r="B256" s="454" t="e">
        <f>'01-Mapa de Riesgos'!#REF!</f>
        <v>#REF!</v>
      </c>
      <c r="C256" s="455" t="e">
        <f>+'01-Mapa de Riesgos'!#REF!</f>
        <v>#REF!</v>
      </c>
      <c r="D256" s="455" t="e">
        <f>'01-Mapa de Riesgos'!#REF!</f>
        <v>#REF!</v>
      </c>
      <c r="E256" s="456" t="str">
        <f>'01-Mapa de Riesgos'!N257</f>
        <v>Posibilidad de afectación reputacional  por pérdida de la calidad académica de los programas de la facultad,   debido a insuficientes procesos de formación, actualización y seguimiento al desempeño docente.</v>
      </c>
      <c r="F256" s="442" t="str">
        <f>'02-Mapa de riesgo'!AD257</f>
        <v>LEVE</v>
      </c>
      <c r="G256" s="442" t="str">
        <f>'02-Mapa de riesgo'!AE257</f>
        <v xml:space="preserve">Porcentaje de satisfacción de los estudiantes frente a la labor docente (evaluación de desempeño)
</v>
      </c>
      <c r="H256" s="464"/>
      <c r="I256" s="464"/>
      <c r="J256" s="236" t="str">
        <f>'02-Mapa de riesgo'!G257</f>
        <v>Evaluación Docente</v>
      </c>
      <c r="K256" s="207" t="str">
        <f>'02-Mapa de riesgo'!L257</f>
        <v>Sistema de Información</v>
      </c>
      <c r="L256" s="207" t="str">
        <f>'02-Mapa de riesgo'!Q257</f>
        <v>Vicerrectoría Académica</v>
      </c>
      <c r="M256" s="208" t="str">
        <f>'02-Mapa de riesgo'!U257</f>
        <v>Oportuno</v>
      </c>
      <c r="N256" s="208" t="str">
        <f>'02-Mapa de riesgo'!Z257</f>
        <v>Preventivo</v>
      </c>
      <c r="O256" s="448" t="str">
        <f>'02-Mapa de riesgo'!AB257</f>
        <v>FUERTE</v>
      </c>
      <c r="P256" s="157"/>
      <c r="Q256" s="210" t="str">
        <f>'02-Mapa de riesgo'!AG257</f>
        <v>ASUMIR</v>
      </c>
      <c r="R256" s="210">
        <f>'02-Mapa de riesgo'!AH257</f>
        <v>0</v>
      </c>
      <c r="S256" s="211">
        <f>'02-Mapa de riesgo'!AJ257</f>
        <v>0</v>
      </c>
      <c r="T256" s="156"/>
      <c r="U256" s="157"/>
      <c r="V256" s="157"/>
      <c r="W256" s="465"/>
      <c r="X256" s="59"/>
    </row>
    <row r="257" spans="1:24" ht="12.75" customHeight="1" x14ac:dyDescent="0.2">
      <c r="A257" s="443"/>
      <c r="B257" s="443"/>
      <c r="C257" s="443"/>
      <c r="D257" s="443"/>
      <c r="E257" s="443"/>
      <c r="F257" s="443"/>
      <c r="G257" s="443"/>
      <c r="H257" s="446"/>
      <c r="I257" s="446"/>
      <c r="J257" s="236" t="str">
        <f>'02-Mapa de riesgo'!G258</f>
        <v>Implementación de planes de mejoramiento y retroalimentación para docentes que obtengan calificaciones inferiores a 4.0 en la evaluación docente.</v>
      </c>
      <c r="K257" s="207">
        <f>'02-Mapa de riesgo'!L258</f>
        <v>0</v>
      </c>
      <c r="L257" s="207" t="str">
        <f>'02-Mapa de riesgo'!Q258</f>
        <v>Director del Programa</v>
      </c>
      <c r="M257" s="208" t="str">
        <f>'02-Mapa de riesgo'!U258</f>
        <v>Oportuno</v>
      </c>
      <c r="N257" s="208" t="str">
        <f>'02-Mapa de riesgo'!Z258</f>
        <v>Preventivo</v>
      </c>
      <c r="O257" s="449"/>
      <c r="P257" s="157"/>
      <c r="Q257" s="210" t="str">
        <f>'02-Mapa de riesgo'!AG258</f>
        <v>ASUMIR</v>
      </c>
      <c r="R257" s="210">
        <f>'02-Mapa de riesgo'!AH258</f>
        <v>0</v>
      </c>
      <c r="S257" s="211">
        <f>'02-Mapa de riesgo'!AJ258</f>
        <v>0</v>
      </c>
      <c r="T257" s="156"/>
      <c r="U257" s="157"/>
      <c r="V257" s="157"/>
      <c r="W257" s="452"/>
      <c r="X257" s="59"/>
    </row>
    <row r="258" spans="1:24" ht="12.75" customHeight="1" x14ac:dyDescent="0.2">
      <c r="A258" s="444"/>
      <c r="B258" s="444"/>
      <c r="C258" s="444"/>
      <c r="D258" s="444"/>
      <c r="E258" s="444"/>
      <c r="F258" s="444"/>
      <c r="G258" s="444"/>
      <c r="H258" s="447"/>
      <c r="I258" s="447"/>
      <c r="J258" s="236" t="str">
        <f>'02-Mapa de riesgo'!G259</f>
        <v>Consolidado de docentes que hayan tomado cursos de  formación durante el semestre ofertados por la Vicerrectoría Académica</v>
      </c>
      <c r="K258" s="207">
        <f>'02-Mapa de riesgo'!L259</f>
        <v>0</v>
      </c>
      <c r="L258" s="207" t="str">
        <f>'02-Mapa de riesgo'!Q259</f>
        <v>Profesional II Facultad de Ciencias Empresariales</v>
      </c>
      <c r="M258" s="208" t="str">
        <f>'02-Mapa de riesgo'!U259</f>
        <v>Oportuno</v>
      </c>
      <c r="N258" s="208" t="str">
        <f>'02-Mapa de riesgo'!Z259</f>
        <v>Preventivo</v>
      </c>
      <c r="O258" s="450"/>
      <c r="P258" s="157"/>
      <c r="Q258" s="210" t="str">
        <f>'02-Mapa de riesgo'!AG259</f>
        <v>ASUMIR</v>
      </c>
      <c r="R258" s="210">
        <f>'02-Mapa de riesgo'!AH259</f>
        <v>0</v>
      </c>
      <c r="S258" s="211">
        <f>'02-Mapa de riesgo'!AJ259</f>
        <v>0</v>
      </c>
      <c r="T258" s="156"/>
      <c r="U258" s="157"/>
      <c r="V258" s="157"/>
      <c r="W258" s="453"/>
      <c r="X258" s="59"/>
    </row>
    <row r="259" spans="1:24" ht="12.75" customHeight="1" x14ac:dyDescent="0.2">
      <c r="A259" s="454">
        <v>84</v>
      </c>
      <c r="B259" s="454" t="e">
        <f>'01-Mapa de Riesgos'!#REF!</f>
        <v>#REF!</v>
      </c>
      <c r="C259" s="455" t="e">
        <f>+'01-Mapa de Riesgos'!#REF!</f>
        <v>#REF!</v>
      </c>
      <c r="D259" s="455" t="e">
        <f>'01-Mapa de Riesgos'!#REF!</f>
        <v>#REF!</v>
      </c>
      <c r="E259" s="456" t="str">
        <f>'01-Mapa de Riesgos'!N260</f>
        <v>Posibilidad de afectación económica y reputacional  por la pérdida del registro calificado de los programas acádemicos de la Facultad   debido a la desatención de los tiempos de vencimiento de los mismos</v>
      </c>
      <c r="F259" s="442" t="str">
        <f>'02-Mapa de riesgo'!AD260</f>
        <v>MODERADO</v>
      </c>
      <c r="G259" s="442" t="str">
        <f>'02-Mapa de riesgo'!AE260</f>
        <v>(Número de programas sin RC/ Total de programas de la Facultad)*100</v>
      </c>
      <c r="H259" s="464"/>
      <c r="I259" s="464"/>
      <c r="J259" s="236" t="str">
        <f>'02-Mapa de riesgo'!G260</f>
        <v>Alertas emitidas por la Vicerrectoría Académica con las fechas de vencimiento de los registros calificados</v>
      </c>
      <c r="K259" s="207">
        <f>'02-Mapa de riesgo'!L260</f>
        <v>0</v>
      </c>
      <c r="L259" s="207" t="str">
        <f>'02-Mapa de riesgo'!Q260</f>
        <v>Profesional de la Vicerrectoría Académica y profesional de la Facultad</v>
      </c>
      <c r="M259" s="208" t="str">
        <f>'02-Mapa de riesgo'!U260</f>
        <v>Oportuno</v>
      </c>
      <c r="N259" s="208" t="str">
        <f>'02-Mapa de riesgo'!Z260</f>
        <v>Preventivo</v>
      </c>
      <c r="O259" s="448" t="str">
        <f>'02-Mapa de riesgo'!AB260</f>
        <v>ACEPTABLE</v>
      </c>
      <c r="P259" s="157"/>
      <c r="Q259" s="210" t="str">
        <f>'02-Mapa de riesgo'!AG260</f>
        <v>COMPARTIR</v>
      </c>
      <c r="R259" s="210" t="str">
        <f>'02-Mapa de riesgo'!AH260</f>
        <v>Implementar una estrategia de control oportuno desde la decanatura para la renovación de los registros calificados</v>
      </c>
      <c r="S259" s="211" t="str">
        <f>'02-Mapa de riesgo'!AJ260</f>
        <v>Vicerrectoría Académica</v>
      </c>
      <c r="T259" s="156"/>
      <c r="U259" s="157"/>
      <c r="V259" s="157"/>
      <c r="W259" s="465"/>
      <c r="X259" s="59"/>
    </row>
    <row r="260" spans="1:24" ht="12.75" customHeight="1" x14ac:dyDescent="0.2">
      <c r="A260" s="443"/>
      <c r="B260" s="443"/>
      <c r="C260" s="443"/>
      <c r="D260" s="443"/>
      <c r="E260" s="443"/>
      <c r="F260" s="443"/>
      <c r="G260" s="443"/>
      <c r="H260" s="446"/>
      <c r="I260" s="446"/>
      <c r="J260" s="236" t="str">
        <f>'02-Mapa de riesgo'!G261</f>
        <v xml:space="preserve">Alertas de la Facultad con cronograma de actividades para cumplimiento de las fechas </v>
      </c>
      <c r="K260" s="207">
        <f>'02-Mapa de riesgo'!L261</f>
        <v>0</v>
      </c>
      <c r="L260" s="207" t="str">
        <f>'02-Mapa de riesgo'!Q261</f>
        <v>Profesional de la Vicerrectoría Académica y profesional de la Facultad</v>
      </c>
      <c r="M260" s="208" t="str">
        <f>'02-Mapa de riesgo'!U261</f>
        <v>Oportuno</v>
      </c>
      <c r="N260" s="208" t="str">
        <f>'02-Mapa de riesgo'!Z261</f>
        <v>Preventivo</v>
      </c>
      <c r="O260" s="449"/>
      <c r="P260" s="157"/>
      <c r="Q260" s="210">
        <f>'02-Mapa de riesgo'!AG261</f>
        <v>0</v>
      </c>
      <c r="R260" s="210">
        <f>'02-Mapa de riesgo'!AH261</f>
        <v>0</v>
      </c>
      <c r="S260" s="211">
        <f>'02-Mapa de riesgo'!AJ261</f>
        <v>0</v>
      </c>
      <c r="T260" s="156"/>
      <c r="U260" s="157"/>
      <c r="V260" s="157"/>
      <c r="W260" s="452"/>
      <c r="X260" s="59"/>
    </row>
    <row r="261" spans="1:24" ht="12.75" customHeight="1" x14ac:dyDescent="0.2">
      <c r="A261" s="444"/>
      <c r="B261" s="444"/>
      <c r="C261" s="444"/>
      <c r="D261" s="444"/>
      <c r="E261" s="444"/>
      <c r="F261" s="444"/>
      <c r="G261" s="444"/>
      <c r="H261" s="447"/>
      <c r="I261" s="447"/>
      <c r="J261" s="236">
        <f>'02-Mapa de riesgo'!G262</f>
        <v>0</v>
      </c>
      <c r="K261" s="207">
        <f>'02-Mapa de riesgo'!L262</f>
        <v>0</v>
      </c>
      <c r="L261" s="207">
        <f>'02-Mapa de riesgo'!Q262</f>
        <v>0</v>
      </c>
      <c r="M261" s="208">
        <f>'02-Mapa de riesgo'!U262</f>
        <v>0</v>
      </c>
      <c r="N261" s="208">
        <f>'02-Mapa de riesgo'!Z262</f>
        <v>0</v>
      </c>
      <c r="O261" s="450"/>
      <c r="P261" s="157"/>
      <c r="Q261" s="210">
        <f>'02-Mapa de riesgo'!AG262</f>
        <v>0</v>
      </c>
      <c r="R261" s="210">
        <f>'02-Mapa de riesgo'!AH262</f>
        <v>0</v>
      </c>
      <c r="S261" s="211">
        <f>'02-Mapa de riesgo'!AJ262</f>
        <v>0</v>
      </c>
      <c r="T261" s="156"/>
      <c r="U261" s="157"/>
      <c r="V261" s="157"/>
      <c r="W261" s="453"/>
      <c r="X261" s="59"/>
    </row>
    <row r="262" spans="1:24" ht="12.75" customHeight="1" x14ac:dyDescent="0.2">
      <c r="A262" s="454">
        <v>85</v>
      </c>
      <c r="B262" s="454" t="e">
        <f>'01-Mapa de Riesgos'!#REF!</f>
        <v>#REF!</v>
      </c>
      <c r="C262" s="455" t="e">
        <f>+'01-Mapa de Riesgos'!#REF!</f>
        <v>#REF!</v>
      </c>
      <c r="D262" s="455" t="e">
        <f>'01-Mapa de Riesgos'!#REF!</f>
        <v>#REF!</v>
      </c>
      <c r="E262" s="456" t="str">
        <f>'01-Mapa de Riesgos'!N263</f>
        <v>Posibilidad de afectación económica y reputacional  por programas académicos sin acreditación de alta calidad o sin renovación de la misma   debido a la falta de seguimiento y control de los procesos de autoevaluación y planes de mejoramiento de acuerdo al contexto normativo de interés</v>
      </c>
      <c r="F262" s="442" t="str">
        <f>'02-Mapa de riesgo'!AD263</f>
        <v>MODERADO</v>
      </c>
      <c r="G262" s="442" t="str">
        <f>'02-Mapa de riesgo'!AE263</f>
        <v>(Número de programas sin acreditación de alta calidad/ Total de programas de la Facultad)*100</v>
      </c>
      <c r="H262" s="463"/>
      <c r="I262" s="464"/>
      <c r="J262" s="236" t="str">
        <f>'02-Mapa de riesgo'!G263</f>
        <v>Alertas emitidas por la Vicerrectoría Académica con las fechas de vencimiento de los registros calificados</v>
      </c>
      <c r="K262" s="207">
        <f>'02-Mapa de riesgo'!L263</f>
        <v>0</v>
      </c>
      <c r="L262" s="207" t="str">
        <f>'02-Mapa de riesgo'!Q263</f>
        <v>Profesional de la Vicerrectoría Académica y profesional de la Facultad</v>
      </c>
      <c r="M262" s="208" t="str">
        <f>'02-Mapa de riesgo'!U263</f>
        <v>Oportuno</v>
      </c>
      <c r="N262" s="208" t="str">
        <f>'02-Mapa de riesgo'!Z263</f>
        <v>Preventivo</v>
      </c>
      <c r="O262" s="448" t="str">
        <f>'02-Mapa de riesgo'!AB263</f>
        <v>ACEPTABLE</v>
      </c>
      <c r="P262" s="157"/>
      <c r="Q262" s="210" t="str">
        <f>'02-Mapa de riesgo'!AG263</f>
        <v>COMPARTIR</v>
      </c>
      <c r="R262" s="210" t="str">
        <f>'02-Mapa de riesgo'!AH263</f>
        <v>Implementar una estrategia de control oportuno desde la decanatura para la acreditación de alta calidad de los programas académicos</v>
      </c>
      <c r="S262" s="211" t="str">
        <f>'02-Mapa de riesgo'!AJ263</f>
        <v>Vicerrectoría Académica</v>
      </c>
      <c r="T262" s="156"/>
      <c r="U262" s="157"/>
      <c r="V262" s="157"/>
      <c r="W262" s="465"/>
      <c r="X262" s="59"/>
    </row>
    <row r="263" spans="1:24" ht="12.75" customHeight="1" x14ac:dyDescent="0.2">
      <c r="A263" s="443"/>
      <c r="B263" s="443"/>
      <c r="C263" s="443"/>
      <c r="D263" s="443"/>
      <c r="E263" s="443"/>
      <c r="F263" s="443"/>
      <c r="G263" s="443"/>
      <c r="H263" s="446"/>
      <c r="I263" s="446"/>
      <c r="J263" s="236" t="str">
        <f>'02-Mapa de riesgo'!G264</f>
        <v xml:space="preserve">Alertas de la Facultad con cronograma de actividades para cumplimiento de las fechas </v>
      </c>
      <c r="K263" s="207">
        <f>'02-Mapa de riesgo'!L264</f>
        <v>0</v>
      </c>
      <c r="L263" s="207" t="str">
        <f>'02-Mapa de riesgo'!Q264</f>
        <v>Profesional de la Vicerrectoría Académica y profesional de la Facultad</v>
      </c>
      <c r="M263" s="208" t="str">
        <f>'02-Mapa de riesgo'!U264</f>
        <v>Oportuno</v>
      </c>
      <c r="N263" s="208" t="str">
        <f>'02-Mapa de riesgo'!Z264</f>
        <v>Preventivo</v>
      </c>
      <c r="O263" s="449"/>
      <c r="P263" s="157"/>
      <c r="Q263" s="210">
        <f>'02-Mapa de riesgo'!AG264</f>
        <v>0</v>
      </c>
      <c r="R263" s="210">
        <f>'02-Mapa de riesgo'!AH264</f>
        <v>0</v>
      </c>
      <c r="S263" s="211">
        <f>'02-Mapa de riesgo'!AJ264</f>
        <v>0</v>
      </c>
      <c r="T263" s="156"/>
      <c r="U263" s="157"/>
      <c r="V263" s="157"/>
      <c r="W263" s="452"/>
      <c r="X263" s="59"/>
    </row>
    <row r="264" spans="1:24" ht="12.75" customHeight="1" x14ac:dyDescent="0.2">
      <c r="A264" s="444"/>
      <c r="B264" s="444"/>
      <c r="C264" s="444"/>
      <c r="D264" s="444"/>
      <c r="E264" s="444"/>
      <c r="F264" s="444"/>
      <c r="G264" s="444"/>
      <c r="H264" s="447"/>
      <c r="I264" s="447"/>
      <c r="J264" s="236">
        <f>'02-Mapa de riesgo'!G265</f>
        <v>0</v>
      </c>
      <c r="K264" s="207">
        <f>'02-Mapa de riesgo'!L265</f>
        <v>0</v>
      </c>
      <c r="L264" s="207">
        <f>'02-Mapa de riesgo'!Q265</f>
        <v>0</v>
      </c>
      <c r="M264" s="208">
        <f>'02-Mapa de riesgo'!U265</f>
        <v>0</v>
      </c>
      <c r="N264" s="208">
        <f>'02-Mapa de riesgo'!Z265</f>
        <v>0</v>
      </c>
      <c r="O264" s="450"/>
      <c r="P264" s="157"/>
      <c r="Q264" s="210">
        <f>'02-Mapa de riesgo'!AG265</f>
        <v>0</v>
      </c>
      <c r="R264" s="210">
        <f>'02-Mapa de riesgo'!AH265</f>
        <v>0</v>
      </c>
      <c r="S264" s="211">
        <f>'02-Mapa de riesgo'!AJ265</f>
        <v>0</v>
      </c>
      <c r="T264" s="156"/>
      <c r="U264" s="157"/>
      <c r="V264" s="157"/>
      <c r="W264" s="453"/>
      <c r="X264" s="59"/>
    </row>
    <row r="265" spans="1:24" ht="12.75" customHeight="1" x14ac:dyDescent="0.2">
      <c r="A265" s="454">
        <v>86</v>
      </c>
      <c r="B265" s="454" t="e">
        <f>'01-Mapa de Riesgos'!#REF!</f>
        <v>#REF!</v>
      </c>
      <c r="C265" s="455" t="e">
        <f>+'01-Mapa de Riesgos'!#REF!</f>
        <v>#REF!</v>
      </c>
      <c r="D265" s="455" t="e">
        <f>'01-Mapa de Riesgos'!#REF!</f>
        <v>#REF!</v>
      </c>
      <c r="E265" s="456" t="str">
        <f>'01-Mapa de Riesgos'!N266</f>
        <v>Posibilidad de afectación económica y reputacional  por disminución o descenso de los grupos de investigación en el escalafon de MinCiencias   a causa de pocos recursos para el proceso de investigación y/o cambios en las normas o estándares calificación de MinCiencias</v>
      </c>
      <c r="F265" s="442" t="str">
        <f>'02-Mapa de riesgo'!AD266</f>
        <v>MODERADO</v>
      </c>
      <c r="G265" s="442" t="str">
        <f>'02-Mapa de riesgo'!AE266</f>
        <v>Número de grupos de investigación que bajan de categoria / Número total de grupos categorizados en MinCiencias</v>
      </c>
      <c r="H265" s="463"/>
      <c r="I265" s="464"/>
      <c r="J265" s="236" t="str">
        <f>'02-Mapa de riesgo'!G266</f>
        <v>Acompañamiento a los grupos de investigación por parte de la Vicerrectoría de Investigaciones y la Facultad</v>
      </c>
      <c r="K265" s="207">
        <f>'02-Mapa de riesgo'!L266</f>
        <v>0</v>
      </c>
      <c r="L265" s="207" t="str">
        <f>'02-Mapa de riesgo'!Q266</f>
        <v>Vicerrectoría de Investigaciones, Innovación y Extensión</v>
      </c>
      <c r="M265" s="208" t="str">
        <f>'02-Mapa de riesgo'!U266</f>
        <v>Oportuno</v>
      </c>
      <c r="N265" s="208" t="str">
        <f>'02-Mapa de riesgo'!Z266</f>
        <v>Preventivo</v>
      </c>
      <c r="O265" s="448" t="str">
        <f>'02-Mapa de riesgo'!AB266</f>
        <v>ACEPTABLE</v>
      </c>
      <c r="P265" s="157"/>
      <c r="Q265" s="210" t="str">
        <f>'02-Mapa de riesgo'!AG266</f>
        <v>COMPARTIR</v>
      </c>
      <c r="R265" s="210" t="str">
        <f>'02-Mapa de riesgo'!AH266</f>
        <v xml:space="preserve">Seguimiento al acompañamiento a los grupos de investigación por parte de la Vicerrectoría de Investigaciones, Innovación y Extensión </v>
      </c>
      <c r="S265" s="211" t="str">
        <f>'02-Mapa de riesgo'!AJ266</f>
        <v xml:space="preserve">Vicerrectoría de Investigaciones, Innovación y Extensión </v>
      </c>
      <c r="T265" s="156"/>
      <c r="U265" s="157"/>
      <c r="V265" s="157"/>
      <c r="W265" s="465"/>
      <c r="X265" s="59"/>
    </row>
    <row r="266" spans="1:24" ht="12.75" customHeight="1" x14ac:dyDescent="0.2">
      <c r="A266" s="443"/>
      <c r="B266" s="443"/>
      <c r="C266" s="443"/>
      <c r="D266" s="443"/>
      <c r="E266" s="443"/>
      <c r="F266" s="443"/>
      <c r="G266" s="443"/>
      <c r="H266" s="446"/>
      <c r="I266" s="446"/>
      <c r="J266" s="236">
        <f>'02-Mapa de riesgo'!G267</f>
        <v>0</v>
      </c>
      <c r="K266" s="207">
        <f>'02-Mapa de riesgo'!L267</f>
        <v>0</v>
      </c>
      <c r="L266" s="207">
        <f>'02-Mapa de riesgo'!Q267</f>
        <v>0</v>
      </c>
      <c r="M266" s="208">
        <f>'02-Mapa de riesgo'!U267</f>
        <v>0</v>
      </c>
      <c r="N266" s="208">
        <f>'02-Mapa de riesgo'!Z267</f>
        <v>0</v>
      </c>
      <c r="O266" s="449"/>
      <c r="P266" s="157"/>
      <c r="Q266" s="210">
        <f>'02-Mapa de riesgo'!AG267</f>
        <v>0</v>
      </c>
      <c r="R266" s="210">
        <f>'02-Mapa de riesgo'!AH267</f>
        <v>0</v>
      </c>
      <c r="S266" s="211">
        <f>'02-Mapa de riesgo'!AJ267</f>
        <v>0</v>
      </c>
      <c r="T266" s="156"/>
      <c r="U266" s="157"/>
      <c r="V266" s="157"/>
      <c r="W266" s="452"/>
      <c r="X266" s="59"/>
    </row>
    <row r="267" spans="1:24" ht="12.75" customHeight="1" x14ac:dyDescent="0.2">
      <c r="A267" s="444"/>
      <c r="B267" s="444"/>
      <c r="C267" s="444"/>
      <c r="D267" s="444"/>
      <c r="E267" s="444"/>
      <c r="F267" s="444"/>
      <c r="G267" s="444"/>
      <c r="H267" s="447"/>
      <c r="I267" s="447"/>
      <c r="J267" s="236">
        <f>'02-Mapa de riesgo'!G268</f>
        <v>0</v>
      </c>
      <c r="K267" s="207">
        <f>'02-Mapa de riesgo'!L268</f>
        <v>0</v>
      </c>
      <c r="L267" s="207">
        <f>'02-Mapa de riesgo'!Q268</f>
        <v>0</v>
      </c>
      <c r="M267" s="208">
        <f>'02-Mapa de riesgo'!U268</f>
        <v>0</v>
      </c>
      <c r="N267" s="208">
        <f>'02-Mapa de riesgo'!Z268</f>
        <v>0</v>
      </c>
      <c r="O267" s="450"/>
      <c r="P267" s="157"/>
      <c r="Q267" s="210">
        <f>'02-Mapa de riesgo'!AG268</f>
        <v>0</v>
      </c>
      <c r="R267" s="210">
        <f>'02-Mapa de riesgo'!AH268</f>
        <v>0</v>
      </c>
      <c r="S267" s="211">
        <f>'02-Mapa de riesgo'!AJ268</f>
        <v>0</v>
      </c>
      <c r="T267" s="156"/>
      <c r="U267" s="157"/>
      <c r="V267" s="157"/>
      <c r="W267" s="453"/>
      <c r="X267" s="59"/>
    </row>
    <row r="268" spans="1:24" ht="12.75" customHeight="1" x14ac:dyDescent="0.2">
      <c r="A268" s="454">
        <v>87</v>
      </c>
      <c r="B268" s="454" t="e">
        <f>'01-Mapa de Riesgos'!#REF!</f>
        <v>#REF!</v>
      </c>
      <c r="C268" s="455" t="e">
        <f>+'01-Mapa de Riesgos'!#REF!</f>
        <v>#REF!</v>
      </c>
      <c r="D268" s="455" t="e">
        <f>'01-Mapa de Riesgos'!#REF!</f>
        <v>#REF!</v>
      </c>
      <c r="E268" s="456" t="str">
        <f>'01-Mapa de Riesgos'!N269</f>
        <v>Posibilidad de afectación económica y reputacional  por el incumplimiento o desatención de algunos procesos misionales de la facultad,   debido a la desatención y/o ejecución inadecuada de los procesos misionales de la facultad, ocasionada por la alta demanda derivada del significativo número de estudiantes de pregrado y posgrado y la insuficiencia de personal administrativo para atender oportunamente dicha población.</v>
      </c>
      <c r="F268" s="442" t="str">
        <f>'02-Mapa de riesgo'!AD269</f>
        <v>LEVE</v>
      </c>
      <c r="G268" s="442" t="str">
        <f>'02-Mapa de riesgo'!AE269</f>
        <v>% de asignaturas cubiertas por docentes de planta</v>
      </c>
      <c r="H268" s="464"/>
      <c r="I268" s="464"/>
      <c r="J268" s="236" t="str">
        <f>'02-Mapa de riesgo'!G269</f>
        <v>Adopción y aplicación del reglamento interno del Consejo de Facultad</v>
      </c>
      <c r="K268" s="207" t="str">
        <f>'02-Mapa de riesgo'!L269</f>
        <v>Word</v>
      </c>
      <c r="L268" s="207">
        <f>'02-Mapa de riesgo'!Q269</f>
        <v>0</v>
      </c>
      <c r="M268" s="208" t="str">
        <f>'02-Mapa de riesgo'!U269</f>
        <v>Oportuno</v>
      </c>
      <c r="N268" s="208" t="str">
        <f>'02-Mapa de riesgo'!Z269</f>
        <v>Preventivo</v>
      </c>
      <c r="O268" s="448" t="str">
        <f>'02-Mapa de riesgo'!AB269</f>
        <v>ACEPTABLE</v>
      </c>
      <c r="P268" s="157"/>
      <c r="Q268" s="210" t="str">
        <f>'02-Mapa de riesgo'!AG269</f>
        <v>ASUMIR</v>
      </c>
      <c r="R268" s="210">
        <f>'02-Mapa de riesgo'!AH269</f>
        <v>0</v>
      </c>
      <c r="S268" s="211">
        <f>'02-Mapa de riesgo'!AJ269</f>
        <v>0</v>
      </c>
      <c r="T268" s="156"/>
      <c r="U268" s="157"/>
      <c r="V268" s="157"/>
      <c r="W268" s="465"/>
      <c r="X268" s="59"/>
    </row>
    <row r="269" spans="1:24" ht="12.75" customHeight="1" x14ac:dyDescent="0.2">
      <c r="A269" s="443"/>
      <c r="B269" s="443"/>
      <c r="C269" s="443"/>
      <c r="D269" s="443"/>
      <c r="E269" s="443"/>
      <c r="F269" s="443"/>
      <c r="G269" s="443"/>
      <c r="H269" s="446"/>
      <c r="I269" s="446"/>
      <c r="J269" s="236" t="str">
        <f>'02-Mapa de riesgo'!G270</f>
        <v>Seguimiento a la implementación de los manuales de procedimiento</v>
      </c>
      <c r="K269" s="207">
        <f>'02-Mapa de riesgo'!L270</f>
        <v>0</v>
      </c>
      <c r="L269" s="207" t="str">
        <f>'02-Mapa de riesgo'!Q270</f>
        <v>Profesional</v>
      </c>
      <c r="M269" s="208" t="str">
        <f>'02-Mapa de riesgo'!U270</f>
        <v>Oportuno</v>
      </c>
      <c r="N269" s="208" t="str">
        <f>'02-Mapa de riesgo'!Z270</f>
        <v>Preventivo</v>
      </c>
      <c r="O269" s="449"/>
      <c r="P269" s="157"/>
      <c r="Q269" s="210" t="str">
        <f>'02-Mapa de riesgo'!AG270</f>
        <v>ASUMIR</v>
      </c>
      <c r="R269" s="210">
        <f>'02-Mapa de riesgo'!AH270</f>
        <v>0</v>
      </c>
      <c r="S269" s="211">
        <f>'02-Mapa de riesgo'!AJ270</f>
        <v>0</v>
      </c>
      <c r="T269" s="156"/>
      <c r="U269" s="157"/>
      <c r="V269" s="157"/>
      <c r="W269" s="452"/>
      <c r="X269" s="59"/>
    </row>
    <row r="270" spans="1:24" ht="12.75" customHeight="1" x14ac:dyDescent="0.2">
      <c r="A270" s="444"/>
      <c r="B270" s="444"/>
      <c r="C270" s="444"/>
      <c r="D270" s="444"/>
      <c r="E270" s="444"/>
      <c r="F270" s="444"/>
      <c r="G270" s="444"/>
      <c r="H270" s="447"/>
      <c r="I270" s="447"/>
      <c r="J270" s="236" t="str">
        <f>'02-Mapa de riesgo'!G271</f>
        <v>Actualización y mejora de los Instrumentos de gestión</v>
      </c>
      <c r="K270" s="207">
        <f>'02-Mapa de riesgo'!L271</f>
        <v>0</v>
      </c>
      <c r="L270" s="207" t="str">
        <f>'02-Mapa de riesgo'!Q271</f>
        <v>Profesional</v>
      </c>
      <c r="M270" s="208" t="str">
        <f>'02-Mapa de riesgo'!U271</f>
        <v>Oportuno</v>
      </c>
      <c r="N270" s="208" t="str">
        <f>'02-Mapa de riesgo'!Z271</f>
        <v>Preventivo</v>
      </c>
      <c r="O270" s="450"/>
      <c r="P270" s="157"/>
      <c r="Q270" s="210" t="str">
        <f>'02-Mapa de riesgo'!AG271</f>
        <v>ASUMIR</v>
      </c>
      <c r="R270" s="210">
        <f>'02-Mapa de riesgo'!AH271</f>
        <v>0</v>
      </c>
      <c r="S270" s="211">
        <f>'02-Mapa de riesgo'!AJ271</f>
        <v>0</v>
      </c>
      <c r="T270" s="156"/>
      <c r="U270" s="157"/>
      <c r="V270" s="157"/>
      <c r="W270" s="453"/>
      <c r="X270" s="59"/>
    </row>
    <row r="271" spans="1:24" ht="12.75" customHeight="1" x14ac:dyDescent="0.2">
      <c r="A271" s="454">
        <v>88</v>
      </c>
      <c r="B271" s="454" t="str">
        <f>'01-Mapa de Riesgos'!D182</f>
        <v>CONTROL_SEGUIMIENTO</v>
      </c>
      <c r="C271" s="455" t="str">
        <f>+'01-Mapa de Riesgos'!F182</f>
        <v>NO</v>
      </c>
      <c r="D271" s="455" t="str">
        <f>'01-Mapa de Riesgos'!J182</f>
        <v>Gestión</v>
      </c>
      <c r="E271" s="456" t="str">
        <f>'01-Mapa de Riesgos'!N272</f>
        <v>Posibilidad de afectación reputacional  por afectación en la calidad y continuidad de los procesos misionales académicos de la facultad,   debido a la insuficiencia de docentes de planta para atender las necesidades institucionales, lo que incrementa la dependencia de profesores catedráticos para el desarrollo de actividades sustantivas, ocasionado por jubilaciones, cambios laborales y el aumento de requerimientos académicos que han reducido la disponibilidad del cuerpo profesoral.</v>
      </c>
      <c r="F271" s="442" t="str">
        <f>'02-Mapa de riesgo'!AD272</f>
        <v>LEVE</v>
      </c>
      <c r="G271" s="442" t="str">
        <f>'02-Mapa de riesgo'!AE272</f>
        <v>Número de docentes disponibles / Número de docentes requeridos para atender la oferta académica</v>
      </c>
      <c r="H271" s="464"/>
      <c r="I271" s="464"/>
      <c r="J271" s="236" t="str">
        <f>'02-Mapa de riesgo'!G272</f>
        <v>Planeación y monitoreo de la carga docente</v>
      </c>
      <c r="K271" s="207" t="str">
        <f>'02-Mapa de riesgo'!L272</f>
        <v>Aplicativo Asignación Docente</v>
      </c>
      <c r="L271" s="207" t="str">
        <f>'02-Mapa de riesgo'!Q272</f>
        <v>Directores Programa / Decano</v>
      </c>
      <c r="M271" s="208" t="str">
        <f>'02-Mapa de riesgo'!U272</f>
        <v>Oportuno</v>
      </c>
      <c r="N271" s="208" t="str">
        <f>'02-Mapa de riesgo'!Z272</f>
        <v>Detectivo</v>
      </c>
      <c r="O271" s="448" t="str">
        <f>'02-Mapa de riesgo'!AB272</f>
        <v>ACEPTABLE</v>
      </c>
      <c r="P271" s="157"/>
      <c r="Q271" s="210" t="str">
        <f>'02-Mapa de riesgo'!AG272</f>
        <v>ASUMIR</v>
      </c>
      <c r="R271" s="210">
        <f>'02-Mapa de riesgo'!AH272</f>
        <v>0</v>
      </c>
      <c r="S271" s="211">
        <f>'02-Mapa de riesgo'!AJ272</f>
        <v>0</v>
      </c>
      <c r="T271" s="156"/>
      <c r="U271" s="157"/>
      <c r="V271" s="157"/>
      <c r="W271" s="465"/>
      <c r="X271" s="59"/>
    </row>
    <row r="272" spans="1:24" ht="12.75" customHeight="1" x14ac:dyDescent="0.2">
      <c r="A272" s="443"/>
      <c r="B272" s="443"/>
      <c r="C272" s="443"/>
      <c r="D272" s="443"/>
      <c r="E272" s="443"/>
      <c r="F272" s="443"/>
      <c r="G272" s="443"/>
      <c r="H272" s="446"/>
      <c r="I272" s="446"/>
      <c r="J272" s="236" t="str">
        <f>'02-Mapa de riesgo'!G273</f>
        <v>Seguimiento a la disponibilidad del cuerpo docente</v>
      </c>
      <c r="K272" s="207">
        <f>'02-Mapa de riesgo'!L273</f>
        <v>0</v>
      </c>
      <c r="L272" s="207" t="str">
        <f>'02-Mapa de riesgo'!Q273</f>
        <v>Directores Programa / Decano</v>
      </c>
      <c r="M272" s="208" t="str">
        <f>'02-Mapa de riesgo'!U273</f>
        <v>Oportuno</v>
      </c>
      <c r="N272" s="208" t="str">
        <f>'02-Mapa de riesgo'!Z273</f>
        <v>Detectivo</v>
      </c>
      <c r="O272" s="449"/>
      <c r="P272" s="157"/>
      <c r="Q272" s="210" t="str">
        <f>'02-Mapa de riesgo'!AG273</f>
        <v>ASUMIR</v>
      </c>
      <c r="R272" s="210">
        <f>'02-Mapa de riesgo'!AH273</f>
        <v>0</v>
      </c>
      <c r="S272" s="211">
        <f>'02-Mapa de riesgo'!AJ273</f>
        <v>0</v>
      </c>
      <c r="T272" s="156"/>
      <c r="U272" s="157"/>
      <c r="V272" s="157"/>
      <c r="W272" s="452"/>
      <c r="X272" s="59"/>
    </row>
    <row r="273" spans="1:24" ht="12.75" customHeight="1" x14ac:dyDescent="0.2">
      <c r="A273" s="444"/>
      <c r="B273" s="444"/>
      <c r="C273" s="444"/>
      <c r="D273" s="444"/>
      <c r="E273" s="444"/>
      <c r="F273" s="444"/>
      <c r="G273" s="444"/>
      <c r="H273" s="447"/>
      <c r="I273" s="447"/>
      <c r="J273" s="236" t="str">
        <f>'02-Mapa de riesgo'!G274</f>
        <v>Plan de contingencia para la cobertura académica</v>
      </c>
      <c r="K273" s="207">
        <f>'02-Mapa de riesgo'!L274</f>
        <v>0</v>
      </c>
      <c r="L273" s="207" t="str">
        <f>'02-Mapa de riesgo'!Q274</f>
        <v>Directores Programa / Decano</v>
      </c>
      <c r="M273" s="208" t="str">
        <f>'02-Mapa de riesgo'!U274</f>
        <v>Oportuno</v>
      </c>
      <c r="N273" s="208" t="str">
        <f>'02-Mapa de riesgo'!Z274</f>
        <v>Detectivo</v>
      </c>
      <c r="O273" s="450"/>
      <c r="P273" s="157"/>
      <c r="Q273" s="210" t="str">
        <f>'02-Mapa de riesgo'!AG274</f>
        <v>ASUMIR</v>
      </c>
      <c r="R273" s="210">
        <f>'02-Mapa de riesgo'!AH274</f>
        <v>0</v>
      </c>
      <c r="S273" s="211">
        <f>'02-Mapa de riesgo'!AJ274</f>
        <v>0</v>
      </c>
      <c r="T273" s="156"/>
      <c r="U273" s="157"/>
      <c r="V273" s="157"/>
      <c r="W273" s="453"/>
      <c r="X273" s="59"/>
    </row>
    <row r="274" spans="1:24" ht="12.75" customHeight="1" x14ac:dyDescent="0.2">
      <c r="A274" s="457">
        <v>89</v>
      </c>
      <c r="B274" s="454" t="str">
        <f>'01-Mapa de Riesgos'!D185</f>
        <v>CONTROL_SEGUIMIENTO</v>
      </c>
      <c r="C274" s="455" t="str">
        <f>+'01-Mapa de Riesgos'!F185</f>
        <v>NO</v>
      </c>
      <c r="D274" s="455" t="str">
        <f>'01-Mapa de Riesgos'!J185</f>
        <v>Integridad_Pública_Corrupción</v>
      </c>
      <c r="E274" s="456" t="str">
        <f>'01-Mapa de Riesgos'!N275</f>
        <v>Posibilidad de afectación económica y reputacional  por la no obtención o vencimiento del registro calificado que permite a los programas abrir cohortes y garantizar su funcionamiento académico,   debido a no presentar los informes requeridos y exigidos por el MEN.</v>
      </c>
      <c r="F274" s="442" t="str">
        <f>'02-Mapa de riesgo'!AD275</f>
        <v>LEVE</v>
      </c>
      <c r="G274" s="442" t="str">
        <f>'02-Mapa de riesgo'!AE275</f>
        <v>% de programas con registro calificado vigente</v>
      </c>
      <c r="H274" s="463"/>
      <c r="I274" s="464"/>
      <c r="J274" s="236" t="str">
        <f>'02-Mapa de riesgo'!G275</f>
        <v>Seguimiento a vigencias del registro calificado</v>
      </c>
      <c r="K274" s="207" t="str">
        <f>'02-Mapa de riesgo'!L275</f>
        <v>Excel</v>
      </c>
      <c r="L274" s="207" t="str">
        <f>'02-Mapa de riesgo'!Q275</f>
        <v>Directores Programa / Decano</v>
      </c>
      <c r="M274" s="208" t="str">
        <f>'02-Mapa de riesgo'!U275</f>
        <v>Oportuno</v>
      </c>
      <c r="N274" s="208" t="str">
        <f>'02-Mapa de riesgo'!Z275</f>
        <v>Preventivo</v>
      </c>
      <c r="O274" s="448" t="str">
        <f>'02-Mapa de riesgo'!AB275</f>
        <v>ACEPTABLE</v>
      </c>
      <c r="P274" s="157"/>
      <c r="Q274" s="210" t="str">
        <f>'02-Mapa de riesgo'!AG275</f>
        <v>ASUMIR</v>
      </c>
      <c r="R274" s="210">
        <f>'02-Mapa de riesgo'!AH275</f>
        <v>0</v>
      </c>
      <c r="S274" s="211">
        <f>'02-Mapa de riesgo'!AJ275</f>
        <v>0</v>
      </c>
      <c r="T274" s="156"/>
      <c r="U274" s="157"/>
      <c r="V274" s="157"/>
      <c r="W274" s="465"/>
      <c r="X274" s="59"/>
    </row>
    <row r="275" spans="1:24" ht="12.75" customHeight="1" x14ac:dyDescent="0.2">
      <c r="A275" s="443"/>
      <c r="B275" s="443"/>
      <c r="C275" s="443"/>
      <c r="D275" s="443"/>
      <c r="E275" s="443"/>
      <c r="F275" s="443"/>
      <c r="G275" s="443"/>
      <c r="H275" s="446"/>
      <c r="I275" s="446"/>
      <c r="J275" s="236" t="str">
        <f>'02-Mapa de riesgo'!G276</f>
        <v>Verificación del cumplimiento de requisitos del MEN</v>
      </c>
      <c r="K275" s="207">
        <f>'02-Mapa de riesgo'!L276</f>
        <v>0</v>
      </c>
      <c r="L275" s="207" t="str">
        <f>'02-Mapa de riesgo'!Q276</f>
        <v>Directores del programa / Vicerrectoría Académcia</v>
      </c>
      <c r="M275" s="208" t="str">
        <f>'02-Mapa de riesgo'!U276</f>
        <v>Oportuno</v>
      </c>
      <c r="N275" s="208" t="str">
        <f>'02-Mapa de riesgo'!Z276</f>
        <v>Detectivo</v>
      </c>
      <c r="O275" s="449"/>
      <c r="P275" s="157"/>
      <c r="Q275" s="210" t="str">
        <f>'02-Mapa de riesgo'!AG276</f>
        <v>ASUMIR</v>
      </c>
      <c r="R275" s="210">
        <f>'02-Mapa de riesgo'!AH276</f>
        <v>0</v>
      </c>
      <c r="S275" s="211">
        <f>'02-Mapa de riesgo'!AJ276</f>
        <v>0</v>
      </c>
      <c r="T275" s="156"/>
      <c r="U275" s="157"/>
      <c r="V275" s="157"/>
      <c r="W275" s="452"/>
      <c r="X275" s="59"/>
    </row>
    <row r="276" spans="1:24" ht="12.75" customHeight="1" x14ac:dyDescent="0.2">
      <c r="A276" s="444"/>
      <c r="B276" s="444"/>
      <c r="C276" s="444"/>
      <c r="D276" s="444"/>
      <c r="E276" s="444"/>
      <c r="F276" s="444"/>
      <c r="G276" s="444"/>
      <c r="H276" s="447"/>
      <c r="I276" s="447"/>
      <c r="J276" s="236" t="str">
        <f>'02-Mapa de riesgo'!G277</f>
        <v>Asignación cronogramas de renovación</v>
      </c>
      <c r="K276" s="207">
        <f>'02-Mapa de riesgo'!L277</f>
        <v>0</v>
      </c>
      <c r="L276" s="207" t="str">
        <f>'02-Mapa de riesgo'!Q277</f>
        <v>Directores Programa / Decano/ Vicerrectoría Académica</v>
      </c>
      <c r="M276" s="208" t="str">
        <f>'02-Mapa de riesgo'!U277</f>
        <v>Oportuno</v>
      </c>
      <c r="N276" s="208" t="str">
        <f>'02-Mapa de riesgo'!Z277</f>
        <v>Preventivo</v>
      </c>
      <c r="O276" s="450"/>
      <c r="P276" s="157"/>
      <c r="Q276" s="210" t="str">
        <f>'02-Mapa de riesgo'!AG277</f>
        <v>ASUMIR</v>
      </c>
      <c r="R276" s="210">
        <f>'02-Mapa de riesgo'!AH277</f>
        <v>0</v>
      </c>
      <c r="S276" s="211">
        <f>'02-Mapa de riesgo'!AJ277</f>
        <v>0</v>
      </c>
      <c r="T276" s="156"/>
      <c r="U276" s="157"/>
      <c r="V276" s="157"/>
      <c r="W276" s="453"/>
      <c r="X276" s="59"/>
    </row>
    <row r="277" spans="1:24" ht="12.75" customHeight="1" x14ac:dyDescent="0.2">
      <c r="A277" s="454">
        <v>90</v>
      </c>
      <c r="B277" s="454" t="str">
        <f>'01-Mapa de Riesgos'!D188</f>
        <v>ADMINISTRACIÓN_INSTITUCIONAL</v>
      </c>
      <c r="C277" s="455" t="str">
        <f>+'01-Mapa de Riesgos'!F188</f>
        <v>NO</v>
      </c>
      <c r="D277" s="455" t="str">
        <f>'01-Mapa de Riesgos'!J188</f>
        <v>Gestión</v>
      </c>
      <c r="E277" s="456" t="str">
        <f>'01-Mapa de Riesgos'!N278</f>
        <v>Posibilidad de afectación reputacional  por insuficiencia de equipos e infraestructura para la prestación del servicio estudiantil,   debido a incremento en el ingreso de alumnos a los programas de la facultad y/o que no se logre el punto de equilibrio.</v>
      </c>
      <c r="F277" s="442" t="str">
        <f>'02-Mapa de riesgo'!AD278</f>
        <v>LEVE</v>
      </c>
      <c r="G277" s="442" t="str">
        <f>'02-Mapa de riesgo'!AE278</f>
        <v xml:space="preserve">(# de espacios y equipos entregados / # de espacios y equipos proyectados para la vigencia) * 100 </v>
      </c>
      <c r="H277" s="464"/>
      <c r="I277" s="464"/>
      <c r="J277" s="236" t="str">
        <f>'02-Mapa de riesgo'!G278</f>
        <v>Verificar y encontrar alquiler de espacios para lograr los objetivos de aprendizaje y practicas, especialmente de las tecnologías</v>
      </c>
      <c r="K277" s="207">
        <f>'02-Mapa de riesgo'!L278</f>
        <v>0</v>
      </c>
      <c r="L277" s="207" t="str">
        <f>'02-Mapa de riesgo'!Q278</f>
        <v>Decano y Directores de Programa</v>
      </c>
      <c r="M277" s="208" t="str">
        <f>'02-Mapa de riesgo'!U278</f>
        <v>Oportuno</v>
      </c>
      <c r="N277" s="208" t="str">
        <f>'02-Mapa de riesgo'!Z278</f>
        <v>Preventivo</v>
      </c>
      <c r="O277" s="448" t="str">
        <f>'02-Mapa de riesgo'!AB278</f>
        <v>ACEPTABLE</v>
      </c>
      <c r="P277" s="157"/>
      <c r="Q277" s="210" t="str">
        <f>'02-Mapa de riesgo'!AG278</f>
        <v>ASUMIR</v>
      </c>
      <c r="R277" s="210">
        <f>'02-Mapa de riesgo'!AH278</f>
        <v>0</v>
      </c>
      <c r="S277" s="211">
        <f>'02-Mapa de riesgo'!AJ278</f>
        <v>0</v>
      </c>
      <c r="T277" s="156"/>
      <c r="U277" s="157"/>
      <c r="V277" s="157"/>
      <c r="W277" s="465"/>
      <c r="X277" s="59"/>
    </row>
    <row r="278" spans="1:24" ht="12.75" customHeight="1" x14ac:dyDescent="0.2">
      <c r="A278" s="443"/>
      <c r="B278" s="443"/>
      <c r="C278" s="443"/>
      <c r="D278" s="443"/>
      <c r="E278" s="443"/>
      <c r="F278" s="443"/>
      <c r="G278" s="443"/>
      <c r="H278" s="446"/>
      <c r="I278" s="446"/>
      <c r="J278" s="236" t="str">
        <f>'02-Mapa de riesgo'!G279</f>
        <v>Seguimiento a las entregas de los equipos aprobados</v>
      </c>
      <c r="K278" s="207">
        <f>'02-Mapa de riesgo'!L279</f>
        <v>0</v>
      </c>
      <c r="L278" s="207" t="str">
        <f>'02-Mapa de riesgo'!Q279</f>
        <v>Directores de programa y laboratoristas</v>
      </c>
      <c r="M278" s="208" t="str">
        <f>'02-Mapa de riesgo'!U279</f>
        <v>Oportuno</v>
      </c>
      <c r="N278" s="208" t="str">
        <f>'02-Mapa de riesgo'!Z279</f>
        <v>Detectivo</v>
      </c>
      <c r="O278" s="449"/>
      <c r="P278" s="157"/>
      <c r="Q278" s="210" t="str">
        <f>'02-Mapa de riesgo'!AG279</f>
        <v>ASUMIR</v>
      </c>
      <c r="R278" s="210">
        <f>'02-Mapa de riesgo'!AH279</f>
        <v>0</v>
      </c>
      <c r="S278" s="211">
        <f>'02-Mapa de riesgo'!AJ279</f>
        <v>0</v>
      </c>
      <c r="T278" s="156"/>
      <c r="U278" s="157"/>
      <c r="V278" s="157"/>
      <c r="W278" s="452"/>
      <c r="X278" s="59"/>
    </row>
    <row r="279" spans="1:24" ht="12.75" customHeight="1" x14ac:dyDescent="0.2">
      <c r="A279" s="444"/>
      <c r="B279" s="444"/>
      <c r="C279" s="444"/>
      <c r="D279" s="444"/>
      <c r="E279" s="444"/>
      <c r="F279" s="444"/>
      <c r="G279" s="444"/>
      <c r="H279" s="447"/>
      <c r="I279" s="447"/>
      <c r="J279" s="236" t="str">
        <f>'02-Mapa de riesgo'!G280</f>
        <v xml:space="preserve">Hacer las solicitudes oportunas del mantenimieto </v>
      </c>
      <c r="K279" s="207">
        <f>'02-Mapa de riesgo'!L280</f>
        <v>0</v>
      </c>
      <c r="L279" s="207" t="str">
        <f>'02-Mapa de riesgo'!Q280</f>
        <v>Directores de programa y laboratoristas</v>
      </c>
      <c r="M279" s="208" t="str">
        <f>'02-Mapa de riesgo'!U280</f>
        <v>Oportuno</v>
      </c>
      <c r="N279" s="208" t="str">
        <f>'02-Mapa de riesgo'!Z280</f>
        <v>Preventivo</v>
      </c>
      <c r="O279" s="450"/>
      <c r="P279" s="157"/>
      <c r="Q279" s="210" t="str">
        <f>'02-Mapa de riesgo'!AG280</f>
        <v>ASUMIR</v>
      </c>
      <c r="R279" s="210">
        <f>'02-Mapa de riesgo'!AH280</f>
        <v>0</v>
      </c>
      <c r="S279" s="211">
        <f>'02-Mapa de riesgo'!AJ280</f>
        <v>0</v>
      </c>
      <c r="T279" s="156"/>
      <c r="U279" s="157"/>
      <c r="V279" s="157"/>
      <c r="W279" s="453"/>
      <c r="X279" s="59"/>
    </row>
    <row r="280" spans="1:24" ht="12.75" customHeight="1" x14ac:dyDescent="0.2">
      <c r="A280" s="454">
        <v>91</v>
      </c>
      <c r="B280" s="457" t="str">
        <f>'01-Mapa de Riesgos'!D191</f>
        <v>ADMINISTRACIÓN_INSTITUCIONAL</v>
      </c>
      <c r="C280" s="456" t="str">
        <f>+'01-Mapa de Riesgos'!F191</f>
        <v>NO</v>
      </c>
      <c r="D280" s="456" t="str">
        <f>'01-Mapa de Riesgos'!J191</f>
        <v>Gestión</v>
      </c>
      <c r="E280" s="456" t="str">
        <f>'01-Mapa de Riesgos'!N281</f>
        <v>Posibilidad de afectación económica y reputacional  por Deserción academica   debido a que el estudiante perdió interés por el enfoque que se le dio al programa, no se sintió identificado con el mismo y/o presenta debilidades en conocimientos básicos que dificultan su adaptación a la vida universitaria.</v>
      </c>
      <c r="F280" s="442" t="str">
        <f>'02-Mapa de riesgo'!AD281</f>
        <v>LEVE</v>
      </c>
      <c r="G280" s="442" t="str">
        <f>'02-Mapa de riesgo'!AE281</f>
        <v>Indicador de deserción de la Vicerectoria de Bienestar Universitario</v>
      </c>
      <c r="H280" s="445"/>
      <c r="I280" s="445"/>
      <c r="J280" s="236" t="str">
        <f>'02-Mapa de riesgo'!G281</f>
        <v>Sensibilizar a los estudiantes desde que ingresan a la UTP con respecto a los beneficios o apoyos a los que pueden acceder a través del PAI</v>
      </c>
      <c r="K280" s="207">
        <f>'02-Mapa de riesgo'!L281</f>
        <v>0</v>
      </c>
      <c r="L280" s="207" t="str">
        <f>'02-Mapa de riesgo'!Q281</f>
        <v>Directores de programa, Auxiliares y PAI</v>
      </c>
      <c r="M280" s="208" t="str">
        <f>'02-Mapa de riesgo'!U281</f>
        <v>Oportuno</v>
      </c>
      <c r="N280" s="208" t="str">
        <f>'02-Mapa de riesgo'!Z281</f>
        <v>Preventivo</v>
      </c>
      <c r="O280" s="448" t="str">
        <f>'02-Mapa de riesgo'!AB281</f>
        <v>ACEPTABLE</v>
      </c>
      <c r="P280" s="157"/>
      <c r="Q280" s="210" t="str">
        <f>'02-Mapa de riesgo'!AG281</f>
        <v>ASUMIR</v>
      </c>
      <c r="R280" s="210">
        <f>'02-Mapa de riesgo'!AH281</f>
        <v>0</v>
      </c>
      <c r="S280" s="211">
        <f>'02-Mapa de riesgo'!AJ281</f>
        <v>0</v>
      </c>
      <c r="T280" s="156"/>
      <c r="U280" s="157"/>
      <c r="V280" s="157"/>
      <c r="W280" s="451"/>
      <c r="X280" s="159"/>
    </row>
    <row r="281" spans="1:24" ht="12.75" customHeight="1" x14ac:dyDescent="0.2">
      <c r="A281" s="443"/>
      <c r="B281" s="443"/>
      <c r="C281" s="443"/>
      <c r="D281" s="443"/>
      <c r="E281" s="443"/>
      <c r="F281" s="443"/>
      <c r="G281" s="443"/>
      <c r="H281" s="446"/>
      <c r="I281" s="446"/>
      <c r="J281" s="236" t="str">
        <f>'02-Mapa de riesgo'!G282</f>
        <v xml:space="preserve">Fortalecer la promoción de los programas y hacer una nivelación a los estudiantes antes de iniciar las clases </v>
      </c>
      <c r="K281" s="207">
        <f>'02-Mapa de riesgo'!L282</f>
        <v>0</v>
      </c>
      <c r="L281" s="207" t="str">
        <f>'02-Mapa de riesgo'!Q282</f>
        <v>Directores de programa, Auxiliares, Docentes transitorios y de planta,profesional de apoyo</v>
      </c>
      <c r="M281" s="208" t="str">
        <f>'02-Mapa de riesgo'!U282</f>
        <v>Oportuno</v>
      </c>
      <c r="N281" s="208" t="str">
        <f>'02-Mapa de riesgo'!Z282</f>
        <v>Preventivo</v>
      </c>
      <c r="O281" s="449"/>
      <c r="P281" s="157"/>
      <c r="Q281" s="210" t="str">
        <f>'02-Mapa de riesgo'!AG282</f>
        <v>ASUMIR</v>
      </c>
      <c r="R281" s="210">
        <f>'02-Mapa de riesgo'!AH282</f>
        <v>0</v>
      </c>
      <c r="S281" s="211">
        <f>'02-Mapa de riesgo'!AJ282</f>
        <v>0</v>
      </c>
      <c r="T281" s="156"/>
      <c r="U281" s="157"/>
      <c r="V281" s="157"/>
      <c r="W281" s="452"/>
      <c r="X281" s="159"/>
    </row>
    <row r="282" spans="1:24" ht="12.75" customHeight="1" x14ac:dyDescent="0.2">
      <c r="A282" s="444"/>
      <c r="B282" s="444"/>
      <c r="C282" s="444"/>
      <c r="D282" s="444"/>
      <c r="E282" s="444"/>
      <c r="F282" s="444"/>
      <c r="G282" s="444"/>
      <c r="H282" s="447"/>
      <c r="I282" s="447"/>
      <c r="J282" s="236" t="str">
        <f>'02-Mapa de riesgo'!G283</f>
        <v xml:space="preserve">Realizar seguimiento a la repitencia en cancelación de asignaturas y que haya un proceso de diagnostico de las causas de cancelación </v>
      </c>
      <c r="K282" s="207">
        <f>'02-Mapa de riesgo'!L283</f>
        <v>0</v>
      </c>
      <c r="L282" s="207" t="str">
        <f>'02-Mapa de riesgo'!Q283</f>
        <v>Director del programa/Auxiliares</v>
      </c>
      <c r="M282" s="208" t="str">
        <f>'02-Mapa de riesgo'!U283</f>
        <v>Oportuno</v>
      </c>
      <c r="N282" s="208" t="str">
        <f>'02-Mapa de riesgo'!Z283</f>
        <v>Detectivo</v>
      </c>
      <c r="O282" s="450"/>
      <c r="P282" s="157"/>
      <c r="Q282" s="210" t="str">
        <f>'02-Mapa de riesgo'!AG283</f>
        <v>ASUMIR</v>
      </c>
      <c r="R282" s="210">
        <f>'02-Mapa de riesgo'!AH283</f>
        <v>0</v>
      </c>
      <c r="S282" s="211">
        <f>'02-Mapa de riesgo'!AJ283</f>
        <v>0</v>
      </c>
      <c r="T282" s="156"/>
      <c r="U282" s="157"/>
      <c r="V282" s="157"/>
      <c r="W282" s="453"/>
      <c r="X282" s="159"/>
    </row>
    <row r="283" spans="1:24" ht="12.75" customHeight="1" x14ac:dyDescent="0.2">
      <c r="A283" s="454">
        <v>92</v>
      </c>
      <c r="B283" s="454" t="str">
        <f>'01-Mapa de Riesgos'!D194</f>
        <v>ADMINISTRACIÓN_INSTITUCIONAL</v>
      </c>
      <c r="C283" s="455" t="str">
        <f>+'01-Mapa de Riesgos'!F194</f>
        <v>NO</v>
      </c>
      <c r="D283" s="455" t="str">
        <f>'01-Mapa de Riesgos'!J194</f>
        <v>Gestión</v>
      </c>
      <c r="E283" s="456" t="str">
        <f>'01-Mapa de Riesgos'!N284</f>
        <v>Posibilidad de afectación económica  por falta de recursos en el fondo de Facultad		   debido a la baja ejecución de proyectos, lo que genera desfinanciación y el riesgo de que los proyectos desarrollados produzcan pérdidas para el fondo.</v>
      </c>
      <c r="F283" s="442" t="str">
        <f>'02-Mapa de riesgo'!AD284</f>
        <v>LEVE</v>
      </c>
      <c r="G283" s="442" t="str">
        <f>'02-Mapa de riesgo'!AE284</f>
        <v>Cantidad de actividades de extensión realizadas que generan ingresos</v>
      </c>
      <c r="H283" s="464"/>
      <c r="I283" s="464"/>
      <c r="J283" s="236" t="str">
        <f>'02-Mapa de riesgo'!G284</f>
        <v xml:space="preserve">Portafolio y promoción de servicios de extensión de parte de la FCAA </v>
      </c>
      <c r="K283" s="207">
        <f>'02-Mapa de riesgo'!L284</f>
        <v>0</v>
      </c>
      <c r="L283" s="207" t="str">
        <f>'02-Mapa de riesgo'!Q284</f>
        <v>Profesional de extensión/Cargo planta / Docentes transitorios / profesional de apoyo</v>
      </c>
      <c r="M283" s="208" t="str">
        <f>'02-Mapa de riesgo'!U284</f>
        <v>Oportuno</v>
      </c>
      <c r="N283" s="208" t="str">
        <f>'02-Mapa de riesgo'!Z284</f>
        <v>Preventivo</v>
      </c>
      <c r="O283" s="448" t="str">
        <f>'02-Mapa de riesgo'!AB284</f>
        <v>ACEPTABLE</v>
      </c>
      <c r="P283" s="157"/>
      <c r="Q283" s="210" t="str">
        <f>'02-Mapa de riesgo'!AG284</f>
        <v>ASUMIR</v>
      </c>
      <c r="R283" s="210">
        <f>'02-Mapa de riesgo'!AH284</f>
        <v>0</v>
      </c>
      <c r="S283" s="211">
        <f>'02-Mapa de riesgo'!AJ284</f>
        <v>0</v>
      </c>
      <c r="T283" s="156"/>
      <c r="U283" s="157"/>
      <c r="V283" s="157"/>
      <c r="W283" s="465"/>
      <c r="X283" s="159"/>
    </row>
    <row r="284" spans="1:24" ht="12.75" customHeight="1" x14ac:dyDescent="0.2">
      <c r="A284" s="443"/>
      <c r="B284" s="443"/>
      <c r="C284" s="443"/>
      <c r="D284" s="443"/>
      <c r="E284" s="443"/>
      <c r="F284" s="443"/>
      <c r="G284" s="443"/>
      <c r="H284" s="446"/>
      <c r="I284" s="446"/>
      <c r="J284" s="236" t="str">
        <f>'02-Mapa de riesgo'!G285</f>
        <v>Busqueda de activadades de extensión y  de convenios con otras entidades</v>
      </c>
      <c r="K284" s="207">
        <f>'02-Mapa de riesgo'!L285</f>
        <v>0</v>
      </c>
      <c r="L284" s="207" t="str">
        <f>'02-Mapa de riesgo'!Q285</f>
        <v>Cargo planta / Docentes transitorios / profesional de apoyo</v>
      </c>
      <c r="M284" s="208" t="str">
        <f>'02-Mapa de riesgo'!U285</f>
        <v>Oportuno</v>
      </c>
      <c r="N284" s="208" t="str">
        <f>'02-Mapa de riesgo'!Z285</f>
        <v>Preventivo</v>
      </c>
      <c r="O284" s="449"/>
      <c r="P284" s="157"/>
      <c r="Q284" s="210" t="str">
        <f>'02-Mapa de riesgo'!AG285</f>
        <v>ASUMIR</v>
      </c>
      <c r="R284" s="210">
        <f>'02-Mapa de riesgo'!AH285</f>
        <v>0</v>
      </c>
      <c r="S284" s="211">
        <f>'02-Mapa de riesgo'!AJ285</f>
        <v>0</v>
      </c>
      <c r="T284" s="156"/>
      <c r="U284" s="157"/>
      <c r="V284" s="157"/>
      <c r="W284" s="452"/>
      <c r="X284" s="461"/>
    </row>
    <row r="285" spans="1:24" ht="12.75" customHeight="1" x14ac:dyDescent="0.2">
      <c r="A285" s="444"/>
      <c r="B285" s="444"/>
      <c r="C285" s="444"/>
      <c r="D285" s="444"/>
      <c r="E285" s="444"/>
      <c r="F285" s="444"/>
      <c r="G285" s="444"/>
      <c r="H285" s="447"/>
      <c r="I285" s="447"/>
      <c r="J285" s="236" t="str">
        <f>'02-Mapa de riesgo'!G286</f>
        <v>Seguimiento financiero a la ejecución del presupuesto de los proyectos de extensión</v>
      </c>
      <c r="K285" s="207">
        <f>'02-Mapa de riesgo'!L286</f>
        <v>0</v>
      </c>
      <c r="L285" s="207" t="str">
        <f>'02-Mapa de riesgo'!Q286</f>
        <v>Director de cada proyecto de extensión</v>
      </c>
      <c r="M285" s="208" t="str">
        <f>'02-Mapa de riesgo'!U286</f>
        <v>Oportuno</v>
      </c>
      <c r="N285" s="208" t="str">
        <f>'02-Mapa de riesgo'!Z286</f>
        <v>Preventivo</v>
      </c>
      <c r="O285" s="450"/>
      <c r="P285" s="157"/>
      <c r="Q285" s="210" t="str">
        <f>'02-Mapa de riesgo'!AG286</f>
        <v>ASUMIR</v>
      </c>
      <c r="R285" s="210">
        <f>'02-Mapa de riesgo'!AH286</f>
        <v>0</v>
      </c>
      <c r="S285" s="211">
        <f>'02-Mapa de riesgo'!AJ286</f>
        <v>0</v>
      </c>
      <c r="T285" s="156"/>
      <c r="U285" s="157"/>
      <c r="V285" s="157"/>
      <c r="W285" s="453"/>
      <c r="X285" s="462"/>
    </row>
    <row r="286" spans="1:24" ht="12.75" customHeight="1" x14ac:dyDescent="0.2">
      <c r="A286" s="454">
        <v>93</v>
      </c>
      <c r="B286" s="454" t="str">
        <f>'01-Mapa de Riesgos'!D197</f>
        <v>ADMINISTRACIÓN_INSTITUCIONAL</v>
      </c>
      <c r="C286" s="455" t="str">
        <f>+'01-Mapa de Riesgos'!F197</f>
        <v>SI</v>
      </c>
      <c r="D286" s="455" t="str">
        <f>'01-Mapa de Riesgos'!J197</f>
        <v>Gestión</v>
      </c>
      <c r="E286" s="456" t="str">
        <f>'01-Mapa de Riesgos'!N287</f>
        <v>Posibilidad de afectación económica y reputacional  por pérdida de oportunidades de suscripción de convenios y contratos    debido a demoras en los procesos de revisión jurídica</v>
      </c>
      <c r="F286" s="442" t="str">
        <f>'02-Mapa de riesgo'!AD287</f>
        <v>LEVE</v>
      </c>
      <c r="G286" s="442" t="str">
        <f>'02-Mapa de riesgo'!AE287</f>
        <v>Número de casos en los cuales se perdió la oportunidad de suscribir contratos o convenios.</v>
      </c>
      <c r="H286" s="463"/>
      <c r="I286" s="464"/>
      <c r="J286" s="236" t="str">
        <f>'02-Mapa de riesgo'!G287</f>
        <v>Mantener comunicación directa con la oficina juridica y secretaría general, y dejar trazabilidad del acompañamiento</v>
      </c>
      <c r="K286" s="207">
        <f>'02-Mapa de riesgo'!L287</f>
        <v>0</v>
      </c>
      <c r="L286" s="207" t="str">
        <f>'02-Mapa de riesgo'!Q287</f>
        <v>Decano</v>
      </c>
      <c r="M286" s="208" t="str">
        <f>'02-Mapa de riesgo'!U287</f>
        <v>Oportuno</v>
      </c>
      <c r="N286" s="208" t="str">
        <f>'02-Mapa de riesgo'!Z287</f>
        <v>Preventivo</v>
      </c>
      <c r="O286" s="448" t="str">
        <f>'02-Mapa de riesgo'!AB287</f>
        <v>ACEPTABLE</v>
      </c>
      <c r="P286" s="157"/>
      <c r="Q286" s="210" t="str">
        <f>'02-Mapa de riesgo'!AG287</f>
        <v>ASUMIR</v>
      </c>
      <c r="R286" s="210">
        <f>'02-Mapa de riesgo'!AH287</f>
        <v>0</v>
      </c>
      <c r="S286" s="211">
        <f>'02-Mapa de riesgo'!AJ287</f>
        <v>0</v>
      </c>
      <c r="T286" s="156"/>
      <c r="U286" s="157"/>
      <c r="V286" s="157"/>
      <c r="W286" s="465"/>
      <c r="X286" s="59"/>
    </row>
    <row r="287" spans="1:24" ht="12.75" customHeight="1" x14ac:dyDescent="0.2">
      <c r="A287" s="443"/>
      <c r="B287" s="443"/>
      <c r="C287" s="443"/>
      <c r="D287" s="443"/>
      <c r="E287" s="443"/>
      <c r="F287" s="443"/>
      <c r="G287" s="443"/>
      <c r="H287" s="446"/>
      <c r="I287" s="446"/>
      <c r="J287" s="236">
        <f>'02-Mapa de riesgo'!G288</f>
        <v>0</v>
      </c>
      <c r="K287" s="207">
        <f>'02-Mapa de riesgo'!L288</f>
        <v>0</v>
      </c>
      <c r="L287" s="207">
        <f>'02-Mapa de riesgo'!Q288</f>
        <v>0</v>
      </c>
      <c r="M287" s="208">
        <f>'02-Mapa de riesgo'!U288</f>
        <v>0</v>
      </c>
      <c r="N287" s="208">
        <f>'02-Mapa de riesgo'!Z288</f>
        <v>0</v>
      </c>
      <c r="O287" s="449"/>
      <c r="P287" s="157"/>
      <c r="Q287" s="210">
        <f>'02-Mapa de riesgo'!AG288</f>
        <v>0</v>
      </c>
      <c r="R287" s="210">
        <f>'02-Mapa de riesgo'!AH288</f>
        <v>0</v>
      </c>
      <c r="S287" s="211">
        <f>'02-Mapa de riesgo'!AJ288</f>
        <v>0</v>
      </c>
      <c r="T287" s="156"/>
      <c r="U287" s="157"/>
      <c r="V287" s="157"/>
      <c r="W287" s="452"/>
      <c r="X287" s="59"/>
    </row>
    <row r="288" spans="1:24" ht="12.75" customHeight="1" x14ac:dyDescent="0.2">
      <c r="A288" s="444"/>
      <c r="B288" s="444"/>
      <c r="C288" s="444"/>
      <c r="D288" s="444"/>
      <c r="E288" s="444"/>
      <c r="F288" s="444"/>
      <c r="G288" s="444"/>
      <c r="H288" s="447"/>
      <c r="I288" s="447"/>
      <c r="J288" s="236">
        <f>'02-Mapa de riesgo'!G289</f>
        <v>0</v>
      </c>
      <c r="K288" s="207">
        <f>'02-Mapa de riesgo'!L289</f>
        <v>0</v>
      </c>
      <c r="L288" s="207">
        <f>'02-Mapa de riesgo'!Q289</f>
        <v>0</v>
      </c>
      <c r="M288" s="208">
        <f>'02-Mapa de riesgo'!U289</f>
        <v>0</v>
      </c>
      <c r="N288" s="208">
        <f>'02-Mapa de riesgo'!Z289</f>
        <v>0</v>
      </c>
      <c r="O288" s="450"/>
      <c r="P288" s="157"/>
      <c r="Q288" s="210">
        <f>'02-Mapa de riesgo'!AG289</f>
        <v>0</v>
      </c>
      <c r="R288" s="210">
        <f>'02-Mapa de riesgo'!AH289</f>
        <v>0</v>
      </c>
      <c r="S288" s="211">
        <f>'02-Mapa de riesgo'!AJ289</f>
        <v>0</v>
      </c>
      <c r="T288" s="156"/>
      <c r="U288" s="157"/>
      <c r="V288" s="157"/>
      <c r="W288" s="453"/>
      <c r="X288" s="59"/>
    </row>
    <row r="289" spans="1:24" ht="12.75" customHeight="1" x14ac:dyDescent="0.2">
      <c r="A289" s="454">
        <v>94</v>
      </c>
      <c r="B289" s="454" t="str">
        <f>'01-Mapa de Riesgos'!D200</f>
        <v>ADMINISTRACIÓN_INSTITUCIONAL</v>
      </c>
      <c r="C289" s="455" t="str">
        <f>+'01-Mapa de Riesgos'!F200</f>
        <v>SI</v>
      </c>
      <c r="D289" s="455" t="str">
        <f>'01-Mapa de Riesgos'!J200</f>
        <v>Seguridad_Información</v>
      </c>
      <c r="E289" s="456" t="str">
        <f>'01-Mapa de Riesgos'!N290</f>
        <v>Posibilidad de afectación económica  por incumplimiento de la normatividad ambiental vigente en el manejo de madera en el laboratorio de aserrado   debido a debilidades en la gestión, control y verificación de los salvoconductos, así como a la falta de trazabilidad y manejo adecuado de los troncos de madera</v>
      </c>
      <c r="F289" s="442" t="str">
        <f>'02-Mapa de riesgo'!AD290</f>
        <v>LEVE</v>
      </c>
      <c r="G289" s="442" t="str">
        <f>'02-Mapa de riesgo'!AE290</f>
        <v>Número de incumplimientos o hallazgos relacionados con el manejo de madera y documentación ambiental.</v>
      </c>
      <c r="H289" s="464"/>
      <c r="I289" s="464"/>
      <c r="J289" s="236" t="str">
        <f>'02-Mapa de riesgo'!G290</f>
        <v>Verificación de salvoconductos y registro de la trazabilidad de la madera para asegurar el cumplimiento de la normatividad ambiental.</v>
      </c>
      <c r="K289" s="207">
        <f>'02-Mapa de riesgo'!L290</f>
        <v>0</v>
      </c>
      <c r="L289" s="207" t="str">
        <f>'02-Mapa de riesgo'!Q290</f>
        <v>Director y auxiliar del programa</v>
      </c>
      <c r="M289" s="208" t="str">
        <f>'02-Mapa de riesgo'!U290</f>
        <v>Oportuno</v>
      </c>
      <c r="N289" s="208" t="str">
        <f>'02-Mapa de riesgo'!Z290</f>
        <v>Preventivo</v>
      </c>
      <c r="O289" s="448" t="str">
        <f>'02-Mapa de riesgo'!AB290</f>
        <v>ACEPTABLE</v>
      </c>
      <c r="P289" s="157"/>
      <c r="Q289" s="210" t="str">
        <f>'02-Mapa de riesgo'!AG290</f>
        <v>ASUMIR</v>
      </c>
      <c r="R289" s="210">
        <f>'02-Mapa de riesgo'!AH290</f>
        <v>0</v>
      </c>
      <c r="S289" s="211">
        <f>'02-Mapa de riesgo'!AJ290</f>
        <v>0</v>
      </c>
      <c r="T289" s="156"/>
      <c r="U289" s="157"/>
      <c r="V289" s="157"/>
      <c r="W289" s="465"/>
      <c r="X289" s="59"/>
    </row>
    <row r="290" spans="1:24" ht="12.75" customHeight="1" x14ac:dyDescent="0.2">
      <c r="A290" s="443"/>
      <c r="B290" s="443"/>
      <c r="C290" s="443"/>
      <c r="D290" s="443"/>
      <c r="E290" s="443"/>
      <c r="F290" s="443"/>
      <c r="G290" s="443"/>
      <c r="H290" s="446"/>
      <c r="I290" s="446"/>
      <c r="J290" s="236">
        <f>'02-Mapa de riesgo'!G291</f>
        <v>0</v>
      </c>
      <c r="K290" s="207">
        <f>'02-Mapa de riesgo'!L291</f>
        <v>0</v>
      </c>
      <c r="L290" s="207">
        <f>'02-Mapa de riesgo'!Q291</f>
        <v>0</v>
      </c>
      <c r="M290" s="208">
        <f>'02-Mapa de riesgo'!U291</f>
        <v>0</v>
      </c>
      <c r="N290" s="208">
        <f>'02-Mapa de riesgo'!Z291</f>
        <v>0</v>
      </c>
      <c r="O290" s="449"/>
      <c r="P290" s="157"/>
      <c r="Q290" s="210">
        <f>'02-Mapa de riesgo'!AG291</f>
        <v>0</v>
      </c>
      <c r="R290" s="210">
        <f>'02-Mapa de riesgo'!AH291</f>
        <v>0</v>
      </c>
      <c r="S290" s="211">
        <f>'02-Mapa de riesgo'!AJ291</f>
        <v>0</v>
      </c>
      <c r="T290" s="156"/>
      <c r="U290" s="157"/>
      <c r="V290" s="157"/>
      <c r="W290" s="452"/>
      <c r="X290" s="59"/>
    </row>
    <row r="291" spans="1:24" ht="12.75" customHeight="1" x14ac:dyDescent="0.2">
      <c r="A291" s="444"/>
      <c r="B291" s="444"/>
      <c r="C291" s="444"/>
      <c r="D291" s="444"/>
      <c r="E291" s="444"/>
      <c r="F291" s="444"/>
      <c r="G291" s="444"/>
      <c r="H291" s="447"/>
      <c r="I291" s="447"/>
      <c r="J291" s="236">
        <f>'02-Mapa de riesgo'!G292</f>
        <v>0</v>
      </c>
      <c r="K291" s="207">
        <f>'02-Mapa de riesgo'!L292</f>
        <v>0</v>
      </c>
      <c r="L291" s="207">
        <f>'02-Mapa de riesgo'!Q292</f>
        <v>0</v>
      </c>
      <c r="M291" s="208">
        <f>'02-Mapa de riesgo'!U292</f>
        <v>0</v>
      </c>
      <c r="N291" s="208">
        <f>'02-Mapa de riesgo'!Z292</f>
        <v>0</v>
      </c>
      <c r="O291" s="450"/>
      <c r="P291" s="157"/>
      <c r="Q291" s="210">
        <f>'02-Mapa de riesgo'!AG292</f>
        <v>0</v>
      </c>
      <c r="R291" s="210">
        <f>'02-Mapa de riesgo'!AH292</f>
        <v>0</v>
      </c>
      <c r="S291" s="211">
        <f>'02-Mapa de riesgo'!AJ292</f>
        <v>0</v>
      </c>
      <c r="T291" s="156"/>
      <c r="U291" s="157"/>
      <c r="V291" s="157"/>
      <c r="W291" s="453"/>
      <c r="X291" s="59"/>
    </row>
    <row r="292" spans="1:24" ht="12.75" customHeight="1" x14ac:dyDescent="0.2">
      <c r="A292" s="454">
        <v>95</v>
      </c>
      <c r="B292" s="454" t="str">
        <f>'01-Mapa de Riesgos'!D203</f>
        <v>CONTROL_SEGUIMIENTO</v>
      </c>
      <c r="C292" s="455" t="str">
        <f>+'01-Mapa de Riesgos'!F203</f>
        <v>NO</v>
      </c>
      <c r="D292" s="455" t="str">
        <f>'01-Mapa de Riesgos'!J203</f>
        <v>Gestión</v>
      </c>
      <c r="E292" s="456" t="str">
        <f>'01-Mapa de Riesgos'!N293</f>
        <v>Posibilidad de afectación económica y reputacional  por perdida del Registro Calificado de los programas académicos de la Facultad,    debido al incumplimiento de las normativas y tiempos estipulados por el MEN en relación al  otorgamiento, o a causa de falta de planificación y seguimiento a los requisitos para la renovación de Registro Calificado.</v>
      </c>
      <c r="F292" s="442" t="str">
        <f>'02-Mapa de riesgo'!AD293</f>
        <v>MODERADO</v>
      </c>
      <c r="G292" s="442" t="str">
        <f>'02-Mapa de riesgo'!AE293</f>
        <v>(# de programas académicos con renovación de registro calificado/total de programas académicos con registro calificado)*100</v>
      </c>
      <c r="H292" s="464"/>
      <c r="I292" s="464"/>
      <c r="J292" s="236" t="str">
        <f>'02-Mapa de riesgo'!G293</f>
        <v>Acompañar a los programas académicos en el proceso de solicitud de Registro Calificado.</v>
      </c>
      <c r="K292" s="207">
        <f>'02-Mapa de riesgo'!L293</f>
        <v>0</v>
      </c>
      <c r="L292" s="207" t="str">
        <f>'02-Mapa de riesgo'!Q293</f>
        <v>Contratista: Profesional de la Gestión Curricular FCE</v>
      </c>
      <c r="M292" s="208" t="str">
        <f>'02-Mapa de riesgo'!U293</f>
        <v>Oportuno</v>
      </c>
      <c r="N292" s="208" t="str">
        <f>'02-Mapa de riesgo'!Z293</f>
        <v>Preventivo</v>
      </c>
      <c r="O292" s="448" t="str">
        <f>'02-Mapa de riesgo'!AB293</f>
        <v>ACEPTABLE</v>
      </c>
      <c r="P292" s="157"/>
      <c r="Q292" s="210" t="str">
        <f>'02-Mapa de riesgo'!AG293</f>
        <v>COMPARTIR</v>
      </c>
      <c r="R292" s="210" t="str">
        <f>'02-Mapa de riesgo'!AH293</f>
        <v>Registro calificado</v>
      </c>
      <c r="S292" s="211" t="str">
        <f>'02-Mapa de riesgo'!AJ293</f>
        <v>Vicerrectoría Académica, Consejo de Facultad y Comité Curriculares de losprogramas académicos</v>
      </c>
      <c r="T292" s="156"/>
      <c r="U292" s="157"/>
      <c r="V292" s="157"/>
      <c r="W292" s="465"/>
      <c r="X292" s="59"/>
    </row>
    <row r="293" spans="1:24" ht="12.75" customHeight="1" x14ac:dyDescent="0.2">
      <c r="A293" s="443"/>
      <c r="B293" s="443"/>
      <c r="C293" s="443"/>
      <c r="D293" s="443"/>
      <c r="E293" s="443"/>
      <c r="F293" s="443"/>
      <c r="G293" s="443"/>
      <c r="H293" s="446"/>
      <c r="I293" s="446"/>
      <c r="J293" s="236" t="str">
        <f>'02-Mapa de riesgo'!G294</f>
        <v>Realizar seguimiento al estado del proceso de solicitud de Registro Calificado de los programas académicos.</v>
      </c>
      <c r="K293" s="207">
        <f>'02-Mapa de riesgo'!L294</f>
        <v>0</v>
      </c>
      <c r="L293" s="207" t="str">
        <f>'02-Mapa de riesgo'!Q294</f>
        <v>Contratista: Profesional de la Gestión Curricular FCE</v>
      </c>
      <c r="M293" s="208" t="str">
        <f>'02-Mapa de riesgo'!U294</f>
        <v>Oportuno</v>
      </c>
      <c r="N293" s="208" t="str">
        <f>'02-Mapa de riesgo'!Z294</f>
        <v>Preventivo</v>
      </c>
      <c r="O293" s="449"/>
      <c r="P293" s="157"/>
      <c r="Q293" s="210" t="str">
        <f>'02-Mapa de riesgo'!AG294</f>
        <v>COMPARTIR</v>
      </c>
      <c r="R293" s="210" t="str">
        <f>'02-Mapa de riesgo'!AH294</f>
        <v>Registro calificado</v>
      </c>
      <c r="S293" s="211" t="str">
        <f>'02-Mapa de riesgo'!AJ294</f>
        <v>Vicerrectoría Académica, Consejo de Facultad y Comité Curriculares de losprogramas académicos</v>
      </c>
      <c r="T293" s="156"/>
      <c r="U293" s="157"/>
      <c r="V293" s="157"/>
      <c r="W293" s="452"/>
      <c r="X293" s="59"/>
    </row>
    <row r="294" spans="1:24" ht="12.75" customHeight="1" x14ac:dyDescent="0.2">
      <c r="A294" s="444"/>
      <c r="B294" s="444"/>
      <c r="C294" s="444"/>
      <c r="D294" s="444"/>
      <c r="E294" s="444"/>
      <c r="F294" s="444"/>
      <c r="G294" s="444"/>
      <c r="H294" s="447"/>
      <c r="I294" s="447"/>
      <c r="J294" s="236" t="str">
        <f>'02-Mapa de riesgo'!G295</f>
        <v xml:space="preserve">Hacer seguimiento a las normativas nacionales sobre los Registros Calificados, que permitan la identificación de cualquier cambio realizado. </v>
      </c>
      <c r="K294" s="207">
        <f>'02-Mapa de riesgo'!L295</f>
        <v>0</v>
      </c>
      <c r="L294" s="207" t="str">
        <f>'02-Mapa de riesgo'!Q295</f>
        <v>Contratista: Profesional de la Gestión Curricular FCE</v>
      </c>
      <c r="M294" s="208" t="str">
        <f>'02-Mapa de riesgo'!U295</f>
        <v>Oportuno</v>
      </c>
      <c r="N294" s="208" t="str">
        <f>'02-Mapa de riesgo'!Z295</f>
        <v>Preventivo</v>
      </c>
      <c r="O294" s="450"/>
      <c r="P294" s="157"/>
      <c r="Q294" s="210" t="str">
        <f>'02-Mapa de riesgo'!AG295</f>
        <v>COMPARTIR</v>
      </c>
      <c r="R294" s="210" t="str">
        <f>'02-Mapa de riesgo'!AH295</f>
        <v>Registro calificado</v>
      </c>
      <c r="S294" s="211" t="str">
        <f>'02-Mapa de riesgo'!AJ295</f>
        <v>Vicerrectoría Académica, Consejo de Facultad y Comité Curriculares de losprogramas académicos</v>
      </c>
      <c r="T294" s="156"/>
      <c r="U294" s="157"/>
      <c r="V294" s="157"/>
      <c r="W294" s="453"/>
      <c r="X294" s="59"/>
    </row>
    <row r="295" spans="1:24" ht="12.75" customHeight="1" x14ac:dyDescent="0.2">
      <c r="A295" s="454">
        <v>96</v>
      </c>
      <c r="B295" s="454" t="str">
        <f>'01-Mapa de Riesgos'!D206</f>
        <v>CONTROL_SEGUIMIENTO</v>
      </c>
      <c r="C295" s="455" t="str">
        <f>+'01-Mapa de Riesgos'!F206</f>
        <v>NO</v>
      </c>
      <c r="D295" s="455" t="str">
        <f>'01-Mapa de Riesgos'!J206</f>
        <v>Gestión</v>
      </c>
      <c r="E295" s="456" t="str">
        <f>'01-Mapa de Riesgos'!N296</f>
        <v>Posibilidad de afectación reputacional  por perdida de la Acreditación en Alta Calidad de los programas académicos de la Facultad,    debido al incumplimiento de las normativas y tiempos estipulados por el CNA en relación al  otorgamiento, o a causa de falta de planificación y seguimiento a los requisitos para la renovación de la Acreditación de Alta Calidad.</v>
      </c>
      <c r="F295" s="442" t="str">
        <f>'02-Mapa de riesgo'!AD296</f>
        <v>MODERADO</v>
      </c>
      <c r="G295" s="442" t="str">
        <f>'02-Mapa de riesgo'!AE296</f>
        <v>(# de programas académicos con renovación de acreditación de alta calidad/total de programas académicos acreditados)*100</v>
      </c>
      <c r="H295" s="464"/>
      <c r="I295" s="464"/>
      <c r="J295" s="236" t="str">
        <f>'02-Mapa de riesgo'!G296</f>
        <v xml:space="preserve">Revisar permanentemente las normativas nacionales sobre la Acreditación de Alta Calidad, que permitan la identificación de cualquier cambio realizado. </v>
      </c>
      <c r="K295" s="207">
        <f>'02-Mapa de riesgo'!L296</f>
        <v>0</v>
      </c>
      <c r="L295" s="207" t="str">
        <f>'02-Mapa de riesgo'!Q296</f>
        <v>Contratista: Profesional de la Gestión Curricular FCE</v>
      </c>
      <c r="M295" s="208" t="str">
        <f>'02-Mapa de riesgo'!U296</f>
        <v>Oportuno</v>
      </c>
      <c r="N295" s="208" t="str">
        <f>'02-Mapa de riesgo'!Z296</f>
        <v>Preventivo</v>
      </c>
      <c r="O295" s="448" t="str">
        <f>'02-Mapa de riesgo'!AB296</f>
        <v>ACEPTABLE</v>
      </c>
      <c r="P295" s="157"/>
      <c r="Q295" s="210" t="str">
        <f>'02-Mapa de riesgo'!AG296</f>
        <v>COMPARTIR</v>
      </c>
      <c r="R295" s="210" t="str">
        <f>'02-Mapa de riesgo'!AH296</f>
        <v xml:space="preserve">Acreditación de alta calidad </v>
      </c>
      <c r="S295" s="211" t="str">
        <f>'02-Mapa de riesgo'!AJ296</f>
        <v>Vicerrectoría Académica, Consejo de Facultad y Comité Curriculares de losprogramas académicos</v>
      </c>
      <c r="T295" s="156"/>
      <c r="U295" s="157"/>
      <c r="V295" s="157"/>
      <c r="W295" s="465"/>
      <c r="X295" s="59"/>
    </row>
    <row r="296" spans="1:24" ht="12.75" customHeight="1" x14ac:dyDescent="0.2">
      <c r="A296" s="443"/>
      <c r="B296" s="443"/>
      <c r="C296" s="443"/>
      <c r="D296" s="443"/>
      <c r="E296" s="443"/>
      <c r="F296" s="443"/>
      <c r="G296" s="443"/>
      <c r="H296" s="446"/>
      <c r="I296" s="446"/>
      <c r="J296" s="236" t="str">
        <f>'02-Mapa de riesgo'!G297</f>
        <v>Acompañar a los programas académicos en el proceso de solicitud de renovación de la Acreditación de Alta Calidad.</v>
      </c>
      <c r="K296" s="207">
        <f>'02-Mapa de riesgo'!L297</f>
        <v>0</v>
      </c>
      <c r="L296" s="207" t="str">
        <f>'02-Mapa de riesgo'!Q297</f>
        <v>Contratista: Profesional de la Gestión Curricular FCE</v>
      </c>
      <c r="M296" s="208" t="str">
        <f>'02-Mapa de riesgo'!U297</f>
        <v>Oportuno</v>
      </c>
      <c r="N296" s="208" t="str">
        <f>'02-Mapa de riesgo'!Z297</f>
        <v>Preventivo</v>
      </c>
      <c r="O296" s="449"/>
      <c r="P296" s="157"/>
      <c r="Q296" s="210" t="str">
        <f>'02-Mapa de riesgo'!AG297</f>
        <v>COMPARTIR</v>
      </c>
      <c r="R296" s="210" t="str">
        <f>'02-Mapa de riesgo'!AH297</f>
        <v xml:space="preserve">Acreditación de alta calidad </v>
      </c>
      <c r="S296" s="211" t="str">
        <f>'02-Mapa de riesgo'!AJ297</f>
        <v>Vicerrectoría Académica, Consejo de Facultad y Comité Curriculares de losprogramas académicos</v>
      </c>
      <c r="T296" s="156"/>
      <c r="U296" s="157"/>
      <c r="V296" s="157"/>
      <c r="W296" s="452"/>
      <c r="X296" s="59"/>
    </row>
    <row r="297" spans="1:24" ht="12.75" customHeight="1" x14ac:dyDescent="0.2">
      <c r="A297" s="444"/>
      <c r="B297" s="444"/>
      <c r="C297" s="444"/>
      <c r="D297" s="444"/>
      <c r="E297" s="444"/>
      <c r="F297" s="444"/>
      <c r="G297" s="444"/>
      <c r="H297" s="447"/>
      <c r="I297" s="447"/>
      <c r="J297" s="236" t="str">
        <f>'02-Mapa de riesgo'!G298</f>
        <v>Realizar seguimiento al estado del proceso de solicitud de renovación de la Acreditación de Alta Calidad de los programas académicos.</v>
      </c>
      <c r="K297" s="207">
        <f>'02-Mapa de riesgo'!L298</f>
        <v>0</v>
      </c>
      <c r="L297" s="207" t="str">
        <f>'02-Mapa de riesgo'!Q298</f>
        <v>Contratista: Profesional de la Gestión Curricular FCE</v>
      </c>
      <c r="M297" s="208" t="str">
        <f>'02-Mapa de riesgo'!U298</f>
        <v>Oportuno</v>
      </c>
      <c r="N297" s="208" t="str">
        <f>'02-Mapa de riesgo'!Z298</f>
        <v>Preventivo</v>
      </c>
      <c r="O297" s="450"/>
      <c r="P297" s="157"/>
      <c r="Q297" s="210" t="str">
        <f>'02-Mapa de riesgo'!AG298</f>
        <v>COMPARTIR</v>
      </c>
      <c r="R297" s="210" t="str">
        <f>'02-Mapa de riesgo'!AH298</f>
        <v xml:space="preserve">Acreditación de alta calidad </v>
      </c>
      <c r="S297" s="211" t="str">
        <f>'02-Mapa de riesgo'!AJ298</f>
        <v>Vicerrectoría Académica, Consejo de Facultad y Comité Curriculares de losprogramas académicos</v>
      </c>
      <c r="T297" s="156"/>
      <c r="U297" s="157"/>
      <c r="V297" s="157"/>
      <c r="W297" s="453"/>
      <c r="X297" s="59"/>
    </row>
    <row r="298" spans="1:24" ht="12.75" customHeight="1" x14ac:dyDescent="0.2">
      <c r="A298" s="454">
        <v>97</v>
      </c>
      <c r="B298" s="454" t="str">
        <f>'01-Mapa de Riesgos'!D209</f>
        <v>CONTROL_SEGUIMIENTO</v>
      </c>
      <c r="C298" s="455" t="str">
        <f>+'01-Mapa de Riesgos'!F209</f>
        <v>NO</v>
      </c>
      <c r="D298" s="455" t="str">
        <f>'01-Mapa de Riesgos'!J209</f>
        <v>Integridad_Pública_Corrupción</v>
      </c>
      <c r="E298" s="456" t="str">
        <f>'01-Mapa de Riesgos'!N299</f>
        <v>Posibilidad de afectación económica  por pérdida o daños de bienes muebles de la decanatura,   debido a la falta de mantenimiento, control y seguimiento de los bienes muebles en la Facultad de Ciencias de la Facultad.</v>
      </c>
      <c r="F298" s="442" t="str">
        <f>'02-Mapa de riesgo'!AD299</f>
        <v>MODERADO</v>
      </c>
      <c r="G298" s="442" t="str">
        <f>'02-Mapa de riesgo'!AE299</f>
        <v>(# de bienes muebles sistematizados en el seguimiento/total de bienes muebles registrados en el aplicativo)*100</v>
      </c>
      <c r="H298" s="464"/>
      <c r="I298" s="464"/>
      <c r="J298" s="236" t="str">
        <f>'02-Mapa de riesgo'!G299</f>
        <v>Sistematización de seguimiento y control de los bienes muebles de la decanatura de la Facultad de Ciencias de la Educación</v>
      </c>
      <c r="K298" s="207">
        <f>'02-Mapa de riesgo'!L299</f>
        <v>0</v>
      </c>
      <c r="L298" s="207" t="str">
        <f>'02-Mapa de riesgo'!Q299</f>
        <v>Contratista: Profesional de la Infraestructura Tecnológica</v>
      </c>
      <c r="M298" s="208" t="str">
        <f>'02-Mapa de riesgo'!U299</f>
        <v>Oportuno</v>
      </c>
      <c r="N298" s="208" t="str">
        <f>'02-Mapa de riesgo'!Z299</f>
        <v>Preventivo</v>
      </c>
      <c r="O298" s="448" t="str">
        <f>'02-Mapa de riesgo'!AB299</f>
        <v>ACEPTABLE</v>
      </c>
      <c r="P298" s="157"/>
      <c r="Q298" s="210" t="str">
        <f>'02-Mapa de riesgo'!AG299</f>
        <v>COMPARTIR</v>
      </c>
      <c r="R298" s="210" t="str">
        <f>'02-Mapa de riesgo'!AH299</f>
        <v>Control de Bienes muebles</v>
      </c>
      <c r="S298" s="211" t="str">
        <f>'02-Mapa de riesgo'!AJ299</f>
        <v>Facultad de Ciencias de la Educación, Control interno y Almacen general</v>
      </c>
      <c r="T298" s="156"/>
      <c r="U298" s="157"/>
      <c r="V298" s="157"/>
      <c r="W298" s="465"/>
      <c r="X298" s="59"/>
    </row>
    <row r="299" spans="1:24" ht="12.75" customHeight="1" x14ac:dyDescent="0.2">
      <c r="A299" s="443"/>
      <c r="B299" s="443"/>
      <c r="C299" s="443"/>
      <c r="D299" s="443"/>
      <c r="E299" s="443"/>
      <c r="F299" s="443"/>
      <c r="G299" s="443"/>
      <c r="H299" s="446"/>
      <c r="I299" s="446"/>
      <c r="J299" s="236" t="str">
        <f>'02-Mapa de riesgo'!G300</f>
        <v>Sistematización de mantenimiento de los bienes muebles de la decanatura de la Facultad de Ciencias de la Educación</v>
      </c>
      <c r="K299" s="207">
        <f>'02-Mapa de riesgo'!L300</f>
        <v>0</v>
      </c>
      <c r="L299" s="207" t="str">
        <f>'02-Mapa de riesgo'!Q300</f>
        <v>Contratista: Profesional de la Infraestructura Tecnológica</v>
      </c>
      <c r="M299" s="208" t="str">
        <f>'02-Mapa de riesgo'!U300</f>
        <v>Oportuno</v>
      </c>
      <c r="N299" s="208" t="str">
        <f>'02-Mapa de riesgo'!Z300</f>
        <v>Preventivo</v>
      </c>
      <c r="O299" s="449"/>
      <c r="P299" s="157"/>
      <c r="Q299" s="210" t="str">
        <f>'02-Mapa de riesgo'!AG300</f>
        <v>COMPARTIR</v>
      </c>
      <c r="R299" s="210" t="str">
        <f>'02-Mapa de riesgo'!AH300</f>
        <v>Control de Bienes muebles</v>
      </c>
      <c r="S299" s="211" t="str">
        <f>'02-Mapa de riesgo'!AJ300</f>
        <v>Facultad de Ciencias de la Educación, Control interno y Almacen general</v>
      </c>
      <c r="T299" s="156"/>
      <c r="U299" s="157"/>
      <c r="V299" s="157"/>
      <c r="W299" s="452"/>
      <c r="X299" s="59"/>
    </row>
    <row r="300" spans="1:24" ht="12.75" customHeight="1" x14ac:dyDescent="0.2">
      <c r="A300" s="444"/>
      <c r="B300" s="444"/>
      <c r="C300" s="444"/>
      <c r="D300" s="444"/>
      <c r="E300" s="444"/>
      <c r="F300" s="444"/>
      <c r="G300" s="444"/>
      <c r="H300" s="447"/>
      <c r="I300" s="447"/>
      <c r="J300" s="236">
        <f>'02-Mapa de riesgo'!G301</f>
        <v>0</v>
      </c>
      <c r="K300" s="207">
        <f>'02-Mapa de riesgo'!L301</f>
        <v>0</v>
      </c>
      <c r="L300" s="207">
        <f>'02-Mapa de riesgo'!Q301</f>
        <v>0</v>
      </c>
      <c r="M300" s="208">
        <f>'02-Mapa de riesgo'!U301</f>
        <v>0</v>
      </c>
      <c r="N300" s="208">
        <f>'02-Mapa de riesgo'!Z301</f>
        <v>0</v>
      </c>
      <c r="O300" s="450"/>
      <c r="P300" s="157"/>
      <c r="Q300" s="210">
        <f>'02-Mapa de riesgo'!AG301</f>
        <v>0</v>
      </c>
      <c r="R300" s="210">
        <f>'02-Mapa de riesgo'!AH301</f>
        <v>0</v>
      </c>
      <c r="S300" s="211">
        <f>'02-Mapa de riesgo'!AJ301</f>
        <v>0</v>
      </c>
      <c r="T300" s="156"/>
      <c r="U300" s="157"/>
      <c r="V300" s="157"/>
      <c r="W300" s="453"/>
      <c r="X300" s="59"/>
    </row>
    <row r="301" spans="1:24" ht="12.75" customHeight="1" x14ac:dyDescent="0.2">
      <c r="A301" s="454">
        <v>98</v>
      </c>
      <c r="B301" s="454" t="str">
        <f>'01-Mapa de Riesgos'!D212</f>
        <v>CONTROL_SEGUIMIENTO</v>
      </c>
      <c r="C301" s="455" t="str">
        <f>+'01-Mapa de Riesgos'!F212</f>
        <v>NO</v>
      </c>
      <c r="D301" s="455" t="str">
        <f>'01-Mapa de Riesgos'!J212</f>
        <v>Integridad_Pública_Corrupción</v>
      </c>
      <c r="E301" s="456" t="str">
        <f>'01-Mapa de Riesgos'!N302</f>
        <v>Posibilidad de afectación económica y reputacional  por pérdida del registro calificado (acreditación) de programa académico,   Debido al incumplimiento de los requisitos legales establecidos por el MEN o a causa de la no oportuna entrega de la información en los procesos de Renovación y Reacreditación</v>
      </c>
      <c r="F301" s="442" t="str">
        <f>'02-Mapa de riesgo'!AD302</f>
        <v>MODERADO</v>
      </c>
      <c r="G301" s="442" t="str">
        <f>'02-Mapa de riesgo'!AE302</f>
        <v>Cumplimiento de Renovación y Acreditación = # de programas que completaron la Renovación o Reacreditación durante la vigencia/Total de programas priorizados durante la vigencia
Vigencia = 2 años</v>
      </c>
      <c r="H301" s="464"/>
      <c r="I301" s="464"/>
      <c r="J301" s="236" t="str">
        <f>'02-Mapa de riesgo'!G302</f>
        <v>Seguimiento a listado de programas priorizados enviado por la V. Académica y al Cronograma Maestro de la Facultad</v>
      </c>
      <c r="K301" s="207">
        <f>'02-Mapa de riesgo'!L302</f>
        <v>0</v>
      </c>
      <c r="L301" s="207" t="str">
        <f>'02-Mapa de riesgo'!Q302</f>
        <v>Decano</v>
      </c>
      <c r="M301" s="208" t="str">
        <f>'02-Mapa de riesgo'!U302</f>
        <v>Oportuno</v>
      </c>
      <c r="N301" s="208" t="str">
        <f>'02-Mapa de riesgo'!Z302</f>
        <v>Preventivo</v>
      </c>
      <c r="O301" s="448" t="str">
        <f>'02-Mapa de riesgo'!AB302</f>
        <v>ACEPTABLE</v>
      </c>
      <c r="P301" s="157"/>
      <c r="Q301" s="210" t="str">
        <f>'02-Mapa de riesgo'!AG302</f>
        <v>COMPARTIR</v>
      </c>
      <c r="R301" s="210" t="str">
        <f>'02-Mapa de riesgo'!AH302</f>
        <v>Atender las reuniones programadas por la V. Académica</v>
      </c>
      <c r="S301" s="211" t="str">
        <f>'02-Mapa de riesgo'!AJ302</f>
        <v>Vicerrectoría Académica</v>
      </c>
      <c r="T301" s="156"/>
      <c r="U301" s="157"/>
      <c r="V301" s="157"/>
      <c r="W301" s="465"/>
      <c r="X301" s="59"/>
    </row>
    <row r="302" spans="1:24" ht="12.75" customHeight="1" x14ac:dyDescent="0.2">
      <c r="A302" s="443"/>
      <c r="B302" s="443"/>
      <c r="C302" s="443"/>
      <c r="D302" s="443"/>
      <c r="E302" s="443"/>
      <c r="F302" s="443"/>
      <c r="G302" s="443"/>
      <c r="H302" s="446"/>
      <c r="I302" s="446"/>
      <c r="J302" s="236" t="str">
        <f>'02-Mapa de riesgo'!G303</f>
        <v>Socialización y seguimiento por parte de los comités curriculares de acuerdo a la priorización</v>
      </c>
      <c r="K302" s="207">
        <f>'02-Mapa de riesgo'!L303</f>
        <v>0</v>
      </c>
      <c r="L302" s="207" t="str">
        <f>'02-Mapa de riesgo'!Q303</f>
        <v>Comité Curricular del programa</v>
      </c>
      <c r="M302" s="208" t="str">
        <f>'02-Mapa de riesgo'!U303</f>
        <v>Oportuno</v>
      </c>
      <c r="N302" s="208" t="str">
        <f>'02-Mapa de riesgo'!Z303</f>
        <v>Preventivo</v>
      </c>
      <c r="O302" s="449"/>
      <c r="P302" s="157"/>
      <c r="Q302" s="210" t="str">
        <f>'02-Mapa de riesgo'!AG303</f>
        <v>REDUCIR</v>
      </c>
      <c r="R302" s="210" t="str">
        <f>'02-Mapa de riesgo'!AH303</f>
        <v>Seguimiento a los compromisos que establecen en los comités curriculares, en lo que tiene que ver con Renovación Curricular y Reacreditación</v>
      </c>
      <c r="S302" s="211">
        <f>'02-Mapa de riesgo'!AJ303</f>
        <v>0</v>
      </c>
      <c r="T302" s="156"/>
      <c r="U302" s="157"/>
      <c r="V302" s="157"/>
      <c r="W302" s="452"/>
      <c r="X302" s="59"/>
    </row>
    <row r="303" spans="1:24" ht="12.75" customHeight="1" x14ac:dyDescent="0.2">
      <c r="A303" s="444"/>
      <c r="B303" s="444"/>
      <c r="C303" s="444"/>
      <c r="D303" s="444"/>
      <c r="E303" s="444"/>
      <c r="F303" s="444"/>
      <c r="G303" s="444"/>
      <c r="H303" s="447"/>
      <c r="I303" s="447"/>
      <c r="J303" s="236">
        <f>'02-Mapa de riesgo'!G304</f>
        <v>0</v>
      </c>
      <c r="K303" s="207">
        <f>'02-Mapa de riesgo'!L304</f>
        <v>0</v>
      </c>
      <c r="L303" s="207">
        <f>'02-Mapa de riesgo'!Q304</f>
        <v>0</v>
      </c>
      <c r="M303" s="208">
        <f>'02-Mapa de riesgo'!U304</f>
        <v>0</v>
      </c>
      <c r="N303" s="208">
        <f>'02-Mapa de riesgo'!Z304</f>
        <v>0</v>
      </c>
      <c r="O303" s="450"/>
      <c r="P303" s="157"/>
      <c r="Q303" s="210">
        <f>'02-Mapa de riesgo'!AG304</f>
        <v>0</v>
      </c>
      <c r="R303" s="210">
        <f>'02-Mapa de riesgo'!AH304</f>
        <v>0</v>
      </c>
      <c r="S303" s="211">
        <f>'02-Mapa de riesgo'!AJ304</f>
        <v>0</v>
      </c>
      <c r="T303" s="156"/>
      <c r="U303" s="157"/>
      <c r="V303" s="157"/>
      <c r="W303" s="453"/>
      <c r="X303" s="59"/>
    </row>
    <row r="304" spans="1:24" ht="12.75" customHeight="1" x14ac:dyDescent="0.2">
      <c r="A304" s="454">
        <v>99</v>
      </c>
      <c r="B304" s="454" t="str">
        <f>'01-Mapa de Riesgos'!D215</f>
        <v>DOCENCIA</v>
      </c>
      <c r="C304" s="455" t="str">
        <f>+'01-Mapa de Riesgos'!F215</f>
        <v>NO</v>
      </c>
      <c r="D304" s="455" t="str">
        <f>'01-Mapa de Riesgos'!J215</f>
        <v>Gestión</v>
      </c>
      <c r="E304" s="456" t="str">
        <f>'01-Mapa de Riesgos'!N305</f>
        <v>Posibilidad de afectación reputacional  por pérdida de la categoría del grupo de investigación   Debido a la falta de actualización de GrupLac y CvLac, la no participación en convocatorias y demás trabajo investigativo</v>
      </c>
      <c r="F304" s="442" t="str">
        <f>'02-Mapa de riesgo'!AD305</f>
        <v>MODERADO</v>
      </c>
      <c r="G304" s="442" t="str">
        <f>'02-Mapa de riesgo'!AE305</f>
        <v># de grupos de investigación categorizados y reconocidos ante MinCiencias</v>
      </c>
      <c r="H304" s="464"/>
      <c r="I304" s="464"/>
      <c r="J304" s="236" t="str">
        <f>'02-Mapa de riesgo'!G305</f>
        <v>Seguimiento a las convocatorias publicadas por la Vicerrectoría de Investigaciones</v>
      </c>
      <c r="K304" s="207">
        <f>'02-Mapa de riesgo'!L305</f>
        <v>0</v>
      </c>
      <c r="L304" s="207" t="str">
        <f>'02-Mapa de riesgo'!Q305</f>
        <v>Director de grupo de investigación</v>
      </c>
      <c r="M304" s="208" t="str">
        <f>'02-Mapa de riesgo'!U305</f>
        <v>Oportuno</v>
      </c>
      <c r="N304" s="208" t="str">
        <f>'02-Mapa de riesgo'!Z305</f>
        <v>Preventivo</v>
      </c>
      <c r="O304" s="448" t="str">
        <f>'02-Mapa de riesgo'!AB305</f>
        <v>ACEPTABLE</v>
      </c>
      <c r="P304" s="157"/>
      <c r="Q304" s="210" t="str">
        <f>'02-Mapa de riesgo'!AG305</f>
        <v>REDUCIR</v>
      </c>
      <c r="R304" s="210" t="str">
        <f>'02-Mapa de riesgo'!AH305</f>
        <v>Trabajar en conjunto con la Vicerrectoría de Investigaciones para que los grupos de investigación puedan sostener una continuidad en los procesos de las convocatorias</v>
      </c>
      <c r="S304" s="211">
        <f>'02-Mapa de riesgo'!AJ305</f>
        <v>0</v>
      </c>
      <c r="T304" s="156"/>
      <c r="U304" s="157"/>
      <c r="V304" s="157"/>
      <c r="W304" s="465"/>
      <c r="X304" s="59"/>
    </row>
    <row r="305" spans="1:24" ht="12.75" customHeight="1" x14ac:dyDescent="0.2">
      <c r="A305" s="443"/>
      <c r="B305" s="443"/>
      <c r="C305" s="443"/>
      <c r="D305" s="443"/>
      <c r="E305" s="443"/>
      <c r="F305" s="443"/>
      <c r="G305" s="443"/>
      <c r="H305" s="446"/>
      <c r="I305" s="446"/>
      <c r="J305" s="236" t="str">
        <f>'02-Mapa de riesgo'!G306</f>
        <v>Actualización de CvLac y GrupLac</v>
      </c>
      <c r="K305" s="207">
        <f>'02-Mapa de riesgo'!L306</f>
        <v>0</v>
      </c>
      <c r="L305" s="207" t="str">
        <f>'02-Mapa de riesgo'!Q306</f>
        <v>Investigador</v>
      </c>
      <c r="M305" s="208" t="str">
        <f>'02-Mapa de riesgo'!U306</f>
        <v>Oportuno</v>
      </c>
      <c r="N305" s="208" t="str">
        <f>'02-Mapa de riesgo'!Z306</f>
        <v>Preventivo</v>
      </c>
      <c r="O305" s="449"/>
      <c r="P305" s="157"/>
      <c r="Q305" s="210">
        <f>'02-Mapa de riesgo'!AG306</f>
        <v>0</v>
      </c>
      <c r="R305" s="210">
        <f>'02-Mapa de riesgo'!AH306</f>
        <v>0</v>
      </c>
      <c r="S305" s="211">
        <f>'02-Mapa de riesgo'!AJ306</f>
        <v>0</v>
      </c>
      <c r="T305" s="156"/>
      <c r="U305" s="157"/>
      <c r="V305" s="157"/>
      <c r="W305" s="452"/>
      <c r="X305" s="59"/>
    </row>
    <row r="306" spans="1:24" ht="12.75" customHeight="1" x14ac:dyDescent="0.2">
      <c r="A306" s="444"/>
      <c r="B306" s="444"/>
      <c r="C306" s="444"/>
      <c r="D306" s="444"/>
      <c r="E306" s="444"/>
      <c r="F306" s="444"/>
      <c r="G306" s="444"/>
      <c r="H306" s="447"/>
      <c r="I306" s="447"/>
      <c r="J306" s="236">
        <f>'02-Mapa de riesgo'!G307</f>
        <v>0</v>
      </c>
      <c r="K306" s="207">
        <f>'02-Mapa de riesgo'!L307</f>
        <v>0</v>
      </c>
      <c r="L306" s="207">
        <f>'02-Mapa de riesgo'!Q307</f>
        <v>0</v>
      </c>
      <c r="M306" s="208">
        <f>'02-Mapa de riesgo'!U307</f>
        <v>0</v>
      </c>
      <c r="N306" s="208">
        <f>'02-Mapa de riesgo'!Z307</f>
        <v>0</v>
      </c>
      <c r="O306" s="450"/>
      <c r="P306" s="157"/>
      <c r="Q306" s="210">
        <f>'02-Mapa de riesgo'!AG307</f>
        <v>0</v>
      </c>
      <c r="R306" s="210">
        <f>'02-Mapa de riesgo'!AH307</f>
        <v>0</v>
      </c>
      <c r="S306" s="211">
        <f>'02-Mapa de riesgo'!AJ307</f>
        <v>0</v>
      </c>
      <c r="T306" s="156"/>
      <c r="U306" s="157"/>
      <c r="V306" s="157"/>
      <c r="W306" s="453"/>
      <c r="X306" s="59"/>
    </row>
    <row r="307" spans="1:24" ht="12.75" customHeight="1" x14ac:dyDescent="0.2">
      <c r="A307" s="457">
        <v>100</v>
      </c>
      <c r="B307" s="454" t="str">
        <f>'01-Mapa de Riesgos'!D218</f>
        <v>DOCENCIA</v>
      </c>
      <c r="C307" s="455" t="str">
        <f>+'01-Mapa de Riesgos'!F218</f>
        <v>NO</v>
      </c>
      <c r="D307" s="455" t="str">
        <f>'01-Mapa de Riesgos'!J218</f>
        <v>Gestión</v>
      </c>
      <c r="E307" s="456" t="str">
        <f>'01-Mapa de Riesgos'!N308</f>
        <v>Posibilidad de afectación económica y reputacional   por escasez de espacios físicos adecuados para el funcionamaiento de la Facultad de Bellas Artes y Humanidades   Debido a que el  edificio de la Facultad requiere adecuaciones de algunos espacios para mejorar los servicios académicos y laborales</v>
      </c>
      <c r="F307" s="442" t="str">
        <f>'02-Mapa de riesgo'!AD308</f>
        <v>MODERADO</v>
      </c>
      <c r="G307" s="442" t="str">
        <f>'02-Mapa de riesgo'!AE308</f>
        <v># de adecuaciones físicas solicitadas</v>
      </c>
      <c r="H307" s="463"/>
      <c r="I307" s="464"/>
      <c r="J307" s="236" t="str">
        <f>'02-Mapa de riesgo'!G308</f>
        <v>Reuniones periódicas con la Oficina de planeación para establecer prioridades de adecuación</v>
      </c>
      <c r="K307" s="207">
        <f>'02-Mapa de riesgo'!L308</f>
        <v>0</v>
      </c>
      <c r="L307" s="207" t="str">
        <f>'02-Mapa de riesgo'!Q308</f>
        <v>Oficina de Planeación</v>
      </c>
      <c r="M307" s="208" t="str">
        <f>'02-Mapa de riesgo'!U308</f>
        <v>No oportuno</v>
      </c>
      <c r="N307" s="208" t="str">
        <f>'02-Mapa de riesgo'!Z308</f>
        <v>Detectivo</v>
      </c>
      <c r="O307" s="448" t="str">
        <f>'02-Mapa de riesgo'!AB308</f>
        <v>DÉBIL</v>
      </c>
      <c r="P307" s="157"/>
      <c r="Q307" s="210" t="str">
        <f>'02-Mapa de riesgo'!AG308</f>
        <v>COMPARTIR</v>
      </c>
      <c r="R307" s="210" t="str">
        <f>'02-Mapa de riesgo'!AH308</f>
        <v>Presentar necesidades a la Oficina de Planeación</v>
      </c>
      <c r="S307" s="211" t="str">
        <f>'02-Mapa de riesgo'!AJ308</f>
        <v>Oficina de Planeación</v>
      </c>
      <c r="T307" s="156"/>
      <c r="U307" s="157"/>
      <c r="V307" s="157"/>
      <c r="W307" s="465"/>
      <c r="X307" s="59"/>
    </row>
    <row r="308" spans="1:24" ht="12.75" customHeight="1" x14ac:dyDescent="0.2">
      <c r="A308" s="443"/>
      <c r="B308" s="443"/>
      <c r="C308" s="443"/>
      <c r="D308" s="443"/>
      <c r="E308" s="443"/>
      <c r="F308" s="443"/>
      <c r="G308" s="443"/>
      <c r="H308" s="446"/>
      <c r="I308" s="446"/>
      <c r="J308" s="236">
        <f>'02-Mapa de riesgo'!G309</f>
        <v>0</v>
      </c>
      <c r="K308" s="207">
        <f>'02-Mapa de riesgo'!L309</f>
        <v>0</v>
      </c>
      <c r="L308" s="207">
        <f>'02-Mapa de riesgo'!Q309</f>
        <v>0</v>
      </c>
      <c r="M308" s="208">
        <f>'02-Mapa de riesgo'!U309</f>
        <v>0</v>
      </c>
      <c r="N308" s="208">
        <f>'02-Mapa de riesgo'!Z309</f>
        <v>0</v>
      </c>
      <c r="O308" s="449"/>
      <c r="P308" s="157"/>
      <c r="Q308" s="210" t="str">
        <f>'02-Mapa de riesgo'!AG309</f>
        <v>COMPARTIR</v>
      </c>
      <c r="R308" s="210" t="str">
        <f>'02-Mapa de riesgo'!AH309</f>
        <v>Proyectar acciones de intervención de la Facultad</v>
      </c>
      <c r="S308" s="211" t="str">
        <f>'02-Mapa de riesgo'!AJ309</f>
        <v>Oficina de Planeación</v>
      </c>
      <c r="T308" s="156"/>
      <c r="U308" s="157"/>
      <c r="V308" s="157"/>
      <c r="W308" s="452"/>
      <c r="X308" s="59"/>
    </row>
    <row r="309" spans="1:24" ht="12.75" customHeight="1" x14ac:dyDescent="0.2">
      <c r="A309" s="444"/>
      <c r="B309" s="444"/>
      <c r="C309" s="444"/>
      <c r="D309" s="444"/>
      <c r="E309" s="444"/>
      <c r="F309" s="444"/>
      <c r="G309" s="444"/>
      <c r="H309" s="447"/>
      <c r="I309" s="447"/>
      <c r="J309" s="236">
        <f>'02-Mapa de riesgo'!G310</f>
        <v>0</v>
      </c>
      <c r="K309" s="207">
        <f>'02-Mapa de riesgo'!L310</f>
        <v>0</v>
      </c>
      <c r="L309" s="207">
        <f>'02-Mapa de riesgo'!Q310</f>
        <v>0</v>
      </c>
      <c r="M309" s="208">
        <f>'02-Mapa de riesgo'!U310</f>
        <v>0</v>
      </c>
      <c r="N309" s="208">
        <f>'02-Mapa de riesgo'!Z310</f>
        <v>0</v>
      </c>
      <c r="O309" s="450"/>
      <c r="P309" s="157"/>
      <c r="Q309" s="210">
        <f>'02-Mapa de riesgo'!AG310</f>
        <v>0</v>
      </c>
      <c r="R309" s="210">
        <f>'02-Mapa de riesgo'!AH310</f>
        <v>0</v>
      </c>
      <c r="S309" s="211">
        <f>'02-Mapa de riesgo'!AJ310</f>
        <v>0</v>
      </c>
      <c r="T309" s="156"/>
      <c r="U309" s="157"/>
      <c r="V309" s="157"/>
      <c r="W309" s="453"/>
      <c r="X309" s="59"/>
    </row>
    <row r="310" spans="1:24" ht="12.75" customHeight="1" x14ac:dyDescent="0.2">
      <c r="A310" s="454">
        <v>101</v>
      </c>
      <c r="B310" s="454" t="str">
        <f>'01-Mapa de Riesgos'!D221</f>
        <v>DOCENCIA</v>
      </c>
      <c r="C310" s="455" t="str">
        <f>+'01-Mapa de Riesgos'!F221</f>
        <v>NO</v>
      </c>
      <c r="D310" s="455" t="str">
        <f>'01-Mapa de Riesgos'!J221</f>
        <v>Gestión</v>
      </c>
      <c r="E310" s="456" t="str">
        <f>'01-Mapa de Riesgos'!N311</f>
        <v>Posibilidad de afectación económica y reputacional  por la pérdida del registro calificado de los programas académicos ofertados por la facultad,    debido a la ausencia de un control riguroso y sistemático sobre los plazos de vencimiento de los registros calificados, además de no contar con una gestión estratégica de renovación oportuna y adecuada de la documentación requerida para su renovación.</v>
      </c>
      <c r="F310" s="442" t="str">
        <f>'02-Mapa de riesgo'!AD311</f>
        <v>MODERADO</v>
      </c>
      <c r="G310" s="442" t="str">
        <f>'02-Mapa de riesgo'!AE311</f>
        <v>N° de resoluciones de renovación de registros calificados otorgados / N° de solicitudes de renovación de registros calificados de programas solicitados con proceso finalizado.</v>
      </c>
      <c r="H310" s="463"/>
      <c r="I310" s="464"/>
      <c r="J310" s="236" t="str">
        <f>'02-Mapa de riesgo'!G311</f>
        <v>Vicerrectoria academica y la facultad realizan control y seguimiento a las fechas de vencimiento de los registros calificados</v>
      </c>
      <c r="K310" s="207">
        <f>'02-Mapa de riesgo'!L311</f>
        <v>0</v>
      </c>
      <c r="L310" s="207" t="str">
        <f>'02-Mapa de riesgo'!Q311</f>
        <v>Directores de los programas,
Facultad y equipo de Gestión curricular.</v>
      </c>
      <c r="M310" s="208" t="str">
        <f>'02-Mapa de riesgo'!U311</f>
        <v>Oportuno</v>
      </c>
      <c r="N310" s="208" t="str">
        <f>'02-Mapa de riesgo'!Z311</f>
        <v>Preventivo</v>
      </c>
      <c r="O310" s="448" t="str">
        <f>'02-Mapa de riesgo'!AB311</f>
        <v>ACEPTABLE</v>
      </c>
      <c r="P310" s="157"/>
      <c r="Q310" s="210" t="str">
        <f>'02-Mapa de riesgo'!AG311</f>
        <v>COMPARTIR</v>
      </c>
      <c r="R310" s="210" t="str">
        <f>'02-Mapa de riesgo'!AH311</f>
        <v>Realizar dos seguimientos al año a las fechas de vencimiento del registro calificado de los programas</v>
      </c>
      <c r="S310" s="211" t="str">
        <f>'02-Mapa de riesgo'!AJ311</f>
        <v>Vicerrectoria Academica</v>
      </c>
      <c r="T310" s="156"/>
      <c r="U310" s="157"/>
      <c r="V310" s="157"/>
      <c r="W310" s="465"/>
      <c r="X310" s="59"/>
    </row>
    <row r="311" spans="1:24" ht="12.75" customHeight="1" x14ac:dyDescent="0.2">
      <c r="A311" s="443"/>
      <c r="B311" s="443"/>
      <c r="C311" s="443"/>
      <c r="D311" s="443"/>
      <c r="E311" s="443"/>
      <c r="F311" s="443"/>
      <c r="G311" s="443"/>
      <c r="H311" s="446"/>
      <c r="I311" s="446"/>
      <c r="J311" s="236">
        <f>'02-Mapa de riesgo'!G312</f>
        <v>0</v>
      </c>
      <c r="K311" s="207">
        <f>'02-Mapa de riesgo'!L312</f>
        <v>0</v>
      </c>
      <c r="L311" s="207">
        <f>'02-Mapa de riesgo'!Q312</f>
        <v>0</v>
      </c>
      <c r="M311" s="208">
        <f>'02-Mapa de riesgo'!U312</f>
        <v>0</v>
      </c>
      <c r="N311" s="208">
        <f>'02-Mapa de riesgo'!Z312</f>
        <v>0</v>
      </c>
      <c r="O311" s="449"/>
      <c r="P311" s="157"/>
      <c r="Q311" s="210">
        <f>'02-Mapa de riesgo'!AG312</f>
        <v>0</v>
      </c>
      <c r="R311" s="210">
        <f>'02-Mapa de riesgo'!AH312</f>
        <v>0</v>
      </c>
      <c r="S311" s="211">
        <f>'02-Mapa de riesgo'!AJ312</f>
        <v>0</v>
      </c>
      <c r="T311" s="156"/>
      <c r="U311" s="157"/>
      <c r="V311" s="157"/>
      <c r="W311" s="452"/>
      <c r="X311" s="59"/>
    </row>
    <row r="312" spans="1:24" ht="12.75" customHeight="1" x14ac:dyDescent="0.2">
      <c r="A312" s="444"/>
      <c r="B312" s="444"/>
      <c r="C312" s="444"/>
      <c r="D312" s="444"/>
      <c r="E312" s="444"/>
      <c r="F312" s="444"/>
      <c r="G312" s="444"/>
      <c r="H312" s="447"/>
      <c r="I312" s="447"/>
      <c r="J312" s="236">
        <f>'02-Mapa de riesgo'!G313</f>
        <v>0</v>
      </c>
      <c r="K312" s="207">
        <f>'02-Mapa de riesgo'!L313</f>
        <v>0</v>
      </c>
      <c r="L312" s="207">
        <f>'02-Mapa de riesgo'!Q313</f>
        <v>0</v>
      </c>
      <c r="M312" s="208">
        <f>'02-Mapa de riesgo'!U313</f>
        <v>0</v>
      </c>
      <c r="N312" s="208">
        <f>'02-Mapa de riesgo'!Z313</f>
        <v>0</v>
      </c>
      <c r="O312" s="450"/>
      <c r="P312" s="157"/>
      <c r="Q312" s="210">
        <f>'02-Mapa de riesgo'!AG313</f>
        <v>0</v>
      </c>
      <c r="R312" s="210">
        <f>'02-Mapa de riesgo'!AH313</f>
        <v>0</v>
      </c>
      <c r="S312" s="211">
        <f>'02-Mapa de riesgo'!AJ313</f>
        <v>0</v>
      </c>
      <c r="T312" s="156"/>
      <c r="U312" s="157"/>
      <c r="V312" s="157"/>
      <c r="W312" s="453"/>
      <c r="X312" s="59"/>
    </row>
    <row r="313" spans="1:24" ht="12.75" customHeight="1" x14ac:dyDescent="0.2">
      <c r="A313" s="454">
        <v>102</v>
      </c>
      <c r="B313" s="454" t="str">
        <f>'01-Mapa de Riesgos'!D224</f>
        <v>DOCENCIA</v>
      </c>
      <c r="C313" s="455" t="str">
        <f>+'01-Mapa de Riesgos'!F224</f>
        <v>SI</v>
      </c>
      <c r="D313" s="455" t="str">
        <f>'01-Mapa de Riesgos'!J224</f>
        <v>Integridad_Pública_Corrupción</v>
      </c>
      <c r="E313" s="456" t="str">
        <f>'01-Mapa de Riesgos'!N314</f>
        <v>Posibilidad de afectación económica y reputacional  por la no inscripción o deserción de estudiantes en los programas de la facultad,   debido a la no renovación curricular y actualización oportuna de los programas académicos  en ausencia de controles sistemáticos y periódicos para evaluar y actualizar los currículos, perdiendo la competitivad en el mercado.</v>
      </c>
      <c r="F313" s="442" t="str">
        <f>'02-Mapa de riesgo'!AD314</f>
        <v>MODERADO</v>
      </c>
      <c r="G313" s="442" t="str">
        <f>'02-Mapa de riesgo'!AE314</f>
        <v>No. de Programas de Pregrado y Posgrado con Renovación Curricular Aprobada) / (No. de Programas de Pregrado y Posgrado que han Finalizado el Proceso de Renovación Curricular</v>
      </c>
      <c r="H313" s="464"/>
      <c r="I313" s="464"/>
      <c r="J313" s="236" t="str">
        <f>'02-Mapa de riesgo'!G314</f>
        <v>Seguimiento al programa en la estructura de la documentación requerida para la renovación, por parte del Equipo de gestión curricular de la Facultad Ciencias de la Salud</v>
      </c>
      <c r="K313" s="207">
        <f>'02-Mapa de riesgo'!L314</f>
        <v>0</v>
      </c>
      <c r="L313" s="207" t="str">
        <f>'02-Mapa de riesgo'!Q314</f>
        <v>Directores de los programas,
Facultad y equipo de Gestión curricular.</v>
      </c>
      <c r="M313" s="208" t="str">
        <f>'02-Mapa de riesgo'!U314</f>
        <v>Oportuno</v>
      </c>
      <c r="N313" s="208" t="str">
        <f>'02-Mapa de riesgo'!Z314</f>
        <v>Preventivo</v>
      </c>
      <c r="O313" s="448" t="str">
        <f>'02-Mapa de riesgo'!AB314</f>
        <v>ACEPTABLE</v>
      </c>
      <c r="P313" s="157"/>
      <c r="Q313" s="210" t="str">
        <f>'02-Mapa de riesgo'!AG314</f>
        <v>REDUCIR</v>
      </c>
      <c r="R313" s="210" t="str">
        <f>'02-Mapa de riesgo'!AH314</f>
        <v>Los Comités Curriculares incluiran en sus reuniones la evaluación de  avances, discución de  obstáculos y ajustar las estrategias de implementación, promoviendo una cultura de mejora continua.</v>
      </c>
      <c r="S313" s="211">
        <f>'02-Mapa de riesgo'!AJ314</f>
        <v>0</v>
      </c>
      <c r="T313" s="156"/>
      <c r="U313" s="157"/>
      <c r="V313" s="157"/>
      <c r="W313" s="465"/>
      <c r="X313" s="59"/>
    </row>
    <row r="314" spans="1:24" ht="12.75" customHeight="1" x14ac:dyDescent="0.2">
      <c r="A314" s="443"/>
      <c r="B314" s="443"/>
      <c r="C314" s="443"/>
      <c r="D314" s="443"/>
      <c r="E314" s="443"/>
      <c r="F314" s="443"/>
      <c r="G314" s="443"/>
      <c r="H314" s="446"/>
      <c r="I314" s="446"/>
      <c r="J314" s="236">
        <f>'02-Mapa de riesgo'!G315</f>
        <v>0</v>
      </c>
      <c r="K314" s="207">
        <f>'02-Mapa de riesgo'!L315</f>
        <v>0</v>
      </c>
      <c r="L314" s="207">
        <f>'02-Mapa de riesgo'!Q315</f>
        <v>0</v>
      </c>
      <c r="M314" s="208">
        <f>'02-Mapa de riesgo'!U315</f>
        <v>0</v>
      </c>
      <c r="N314" s="208">
        <f>'02-Mapa de riesgo'!Z315</f>
        <v>0</v>
      </c>
      <c r="O314" s="449"/>
      <c r="P314" s="157"/>
      <c r="Q314" s="210">
        <f>'02-Mapa de riesgo'!AG315</f>
        <v>0</v>
      </c>
      <c r="R314" s="210">
        <f>'02-Mapa de riesgo'!AH315</f>
        <v>0</v>
      </c>
      <c r="S314" s="211">
        <f>'02-Mapa de riesgo'!AJ315</f>
        <v>0</v>
      </c>
      <c r="T314" s="156"/>
      <c r="U314" s="157"/>
      <c r="V314" s="157"/>
      <c r="W314" s="452"/>
      <c r="X314" s="59"/>
    </row>
    <row r="315" spans="1:24" ht="12.75" customHeight="1" x14ac:dyDescent="0.2">
      <c r="A315" s="444"/>
      <c r="B315" s="444"/>
      <c r="C315" s="444"/>
      <c r="D315" s="444"/>
      <c r="E315" s="444"/>
      <c r="F315" s="444"/>
      <c r="G315" s="444"/>
      <c r="H315" s="447"/>
      <c r="I315" s="447"/>
      <c r="J315" s="236">
        <f>'02-Mapa de riesgo'!G316</f>
        <v>0</v>
      </c>
      <c r="K315" s="207">
        <f>'02-Mapa de riesgo'!L316</f>
        <v>0</v>
      </c>
      <c r="L315" s="207">
        <f>'02-Mapa de riesgo'!Q316</f>
        <v>0</v>
      </c>
      <c r="M315" s="208">
        <f>'02-Mapa de riesgo'!U316</f>
        <v>0</v>
      </c>
      <c r="N315" s="208">
        <f>'02-Mapa de riesgo'!Z316</f>
        <v>0</v>
      </c>
      <c r="O315" s="450"/>
      <c r="P315" s="157"/>
      <c r="Q315" s="210">
        <f>'02-Mapa de riesgo'!AG316</f>
        <v>0</v>
      </c>
      <c r="R315" s="210">
        <f>'02-Mapa de riesgo'!AH316</f>
        <v>0</v>
      </c>
      <c r="S315" s="211">
        <f>'02-Mapa de riesgo'!AJ316</f>
        <v>0</v>
      </c>
      <c r="T315" s="156"/>
      <c r="U315" s="157"/>
      <c r="V315" s="157"/>
      <c r="W315" s="453"/>
      <c r="X315" s="59"/>
    </row>
    <row r="316" spans="1:24" ht="12.75" customHeight="1" x14ac:dyDescent="0.2">
      <c r="A316" s="454">
        <v>103</v>
      </c>
      <c r="B316" s="454" t="str">
        <f>'01-Mapa de Riesgos'!D227</f>
        <v>ADMINISTRACIÓN_INSTITUCIONAL</v>
      </c>
      <c r="C316" s="455" t="str">
        <f>+'01-Mapa de Riesgos'!F227</f>
        <v>NO</v>
      </c>
      <c r="D316" s="455" t="str">
        <f>'01-Mapa de Riesgos'!J227</f>
        <v>Gestión</v>
      </c>
      <c r="E316" s="456" t="str">
        <f>'01-Mapa de Riesgos'!N317</f>
        <v>Posibilidad de afectación económica y reputacional  por no contar con los programas de postgrado que exige el mercado,   debido a la gestión insuficiente o inadecuada de la identificación y análisis de las necesidades del medio, de las nuevas tendencias en formación de alto nivel y de los perfiles profesionales que requiere la región, particularmente ante la implementación de nuevos escenarios asistenciales como hospitales y clínicas de alta complejidad, así como escenarios emergentes de gestión del deporte y salud animal.</v>
      </c>
      <c r="F316" s="442" t="str">
        <f>'02-Mapa de riesgo'!AD317</f>
        <v>LEVE</v>
      </c>
      <c r="G316" s="442" t="str">
        <f>'02-Mapa de riesgo'!AE317</f>
        <v>No. de nuevos programas formulados y aprobados) / (No. de propuestas de nuevos programas presentadas con proceso finalizado)</v>
      </c>
      <c r="H316" s="464"/>
      <c r="I316" s="464"/>
      <c r="J316" s="236">
        <f>'02-Mapa de riesgo'!G317</f>
        <v>0</v>
      </c>
      <c r="K316" s="207">
        <f>'02-Mapa de riesgo'!L317</f>
        <v>0</v>
      </c>
      <c r="L316" s="207">
        <f>'02-Mapa de riesgo'!Q317</f>
        <v>0</v>
      </c>
      <c r="M316" s="208">
        <f>'02-Mapa de riesgo'!U317</f>
        <v>0</v>
      </c>
      <c r="N316" s="208">
        <f>'02-Mapa de riesgo'!Z317</f>
        <v>0</v>
      </c>
      <c r="O316" s="448" t="str">
        <f>'02-Mapa de riesgo'!AB317</f>
        <v>ACEPTABLE</v>
      </c>
      <c r="P316" s="157"/>
      <c r="Q316" s="210">
        <f>'02-Mapa de riesgo'!AG317</f>
        <v>0</v>
      </c>
      <c r="R316" s="210">
        <f>'02-Mapa de riesgo'!AH317</f>
        <v>0</v>
      </c>
      <c r="S316" s="211">
        <f>'02-Mapa de riesgo'!AJ317</f>
        <v>0</v>
      </c>
      <c r="T316" s="156"/>
      <c r="U316" s="157"/>
      <c r="V316" s="157"/>
      <c r="W316" s="465"/>
      <c r="X316" s="59"/>
    </row>
    <row r="317" spans="1:24" ht="12.75" customHeight="1" x14ac:dyDescent="0.2">
      <c r="A317" s="443"/>
      <c r="B317" s="443"/>
      <c r="C317" s="443"/>
      <c r="D317" s="443"/>
      <c r="E317" s="443"/>
      <c r="F317" s="443"/>
      <c r="G317" s="443"/>
      <c r="H317" s="446"/>
      <c r="I317" s="446"/>
      <c r="J317" s="236" t="str">
        <f>'02-Mapa de riesgo'!G318</f>
        <v>Establecer mecanismos de análisis de mercado y tendencias laborales, para incorporar de forma oportuna las demandas externas en la oferta académica.</v>
      </c>
      <c r="K317" s="207">
        <f>'02-Mapa de riesgo'!L318</f>
        <v>0</v>
      </c>
      <c r="L317" s="207" t="str">
        <f>'02-Mapa de riesgo'!Q318</f>
        <v>Directores de los programas,
Facultad y equipo de Gestión curricular.</v>
      </c>
      <c r="M317" s="208" t="str">
        <f>'02-Mapa de riesgo'!U318</f>
        <v>Oportuno</v>
      </c>
      <c r="N317" s="208" t="str">
        <f>'02-Mapa de riesgo'!Z318</f>
        <v>Preventivo</v>
      </c>
      <c r="O317" s="449"/>
      <c r="P317" s="157"/>
      <c r="Q317" s="210" t="str">
        <f>'02-Mapa de riesgo'!AG318</f>
        <v>ASUMIR</v>
      </c>
      <c r="R317" s="210">
        <f>'02-Mapa de riesgo'!AH318</f>
        <v>0</v>
      </c>
      <c r="S317" s="211">
        <f>'02-Mapa de riesgo'!AJ318</f>
        <v>0</v>
      </c>
      <c r="T317" s="156"/>
      <c r="U317" s="157"/>
      <c r="V317" s="157"/>
      <c r="W317" s="452"/>
      <c r="X317" s="59"/>
    </row>
    <row r="318" spans="1:24" ht="12.75" customHeight="1" x14ac:dyDescent="0.2">
      <c r="A318" s="444"/>
      <c r="B318" s="444"/>
      <c r="C318" s="444"/>
      <c r="D318" s="444"/>
      <c r="E318" s="444"/>
      <c r="F318" s="444"/>
      <c r="G318" s="444"/>
      <c r="H318" s="447"/>
      <c r="I318" s="447"/>
      <c r="J318" s="236">
        <f>'02-Mapa de riesgo'!G319</f>
        <v>0</v>
      </c>
      <c r="K318" s="207">
        <f>'02-Mapa de riesgo'!L319</f>
        <v>0</v>
      </c>
      <c r="L318" s="207">
        <f>'02-Mapa de riesgo'!Q319</f>
        <v>0</v>
      </c>
      <c r="M318" s="208">
        <f>'02-Mapa de riesgo'!U319</f>
        <v>0</v>
      </c>
      <c r="N318" s="208">
        <f>'02-Mapa de riesgo'!Z319</f>
        <v>0</v>
      </c>
      <c r="O318" s="450"/>
      <c r="P318" s="157"/>
      <c r="Q318" s="210">
        <f>'02-Mapa de riesgo'!AG319</f>
        <v>0</v>
      </c>
      <c r="R318" s="210">
        <f>'02-Mapa de riesgo'!AH319</f>
        <v>0</v>
      </c>
      <c r="S318" s="211">
        <f>'02-Mapa de riesgo'!AJ319</f>
        <v>0</v>
      </c>
      <c r="T318" s="156"/>
      <c r="U318" s="157"/>
      <c r="V318" s="157"/>
      <c r="W318" s="453"/>
      <c r="X318" s="59"/>
    </row>
    <row r="319" spans="1:24" ht="12.75" customHeight="1" x14ac:dyDescent="0.2">
      <c r="A319" s="454">
        <v>104</v>
      </c>
      <c r="B319" s="454" t="str">
        <f>'01-Mapa de Riesgos'!D230</f>
        <v>ADMINISTRACIÓN_INSTITUCIONAL</v>
      </c>
      <c r="C319" s="455" t="str">
        <f>+'01-Mapa de Riesgos'!F230</f>
        <v>SI</v>
      </c>
      <c r="D319" s="455" t="str">
        <f>'01-Mapa de Riesgos'!J230</f>
        <v>Gestión</v>
      </c>
      <c r="E319" s="456" t="str">
        <f>'01-Mapa de Riesgos'!N320</f>
        <v>Posibilidad de afectación reputacional  por la pérdida o disminución de la categoría de los grupos de investigación,    debido a debilidades en los procesos institucionales de gestión, registro y actualización de la información asociada a los productos de investigación y extensión, así como en el seguimiento sistemático a la producción académica y a la actualización de los perfiles de los investigadores y miembros de los grupos en las plataformas correspondientes durante los periodos de medición de las convocatorias.</v>
      </c>
      <c r="F319" s="442" t="str">
        <f>'02-Mapa de riesgo'!AD320</f>
        <v>LEVE</v>
      </c>
      <c r="G319" s="442" t="str">
        <f>'02-Mapa de riesgo'!AE320</f>
        <v>No de grupos que descienden en su categoria/No de grupos reconocidos</v>
      </c>
      <c r="H319" s="463"/>
      <c r="I319" s="464"/>
      <c r="J319" s="236" t="str">
        <f>'02-Mapa de riesgo'!G320</f>
        <v>Directores de los Grupos de Investigación,  la facultad, Vicerrectoria de Investigaciones realizan control y seguimiento a los lineamientos del ministerio para actualizar los terminos de las convocatorias</v>
      </c>
      <c r="K319" s="207">
        <f>'02-Mapa de riesgo'!L320</f>
        <v>0</v>
      </c>
      <c r="L319" s="207" t="str">
        <f>'02-Mapa de riesgo'!Q320</f>
        <v>Directores de los Grupos de Investigació y 
Facultad</v>
      </c>
      <c r="M319" s="208" t="str">
        <f>'02-Mapa de riesgo'!U320</f>
        <v>Oportuno</v>
      </c>
      <c r="N319" s="208" t="str">
        <f>'02-Mapa de riesgo'!Z320</f>
        <v>Preventivo</v>
      </c>
      <c r="O319" s="448" t="str">
        <f>'02-Mapa de riesgo'!AB320</f>
        <v>ACEPTABLE</v>
      </c>
      <c r="P319" s="157"/>
      <c r="Q319" s="210" t="str">
        <f>'02-Mapa de riesgo'!AG320</f>
        <v>ASUMIR</v>
      </c>
      <c r="R319" s="210">
        <f>'02-Mapa de riesgo'!AH320</f>
        <v>0</v>
      </c>
      <c r="S319" s="211">
        <f>'02-Mapa de riesgo'!AJ320</f>
        <v>0</v>
      </c>
      <c r="T319" s="156"/>
      <c r="U319" s="157"/>
      <c r="V319" s="157"/>
      <c r="W319" s="465"/>
      <c r="X319" s="59"/>
    </row>
    <row r="320" spans="1:24" ht="12.75" customHeight="1" x14ac:dyDescent="0.2">
      <c r="A320" s="443"/>
      <c r="B320" s="443"/>
      <c r="C320" s="443"/>
      <c r="D320" s="443"/>
      <c r="E320" s="443"/>
      <c r="F320" s="443"/>
      <c r="G320" s="443"/>
      <c r="H320" s="446"/>
      <c r="I320" s="446"/>
      <c r="J320" s="236" t="str">
        <f>'02-Mapa de riesgo'!G321</f>
        <v>Generar actividades de apropiación del conocimiento que ayude a fortalecer los procesos institucionales de gestión</v>
      </c>
      <c r="K320" s="207">
        <f>'02-Mapa de riesgo'!L321</f>
        <v>0</v>
      </c>
      <c r="L320" s="207" t="str">
        <f>'02-Mapa de riesgo'!Q321</f>
        <v>Directores de los Grupos de Investigació y 
Facultad</v>
      </c>
      <c r="M320" s="208" t="str">
        <f>'02-Mapa de riesgo'!U321</f>
        <v>Oportuno</v>
      </c>
      <c r="N320" s="208" t="str">
        <f>'02-Mapa de riesgo'!Z321</f>
        <v>Preventivo</v>
      </c>
      <c r="O320" s="449"/>
      <c r="P320" s="157"/>
      <c r="Q320" s="210" t="str">
        <f>'02-Mapa de riesgo'!AG321</f>
        <v>ASUMIR</v>
      </c>
      <c r="R320" s="210">
        <f>'02-Mapa de riesgo'!AH321</f>
        <v>0</v>
      </c>
      <c r="S320" s="211">
        <f>'02-Mapa de riesgo'!AJ321</f>
        <v>0</v>
      </c>
      <c r="T320" s="156"/>
      <c r="U320" s="157"/>
      <c r="V320" s="157"/>
      <c r="W320" s="452"/>
      <c r="X320" s="59"/>
    </row>
    <row r="321" spans="1:24" ht="12.75" customHeight="1" x14ac:dyDescent="0.2">
      <c r="A321" s="444"/>
      <c r="B321" s="444"/>
      <c r="C321" s="444"/>
      <c r="D321" s="444"/>
      <c r="E321" s="444"/>
      <c r="F321" s="444"/>
      <c r="G321" s="444"/>
      <c r="H321" s="447"/>
      <c r="I321" s="447"/>
      <c r="J321" s="236">
        <f>'02-Mapa de riesgo'!G322</f>
        <v>0</v>
      </c>
      <c r="K321" s="207">
        <f>'02-Mapa de riesgo'!L322</f>
        <v>0</v>
      </c>
      <c r="L321" s="207">
        <f>'02-Mapa de riesgo'!Q322</f>
        <v>0</v>
      </c>
      <c r="M321" s="208">
        <f>'02-Mapa de riesgo'!U322</f>
        <v>0</v>
      </c>
      <c r="N321" s="208">
        <f>'02-Mapa de riesgo'!Z322</f>
        <v>0</v>
      </c>
      <c r="O321" s="450"/>
      <c r="P321" s="157"/>
      <c r="Q321" s="210">
        <f>'02-Mapa de riesgo'!AG322</f>
        <v>0</v>
      </c>
      <c r="R321" s="210">
        <f>'02-Mapa de riesgo'!AH322</f>
        <v>0</v>
      </c>
      <c r="S321" s="211">
        <f>'02-Mapa de riesgo'!AJ322</f>
        <v>0</v>
      </c>
      <c r="T321" s="156"/>
      <c r="U321" s="157"/>
      <c r="V321" s="157"/>
      <c r="W321" s="453"/>
      <c r="X321" s="59"/>
    </row>
    <row r="322" spans="1:24" ht="12.75" customHeight="1" x14ac:dyDescent="0.2">
      <c r="A322" s="454">
        <v>105</v>
      </c>
      <c r="B322" s="454" t="str">
        <f>'01-Mapa de Riesgos'!D233</f>
        <v>ADMINISTRACIÓN_INSTITUCIONAL</v>
      </c>
      <c r="C322" s="455" t="str">
        <f>+'01-Mapa de Riesgos'!F233</f>
        <v>SI</v>
      </c>
      <c r="D322" s="455" t="str">
        <f>'01-Mapa de Riesgos'!J233</f>
        <v>Gestión</v>
      </c>
      <c r="E322" s="456" t="str">
        <f>'01-Mapa de Riesgos'!N323</f>
        <v>Posibilidad de afectación económica y reputacional  por cambio en la normativa para la renovación de registros calificados,   debido al incumplimiento de la ejecución de actividades de acuerdo a los tiempos establecidos por la normatividad vigente.</v>
      </c>
      <c r="F322" s="442" t="str">
        <f>'02-Mapa de riesgo'!AD323</f>
        <v>LEVE</v>
      </c>
      <c r="G322" s="442" t="str">
        <f>'02-Mapa de riesgo'!AE323</f>
        <v>No. De programas que han perdido el registro calificado</v>
      </c>
      <c r="H322" s="464"/>
      <c r="I322" s="464"/>
      <c r="J322" s="236" t="str">
        <f>'02-Mapa de riesgo'!G323</f>
        <v>Actualizar, monitorear y hacer seguimiento al archivo consolidado de programas activos de la facultad.</v>
      </c>
      <c r="K322" s="207">
        <f>'02-Mapa de riesgo'!L323</f>
        <v>0</v>
      </c>
      <c r="L322" s="207" t="str">
        <f>'02-Mapa de riesgo'!Q323</f>
        <v>Directivo Grado 12
Directivo Grado 18</v>
      </c>
      <c r="M322" s="208" t="str">
        <f>'02-Mapa de riesgo'!U323</f>
        <v>Oportuno</v>
      </c>
      <c r="N322" s="208" t="str">
        <f>'02-Mapa de riesgo'!Z323</f>
        <v>Preventivo</v>
      </c>
      <c r="O322" s="448" t="str">
        <f>'02-Mapa de riesgo'!AB323</f>
        <v>ACEPTABLE</v>
      </c>
      <c r="P322" s="157"/>
      <c r="Q322" s="210" t="str">
        <f>'02-Mapa de riesgo'!AG323</f>
        <v>ASUMIR</v>
      </c>
      <c r="R322" s="210">
        <f>'02-Mapa de riesgo'!AH323</f>
        <v>0</v>
      </c>
      <c r="S322" s="211">
        <f>'02-Mapa de riesgo'!AJ323</f>
        <v>0</v>
      </c>
      <c r="T322" s="156"/>
      <c r="U322" s="157"/>
      <c r="V322" s="157"/>
      <c r="W322" s="465"/>
      <c r="X322" s="59"/>
    </row>
    <row r="323" spans="1:24" ht="12.75" customHeight="1" x14ac:dyDescent="0.2">
      <c r="A323" s="443"/>
      <c r="B323" s="443"/>
      <c r="C323" s="443"/>
      <c r="D323" s="443"/>
      <c r="E323" s="443"/>
      <c r="F323" s="443"/>
      <c r="G323" s="443"/>
      <c r="H323" s="446"/>
      <c r="I323" s="446"/>
      <c r="J323" s="236" t="str">
        <f>'02-Mapa de riesgo'!G324</f>
        <v>Informe de decanatura de seguimiento y alerta de vencimiento de los registros calificados.</v>
      </c>
      <c r="K323" s="207">
        <f>'02-Mapa de riesgo'!L324</f>
        <v>0</v>
      </c>
      <c r="L323" s="207" t="str">
        <f>'02-Mapa de riesgo'!Q324</f>
        <v>Directivo Grado 18</v>
      </c>
      <c r="M323" s="208" t="str">
        <f>'02-Mapa de riesgo'!U324</f>
        <v>Oportuno</v>
      </c>
      <c r="N323" s="208" t="str">
        <f>'02-Mapa de riesgo'!Z324</f>
        <v>Preventivo</v>
      </c>
      <c r="O323" s="449"/>
      <c r="P323" s="157"/>
      <c r="Q323" s="210" t="str">
        <f>'02-Mapa de riesgo'!AG324</f>
        <v>ASUMIR</v>
      </c>
      <c r="R323" s="210">
        <f>'02-Mapa de riesgo'!AH324</f>
        <v>0</v>
      </c>
      <c r="S323" s="211">
        <f>'02-Mapa de riesgo'!AJ324</f>
        <v>0</v>
      </c>
      <c r="T323" s="156"/>
      <c r="U323" s="157"/>
      <c r="V323" s="157"/>
      <c r="W323" s="452"/>
      <c r="X323" s="59"/>
    </row>
    <row r="324" spans="1:24" ht="12.75" customHeight="1" x14ac:dyDescent="0.2">
      <c r="A324" s="444"/>
      <c r="B324" s="444"/>
      <c r="C324" s="444"/>
      <c r="D324" s="444"/>
      <c r="E324" s="444"/>
      <c r="F324" s="444"/>
      <c r="G324" s="444"/>
      <c r="H324" s="447"/>
      <c r="I324" s="447"/>
      <c r="J324" s="236" t="str">
        <f>'02-Mapa de riesgo'!G325</f>
        <v>Informes de gestión de los directores a la ejecución de actividades encaminadas a la renovación del registro.</v>
      </c>
      <c r="K324" s="207">
        <f>'02-Mapa de riesgo'!L325</f>
        <v>0</v>
      </c>
      <c r="L324" s="207" t="str">
        <f>'02-Mapa de riesgo'!Q325</f>
        <v>Directivo Grado 12</v>
      </c>
      <c r="M324" s="208" t="str">
        <f>'02-Mapa de riesgo'!U325</f>
        <v>Oportuno</v>
      </c>
      <c r="N324" s="208" t="str">
        <f>'02-Mapa de riesgo'!Z325</f>
        <v>Preventivo</v>
      </c>
      <c r="O324" s="450"/>
      <c r="P324" s="157"/>
      <c r="Q324" s="210" t="str">
        <f>'02-Mapa de riesgo'!AG325</f>
        <v>ASUMIR</v>
      </c>
      <c r="R324" s="210">
        <f>'02-Mapa de riesgo'!AH325</f>
        <v>0</v>
      </c>
      <c r="S324" s="211">
        <f>'02-Mapa de riesgo'!AJ325</f>
        <v>0</v>
      </c>
      <c r="T324" s="156"/>
      <c r="U324" s="157"/>
      <c r="V324" s="157"/>
      <c r="W324" s="453"/>
      <c r="X324" s="59"/>
    </row>
    <row r="325" spans="1:24" ht="12.75" customHeight="1" x14ac:dyDescent="0.2">
      <c r="A325" s="454">
        <v>106</v>
      </c>
      <c r="B325" s="457" t="str">
        <f>'01-Mapa de Riesgos'!D236</f>
        <v>ADMINISTRACIÓN_INSTITUCIONAL</v>
      </c>
      <c r="C325" s="456" t="str">
        <f>+'01-Mapa de Riesgos'!F236</f>
        <v>SI</v>
      </c>
      <c r="D325" s="456" t="str">
        <f>'01-Mapa de Riesgos'!J236</f>
        <v>Gestión</v>
      </c>
      <c r="E325" s="456" t="str">
        <f>'01-Mapa de Riesgos'!N326</f>
        <v>Posibilidad de afectación económica  por aumento en el índice de deserción de los programas académicos que hacen parte de la facultad,   debido a la desactualización de los currículos de las asignaturas afectando el desempeño del estudiante y las dificultades socioeconómicas del mismo para continuar en el programa académico.</v>
      </c>
      <c r="F325" s="442" t="str">
        <f>'02-Mapa de riesgo'!AD326</f>
        <v>MODERADO</v>
      </c>
      <c r="G325" s="442" t="str">
        <f>'02-Mapa de riesgo'!AE326</f>
        <v>Porcentaje de estudiantes que se retiran por semestre =
Número de estudiantes que se retiran en el semestre/ Total de estudiantes matriculados al inicio del semestre.</v>
      </c>
      <c r="H325" s="445"/>
      <c r="I325" s="445"/>
      <c r="J325" s="236" t="str">
        <f>'02-Mapa de riesgo'!G326</f>
        <v>Actualización y monitoreo al cuadro de control de estrategias de retención de estudiantes por parte de los directores de programa  y comites curriculares.</v>
      </c>
      <c r="K325" s="207">
        <f>'02-Mapa de riesgo'!L326</f>
        <v>0</v>
      </c>
      <c r="L325" s="207" t="str">
        <f>'02-Mapa de riesgo'!Q326</f>
        <v>Directivo Grado 12</v>
      </c>
      <c r="M325" s="208" t="str">
        <f>'02-Mapa de riesgo'!U326</f>
        <v>Oportuno</v>
      </c>
      <c r="N325" s="208" t="str">
        <f>'02-Mapa de riesgo'!Z326</f>
        <v>Preventivo</v>
      </c>
      <c r="O325" s="448" t="str">
        <f>'02-Mapa de riesgo'!AB326</f>
        <v>ACEPTABLE</v>
      </c>
      <c r="P325" s="157"/>
      <c r="Q325" s="210" t="str">
        <f>'02-Mapa de riesgo'!AG326</f>
        <v>REDUCIR</v>
      </c>
      <c r="R325" s="210" t="str">
        <f>'02-Mapa de riesgo'!AH326</f>
        <v>Seguimiento al aplicativo de estadísticas e indicadores estratégicos en el análisis de deserción estudiantil por facultades.</v>
      </c>
      <c r="S325" s="211">
        <f>'02-Mapa de riesgo'!AJ326</f>
        <v>0</v>
      </c>
      <c r="T325" s="156"/>
      <c r="U325" s="157"/>
      <c r="V325" s="157"/>
      <c r="W325" s="451"/>
      <c r="X325" s="159"/>
    </row>
    <row r="326" spans="1:24" ht="12.75" customHeight="1" x14ac:dyDescent="0.2">
      <c r="A326" s="443"/>
      <c r="B326" s="443"/>
      <c r="C326" s="443"/>
      <c r="D326" s="443"/>
      <c r="E326" s="443"/>
      <c r="F326" s="443"/>
      <c r="G326" s="443"/>
      <c r="H326" s="446"/>
      <c r="I326" s="446"/>
      <c r="J326" s="236">
        <f>'02-Mapa de riesgo'!G327</f>
        <v>0</v>
      </c>
      <c r="K326" s="207">
        <f>'02-Mapa de riesgo'!L327</f>
        <v>0</v>
      </c>
      <c r="L326" s="207">
        <f>'02-Mapa de riesgo'!Q327</f>
        <v>0</v>
      </c>
      <c r="M326" s="208">
        <f>'02-Mapa de riesgo'!U327</f>
        <v>0</v>
      </c>
      <c r="N326" s="208">
        <f>'02-Mapa de riesgo'!Z327</f>
        <v>0</v>
      </c>
      <c r="O326" s="449"/>
      <c r="P326" s="157"/>
      <c r="Q326" s="210">
        <f>'02-Mapa de riesgo'!AG327</f>
        <v>0</v>
      </c>
      <c r="R326" s="210">
        <f>'02-Mapa de riesgo'!AH327</f>
        <v>0</v>
      </c>
      <c r="S326" s="211">
        <f>'02-Mapa de riesgo'!AJ327</f>
        <v>0</v>
      </c>
      <c r="T326" s="156"/>
      <c r="U326" s="157"/>
      <c r="V326" s="157"/>
      <c r="W326" s="452"/>
      <c r="X326" s="159"/>
    </row>
    <row r="327" spans="1:24" ht="12.75" customHeight="1" x14ac:dyDescent="0.2">
      <c r="A327" s="444"/>
      <c r="B327" s="444"/>
      <c r="C327" s="444"/>
      <c r="D327" s="444"/>
      <c r="E327" s="444"/>
      <c r="F327" s="444"/>
      <c r="G327" s="444"/>
      <c r="H327" s="447"/>
      <c r="I327" s="447"/>
      <c r="J327" s="236">
        <f>'02-Mapa de riesgo'!G328</f>
        <v>0</v>
      </c>
      <c r="K327" s="207">
        <f>'02-Mapa de riesgo'!L328</f>
        <v>0</v>
      </c>
      <c r="L327" s="207">
        <f>'02-Mapa de riesgo'!Q328</f>
        <v>0</v>
      </c>
      <c r="M327" s="208">
        <f>'02-Mapa de riesgo'!U328</f>
        <v>0</v>
      </c>
      <c r="N327" s="208">
        <f>'02-Mapa de riesgo'!Z328</f>
        <v>0</v>
      </c>
      <c r="O327" s="450"/>
      <c r="P327" s="157"/>
      <c r="Q327" s="210">
        <f>'02-Mapa de riesgo'!AG328</f>
        <v>0</v>
      </c>
      <c r="R327" s="210">
        <f>'02-Mapa de riesgo'!AH328</f>
        <v>0</v>
      </c>
      <c r="S327" s="211">
        <f>'02-Mapa de riesgo'!AJ328</f>
        <v>0</v>
      </c>
      <c r="T327" s="156"/>
      <c r="U327" s="157"/>
      <c r="V327" s="157"/>
      <c r="W327" s="453"/>
      <c r="X327" s="159"/>
    </row>
    <row r="328" spans="1:24" ht="12.75" customHeight="1" x14ac:dyDescent="0.2">
      <c r="A328" s="454">
        <v>107</v>
      </c>
      <c r="B328" s="454" t="str">
        <f>'01-Mapa de Riesgos'!D239</f>
        <v>DOCENCIA</v>
      </c>
      <c r="C328" s="455" t="str">
        <f>+'01-Mapa de Riesgos'!F239</f>
        <v>NO</v>
      </c>
      <c r="D328" s="455" t="str">
        <f>'01-Mapa de Riesgos'!J239</f>
        <v>Gestión</v>
      </c>
      <c r="E328" s="456" t="str">
        <f>'01-Mapa de Riesgos'!N329</f>
        <v>Posibilidad de afectación reputacional  por la perdida de la categoría de los grupos de investigación de acuerdo a la clasificación anual que hace MinCiencias,   debido a la disminución de la investigación y al incumplimiento con las metas trazadas en el PDI.</v>
      </c>
      <c r="F328" s="442" t="str">
        <f>'02-Mapa de riesgo'!AD329</f>
        <v>LEVE</v>
      </c>
      <c r="G328" s="442" t="str">
        <f>'02-Mapa de riesgo'!AE329</f>
        <v>Variación %= Número de grupos que bajaron de categoria/Total de grupos categorizados en el periodo anterior</v>
      </c>
      <c r="H328" s="464"/>
      <c r="I328" s="464"/>
      <c r="J328" s="236" t="str">
        <f>'02-Mapa de riesgo'!G329</f>
        <v>Hacer seguimiento a los resultados finales de la convocatoria de medición de grupos de investigaciones del 2025.</v>
      </c>
      <c r="K328" s="207">
        <f>'02-Mapa de riesgo'!L329</f>
        <v>0</v>
      </c>
      <c r="L328" s="207" t="str">
        <f>'02-Mapa de riesgo'!Q329</f>
        <v>Comité de investigaciones</v>
      </c>
      <c r="M328" s="208" t="str">
        <f>'02-Mapa de riesgo'!U329</f>
        <v>Oportuno</v>
      </c>
      <c r="N328" s="208" t="str">
        <f>'02-Mapa de riesgo'!Z329</f>
        <v>Preventivo</v>
      </c>
      <c r="O328" s="448" t="str">
        <f>'02-Mapa de riesgo'!AB329</f>
        <v>ACEPTABLE</v>
      </c>
      <c r="P328" s="157"/>
      <c r="Q328" s="210" t="str">
        <f>'02-Mapa de riesgo'!AG329</f>
        <v>ASUMIR</v>
      </c>
      <c r="R328" s="210">
        <f>'02-Mapa de riesgo'!AH329</f>
        <v>0</v>
      </c>
      <c r="S328" s="211">
        <f>'02-Mapa de riesgo'!AJ329</f>
        <v>0</v>
      </c>
      <c r="T328" s="156"/>
      <c r="U328" s="157"/>
      <c r="V328" s="157"/>
      <c r="W328" s="465"/>
      <c r="X328" s="159"/>
    </row>
    <row r="329" spans="1:24" ht="12.75" customHeight="1" x14ac:dyDescent="0.2">
      <c r="A329" s="443"/>
      <c r="B329" s="443"/>
      <c r="C329" s="443"/>
      <c r="D329" s="443"/>
      <c r="E329" s="443"/>
      <c r="F329" s="443"/>
      <c r="G329" s="443"/>
      <c r="H329" s="446"/>
      <c r="I329" s="446"/>
      <c r="J329" s="236" t="str">
        <f>'02-Mapa de riesgo'!G330</f>
        <v>Actualización y monitoreo al plan de acción del comité de investigaciones 2025 - 2027.</v>
      </c>
      <c r="K329" s="207">
        <f>'02-Mapa de riesgo'!L330</f>
        <v>0</v>
      </c>
      <c r="L329" s="207" t="str">
        <f>'02-Mapa de riesgo'!Q330</f>
        <v>Comité de investigaciones</v>
      </c>
      <c r="M329" s="208" t="str">
        <f>'02-Mapa de riesgo'!U330</f>
        <v>Oportuno</v>
      </c>
      <c r="N329" s="208" t="str">
        <f>'02-Mapa de riesgo'!Z330</f>
        <v>Preventivo</v>
      </c>
      <c r="O329" s="449"/>
      <c r="P329" s="157"/>
      <c r="Q329" s="210" t="str">
        <f>'02-Mapa de riesgo'!AG330</f>
        <v>ASUMIR</v>
      </c>
      <c r="R329" s="210">
        <f>'02-Mapa de riesgo'!AH330</f>
        <v>0</v>
      </c>
      <c r="S329" s="211">
        <f>'02-Mapa de riesgo'!AJ330</f>
        <v>0</v>
      </c>
      <c r="T329" s="156"/>
      <c r="U329" s="157"/>
      <c r="V329" s="157"/>
      <c r="W329" s="452"/>
      <c r="X329" s="461"/>
    </row>
    <row r="330" spans="1:24" ht="12.75" customHeight="1" x14ac:dyDescent="0.2">
      <c r="A330" s="444"/>
      <c r="B330" s="444"/>
      <c r="C330" s="444"/>
      <c r="D330" s="444"/>
      <c r="E330" s="444"/>
      <c r="F330" s="444"/>
      <c r="G330" s="444"/>
      <c r="H330" s="447"/>
      <c r="I330" s="447"/>
      <c r="J330" s="236">
        <f>'02-Mapa de riesgo'!G331</f>
        <v>0</v>
      </c>
      <c r="K330" s="207">
        <f>'02-Mapa de riesgo'!L331</f>
        <v>0</v>
      </c>
      <c r="L330" s="207">
        <f>'02-Mapa de riesgo'!Q331</f>
        <v>0</v>
      </c>
      <c r="M330" s="208">
        <f>'02-Mapa de riesgo'!U331</f>
        <v>0</v>
      </c>
      <c r="N330" s="208">
        <f>'02-Mapa de riesgo'!Z331</f>
        <v>0</v>
      </c>
      <c r="O330" s="450"/>
      <c r="P330" s="157"/>
      <c r="Q330" s="210">
        <f>'02-Mapa de riesgo'!AG331</f>
        <v>0</v>
      </c>
      <c r="R330" s="210">
        <f>'02-Mapa de riesgo'!AH331</f>
        <v>0</v>
      </c>
      <c r="S330" s="211">
        <f>'02-Mapa de riesgo'!AJ331</f>
        <v>0</v>
      </c>
      <c r="T330" s="156"/>
      <c r="U330" s="157"/>
      <c r="V330" s="157"/>
      <c r="W330" s="453"/>
      <c r="X330" s="462"/>
    </row>
    <row r="331" spans="1:24" ht="12.75" customHeight="1" x14ac:dyDescent="0.2">
      <c r="A331" s="454">
        <v>108</v>
      </c>
      <c r="B331" s="454" t="str">
        <f>'01-Mapa de Riesgos'!D242</f>
        <v>ADMINISTRACIÓN_INSTITUCIONAL</v>
      </c>
      <c r="C331" s="455" t="str">
        <f>+'01-Mapa de Riesgos'!F242</f>
        <v>NO</v>
      </c>
      <c r="D331" s="455" t="str">
        <f>'01-Mapa de Riesgos'!J242</f>
        <v>Seguridad_Información</v>
      </c>
      <c r="E331" s="456" t="str">
        <f>'01-Mapa de Riesgos'!N332</f>
        <v>Posibilidad de afectación económica y reputacional  por el daño parcial o total, en equipamientos de los laboratorios,   debido a la indebida manipulación de los equipos en el desarrollo de las clases de laboratorio o a la falta de mantenimiento.</v>
      </c>
      <c r="F331" s="442" t="str">
        <f>'02-Mapa de riesgo'!AD332</f>
        <v>MODERADO</v>
      </c>
      <c r="G331" s="442" t="str">
        <f>'02-Mapa de riesgo'!AE332</f>
        <v>Tasa de incidentes %= Número de equipos dañados en el periodo / Total de equipos de laboratorio</v>
      </c>
      <c r="H331" s="463"/>
      <c r="I331" s="464"/>
      <c r="J331" s="236" t="str">
        <f>'02-Mapa de riesgo'!G332</f>
        <v>Actualización y seguimiento a las fichas de control técnico de equipos para mantenimiento preventivo.</v>
      </c>
      <c r="K331" s="207">
        <f>'02-Mapa de riesgo'!L332</f>
        <v>0</v>
      </c>
      <c r="L331" s="207" t="str">
        <f>'02-Mapa de riesgo'!Q332</f>
        <v>Laboratorista</v>
      </c>
      <c r="M331" s="208" t="str">
        <f>'02-Mapa de riesgo'!U332</f>
        <v>Oportuno</v>
      </c>
      <c r="N331" s="208" t="str">
        <f>'02-Mapa de riesgo'!Z332</f>
        <v>Preventivo</v>
      </c>
      <c r="O331" s="448" t="str">
        <f>'02-Mapa de riesgo'!AB332</f>
        <v>ACEPTABLE</v>
      </c>
      <c r="P331" s="157"/>
      <c r="Q331" s="210" t="str">
        <f>'02-Mapa de riesgo'!AG332</f>
        <v>ASUMIR</v>
      </c>
      <c r="R331" s="210">
        <f>'02-Mapa de riesgo'!AH332</f>
        <v>0</v>
      </c>
      <c r="S331" s="211">
        <f>'02-Mapa de riesgo'!AJ332</f>
        <v>0</v>
      </c>
      <c r="T331" s="156"/>
      <c r="U331" s="157"/>
      <c r="V331" s="157"/>
      <c r="W331" s="465"/>
      <c r="X331" s="59"/>
    </row>
    <row r="332" spans="1:24" ht="12.75" customHeight="1" x14ac:dyDescent="0.2">
      <c r="A332" s="443"/>
      <c r="B332" s="443"/>
      <c r="C332" s="443"/>
      <c r="D332" s="443"/>
      <c r="E332" s="443"/>
      <c r="F332" s="443"/>
      <c r="G332" s="443"/>
      <c r="H332" s="446"/>
      <c r="I332" s="446"/>
      <c r="J332" s="236">
        <f>'02-Mapa de riesgo'!G333</f>
        <v>0</v>
      </c>
      <c r="K332" s="207">
        <f>'02-Mapa de riesgo'!L333</f>
        <v>0</v>
      </c>
      <c r="L332" s="207">
        <f>'02-Mapa de riesgo'!Q333</f>
        <v>0</v>
      </c>
      <c r="M332" s="208">
        <f>'02-Mapa de riesgo'!U333</f>
        <v>0</v>
      </c>
      <c r="N332" s="208">
        <f>'02-Mapa de riesgo'!Z333</f>
        <v>0</v>
      </c>
      <c r="O332" s="449"/>
      <c r="P332" s="157"/>
      <c r="Q332" s="210">
        <f>'02-Mapa de riesgo'!AG333</f>
        <v>0</v>
      </c>
      <c r="R332" s="210">
        <f>'02-Mapa de riesgo'!AH333</f>
        <v>0</v>
      </c>
      <c r="S332" s="211">
        <f>'02-Mapa de riesgo'!AJ333</f>
        <v>0</v>
      </c>
      <c r="T332" s="156"/>
      <c r="U332" s="157"/>
      <c r="V332" s="157"/>
      <c r="W332" s="452"/>
      <c r="X332" s="59"/>
    </row>
    <row r="333" spans="1:24" ht="12.75" customHeight="1" x14ac:dyDescent="0.2">
      <c r="A333" s="444"/>
      <c r="B333" s="444"/>
      <c r="C333" s="444"/>
      <c r="D333" s="444"/>
      <c r="E333" s="444"/>
      <c r="F333" s="444"/>
      <c r="G333" s="444"/>
      <c r="H333" s="447"/>
      <c r="I333" s="447"/>
      <c r="J333" s="236">
        <f>'02-Mapa de riesgo'!G334</f>
        <v>0</v>
      </c>
      <c r="K333" s="207">
        <f>'02-Mapa de riesgo'!L334</f>
        <v>0</v>
      </c>
      <c r="L333" s="207">
        <f>'02-Mapa de riesgo'!Q334</f>
        <v>0</v>
      </c>
      <c r="M333" s="208">
        <f>'02-Mapa de riesgo'!U334</f>
        <v>0</v>
      </c>
      <c r="N333" s="208">
        <f>'02-Mapa de riesgo'!Z334</f>
        <v>0</v>
      </c>
      <c r="O333" s="450"/>
      <c r="P333" s="157"/>
      <c r="Q333" s="210">
        <f>'02-Mapa de riesgo'!AG334</f>
        <v>0</v>
      </c>
      <c r="R333" s="210">
        <f>'02-Mapa de riesgo'!AH334</f>
        <v>0</v>
      </c>
      <c r="S333" s="211">
        <f>'02-Mapa de riesgo'!AJ334</f>
        <v>0</v>
      </c>
      <c r="T333" s="156"/>
      <c r="U333" s="157"/>
      <c r="V333" s="157"/>
      <c r="W333" s="453"/>
      <c r="X333" s="59"/>
    </row>
    <row r="334" spans="1:24" ht="12.75" customHeight="1" x14ac:dyDescent="0.2">
      <c r="A334" s="454">
        <v>109</v>
      </c>
      <c r="B334" s="454" t="str">
        <f>'01-Mapa de Riesgos'!D245</f>
        <v>DOCENCIA</v>
      </c>
      <c r="C334" s="455" t="str">
        <f>+'01-Mapa de Riesgos'!F245</f>
        <v>NO</v>
      </c>
      <c r="D334" s="455" t="str">
        <f>'01-Mapa de Riesgos'!J245</f>
        <v>Gestión</v>
      </c>
      <c r="E334" s="456" t="str">
        <f>'01-Mapa de Riesgos'!N335</f>
        <v>Posibilidad de pérdida reputacional  por pérdida de la imparcialidad de los funcionarios,   debido a soborno, orden de un superior sobre el resultado del ensayo y/o presiones indebidas.</v>
      </c>
      <c r="F334" s="442" t="str">
        <f>'02-Mapa de riesgo'!AD335</f>
        <v>LEVE</v>
      </c>
      <c r="G334" s="442" t="str">
        <f>'02-Mapa de riesgo'!AE335</f>
        <v>No certificados sin pérdida de la imparcialidad/ No certificados expedidos por el laboratorio*100</v>
      </c>
      <c r="H334" s="464"/>
      <c r="I334" s="464"/>
      <c r="J334" s="236" t="str">
        <f>'02-Mapa de riesgo'!G335</f>
        <v>Firma de cada funcionario del:
- Compromiso de confidencialidad
- Acta de compromiso ético
- Declaración de impedimento (Conflicto de intereses).</v>
      </c>
      <c r="K334" s="207">
        <f>'02-Mapa de riesgo'!L335</f>
        <v>0</v>
      </c>
      <c r="L334" s="207" t="str">
        <f>'02-Mapa de riesgo'!Q335</f>
        <v>Transitorio</v>
      </c>
      <c r="M334" s="208" t="str">
        <f>'02-Mapa de riesgo'!U335</f>
        <v>Oportuno</v>
      </c>
      <c r="N334" s="208" t="str">
        <f>'02-Mapa de riesgo'!Z335</f>
        <v>Preventivo</v>
      </c>
      <c r="O334" s="448" t="str">
        <f>'02-Mapa de riesgo'!AB335</f>
        <v>ACEPTABLE</v>
      </c>
      <c r="P334" s="157"/>
      <c r="Q334" s="210" t="str">
        <f>'02-Mapa de riesgo'!AG335</f>
        <v>ASUMIR</v>
      </c>
      <c r="R334" s="210">
        <f>'02-Mapa de riesgo'!AH335</f>
        <v>0</v>
      </c>
      <c r="S334" s="211">
        <f>'02-Mapa de riesgo'!AJ335</f>
        <v>0</v>
      </c>
      <c r="T334" s="156"/>
      <c r="U334" s="157"/>
      <c r="V334" s="157"/>
      <c r="W334" s="465"/>
      <c r="X334" s="59"/>
    </row>
    <row r="335" spans="1:24" ht="12.75" customHeight="1" x14ac:dyDescent="0.2">
      <c r="A335" s="443"/>
      <c r="B335" s="443"/>
      <c r="C335" s="443"/>
      <c r="D335" s="443"/>
      <c r="E335" s="443"/>
      <c r="F335" s="443"/>
      <c r="G335" s="443"/>
      <c r="H335" s="446"/>
      <c r="I335" s="446"/>
      <c r="J335" s="236" t="str">
        <f>'02-Mapa de riesgo'!G336</f>
        <v>Los resultados y datos primarios obtenidos por el personal del laboratorio son revisados  por el  Responsable Técnico. Así mismo, el Informe de ensayo es elaborado por la Auxiliar o profesional  Administrativa y Aprobado por el Director.</v>
      </c>
      <c r="K335" s="207">
        <f>'02-Mapa de riesgo'!L336</f>
        <v>0</v>
      </c>
      <c r="L335" s="207" t="str">
        <f>'02-Mapa de riesgo'!Q336</f>
        <v>Profesional de Laboratorio</v>
      </c>
      <c r="M335" s="208" t="str">
        <f>'02-Mapa de riesgo'!U336</f>
        <v>Oportuno</v>
      </c>
      <c r="N335" s="208" t="str">
        <f>'02-Mapa de riesgo'!Z336</f>
        <v>Preventivo</v>
      </c>
      <c r="O335" s="449"/>
      <c r="P335" s="157"/>
      <c r="Q335" s="210" t="str">
        <f>'02-Mapa de riesgo'!AG336</f>
        <v>ASUMIR</v>
      </c>
      <c r="R335" s="210">
        <f>'02-Mapa de riesgo'!AH336</f>
        <v>0</v>
      </c>
      <c r="S335" s="211">
        <f>'02-Mapa de riesgo'!AJ336</f>
        <v>0</v>
      </c>
      <c r="T335" s="156"/>
      <c r="U335" s="157"/>
      <c r="V335" s="157"/>
      <c r="W335" s="452"/>
      <c r="X335" s="59"/>
    </row>
    <row r="336" spans="1:24" ht="12.75" customHeight="1" x14ac:dyDescent="0.2">
      <c r="A336" s="444"/>
      <c r="B336" s="444"/>
      <c r="C336" s="444"/>
      <c r="D336" s="444"/>
      <c r="E336" s="444"/>
      <c r="F336" s="444"/>
      <c r="G336" s="444"/>
      <c r="H336" s="447"/>
      <c r="I336" s="447"/>
      <c r="J336" s="236">
        <f>'02-Mapa de riesgo'!G337</f>
        <v>0</v>
      </c>
      <c r="K336" s="207">
        <f>'02-Mapa de riesgo'!L337</f>
        <v>0</v>
      </c>
      <c r="L336" s="207">
        <f>'02-Mapa de riesgo'!Q337</f>
        <v>0</v>
      </c>
      <c r="M336" s="208">
        <f>'02-Mapa de riesgo'!U337</f>
        <v>0</v>
      </c>
      <c r="N336" s="208">
        <f>'02-Mapa de riesgo'!Z337</f>
        <v>0</v>
      </c>
      <c r="O336" s="450"/>
      <c r="P336" s="157"/>
      <c r="Q336" s="210">
        <f>'02-Mapa de riesgo'!AG337</f>
        <v>0</v>
      </c>
      <c r="R336" s="210">
        <f>'02-Mapa de riesgo'!AH337</f>
        <v>0</v>
      </c>
      <c r="S336" s="211">
        <f>'02-Mapa de riesgo'!AJ337</f>
        <v>0</v>
      </c>
      <c r="T336" s="156"/>
      <c r="U336" s="157"/>
      <c r="V336" s="157"/>
      <c r="W336" s="453"/>
      <c r="X336" s="59"/>
    </row>
    <row r="337" spans="1:24" ht="12.75" customHeight="1" x14ac:dyDescent="0.2">
      <c r="A337" s="454">
        <v>110</v>
      </c>
      <c r="B337" s="454" t="str">
        <f>'01-Mapa de Riesgos'!D248</f>
        <v>DOCENCIA</v>
      </c>
      <c r="C337" s="455" t="str">
        <f>+'01-Mapa de Riesgos'!F248</f>
        <v>NO</v>
      </c>
      <c r="D337" s="455" t="str">
        <f>'01-Mapa de Riesgos'!J248</f>
        <v>Gestión</v>
      </c>
      <c r="E337" s="456" t="str">
        <f>'01-Mapa de Riesgos'!N338</f>
        <v>Posibilidad de afectación reputacional  por pérdida de la validez de los resultados del laboratorio,   debido a condiciones ambientales e instalaciones inadecuadas para los ensayos.</v>
      </c>
      <c r="F337" s="442" t="str">
        <f>'02-Mapa de riesgo'!AD338</f>
        <v>LEVE</v>
      </c>
      <c r="G337" s="442" t="str">
        <f>'02-Mapa de riesgo'!AE338</f>
        <v>No. veces en que las condiciones ambientales no se salen de los límites / Días Laborales anuales*100</v>
      </c>
      <c r="H337" s="464"/>
      <c r="I337" s="464"/>
      <c r="J337" s="236" t="str">
        <f>'02-Mapa de riesgo'!G338</f>
        <v>Registro y seguimiento de las condiciones ambientales en las áreas de análisis Y almacenamiento de materiales.
-Registro Y seguimiento de la temperatura de refrigeración de las muestras.
-Revisión de la tendencia de las condiciones ambientales con base en los criterios de aceptación establecidos.
-Separación de áreas para la realización de los ensayos.</v>
      </c>
      <c r="K337" s="207">
        <f>'02-Mapa de riesgo'!L338</f>
        <v>0</v>
      </c>
      <c r="L337" s="207" t="str">
        <f>'02-Mapa de riesgo'!Q338</f>
        <v>Transitorio</v>
      </c>
      <c r="M337" s="208" t="str">
        <f>'02-Mapa de riesgo'!U338</f>
        <v>Oportuno</v>
      </c>
      <c r="N337" s="208" t="str">
        <f>'02-Mapa de riesgo'!Z338</f>
        <v>Preventivo</v>
      </c>
      <c r="O337" s="448" t="str">
        <f>'02-Mapa de riesgo'!AB338</f>
        <v>ACEPTABLE</v>
      </c>
      <c r="P337" s="157"/>
      <c r="Q337" s="210" t="str">
        <f>'02-Mapa de riesgo'!AG338</f>
        <v>ASUMIR</v>
      </c>
      <c r="R337" s="210">
        <f>'02-Mapa de riesgo'!AH338</f>
        <v>0</v>
      </c>
      <c r="S337" s="211">
        <f>'02-Mapa de riesgo'!AJ338</f>
        <v>0</v>
      </c>
      <c r="T337" s="156"/>
      <c r="U337" s="157"/>
      <c r="V337" s="157"/>
      <c r="W337" s="465"/>
      <c r="X337" s="59"/>
    </row>
    <row r="338" spans="1:24" ht="12.75" customHeight="1" x14ac:dyDescent="0.2">
      <c r="A338" s="443"/>
      <c r="B338" s="443"/>
      <c r="C338" s="443"/>
      <c r="D338" s="443"/>
      <c r="E338" s="443"/>
      <c r="F338" s="443"/>
      <c r="G338" s="443"/>
      <c r="H338" s="446"/>
      <c r="I338" s="446"/>
      <c r="J338" s="236">
        <f>'02-Mapa de riesgo'!G339</f>
        <v>0</v>
      </c>
      <c r="K338" s="207">
        <f>'02-Mapa de riesgo'!L339</f>
        <v>0</v>
      </c>
      <c r="L338" s="207">
        <f>'02-Mapa de riesgo'!Q339</f>
        <v>0</v>
      </c>
      <c r="M338" s="208">
        <f>'02-Mapa de riesgo'!U339</f>
        <v>0</v>
      </c>
      <c r="N338" s="208">
        <f>'02-Mapa de riesgo'!Z339</f>
        <v>0</v>
      </c>
      <c r="O338" s="449"/>
      <c r="P338" s="157"/>
      <c r="Q338" s="210">
        <f>'02-Mapa de riesgo'!AG339</f>
        <v>0</v>
      </c>
      <c r="R338" s="210">
        <f>'02-Mapa de riesgo'!AH339</f>
        <v>0</v>
      </c>
      <c r="S338" s="211">
        <f>'02-Mapa de riesgo'!AJ339</f>
        <v>0</v>
      </c>
      <c r="T338" s="156"/>
      <c r="U338" s="157"/>
      <c r="V338" s="157"/>
      <c r="W338" s="452"/>
      <c r="X338" s="59"/>
    </row>
    <row r="339" spans="1:24" ht="12.75" customHeight="1" x14ac:dyDescent="0.2">
      <c r="A339" s="444"/>
      <c r="B339" s="444"/>
      <c r="C339" s="444"/>
      <c r="D339" s="444"/>
      <c r="E339" s="444"/>
      <c r="F339" s="444"/>
      <c r="G339" s="444"/>
      <c r="H339" s="447"/>
      <c r="I339" s="447"/>
      <c r="J339" s="236">
        <f>'02-Mapa de riesgo'!G340</f>
        <v>0</v>
      </c>
      <c r="K339" s="207">
        <f>'02-Mapa de riesgo'!L340</f>
        <v>0</v>
      </c>
      <c r="L339" s="207">
        <f>'02-Mapa de riesgo'!Q340</f>
        <v>0</v>
      </c>
      <c r="M339" s="208">
        <f>'02-Mapa de riesgo'!U340</f>
        <v>0</v>
      </c>
      <c r="N339" s="208">
        <f>'02-Mapa de riesgo'!Z340</f>
        <v>0</v>
      </c>
      <c r="O339" s="450"/>
      <c r="P339" s="157"/>
      <c r="Q339" s="210">
        <f>'02-Mapa de riesgo'!AG340</f>
        <v>0</v>
      </c>
      <c r="R339" s="210">
        <f>'02-Mapa de riesgo'!AH340</f>
        <v>0</v>
      </c>
      <c r="S339" s="211">
        <f>'02-Mapa de riesgo'!AJ340</f>
        <v>0</v>
      </c>
      <c r="T339" s="156"/>
      <c r="U339" s="157"/>
      <c r="V339" s="157"/>
      <c r="W339" s="453"/>
      <c r="X339" s="59"/>
    </row>
    <row r="340" spans="1:24" ht="12.75" customHeight="1" x14ac:dyDescent="0.2">
      <c r="A340" s="457">
        <v>111</v>
      </c>
      <c r="B340" s="454" t="str">
        <f>'01-Mapa de Riesgos'!D251</f>
        <v>INVESTIGACIÓN_E_INNOVACIÓN</v>
      </c>
      <c r="C340" s="455" t="str">
        <f>+'01-Mapa de Riesgos'!F251</f>
        <v>NO</v>
      </c>
      <c r="D340" s="455" t="str">
        <f>'01-Mapa de Riesgos'!J251</f>
        <v>Gestión</v>
      </c>
      <c r="E340" s="456" t="str">
        <f>'01-Mapa de Riesgos'!N341</f>
        <v>Posibilidad de afectación reputacional  por pérdida de la validez de los resultados del laboratorio,   a causa de equipos defectuosos y/o incumplimiento en el plan de calibración, verificación y mantenimiento de equipos.</v>
      </c>
      <c r="F340" s="442" t="str">
        <f>'02-Mapa de riesgo'!AD341</f>
        <v>LEVE</v>
      </c>
      <c r="G340" s="442" t="str">
        <f>'02-Mapa de riesgo'!AE341</f>
        <v>No. de equipos calibrados de acuerdo al plan / Total equipos a calibrar*100</v>
      </c>
      <c r="H340" s="464"/>
      <c r="I340" s="464"/>
      <c r="J340" s="236" t="str">
        <f>'02-Mapa de riesgo'!G341</f>
        <v>Ejecución del plan de mantenimiento, verificación y calibración de equipos; para cada vigencia</v>
      </c>
      <c r="K340" s="207">
        <f>'02-Mapa de riesgo'!L341</f>
        <v>0</v>
      </c>
      <c r="L340" s="207" t="str">
        <f>'02-Mapa de riesgo'!Q341</f>
        <v>Transitorio</v>
      </c>
      <c r="M340" s="208" t="str">
        <f>'02-Mapa de riesgo'!U341</f>
        <v>Oportuno</v>
      </c>
      <c r="N340" s="208" t="str">
        <f>'02-Mapa de riesgo'!Z341</f>
        <v>Preventivo</v>
      </c>
      <c r="O340" s="448" t="str">
        <f>'02-Mapa de riesgo'!AB341</f>
        <v>ACEPTABLE</v>
      </c>
      <c r="P340" s="157"/>
      <c r="Q340" s="210" t="str">
        <f>'02-Mapa de riesgo'!AG341</f>
        <v>ASUMIR</v>
      </c>
      <c r="R340" s="210">
        <f>'02-Mapa de riesgo'!AH341</f>
        <v>0</v>
      </c>
      <c r="S340" s="211">
        <f>'02-Mapa de riesgo'!AJ341</f>
        <v>0</v>
      </c>
      <c r="T340" s="156"/>
      <c r="U340" s="157"/>
      <c r="V340" s="157"/>
      <c r="W340" s="465"/>
      <c r="X340" s="59"/>
    </row>
    <row r="341" spans="1:24" ht="12.75" customHeight="1" x14ac:dyDescent="0.2">
      <c r="A341" s="443"/>
      <c r="B341" s="443"/>
      <c r="C341" s="443"/>
      <c r="D341" s="443"/>
      <c r="E341" s="443"/>
      <c r="F341" s="443"/>
      <c r="G341" s="443"/>
      <c r="H341" s="446"/>
      <c r="I341" s="446"/>
      <c r="J341" s="236">
        <f>'02-Mapa de riesgo'!G342</f>
        <v>0</v>
      </c>
      <c r="K341" s="207">
        <f>'02-Mapa de riesgo'!L342</f>
        <v>0</v>
      </c>
      <c r="L341" s="207">
        <f>'02-Mapa de riesgo'!Q342</f>
        <v>0</v>
      </c>
      <c r="M341" s="208">
        <f>'02-Mapa de riesgo'!U342</f>
        <v>0</v>
      </c>
      <c r="N341" s="208">
        <f>'02-Mapa de riesgo'!Z342</f>
        <v>0</v>
      </c>
      <c r="O341" s="449"/>
      <c r="P341" s="157"/>
      <c r="Q341" s="210">
        <f>'02-Mapa de riesgo'!AG342</f>
        <v>0</v>
      </c>
      <c r="R341" s="210">
        <f>'02-Mapa de riesgo'!AH342</f>
        <v>0</v>
      </c>
      <c r="S341" s="211">
        <f>'02-Mapa de riesgo'!AJ342</f>
        <v>0</v>
      </c>
      <c r="T341" s="156"/>
      <c r="U341" s="157"/>
      <c r="V341" s="157"/>
      <c r="W341" s="452"/>
      <c r="X341" s="59"/>
    </row>
    <row r="342" spans="1:24" ht="12.75" customHeight="1" x14ac:dyDescent="0.2">
      <c r="A342" s="444"/>
      <c r="B342" s="444"/>
      <c r="C342" s="444"/>
      <c r="D342" s="444"/>
      <c r="E342" s="444"/>
      <c r="F342" s="444"/>
      <c r="G342" s="444"/>
      <c r="H342" s="447"/>
      <c r="I342" s="447"/>
      <c r="J342" s="236">
        <f>'02-Mapa de riesgo'!G343</f>
        <v>0</v>
      </c>
      <c r="K342" s="207">
        <f>'02-Mapa de riesgo'!L343</f>
        <v>0</v>
      </c>
      <c r="L342" s="207">
        <f>'02-Mapa de riesgo'!Q343</f>
        <v>0</v>
      </c>
      <c r="M342" s="208">
        <f>'02-Mapa de riesgo'!U343</f>
        <v>0</v>
      </c>
      <c r="N342" s="208">
        <f>'02-Mapa de riesgo'!Z343</f>
        <v>0</v>
      </c>
      <c r="O342" s="450"/>
      <c r="P342" s="157"/>
      <c r="Q342" s="210">
        <f>'02-Mapa de riesgo'!AG343</f>
        <v>0</v>
      </c>
      <c r="R342" s="210">
        <f>'02-Mapa de riesgo'!AH343</f>
        <v>0</v>
      </c>
      <c r="S342" s="211">
        <f>'02-Mapa de riesgo'!AJ343</f>
        <v>0</v>
      </c>
      <c r="T342" s="156"/>
      <c r="U342" s="157"/>
      <c r="V342" s="157"/>
      <c r="W342" s="453"/>
      <c r="X342" s="59"/>
    </row>
    <row r="343" spans="1:24" ht="12.75" customHeight="1" x14ac:dyDescent="0.2">
      <c r="A343" s="454">
        <v>112</v>
      </c>
      <c r="B343" s="454" t="str">
        <f>'01-Mapa de Riesgos'!D254</f>
        <v>EXTENSIÓN_PROYECCIÓN_SOCIAL</v>
      </c>
      <c r="C343" s="455" t="str">
        <f>+'01-Mapa de Riesgos'!F254</f>
        <v>NO</v>
      </c>
      <c r="D343" s="455" t="str">
        <f>'01-Mapa de Riesgos'!J254</f>
        <v>Gestión</v>
      </c>
      <c r="E343" s="456" t="str">
        <f>'01-Mapa de Riesgos'!N344</f>
        <v>Posibilidad de afectación reputacional  por perdida de la validez de los resultados del laboratorio,    debido a no  tener en cuenta todos los factores en la verificación / validación del método, evaluación de la incertidumbre en el laboratorio y la aplicación de los controles de aseguramiento de la validez de los resultados.</v>
      </c>
      <c r="F343" s="442" t="str">
        <f>'02-Mapa de riesgo'!AD344</f>
        <v>LEVE</v>
      </c>
      <c r="G343" s="442" t="str">
        <f>'02-Mapa de riesgo'!AE344</f>
        <v>No. Total de actividades -No. desviaciones detectadas en actividades de aseguramiento de la validez de los resultados / No. total de actividades de aseguramiento de la validez de los resultados realizadas.*100</v>
      </c>
      <c r="H343" s="464"/>
      <c r="I343" s="464"/>
      <c r="J343" s="236" t="str">
        <f>'02-Mapa de riesgo'!G344</f>
        <v>Verificación de métodos de ensayo para el  alcance conforme al documento normativo aplicable, incluyendo:
- Planificación del plan de verificación.
- Ejecución del plan de verificación.
- Elaboración y aprobación del informe de verificación.
- Verificación de la evaluación de la incertidumbre.</v>
      </c>
      <c r="K343" s="207">
        <f>'02-Mapa de riesgo'!L344</f>
        <v>0</v>
      </c>
      <c r="L343" s="207" t="str">
        <f>'02-Mapa de riesgo'!Q344</f>
        <v>Transitorio</v>
      </c>
      <c r="M343" s="208" t="str">
        <f>'02-Mapa de riesgo'!U344</f>
        <v>Oportuno</v>
      </c>
      <c r="N343" s="208" t="str">
        <f>'02-Mapa de riesgo'!Z344</f>
        <v>Preventivo</v>
      </c>
      <c r="O343" s="448" t="str">
        <f>'02-Mapa de riesgo'!AB344</f>
        <v>ACEPTABLE</v>
      </c>
      <c r="P343" s="157"/>
      <c r="Q343" s="210" t="str">
        <f>'02-Mapa de riesgo'!AG344</f>
        <v>ASUMIR</v>
      </c>
      <c r="R343" s="210">
        <f>'02-Mapa de riesgo'!AH344</f>
        <v>0</v>
      </c>
      <c r="S343" s="211">
        <f>'02-Mapa de riesgo'!AJ344</f>
        <v>0</v>
      </c>
      <c r="T343" s="156"/>
      <c r="U343" s="157"/>
      <c r="V343" s="157"/>
      <c r="W343" s="465"/>
      <c r="X343" s="59"/>
    </row>
    <row r="344" spans="1:24" ht="12.75" customHeight="1" x14ac:dyDescent="0.2">
      <c r="A344" s="443"/>
      <c r="B344" s="443"/>
      <c r="C344" s="443"/>
      <c r="D344" s="443"/>
      <c r="E344" s="443"/>
      <c r="F344" s="443"/>
      <c r="G344" s="443"/>
      <c r="H344" s="446"/>
      <c r="I344" s="446"/>
      <c r="J344" s="236" t="str">
        <f>'02-Mapa de riesgo'!G345</f>
        <v>Implementación de controles internos de calidad analítica mediante el uso de materiales de referencia, comprobaciones funcionales del equipamiento y análisis mediante gráficos de control.</v>
      </c>
      <c r="K344" s="207">
        <f>'02-Mapa de riesgo'!L345</f>
        <v>0</v>
      </c>
      <c r="L344" s="207" t="str">
        <f>'02-Mapa de riesgo'!Q345</f>
        <v>Transitorio</v>
      </c>
      <c r="M344" s="208" t="str">
        <f>'02-Mapa de riesgo'!U345</f>
        <v>Oportuno</v>
      </c>
      <c r="N344" s="208" t="str">
        <f>'02-Mapa de riesgo'!Z345</f>
        <v>Preventivo</v>
      </c>
      <c r="O344" s="449"/>
      <c r="P344" s="157"/>
      <c r="Q344" s="210" t="str">
        <f>'02-Mapa de riesgo'!AG345</f>
        <v>ASUMIR</v>
      </c>
      <c r="R344" s="210">
        <f>'02-Mapa de riesgo'!AH345</f>
        <v>0</v>
      </c>
      <c r="S344" s="211">
        <f>'02-Mapa de riesgo'!AJ345</f>
        <v>0</v>
      </c>
      <c r="T344" s="156"/>
      <c r="U344" s="157"/>
      <c r="V344" s="157"/>
      <c r="W344" s="452"/>
      <c r="X344" s="59"/>
    </row>
    <row r="345" spans="1:24" ht="12.75" customHeight="1" x14ac:dyDescent="0.2">
      <c r="A345" s="444"/>
      <c r="B345" s="444"/>
      <c r="C345" s="444"/>
      <c r="D345" s="444"/>
      <c r="E345" s="444"/>
      <c r="F345" s="444"/>
      <c r="G345" s="444"/>
      <c r="H345" s="447"/>
      <c r="I345" s="447"/>
      <c r="J345" s="236" t="str">
        <f>'02-Mapa de riesgo'!G346</f>
        <v>Participación y seguimiento al plan de ensayos de aptitud o comparaciones interlaboratorio para la evaluación externa del desempeño analítico.</v>
      </c>
      <c r="K345" s="207">
        <f>'02-Mapa de riesgo'!L346</f>
        <v>0</v>
      </c>
      <c r="L345" s="207" t="str">
        <f>'02-Mapa de riesgo'!Q346</f>
        <v>Transitorio</v>
      </c>
      <c r="M345" s="208" t="str">
        <f>'02-Mapa de riesgo'!U346</f>
        <v>Oportuno</v>
      </c>
      <c r="N345" s="208" t="str">
        <f>'02-Mapa de riesgo'!Z346</f>
        <v>Preventivo</v>
      </c>
      <c r="O345" s="450"/>
      <c r="P345" s="157"/>
      <c r="Q345" s="210" t="str">
        <f>'02-Mapa de riesgo'!AG346</f>
        <v>ASUMIR</v>
      </c>
      <c r="R345" s="210">
        <f>'02-Mapa de riesgo'!AH346</f>
        <v>0</v>
      </c>
      <c r="S345" s="211">
        <f>'02-Mapa de riesgo'!AJ346</f>
        <v>0</v>
      </c>
      <c r="T345" s="156"/>
      <c r="U345" s="157"/>
      <c r="V345" s="157"/>
      <c r="W345" s="453"/>
      <c r="X345" s="59"/>
    </row>
    <row r="346" spans="1:24" ht="12.75" customHeight="1" x14ac:dyDescent="0.2">
      <c r="A346" s="454">
        <v>113</v>
      </c>
      <c r="B346" s="454" t="str">
        <f>'01-Mapa de Riesgos'!D257</f>
        <v>ADMINISTRACIÓN_INSTITUCIONAL</v>
      </c>
      <c r="C346" s="455" t="str">
        <f>+'01-Mapa de Riesgos'!F257</f>
        <v>NO</v>
      </c>
      <c r="D346" s="455" t="str">
        <f>'01-Mapa de Riesgos'!J257</f>
        <v>Gestión</v>
      </c>
      <c r="E346" s="456" t="str">
        <f>'01-Mapa de Riesgos'!N347</f>
        <v xml:space="preserve">Posibilidad de pérdida reputacional  por pérdida de la imparcialidad de los funcionarios,   debido a soborno, orden de un superior sobre el resultado del ensayo </v>
      </c>
      <c r="F346" s="442" t="str">
        <f>'02-Mapa de riesgo'!AD347</f>
        <v>LEVE</v>
      </c>
      <c r="G346" s="442" t="str">
        <f>'02-Mapa de riesgo'!AE347</f>
        <v># de informes con pérdida de la imparcialidad/ # de informes expedidos por el laboratorio</v>
      </c>
      <c r="H346" s="464"/>
      <c r="I346" s="464"/>
      <c r="J346" s="236" t="str">
        <f>'02-Mapa de riesgo'!G347</f>
        <v>Firma de cada funcionario del:
- Acta de compromiso ético
- Declaración de impedimento
- Compromiso de confidencialidad</v>
      </c>
      <c r="K346" s="207">
        <f>'02-Mapa de riesgo'!L347</f>
        <v>0</v>
      </c>
      <c r="L346" s="207" t="str">
        <f>'02-Mapa de riesgo'!Q347</f>
        <v>Profesional administrativo</v>
      </c>
      <c r="M346" s="208" t="str">
        <f>'02-Mapa de riesgo'!U347</f>
        <v>Oportuno</v>
      </c>
      <c r="N346" s="208" t="str">
        <f>'02-Mapa de riesgo'!Z347</f>
        <v>Preventivo</v>
      </c>
      <c r="O346" s="448" t="str">
        <f>'02-Mapa de riesgo'!AB347</f>
        <v>ACEPTABLE</v>
      </c>
      <c r="P346" s="157"/>
      <c r="Q346" s="210" t="str">
        <f>'02-Mapa de riesgo'!AG347</f>
        <v>ASUMIR</v>
      </c>
      <c r="R346" s="210">
        <f>'02-Mapa de riesgo'!AH347</f>
        <v>0</v>
      </c>
      <c r="S346" s="211">
        <f>'02-Mapa de riesgo'!AJ347</f>
        <v>0</v>
      </c>
      <c r="T346" s="156"/>
      <c r="U346" s="157"/>
      <c r="V346" s="157"/>
      <c r="W346" s="465"/>
      <c r="X346" s="59"/>
    </row>
    <row r="347" spans="1:24" ht="12.75" customHeight="1" x14ac:dyDescent="0.2">
      <c r="A347" s="443"/>
      <c r="B347" s="443"/>
      <c r="C347" s="443"/>
      <c r="D347" s="443"/>
      <c r="E347" s="443"/>
      <c r="F347" s="443"/>
      <c r="G347" s="443"/>
      <c r="H347" s="446"/>
      <c r="I347" s="446"/>
      <c r="J347" s="236" t="str">
        <f>'02-Mapa de riesgo'!G348</f>
        <v>Personal autorizado para  comunicaciones con el cliente es diferente al personal autorizado para realizar la ejecución de lo ensayos</v>
      </c>
      <c r="K347" s="207">
        <f>'02-Mapa de riesgo'!L348</f>
        <v>0</v>
      </c>
      <c r="L347" s="207" t="str">
        <f>'02-Mapa de riesgo'!Q348</f>
        <v>Profesional administrativo</v>
      </c>
      <c r="M347" s="208" t="str">
        <f>'02-Mapa de riesgo'!U348</f>
        <v>Oportuno</v>
      </c>
      <c r="N347" s="208" t="str">
        <f>'02-Mapa de riesgo'!Z348</f>
        <v>Preventivo</v>
      </c>
      <c r="O347" s="449"/>
      <c r="P347" s="157"/>
      <c r="Q347" s="210" t="str">
        <f>'02-Mapa de riesgo'!AG348</f>
        <v>ASUMIR</v>
      </c>
      <c r="R347" s="210">
        <f>'02-Mapa de riesgo'!AH348</f>
        <v>0</v>
      </c>
      <c r="S347" s="211">
        <f>'02-Mapa de riesgo'!AJ348</f>
        <v>0</v>
      </c>
      <c r="T347" s="156"/>
      <c r="U347" s="157"/>
      <c r="V347" s="157"/>
      <c r="W347" s="452"/>
      <c r="X347" s="59"/>
    </row>
    <row r="348" spans="1:24" ht="12.75" customHeight="1" x14ac:dyDescent="0.2">
      <c r="A348" s="444"/>
      <c r="B348" s="444"/>
      <c r="C348" s="444"/>
      <c r="D348" s="444"/>
      <c r="E348" s="444"/>
      <c r="F348" s="444"/>
      <c r="G348" s="444"/>
      <c r="H348" s="447"/>
      <c r="I348" s="447"/>
      <c r="J348" s="236">
        <f>'02-Mapa de riesgo'!G349</f>
        <v>0</v>
      </c>
      <c r="K348" s="207">
        <f>'02-Mapa de riesgo'!L349</f>
        <v>0</v>
      </c>
      <c r="L348" s="207">
        <f>'02-Mapa de riesgo'!Q349</f>
        <v>0</v>
      </c>
      <c r="M348" s="208">
        <f>'02-Mapa de riesgo'!U349</f>
        <v>0</v>
      </c>
      <c r="N348" s="208">
        <f>'02-Mapa de riesgo'!Z349</f>
        <v>0</v>
      </c>
      <c r="O348" s="450"/>
      <c r="P348" s="157"/>
      <c r="Q348" s="210" t="str">
        <f>'02-Mapa de riesgo'!AG349</f>
        <v>ASUMIR</v>
      </c>
      <c r="R348" s="210">
        <f>'02-Mapa de riesgo'!AH349</f>
        <v>0</v>
      </c>
      <c r="S348" s="211">
        <f>'02-Mapa de riesgo'!AJ349</f>
        <v>0</v>
      </c>
      <c r="T348" s="156"/>
      <c r="U348" s="157"/>
      <c r="V348" s="157"/>
      <c r="W348" s="453"/>
      <c r="X348" s="59"/>
    </row>
    <row r="349" spans="1:24" ht="12.75" customHeight="1" x14ac:dyDescent="0.2">
      <c r="A349" s="454">
        <v>114</v>
      </c>
      <c r="B349" s="454" t="str">
        <f>'01-Mapa de Riesgos'!D260</f>
        <v>DOCENCIA</v>
      </c>
      <c r="C349" s="455" t="str">
        <f>+'01-Mapa de Riesgos'!F260</f>
        <v>NO</v>
      </c>
      <c r="D349" s="455" t="str">
        <f>'01-Mapa de Riesgos'!J260</f>
        <v>Gestión</v>
      </c>
      <c r="E349" s="456" t="str">
        <f>'01-Mapa de Riesgos'!N350</f>
        <v>Posibilidad de afectación reputacional  por pérdida de la validez de los resultados del laboratorio   debido a toma de datos con un equipo defectusoso</v>
      </c>
      <c r="F349" s="442" t="str">
        <f>'02-Mapa de riesgo'!AD350</f>
        <v>LEVE</v>
      </c>
      <c r="G349" s="442" t="str">
        <f>'02-Mapa de riesgo'!AE350</f>
        <v>% de cumplimiento del plan de calibración, verificación y mantenimiento</v>
      </c>
      <c r="H349" s="464"/>
      <c r="I349" s="464"/>
      <c r="J349" s="236" t="str">
        <f>'02-Mapa de riesgo'!G350</f>
        <v xml:space="preserve">Verificaciones intermedias de acuerdo al instructivo de manejo de equipos mantenimientos y verificaciones del LPEA
 </v>
      </c>
      <c r="K349" s="207">
        <f>'02-Mapa de riesgo'!L350</f>
        <v>0</v>
      </c>
      <c r="L349" s="207" t="str">
        <f>'02-Mapa de riesgo'!Q350</f>
        <v>Responsable técnico</v>
      </c>
      <c r="M349" s="208" t="str">
        <f>'02-Mapa de riesgo'!U350</f>
        <v>Oportuno</v>
      </c>
      <c r="N349" s="208" t="str">
        <f>'02-Mapa de riesgo'!Z350</f>
        <v>Preventivo</v>
      </c>
      <c r="O349" s="448" t="str">
        <f>'02-Mapa de riesgo'!AB350</f>
        <v>ACEPTABLE</v>
      </c>
      <c r="P349" s="157"/>
      <c r="Q349" s="210" t="str">
        <f>'02-Mapa de riesgo'!AG350</f>
        <v>ASUMIR</v>
      </c>
      <c r="R349" s="210">
        <f>'02-Mapa de riesgo'!AH350</f>
        <v>0</v>
      </c>
      <c r="S349" s="211">
        <f>'02-Mapa de riesgo'!AJ350</f>
        <v>0</v>
      </c>
      <c r="T349" s="156"/>
      <c r="U349" s="157"/>
      <c r="V349" s="157"/>
      <c r="W349" s="465"/>
      <c r="X349" s="59"/>
    </row>
    <row r="350" spans="1:24" ht="12.75" customHeight="1" x14ac:dyDescent="0.2">
      <c r="A350" s="443"/>
      <c r="B350" s="443"/>
      <c r="C350" s="443"/>
      <c r="D350" s="443"/>
      <c r="E350" s="443"/>
      <c r="F350" s="443"/>
      <c r="G350" s="443"/>
      <c r="H350" s="446"/>
      <c r="I350" s="446"/>
      <c r="J350" s="236" t="str">
        <f>'02-Mapa de riesgo'!G351</f>
        <v>Plan de calibración, verificación y mantenimiento anual con fechas de cumplimiento.</v>
      </c>
      <c r="K350" s="207">
        <f>'02-Mapa de riesgo'!L351</f>
        <v>0</v>
      </c>
      <c r="L350" s="207" t="str">
        <f>'02-Mapa de riesgo'!Q351</f>
        <v>Responsable técnico</v>
      </c>
      <c r="M350" s="208" t="str">
        <f>'02-Mapa de riesgo'!U351</f>
        <v>Oportuno</v>
      </c>
      <c r="N350" s="208" t="str">
        <f>'02-Mapa de riesgo'!Z351</f>
        <v>Preventivo</v>
      </c>
      <c r="O350" s="449"/>
      <c r="P350" s="157"/>
      <c r="Q350" s="210" t="str">
        <f>'02-Mapa de riesgo'!AG351</f>
        <v>ASUMIR</v>
      </c>
      <c r="R350" s="210">
        <f>'02-Mapa de riesgo'!AH351</f>
        <v>0</v>
      </c>
      <c r="S350" s="211">
        <f>'02-Mapa de riesgo'!AJ351</f>
        <v>0</v>
      </c>
      <c r="T350" s="156"/>
      <c r="U350" s="157"/>
      <c r="V350" s="157"/>
      <c r="W350" s="452"/>
      <c r="X350" s="59"/>
    </row>
    <row r="351" spans="1:24" ht="12.75" customHeight="1" x14ac:dyDescent="0.2">
      <c r="A351" s="444"/>
      <c r="B351" s="444"/>
      <c r="C351" s="444"/>
      <c r="D351" s="444"/>
      <c r="E351" s="444"/>
      <c r="F351" s="444"/>
      <c r="G351" s="444"/>
      <c r="H351" s="447"/>
      <c r="I351" s="447"/>
      <c r="J351" s="236" t="str">
        <f>'02-Mapa de riesgo'!G352</f>
        <v>Cálculo del intervalo de calibración</v>
      </c>
      <c r="K351" s="207">
        <f>'02-Mapa de riesgo'!L352</f>
        <v>0</v>
      </c>
      <c r="L351" s="207" t="str">
        <f>'02-Mapa de riesgo'!Q352</f>
        <v>Responsable técnico</v>
      </c>
      <c r="M351" s="208" t="str">
        <f>'02-Mapa de riesgo'!U352</f>
        <v>Oportuno</v>
      </c>
      <c r="N351" s="208" t="str">
        <f>'02-Mapa de riesgo'!Z352</f>
        <v>Preventivo</v>
      </c>
      <c r="O351" s="450"/>
      <c r="P351" s="157"/>
      <c r="Q351" s="210" t="str">
        <f>'02-Mapa de riesgo'!AG352</f>
        <v>ASUMIR</v>
      </c>
      <c r="R351" s="210">
        <f>'02-Mapa de riesgo'!AH352</f>
        <v>0</v>
      </c>
      <c r="S351" s="211">
        <f>'02-Mapa de riesgo'!AJ352</f>
        <v>0</v>
      </c>
      <c r="T351" s="156"/>
      <c r="U351" s="157"/>
      <c r="V351" s="157"/>
      <c r="W351" s="453"/>
      <c r="X351" s="59"/>
    </row>
    <row r="352" spans="1:24" ht="12.75" customHeight="1" x14ac:dyDescent="0.2">
      <c r="A352" s="454">
        <v>115</v>
      </c>
      <c r="B352" s="454" t="str">
        <f>'01-Mapa de Riesgos'!D263</f>
        <v>DOCENCIA</v>
      </c>
      <c r="C352" s="455" t="str">
        <f>+'01-Mapa de Riesgos'!F263</f>
        <v>NO</v>
      </c>
      <c r="D352" s="455" t="str">
        <f>'01-Mapa de Riesgos'!J263</f>
        <v>Gestión</v>
      </c>
      <c r="E352" s="456" t="str">
        <f>'01-Mapa de Riesgos'!N353</f>
        <v>Posibilidad de afectación reputacional  por pérdida de la validez de los resultados (Aseguramiento de la validez de los resultados)   debido al incumplimiento de las características de desempeño establecidas en los controles de calidad de los métodos de ensayo y de los ensayos de aptitud/comparaciones interlaboratorio</v>
      </c>
      <c r="F352" s="442" t="str">
        <f>'02-Mapa de riesgo'!AD353</f>
        <v>LEVE</v>
      </c>
      <c r="G352" s="442" t="str">
        <f>'02-Mapa de riesgo'!AE353</f>
        <v>(N° de controles de calidad que cumplen los criterios de aceptación establecidos / N° total de controles de calidad ejecutados en el período) × 100%</v>
      </c>
      <c r="H352" s="463"/>
      <c r="I352" s="464"/>
      <c r="J352" s="236" t="str">
        <f>'02-Mapa de riesgo'!G353</f>
        <v>Uso de equipos de referencia
Comprobaciones funcionales del equipamiento
 Implementación de gráficos de control con analisis de desviación estándar</v>
      </c>
      <c r="K352" s="207">
        <f>'02-Mapa de riesgo'!L353</f>
        <v>0</v>
      </c>
      <c r="L352" s="207" t="str">
        <f>'02-Mapa de riesgo'!Q353</f>
        <v>Responsable técnico</v>
      </c>
      <c r="M352" s="208" t="str">
        <f>'02-Mapa de riesgo'!U353</f>
        <v>Oportuno</v>
      </c>
      <c r="N352" s="208" t="str">
        <f>'02-Mapa de riesgo'!Z353</f>
        <v>Preventivo</v>
      </c>
      <c r="O352" s="448" t="str">
        <f>'02-Mapa de riesgo'!AB353</f>
        <v>ACEPTABLE</v>
      </c>
      <c r="P352" s="157"/>
      <c r="Q352" s="210" t="str">
        <f>'02-Mapa de riesgo'!AG353</f>
        <v>ASUMIR</v>
      </c>
      <c r="R352" s="210">
        <f>'02-Mapa de riesgo'!AH353</f>
        <v>0</v>
      </c>
      <c r="S352" s="211">
        <f>'02-Mapa de riesgo'!AJ353</f>
        <v>0</v>
      </c>
      <c r="T352" s="156"/>
      <c r="U352" s="157"/>
      <c r="V352" s="157"/>
      <c r="W352" s="465"/>
      <c r="X352" s="59"/>
    </row>
    <row r="353" spans="1:24" ht="12.75" customHeight="1" x14ac:dyDescent="0.2">
      <c r="A353" s="443"/>
      <c r="B353" s="443"/>
      <c r="C353" s="443"/>
      <c r="D353" s="443"/>
      <c r="E353" s="443"/>
      <c r="F353" s="443"/>
      <c r="G353" s="443"/>
      <c r="H353" s="446"/>
      <c r="I353" s="446"/>
      <c r="J353" s="236" t="str">
        <f>'02-Mapa de riesgo'!G354</f>
        <v>Monitorear la oferta de proveedores de ensayos de aptitud/Comparación interlaboratorios en la pagina oficial EPTIS</v>
      </c>
      <c r="K353" s="207">
        <f>'02-Mapa de riesgo'!L354</f>
        <v>0</v>
      </c>
      <c r="L353" s="207" t="str">
        <f>'02-Mapa de riesgo'!Q354</f>
        <v>Responsable técnico</v>
      </c>
      <c r="M353" s="208" t="str">
        <f>'02-Mapa de riesgo'!U354</f>
        <v>Oportuno</v>
      </c>
      <c r="N353" s="208" t="str">
        <f>'02-Mapa de riesgo'!Z354</f>
        <v>Preventivo</v>
      </c>
      <c r="O353" s="449"/>
      <c r="P353" s="157"/>
      <c r="Q353" s="210" t="str">
        <f>'02-Mapa de riesgo'!AG354</f>
        <v>ASUMIR</v>
      </c>
      <c r="R353" s="210">
        <f>'02-Mapa de riesgo'!AH354</f>
        <v>0</v>
      </c>
      <c r="S353" s="211">
        <f>'02-Mapa de riesgo'!AJ354</f>
        <v>0</v>
      </c>
      <c r="T353" s="156"/>
      <c r="U353" s="157"/>
      <c r="V353" s="157"/>
      <c r="W353" s="452"/>
      <c r="X353" s="59"/>
    </row>
    <row r="354" spans="1:24" ht="12.75" customHeight="1" x14ac:dyDescent="0.2">
      <c r="A354" s="444"/>
      <c r="B354" s="444"/>
      <c r="C354" s="444"/>
      <c r="D354" s="444"/>
      <c r="E354" s="444"/>
      <c r="F354" s="444"/>
      <c r="G354" s="444"/>
      <c r="H354" s="447"/>
      <c r="I354" s="447"/>
      <c r="J354" s="236" t="str">
        <f>'02-Mapa de riesgo'!G355</f>
        <v xml:space="preserve">Partipar en los programas de ensayos de aptitud
</v>
      </c>
      <c r="K354" s="207">
        <f>'02-Mapa de riesgo'!L355</f>
        <v>0</v>
      </c>
      <c r="L354" s="207" t="str">
        <f>'02-Mapa de riesgo'!Q355</f>
        <v>Responsable técnico</v>
      </c>
      <c r="M354" s="208" t="str">
        <f>'02-Mapa de riesgo'!U355</f>
        <v>Oportuno</v>
      </c>
      <c r="N354" s="208" t="str">
        <f>'02-Mapa de riesgo'!Z355</f>
        <v>Preventivo</v>
      </c>
      <c r="O354" s="450"/>
      <c r="P354" s="157"/>
      <c r="Q354" s="210" t="str">
        <f>'02-Mapa de riesgo'!AG355</f>
        <v>ASUMIR</v>
      </c>
      <c r="R354" s="210">
        <f>'02-Mapa de riesgo'!AH355</f>
        <v>0</v>
      </c>
      <c r="S354" s="211">
        <f>'02-Mapa de riesgo'!AJ355</f>
        <v>0</v>
      </c>
      <c r="T354" s="156"/>
      <c r="U354" s="157"/>
      <c r="V354" s="157"/>
      <c r="W354" s="453"/>
      <c r="X354" s="59"/>
    </row>
    <row r="355" spans="1:24" ht="12.75" customHeight="1" x14ac:dyDescent="0.2">
      <c r="A355" s="454">
        <v>116</v>
      </c>
      <c r="B355" s="454" t="str">
        <f>'01-Mapa de Riesgos'!D266</f>
        <v>DOCENCIA</v>
      </c>
      <c r="C355" s="455" t="str">
        <f>+'01-Mapa de Riesgos'!F266</f>
        <v>NO</v>
      </c>
      <c r="D355" s="455" t="str">
        <f>'01-Mapa de Riesgos'!J266</f>
        <v>Gestión</v>
      </c>
      <c r="E355" s="456" t="str">
        <f>'01-Mapa de Riesgos'!N356</f>
        <v>Posibilidad de pérdida reputacional  por pérdida de la imparcialidad de los funcionarios,   debido a soborno y conflictos de interés al prestar servicios de calibración.</v>
      </c>
      <c r="F355" s="442" t="str">
        <f>'02-Mapa de riesgo'!AD356</f>
        <v>MODERADO</v>
      </c>
      <c r="G355" s="442" t="str">
        <f>'02-Mapa de riesgo'!AE356</f>
        <v>(Número certificados con pérdida de la imparcialidad / Número certificados expedidos por el laboratorio) *100</v>
      </c>
      <c r="H355" s="463"/>
      <c r="I355" s="464"/>
      <c r="J355" s="236" t="str">
        <f>'02-Mapa de riesgo'!G356</f>
        <v>- Registro Formato: Reporte Conflicto de interés (En los casos que aplique).</v>
      </c>
      <c r="K355" s="207">
        <f>'02-Mapa de riesgo'!L356</f>
        <v>0</v>
      </c>
      <c r="L355" s="207" t="str">
        <f>'02-Mapa de riesgo'!Q356</f>
        <v>Director
Profesional Administrativo
Profesional Laboratorio</v>
      </c>
      <c r="M355" s="208" t="str">
        <f>'02-Mapa de riesgo'!U356</f>
        <v>Oportuno</v>
      </c>
      <c r="N355" s="208" t="str">
        <f>'02-Mapa de riesgo'!Z356</f>
        <v>Preventivo</v>
      </c>
      <c r="O355" s="448" t="str">
        <f>'02-Mapa de riesgo'!AB356</f>
        <v>ACEPTABLE</v>
      </c>
      <c r="P355" s="157"/>
      <c r="Q355" s="210" t="str">
        <f>'02-Mapa de riesgo'!AG356</f>
        <v>REDUCIR</v>
      </c>
      <c r="R355" s="210" t="str">
        <f>'02-Mapa de riesgo'!AH356</f>
        <v>No participar en la calibración en el caso de diligenciamiento del Reporte de Conflicto de Interés.</v>
      </c>
      <c r="S355" s="211">
        <f>'02-Mapa de riesgo'!AJ356</f>
        <v>0</v>
      </c>
      <c r="T355" s="156"/>
      <c r="U355" s="157"/>
      <c r="V355" s="157"/>
      <c r="W355" s="465"/>
      <c r="X355" s="59"/>
    </row>
    <row r="356" spans="1:24" ht="12.75" customHeight="1" x14ac:dyDescent="0.2">
      <c r="A356" s="443"/>
      <c r="B356" s="443"/>
      <c r="C356" s="443"/>
      <c r="D356" s="443"/>
      <c r="E356" s="443"/>
      <c r="F356" s="443"/>
      <c r="G356" s="443"/>
      <c r="H356" s="446"/>
      <c r="I356" s="446"/>
      <c r="J356" s="236" t="str">
        <f>'02-Mapa de riesgo'!G357</f>
        <v>- Registro Formato: Declaración de impedimento</v>
      </c>
      <c r="K356" s="207">
        <f>'02-Mapa de riesgo'!L357</f>
        <v>0</v>
      </c>
      <c r="L356" s="207" t="str">
        <f>'02-Mapa de riesgo'!Q357</f>
        <v>Director
Profesional Administrativo
Profesional Laboratorio</v>
      </c>
      <c r="M356" s="208" t="str">
        <f>'02-Mapa de riesgo'!U357</f>
        <v>Oportuno</v>
      </c>
      <c r="N356" s="208" t="str">
        <f>'02-Mapa de riesgo'!Z357</f>
        <v>Preventivo</v>
      </c>
      <c r="O356" s="449"/>
      <c r="P356" s="157"/>
      <c r="Q356" s="210" t="str">
        <f>'02-Mapa de riesgo'!AG357</f>
        <v>REDUCIR</v>
      </c>
      <c r="R356" s="210" t="str">
        <f>'02-Mapa de riesgo'!AH357</f>
        <v>Seguimiento al objetivo de calidad "Mantener la imparcialidad del laboratorio" en Comité Técnico.</v>
      </c>
      <c r="S356" s="211">
        <f>'02-Mapa de riesgo'!AJ357</f>
        <v>0</v>
      </c>
      <c r="T356" s="156"/>
      <c r="U356" s="157"/>
      <c r="V356" s="157"/>
      <c r="W356" s="452"/>
      <c r="X356" s="59"/>
    </row>
    <row r="357" spans="1:24" ht="12.75" customHeight="1" x14ac:dyDescent="0.2">
      <c r="A357" s="444"/>
      <c r="B357" s="444"/>
      <c r="C357" s="444"/>
      <c r="D357" s="444"/>
      <c r="E357" s="444"/>
      <c r="F357" s="444"/>
      <c r="G357" s="444"/>
      <c r="H357" s="447"/>
      <c r="I357" s="447"/>
      <c r="J357" s="236" t="str">
        <f>'02-Mapa de riesgo'!G358</f>
        <v>- Registro Formato:
 Acta de compromiso ético</v>
      </c>
      <c r="K357" s="207">
        <f>'02-Mapa de riesgo'!L358</f>
        <v>0</v>
      </c>
      <c r="L357" s="207" t="str">
        <f>'02-Mapa de riesgo'!Q358</f>
        <v>Director
Profesional Administrativo
Profesional Laboratorio</v>
      </c>
      <c r="M357" s="208" t="str">
        <f>'02-Mapa de riesgo'!U358</f>
        <v>Oportuno</v>
      </c>
      <c r="N357" s="208" t="str">
        <f>'02-Mapa de riesgo'!Z358</f>
        <v>Preventivo</v>
      </c>
      <c r="O357" s="450"/>
      <c r="P357" s="157"/>
      <c r="Q357" s="210" t="str">
        <f>'02-Mapa de riesgo'!AG358</f>
        <v>REDUCIR</v>
      </c>
      <c r="R357" s="210" t="str">
        <f>'02-Mapa de riesgo'!AH358</f>
        <v>Resocializar la política de imparcialidad de los laboratorios.</v>
      </c>
      <c r="S357" s="211">
        <f>'02-Mapa de riesgo'!AJ358</f>
        <v>0</v>
      </c>
      <c r="T357" s="156"/>
      <c r="U357" s="157"/>
      <c r="V357" s="157"/>
      <c r="W357" s="453"/>
      <c r="X357" s="59"/>
    </row>
    <row r="358" spans="1:24" ht="12.75" customHeight="1" x14ac:dyDescent="0.2">
      <c r="A358" s="454">
        <v>117</v>
      </c>
      <c r="B358" s="454" t="str">
        <f>'01-Mapa de Riesgos'!D269</f>
        <v>DOCENCIA</v>
      </c>
      <c r="C358" s="455" t="str">
        <f>+'01-Mapa de Riesgos'!F269</f>
        <v>NO</v>
      </c>
      <c r="D358" s="455" t="str">
        <f>'01-Mapa de Riesgos'!J269</f>
        <v>Gestión</v>
      </c>
      <c r="E358" s="456" t="str">
        <f>'01-Mapa de Riesgos'!N359</f>
        <v>Posibilidad de afectación reputacional  por obtener resultados no satisfactorios en ensayos de aptitud,   debido a deficiencias en la competencia técnica del personal participante, una implementación inadecuada del método de calibración o fallas en los patrones utilizados.</v>
      </c>
      <c r="F358" s="442" t="str">
        <f>'02-Mapa de riesgo'!AD359</f>
        <v>LEVE</v>
      </c>
      <c r="G358" s="442" t="str">
        <f>'02-Mapa de riesgo'!AE359</f>
        <v>(Número ensayos de aptitud no satisfactorios / Número ensayos de aptitud total) *100</v>
      </c>
      <c r="H358" s="464"/>
      <c r="I358" s="464"/>
      <c r="J358" s="236" t="str">
        <f>'02-Mapa de riesgo'!G359</f>
        <v>- Registro Formatos: Seguimiento a la Competencia Técnica del Personal y Programa Anual de Capacitación</v>
      </c>
      <c r="K358" s="207">
        <f>'02-Mapa de riesgo'!L359</f>
        <v>0</v>
      </c>
      <c r="L358" s="207" t="str">
        <f>'02-Mapa de riesgo'!Q359</f>
        <v>Director</v>
      </c>
      <c r="M358" s="208" t="str">
        <f>'02-Mapa de riesgo'!U359</f>
        <v>Oportuno</v>
      </c>
      <c r="N358" s="208" t="str">
        <f>'02-Mapa de riesgo'!Z359</f>
        <v>Preventivo</v>
      </c>
      <c r="O358" s="448" t="str">
        <f>'02-Mapa de riesgo'!AB359</f>
        <v>ACEPTABLE</v>
      </c>
      <c r="P358" s="157"/>
      <c r="Q358" s="210" t="str">
        <f>'02-Mapa de riesgo'!AG359</f>
        <v>ASUMIR</v>
      </c>
      <c r="R358" s="210">
        <f>'02-Mapa de riesgo'!AH359</f>
        <v>0</v>
      </c>
      <c r="S358" s="211">
        <f>'02-Mapa de riesgo'!AJ359</f>
        <v>0</v>
      </c>
      <c r="T358" s="156"/>
      <c r="U358" s="157"/>
      <c r="V358" s="157"/>
      <c r="W358" s="465"/>
      <c r="X358" s="59"/>
    </row>
    <row r="359" spans="1:24" ht="12.75" customHeight="1" x14ac:dyDescent="0.2">
      <c r="A359" s="443"/>
      <c r="B359" s="443"/>
      <c r="C359" s="443"/>
      <c r="D359" s="443"/>
      <c r="E359" s="443"/>
      <c r="F359" s="443"/>
      <c r="G359" s="443"/>
      <c r="H359" s="446"/>
      <c r="I359" s="446"/>
      <c r="J359" s="236" t="str">
        <f>'02-Mapa de riesgo'!G360</f>
        <v>- Registro Formato: Verificación y Validación de Métodos</v>
      </c>
      <c r="K359" s="207">
        <f>'02-Mapa de riesgo'!L360</f>
        <v>0</v>
      </c>
      <c r="L359" s="207" t="str">
        <f>'02-Mapa de riesgo'!Q360</f>
        <v>Director</v>
      </c>
      <c r="M359" s="208" t="str">
        <f>'02-Mapa de riesgo'!U360</f>
        <v>Oportuno</v>
      </c>
      <c r="N359" s="208" t="str">
        <f>'02-Mapa de riesgo'!Z360</f>
        <v>Preventivo</v>
      </c>
      <c r="O359" s="449"/>
      <c r="P359" s="157"/>
      <c r="Q359" s="210" t="str">
        <f>'02-Mapa de riesgo'!AG360</f>
        <v>ASUMIR</v>
      </c>
      <c r="R359" s="210">
        <f>'02-Mapa de riesgo'!AH360</f>
        <v>0</v>
      </c>
      <c r="S359" s="211">
        <f>'02-Mapa de riesgo'!AJ360</f>
        <v>0</v>
      </c>
      <c r="T359" s="156"/>
      <c r="U359" s="157"/>
      <c r="V359" s="157"/>
      <c r="W359" s="452"/>
      <c r="X359" s="59"/>
    </row>
    <row r="360" spans="1:24" ht="12.75" customHeight="1" x14ac:dyDescent="0.2">
      <c r="A360" s="444"/>
      <c r="B360" s="444"/>
      <c r="C360" s="444"/>
      <c r="D360" s="444"/>
      <c r="E360" s="444"/>
      <c r="F360" s="444"/>
      <c r="G360" s="444"/>
      <c r="H360" s="447"/>
      <c r="I360" s="447"/>
      <c r="J360" s="236" t="str">
        <f>'02-Mapa de riesgo'!G361</f>
        <v>- Registro y Seguimiento del Formato Plan de calibración, verificación y mantenimiento de patrones</v>
      </c>
      <c r="K360" s="207">
        <f>'02-Mapa de riesgo'!L361</f>
        <v>0</v>
      </c>
      <c r="L360" s="207" t="str">
        <f>'02-Mapa de riesgo'!Q361</f>
        <v>Director y Profesional Administrativo</v>
      </c>
      <c r="M360" s="208" t="str">
        <f>'02-Mapa de riesgo'!U361</f>
        <v>Oportuno</v>
      </c>
      <c r="N360" s="208" t="str">
        <f>'02-Mapa de riesgo'!Z361</f>
        <v>Preventivo</v>
      </c>
      <c r="O360" s="450"/>
      <c r="P360" s="157"/>
      <c r="Q360" s="210" t="str">
        <f>'02-Mapa de riesgo'!AG361</f>
        <v>ASUMIR</v>
      </c>
      <c r="R360" s="210">
        <f>'02-Mapa de riesgo'!AH361</f>
        <v>0</v>
      </c>
      <c r="S360" s="211">
        <f>'02-Mapa de riesgo'!AJ361</f>
        <v>0</v>
      </c>
      <c r="T360" s="156"/>
      <c r="U360" s="157"/>
      <c r="V360" s="157"/>
      <c r="W360" s="453"/>
      <c r="X360" s="59"/>
    </row>
    <row r="361" spans="1:24" ht="12.75" customHeight="1" x14ac:dyDescent="0.2">
      <c r="A361" s="454">
        <v>118</v>
      </c>
      <c r="B361" s="454" t="str">
        <f>'01-Mapa de Riesgos'!D272</f>
        <v>DOCENCIA</v>
      </c>
      <c r="C361" s="455" t="str">
        <f>+'01-Mapa de Riesgos'!F272</f>
        <v>NO</v>
      </c>
      <c r="D361" s="455" t="str">
        <f>'01-Mapa de Riesgos'!J272</f>
        <v>Gestión</v>
      </c>
      <c r="E361" s="456" t="str">
        <f>'01-Mapa de Riesgos'!N362</f>
        <v>Posibilidad de afectación reputacional  por pérdida de la validez de los resultados,   debido a  falta de trazabilidad metrológica adecuada, métodos de calibración mal implementados, patrones fuera de especificación, condiciones ambientales inadecuadas o deficiencias en la competencia técnica del personal.</v>
      </c>
      <c r="F361" s="442" t="str">
        <f>'02-Mapa de riesgo'!AD362</f>
        <v>MODERADO</v>
      </c>
      <c r="G361" s="442" t="str">
        <f>'02-Mapa de riesgo'!AE362</f>
        <v>(Número de certificados con pérdida de la validez de los resultados / Número total de certificados) *100</v>
      </c>
      <c r="H361" s="464"/>
      <c r="I361" s="464"/>
      <c r="J361" s="236" t="str">
        <f>'02-Mapa de riesgo'!G362</f>
        <v>- Registro y Seguimiento de los Formatos:
Plan de calibración, verificación y mantenimiento de patrones.</v>
      </c>
      <c r="K361" s="207">
        <f>'02-Mapa de riesgo'!L362</f>
        <v>0</v>
      </c>
      <c r="L361" s="207" t="str">
        <f>'02-Mapa de riesgo'!Q362</f>
        <v>Director y Profesional Administrativo</v>
      </c>
      <c r="M361" s="208" t="str">
        <f>'02-Mapa de riesgo'!U362</f>
        <v>Oportuno</v>
      </c>
      <c r="N361" s="208" t="str">
        <f>'02-Mapa de riesgo'!Z362</f>
        <v>Preventivo</v>
      </c>
      <c r="O361" s="448" t="str">
        <f>'02-Mapa de riesgo'!AB362</f>
        <v>ACEPTABLE</v>
      </c>
      <c r="P361" s="157"/>
      <c r="Q361" s="210" t="str">
        <f>'02-Mapa de riesgo'!AG362</f>
        <v>REDUCIR</v>
      </c>
      <c r="R361" s="210" t="str">
        <f>'02-Mapa de riesgo'!AH362</f>
        <v>Ejecutar:
*Comparación intralaboratorio.
*Programa anual de capacitación.</v>
      </c>
      <c r="S361" s="211">
        <f>'02-Mapa de riesgo'!AJ362</f>
        <v>0</v>
      </c>
      <c r="T361" s="156"/>
      <c r="U361" s="157"/>
      <c r="V361" s="157"/>
      <c r="W361" s="465"/>
      <c r="X361" s="59"/>
    </row>
    <row r="362" spans="1:24" ht="12.75" customHeight="1" x14ac:dyDescent="0.2">
      <c r="A362" s="443"/>
      <c r="B362" s="443"/>
      <c r="C362" s="443"/>
      <c r="D362" s="443"/>
      <c r="E362" s="443"/>
      <c r="F362" s="443"/>
      <c r="G362" s="443"/>
      <c r="H362" s="446"/>
      <c r="I362" s="446"/>
      <c r="J362" s="236" t="str">
        <f>'02-Mapa de riesgo'!G363</f>
        <v>- Registro Formatos: Verificación y Validación de Métodos.</v>
      </c>
      <c r="K362" s="207">
        <f>'02-Mapa de riesgo'!L363</f>
        <v>0</v>
      </c>
      <c r="L362" s="207" t="str">
        <f>'02-Mapa de riesgo'!Q363</f>
        <v>Director</v>
      </c>
      <c r="M362" s="208" t="str">
        <f>'02-Mapa de riesgo'!U363</f>
        <v>Oportuno</v>
      </c>
      <c r="N362" s="208" t="str">
        <f>'02-Mapa de riesgo'!Z363</f>
        <v>Preventivo</v>
      </c>
      <c r="O362" s="449"/>
      <c r="P362" s="157"/>
      <c r="Q362" s="210" t="str">
        <f>'02-Mapa de riesgo'!AG363</f>
        <v>REDUCIR</v>
      </c>
      <c r="R362" s="210" t="str">
        <f>'02-Mapa de riesgo'!AH363</f>
        <v>*Realizar supervisión del personal técnico.</v>
      </c>
      <c r="S362" s="211">
        <f>'02-Mapa de riesgo'!AJ363</f>
        <v>0</v>
      </c>
      <c r="T362" s="156"/>
      <c r="U362" s="157"/>
      <c r="V362" s="157"/>
      <c r="W362" s="452"/>
      <c r="X362" s="59"/>
    </row>
    <row r="363" spans="1:24" ht="12.75" customHeight="1" x14ac:dyDescent="0.2">
      <c r="A363" s="444"/>
      <c r="B363" s="444"/>
      <c r="C363" s="444"/>
      <c r="D363" s="444"/>
      <c r="E363" s="444"/>
      <c r="F363" s="444"/>
      <c r="G363" s="444"/>
      <c r="H363" s="447"/>
      <c r="I363" s="447"/>
      <c r="J363" s="236" t="str">
        <f>'02-Mapa de riesgo'!G364</f>
        <v>- Registro Formato: Condiciones Ambientales</v>
      </c>
      <c r="K363" s="207">
        <f>'02-Mapa de riesgo'!L364</f>
        <v>0</v>
      </c>
      <c r="L363" s="207" t="str">
        <f>'02-Mapa de riesgo'!Q364</f>
        <v>Director</v>
      </c>
      <c r="M363" s="208" t="str">
        <f>'02-Mapa de riesgo'!U364</f>
        <v>Oportuno</v>
      </c>
      <c r="N363" s="208" t="str">
        <f>'02-Mapa de riesgo'!Z364</f>
        <v>Preventivo</v>
      </c>
      <c r="O363" s="450"/>
      <c r="P363" s="157"/>
      <c r="Q363" s="210" t="str">
        <f>'02-Mapa de riesgo'!AG364</f>
        <v>REDUCIR</v>
      </c>
      <c r="R363" s="210" t="str">
        <f>'02-Mapa de riesgo'!AH364</f>
        <v>Cumplir con el Instructivo  de instalaciones y condiciones ambientales.</v>
      </c>
      <c r="S363" s="211">
        <f>'02-Mapa de riesgo'!AJ364</f>
        <v>0</v>
      </c>
      <c r="T363" s="156"/>
      <c r="U363" s="157"/>
      <c r="V363" s="157"/>
      <c r="W363" s="453"/>
      <c r="X363" s="59"/>
    </row>
    <row r="364" spans="1:24" ht="12.75" customHeight="1" x14ac:dyDescent="0.2">
      <c r="A364" s="454">
        <v>119</v>
      </c>
      <c r="B364" s="454" t="str">
        <f>'01-Mapa de Riesgos'!D275</f>
        <v>DOCENCIA</v>
      </c>
      <c r="C364" s="455" t="str">
        <f>+'01-Mapa de Riesgos'!F275</f>
        <v>NO</v>
      </c>
      <c r="D364" s="455" t="str">
        <f>'01-Mapa de Riesgos'!J275</f>
        <v>Gestión</v>
      </c>
      <c r="E364" s="456" t="str">
        <f>'01-Mapa de Riesgos'!N365</f>
        <v>Posibilidad de afectación reputacional  por pérdida de la validez de los resultados,   debido a aplicación inadecuada de la Regla de decisión seleccionada por el cliente.</v>
      </c>
      <c r="F364" s="442" t="str">
        <f>'02-Mapa de riesgo'!AD365</f>
        <v>LEVE</v>
      </c>
      <c r="G364" s="442" t="str">
        <f>'02-Mapa de riesgo'!AE365</f>
        <v>(Número de certificados con declaración de conformidad equivocada / Número de certificados con declaración de conformidad) *100</v>
      </c>
      <c r="H364" s="463"/>
      <c r="I364" s="464"/>
      <c r="J364" s="236" t="str">
        <f>'02-Mapa de riesgo'!G365</f>
        <v>Revisión técnica (gráfica) de la declaración de conformidad en los certificados de calibración que la incluyen</v>
      </c>
      <c r="K364" s="207">
        <f>'02-Mapa de riesgo'!L365</f>
        <v>0</v>
      </c>
      <c r="L364" s="207" t="str">
        <f>'02-Mapa de riesgo'!Q365</f>
        <v>Director</v>
      </c>
      <c r="M364" s="208" t="str">
        <f>'02-Mapa de riesgo'!U365</f>
        <v>Oportuno</v>
      </c>
      <c r="N364" s="208" t="str">
        <f>'02-Mapa de riesgo'!Z365</f>
        <v>Preventivo</v>
      </c>
      <c r="O364" s="448" t="str">
        <f>'02-Mapa de riesgo'!AB365</f>
        <v>ACEPTABLE</v>
      </c>
      <c r="P364" s="157"/>
      <c r="Q364" s="210" t="str">
        <f>'02-Mapa de riesgo'!AG365</f>
        <v>ASUMIR</v>
      </c>
      <c r="R364" s="210">
        <f>'02-Mapa de riesgo'!AH365</f>
        <v>0</v>
      </c>
      <c r="S364" s="211">
        <f>'02-Mapa de riesgo'!AJ365</f>
        <v>0</v>
      </c>
      <c r="T364" s="156"/>
      <c r="U364" s="157"/>
      <c r="V364" s="157"/>
      <c r="W364" s="465"/>
      <c r="X364" s="59"/>
    </row>
    <row r="365" spans="1:24" ht="12.75" customHeight="1" x14ac:dyDescent="0.2">
      <c r="A365" s="443"/>
      <c r="B365" s="443"/>
      <c r="C365" s="443"/>
      <c r="D365" s="443"/>
      <c r="E365" s="443"/>
      <c r="F365" s="443"/>
      <c r="G365" s="443"/>
      <c r="H365" s="446"/>
      <c r="I365" s="446"/>
      <c r="J365" s="236">
        <f>'02-Mapa de riesgo'!G366</f>
        <v>0</v>
      </c>
      <c r="K365" s="207">
        <f>'02-Mapa de riesgo'!L366</f>
        <v>0</v>
      </c>
      <c r="L365" s="207">
        <f>'02-Mapa de riesgo'!Q366</f>
        <v>0</v>
      </c>
      <c r="M365" s="208">
        <f>'02-Mapa de riesgo'!U366</f>
        <v>0</v>
      </c>
      <c r="N365" s="208">
        <f>'02-Mapa de riesgo'!Z366</f>
        <v>0</v>
      </c>
      <c r="O365" s="449"/>
      <c r="P365" s="157"/>
      <c r="Q365" s="210">
        <f>'02-Mapa de riesgo'!AG366</f>
        <v>0</v>
      </c>
      <c r="R365" s="210">
        <f>'02-Mapa de riesgo'!AH366</f>
        <v>0</v>
      </c>
      <c r="S365" s="211">
        <f>'02-Mapa de riesgo'!AJ366</f>
        <v>0</v>
      </c>
      <c r="T365" s="156"/>
      <c r="U365" s="157"/>
      <c r="V365" s="157"/>
      <c r="W365" s="452"/>
      <c r="X365" s="59"/>
    </row>
    <row r="366" spans="1:24" ht="12.75" customHeight="1" x14ac:dyDescent="0.2">
      <c r="A366" s="444"/>
      <c r="B366" s="444"/>
      <c r="C366" s="444"/>
      <c r="D366" s="444"/>
      <c r="E366" s="444"/>
      <c r="F366" s="444"/>
      <c r="G366" s="444"/>
      <c r="H366" s="447"/>
      <c r="I366" s="447"/>
      <c r="J366" s="236">
        <f>'02-Mapa de riesgo'!G367</f>
        <v>0</v>
      </c>
      <c r="K366" s="207">
        <f>'02-Mapa de riesgo'!L367</f>
        <v>0</v>
      </c>
      <c r="L366" s="207">
        <f>'02-Mapa de riesgo'!Q367</f>
        <v>0</v>
      </c>
      <c r="M366" s="208">
        <f>'02-Mapa de riesgo'!U367</f>
        <v>0</v>
      </c>
      <c r="N366" s="208">
        <f>'02-Mapa de riesgo'!Z367</f>
        <v>0</v>
      </c>
      <c r="O366" s="450"/>
      <c r="P366" s="157"/>
      <c r="Q366" s="210">
        <f>'02-Mapa de riesgo'!AG367</f>
        <v>0</v>
      </c>
      <c r="R366" s="210">
        <f>'02-Mapa de riesgo'!AH367</f>
        <v>0</v>
      </c>
      <c r="S366" s="211">
        <f>'02-Mapa de riesgo'!AJ367</f>
        <v>0</v>
      </c>
      <c r="T366" s="156"/>
      <c r="U366" s="157"/>
      <c r="V366" s="157"/>
      <c r="W366" s="453"/>
      <c r="X366" s="59"/>
    </row>
    <row r="367" spans="1:24" ht="12.75" customHeight="1" x14ac:dyDescent="0.2">
      <c r="A367" s="454">
        <v>120</v>
      </c>
      <c r="B367" s="454" t="str">
        <f>'01-Mapa de Riesgos'!D278</f>
        <v>ADMINISTRACIÓN_INSTITUCIONAL</v>
      </c>
      <c r="C367" s="455" t="str">
        <f>+'01-Mapa de Riesgos'!F278</f>
        <v>NO</v>
      </c>
      <c r="D367" s="455" t="str">
        <f>'01-Mapa de Riesgos'!J278</f>
        <v>Gestión</v>
      </c>
      <c r="E367" s="456" t="str">
        <f>'01-Mapa de Riesgos'!N368</f>
        <v>Posibilidad de afectación económica y reputacional  por disminución de servicios por interrupción de los servicios de calibración,   debido a  condiciones ambientales inadecuadas o fallas de los patrones y equipos.</v>
      </c>
      <c r="F367" s="442" t="str">
        <f>'02-Mapa de riesgo'!AD368</f>
        <v>MODERADO</v>
      </c>
      <c r="G367" s="442" t="str">
        <f>'02-Mapa de riesgo'!AE368</f>
        <v>(Número de servicios no realizados / Número de servicios prestados) *100</v>
      </c>
      <c r="H367" s="464"/>
      <c r="I367" s="464"/>
      <c r="J367" s="236" t="str">
        <f>'02-Mapa de riesgo'!G368</f>
        <v>- Registro y Seguimiento del Formato Plan de calibración, verificación y mantenimiento de patrones</v>
      </c>
      <c r="K367" s="207">
        <f>'02-Mapa de riesgo'!L368</f>
        <v>0</v>
      </c>
      <c r="L367" s="207" t="str">
        <f>'02-Mapa de riesgo'!Q368</f>
        <v>Director y Profesional Administrativo</v>
      </c>
      <c r="M367" s="208" t="str">
        <f>'02-Mapa de riesgo'!U368</f>
        <v>Oportuno</v>
      </c>
      <c r="N367" s="208" t="str">
        <f>'02-Mapa de riesgo'!Z368</f>
        <v>Preventivo</v>
      </c>
      <c r="O367" s="448" t="str">
        <f>'02-Mapa de riesgo'!AB368</f>
        <v>ACEPTABLE</v>
      </c>
      <c r="P367" s="157"/>
      <c r="Q367" s="210" t="str">
        <f>'02-Mapa de riesgo'!AG368</f>
        <v>REDUCIR</v>
      </c>
      <c r="R367" s="210" t="str">
        <f>'02-Mapa de riesgo'!AH368</f>
        <v>Revisión de los certificados de calibración de los equipos programados en la vigencia.</v>
      </c>
      <c r="S367" s="211">
        <f>'02-Mapa de riesgo'!AJ368</f>
        <v>0</v>
      </c>
      <c r="T367" s="156"/>
      <c r="U367" s="157"/>
      <c r="V367" s="157"/>
      <c r="W367" s="465"/>
      <c r="X367" s="59"/>
    </row>
    <row r="368" spans="1:24" ht="12.75" customHeight="1" x14ac:dyDescent="0.2">
      <c r="A368" s="443"/>
      <c r="B368" s="443"/>
      <c r="C368" s="443"/>
      <c r="D368" s="443"/>
      <c r="E368" s="443"/>
      <c r="F368" s="443"/>
      <c r="G368" s="443"/>
      <c r="H368" s="446"/>
      <c r="I368" s="446"/>
      <c r="J368" s="236" t="str">
        <f>'02-Mapa de riesgo'!G369</f>
        <v>- Mantenimiento preventivo del aire acondicionado y del deshumidificador</v>
      </c>
      <c r="K368" s="207">
        <f>'02-Mapa de riesgo'!L369</f>
        <v>0</v>
      </c>
      <c r="L368" s="207" t="str">
        <f>'02-Mapa de riesgo'!Q369</f>
        <v>Gestión de Servicios Institucionales</v>
      </c>
      <c r="M368" s="208" t="str">
        <f>'02-Mapa de riesgo'!U369</f>
        <v>Oportuno</v>
      </c>
      <c r="N368" s="208" t="str">
        <f>'02-Mapa de riesgo'!Z369</f>
        <v>Preventivo</v>
      </c>
      <c r="O368" s="449"/>
      <c r="P368" s="157"/>
      <c r="Q368" s="210" t="str">
        <f>'02-Mapa de riesgo'!AG369</f>
        <v>COMPARTIR</v>
      </c>
      <c r="R368" s="210" t="str">
        <f>'02-Mapa de riesgo'!AH369</f>
        <v>Solicitar al área de Servicios Institucionales el mantenimiento de los equipos: aire acondicionado y deshumidificador.</v>
      </c>
      <c r="S368" s="211" t="str">
        <f>'02-Mapa de riesgo'!AJ369</f>
        <v>Servicios Institucionales</v>
      </c>
      <c r="T368" s="156"/>
      <c r="U368" s="157"/>
      <c r="V368" s="157"/>
      <c r="W368" s="452"/>
      <c r="X368" s="59"/>
    </row>
    <row r="369" spans="1:24" ht="12.75" customHeight="1" x14ac:dyDescent="0.2">
      <c r="A369" s="444"/>
      <c r="B369" s="444"/>
      <c r="C369" s="444"/>
      <c r="D369" s="444"/>
      <c r="E369" s="444"/>
      <c r="F369" s="444"/>
      <c r="G369" s="444"/>
      <c r="H369" s="447"/>
      <c r="I369" s="447"/>
      <c r="J369" s="236">
        <f>'02-Mapa de riesgo'!G370</f>
        <v>0</v>
      </c>
      <c r="K369" s="207">
        <f>'02-Mapa de riesgo'!L370</f>
        <v>0</v>
      </c>
      <c r="L369" s="207">
        <f>'02-Mapa de riesgo'!Q370</f>
        <v>0</v>
      </c>
      <c r="M369" s="208">
        <f>'02-Mapa de riesgo'!U370</f>
        <v>0</v>
      </c>
      <c r="N369" s="208">
        <f>'02-Mapa de riesgo'!Z370</f>
        <v>0</v>
      </c>
      <c r="O369" s="450"/>
      <c r="P369" s="157"/>
      <c r="Q369" s="210">
        <f>'02-Mapa de riesgo'!AG370</f>
        <v>0</v>
      </c>
      <c r="R369" s="210">
        <f>'02-Mapa de riesgo'!AH370</f>
        <v>0</v>
      </c>
      <c r="S369" s="211">
        <f>'02-Mapa de riesgo'!AJ370</f>
        <v>0</v>
      </c>
      <c r="T369" s="156"/>
      <c r="U369" s="157"/>
      <c r="V369" s="157"/>
      <c r="W369" s="453"/>
      <c r="X369" s="59"/>
    </row>
    <row r="370" spans="1:24" ht="12.75" customHeight="1" x14ac:dyDescent="0.2">
      <c r="A370" s="454">
        <v>121</v>
      </c>
      <c r="B370" s="454" t="e">
        <f>'01-Mapa de Riesgos'!#REF!</f>
        <v>#REF!</v>
      </c>
      <c r="C370" s="455" t="e">
        <f>+'01-Mapa de Riesgos'!#REF!</f>
        <v>#REF!</v>
      </c>
      <c r="D370" s="455" t="e">
        <f>'01-Mapa de Riesgos'!#REF!</f>
        <v>#REF!</v>
      </c>
      <c r="E370" s="456" t="str">
        <f>'01-Mapa de Riesgos'!N371</f>
        <v>Posibilidad de pérdida reputacional  por pérdida de la imparcialidad del funcionario,   debido a intereses o prejuicios para beneficiar al usuario.</v>
      </c>
      <c r="F370" s="442" t="str">
        <f>'02-Mapa de riesgo'!AD371</f>
        <v>GRAVE</v>
      </c>
      <c r="G370" s="442" t="str">
        <f>'02-Mapa de riesgo'!AE371</f>
        <v>N° Certificados con pérdida de la imparcialidad/ N° Total de informes de resultados expedidos por el laboratorio*100</v>
      </c>
      <c r="H370" s="464"/>
      <c r="I370" s="464"/>
      <c r="J370" s="236" t="str">
        <f>'02-Mapa de riesgo'!G371</f>
        <v>Firma de cada funcionario del:
- Acta de compromiso ético
- Declaración de impedimento</v>
      </c>
      <c r="K370" s="207">
        <f>'02-Mapa de riesgo'!L371</f>
        <v>0</v>
      </c>
      <c r="L370" s="207" t="str">
        <f>'02-Mapa de riesgo'!Q371</f>
        <v xml:space="preserve">Profesional </v>
      </c>
      <c r="M370" s="208" t="str">
        <f>'02-Mapa de riesgo'!U371</f>
        <v>Oportuno</v>
      </c>
      <c r="N370" s="208" t="str">
        <f>'02-Mapa de riesgo'!Z371</f>
        <v>Preventivo</v>
      </c>
      <c r="O370" s="448" t="str">
        <f>'02-Mapa de riesgo'!AB371</f>
        <v>ACEPTABLE</v>
      </c>
      <c r="P370" s="157"/>
      <c r="Q370" s="210" t="str">
        <f>'02-Mapa de riesgo'!AG371</f>
        <v>EVITAR</v>
      </c>
      <c r="R370" s="210" t="str">
        <f>'02-Mapa de riesgo'!AH371</f>
        <v xml:space="preserve">Entrenamiento del personal en protocolo de atención al usuario </v>
      </c>
      <c r="S370" s="211">
        <f>'02-Mapa de riesgo'!AJ371</f>
        <v>0</v>
      </c>
      <c r="T370" s="156"/>
      <c r="U370" s="157"/>
      <c r="V370" s="157"/>
      <c r="W370" s="465"/>
      <c r="X370" s="159"/>
    </row>
    <row r="371" spans="1:24" ht="12.75" customHeight="1" x14ac:dyDescent="0.2">
      <c r="A371" s="443"/>
      <c r="B371" s="443"/>
      <c r="C371" s="443"/>
      <c r="D371" s="443"/>
      <c r="E371" s="443"/>
      <c r="F371" s="443"/>
      <c r="G371" s="443"/>
      <c r="H371" s="446"/>
      <c r="I371" s="446"/>
      <c r="J371" s="236" t="str">
        <f>'02-Mapa de riesgo'!G372</f>
        <v xml:space="preserve"> Funcionarios autorizados para el contacto con el cliente son diferentes a funcionarios autorizados para hacer ensayos.</v>
      </c>
      <c r="K371" s="207">
        <f>'02-Mapa de riesgo'!L372</f>
        <v>0</v>
      </c>
      <c r="L371" s="207" t="str">
        <f>'02-Mapa de riesgo'!Q372</f>
        <v xml:space="preserve">Profesional </v>
      </c>
      <c r="M371" s="208" t="str">
        <f>'02-Mapa de riesgo'!U372</f>
        <v>Oportuno</v>
      </c>
      <c r="N371" s="208" t="str">
        <f>'02-Mapa de riesgo'!Z372</f>
        <v>Preventivo</v>
      </c>
      <c r="O371" s="449"/>
      <c r="P371" s="157"/>
      <c r="Q371" s="210" t="str">
        <f>'02-Mapa de riesgo'!AG372</f>
        <v>EVITAR</v>
      </c>
      <c r="R371" s="210" t="str">
        <f>'02-Mapa de riesgo'!AH372</f>
        <v>Requisitos de contratación de funcionarios publicos (ley  2013/2019)</v>
      </c>
      <c r="S371" s="211">
        <f>'02-Mapa de riesgo'!AJ372</f>
        <v>0</v>
      </c>
      <c r="T371" s="156"/>
      <c r="U371" s="157"/>
      <c r="V371" s="157"/>
      <c r="W371" s="452"/>
      <c r="X371" s="461"/>
    </row>
    <row r="372" spans="1:24" ht="12.75" customHeight="1" x14ac:dyDescent="0.2">
      <c r="A372" s="444"/>
      <c r="B372" s="444"/>
      <c r="C372" s="444"/>
      <c r="D372" s="444"/>
      <c r="E372" s="444"/>
      <c r="F372" s="444"/>
      <c r="G372" s="444"/>
      <c r="H372" s="447"/>
      <c r="I372" s="447"/>
      <c r="J372" s="236" t="str">
        <f>'02-Mapa de riesgo'!G373</f>
        <v>Registro del reporte del conflicto de interés</v>
      </c>
      <c r="K372" s="207">
        <f>'02-Mapa de riesgo'!L373</f>
        <v>0</v>
      </c>
      <c r="L372" s="207" t="str">
        <f>'02-Mapa de riesgo'!Q373</f>
        <v>Profesional 
Directora</v>
      </c>
      <c r="M372" s="208" t="str">
        <f>'02-Mapa de riesgo'!U373</f>
        <v>Oportuno</v>
      </c>
      <c r="N372" s="208" t="str">
        <f>'02-Mapa de riesgo'!Z373</f>
        <v>Detectivo</v>
      </c>
      <c r="O372" s="450"/>
      <c r="P372" s="157"/>
      <c r="Q372" s="210">
        <f>'02-Mapa de riesgo'!AG373</f>
        <v>0</v>
      </c>
      <c r="R372" s="210">
        <f>'02-Mapa de riesgo'!AH373</f>
        <v>0</v>
      </c>
      <c r="S372" s="211">
        <f>'02-Mapa de riesgo'!AJ373</f>
        <v>0</v>
      </c>
      <c r="T372" s="156"/>
      <c r="U372" s="157"/>
      <c r="V372" s="157"/>
      <c r="W372" s="453"/>
      <c r="X372" s="462"/>
    </row>
    <row r="373" spans="1:24" ht="12.75" customHeight="1" x14ac:dyDescent="0.2">
      <c r="A373" s="457">
        <v>122</v>
      </c>
      <c r="B373" s="454" t="e">
        <f>'01-Mapa de Riesgos'!#REF!</f>
        <v>#REF!</v>
      </c>
      <c r="C373" s="455" t="e">
        <f>+'01-Mapa de Riesgos'!#REF!</f>
        <v>#REF!</v>
      </c>
      <c r="D373" s="455" t="e">
        <f>'01-Mapa de Riesgos'!#REF!</f>
        <v>#REF!</v>
      </c>
      <c r="E373" s="456" t="str">
        <f>'01-Mapa de Riesgos'!N374</f>
        <v>Posibilidad de afectación reputacional  por resultados insatisfactorios en ensayos de aptitud que puedan generar la pérdida de la acreditación del laboratorio,   debido a una inadecuada ejecución de los procedimientos para realizar la determinación de perfiles genéticos.</v>
      </c>
      <c r="F373" s="442" t="str">
        <f>'02-Mapa de riesgo'!AD374</f>
        <v>LEVE</v>
      </c>
      <c r="G373" s="442" t="str">
        <f>'02-Mapa de riesgo'!AE374</f>
        <v>(Número de marcadores con resultados satisfactorios/Número total de marcadores por ejercicio)*100%</v>
      </c>
      <c r="H373" s="463"/>
      <c r="I373" s="464"/>
      <c r="J373" s="236" t="str">
        <f>'02-Mapa de riesgo'!G374</f>
        <v>Ejecución del plan de Participación en Ensayos de aptitud (EA) o Comparaciones Interlaboratorios distintas a ensayos de aptitud (CILD)</v>
      </c>
      <c r="K373" s="207">
        <f>'02-Mapa de riesgo'!L374</f>
        <v>0</v>
      </c>
      <c r="L373" s="207" t="str">
        <f>'02-Mapa de riesgo'!Q374</f>
        <v>Profesional 
Directora</v>
      </c>
      <c r="M373" s="208" t="str">
        <f>'02-Mapa de riesgo'!U374</f>
        <v>Oportuno</v>
      </c>
      <c r="N373" s="208" t="str">
        <f>'02-Mapa de riesgo'!Z374</f>
        <v>Preventivo</v>
      </c>
      <c r="O373" s="448" t="str">
        <f>'02-Mapa de riesgo'!AB374</f>
        <v>ACEPTABLE</v>
      </c>
      <c r="P373" s="157"/>
      <c r="Q373" s="210" t="str">
        <f>'02-Mapa de riesgo'!AG374</f>
        <v>ASUMIR</v>
      </c>
      <c r="R373" s="210">
        <f>'02-Mapa de riesgo'!AH374</f>
        <v>0</v>
      </c>
      <c r="S373" s="211">
        <f>'02-Mapa de riesgo'!AJ374</f>
        <v>0</v>
      </c>
      <c r="T373" s="156"/>
      <c r="U373" s="157"/>
      <c r="V373" s="157"/>
      <c r="W373" s="465"/>
      <c r="X373" s="59"/>
    </row>
    <row r="374" spans="1:24" ht="12.75" customHeight="1" x14ac:dyDescent="0.2">
      <c r="A374" s="443"/>
      <c r="B374" s="443"/>
      <c r="C374" s="443"/>
      <c r="D374" s="443"/>
      <c r="E374" s="443"/>
      <c r="F374" s="443"/>
      <c r="G374" s="443"/>
      <c r="H374" s="446"/>
      <c r="I374" s="446"/>
      <c r="J374" s="236" t="str">
        <f>'02-Mapa de riesgo'!G375</f>
        <v xml:space="preserve">Proceso realizado en parejas 
Proceso de codificación establecido en 252-LGM-INT-03 - Instructivo Toma y Recepción de Muestras 
Revision del informe de resultados por parte técnica y profesional.
Firma de autorización liberación del informe en el formato 252-LGM-F23 Consecutivo. </v>
      </c>
      <c r="K374" s="207">
        <f>'02-Mapa de riesgo'!L375</f>
        <v>0</v>
      </c>
      <c r="L374" s="207" t="str">
        <f>'02-Mapa de riesgo'!Q375</f>
        <v>Técnica 
Profesional 
Directora</v>
      </c>
      <c r="M374" s="208" t="str">
        <f>'02-Mapa de riesgo'!U375</f>
        <v>Oportuno</v>
      </c>
      <c r="N374" s="208" t="str">
        <f>'02-Mapa de riesgo'!Z375</f>
        <v>Preventivo</v>
      </c>
      <c r="O374" s="449"/>
      <c r="P374" s="157"/>
      <c r="Q374" s="210" t="str">
        <f>'02-Mapa de riesgo'!AG375</f>
        <v>ASUMIR</v>
      </c>
      <c r="R374" s="210">
        <f>'02-Mapa de riesgo'!AH375</f>
        <v>0</v>
      </c>
      <c r="S374" s="211">
        <f>'02-Mapa de riesgo'!AJ375</f>
        <v>0</v>
      </c>
      <c r="T374" s="156"/>
      <c r="U374" s="157"/>
      <c r="V374" s="157"/>
      <c r="W374" s="452"/>
      <c r="X374" s="59"/>
    </row>
    <row r="375" spans="1:24" ht="12.75" customHeight="1" x14ac:dyDescent="0.2">
      <c r="A375" s="444"/>
      <c r="B375" s="444"/>
      <c r="C375" s="444"/>
      <c r="D375" s="444"/>
      <c r="E375" s="444"/>
      <c r="F375" s="444"/>
      <c r="G375" s="444"/>
      <c r="H375" s="447"/>
      <c r="I375" s="447"/>
      <c r="J375" s="236" t="str">
        <f>'02-Mapa de riesgo'!G376</f>
        <v xml:space="preserve">Indicaciones de los  instructivos  252-LGM-INT-02 - Instructivo Aseguramiento de la Validez de los Resultados; 252-LGM-INT-07 - Instructivo para PCR; 252-LGM-INT-08 - Instructivo para Post PCR; 252-LGM-INT-09 - Instructivo para análisis de corridas </v>
      </c>
      <c r="K375" s="207">
        <f>'02-Mapa de riesgo'!L376</f>
        <v>0</v>
      </c>
      <c r="L375" s="207" t="str">
        <f>'02-Mapa de riesgo'!Q376</f>
        <v>Técnica 
Profesional 
Directora</v>
      </c>
      <c r="M375" s="208" t="str">
        <f>'02-Mapa de riesgo'!U376</f>
        <v>Oportuno</v>
      </c>
      <c r="N375" s="208" t="str">
        <f>'02-Mapa de riesgo'!Z376</f>
        <v>Preventivo</v>
      </c>
      <c r="O375" s="450"/>
      <c r="P375" s="157"/>
      <c r="Q375" s="210" t="str">
        <f>'02-Mapa de riesgo'!AG376</f>
        <v>ASUMIR</v>
      </c>
      <c r="R375" s="210">
        <f>'02-Mapa de riesgo'!AH376</f>
        <v>0</v>
      </c>
      <c r="S375" s="211">
        <f>'02-Mapa de riesgo'!AJ376</f>
        <v>0</v>
      </c>
      <c r="T375" s="156"/>
      <c r="U375" s="157"/>
      <c r="V375" s="157"/>
      <c r="W375" s="453"/>
      <c r="X375" s="59"/>
    </row>
    <row r="376" spans="1:24" ht="12.75" customHeight="1" x14ac:dyDescent="0.2">
      <c r="A376" s="454">
        <v>123</v>
      </c>
      <c r="B376" s="454" t="e">
        <f>'01-Mapa de Riesgos'!#REF!</f>
        <v>#REF!</v>
      </c>
      <c r="C376" s="455" t="e">
        <f>+'01-Mapa de Riesgos'!#REF!</f>
        <v>#REF!</v>
      </c>
      <c r="D376" s="455" t="e">
        <f>'01-Mapa de Riesgos'!#REF!</f>
        <v>#REF!</v>
      </c>
      <c r="E376" s="456" t="str">
        <f>'01-Mapa de Riesgos'!N377</f>
        <v>Posibilidad de afectación reputacional  por pérdida de la validez de los resultados,   a causa de contaminación cruzada, aplicación inadecuada de la regla de decisión y/o equipos sin trazabilidad metrológica.</v>
      </c>
      <c r="F376" s="442" t="str">
        <f>'02-Mapa de riesgo'!AD377</f>
        <v>GRAVE</v>
      </c>
      <c r="G376" s="442" t="str">
        <f>'02-Mapa de riesgo'!AE377</f>
        <v xml:space="preserve">N° eventos en los que se pierda la validez de los resultados por contaminación cruzada, aplicación inadecuada de la regla de decisión y/o equipos sin trazabilidad metrológica/N° Total de informes de resultados expedidos por el laboratorio*100
</v>
      </c>
      <c r="H376" s="464"/>
      <c r="I376" s="464"/>
      <c r="J376" s="236" t="str">
        <f>'02-Mapa de riesgo'!G377</f>
        <v xml:space="preserve">Zonas de PRE y POST PCR separadas y con acceso restringido y aire acondicionado en POST PCR para asegurar el buen funcioncionamiento de los equipos.
Carta control de condiciones ambientales  </v>
      </c>
      <c r="K376" s="207">
        <f>'02-Mapa de riesgo'!L377</f>
        <v>0</v>
      </c>
      <c r="L376" s="207" t="str">
        <f>'02-Mapa de riesgo'!Q377</f>
        <v>Técnica 
Profesional 
Directora</v>
      </c>
      <c r="M376" s="208" t="str">
        <f>'02-Mapa de riesgo'!U377</f>
        <v>Oportuno</v>
      </c>
      <c r="N376" s="208" t="str">
        <f>'02-Mapa de riesgo'!Z377</f>
        <v>Preventivo</v>
      </c>
      <c r="O376" s="448" t="str">
        <f>'02-Mapa de riesgo'!AB377</f>
        <v>ACEPTABLE</v>
      </c>
      <c r="P376" s="157"/>
      <c r="Q376" s="210" t="str">
        <f>'02-Mapa de riesgo'!AG377</f>
        <v>EVITAR</v>
      </c>
      <c r="R376" s="210" t="str">
        <f>'02-Mapa de riesgo'!AH377</f>
        <v>Evaluación del comportamiento de las variables del laboratorio por medio de la información consignada en 252-LGM-F19 - Análisis de tendencias</v>
      </c>
      <c r="S376" s="211">
        <f>'02-Mapa de riesgo'!AJ377</f>
        <v>0</v>
      </c>
      <c r="T376" s="156"/>
      <c r="U376" s="157"/>
      <c r="V376" s="157"/>
      <c r="W376" s="465"/>
      <c r="X376" s="59"/>
    </row>
    <row r="377" spans="1:24" ht="12.75" customHeight="1" x14ac:dyDescent="0.2">
      <c r="A377" s="443"/>
      <c r="B377" s="443"/>
      <c r="C377" s="443"/>
      <c r="D377" s="443"/>
      <c r="E377" s="443"/>
      <c r="F377" s="443"/>
      <c r="G377" s="443"/>
      <c r="H377" s="446"/>
      <c r="I377" s="446"/>
      <c r="J377" s="236" t="str">
        <f>'02-Mapa de riesgo'!G378</f>
        <v>Plan de calibración, verificación y mantenimiento anual con fechas de cumplimiento.</v>
      </c>
      <c r="K377" s="207">
        <f>'02-Mapa de riesgo'!L378</f>
        <v>0</v>
      </c>
      <c r="L377" s="207" t="str">
        <f>'02-Mapa de riesgo'!Q378</f>
        <v xml:space="preserve">Profesional </v>
      </c>
      <c r="M377" s="208" t="str">
        <f>'02-Mapa de riesgo'!U378</f>
        <v>Oportuno</v>
      </c>
      <c r="N377" s="208" t="str">
        <f>'02-Mapa de riesgo'!Z378</f>
        <v>Preventivo</v>
      </c>
      <c r="O377" s="449"/>
      <c r="P377" s="157"/>
      <c r="Q377" s="210" t="str">
        <f>'02-Mapa de riesgo'!AG378</f>
        <v>EVITAR</v>
      </c>
      <c r="R377" s="210" t="str">
        <f>'02-Mapa de riesgo'!AH378</f>
        <v>Realizar acompañamiento a los laboratorios clinicos.
Incluir nota de responsabilidad con relación a los datos, información y muestras del cliente desde la recepción de las muestras en el LGM.</v>
      </c>
      <c r="S377" s="211">
        <f>'02-Mapa de riesgo'!AJ378</f>
        <v>0</v>
      </c>
      <c r="T377" s="156"/>
      <c r="U377" s="157"/>
      <c r="V377" s="157"/>
      <c r="W377" s="452"/>
      <c r="X377" s="59"/>
    </row>
    <row r="378" spans="1:24" ht="12.75" customHeight="1" x14ac:dyDescent="0.2">
      <c r="A378" s="444"/>
      <c r="B378" s="444"/>
      <c r="C378" s="444"/>
      <c r="D378" s="444"/>
      <c r="E378" s="444"/>
      <c r="F378" s="444"/>
      <c r="G378" s="444"/>
      <c r="H378" s="447"/>
      <c r="I378" s="447"/>
      <c r="J378" s="236" t="str">
        <f>'02-Mapa de riesgo'!G379</f>
        <v xml:space="preserve">Indicaciones de los  instructivos  252-LGM-INT-02 - Instructivo Aseguramiento de la Validez de los Resultados; 252-LGM-INT-07 - Instructivo para PCR; 252-LGM-INT-08 - Instructivo para Post PCR; 252-LGM-INT-09 - Instructivo para análisis de corridas 
Firma de autorización liberación del informe en el formato 252-LGM-F23 Consecutivo. </v>
      </c>
      <c r="K378" s="207">
        <f>'02-Mapa de riesgo'!L379</f>
        <v>0</v>
      </c>
      <c r="L378" s="207" t="str">
        <f>'02-Mapa de riesgo'!Q379</f>
        <v>Técnica 
Profesional 
Directora</v>
      </c>
      <c r="M378" s="208" t="str">
        <f>'02-Mapa de riesgo'!U379</f>
        <v>Oportuno</v>
      </c>
      <c r="N378" s="208" t="str">
        <f>'02-Mapa de riesgo'!Z379</f>
        <v>Preventivo</v>
      </c>
      <c r="O378" s="450"/>
      <c r="P378" s="157"/>
      <c r="Q378" s="210" t="str">
        <f>'02-Mapa de riesgo'!AG379</f>
        <v>REDUCIR</v>
      </c>
      <c r="R378" s="210" t="str">
        <f>'02-Mapa de riesgo'!AH379</f>
        <v xml:space="preserve">Revision previa a la emision de los informes de resultados, por parte del personal administrativo, tecnica. </v>
      </c>
      <c r="S378" s="211">
        <f>'02-Mapa de riesgo'!AJ379</f>
        <v>0</v>
      </c>
      <c r="T378" s="156"/>
      <c r="U378" s="157"/>
      <c r="V378" s="157"/>
      <c r="W378" s="453"/>
      <c r="X378" s="59"/>
    </row>
    <row r="379" spans="1:24" ht="12.75" customHeight="1" x14ac:dyDescent="0.2">
      <c r="A379" s="454">
        <v>124</v>
      </c>
      <c r="B379" s="454" t="e">
        <f>'01-Mapa de Riesgos'!#REF!</f>
        <v>#REF!</v>
      </c>
      <c r="C379" s="455" t="e">
        <f>+'01-Mapa de Riesgos'!#REF!</f>
        <v>#REF!</v>
      </c>
      <c r="D379" s="455" t="e">
        <f>'01-Mapa de Riesgos'!#REF!</f>
        <v>#REF!</v>
      </c>
      <c r="E379" s="456" t="str">
        <f>'01-Mapa de Riesgos'!N380</f>
        <v>Posibilidad de afectación reputacional  por pérdida de la validez de los resultados,   a causa de una inadecuada verificación o validación del método.</v>
      </c>
      <c r="F379" s="442" t="str">
        <f>'02-Mapa de riesgo'!AD380</f>
        <v>LEVE</v>
      </c>
      <c r="G379" s="442" t="str">
        <f>'02-Mapa de riesgo'!AE380</f>
        <v>N° eventos en los que se pierda la validez de los resultados por una inadecuada verificación o validación del método/N° Total de informes de resultados expedidos por el laboratorio*100</v>
      </c>
      <c r="H379" s="464"/>
      <c r="I379" s="464"/>
      <c r="J379" s="236" t="str">
        <f>'02-Mapa de riesgo'!G380</f>
        <v xml:space="preserve">Indicaciones de los  instructivos  252-LGM-INT-02 - Instructivo Aseguramiento de la Validez de los Resultados; 252-LGM-INT-07 - Instructivo para PCR; 252-LGM-INT-08 - Instructivo para Post PCR; 252-LGM-INT-09 - Instructivo para análisis de corridas </v>
      </c>
      <c r="K379" s="207">
        <f>'02-Mapa de riesgo'!L380</f>
        <v>0</v>
      </c>
      <c r="L379" s="207" t="str">
        <f>'02-Mapa de riesgo'!Q380</f>
        <v>Técnica 
Profesional 
Directora</v>
      </c>
      <c r="M379" s="208" t="str">
        <f>'02-Mapa de riesgo'!U380</f>
        <v>Oportuno</v>
      </c>
      <c r="N379" s="208" t="str">
        <f>'02-Mapa de riesgo'!Z380</f>
        <v>Preventivo</v>
      </c>
      <c r="O379" s="448" t="str">
        <f>'02-Mapa de riesgo'!AB380</f>
        <v>ACEPTABLE</v>
      </c>
      <c r="P379" s="157"/>
      <c r="Q379" s="210" t="str">
        <f>'02-Mapa de riesgo'!AG380</f>
        <v>ASUMIR</v>
      </c>
      <c r="R379" s="210">
        <f>'02-Mapa de riesgo'!AH380</f>
        <v>0</v>
      </c>
      <c r="S379" s="211">
        <f>'02-Mapa de riesgo'!AJ380</f>
        <v>0</v>
      </c>
      <c r="T379" s="156"/>
      <c r="U379" s="157"/>
      <c r="V379" s="157"/>
      <c r="W379" s="465"/>
      <c r="X379" s="59"/>
    </row>
    <row r="380" spans="1:24" ht="12.75" customHeight="1" x14ac:dyDescent="0.2">
      <c r="A380" s="443"/>
      <c r="B380" s="443"/>
      <c r="C380" s="443"/>
      <c r="D380" s="443"/>
      <c r="E380" s="443"/>
      <c r="F380" s="443"/>
      <c r="G380" s="443"/>
      <c r="H380" s="446"/>
      <c r="I380" s="446"/>
      <c r="J380" s="236" t="str">
        <f>'02-Mapa de riesgo'!G381</f>
        <v>Tabla cruzada de requisitos de norma de ensayo con cumplimiento en el laboratorio.
Informe de verificación/validación del método.</v>
      </c>
      <c r="K380" s="207">
        <f>'02-Mapa de riesgo'!L381</f>
        <v>0</v>
      </c>
      <c r="L380" s="207" t="str">
        <f>'02-Mapa de riesgo'!Q381</f>
        <v>Técnica 
Profesional 
Directora</v>
      </c>
      <c r="M380" s="208" t="str">
        <f>'02-Mapa de riesgo'!U381</f>
        <v>Oportuno</v>
      </c>
      <c r="N380" s="208" t="str">
        <f>'02-Mapa de riesgo'!Z381</f>
        <v>Preventivo</v>
      </c>
      <c r="O380" s="449"/>
      <c r="P380" s="157"/>
      <c r="Q380" s="210" t="str">
        <f>'02-Mapa de riesgo'!AG381</f>
        <v>ASUMIR</v>
      </c>
      <c r="R380" s="210">
        <f>'02-Mapa de riesgo'!AH381</f>
        <v>0</v>
      </c>
      <c r="S380" s="211">
        <f>'02-Mapa de riesgo'!AJ381</f>
        <v>0</v>
      </c>
      <c r="T380" s="156"/>
      <c r="U380" s="157"/>
      <c r="V380" s="157"/>
      <c r="W380" s="452"/>
      <c r="X380" s="59"/>
    </row>
    <row r="381" spans="1:24" ht="12.75" customHeight="1" x14ac:dyDescent="0.2">
      <c r="A381" s="444"/>
      <c r="B381" s="444"/>
      <c r="C381" s="444"/>
      <c r="D381" s="444"/>
      <c r="E381" s="444"/>
      <c r="F381" s="444"/>
      <c r="G381" s="444"/>
      <c r="H381" s="447"/>
      <c r="I381" s="447"/>
      <c r="J381" s="236" t="str">
        <f>'02-Mapa de riesgo'!G382</f>
        <v>Verificación de la estimación de la  incertidumbre según  252-LGM-INT-11 - Instructivo para Cálculo de Incertidumbre</v>
      </c>
      <c r="K381" s="207">
        <f>'02-Mapa de riesgo'!L382</f>
        <v>0</v>
      </c>
      <c r="L381" s="207" t="str">
        <f>'02-Mapa de riesgo'!Q382</f>
        <v>Técnica 
Profesional 
Directora</v>
      </c>
      <c r="M381" s="208" t="str">
        <f>'02-Mapa de riesgo'!U382</f>
        <v>Oportuno</v>
      </c>
      <c r="N381" s="208" t="str">
        <f>'02-Mapa de riesgo'!Z382</f>
        <v>Preventivo</v>
      </c>
      <c r="O381" s="450"/>
      <c r="P381" s="157"/>
      <c r="Q381" s="210" t="str">
        <f>'02-Mapa de riesgo'!AG382</f>
        <v>ASUMIR</v>
      </c>
      <c r="R381" s="210">
        <f>'02-Mapa de riesgo'!AH382</f>
        <v>0</v>
      </c>
      <c r="S381" s="211">
        <f>'02-Mapa de riesgo'!AJ382</f>
        <v>0</v>
      </c>
      <c r="T381" s="156"/>
      <c r="U381" s="157"/>
      <c r="V381" s="157"/>
      <c r="W381" s="453"/>
      <c r="X381" s="59"/>
    </row>
    <row r="382" spans="1:24" ht="12.75" customHeight="1" x14ac:dyDescent="0.2">
      <c r="A382" s="454">
        <v>125</v>
      </c>
      <c r="B382" s="454" t="e">
        <f>'01-Mapa de Riesgos'!#REF!</f>
        <v>#REF!</v>
      </c>
      <c r="C382" s="455" t="e">
        <f>+'01-Mapa de Riesgos'!#REF!</f>
        <v>#REF!</v>
      </c>
      <c r="D382" s="455" t="e">
        <f>'01-Mapa de Riesgos'!#REF!</f>
        <v>#REF!</v>
      </c>
      <c r="E382" s="456" t="str">
        <f>'01-Mapa de Riesgos'!N383</f>
        <v>Posibilidad de pérdida reputacional  por pérdida de la imparcialidad de los funcionarios,   a causa de soborno, orden de un superior sobre el resultado del ensayo  y/o interés economico de otra dependencia de la universidad.</v>
      </c>
      <c r="F382" s="442" t="str">
        <f>'02-Mapa de riesgo'!AD383</f>
        <v>MODERADO</v>
      </c>
      <c r="G382" s="442" t="str">
        <f>'02-Mapa de riesgo'!AE383</f>
        <v>(No. de informes sin pérdida de imparcialidad / No. total de informes expedidos) x 100</v>
      </c>
      <c r="H382" s="464"/>
      <c r="I382" s="464"/>
      <c r="J382" s="236" t="str">
        <f>'02-Mapa de riesgo'!G383</f>
        <v>Firma de cada funcionario del:
- Reporte de conflicto de ínteres
- Acta de compromiso ético
- Declaración de impedimento
- Contrato laboral</v>
      </c>
      <c r="K382" s="207">
        <f>'02-Mapa de riesgo'!L383</f>
        <v>0</v>
      </c>
      <c r="L382" s="207" t="str">
        <f>'02-Mapa de riesgo'!Q383</f>
        <v>Director (Transitorio)</v>
      </c>
      <c r="M382" s="208" t="str">
        <f>'02-Mapa de riesgo'!U383</f>
        <v>Oportuno</v>
      </c>
      <c r="N382" s="208" t="str">
        <f>'02-Mapa de riesgo'!Z383</f>
        <v>Preventivo</v>
      </c>
      <c r="O382" s="448" t="str">
        <f>'02-Mapa de riesgo'!AB383</f>
        <v>ACEPTABLE</v>
      </c>
      <c r="P382" s="157"/>
      <c r="Q382" s="210" t="str">
        <f>'02-Mapa de riesgo'!AG383</f>
        <v>REDUCIR</v>
      </c>
      <c r="R382" s="210" t="str">
        <f>'02-Mapa de riesgo'!AH383</f>
        <v>Realizar socialización anual de la política de imparcialidad y conflicto de intereses al personal del laboratorio.</v>
      </c>
      <c r="S382" s="211">
        <f>'02-Mapa de riesgo'!AJ383</f>
        <v>0</v>
      </c>
      <c r="T382" s="156"/>
      <c r="U382" s="157"/>
      <c r="V382" s="157"/>
      <c r="W382" s="465"/>
      <c r="X382" s="59"/>
    </row>
    <row r="383" spans="1:24" ht="12.75" customHeight="1" x14ac:dyDescent="0.2">
      <c r="A383" s="443"/>
      <c r="B383" s="443"/>
      <c r="C383" s="443"/>
      <c r="D383" s="443"/>
      <c r="E383" s="443"/>
      <c r="F383" s="443"/>
      <c r="G383" s="443"/>
      <c r="H383" s="446"/>
      <c r="I383" s="446"/>
      <c r="J383" s="236" t="str">
        <f>'02-Mapa de riesgo'!G384</f>
        <v>Con la trazabilidad  del registro de datos primarios, los cuales son revisados por el responsable técnico.</v>
      </c>
      <c r="K383" s="207">
        <f>'02-Mapa de riesgo'!L384</f>
        <v>0</v>
      </c>
      <c r="L383" s="207" t="str">
        <f>'02-Mapa de riesgo'!Q384</f>
        <v>Profesional I (Transitorio Ocasional de Proyecto)</v>
      </c>
      <c r="M383" s="208" t="str">
        <f>'02-Mapa de riesgo'!U384</f>
        <v>Oportuno</v>
      </c>
      <c r="N383" s="208" t="str">
        <f>'02-Mapa de riesgo'!Z384</f>
        <v>Preventivo</v>
      </c>
      <c r="O383" s="449"/>
      <c r="P383" s="157"/>
      <c r="Q383" s="210">
        <f>'02-Mapa de riesgo'!AG384</f>
        <v>0</v>
      </c>
      <c r="R383" s="210">
        <f>'02-Mapa de riesgo'!AH384</f>
        <v>0</v>
      </c>
      <c r="S383" s="211">
        <f>'02-Mapa de riesgo'!AJ384</f>
        <v>0</v>
      </c>
      <c r="T383" s="156"/>
      <c r="U383" s="157"/>
      <c r="V383" s="157"/>
      <c r="W383" s="452"/>
      <c r="X383" s="59"/>
    </row>
    <row r="384" spans="1:24" ht="12.75" customHeight="1" x14ac:dyDescent="0.2">
      <c r="A384" s="444"/>
      <c r="B384" s="444"/>
      <c r="C384" s="444"/>
      <c r="D384" s="444"/>
      <c r="E384" s="444"/>
      <c r="F384" s="444"/>
      <c r="G384" s="444"/>
      <c r="H384" s="447"/>
      <c r="I384" s="447"/>
      <c r="J384" s="236">
        <f>'02-Mapa de riesgo'!G385</f>
        <v>0</v>
      </c>
      <c r="K384" s="207">
        <f>'02-Mapa de riesgo'!L385</f>
        <v>0</v>
      </c>
      <c r="L384" s="207">
        <f>'02-Mapa de riesgo'!Q385</f>
        <v>0</v>
      </c>
      <c r="M384" s="208">
        <f>'02-Mapa de riesgo'!U385</f>
        <v>0</v>
      </c>
      <c r="N384" s="208">
        <f>'02-Mapa de riesgo'!Z385</f>
        <v>0</v>
      </c>
      <c r="O384" s="450"/>
      <c r="P384" s="157"/>
      <c r="Q384" s="210">
        <f>'02-Mapa de riesgo'!AG385</f>
        <v>0</v>
      </c>
      <c r="R384" s="210">
        <f>'02-Mapa de riesgo'!AH385</f>
        <v>0</v>
      </c>
      <c r="S384" s="211">
        <f>'02-Mapa de riesgo'!AJ385</f>
        <v>0</v>
      </c>
      <c r="T384" s="156"/>
      <c r="U384" s="157"/>
      <c r="V384" s="157"/>
      <c r="W384" s="453"/>
      <c r="X384" s="59"/>
    </row>
    <row r="385" spans="1:24" ht="12.75" customHeight="1" x14ac:dyDescent="0.2">
      <c r="A385" s="454">
        <v>126</v>
      </c>
      <c r="B385" s="454" t="e">
        <f>'01-Mapa de Riesgos'!#REF!</f>
        <v>#REF!</v>
      </c>
      <c r="C385" s="455" t="e">
        <f>+'01-Mapa de Riesgos'!#REF!</f>
        <v>#REF!</v>
      </c>
      <c r="D385" s="455" t="e">
        <f>'01-Mapa de Riesgos'!#REF!</f>
        <v>#REF!</v>
      </c>
      <c r="E385" s="456" t="str">
        <f>'01-Mapa de Riesgos'!N386</f>
        <v>Posibilidad de afectación reputacional  por pérdida de validez de resultados en los ensayos del laboratorio,     debido al uso de equipos de medición que no cumplen con los requisitos de calibración, verificación o mantenimiento, afectando la exactitud o la incertidumbre de medición.</v>
      </c>
      <c r="F385" s="442" t="str">
        <f>'02-Mapa de riesgo'!AD386</f>
        <v>LEVE</v>
      </c>
      <c r="G385" s="442" t="str">
        <f>'02-Mapa de riesgo'!AE386</f>
        <v>(No. de equipos calibrados de acuerdo al plan / Total equipos a calibrar) x 100</v>
      </c>
      <c r="H385" s="464"/>
      <c r="I385" s="464"/>
      <c r="J385" s="236" t="str">
        <f>'02-Mapa de riesgo'!G386</f>
        <v>Ejecución del plan de mantenimiento, verificación y calibración de equipos; para cada vigencia</v>
      </c>
      <c r="K385" s="207">
        <f>'02-Mapa de riesgo'!L386</f>
        <v>0</v>
      </c>
      <c r="L385" s="207" t="str">
        <f>'02-Mapa de riesgo'!Q386</f>
        <v>Profesional I (Transitorio Ocasional de Proyecto)</v>
      </c>
      <c r="M385" s="208" t="str">
        <f>'02-Mapa de riesgo'!U386</f>
        <v>Oportuno</v>
      </c>
      <c r="N385" s="208" t="str">
        <f>'02-Mapa de riesgo'!Z386</f>
        <v>Preventivo</v>
      </c>
      <c r="O385" s="448" t="str">
        <f>'02-Mapa de riesgo'!AB386</f>
        <v>ACEPTABLE</v>
      </c>
      <c r="P385" s="157"/>
      <c r="Q385" s="210" t="str">
        <f>'02-Mapa de riesgo'!AG386</f>
        <v>ASUMIR</v>
      </c>
      <c r="R385" s="210">
        <f>'02-Mapa de riesgo'!AH386</f>
        <v>0</v>
      </c>
      <c r="S385" s="211">
        <f>'02-Mapa de riesgo'!AJ386</f>
        <v>0</v>
      </c>
      <c r="T385" s="156"/>
      <c r="U385" s="157"/>
      <c r="V385" s="157"/>
      <c r="W385" s="465"/>
      <c r="X385" s="59"/>
    </row>
    <row r="386" spans="1:24" ht="12.75" customHeight="1" x14ac:dyDescent="0.2">
      <c r="A386" s="443"/>
      <c r="B386" s="443"/>
      <c r="C386" s="443"/>
      <c r="D386" s="443"/>
      <c r="E386" s="443"/>
      <c r="F386" s="443"/>
      <c r="G386" s="443"/>
      <c r="H386" s="446"/>
      <c r="I386" s="446"/>
      <c r="J386" s="236">
        <f>'02-Mapa de riesgo'!G387</f>
        <v>0</v>
      </c>
      <c r="K386" s="207">
        <f>'02-Mapa de riesgo'!L387</f>
        <v>0</v>
      </c>
      <c r="L386" s="207">
        <f>'02-Mapa de riesgo'!Q387</f>
        <v>0</v>
      </c>
      <c r="M386" s="208">
        <f>'02-Mapa de riesgo'!U387</f>
        <v>0</v>
      </c>
      <c r="N386" s="208">
        <f>'02-Mapa de riesgo'!Z387</f>
        <v>0</v>
      </c>
      <c r="O386" s="449"/>
      <c r="P386" s="157"/>
      <c r="Q386" s="210">
        <f>'02-Mapa de riesgo'!AG387</f>
        <v>0</v>
      </c>
      <c r="R386" s="210">
        <f>'02-Mapa de riesgo'!AH387</f>
        <v>0</v>
      </c>
      <c r="S386" s="211">
        <f>'02-Mapa de riesgo'!AJ387</f>
        <v>0</v>
      </c>
      <c r="T386" s="156"/>
      <c r="U386" s="157"/>
      <c r="V386" s="157"/>
      <c r="W386" s="452"/>
      <c r="X386" s="59"/>
    </row>
    <row r="387" spans="1:24" ht="12.75" customHeight="1" x14ac:dyDescent="0.2">
      <c r="A387" s="444"/>
      <c r="B387" s="444"/>
      <c r="C387" s="444"/>
      <c r="D387" s="444"/>
      <c r="E387" s="444"/>
      <c r="F387" s="444"/>
      <c r="G387" s="444"/>
      <c r="H387" s="447"/>
      <c r="I387" s="447"/>
      <c r="J387" s="236">
        <f>'02-Mapa de riesgo'!G388</f>
        <v>0</v>
      </c>
      <c r="K387" s="207">
        <f>'02-Mapa de riesgo'!L388</f>
        <v>0</v>
      </c>
      <c r="L387" s="207">
        <f>'02-Mapa de riesgo'!Q388</f>
        <v>0</v>
      </c>
      <c r="M387" s="208">
        <f>'02-Mapa de riesgo'!U388</f>
        <v>0</v>
      </c>
      <c r="N387" s="208">
        <f>'02-Mapa de riesgo'!Z388</f>
        <v>0</v>
      </c>
      <c r="O387" s="450"/>
      <c r="P387" s="157"/>
      <c r="Q387" s="210">
        <f>'02-Mapa de riesgo'!AG388</f>
        <v>0</v>
      </c>
      <c r="R387" s="210">
        <f>'02-Mapa de riesgo'!AH388</f>
        <v>0</v>
      </c>
      <c r="S387" s="211">
        <f>'02-Mapa de riesgo'!AJ388</f>
        <v>0</v>
      </c>
      <c r="T387" s="156"/>
      <c r="U387" s="157"/>
      <c r="V387" s="157"/>
      <c r="W387" s="453"/>
      <c r="X387" s="59"/>
    </row>
    <row r="388" spans="1:24" ht="12.75" customHeight="1" x14ac:dyDescent="0.2">
      <c r="A388" s="454">
        <v>127</v>
      </c>
      <c r="B388" s="454" t="e">
        <f>'01-Mapa de Riesgos'!#REF!</f>
        <v>#REF!</v>
      </c>
      <c r="C388" s="455" t="e">
        <f>+'01-Mapa de Riesgos'!#REF!</f>
        <v>#REF!</v>
      </c>
      <c r="D388" s="455" t="e">
        <f>'01-Mapa de Riesgos'!#REF!</f>
        <v>#REF!</v>
      </c>
      <c r="E388" s="456" t="str">
        <f>'01-Mapa de Riesgos'!N389</f>
        <v>Posibilidad de afectación reputacional  por pérdida de validez de resultados en los ensayos del laboratorio,    debido a condiciones ambientales inadecuadas o almacenamiento incorrecto de muestras, reactivos o materiales de referencia por fallas en el monitoreo ambiental o en la gestión del almacenamiento.</v>
      </c>
      <c r="F388" s="442" t="str">
        <f>'02-Mapa de riesgo'!AD389</f>
        <v>LEVE</v>
      </c>
      <c r="G388" s="442" t="str">
        <f>'02-Mapa de riesgo'!AE389</f>
        <v>(No. de días con condiciones ambientales dentro de los límites / Días laborales anuales) × 100</v>
      </c>
      <c r="H388" s="464"/>
      <c r="I388" s="464"/>
      <c r="J388" s="236" t="str">
        <f>'02-Mapa de riesgo'!G389</f>
        <v>Registro y seguimiento de las condiciones ambientales en las áreas de análisis Y almacenamiento de materiales.
-Registro Y seguimiento de la temperatura de refrigeración de las muestras.
-Revisión de la tendencia de las condiciones ambientales con base en los criterios de aceptación establecidos.
-Separación de áreas para la realización de los ensayos.</v>
      </c>
      <c r="K388" s="207">
        <f>'02-Mapa de riesgo'!L389</f>
        <v>0</v>
      </c>
      <c r="L388" s="207" t="str">
        <f>'02-Mapa de riesgo'!Q389</f>
        <v>Técnico I 
 Auxiliar Laboratorio (Transitorio Ocasional de Proyecto)</v>
      </c>
      <c r="M388" s="208" t="str">
        <f>'02-Mapa de riesgo'!U389</f>
        <v>Oportuno</v>
      </c>
      <c r="N388" s="208" t="str">
        <f>'02-Mapa de riesgo'!Z389</f>
        <v>Preventivo</v>
      </c>
      <c r="O388" s="448" t="str">
        <f>'02-Mapa de riesgo'!AB389</f>
        <v>ACEPTABLE</v>
      </c>
      <c r="P388" s="157"/>
      <c r="Q388" s="210" t="str">
        <f>'02-Mapa de riesgo'!AG389</f>
        <v>ASUMIR</v>
      </c>
      <c r="R388" s="210">
        <f>'02-Mapa de riesgo'!AH389</f>
        <v>0</v>
      </c>
      <c r="S388" s="211">
        <f>'02-Mapa de riesgo'!AJ389</f>
        <v>0</v>
      </c>
      <c r="T388" s="156"/>
      <c r="U388" s="157"/>
      <c r="V388" s="157"/>
      <c r="W388" s="465"/>
      <c r="X388" s="59"/>
    </row>
    <row r="389" spans="1:24" ht="12.75" customHeight="1" x14ac:dyDescent="0.2">
      <c r="A389" s="443"/>
      <c r="B389" s="443"/>
      <c r="C389" s="443"/>
      <c r="D389" s="443"/>
      <c r="E389" s="443"/>
      <c r="F389" s="443"/>
      <c r="G389" s="443"/>
      <c r="H389" s="446"/>
      <c r="I389" s="446"/>
      <c r="J389" s="236">
        <f>'02-Mapa de riesgo'!G390</f>
        <v>0</v>
      </c>
      <c r="K389" s="207">
        <f>'02-Mapa de riesgo'!L390</f>
        <v>0</v>
      </c>
      <c r="L389" s="207">
        <f>'02-Mapa de riesgo'!Q390</f>
        <v>0</v>
      </c>
      <c r="M389" s="208">
        <f>'02-Mapa de riesgo'!U390</f>
        <v>0</v>
      </c>
      <c r="N389" s="208">
        <f>'02-Mapa de riesgo'!Z390</f>
        <v>0</v>
      </c>
      <c r="O389" s="449"/>
      <c r="P389" s="157"/>
      <c r="Q389" s="210">
        <f>'02-Mapa de riesgo'!AG390</f>
        <v>0</v>
      </c>
      <c r="R389" s="210">
        <f>'02-Mapa de riesgo'!AH390</f>
        <v>0</v>
      </c>
      <c r="S389" s="211">
        <f>'02-Mapa de riesgo'!AJ390</f>
        <v>0</v>
      </c>
      <c r="T389" s="156"/>
      <c r="U389" s="157"/>
      <c r="V389" s="157"/>
      <c r="W389" s="452"/>
      <c r="X389" s="59"/>
    </row>
    <row r="390" spans="1:24" ht="12.75" customHeight="1" x14ac:dyDescent="0.2">
      <c r="A390" s="444"/>
      <c r="B390" s="444"/>
      <c r="C390" s="444"/>
      <c r="D390" s="444"/>
      <c r="E390" s="444"/>
      <c r="F390" s="444"/>
      <c r="G390" s="444"/>
      <c r="H390" s="447"/>
      <c r="I390" s="447"/>
      <c r="J390" s="236">
        <f>'02-Mapa de riesgo'!G391</f>
        <v>0</v>
      </c>
      <c r="K390" s="207">
        <f>'02-Mapa de riesgo'!L391</f>
        <v>0</v>
      </c>
      <c r="L390" s="207">
        <f>'02-Mapa de riesgo'!Q391</f>
        <v>0</v>
      </c>
      <c r="M390" s="208">
        <f>'02-Mapa de riesgo'!U391</f>
        <v>0</v>
      </c>
      <c r="N390" s="208">
        <f>'02-Mapa de riesgo'!Z391</f>
        <v>0</v>
      </c>
      <c r="O390" s="450"/>
      <c r="P390" s="157"/>
      <c r="Q390" s="210">
        <f>'02-Mapa de riesgo'!AG391</f>
        <v>0</v>
      </c>
      <c r="R390" s="210">
        <f>'02-Mapa de riesgo'!AH391</f>
        <v>0</v>
      </c>
      <c r="S390" s="211">
        <f>'02-Mapa de riesgo'!AJ391</f>
        <v>0</v>
      </c>
      <c r="T390" s="156"/>
      <c r="U390" s="157"/>
      <c r="V390" s="157"/>
      <c r="W390" s="453"/>
      <c r="X390" s="59"/>
    </row>
    <row r="391" spans="1:24" ht="12.75" customHeight="1" x14ac:dyDescent="0.2">
      <c r="A391" s="454">
        <v>128</v>
      </c>
      <c r="B391" s="454" t="e">
        <f>'01-Mapa de Riesgos'!#REF!</f>
        <v>#REF!</v>
      </c>
      <c r="C391" s="455" t="e">
        <f>+'01-Mapa de Riesgos'!#REF!</f>
        <v>#REF!</v>
      </c>
      <c r="D391" s="455" t="e">
        <f>'01-Mapa de Riesgos'!#REF!</f>
        <v>#REF!</v>
      </c>
      <c r="E391" s="456" t="str">
        <f>'01-Mapa de Riesgos'!N392</f>
        <v>Posibilidad de afectación reputacional  por pérdida de validez de resultados en los ensayos del laboratorio,    a causa de fallas en la aplicación de los métodos de ensayo o en las actividades de aseguramiento de la calidad analítica.</v>
      </c>
      <c r="F391" s="442" t="str">
        <f>'02-Mapa de riesgo'!AD392</f>
        <v>LEVE</v>
      </c>
      <c r="G391" s="442" t="str">
        <f>'02-Mapa de riesgo'!AE392</f>
        <v>(No. de actividades de aseguramiento de la validez de los resultados sin desviaciones / No. total de actividades realizadas) × 100</v>
      </c>
      <c r="H391" s="464"/>
      <c r="I391" s="464"/>
      <c r="J391" s="236" t="str">
        <f>'02-Mapa de riesgo'!G392</f>
        <v>Verificación de métodos de ensayo para alcance fijo y flexible conforme al documento normativo aplicable, incluyendo:
- Planificación del plan de verificación.
- Ejecución del plan de verificación.
- Elaboración y aprobación del informe de verificación.
- Verificación de la evaluación de la incertidumbre.</v>
      </c>
      <c r="K391" s="207">
        <f>'02-Mapa de riesgo'!L392</f>
        <v>0</v>
      </c>
      <c r="L391" s="207" t="str">
        <f>'02-Mapa de riesgo'!Q392</f>
        <v xml:space="preserve">
Profesional I (Transitorio Ocasional de Proyecto)
Técnico I </v>
      </c>
      <c r="M391" s="208" t="str">
        <f>'02-Mapa de riesgo'!U392</f>
        <v>Oportuno</v>
      </c>
      <c r="N391" s="208" t="str">
        <f>'02-Mapa de riesgo'!Z392</f>
        <v>Preventivo</v>
      </c>
      <c r="O391" s="448" t="str">
        <f>'02-Mapa de riesgo'!AB392</f>
        <v>ACEPTABLE</v>
      </c>
      <c r="P391" s="157"/>
      <c r="Q391" s="210" t="str">
        <f>'02-Mapa de riesgo'!AG392</f>
        <v>ASUMIR</v>
      </c>
      <c r="R391" s="210">
        <f>'02-Mapa de riesgo'!AH392</f>
        <v>0</v>
      </c>
      <c r="S391" s="211">
        <f>'02-Mapa de riesgo'!AJ392</f>
        <v>0</v>
      </c>
      <c r="T391" s="156"/>
      <c r="U391" s="157"/>
      <c r="V391" s="157"/>
      <c r="W391" s="465"/>
      <c r="X391" s="59"/>
    </row>
    <row r="392" spans="1:24" ht="12.75" customHeight="1" x14ac:dyDescent="0.2">
      <c r="A392" s="443"/>
      <c r="B392" s="443"/>
      <c r="C392" s="443"/>
      <c r="D392" s="443"/>
      <c r="E392" s="443"/>
      <c r="F392" s="443"/>
      <c r="G392" s="443"/>
      <c r="H392" s="446"/>
      <c r="I392" s="446"/>
      <c r="J392" s="236" t="str">
        <f>'02-Mapa de riesgo'!G393</f>
        <v>Implementación de controles internos de calidad analítica mediante el uso de materiales de referencia, comprobaciones funcionales del equipamiento y análisis mediante gráficos de control.</v>
      </c>
      <c r="K392" s="207">
        <f>'02-Mapa de riesgo'!L393</f>
        <v>0</v>
      </c>
      <c r="L392" s="207" t="str">
        <f>'02-Mapa de riesgo'!Q393</f>
        <v xml:space="preserve">
Profesional I (Transitorio Ocasional de Proyecto)
Técnico I </v>
      </c>
      <c r="M392" s="208" t="str">
        <f>'02-Mapa de riesgo'!U393</f>
        <v>Oportuno</v>
      </c>
      <c r="N392" s="208" t="str">
        <f>'02-Mapa de riesgo'!Z393</f>
        <v>Preventivo</v>
      </c>
      <c r="O392" s="449"/>
      <c r="P392" s="157"/>
      <c r="Q392" s="210" t="str">
        <f>'02-Mapa de riesgo'!AG393</f>
        <v>ASUMIR</v>
      </c>
      <c r="R392" s="210">
        <f>'02-Mapa de riesgo'!AH393</f>
        <v>0</v>
      </c>
      <c r="S392" s="211">
        <f>'02-Mapa de riesgo'!AJ393</f>
        <v>0</v>
      </c>
      <c r="T392" s="156"/>
      <c r="U392" s="157"/>
      <c r="V392" s="157"/>
      <c r="W392" s="452"/>
      <c r="X392" s="59"/>
    </row>
    <row r="393" spans="1:24" ht="12.75" customHeight="1" x14ac:dyDescent="0.2">
      <c r="A393" s="444"/>
      <c r="B393" s="444"/>
      <c r="C393" s="444"/>
      <c r="D393" s="444"/>
      <c r="E393" s="444"/>
      <c r="F393" s="444"/>
      <c r="G393" s="444"/>
      <c r="H393" s="447"/>
      <c r="I393" s="447"/>
      <c r="J393" s="236" t="str">
        <f>'02-Mapa de riesgo'!G394</f>
        <v>Participación y seguimiento al plan de ensayos de aptitud o comparaciones interlaboratorio para la evaluación externa del desempeño analítico.</v>
      </c>
      <c r="K393" s="207">
        <f>'02-Mapa de riesgo'!L394</f>
        <v>0</v>
      </c>
      <c r="L393" s="207" t="str">
        <f>'02-Mapa de riesgo'!Q394</f>
        <v xml:space="preserve">
Profesional I (Transitorio Ocasional de Proyecto)
Técnico I </v>
      </c>
      <c r="M393" s="208" t="str">
        <f>'02-Mapa de riesgo'!U394</f>
        <v>Oportuno</v>
      </c>
      <c r="N393" s="208" t="str">
        <f>'02-Mapa de riesgo'!Z394</f>
        <v>Preventivo</v>
      </c>
      <c r="O393" s="450"/>
      <c r="P393" s="157"/>
      <c r="Q393" s="210" t="str">
        <f>'02-Mapa de riesgo'!AG394</f>
        <v>ASUMIR</v>
      </c>
      <c r="R393" s="210">
        <f>'02-Mapa de riesgo'!AH394</f>
        <v>0</v>
      </c>
      <c r="S393" s="211">
        <f>'02-Mapa de riesgo'!AJ394</f>
        <v>0</v>
      </c>
      <c r="T393" s="156"/>
      <c r="U393" s="157"/>
      <c r="V393" s="157"/>
      <c r="W393" s="453"/>
      <c r="X393" s="59"/>
    </row>
    <row r="394" spans="1:24" ht="12.75" customHeight="1" x14ac:dyDescent="0.2">
      <c r="A394" s="454">
        <v>129</v>
      </c>
      <c r="B394" s="454" t="e">
        <f>'01-Mapa de Riesgos'!#REF!</f>
        <v>#REF!</v>
      </c>
      <c r="C394" s="455" t="e">
        <f>+'01-Mapa de Riesgos'!#REF!</f>
        <v>#REF!</v>
      </c>
      <c r="D394" s="455" t="e">
        <f>'01-Mapa de Riesgos'!#REF!</f>
        <v>#REF!</v>
      </c>
      <c r="E394" s="456" t="str">
        <f>'01-Mapa de Riesgos'!N395</f>
        <v>Posibilidad de pérdida reputacional  por pérdida de la imparcialidad de los funcionarios del laboratorio,   debido a soborno y conflictos de intereses, al prestar servicios de caracterización entre los laboratorios que hacen parte  del centro de laboratorios y tener comunicación con el cliente al participar en la ejecución de los ensayos.</v>
      </c>
      <c r="F394" s="442" t="str">
        <f>'02-Mapa de riesgo'!AD395</f>
        <v>MODERADO</v>
      </c>
      <c r="G394" s="442" t="str">
        <f>'02-Mapa de riesgo'!AE395</f>
        <v>N° Informes con pérdida de la imparcialidad / N° informes expedidos por el grupo de investigación</v>
      </c>
      <c r="H394" s="463"/>
      <c r="I394" s="464"/>
      <c r="J394" s="236" t="str">
        <f>'02-Mapa de riesgo'!G395</f>
        <v>Firma de cada funcionario del:
- Conflicto de interés
- Acta de compromiso ético
- Declaración de impedimento</v>
      </c>
      <c r="K394" s="207">
        <f>'02-Mapa de riesgo'!L395</f>
        <v>0</v>
      </c>
      <c r="L394" s="207" t="str">
        <f>'02-Mapa de riesgo'!Q395</f>
        <v>Director</v>
      </c>
      <c r="M394" s="208" t="str">
        <f>'02-Mapa de riesgo'!U395</f>
        <v>Oportuno</v>
      </c>
      <c r="N394" s="208" t="str">
        <f>'02-Mapa de riesgo'!Z395</f>
        <v>Preventivo</v>
      </c>
      <c r="O394" s="448" t="str">
        <f>'02-Mapa de riesgo'!AB395</f>
        <v>ACEPTABLE</v>
      </c>
      <c r="P394" s="157"/>
      <c r="Q394" s="210" t="str">
        <f>'02-Mapa de riesgo'!AG395</f>
        <v>REDUCIR</v>
      </c>
      <c r="R394" s="210" t="str">
        <f>'02-Mapa de riesgo'!AH395</f>
        <v xml:space="preserve">Sensibilizar y capacitar al personal en temas relacionados con servicio al usuario e imparcilidad. </v>
      </c>
      <c r="S394" s="211">
        <f>'02-Mapa de riesgo'!AJ395</f>
        <v>0</v>
      </c>
      <c r="T394" s="156"/>
      <c r="U394" s="157"/>
      <c r="V394" s="157"/>
      <c r="W394" s="465"/>
      <c r="X394" s="59"/>
    </row>
    <row r="395" spans="1:24" ht="12.75" customHeight="1" x14ac:dyDescent="0.2">
      <c r="A395" s="443"/>
      <c r="B395" s="443"/>
      <c r="C395" s="443"/>
      <c r="D395" s="443"/>
      <c r="E395" s="443"/>
      <c r="F395" s="443"/>
      <c r="G395" s="443"/>
      <c r="H395" s="446"/>
      <c r="I395" s="446"/>
      <c r="J395" s="236" t="str">
        <f>'02-Mapa de riesgo'!G396</f>
        <v>Cada laboratorio es un proyecto de extensión independiente en cuanto a recursos de personal, financieros y administrativos.</v>
      </c>
      <c r="K395" s="207">
        <f>'02-Mapa de riesgo'!L396</f>
        <v>0</v>
      </c>
      <c r="L395" s="207" t="str">
        <f>'02-Mapa de riesgo'!Q396</f>
        <v>Director</v>
      </c>
      <c r="M395" s="208" t="str">
        <f>'02-Mapa de riesgo'!U396</f>
        <v>Oportuno</v>
      </c>
      <c r="N395" s="208" t="str">
        <f>'02-Mapa de riesgo'!Z396</f>
        <v>Preventivo</v>
      </c>
      <c r="O395" s="449"/>
      <c r="P395" s="157"/>
      <c r="Q395" s="210" t="str">
        <f>'02-Mapa de riesgo'!AG396</f>
        <v>REDUCIR</v>
      </c>
      <c r="R395" s="210" t="str">
        <f>'02-Mapa de riesgo'!AH396</f>
        <v xml:space="preserve">Sensibilizar y capacitar al personal en temas relacionados con servicio al usuario e imparcilidad. </v>
      </c>
      <c r="S395" s="211">
        <f>'02-Mapa de riesgo'!AJ396</f>
        <v>0</v>
      </c>
      <c r="T395" s="156"/>
      <c r="U395" s="157"/>
      <c r="V395" s="157"/>
      <c r="W395" s="452"/>
      <c r="X395" s="59"/>
    </row>
    <row r="396" spans="1:24" ht="12.75" customHeight="1" x14ac:dyDescent="0.2">
      <c r="A396" s="444"/>
      <c r="B396" s="444"/>
      <c r="C396" s="444"/>
      <c r="D396" s="444"/>
      <c r="E396" s="444"/>
      <c r="F396" s="444"/>
      <c r="G396" s="444"/>
      <c r="H396" s="447"/>
      <c r="I396" s="447"/>
      <c r="J396" s="236" t="str">
        <f>'02-Mapa de riesgo'!G397</f>
        <v>El informe de caracterización es revisado por alguien diferente a quien lo elabora y aprobado por el Director del laboratorio.</v>
      </c>
      <c r="K396" s="207">
        <f>'02-Mapa de riesgo'!L397</f>
        <v>0</v>
      </c>
      <c r="L396" s="207" t="str">
        <f>'02-Mapa de riesgo'!Q397</f>
        <v>Director
Contratistas:
Profesional administrativo, profesional de apoyo</v>
      </c>
      <c r="M396" s="208" t="str">
        <f>'02-Mapa de riesgo'!U397</f>
        <v>Oportuno</v>
      </c>
      <c r="N396" s="208" t="str">
        <f>'02-Mapa de riesgo'!Z397</f>
        <v>Preventivo</v>
      </c>
      <c r="O396" s="450"/>
      <c r="P396" s="157"/>
      <c r="Q396" s="210" t="str">
        <f>'02-Mapa de riesgo'!AG397</f>
        <v>REDUCIR</v>
      </c>
      <c r="R396" s="210" t="str">
        <f>'02-Mapa de riesgo'!AH397</f>
        <v>Asegurar que la revisión del informe de caracterización sea revisado por una persona diferente a quien lo elabora</v>
      </c>
      <c r="S396" s="211">
        <f>'02-Mapa de riesgo'!AJ397</f>
        <v>0</v>
      </c>
      <c r="T396" s="156"/>
      <c r="U396" s="157"/>
      <c r="V396" s="157"/>
      <c r="W396" s="453"/>
      <c r="X396" s="59"/>
    </row>
    <row r="397" spans="1:24" ht="12.75" customHeight="1" x14ac:dyDescent="0.2">
      <c r="A397" s="454">
        <v>130</v>
      </c>
      <c r="B397" s="454" t="e">
        <f>'01-Mapa de Riesgos'!#REF!</f>
        <v>#REF!</v>
      </c>
      <c r="C397" s="455" t="e">
        <f>+'01-Mapa de Riesgos'!#REF!</f>
        <v>#REF!</v>
      </c>
      <c r="D397" s="455" t="e">
        <f>'01-Mapa de Riesgos'!#REF!</f>
        <v>#REF!</v>
      </c>
      <c r="E397" s="456" t="str">
        <f>'01-Mapa de Riesgos'!N398</f>
        <v>Posibilidad de afectación económica y reputacional  por pérdida de la validez de los resultados del laboratorio,    a causa del incumplimiento en el plan de calibración, verificación y mantenimiento de equipos, toma de datos con equipos defectuosos o cuyo certificado de calibración presente resultados no conformes con respecto a las especificaciones del GIAS (especificaciones del equipo, método, etc)</v>
      </c>
      <c r="F397" s="442" t="str">
        <f>'02-Mapa de riesgo'!AD398</f>
        <v>MODERADO</v>
      </c>
      <c r="G397" s="442" t="str">
        <f>'02-Mapa de riesgo'!AE398</f>
        <v>N° de equipos calibrados de acuerdo al Plan de calibración y criterios de aceptación/N° Total de equipos que se planean calibrar de acuerdo al Plan de calibración</v>
      </c>
      <c r="H397" s="463"/>
      <c r="I397" s="464"/>
      <c r="J397" s="236" t="str">
        <f>'02-Mapa de riesgo'!G398</f>
        <v>Seguimiento al plan de calibración, verificación y mantenimiento semestral con fechas de cumplimiento.</v>
      </c>
      <c r="K397" s="207">
        <f>'02-Mapa de riesgo'!L398</f>
        <v>0</v>
      </c>
      <c r="L397" s="207" t="str">
        <f>'02-Mapa de riesgo'!Q398</f>
        <v>Profesional adminstrativo o profesional de laboratorio</v>
      </c>
      <c r="M397" s="208" t="str">
        <f>'02-Mapa de riesgo'!U398</f>
        <v>Oportuno</v>
      </c>
      <c r="N397" s="208" t="str">
        <f>'02-Mapa de riesgo'!Z398</f>
        <v>Preventivo</v>
      </c>
      <c r="O397" s="448" t="str">
        <f>'02-Mapa de riesgo'!AB398</f>
        <v>ACEPTABLE</v>
      </c>
      <c r="P397" s="157"/>
      <c r="Q397" s="210" t="str">
        <f>'02-Mapa de riesgo'!AG398</f>
        <v>REDUCIR</v>
      </c>
      <c r="R397" s="210" t="str">
        <f>'02-Mapa de riesgo'!AH398</f>
        <v>Realizar seguimiento al plan de acuerdo con las fechas de corte de revisión de objetivos del laboratorio</v>
      </c>
      <c r="S397" s="211">
        <f>'02-Mapa de riesgo'!AJ398</f>
        <v>0</v>
      </c>
      <c r="T397" s="156"/>
      <c r="U397" s="157"/>
      <c r="V397" s="157"/>
      <c r="W397" s="465"/>
      <c r="X397" s="59"/>
    </row>
    <row r="398" spans="1:24" ht="12.75" customHeight="1" x14ac:dyDescent="0.2">
      <c r="A398" s="443"/>
      <c r="B398" s="443"/>
      <c r="C398" s="443"/>
      <c r="D398" s="443"/>
      <c r="E398" s="443"/>
      <c r="F398" s="443"/>
      <c r="G398" s="443"/>
      <c r="H398" s="446"/>
      <c r="I398" s="446"/>
      <c r="J398" s="236" t="str">
        <f>'02-Mapa de riesgo'!G399</f>
        <v xml:space="preserve">Revisión de los equipos antes de salir del laboratorio y al ingresar al mismo. </v>
      </c>
      <c r="K398" s="207">
        <f>'02-Mapa de riesgo'!L399</f>
        <v>0</v>
      </c>
      <c r="L398" s="207" t="str">
        <f>'02-Mapa de riesgo'!Q399</f>
        <v>Profesional de laboratorio o profesional de apoyo</v>
      </c>
      <c r="M398" s="208" t="str">
        <f>'02-Mapa de riesgo'!U399</f>
        <v>Oportuno</v>
      </c>
      <c r="N398" s="208" t="str">
        <f>'02-Mapa de riesgo'!Z399</f>
        <v>Preventivo</v>
      </c>
      <c r="O398" s="449"/>
      <c r="P398" s="157"/>
      <c r="Q398" s="210" t="str">
        <f>'02-Mapa de riesgo'!AG399</f>
        <v>REDUCIR</v>
      </c>
      <c r="R398" s="210" t="str">
        <f>'02-Mapa de riesgo'!AH399</f>
        <v>Suspender el uso de manera inmediata del equipo y reportar al director para que él gestione la revisión y reparación del equipo</v>
      </c>
      <c r="S398" s="211">
        <f>'02-Mapa de riesgo'!AJ399</f>
        <v>0</v>
      </c>
      <c r="T398" s="156"/>
      <c r="U398" s="157"/>
      <c r="V398" s="157"/>
      <c r="W398" s="452"/>
      <c r="X398" s="59"/>
    </row>
    <row r="399" spans="1:24" ht="12.75" customHeight="1" x14ac:dyDescent="0.2">
      <c r="A399" s="444"/>
      <c r="B399" s="444"/>
      <c r="C399" s="444"/>
      <c r="D399" s="444"/>
      <c r="E399" s="444"/>
      <c r="F399" s="444"/>
      <c r="G399" s="444"/>
      <c r="H399" s="447"/>
      <c r="I399" s="447"/>
      <c r="J399" s="236" t="str">
        <f>'02-Mapa de riesgo'!G400</f>
        <v>Revisión de requisitos para la contratación de servicios de calibración.
Contratación de servicios de calibración con OEC acreditados en ISO 17025, por ONAC en la versión vigente.</v>
      </c>
      <c r="K399" s="207">
        <f>'02-Mapa de riesgo'!L400</f>
        <v>0</v>
      </c>
      <c r="L399" s="207" t="str">
        <f>'02-Mapa de riesgo'!Q400</f>
        <v>Profesional de laboratorio o profesional de apoyo</v>
      </c>
      <c r="M399" s="208" t="str">
        <f>'02-Mapa de riesgo'!U400</f>
        <v>Oportuno</v>
      </c>
      <c r="N399" s="208" t="str">
        <f>'02-Mapa de riesgo'!Z400</f>
        <v>Preventivo</v>
      </c>
      <c r="O399" s="450"/>
      <c r="P399" s="157"/>
      <c r="Q399" s="210" t="str">
        <f>'02-Mapa de riesgo'!AG400</f>
        <v>REDUCIR</v>
      </c>
      <c r="R399" s="210" t="str">
        <f>'02-Mapa de riesgo'!AH400</f>
        <v>Garantizar la competencia de los proveedores de calibración de los equipos antes de cada contratación</v>
      </c>
      <c r="S399" s="211">
        <f>'02-Mapa de riesgo'!AJ400</f>
        <v>0</v>
      </c>
      <c r="T399" s="156"/>
      <c r="U399" s="157"/>
      <c r="V399" s="157"/>
      <c r="W399" s="453"/>
      <c r="X399" s="59"/>
    </row>
    <row r="400" spans="1:24" ht="12.75" customHeight="1" x14ac:dyDescent="0.2">
      <c r="A400" s="454">
        <v>131</v>
      </c>
      <c r="B400" s="454" t="e">
        <f>'01-Mapa de Riesgos'!#REF!</f>
        <v>#REF!</v>
      </c>
      <c r="C400" s="455" t="e">
        <f>+'01-Mapa de Riesgos'!#REF!</f>
        <v>#REF!</v>
      </c>
      <c r="D400" s="455" t="e">
        <f>'01-Mapa de Riesgos'!#REF!</f>
        <v>#REF!</v>
      </c>
      <c r="E400" s="456" t="str">
        <f>'01-Mapa de Riesgos'!N401</f>
        <v>Posibilidad de afectación reputacional  por realizar una declaración conformidad errada,   a causa del uso de una regla de decisión inadecuada y una verificación equivocada de los métodos de ensayo</v>
      </c>
      <c r="F400" s="442" t="str">
        <f>'02-Mapa de riesgo'!AD401</f>
        <v>MODERADO</v>
      </c>
      <c r="G400" s="442" t="str">
        <f>'02-Mapa de riesgo'!AE401</f>
        <v>N° de informes con declaración de conformidad equivocada / N° de informes emitidos</v>
      </c>
      <c r="H400" s="464"/>
      <c r="I400" s="464"/>
      <c r="J400" s="236" t="str">
        <f>'02-Mapa de riesgo'!G401</f>
        <v>Regla de decisión basada en normatividad reglamentaria aplicable y cálculos estadísticos</v>
      </c>
      <c r="K400" s="207">
        <f>'02-Mapa de riesgo'!L401</f>
        <v>0</v>
      </c>
      <c r="L400" s="207" t="str">
        <f>'02-Mapa de riesgo'!Q401</f>
        <v>Director</v>
      </c>
      <c r="M400" s="208" t="str">
        <f>'02-Mapa de riesgo'!U401</f>
        <v>Oportuno</v>
      </c>
      <c r="N400" s="208" t="str">
        <f>'02-Mapa de riesgo'!Z401</f>
        <v>Preventivo</v>
      </c>
      <c r="O400" s="448" t="str">
        <f>'02-Mapa de riesgo'!AB401</f>
        <v>ACEPTABLE</v>
      </c>
      <c r="P400" s="157"/>
      <c r="Q400" s="210" t="str">
        <f>'02-Mapa de riesgo'!AG401</f>
        <v>REDUCIR</v>
      </c>
      <c r="R400" s="210" t="str">
        <f>'02-Mapa de riesgo'!AH401</f>
        <v>Tomar documentos de referencias confiables que permitan definir la regla de decisión adecuada para el laboratorio</v>
      </c>
      <c r="S400" s="211">
        <f>'02-Mapa de riesgo'!AJ401</f>
        <v>0</v>
      </c>
      <c r="T400" s="156"/>
      <c r="U400" s="157"/>
      <c r="V400" s="157"/>
      <c r="W400" s="465"/>
      <c r="X400" s="59"/>
    </row>
    <row r="401" spans="1:24" ht="12.75" customHeight="1" x14ac:dyDescent="0.2">
      <c r="A401" s="443"/>
      <c r="B401" s="443"/>
      <c r="C401" s="443"/>
      <c r="D401" s="443"/>
      <c r="E401" s="443"/>
      <c r="F401" s="443"/>
      <c r="G401" s="443"/>
      <c r="H401" s="446"/>
      <c r="I401" s="446"/>
      <c r="J401" s="236" t="str">
        <f>'02-Mapa de riesgo'!G402</f>
        <v>El cliente mediante la cotización acepta la regla de decisión del laboratorio.</v>
      </c>
      <c r="K401" s="207">
        <f>'02-Mapa de riesgo'!L402</f>
        <v>0</v>
      </c>
      <c r="L401" s="207" t="str">
        <f>'02-Mapa de riesgo'!Q402</f>
        <v>Profesional administrativo</v>
      </c>
      <c r="M401" s="208" t="str">
        <f>'02-Mapa de riesgo'!U402</f>
        <v>Oportuno</v>
      </c>
      <c r="N401" s="208" t="str">
        <f>'02-Mapa de riesgo'!Z402</f>
        <v>Preventivo</v>
      </c>
      <c r="O401" s="449"/>
      <c r="P401" s="157"/>
      <c r="Q401" s="210" t="str">
        <f>'02-Mapa de riesgo'!AG402</f>
        <v>REDUCIR</v>
      </c>
      <c r="R401" s="210" t="str">
        <f>'02-Mapa de riesgo'!AH402</f>
        <v>Asegurar que cada usuario conozca la regla de decisión antes de que el servicio sea contratado</v>
      </c>
      <c r="S401" s="211">
        <f>'02-Mapa de riesgo'!AJ402</f>
        <v>0</v>
      </c>
      <c r="T401" s="156"/>
      <c r="U401" s="157"/>
      <c r="V401" s="157"/>
      <c r="W401" s="452"/>
      <c r="X401" s="59"/>
    </row>
    <row r="402" spans="1:24" ht="12.75" customHeight="1" x14ac:dyDescent="0.2">
      <c r="A402" s="444"/>
      <c r="B402" s="444"/>
      <c r="C402" s="444"/>
      <c r="D402" s="444"/>
      <c r="E402" s="444"/>
      <c r="F402" s="444"/>
      <c r="G402" s="444"/>
      <c r="H402" s="447"/>
      <c r="I402" s="447"/>
      <c r="J402" s="236" t="str">
        <f>'02-Mapa de riesgo'!G403</f>
        <v>Informe de verificación del método.</v>
      </c>
      <c r="K402" s="207">
        <f>'02-Mapa de riesgo'!L403</f>
        <v>0</v>
      </c>
      <c r="L402" s="207" t="str">
        <f>'02-Mapa de riesgo'!Q403</f>
        <v>Director</v>
      </c>
      <c r="M402" s="208" t="str">
        <f>'02-Mapa de riesgo'!U403</f>
        <v>Oportuno</v>
      </c>
      <c r="N402" s="208" t="str">
        <f>'02-Mapa de riesgo'!Z403</f>
        <v>Preventivo</v>
      </c>
      <c r="O402" s="450"/>
      <c r="P402" s="157"/>
      <c r="Q402" s="210" t="str">
        <f>'02-Mapa de riesgo'!AG403</f>
        <v>REDUCIR</v>
      </c>
      <c r="R402" s="210" t="str">
        <f>'02-Mapa de riesgo'!AH403</f>
        <v>Verificar la competencia del GIAS para prestar el servicio antes de que el usuario realice la contratación</v>
      </c>
      <c r="S402" s="211">
        <f>'02-Mapa de riesgo'!AJ403</f>
        <v>0</v>
      </c>
      <c r="T402" s="156"/>
      <c r="U402" s="157"/>
      <c r="V402" s="157"/>
      <c r="W402" s="453"/>
      <c r="X402" s="59"/>
    </row>
    <row r="403" spans="1:24" ht="12.75" customHeight="1" x14ac:dyDescent="0.2">
      <c r="A403" s="454">
        <v>132</v>
      </c>
      <c r="B403" s="454" t="e">
        <f>'01-Mapa de Riesgos'!#REF!</f>
        <v>#REF!</v>
      </c>
      <c r="C403" s="455" t="e">
        <f>+'01-Mapa de Riesgos'!#REF!</f>
        <v>#REF!</v>
      </c>
      <c r="D403" s="455" t="e">
        <f>'01-Mapa de Riesgos'!#REF!</f>
        <v>#REF!</v>
      </c>
      <c r="E403" s="456" t="str">
        <f>'01-Mapa de Riesgos'!N404</f>
        <v>Posibilidad de afectación económica y reputacional  por pérdida de la validez de los resultados del laboratorio,    debido a resultados insatisfactorios en los ensayos de aptitud y a un inadecuado cálculo de la incertidumbre de medición (principalmente en las fuentes de incertidumbre)</v>
      </c>
      <c r="F403" s="442" t="str">
        <f>'02-Mapa de riesgo'!AD404</f>
        <v>MODERADO</v>
      </c>
      <c r="G403" s="442" t="str">
        <f>'02-Mapa de riesgo'!AE404</f>
        <v>N° ensayos de aptitud con resultados satisfactorios / N° Total de ensayos de aptitud presentados en cada anualidad</v>
      </c>
      <c r="H403" s="464"/>
      <c r="I403" s="464"/>
      <c r="J403" s="236" t="str">
        <f>'02-Mapa de riesgo'!G404</f>
        <v>Verificación de la estimación de  la incertidumbre</v>
      </c>
      <c r="K403" s="207">
        <f>'02-Mapa de riesgo'!L404</f>
        <v>0</v>
      </c>
      <c r="L403" s="207" t="str">
        <f>'02-Mapa de riesgo'!Q404</f>
        <v>Director, profesinal administrativo y profesional de laboratorio</v>
      </c>
      <c r="M403" s="208" t="str">
        <f>'02-Mapa de riesgo'!U404</f>
        <v>Oportuno</v>
      </c>
      <c r="N403" s="208" t="str">
        <f>'02-Mapa de riesgo'!Z404</f>
        <v>Preventivo</v>
      </c>
      <c r="O403" s="448" t="str">
        <f>'02-Mapa de riesgo'!AB404</f>
        <v>ACEPTABLE</v>
      </c>
      <c r="P403" s="157"/>
      <c r="Q403" s="210" t="str">
        <f>'02-Mapa de riesgo'!AG404</f>
        <v>REDUCIR</v>
      </c>
      <c r="R403" s="210">
        <f>'02-Mapa de riesgo'!AH404</f>
        <v>0</v>
      </c>
      <c r="S403" s="211">
        <f>'02-Mapa de riesgo'!AJ404</f>
        <v>0</v>
      </c>
      <c r="T403" s="156"/>
      <c r="U403" s="157"/>
      <c r="V403" s="157"/>
      <c r="W403" s="465"/>
      <c r="X403" s="59"/>
    </row>
    <row r="404" spans="1:24" ht="12.75" customHeight="1" x14ac:dyDescent="0.2">
      <c r="A404" s="443"/>
      <c r="B404" s="443"/>
      <c r="C404" s="443"/>
      <c r="D404" s="443"/>
      <c r="E404" s="443"/>
      <c r="F404" s="443"/>
      <c r="G404" s="443"/>
      <c r="H404" s="446"/>
      <c r="I404" s="446"/>
      <c r="J404" s="236" t="str">
        <f>'02-Mapa de riesgo'!G405</f>
        <v>Participación en ensayos de aptitud</v>
      </c>
      <c r="K404" s="207">
        <f>'02-Mapa de riesgo'!L405</f>
        <v>0</v>
      </c>
      <c r="L404" s="207" t="str">
        <f>'02-Mapa de riesgo'!Q405</f>
        <v>Profesional de laboratorio, profesional de apoyo y técnicos de monitoreo ambiental</v>
      </c>
      <c r="M404" s="208" t="str">
        <f>'02-Mapa de riesgo'!U405</f>
        <v>Oportuno</v>
      </c>
      <c r="N404" s="208" t="str">
        <f>'02-Mapa de riesgo'!Z405</f>
        <v>Preventivo</v>
      </c>
      <c r="O404" s="449"/>
      <c r="P404" s="157"/>
      <c r="Q404" s="210" t="str">
        <f>'02-Mapa de riesgo'!AG405</f>
        <v>REDUCIR</v>
      </c>
      <c r="R404" s="210" t="str">
        <f>'02-Mapa de riesgo'!AH405</f>
        <v>Participar en la presentación de ensayos de aptitud de acuerdo con el plan de participación del IDEAM (con aprobación)</v>
      </c>
      <c r="S404" s="211">
        <f>'02-Mapa de riesgo'!AJ405</f>
        <v>0</v>
      </c>
      <c r="T404" s="156"/>
      <c r="U404" s="157"/>
      <c r="V404" s="157"/>
      <c r="W404" s="452"/>
      <c r="X404" s="59"/>
    </row>
    <row r="405" spans="1:24" ht="12.75" customHeight="1" x14ac:dyDescent="0.2">
      <c r="A405" s="444"/>
      <c r="B405" s="444"/>
      <c r="C405" s="444"/>
      <c r="D405" s="444"/>
      <c r="E405" s="444"/>
      <c r="F405" s="444"/>
      <c r="G405" s="444"/>
      <c r="H405" s="447"/>
      <c r="I405" s="447"/>
      <c r="J405" s="236" t="str">
        <f>'02-Mapa de riesgo'!G406</f>
        <v xml:space="preserve">Comprobaciones intermedias que permiten confiar en el resultado reportado </v>
      </c>
      <c r="K405" s="207">
        <f>'02-Mapa de riesgo'!L406</f>
        <v>0</v>
      </c>
      <c r="L405" s="207" t="str">
        <f>'02-Mapa de riesgo'!Q406</f>
        <v>Profesional de laboratorio</v>
      </c>
      <c r="M405" s="208" t="str">
        <f>'02-Mapa de riesgo'!U406</f>
        <v>Oportuno</v>
      </c>
      <c r="N405" s="208" t="str">
        <f>'02-Mapa de riesgo'!Z406</f>
        <v>Preventivo</v>
      </c>
      <c r="O405" s="450"/>
      <c r="P405" s="157"/>
      <c r="Q405" s="210" t="str">
        <f>'02-Mapa de riesgo'!AG406</f>
        <v>REDUCIR</v>
      </c>
      <c r="R405" s="210" t="str">
        <f>'02-Mapa de riesgo'!AH406</f>
        <v>Realizar seguimiento continuo de los resultados de las comprobaciones intermedias para verificar la validez de cada resultado</v>
      </c>
      <c r="S405" s="211">
        <f>'02-Mapa de riesgo'!AJ406</f>
        <v>0</v>
      </c>
      <c r="T405" s="156"/>
      <c r="U405" s="157"/>
      <c r="V405" s="157"/>
      <c r="W405" s="453"/>
      <c r="X405" s="59"/>
    </row>
    <row r="406" spans="1:24" ht="12.75" customHeight="1" x14ac:dyDescent="0.2">
      <c r="A406" s="457">
        <v>133</v>
      </c>
      <c r="B406" s="454" t="e">
        <f>'01-Mapa de Riesgos'!#REF!</f>
        <v>#REF!</v>
      </c>
      <c r="C406" s="455" t="e">
        <f>+'01-Mapa de Riesgos'!#REF!</f>
        <v>#REF!</v>
      </c>
      <c r="D406" s="455" t="e">
        <f>'01-Mapa de Riesgos'!#REF!</f>
        <v>#REF!</v>
      </c>
      <c r="E406" s="456" t="str">
        <f>'01-Mapa de Riesgos'!N407</f>
        <v xml:space="preserve">     </v>
      </c>
      <c r="F406" s="442" t="str">
        <f>'02-Mapa de riesgo'!AD407</f>
        <v>LEVE</v>
      </c>
      <c r="G406" s="442">
        <f>'02-Mapa de riesgo'!AE407</f>
        <v>0</v>
      </c>
      <c r="H406" s="463"/>
      <c r="I406" s="464"/>
      <c r="J406" s="236">
        <f>'02-Mapa de riesgo'!G407</f>
        <v>0</v>
      </c>
      <c r="K406" s="207">
        <f>'02-Mapa de riesgo'!L407</f>
        <v>0</v>
      </c>
      <c r="L406" s="207">
        <f>'02-Mapa de riesgo'!Q407</f>
        <v>0</v>
      </c>
      <c r="M406" s="208">
        <f>'02-Mapa de riesgo'!U407</f>
        <v>0</v>
      </c>
      <c r="N406" s="208">
        <f>'02-Mapa de riesgo'!Z407</f>
        <v>0</v>
      </c>
      <c r="O406" s="448" t="e">
        <f>'02-Mapa de riesgo'!AB407</f>
        <v>#DIV/0!</v>
      </c>
      <c r="P406" s="157"/>
      <c r="Q406" s="210">
        <f>'02-Mapa de riesgo'!AG407</f>
        <v>0</v>
      </c>
      <c r="R406" s="210">
        <f>'02-Mapa de riesgo'!AH407</f>
        <v>0</v>
      </c>
      <c r="S406" s="211">
        <f>'02-Mapa de riesgo'!AJ407</f>
        <v>0</v>
      </c>
      <c r="T406" s="156"/>
      <c r="U406" s="157"/>
      <c r="V406" s="157"/>
      <c r="W406" s="465"/>
      <c r="X406" s="59"/>
    </row>
    <row r="407" spans="1:24" ht="12.75" customHeight="1" x14ac:dyDescent="0.2">
      <c r="A407" s="443"/>
      <c r="B407" s="443"/>
      <c r="C407" s="443"/>
      <c r="D407" s="443"/>
      <c r="E407" s="443"/>
      <c r="F407" s="443"/>
      <c r="G407" s="443"/>
      <c r="H407" s="446"/>
      <c r="I407" s="446"/>
      <c r="J407" s="236">
        <f>'02-Mapa de riesgo'!G408</f>
        <v>0</v>
      </c>
      <c r="K407" s="207">
        <f>'02-Mapa de riesgo'!L408</f>
        <v>0</v>
      </c>
      <c r="L407" s="207">
        <f>'02-Mapa de riesgo'!Q408</f>
        <v>0</v>
      </c>
      <c r="M407" s="208">
        <f>'02-Mapa de riesgo'!U408</f>
        <v>0</v>
      </c>
      <c r="N407" s="208">
        <f>'02-Mapa de riesgo'!Z408</f>
        <v>0</v>
      </c>
      <c r="O407" s="449"/>
      <c r="P407" s="157"/>
      <c r="Q407" s="210">
        <f>'02-Mapa de riesgo'!AG408</f>
        <v>0</v>
      </c>
      <c r="R407" s="210">
        <f>'02-Mapa de riesgo'!AH408</f>
        <v>0</v>
      </c>
      <c r="S407" s="211">
        <f>'02-Mapa de riesgo'!AJ408</f>
        <v>0</v>
      </c>
      <c r="T407" s="156"/>
      <c r="U407" s="157"/>
      <c r="V407" s="157"/>
      <c r="W407" s="452"/>
      <c r="X407" s="59"/>
    </row>
    <row r="408" spans="1:24" ht="12.75" customHeight="1" x14ac:dyDescent="0.2">
      <c r="A408" s="444"/>
      <c r="B408" s="444"/>
      <c r="C408" s="444"/>
      <c r="D408" s="444"/>
      <c r="E408" s="444"/>
      <c r="F408" s="444"/>
      <c r="G408" s="444"/>
      <c r="H408" s="447"/>
      <c r="I408" s="447"/>
      <c r="J408" s="236">
        <f>'02-Mapa de riesgo'!G409</f>
        <v>0</v>
      </c>
      <c r="K408" s="207">
        <f>'02-Mapa de riesgo'!L409</f>
        <v>0</v>
      </c>
      <c r="L408" s="207">
        <f>'02-Mapa de riesgo'!Q409</f>
        <v>0</v>
      </c>
      <c r="M408" s="208">
        <f>'02-Mapa de riesgo'!U409</f>
        <v>0</v>
      </c>
      <c r="N408" s="208">
        <f>'02-Mapa de riesgo'!Z409</f>
        <v>0</v>
      </c>
      <c r="O408" s="450"/>
      <c r="P408" s="157"/>
      <c r="Q408" s="210">
        <f>'02-Mapa de riesgo'!AG409</f>
        <v>0</v>
      </c>
      <c r="R408" s="210">
        <f>'02-Mapa de riesgo'!AH409</f>
        <v>0</v>
      </c>
      <c r="S408" s="211">
        <f>'02-Mapa de riesgo'!AJ409</f>
        <v>0</v>
      </c>
      <c r="T408" s="156"/>
      <c r="U408" s="157"/>
      <c r="V408" s="157"/>
      <c r="W408" s="453"/>
      <c r="X408" s="59"/>
    </row>
    <row r="409" spans="1:24" ht="12.75" customHeight="1" x14ac:dyDescent="0.2">
      <c r="A409" s="454">
        <v>134</v>
      </c>
      <c r="B409" s="454" t="e">
        <f>'01-Mapa de Riesgos'!#REF!</f>
        <v>#REF!</v>
      </c>
      <c r="C409" s="455" t="e">
        <f>+'01-Mapa de Riesgos'!#REF!</f>
        <v>#REF!</v>
      </c>
      <c r="D409" s="455" t="e">
        <f>'01-Mapa de Riesgos'!#REF!</f>
        <v>#REF!</v>
      </c>
      <c r="E409" s="456" t="str">
        <f>'01-Mapa de Riesgos'!N410</f>
        <v xml:space="preserve">     </v>
      </c>
      <c r="F409" s="442" t="str">
        <f>'02-Mapa de riesgo'!AD410</f>
        <v>LEVE</v>
      </c>
      <c r="G409" s="442">
        <f>'02-Mapa de riesgo'!AE410</f>
        <v>0</v>
      </c>
      <c r="H409" s="464"/>
      <c r="I409" s="464"/>
      <c r="J409" s="236">
        <f>'02-Mapa de riesgo'!G410</f>
        <v>0</v>
      </c>
      <c r="K409" s="207">
        <f>'02-Mapa de riesgo'!L410</f>
        <v>0</v>
      </c>
      <c r="L409" s="207">
        <f>'02-Mapa de riesgo'!Q410</f>
        <v>0</v>
      </c>
      <c r="M409" s="208">
        <f>'02-Mapa de riesgo'!U410</f>
        <v>0</v>
      </c>
      <c r="N409" s="208">
        <f>'02-Mapa de riesgo'!Z410</f>
        <v>0</v>
      </c>
      <c r="O409" s="448" t="e">
        <f>'02-Mapa de riesgo'!AB410</f>
        <v>#DIV/0!</v>
      </c>
      <c r="P409" s="157"/>
      <c r="Q409" s="210">
        <f>'02-Mapa de riesgo'!AG410</f>
        <v>0</v>
      </c>
      <c r="R409" s="210">
        <f>'02-Mapa de riesgo'!AH410</f>
        <v>0</v>
      </c>
      <c r="S409" s="211">
        <f>'02-Mapa de riesgo'!AJ410</f>
        <v>0</v>
      </c>
      <c r="T409" s="156"/>
      <c r="U409" s="157"/>
      <c r="V409" s="157"/>
      <c r="W409" s="465"/>
      <c r="X409" s="59"/>
    </row>
    <row r="410" spans="1:24" ht="12.75" customHeight="1" x14ac:dyDescent="0.2">
      <c r="A410" s="443"/>
      <c r="B410" s="443"/>
      <c r="C410" s="443"/>
      <c r="D410" s="443"/>
      <c r="E410" s="443"/>
      <c r="F410" s="443"/>
      <c r="G410" s="443"/>
      <c r="H410" s="446"/>
      <c r="I410" s="446"/>
      <c r="J410" s="236">
        <f>'02-Mapa de riesgo'!G411</f>
        <v>0</v>
      </c>
      <c r="K410" s="207">
        <f>'02-Mapa de riesgo'!L411</f>
        <v>0</v>
      </c>
      <c r="L410" s="207">
        <f>'02-Mapa de riesgo'!Q411</f>
        <v>0</v>
      </c>
      <c r="M410" s="208">
        <f>'02-Mapa de riesgo'!U411</f>
        <v>0</v>
      </c>
      <c r="N410" s="208">
        <f>'02-Mapa de riesgo'!Z411</f>
        <v>0</v>
      </c>
      <c r="O410" s="449"/>
      <c r="P410" s="157"/>
      <c r="Q410" s="210">
        <f>'02-Mapa de riesgo'!AG411</f>
        <v>0</v>
      </c>
      <c r="R410" s="210">
        <f>'02-Mapa de riesgo'!AH411</f>
        <v>0</v>
      </c>
      <c r="S410" s="211">
        <f>'02-Mapa de riesgo'!AJ411</f>
        <v>0</v>
      </c>
      <c r="T410" s="156"/>
      <c r="U410" s="157"/>
      <c r="V410" s="157"/>
      <c r="W410" s="452"/>
      <c r="X410" s="59"/>
    </row>
    <row r="411" spans="1:24" ht="12.75" customHeight="1" x14ac:dyDescent="0.2">
      <c r="A411" s="444"/>
      <c r="B411" s="444"/>
      <c r="C411" s="444"/>
      <c r="D411" s="444"/>
      <c r="E411" s="444"/>
      <c r="F411" s="444"/>
      <c r="G411" s="444"/>
      <c r="H411" s="447"/>
      <c r="I411" s="447"/>
      <c r="J411" s="236">
        <f>'02-Mapa de riesgo'!G412</f>
        <v>0</v>
      </c>
      <c r="K411" s="207">
        <f>'02-Mapa de riesgo'!L412</f>
        <v>0</v>
      </c>
      <c r="L411" s="207">
        <f>'02-Mapa de riesgo'!Q412</f>
        <v>0</v>
      </c>
      <c r="M411" s="208">
        <f>'02-Mapa de riesgo'!U412</f>
        <v>0</v>
      </c>
      <c r="N411" s="208">
        <f>'02-Mapa de riesgo'!Z412</f>
        <v>0</v>
      </c>
      <c r="O411" s="450"/>
      <c r="P411" s="157"/>
      <c r="Q411" s="210">
        <f>'02-Mapa de riesgo'!AG412</f>
        <v>0</v>
      </c>
      <c r="R411" s="210">
        <f>'02-Mapa de riesgo'!AH412</f>
        <v>0</v>
      </c>
      <c r="S411" s="211">
        <f>'02-Mapa de riesgo'!AJ412</f>
        <v>0</v>
      </c>
      <c r="T411" s="156"/>
      <c r="U411" s="157"/>
      <c r="V411" s="157"/>
      <c r="W411" s="453"/>
      <c r="X411" s="59"/>
    </row>
    <row r="412" spans="1:24" ht="12.75" customHeight="1" x14ac:dyDescent="0.2">
      <c r="A412" s="454">
        <v>135</v>
      </c>
      <c r="B412" s="457" t="e">
        <f>'01-Mapa de Riesgos'!#REF!</f>
        <v>#REF!</v>
      </c>
      <c r="C412" s="456" t="e">
        <f>+'01-Mapa de Riesgos'!#REF!</f>
        <v>#REF!</v>
      </c>
      <c r="D412" s="456" t="e">
        <f>'01-Mapa de Riesgos'!#REF!</f>
        <v>#REF!</v>
      </c>
      <c r="E412" s="456" t="str">
        <f>'01-Mapa de Riesgos'!N413</f>
        <v xml:space="preserve">     </v>
      </c>
      <c r="F412" s="442" t="str">
        <f>'02-Mapa de riesgo'!AD413</f>
        <v>LEVE</v>
      </c>
      <c r="G412" s="442">
        <f>'02-Mapa de riesgo'!AE413</f>
        <v>0</v>
      </c>
      <c r="H412" s="445"/>
      <c r="I412" s="445"/>
      <c r="J412" s="236">
        <f>'02-Mapa de riesgo'!G413</f>
        <v>0</v>
      </c>
      <c r="K412" s="207">
        <f>'02-Mapa de riesgo'!L413</f>
        <v>0</v>
      </c>
      <c r="L412" s="207">
        <f>'02-Mapa de riesgo'!Q413</f>
        <v>0</v>
      </c>
      <c r="M412" s="208">
        <f>'02-Mapa de riesgo'!U413</f>
        <v>0</v>
      </c>
      <c r="N412" s="208">
        <f>'02-Mapa de riesgo'!Z413</f>
        <v>0</v>
      </c>
      <c r="O412" s="448" t="e">
        <f>'02-Mapa de riesgo'!AB413</f>
        <v>#DIV/0!</v>
      </c>
      <c r="P412" s="157"/>
      <c r="Q412" s="210">
        <f>'02-Mapa de riesgo'!AG413</f>
        <v>0</v>
      </c>
      <c r="R412" s="210">
        <f>'02-Mapa de riesgo'!AH413</f>
        <v>0</v>
      </c>
      <c r="S412" s="211">
        <f>'02-Mapa de riesgo'!AJ413</f>
        <v>0</v>
      </c>
      <c r="T412" s="156"/>
      <c r="U412" s="157"/>
      <c r="V412" s="157"/>
      <c r="W412" s="451"/>
      <c r="X412" s="159"/>
    </row>
    <row r="413" spans="1:24" ht="12.75" customHeight="1" x14ac:dyDescent="0.2">
      <c r="A413" s="443"/>
      <c r="B413" s="443"/>
      <c r="C413" s="443"/>
      <c r="D413" s="443"/>
      <c r="E413" s="443"/>
      <c r="F413" s="443"/>
      <c r="G413" s="443"/>
      <c r="H413" s="446"/>
      <c r="I413" s="446"/>
      <c r="J413" s="236">
        <f>'02-Mapa de riesgo'!G414</f>
        <v>0</v>
      </c>
      <c r="K413" s="207">
        <f>'02-Mapa de riesgo'!L414</f>
        <v>0</v>
      </c>
      <c r="L413" s="207">
        <f>'02-Mapa de riesgo'!Q414</f>
        <v>0</v>
      </c>
      <c r="M413" s="208">
        <f>'02-Mapa de riesgo'!U414</f>
        <v>0</v>
      </c>
      <c r="N413" s="208">
        <f>'02-Mapa de riesgo'!Z414</f>
        <v>0</v>
      </c>
      <c r="O413" s="449"/>
      <c r="P413" s="157"/>
      <c r="Q413" s="210">
        <f>'02-Mapa de riesgo'!AG414</f>
        <v>0</v>
      </c>
      <c r="R413" s="210">
        <f>'02-Mapa de riesgo'!AH414</f>
        <v>0</v>
      </c>
      <c r="S413" s="211">
        <f>'02-Mapa de riesgo'!AJ414</f>
        <v>0</v>
      </c>
      <c r="T413" s="156"/>
      <c r="U413" s="157"/>
      <c r="V413" s="157"/>
      <c r="W413" s="452"/>
      <c r="X413" s="159"/>
    </row>
    <row r="414" spans="1:24" ht="12.75" customHeight="1" x14ac:dyDescent="0.2">
      <c r="A414" s="444"/>
      <c r="B414" s="444"/>
      <c r="C414" s="444"/>
      <c r="D414" s="444"/>
      <c r="E414" s="444"/>
      <c r="F414" s="444"/>
      <c r="G414" s="444"/>
      <c r="H414" s="447"/>
      <c r="I414" s="447"/>
      <c r="J414" s="236">
        <f>'02-Mapa de riesgo'!G415</f>
        <v>0</v>
      </c>
      <c r="K414" s="207">
        <f>'02-Mapa de riesgo'!L415</f>
        <v>0</v>
      </c>
      <c r="L414" s="207">
        <f>'02-Mapa de riesgo'!Q415</f>
        <v>0</v>
      </c>
      <c r="M414" s="208">
        <f>'02-Mapa de riesgo'!U415</f>
        <v>0</v>
      </c>
      <c r="N414" s="208">
        <f>'02-Mapa de riesgo'!Z415</f>
        <v>0</v>
      </c>
      <c r="O414" s="450"/>
      <c r="P414" s="157"/>
      <c r="Q414" s="210">
        <f>'02-Mapa de riesgo'!AG415</f>
        <v>0</v>
      </c>
      <c r="R414" s="210">
        <f>'02-Mapa de riesgo'!AH415</f>
        <v>0</v>
      </c>
      <c r="S414" s="211">
        <f>'02-Mapa de riesgo'!AJ415</f>
        <v>0</v>
      </c>
      <c r="T414" s="156"/>
      <c r="U414" s="157"/>
      <c r="V414" s="157"/>
      <c r="W414" s="453"/>
      <c r="X414" s="159"/>
    </row>
    <row r="415" spans="1:24" ht="12.75" customHeight="1" x14ac:dyDescent="0.2">
      <c r="A415" s="454">
        <v>136</v>
      </c>
      <c r="B415" s="454" t="e">
        <f>'01-Mapa de Riesgos'!#REF!</f>
        <v>#REF!</v>
      </c>
      <c r="C415" s="455" t="e">
        <f>+'01-Mapa de Riesgos'!#REF!</f>
        <v>#REF!</v>
      </c>
      <c r="D415" s="455" t="e">
        <f>'01-Mapa de Riesgos'!#REF!</f>
        <v>#REF!</v>
      </c>
      <c r="E415" s="456" t="str">
        <f>'01-Mapa de Riesgos'!N416</f>
        <v xml:space="preserve">     </v>
      </c>
      <c r="F415" s="442" t="str">
        <f>'02-Mapa de riesgo'!AD416</f>
        <v>LEVE</v>
      </c>
      <c r="G415" s="442">
        <f>'02-Mapa de riesgo'!AE416</f>
        <v>0</v>
      </c>
      <c r="H415" s="464"/>
      <c r="I415" s="464"/>
      <c r="J415" s="236">
        <f>'02-Mapa de riesgo'!G416</f>
        <v>0</v>
      </c>
      <c r="K415" s="207">
        <f>'02-Mapa de riesgo'!L416</f>
        <v>0</v>
      </c>
      <c r="L415" s="207">
        <f>'02-Mapa de riesgo'!Q416</f>
        <v>0</v>
      </c>
      <c r="M415" s="208">
        <f>'02-Mapa de riesgo'!U416</f>
        <v>0</v>
      </c>
      <c r="N415" s="208">
        <f>'02-Mapa de riesgo'!Z416</f>
        <v>0</v>
      </c>
      <c r="O415" s="448" t="e">
        <f>'02-Mapa de riesgo'!AB416</f>
        <v>#DIV/0!</v>
      </c>
      <c r="P415" s="157"/>
      <c r="Q415" s="210">
        <f>'02-Mapa de riesgo'!AG416</f>
        <v>0</v>
      </c>
      <c r="R415" s="210">
        <f>'02-Mapa de riesgo'!AH416</f>
        <v>0</v>
      </c>
      <c r="S415" s="211">
        <f>'02-Mapa de riesgo'!AJ416</f>
        <v>0</v>
      </c>
      <c r="T415" s="156"/>
      <c r="U415" s="157"/>
      <c r="V415" s="157"/>
      <c r="W415" s="465"/>
      <c r="X415" s="159"/>
    </row>
    <row r="416" spans="1:24" ht="12.75" customHeight="1" x14ac:dyDescent="0.2">
      <c r="A416" s="443"/>
      <c r="B416" s="443"/>
      <c r="C416" s="443"/>
      <c r="D416" s="443"/>
      <c r="E416" s="443"/>
      <c r="F416" s="443"/>
      <c r="G416" s="443"/>
      <c r="H416" s="446"/>
      <c r="I416" s="446"/>
      <c r="J416" s="236">
        <f>'02-Mapa de riesgo'!G417</f>
        <v>0</v>
      </c>
      <c r="K416" s="207">
        <f>'02-Mapa de riesgo'!L417</f>
        <v>0</v>
      </c>
      <c r="L416" s="207">
        <f>'02-Mapa de riesgo'!Q417</f>
        <v>0</v>
      </c>
      <c r="M416" s="208">
        <f>'02-Mapa de riesgo'!U417</f>
        <v>0</v>
      </c>
      <c r="N416" s="208">
        <f>'02-Mapa de riesgo'!Z417</f>
        <v>0</v>
      </c>
      <c r="O416" s="449"/>
      <c r="P416" s="157"/>
      <c r="Q416" s="210">
        <f>'02-Mapa de riesgo'!AG417</f>
        <v>0</v>
      </c>
      <c r="R416" s="210">
        <f>'02-Mapa de riesgo'!AH417</f>
        <v>0</v>
      </c>
      <c r="S416" s="211">
        <f>'02-Mapa de riesgo'!AJ417</f>
        <v>0</v>
      </c>
      <c r="T416" s="156"/>
      <c r="U416" s="157"/>
      <c r="V416" s="157"/>
      <c r="W416" s="452"/>
      <c r="X416" s="461"/>
    </row>
    <row r="417" spans="1:24" ht="12.75" customHeight="1" x14ac:dyDescent="0.2">
      <c r="A417" s="444"/>
      <c r="B417" s="444"/>
      <c r="C417" s="444"/>
      <c r="D417" s="444"/>
      <c r="E417" s="444"/>
      <c r="F417" s="444"/>
      <c r="G417" s="444"/>
      <c r="H417" s="447"/>
      <c r="I417" s="447"/>
      <c r="J417" s="236">
        <f>'02-Mapa de riesgo'!G418</f>
        <v>0</v>
      </c>
      <c r="K417" s="207">
        <f>'02-Mapa de riesgo'!L418</f>
        <v>0</v>
      </c>
      <c r="L417" s="207">
        <f>'02-Mapa de riesgo'!Q418</f>
        <v>0</v>
      </c>
      <c r="M417" s="208">
        <f>'02-Mapa de riesgo'!U418</f>
        <v>0</v>
      </c>
      <c r="N417" s="208">
        <f>'02-Mapa de riesgo'!Z418</f>
        <v>0</v>
      </c>
      <c r="O417" s="450"/>
      <c r="P417" s="157"/>
      <c r="Q417" s="210">
        <f>'02-Mapa de riesgo'!AG418</f>
        <v>0</v>
      </c>
      <c r="R417" s="210">
        <f>'02-Mapa de riesgo'!AH418</f>
        <v>0</v>
      </c>
      <c r="S417" s="211">
        <f>'02-Mapa de riesgo'!AJ418</f>
        <v>0</v>
      </c>
      <c r="T417" s="156"/>
      <c r="U417" s="157"/>
      <c r="V417" s="157"/>
      <c r="W417" s="453"/>
      <c r="X417" s="462"/>
    </row>
    <row r="418" spans="1:24" ht="12.75" customHeight="1" x14ac:dyDescent="0.2">
      <c r="A418" s="454">
        <v>137</v>
      </c>
      <c r="B418" s="454" t="e">
        <f>'01-Mapa de Riesgos'!#REF!</f>
        <v>#REF!</v>
      </c>
      <c r="C418" s="455" t="e">
        <f>+'01-Mapa de Riesgos'!#REF!</f>
        <v>#REF!</v>
      </c>
      <c r="D418" s="455" t="e">
        <f>'01-Mapa de Riesgos'!#REF!</f>
        <v>#REF!</v>
      </c>
      <c r="E418" s="456" t="str">
        <f>'01-Mapa de Riesgos'!N419</f>
        <v xml:space="preserve">     </v>
      </c>
      <c r="F418" s="442" t="str">
        <f>'02-Mapa de riesgo'!AD419</f>
        <v>LEVE</v>
      </c>
      <c r="G418" s="442">
        <f>'02-Mapa de riesgo'!AE419</f>
        <v>0</v>
      </c>
      <c r="H418" s="463"/>
      <c r="I418" s="464"/>
      <c r="J418" s="236">
        <f>'02-Mapa de riesgo'!G419</f>
        <v>0</v>
      </c>
      <c r="K418" s="207">
        <f>'02-Mapa de riesgo'!L419</f>
        <v>0</v>
      </c>
      <c r="L418" s="207">
        <f>'02-Mapa de riesgo'!Q419</f>
        <v>0</v>
      </c>
      <c r="M418" s="208">
        <f>'02-Mapa de riesgo'!U419</f>
        <v>0</v>
      </c>
      <c r="N418" s="208">
        <f>'02-Mapa de riesgo'!Z419</f>
        <v>0</v>
      </c>
      <c r="O418" s="448" t="e">
        <f>'02-Mapa de riesgo'!AB419</f>
        <v>#DIV/0!</v>
      </c>
      <c r="P418" s="157"/>
      <c r="Q418" s="210">
        <f>'02-Mapa de riesgo'!AG419</f>
        <v>0</v>
      </c>
      <c r="R418" s="210">
        <f>'02-Mapa de riesgo'!AH419</f>
        <v>0</v>
      </c>
      <c r="S418" s="211">
        <f>'02-Mapa de riesgo'!AJ419</f>
        <v>0</v>
      </c>
      <c r="T418" s="156"/>
      <c r="U418" s="157"/>
      <c r="V418" s="157"/>
      <c r="W418" s="465"/>
      <c r="X418" s="59"/>
    </row>
    <row r="419" spans="1:24" ht="12.75" customHeight="1" x14ac:dyDescent="0.2">
      <c r="A419" s="443"/>
      <c r="B419" s="443"/>
      <c r="C419" s="443"/>
      <c r="D419" s="443"/>
      <c r="E419" s="443"/>
      <c r="F419" s="443"/>
      <c r="G419" s="443"/>
      <c r="H419" s="446"/>
      <c r="I419" s="446"/>
      <c r="J419" s="236">
        <f>'02-Mapa de riesgo'!G420</f>
        <v>0</v>
      </c>
      <c r="K419" s="207">
        <f>'02-Mapa de riesgo'!L420</f>
        <v>0</v>
      </c>
      <c r="L419" s="207">
        <f>'02-Mapa de riesgo'!Q420</f>
        <v>0</v>
      </c>
      <c r="M419" s="208">
        <f>'02-Mapa de riesgo'!U420</f>
        <v>0</v>
      </c>
      <c r="N419" s="208">
        <f>'02-Mapa de riesgo'!Z420</f>
        <v>0</v>
      </c>
      <c r="O419" s="449"/>
      <c r="P419" s="157"/>
      <c r="Q419" s="210">
        <f>'02-Mapa de riesgo'!AG420</f>
        <v>0</v>
      </c>
      <c r="R419" s="210">
        <f>'02-Mapa de riesgo'!AH420</f>
        <v>0</v>
      </c>
      <c r="S419" s="211">
        <f>'02-Mapa de riesgo'!AJ420</f>
        <v>0</v>
      </c>
      <c r="T419" s="156"/>
      <c r="U419" s="157"/>
      <c r="V419" s="157"/>
      <c r="W419" s="452"/>
      <c r="X419" s="59"/>
    </row>
    <row r="420" spans="1:24" ht="12.75" customHeight="1" x14ac:dyDescent="0.2">
      <c r="A420" s="444"/>
      <c r="B420" s="444"/>
      <c r="C420" s="444"/>
      <c r="D420" s="444"/>
      <c r="E420" s="444"/>
      <c r="F420" s="444"/>
      <c r="G420" s="444"/>
      <c r="H420" s="447"/>
      <c r="I420" s="447"/>
      <c r="J420" s="236">
        <f>'02-Mapa de riesgo'!G421</f>
        <v>0</v>
      </c>
      <c r="K420" s="207">
        <f>'02-Mapa de riesgo'!L421</f>
        <v>0</v>
      </c>
      <c r="L420" s="207">
        <f>'02-Mapa de riesgo'!Q421</f>
        <v>0</v>
      </c>
      <c r="M420" s="208">
        <f>'02-Mapa de riesgo'!U421</f>
        <v>0</v>
      </c>
      <c r="N420" s="208">
        <f>'02-Mapa de riesgo'!Z421</f>
        <v>0</v>
      </c>
      <c r="O420" s="450"/>
      <c r="P420" s="157"/>
      <c r="Q420" s="210">
        <f>'02-Mapa de riesgo'!AG421</f>
        <v>0</v>
      </c>
      <c r="R420" s="210">
        <f>'02-Mapa de riesgo'!AH421</f>
        <v>0</v>
      </c>
      <c r="S420" s="211">
        <f>'02-Mapa de riesgo'!AJ421</f>
        <v>0</v>
      </c>
      <c r="T420" s="156"/>
      <c r="U420" s="157"/>
      <c r="V420" s="157"/>
      <c r="W420" s="453"/>
      <c r="X420" s="59"/>
    </row>
    <row r="421" spans="1:24" ht="12.75" customHeight="1" x14ac:dyDescent="0.2">
      <c r="A421" s="454">
        <v>138</v>
      </c>
      <c r="B421" s="454" t="e">
        <f>'01-Mapa de Riesgos'!#REF!</f>
        <v>#REF!</v>
      </c>
      <c r="C421" s="455" t="e">
        <f>+'01-Mapa de Riesgos'!#REF!</f>
        <v>#REF!</v>
      </c>
      <c r="D421" s="455" t="e">
        <f>'01-Mapa de Riesgos'!#REF!</f>
        <v>#REF!</v>
      </c>
      <c r="E421" s="456" t="str">
        <f>'01-Mapa de Riesgos'!N422</f>
        <v xml:space="preserve">     </v>
      </c>
      <c r="F421" s="442" t="str">
        <f>'02-Mapa de riesgo'!AD422</f>
        <v>LEVE</v>
      </c>
      <c r="G421" s="442">
        <f>'02-Mapa de riesgo'!AE422</f>
        <v>0</v>
      </c>
      <c r="H421" s="464"/>
      <c r="I421" s="464"/>
      <c r="J421" s="236">
        <f>'02-Mapa de riesgo'!G422</f>
        <v>0</v>
      </c>
      <c r="K421" s="207">
        <f>'02-Mapa de riesgo'!L422</f>
        <v>0</v>
      </c>
      <c r="L421" s="207">
        <f>'02-Mapa de riesgo'!Q422</f>
        <v>0</v>
      </c>
      <c r="M421" s="208">
        <f>'02-Mapa de riesgo'!U422</f>
        <v>0</v>
      </c>
      <c r="N421" s="208">
        <f>'02-Mapa de riesgo'!Z422</f>
        <v>0</v>
      </c>
      <c r="O421" s="448" t="e">
        <f>'02-Mapa de riesgo'!AB422</f>
        <v>#DIV/0!</v>
      </c>
      <c r="P421" s="157"/>
      <c r="Q421" s="210">
        <f>'02-Mapa de riesgo'!AG422</f>
        <v>0</v>
      </c>
      <c r="R421" s="210">
        <f>'02-Mapa de riesgo'!AH422</f>
        <v>0</v>
      </c>
      <c r="S421" s="211">
        <f>'02-Mapa de riesgo'!AJ422</f>
        <v>0</v>
      </c>
      <c r="T421" s="156"/>
      <c r="U421" s="157"/>
      <c r="V421" s="157"/>
      <c r="W421" s="465"/>
      <c r="X421" s="59"/>
    </row>
    <row r="422" spans="1:24" ht="12.75" customHeight="1" x14ac:dyDescent="0.2">
      <c r="A422" s="443"/>
      <c r="B422" s="443"/>
      <c r="C422" s="443"/>
      <c r="D422" s="443"/>
      <c r="E422" s="443"/>
      <c r="F422" s="443"/>
      <c r="G422" s="443"/>
      <c r="H422" s="446"/>
      <c r="I422" s="446"/>
      <c r="J422" s="236">
        <f>'02-Mapa de riesgo'!G423</f>
        <v>0</v>
      </c>
      <c r="K422" s="207">
        <f>'02-Mapa de riesgo'!L423</f>
        <v>0</v>
      </c>
      <c r="L422" s="207">
        <f>'02-Mapa de riesgo'!Q423</f>
        <v>0</v>
      </c>
      <c r="M422" s="208">
        <f>'02-Mapa de riesgo'!U423</f>
        <v>0</v>
      </c>
      <c r="N422" s="208">
        <f>'02-Mapa de riesgo'!Z423</f>
        <v>0</v>
      </c>
      <c r="O422" s="449"/>
      <c r="P422" s="157"/>
      <c r="Q422" s="210">
        <f>'02-Mapa de riesgo'!AG423</f>
        <v>0</v>
      </c>
      <c r="R422" s="210">
        <f>'02-Mapa de riesgo'!AH423</f>
        <v>0</v>
      </c>
      <c r="S422" s="211">
        <f>'02-Mapa de riesgo'!AJ423</f>
        <v>0</v>
      </c>
      <c r="T422" s="156"/>
      <c r="U422" s="157"/>
      <c r="V422" s="157"/>
      <c r="W422" s="452"/>
      <c r="X422" s="59"/>
    </row>
    <row r="423" spans="1:24" ht="12.75" customHeight="1" x14ac:dyDescent="0.2">
      <c r="A423" s="444"/>
      <c r="B423" s="444"/>
      <c r="C423" s="444"/>
      <c r="D423" s="444"/>
      <c r="E423" s="444"/>
      <c r="F423" s="444"/>
      <c r="G423" s="444"/>
      <c r="H423" s="447"/>
      <c r="I423" s="447"/>
      <c r="J423" s="236">
        <f>'02-Mapa de riesgo'!G424</f>
        <v>0</v>
      </c>
      <c r="K423" s="207">
        <f>'02-Mapa de riesgo'!L424</f>
        <v>0</v>
      </c>
      <c r="L423" s="207">
        <f>'02-Mapa de riesgo'!Q424</f>
        <v>0</v>
      </c>
      <c r="M423" s="208">
        <f>'02-Mapa de riesgo'!U424</f>
        <v>0</v>
      </c>
      <c r="N423" s="208">
        <f>'02-Mapa de riesgo'!Z424</f>
        <v>0</v>
      </c>
      <c r="O423" s="450"/>
      <c r="P423" s="157"/>
      <c r="Q423" s="210">
        <f>'02-Mapa de riesgo'!AG424</f>
        <v>0</v>
      </c>
      <c r="R423" s="210">
        <f>'02-Mapa de riesgo'!AH424</f>
        <v>0</v>
      </c>
      <c r="S423" s="211">
        <f>'02-Mapa de riesgo'!AJ424</f>
        <v>0</v>
      </c>
      <c r="T423" s="156"/>
      <c r="U423" s="157"/>
      <c r="V423" s="157"/>
      <c r="W423" s="453"/>
      <c r="X423" s="59"/>
    </row>
    <row r="424" spans="1:24" ht="12.75" customHeight="1" x14ac:dyDescent="0.2">
      <c r="A424" s="454">
        <v>139</v>
      </c>
      <c r="B424" s="454" t="e">
        <f>'01-Mapa de Riesgos'!#REF!</f>
        <v>#REF!</v>
      </c>
      <c r="C424" s="455" t="e">
        <f>+'01-Mapa de Riesgos'!#REF!</f>
        <v>#REF!</v>
      </c>
      <c r="D424" s="455" t="e">
        <f>'01-Mapa de Riesgos'!#REF!</f>
        <v>#REF!</v>
      </c>
      <c r="E424" s="456" t="str">
        <f>'01-Mapa de Riesgos'!N425</f>
        <v xml:space="preserve">     </v>
      </c>
      <c r="F424" s="442" t="str">
        <f>'02-Mapa de riesgo'!AD425</f>
        <v>LEVE</v>
      </c>
      <c r="G424" s="442">
        <f>'02-Mapa de riesgo'!AE425</f>
        <v>0</v>
      </c>
      <c r="H424" s="464"/>
      <c r="I424" s="464"/>
      <c r="J424" s="236">
        <f>'02-Mapa de riesgo'!G425</f>
        <v>0</v>
      </c>
      <c r="K424" s="207">
        <f>'02-Mapa de riesgo'!L425</f>
        <v>0</v>
      </c>
      <c r="L424" s="207">
        <f>'02-Mapa de riesgo'!Q425</f>
        <v>0</v>
      </c>
      <c r="M424" s="208">
        <f>'02-Mapa de riesgo'!U425</f>
        <v>0</v>
      </c>
      <c r="N424" s="208">
        <f>'02-Mapa de riesgo'!Z425</f>
        <v>0</v>
      </c>
      <c r="O424" s="448" t="e">
        <f>'02-Mapa de riesgo'!AB425</f>
        <v>#DIV/0!</v>
      </c>
      <c r="P424" s="157"/>
      <c r="Q424" s="210">
        <f>'02-Mapa de riesgo'!AG425</f>
        <v>0</v>
      </c>
      <c r="R424" s="210">
        <f>'02-Mapa de riesgo'!AH425</f>
        <v>0</v>
      </c>
      <c r="S424" s="211">
        <f>'02-Mapa de riesgo'!AJ425</f>
        <v>0</v>
      </c>
      <c r="T424" s="156"/>
      <c r="U424" s="157"/>
      <c r="V424" s="157"/>
      <c r="W424" s="465"/>
      <c r="X424" s="59"/>
    </row>
    <row r="425" spans="1:24" ht="12.75" customHeight="1" x14ac:dyDescent="0.2">
      <c r="A425" s="443"/>
      <c r="B425" s="443"/>
      <c r="C425" s="443"/>
      <c r="D425" s="443"/>
      <c r="E425" s="443"/>
      <c r="F425" s="443"/>
      <c r="G425" s="443"/>
      <c r="H425" s="446"/>
      <c r="I425" s="446"/>
      <c r="J425" s="236">
        <f>'02-Mapa de riesgo'!G426</f>
        <v>0</v>
      </c>
      <c r="K425" s="207">
        <f>'02-Mapa de riesgo'!L426</f>
        <v>0</v>
      </c>
      <c r="L425" s="207">
        <f>'02-Mapa de riesgo'!Q426</f>
        <v>0</v>
      </c>
      <c r="M425" s="208">
        <f>'02-Mapa de riesgo'!U426</f>
        <v>0</v>
      </c>
      <c r="N425" s="208">
        <f>'02-Mapa de riesgo'!Z426</f>
        <v>0</v>
      </c>
      <c r="O425" s="449"/>
      <c r="P425" s="157"/>
      <c r="Q425" s="210">
        <f>'02-Mapa de riesgo'!AG426</f>
        <v>0</v>
      </c>
      <c r="R425" s="210">
        <f>'02-Mapa de riesgo'!AH426</f>
        <v>0</v>
      </c>
      <c r="S425" s="211">
        <f>'02-Mapa de riesgo'!AJ426</f>
        <v>0</v>
      </c>
      <c r="T425" s="156"/>
      <c r="U425" s="157"/>
      <c r="V425" s="157"/>
      <c r="W425" s="452"/>
      <c r="X425" s="59"/>
    </row>
    <row r="426" spans="1:24" ht="12.75" customHeight="1" x14ac:dyDescent="0.2">
      <c r="A426" s="444"/>
      <c r="B426" s="444"/>
      <c r="C426" s="444"/>
      <c r="D426" s="444"/>
      <c r="E426" s="444"/>
      <c r="F426" s="444"/>
      <c r="G426" s="444"/>
      <c r="H426" s="447"/>
      <c r="I426" s="447"/>
      <c r="J426" s="236">
        <f>'02-Mapa de riesgo'!G427</f>
        <v>0</v>
      </c>
      <c r="K426" s="207">
        <f>'02-Mapa de riesgo'!L427</f>
        <v>0</v>
      </c>
      <c r="L426" s="207">
        <f>'02-Mapa de riesgo'!Q427</f>
        <v>0</v>
      </c>
      <c r="M426" s="208">
        <f>'02-Mapa de riesgo'!U427</f>
        <v>0</v>
      </c>
      <c r="N426" s="208">
        <f>'02-Mapa de riesgo'!Z427</f>
        <v>0</v>
      </c>
      <c r="O426" s="450"/>
      <c r="P426" s="157"/>
      <c r="Q426" s="210">
        <f>'02-Mapa de riesgo'!AG427</f>
        <v>0</v>
      </c>
      <c r="R426" s="210">
        <f>'02-Mapa de riesgo'!AH427</f>
        <v>0</v>
      </c>
      <c r="S426" s="211">
        <f>'02-Mapa de riesgo'!AJ427</f>
        <v>0</v>
      </c>
      <c r="T426" s="156"/>
      <c r="U426" s="157"/>
      <c r="V426" s="157"/>
      <c r="W426" s="453"/>
      <c r="X426" s="59"/>
    </row>
    <row r="427" spans="1:24" ht="12.75" customHeight="1" x14ac:dyDescent="0.2">
      <c r="A427" s="454">
        <v>140</v>
      </c>
      <c r="B427" s="454" t="e">
        <f>'01-Mapa de Riesgos'!#REF!</f>
        <v>#REF!</v>
      </c>
      <c r="C427" s="455" t="e">
        <f>+'01-Mapa de Riesgos'!#REF!</f>
        <v>#REF!</v>
      </c>
      <c r="D427" s="455" t="e">
        <f>'01-Mapa de Riesgos'!#REF!</f>
        <v>#REF!</v>
      </c>
      <c r="E427" s="456" t="str">
        <f>'01-Mapa de Riesgos'!N428</f>
        <v xml:space="preserve">     </v>
      </c>
      <c r="F427" s="442" t="str">
        <f>'02-Mapa de riesgo'!AD428</f>
        <v>LEVE</v>
      </c>
      <c r="G427" s="442">
        <f>'02-Mapa de riesgo'!AE428</f>
        <v>0</v>
      </c>
      <c r="H427" s="464"/>
      <c r="I427" s="464"/>
      <c r="J427" s="236">
        <f>'02-Mapa de riesgo'!G428</f>
        <v>0</v>
      </c>
      <c r="K427" s="207">
        <f>'02-Mapa de riesgo'!L428</f>
        <v>0</v>
      </c>
      <c r="L427" s="207">
        <f>'02-Mapa de riesgo'!Q428</f>
        <v>0</v>
      </c>
      <c r="M427" s="208">
        <f>'02-Mapa de riesgo'!U428</f>
        <v>0</v>
      </c>
      <c r="N427" s="208">
        <f>'02-Mapa de riesgo'!Z428</f>
        <v>0</v>
      </c>
      <c r="O427" s="448" t="e">
        <f>'02-Mapa de riesgo'!AB428</f>
        <v>#DIV/0!</v>
      </c>
      <c r="P427" s="157"/>
      <c r="Q427" s="210">
        <f>'02-Mapa de riesgo'!AG428</f>
        <v>0</v>
      </c>
      <c r="R427" s="210">
        <f>'02-Mapa de riesgo'!AH428</f>
        <v>0</v>
      </c>
      <c r="S427" s="211">
        <f>'02-Mapa de riesgo'!AJ428</f>
        <v>0</v>
      </c>
      <c r="T427" s="156"/>
      <c r="U427" s="157"/>
      <c r="V427" s="157"/>
      <c r="W427" s="465"/>
      <c r="X427" s="59"/>
    </row>
    <row r="428" spans="1:24" ht="12.75" customHeight="1" x14ac:dyDescent="0.2">
      <c r="A428" s="443"/>
      <c r="B428" s="443"/>
      <c r="C428" s="443"/>
      <c r="D428" s="443"/>
      <c r="E428" s="443"/>
      <c r="F428" s="443"/>
      <c r="G428" s="443"/>
      <c r="H428" s="446"/>
      <c r="I428" s="446"/>
      <c r="J428" s="236">
        <f>'02-Mapa de riesgo'!G429</f>
        <v>0</v>
      </c>
      <c r="K428" s="207">
        <f>'02-Mapa de riesgo'!L429</f>
        <v>0</v>
      </c>
      <c r="L428" s="207">
        <f>'02-Mapa de riesgo'!Q429</f>
        <v>0</v>
      </c>
      <c r="M428" s="208">
        <f>'02-Mapa de riesgo'!U429</f>
        <v>0</v>
      </c>
      <c r="N428" s="208">
        <f>'02-Mapa de riesgo'!Z429</f>
        <v>0</v>
      </c>
      <c r="O428" s="449"/>
      <c r="P428" s="157"/>
      <c r="Q428" s="210">
        <f>'02-Mapa de riesgo'!AG429</f>
        <v>0</v>
      </c>
      <c r="R428" s="210">
        <f>'02-Mapa de riesgo'!AH429</f>
        <v>0</v>
      </c>
      <c r="S428" s="211">
        <f>'02-Mapa de riesgo'!AJ429</f>
        <v>0</v>
      </c>
      <c r="T428" s="156"/>
      <c r="U428" s="157"/>
      <c r="V428" s="157"/>
      <c r="W428" s="452"/>
      <c r="X428" s="59"/>
    </row>
    <row r="429" spans="1:24" ht="12.75" customHeight="1" x14ac:dyDescent="0.2">
      <c r="A429" s="444"/>
      <c r="B429" s="444"/>
      <c r="C429" s="444"/>
      <c r="D429" s="444"/>
      <c r="E429" s="444"/>
      <c r="F429" s="444"/>
      <c r="G429" s="444"/>
      <c r="H429" s="447"/>
      <c r="I429" s="447"/>
      <c r="J429" s="236">
        <f>'02-Mapa de riesgo'!G430</f>
        <v>0</v>
      </c>
      <c r="K429" s="207">
        <f>'02-Mapa de riesgo'!L430</f>
        <v>0</v>
      </c>
      <c r="L429" s="207">
        <f>'02-Mapa de riesgo'!Q430</f>
        <v>0</v>
      </c>
      <c r="M429" s="208">
        <f>'02-Mapa de riesgo'!U430</f>
        <v>0</v>
      </c>
      <c r="N429" s="208">
        <f>'02-Mapa de riesgo'!Z430</f>
        <v>0</v>
      </c>
      <c r="O429" s="450"/>
      <c r="P429" s="157"/>
      <c r="Q429" s="210">
        <f>'02-Mapa de riesgo'!AG430</f>
        <v>0</v>
      </c>
      <c r="R429" s="210">
        <f>'02-Mapa de riesgo'!AH430</f>
        <v>0</v>
      </c>
      <c r="S429" s="211">
        <f>'02-Mapa de riesgo'!AJ430</f>
        <v>0</v>
      </c>
      <c r="T429" s="156"/>
      <c r="U429" s="157"/>
      <c r="V429" s="157"/>
      <c r="W429" s="453"/>
      <c r="X429" s="59"/>
    </row>
    <row r="430" spans="1:24" ht="12.75" customHeight="1" x14ac:dyDescent="0.2">
      <c r="A430" s="454">
        <v>141</v>
      </c>
      <c r="B430" s="454" t="e">
        <f>'01-Mapa de Riesgos'!#REF!</f>
        <v>#REF!</v>
      </c>
      <c r="C430" s="455" t="e">
        <f>+'01-Mapa de Riesgos'!#REF!</f>
        <v>#REF!</v>
      </c>
      <c r="D430" s="455" t="e">
        <f>'01-Mapa de Riesgos'!#REF!</f>
        <v>#REF!</v>
      </c>
      <c r="E430" s="456" t="str">
        <f>'01-Mapa de Riesgos'!N431</f>
        <v xml:space="preserve">     </v>
      </c>
      <c r="F430" s="442" t="str">
        <f>'02-Mapa de riesgo'!AD431</f>
        <v>LEVE</v>
      </c>
      <c r="G430" s="442">
        <f>'02-Mapa de riesgo'!AE431</f>
        <v>0</v>
      </c>
      <c r="H430" s="464"/>
      <c r="I430" s="464"/>
      <c r="J430" s="236">
        <f>'02-Mapa de riesgo'!G431</f>
        <v>0</v>
      </c>
      <c r="K430" s="207">
        <f>'02-Mapa de riesgo'!L431</f>
        <v>0</v>
      </c>
      <c r="L430" s="207">
        <f>'02-Mapa de riesgo'!Q431</f>
        <v>0</v>
      </c>
      <c r="M430" s="208">
        <f>'02-Mapa de riesgo'!U431</f>
        <v>0</v>
      </c>
      <c r="N430" s="208">
        <f>'02-Mapa de riesgo'!Z431</f>
        <v>0</v>
      </c>
      <c r="O430" s="448" t="e">
        <f>'02-Mapa de riesgo'!AB431</f>
        <v>#DIV/0!</v>
      </c>
      <c r="P430" s="157"/>
      <c r="Q430" s="210">
        <f>'02-Mapa de riesgo'!AG431</f>
        <v>0</v>
      </c>
      <c r="R430" s="210">
        <f>'02-Mapa de riesgo'!AH431</f>
        <v>0</v>
      </c>
      <c r="S430" s="211">
        <f>'02-Mapa de riesgo'!AJ431</f>
        <v>0</v>
      </c>
      <c r="T430" s="156"/>
      <c r="U430" s="157"/>
      <c r="V430" s="157"/>
      <c r="W430" s="465"/>
      <c r="X430" s="59"/>
    </row>
    <row r="431" spans="1:24" ht="12.75" customHeight="1" x14ac:dyDescent="0.2">
      <c r="A431" s="443"/>
      <c r="B431" s="443"/>
      <c r="C431" s="443"/>
      <c r="D431" s="443"/>
      <c r="E431" s="443"/>
      <c r="F431" s="443"/>
      <c r="G431" s="443"/>
      <c r="H431" s="446"/>
      <c r="I431" s="446"/>
      <c r="J431" s="236">
        <f>'02-Mapa de riesgo'!G432</f>
        <v>0</v>
      </c>
      <c r="K431" s="207">
        <f>'02-Mapa de riesgo'!L432</f>
        <v>0</v>
      </c>
      <c r="L431" s="207">
        <f>'02-Mapa de riesgo'!Q432</f>
        <v>0</v>
      </c>
      <c r="M431" s="208">
        <f>'02-Mapa de riesgo'!U432</f>
        <v>0</v>
      </c>
      <c r="N431" s="208">
        <f>'02-Mapa de riesgo'!Z432</f>
        <v>0</v>
      </c>
      <c r="O431" s="449"/>
      <c r="P431" s="157"/>
      <c r="Q431" s="210">
        <f>'02-Mapa de riesgo'!AG432</f>
        <v>0</v>
      </c>
      <c r="R431" s="210">
        <f>'02-Mapa de riesgo'!AH432</f>
        <v>0</v>
      </c>
      <c r="S431" s="211">
        <f>'02-Mapa de riesgo'!AJ432</f>
        <v>0</v>
      </c>
      <c r="T431" s="156"/>
      <c r="U431" s="157"/>
      <c r="V431" s="157"/>
      <c r="W431" s="452"/>
      <c r="X431" s="59"/>
    </row>
    <row r="432" spans="1:24" ht="12.75" customHeight="1" x14ac:dyDescent="0.2">
      <c r="A432" s="444"/>
      <c r="B432" s="444"/>
      <c r="C432" s="444"/>
      <c r="D432" s="444"/>
      <c r="E432" s="444"/>
      <c r="F432" s="444"/>
      <c r="G432" s="444"/>
      <c r="H432" s="447"/>
      <c r="I432" s="447"/>
      <c r="J432" s="236">
        <f>'02-Mapa de riesgo'!G433</f>
        <v>0</v>
      </c>
      <c r="K432" s="207">
        <f>'02-Mapa de riesgo'!L433</f>
        <v>0</v>
      </c>
      <c r="L432" s="207">
        <f>'02-Mapa de riesgo'!Q433</f>
        <v>0</v>
      </c>
      <c r="M432" s="208">
        <f>'02-Mapa de riesgo'!U433</f>
        <v>0</v>
      </c>
      <c r="N432" s="208">
        <f>'02-Mapa de riesgo'!Z433</f>
        <v>0</v>
      </c>
      <c r="O432" s="450"/>
      <c r="P432" s="157"/>
      <c r="Q432" s="210">
        <f>'02-Mapa de riesgo'!AG433</f>
        <v>0</v>
      </c>
      <c r="R432" s="210">
        <f>'02-Mapa de riesgo'!AH433</f>
        <v>0</v>
      </c>
      <c r="S432" s="211">
        <f>'02-Mapa de riesgo'!AJ433</f>
        <v>0</v>
      </c>
      <c r="T432" s="156"/>
      <c r="U432" s="157"/>
      <c r="V432" s="157"/>
      <c r="W432" s="453"/>
      <c r="X432" s="59"/>
    </row>
    <row r="433" spans="1:24" ht="12.75" customHeight="1" x14ac:dyDescent="0.2">
      <c r="A433" s="454">
        <v>142</v>
      </c>
      <c r="B433" s="454" t="e">
        <f>'01-Mapa de Riesgos'!#REF!</f>
        <v>#REF!</v>
      </c>
      <c r="C433" s="455" t="e">
        <f>+'01-Mapa de Riesgos'!#REF!</f>
        <v>#REF!</v>
      </c>
      <c r="D433" s="455" t="e">
        <f>'01-Mapa de Riesgos'!#REF!</f>
        <v>#REF!</v>
      </c>
      <c r="E433" s="456" t="str">
        <f>'01-Mapa de Riesgos'!N434</f>
        <v xml:space="preserve">     </v>
      </c>
      <c r="F433" s="442" t="str">
        <f>'02-Mapa de riesgo'!AD434</f>
        <v>LEVE</v>
      </c>
      <c r="G433" s="442">
        <f>'02-Mapa de riesgo'!AE434</f>
        <v>0</v>
      </c>
      <c r="H433" s="464"/>
      <c r="I433" s="464"/>
      <c r="J433" s="236">
        <f>'02-Mapa de riesgo'!G434</f>
        <v>0</v>
      </c>
      <c r="K433" s="207">
        <f>'02-Mapa de riesgo'!L434</f>
        <v>0</v>
      </c>
      <c r="L433" s="207">
        <f>'02-Mapa de riesgo'!Q434</f>
        <v>0</v>
      </c>
      <c r="M433" s="208">
        <f>'02-Mapa de riesgo'!U434</f>
        <v>0</v>
      </c>
      <c r="N433" s="208">
        <f>'02-Mapa de riesgo'!Z434</f>
        <v>0</v>
      </c>
      <c r="O433" s="448" t="e">
        <f>'02-Mapa de riesgo'!AB434</f>
        <v>#DIV/0!</v>
      </c>
      <c r="P433" s="157"/>
      <c r="Q433" s="210">
        <f>'02-Mapa de riesgo'!AG434</f>
        <v>0</v>
      </c>
      <c r="R433" s="210">
        <f>'02-Mapa de riesgo'!AH434</f>
        <v>0</v>
      </c>
      <c r="S433" s="211">
        <f>'02-Mapa de riesgo'!AJ434</f>
        <v>0</v>
      </c>
      <c r="T433" s="156"/>
      <c r="U433" s="157"/>
      <c r="V433" s="157"/>
      <c r="W433" s="465"/>
      <c r="X433" s="59"/>
    </row>
    <row r="434" spans="1:24" ht="12.75" customHeight="1" x14ac:dyDescent="0.2">
      <c r="A434" s="443"/>
      <c r="B434" s="443"/>
      <c r="C434" s="443"/>
      <c r="D434" s="443"/>
      <c r="E434" s="443"/>
      <c r="F434" s="443"/>
      <c r="G434" s="443"/>
      <c r="H434" s="446"/>
      <c r="I434" s="446"/>
      <c r="J434" s="236">
        <f>'02-Mapa de riesgo'!G435</f>
        <v>0</v>
      </c>
      <c r="K434" s="207">
        <f>'02-Mapa de riesgo'!L435</f>
        <v>0</v>
      </c>
      <c r="L434" s="207">
        <f>'02-Mapa de riesgo'!Q435</f>
        <v>0</v>
      </c>
      <c r="M434" s="208">
        <f>'02-Mapa de riesgo'!U435</f>
        <v>0</v>
      </c>
      <c r="N434" s="208">
        <f>'02-Mapa de riesgo'!Z435</f>
        <v>0</v>
      </c>
      <c r="O434" s="449"/>
      <c r="P434" s="157"/>
      <c r="Q434" s="210">
        <f>'02-Mapa de riesgo'!AG435</f>
        <v>0</v>
      </c>
      <c r="R434" s="210">
        <f>'02-Mapa de riesgo'!AH435</f>
        <v>0</v>
      </c>
      <c r="S434" s="211">
        <f>'02-Mapa de riesgo'!AJ435</f>
        <v>0</v>
      </c>
      <c r="T434" s="156"/>
      <c r="U434" s="157"/>
      <c r="V434" s="157"/>
      <c r="W434" s="452"/>
      <c r="X434" s="59"/>
    </row>
    <row r="435" spans="1:24" ht="12.75" customHeight="1" x14ac:dyDescent="0.2">
      <c r="A435" s="444"/>
      <c r="B435" s="444"/>
      <c r="C435" s="444"/>
      <c r="D435" s="444"/>
      <c r="E435" s="444"/>
      <c r="F435" s="444"/>
      <c r="G435" s="444"/>
      <c r="H435" s="447"/>
      <c r="I435" s="447"/>
      <c r="J435" s="236">
        <f>'02-Mapa de riesgo'!G436</f>
        <v>0</v>
      </c>
      <c r="K435" s="207">
        <f>'02-Mapa de riesgo'!L436</f>
        <v>0</v>
      </c>
      <c r="L435" s="207">
        <f>'02-Mapa de riesgo'!Q436</f>
        <v>0</v>
      </c>
      <c r="M435" s="208">
        <f>'02-Mapa de riesgo'!U436</f>
        <v>0</v>
      </c>
      <c r="N435" s="208">
        <f>'02-Mapa de riesgo'!Z436</f>
        <v>0</v>
      </c>
      <c r="O435" s="450"/>
      <c r="P435" s="157"/>
      <c r="Q435" s="210">
        <f>'02-Mapa de riesgo'!AG436</f>
        <v>0</v>
      </c>
      <c r="R435" s="210">
        <f>'02-Mapa de riesgo'!AH436</f>
        <v>0</v>
      </c>
      <c r="S435" s="211">
        <f>'02-Mapa de riesgo'!AJ436</f>
        <v>0</v>
      </c>
      <c r="T435" s="156"/>
      <c r="U435" s="157"/>
      <c r="V435" s="157"/>
      <c r="W435" s="453"/>
      <c r="X435" s="59"/>
    </row>
    <row r="436" spans="1:24" ht="12.75" customHeight="1" x14ac:dyDescent="0.2">
      <c r="A436" s="454">
        <v>143</v>
      </c>
      <c r="B436" s="454" t="e">
        <f>'01-Mapa de Riesgos'!#REF!</f>
        <v>#REF!</v>
      </c>
      <c r="C436" s="455" t="e">
        <f>+'01-Mapa de Riesgos'!#REF!</f>
        <v>#REF!</v>
      </c>
      <c r="D436" s="455" t="e">
        <f>'01-Mapa de Riesgos'!#REF!</f>
        <v>#REF!</v>
      </c>
      <c r="E436" s="456" t="str">
        <f>'01-Mapa de Riesgos'!N437</f>
        <v xml:space="preserve">     </v>
      </c>
      <c r="F436" s="442" t="str">
        <f>'02-Mapa de riesgo'!AD437</f>
        <v>LEVE</v>
      </c>
      <c r="G436" s="442">
        <f>'02-Mapa de riesgo'!AE437</f>
        <v>0</v>
      </c>
      <c r="H436" s="464"/>
      <c r="I436" s="464"/>
      <c r="J436" s="236">
        <f>'02-Mapa de riesgo'!G437</f>
        <v>0</v>
      </c>
      <c r="K436" s="207">
        <f>'02-Mapa de riesgo'!L437</f>
        <v>0</v>
      </c>
      <c r="L436" s="207">
        <f>'02-Mapa de riesgo'!Q437</f>
        <v>0</v>
      </c>
      <c r="M436" s="208">
        <f>'02-Mapa de riesgo'!U437</f>
        <v>0</v>
      </c>
      <c r="N436" s="208">
        <f>'02-Mapa de riesgo'!Z437</f>
        <v>0</v>
      </c>
      <c r="O436" s="448" t="e">
        <f>'02-Mapa de riesgo'!AB437</f>
        <v>#DIV/0!</v>
      </c>
      <c r="P436" s="157"/>
      <c r="Q436" s="210">
        <f>'02-Mapa de riesgo'!AG437</f>
        <v>0</v>
      </c>
      <c r="R436" s="210">
        <f>'02-Mapa de riesgo'!AH437</f>
        <v>0</v>
      </c>
      <c r="S436" s="211">
        <f>'02-Mapa de riesgo'!AJ437</f>
        <v>0</v>
      </c>
      <c r="T436" s="156"/>
      <c r="U436" s="157"/>
      <c r="V436" s="157"/>
      <c r="W436" s="465"/>
      <c r="X436" s="59"/>
    </row>
    <row r="437" spans="1:24" ht="12.75" customHeight="1" x14ac:dyDescent="0.2">
      <c r="A437" s="443"/>
      <c r="B437" s="443"/>
      <c r="C437" s="443"/>
      <c r="D437" s="443"/>
      <c r="E437" s="443"/>
      <c r="F437" s="443"/>
      <c r="G437" s="443"/>
      <c r="H437" s="446"/>
      <c r="I437" s="446"/>
      <c r="J437" s="236">
        <f>'02-Mapa de riesgo'!G438</f>
        <v>0</v>
      </c>
      <c r="K437" s="207">
        <f>'02-Mapa de riesgo'!L438</f>
        <v>0</v>
      </c>
      <c r="L437" s="207">
        <f>'02-Mapa de riesgo'!Q438</f>
        <v>0</v>
      </c>
      <c r="M437" s="208">
        <f>'02-Mapa de riesgo'!U438</f>
        <v>0</v>
      </c>
      <c r="N437" s="208">
        <f>'02-Mapa de riesgo'!Z438</f>
        <v>0</v>
      </c>
      <c r="O437" s="449"/>
      <c r="P437" s="157"/>
      <c r="Q437" s="210">
        <f>'02-Mapa de riesgo'!AG438</f>
        <v>0</v>
      </c>
      <c r="R437" s="210">
        <f>'02-Mapa de riesgo'!AH438</f>
        <v>0</v>
      </c>
      <c r="S437" s="211">
        <f>'02-Mapa de riesgo'!AJ438</f>
        <v>0</v>
      </c>
      <c r="T437" s="156"/>
      <c r="U437" s="157"/>
      <c r="V437" s="157"/>
      <c r="W437" s="452"/>
      <c r="X437" s="59"/>
    </row>
    <row r="438" spans="1:24" ht="12.75" customHeight="1" x14ac:dyDescent="0.2">
      <c r="A438" s="444"/>
      <c r="B438" s="444"/>
      <c r="C438" s="444"/>
      <c r="D438" s="444"/>
      <c r="E438" s="444"/>
      <c r="F438" s="444"/>
      <c r="G438" s="444"/>
      <c r="H438" s="447"/>
      <c r="I438" s="447"/>
      <c r="J438" s="236">
        <f>'02-Mapa de riesgo'!G439</f>
        <v>0</v>
      </c>
      <c r="K438" s="207">
        <f>'02-Mapa de riesgo'!L439</f>
        <v>0</v>
      </c>
      <c r="L438" s="207">
        <f>'02-Mapa de riesgo'!Q439</f>
        <v>0</v>
      </c>
      <c r="M438" s="208">
        <f>'02-Mapa de riesgo'!U439</f>
        <v>0</v>
      </c>
      <c r="N438" s="208">
        <f>'02-Mapa de riesgo'!Z439</f>
        <v>0</v>
      </c>
      <c r="O438" s="450"/>
      <c r="P438" s="157"/>
      <c r="Q438" s="210">
        <f>'02-Mapa de riesgo'!AG439</f>
        <v>0</v>
      </c>
      <c r="R438" s="210">
        <f>'02-Mapa de riesgo'!AH439</f>
        <v>0</v>
      </c>
      <c r="S438" s="211">
        <f>'02-Mapa de riesgo'!AJ439</f>
        <v>0</v>
      </c>
      <c r="T438" s="156"/>
      <c r="U438" s="157"/>
      <c r="V438" s="157"/>
      <c r="W438" s="453"/>
      <c r="X438" s="59"/>
    </row>
    <row r="439" spans="1:24" ht="12.75" customHeight="1" x14ac:dyDescent="0.2">
      <c r="A439" s="457">
        <v>144</v>
      </c>
      <c r="B439" s="454" t="e">
        <f>'01-Mapa de Riesgos'!#REF!</f>
        <v>#REF!</v>
      </c>
      <c r="C439" s="455" t="e">
        <f>+'01-Mapa de Riesgos'!#REF!</f>
        <v>#REF!</v>
      </c>
      <c r="D439" s="455" t="e">
        <f>'01-Mapa de Riesgos'!#REF!</f>
        <v>#REF!</v>
      </c>
      <c r="E439" s="456" t="str">
        <f>'01-Mapa de Riesgos'!N440</f>
        <v xml:space="preserve">     </v>
      </c>
      <c r="F439" s="442" t="str">
        <f>'02-Mapa de riesgo'!AD440</f>
        <v>LEVE</v>
      </c>
      <c r="G439" s="442">
        <f>'02-Mapa de riesgo'!AE440</f>
        <v>0</v>
      </c>
      <c r="H439" s="463"/>
      <c r="I439" s="464"/>
      <c r="J439" s="236">
        <f>'02-Mapa de riesgo'!G440</f>
        <v>0</v>
      </c>
      <c r="K439" s="207">
        <f>'02-Mapa de riesgo'!L440</f>
        <v>0</v>
      </c>
      <c r="L439" s="207">
        <f>'02-Mapa de riesgo'!Q440</f>
        <v>0</v>
      </c>
      <c r="M439" s="208">
        <f>'02-Mapa de riesgo'!U440</f>
        <v>0</v>
      </c>
      <c r="N439" s="208">
        <f>'02-Mapa de riesgo'!Z440</f>
        <v>0</v>
      </c>
      <c r="O439" s="448" t="e">
        <f>'02-Mapa de riesgo'!AB440</f>
        <v>#DIV/0!</v>
      </c>
      <c r="P439" s="157"/>
      <c r="Q439" s="210">
        <f>'02-Mapa de riesgo'!AG440</f>
        <v>0</v>
      </c>
      <c r="R439" s="210">
        <f>'02-Mapa de riesgo'!AH440</f>
        <v>0</v>
      </c>
      <c r="S439" s="211">
        <f>'02-Mapa de riesgo'!AJ440</f>
        <v>0</v>
      </c>
      <c r="T439" s="156"/>
      <c r="U439" s="157"/>
      <c r="V439" s="157"/>
      <c r="W439" s="465"/>
      <c r="X439" s="59"/>
    </row>
    <row r="440" spans="1:24" ht="12.75" customHeight="1" x14ac:dyDescent="0.2">
      <c r="A440" s="443"/>
      <c r="B440" s="443"/>
      <c r="C440" s="443"/>
      <c r="D440" s="443"/>
      <c r="E440" s="443"/>
      <c r="F440" s="443"/>
      <c r="G440" s="443"/>
      <c r="H440" s="446"/>
      <c r="I440" s="446"/>
      <c r="J440" s="236">
        <f>'02-Mapa de riesgo'!G441</f>
        <v>0</v>
      </c>
      <c r="K440" s="207">
        <f>'02-Mapa de riesgo'!L441</f>
        <v>0</v>
      </c>
      <c r="L440" s="207">
        <f>'02-Mapa de riesgo'!Q441</f>
        <v>0</v>
      </c>
      <c r="M440" s="208">
        <f>'02-Mapa de riesgo'!U441</f>
        <v>0</v>
      </c>
      <c r="N440" s="208">
        <f>'02-Mapa de riesgo'!Z441</f>
        <v>0</v>
      </c>
      <c r="O440" s="449"/>
      <c r="P440" s="157"/>
      <c r="Q440" s="210">
        <f>'02-Mapa de riesgo'!AG441</f>
        <v>0</v>
      </c>
      <c r="R440" s="210">
        <f>'02-Mapa de riesgo'!AH441</f>
        <v>0</v>
      </c>
      <c r="S440" s="211">
        <f>'02-Mapa de riesgo'!AJ441</f>
        <v>0</v>
      </c>
      <c r="T440" s="156"/>
      <c r="U440" s="157"/>
      <c r="V440" s="157"/>
      <c r="W440" s="452"/>
      <c r="X440" s="59"/>
    </row>
    <row r="441" spans="1:24" ht="12.75" customHeight="1" x14ac:dyDescent="0.2">
      <c r="A441" s="444"/>
      <c r="B441" s="444"/>
      <c r="C441" s="444"/>
      <c r="D441" s="444"/>
      <c r="E441" s="444"/>
      <c r="F441" s="444"/>
      <c r="G441" s="444"/>
      <c r="H441" s="447"/>
      <c r="I441" s="447"/>
      <c r="J441" s="236">
        <f>'02-Mapa de riesgo'!G442</f>
        <v>0</v>
      </c>
      <c r="K441" s="207">
        <f>'02-Mapa de riesgo'!L442</f>
        <v>0</v>
      </c>
      <c r="L441" s="207">
        <f>'02-Mapa de riesgo'!Q442</f>
        <v>0</v>
      </c>
      <c r="M441" s="208">
        <f>'02-Mapa de riesgo'!U442</f>
        <v>0</v>
      </c>
      <c r="N441" s="208">
        <f>'02-Mapa de riesgo'!Z442</f>
        <v>0</v>
      </c>
      <c r="O441" s="450"/>
      <c r="P441" s="157"/>
      <c r="Q441" s="210">
        <f>'02-Mapa de riesgo'!AG442</f>
        <v>0</v>
      </c>
      <c r="R441" s="210">
        <f>'02-Mapa de riesgo'!AH442</f>
        <v>0</v>
      </c>
      <c r="S441" s="211">
        <f>'02-Mapa de riesgo'!AJ442</f>
        <v>0</v>
      </c>
      <c r="T441" s="156"/>
      <c r="U441" s="157"/>
      <c r="V441" s="157"/>
      <c r="W441" s="453"/>
      <c r="X441" s="59"/>
    </row>
    <row r="442" spans="1:24" ht="12.75" customHeight="1" x14ac:dyDescent="0.2">
      <c r="A442" s="454">
        <v>145</v>
      </c>
      <c r="B442" s="454" t="e">
        <f>'01-Mapa de Riesgos'!#REF!</f>
        <v>#REF!</v>
      </c>
      <c r="C442" s="455" t="e">
        <f>+'01-Mapa de Riesgos'!#REF!</f>
        <v>#REF!</v>
      </c>
      <c r="D442" s="455" t="e">
        <f>'01-Mapa de Riesgos'!#REF!</f>
        <v>#REF!</v>
      </c>
      <c r="E442" s="456" t="str">
        <f>'01-Mapa de Riesgos'!N443</f>
        <v xml:space="preserve">     </v>
      </c>
      <c r="F442" s="442" t="str">
        <f>'02-Mapa de riesgo'!AD443</f>
        <v>LEVE</v>
      </c>
      <c r="G442" s="442">
        <f>'02-Mapa de riesgo'!AE443</f>
        <v>0</v>
      </c>
      <c r="H442" s="463"/>
      <c r="I442" s="464"/>
      <c r="J442" s="236">
        <f>'02-Mapa de riesgo'!G443</f>
        <v>0</v>
      </c>
      <c r="K442" s="207">
        <f>'02-Mapa de riesgo'!L443</f>
        <v>0</v>
      </c>
      <c r="L442" s="207">
        <f>'02-Mapa de riesgo'!Q443</f>
        <v>0</v>
      </c>
      <c r="M442" s="208">
        <f>'02-Mapa de riesgo'!U443</f>
        <v>0</v>
      </c>
      <c r="N442" s="208">
        <f>'02-Mapa de riesgo'!Z443</f>
        <v>0</v>
      </c>
      <c r="O442" s="448" t="e">
        <f>'02-Mapa de riesgo'!AB443</f>
        <v>#DIV/0!</v>
      </c>
      <c r="P442" s="157"/>
      <c r="Q442" s="210">
        <f>'02-Mapa de riesgo'!AG443</f>
        <v>0</v>
      </c>
      <c r="R442" s="210">
        <f>'02-Mapa de riesgo'!AH443</f>
        <v>0</v>
      </c>
      <c r="S442" s="211">
        <f>'02-Mapa de riesgo'!AJ443</f>
        <v>0</v>
      </c>
      <c r="T442" s="156"/>
      <c r="U442" s="157"/>
      <c r="V442" s="157"/>
      <c r="W442" s="465"/>
      <c r="X442" s="59"/>
    </row>
    <row r="443" spans="1:24" ht="12.75" customHeight="1" x14ac:dyDescent="0.2">
      <c r="A443" s="443"/>
      <c r="B443" s="443"/>
      <c r="C443" s="443"/>
      <c r="D443" s="443"/>
      <c r="E443" s="443"/>
      <c r="F443" s="443"/>
      <c r="G443" s="443"/>
      <c r="H443" s="446"/>
      <c r="I443" s="446"/>
      <c r="J443" s="236">
        <f>'02-Mapa de riesgo'!G444</f>
        <v>0</v>
      </c>
      <c r="K443" s="207">
        <f>'02-Mapa de riesgo'!L444</f>
        <v>0</v>
      </c>
      <c r="L443" s="207">
        <f>'02-Mapa de riesgo'!Q444</f>
        <v>0</v>
      </c>
      <c r="M443" s="208">
        <f>'02-Mapa de riesgo'!U444</f>
        <v>0</v>
      </c>
      <c r="N443" s="208">
        <f>'02-Mapa de riesgo'!Z444</f>
        <v>0</v>
      </c>
      <c r="O443" s="449"/>
      <c r="P443" s="157"/>
      <c r="Q443" s="210">
        <f>'02-Mapa de riesgo'!AG444</f>
        <v>0</v>
      </c>
      <c r="R443" s="210">
        <f>'02-Mapa de riesgo'!AH444</f>
        <v>0</v>
      </c>
      <c r="S443" s="211">
        <f>'02-Mapa de riesgo'!AJ444</f>
        <v>0</v>
      </c>
      <c r="T443" s="156"/>
      <c r="U443" s="157"/>
      <c r="V443" s="157"/>
      <c r="W443" s="452"/>
      <c r="X443" s="59"/>
    </row>
    <row r="444" spans="1:24" ht="12.75" customHeight="1" x14ac:dyDescent="0.2">
      <c r="A444" s="444"/>
      <c r="B444" s="444"/>
      <c r="C444" s="444"/>
      <c r="D444" s="444"/>
      <c r="E444" s="444"/>
      <c r="F444" s="444"/>
      <c r="G444" s="444"/>
      <c r="H444" s="447"/>
      <c r="I444" s="447"/>
      <c r="J444" s="236">
        <f>'02-Mapa de riesgo'!G445</f>
        <v>0</v>
      </c>
      <c r="K444" s="207">
        <f>'02-Mapa de riesgo'!L445</f>
        <v>0</v>
      </c>
      <c r="L444" s="207">
        <f>'02-Mapa de riesgo'!Q445</f>
        <v>0</v>
      </c>
      <c r="M444" s="208">
        <f>'02-Mapa de riesgo'!U445</f>
        <v>0</v>
      </c>
      <c r="N444" s="208">
        <f>'02-Mapa de riesgo'!Z445</f>
        <v>0</v>
      </c>
      <c r="O444" s="450"/>
      <c r="P444" s="157"/>
      <c r="Q444" s="210">
        <f>'02-Mapa de riesgo'!AG445</f>
        <v>0</v>
      </c>
      <c r="R444" s="210">
        <f>'02-Mapa de riesgo'!AH445</f>
        <v>0</v>
      </c>
      <c r="S444" s="211">
        <f>'02-Mapa de riesgo'!AJ445</f>
        <v>0</v>
      </c>
      <c r="T444" s="156"/>
      <c r="U444" s="157"/>
      <c r="V444" s="157"/>
      <c r="W444" s="453"/>
      <c r="X444" s="59"/>
    </row>
    <row r="445" spans="1:24" ht="12.75" customHeight="1" x14ac:dyDescent="0.2">
      <c r="A445" s="454">
        <v>146</v>
      </c>
      <c r="B445" s="454" t="e">
        <f>'01-Mapa de Riesgos'!#REF!</f>
        <v>#REF!</v>
      </c>
      <c r="C445" s="455" t="e">
        <f>+'01-Mapa de Riesgos'!#REF!</f>
        <v>#REF!</v>
      </c>
      <c r="D445" s="455" t="e">
        <f>'01-Mapa de Riesgos'!#REF!</f>
        <v>#REF!</v>
      </c>
      <c r="E445" s="456" t="str">
        <f>'01-Mapa de Riesgos'!N446</f>
        <v xml:space="preserve">     </v>
      </c>
      <c r="F445" s="442" t="str">
        <f>'02-Mapa de riesgo'!AD446</f>
        <v>LEVE</v>
      </c>
      <c r="G445" s="442">
        <f>'02-Mapa de riesgo'!AE446</f>
        <v>0</v>
      </c>
      <c r="H445" s="464"/>
      <c r="I445" s="464"/>
      <c r="J445" s="236">
        <f>'02-Mapa de riesgo'!G446</f>
        <v>0</v>
      </c>
      <c r="K445" s="207">
        <f>'02-Mapa de riesgo'!L446</f>
        <v>0</v>
      </c>
      <c r="L445" s="207">
        <f>'02-Mapa de riesgo'!Q446</f>
        <v>0</v>
      </c>
      <c r="M445" s="208">
        <f>'02-Mapa de riesgo'!U446</f>
        <v>0</v>
      </c>
      <c r="N445" s="208">
        <f>'02-Mapa de riesgo'!Z446</f>
        <v>0</v>
      </c>
      <c r="O445" s="448" t="e">
        <f>'02-Mapa de riesgo'!AB446</f>
        <v>#DIV/0!</v>
      </c>
      <c r="P445" s="157"/>
      <c r="Q445" s="210">
        <f>'02-Mapa de riesgo'!AG446</f>
        <v>0</v>
      </c>
      <c r="R445" s="210">
        <f>'02-Mapa de riesgo'!AH446</f>
        <v>0</v>
      </c>
      <c r="S445" s="211">
        <f>'02-Mapa de riesgo'!AJ446</f>
        <v>0</v>
      </c>
      <c r="T445" s="156"/>
      <c r="U445" s="157"/>
      <c r="V445" s="157"/>
      <c r="W445" s="465"/>
      <c r="X445" s="59"/>
    </row>
    <row r="446" spans="1:24" ht="12.75" customHeight="1" x14ac:dyDescent="0.2">
      <c r="A446" s="443"/>
      <c r="B446" s="443"/>
      <c r="C446" s="443"/>
      <c r="D446" s="443"/>
      <c r="E446" s="443"/>
      <c r="F446" s="443"/>
      <c r="G446" s="443"/>
      <c r="H446" s="446"/>
      <c r="I446" s="446"/>
      <c r="J446" s="236">
        <f>'02-Mapa de riesgo'!G447</f>
        <v>0</v>
      </c>
      <c r="K446" s="207">
        <f>'02-Mapa de riesgo'!L447</f>
        <v>0</v>
      </c>
      <c r="L446" s="207">
        <f>'02-Mapa de riesgo'!Q447</f>
        <v>0</v>
      </c>
      <c r="M446" s="208">
        <f>'02-Mapa de riesgo'!U447</f>
        <v>0</v>
      </c>
      <c r="N446" s="208">
        <f>'02-Mapa de riesgo'!Z447</f>
        <v>0</v>
      </c>
      <c r="O446" s="449"/>
      <c r="P446" s="157"/>
      <c r="Q446" s="210">
        <f>'02-Mapa de riesgo'!AG447</f>
        <v>0</v>
      </c>
      <c r="R446" s="210">
        <f>'02-Mapa de riesgo'!AH447</f>
        <v>0</v>
      </c>
      <c r="S446" s="211">
        <f>'02-Mapa de riesgo'!AJ447</f>
        <v>0</v>
      </c>
      <c r="T446" s="156"/>
      <c r="U446" s="157"/>
      <c r="V446" s="157"/>
      <c r="W446" s="452"/>
      <c r="X446" s="59"/>
    </row>
    <row r="447" spans="1:24" ht="12.75" customHeight="1" x14ac:dyDescent="0.2">
      <c r="A447" s="444"/>
      <c r="B447" s="444"/>
      <c r="C447" s="444"/>
      <c r="D447" s="444"/>
      <c r="E447" s="444"/>
      <c r="F447" s="444"/>
      <c r="G447" s="444"/>
      <c r="H447" s="447"/>
      <c r="I447" s="447"/>
      <c r="J447" s="236">
        <f>'02-Mapa de riesgo'!G448</f>
        <v>0</v>
      </c>
      <c r="K447" s="207">
        <f>'02-Mapa de riesgo'!L448</f>
        <v>0</v>
      </c>
      <c r="L447" s="207">
        <f>'02-Mapa de riesgo'!Q448</f>
        <v>0</v>
      </c>
      <c r="M447" s="208">
        <f>'02-Mapa de riesgo'!U448</f>
        <v>0</v>
      </c>
      <c r="N447" s="208">
        <f>'02-Mapa de riesgo'!Z448</f>
        <v>0</v>
      </c>
      <c r="O447" s="450"/>
      <c r="P447" s="157"/>
      <c r="Q447" s="210">
        <f>'02-Mapa de riesgo'!AG448</f>
        <v>0</v>
      </c>
      <c r="R447" s="210">
        <f>'02-Mapa de riesgo'!AH448</f>
        <v>0</v>
      </c>
      <c r="S447" s="211">
        <f>'02-Mapa de riesgo'!AJ448</f>
        <v>0</v>
      </c>
      <c r="T447" s="156"/>
      <c r="U447" s="157"/>
      <c r="V447" s="157"/>
      <c r="W447" s="453"/>
      <c r="X447" s="59"/>
    </row>
    <row r="448" spans="1:24" ht="12.75" customHeight="1" x14ac:dyDescent="0.2">
      <c r="A448" s="454">
        <v>147</v>
      </c>
      <c r="B448" s="454" t="str">
        <f>'01-Mapa de Riesgos'!D359</f>
        <v>EXTENSIÓN_PROYECCIÓN_SOCIAL</v>
      </c>
      <c r="C448" s="455" t="str">
        <f>+'01-Mapa de Riesgos'!F359</f>
        <v>NO</v>
      </c>
      <c r="D448" s="455" t="str">
        <f>'01-Mapa de Riesgos'!J359</f>
        <v>Gestión</v>
      </c>
      <c r="E448" s="456" t="str">
        <f>'01-Mapa de Riesgos'!N449</f>
        <v xml:space="preserve">     </v>
      </c>
      <c r="F448" s="442" t="str">
        <f>'02-Mapa de riesgo'!AD449</f>
        <v>LEVE</v>
      </c>
      <c r="G448" s="442">
        <f>'02-Mapa de riesgo'!AE449</f>
        <v>0</v>
      </c>
      <c r="H448" s="464"/>
      <c r="I448" s="464"/>
      <c r="J448" s="236">
        <f>'02-Mapa de riesgo'!G449</f>
        <v>0</v>
      </c>
      <c r="K448" s="207">
        <f>'02-Mapa de riesgo'!L449</f>
        <v>0</v>
      </c>
      <c r="L448" s="207">
        <f>'02-Mapa de riesgo'!Q449</f>
        <v>0</v>
      </c>
      <c r="M448" s="208">
        <f>'02-Mapa de riesgo'!U449</f>
        <v>0</v>
      </c>
      <c r="N448" s="208">
        <f>'02-Mapa de riesgo'!Z449</f>
        <v>0</v>
      </c>
      <c r="O448" s="448" t="e">
        <f>'02-Mapa de riesgo'!AB449</f>
        <v>#DIV/0!</v>
      </c>
      <c r="P448" s="157"/>
      <c r="Q448" s="210">
        <f>'02-Mapa de riesgo'!AG449</f>
        <v>0</v>
      </c>
      <c r="R448" s="210">
        <f>'02-Mapa de riesgo'!AH449</f>
        <v>0</v>
      </c>
      <c r="S448" s="211">
        <f>'02-Mapa de riesgo'!AJ449</f>
        <v>0</v>
      </c>
      <c r="T448" s="156"/>
      <c r="U448" s="157"/>
      <c r="V448" s="157"/>
      <c r="W448" s="465"/>
      <c r="X448" s="59"/>
    </row>
    <row r="449" spans="1:24" ht="12.75" customHeight="1" x14ac:dyDescent="0.2">
      <c r="A449" s="443"/>
      <c r="B449" s="443"/>
      <c r="C449" s="443"/>
      <c r="D449" s="443"/>
      <c r="E449" s="443"/>
      <c r="F449" s="443"/>
      <c r="G449" s="443"/>
      <c r="H449" s="446"/>
      <c r="I449" s="446"/>
      <c r="J449" s="236">
        <f>'02-Mapa de riesgo'!G450</f>
        <v>0</v>
      </c>
      <c r="K449" s="207">
        <f>'02-Mapa de riesgo'!L450</f>
        <v>0</v>
      </c>
      <c r="L449" s="207">
        <f>'02-Mapa de riesgo'!Q450</f>
        <v>0</v>
      </c>
      <c r="M449" s="208">
        <f>'02-Mapa de riesgo'!U450</f>
        <v>0</v>
      </c>
      <c r="N449" s="208">
        <f>'02-Mapa de riesgo'!Z450</f>
        <v>0</v>
      </c>
      <c r="O449" s="449"/>
      <c r="P449" s="157"/>
      <c r="Q449" s="210">
        <f>'02-Mapa de riesgo'!AG450</f>
        <v>0</v>
      </c>
      <c r="R449" s="210">
        <f>'02-Mapa de riesgo'!AH450</f>
        <v>0</v>
      </c>
      <c r="S449" s="211">
        <f>'02-Mapa de riesgo'!AJ450</f>
        <v>0</v>
      </c>
      <c r="T449" s="156"/>
      <c r="U449" s="157"/>
      <c r="V449" s="157"/>
      <c r="W449" s="452"/>
      <c r="X449" s="59"/>
    </row>
    <row r="450" spans="1:24" ht="12.75" customHeight="1" x14ac:dyDescent="0.2">
      <c r="A450" s="444"/>
      <c r="B450" s="444"/>
      <c r="C450" s="444"/>
      <c r="D450" s="444"/>
      <c r="E450" s="444"/>
      <c r="F450" s="444"/>
      <c r="G450" s="444"/>
      <c r="H450" s="447"/>
      <c r="I450" s="447"/>
      <c r="J450" s="236">
        <f>'02-Mapa de riesgo'!G451</f>
        <v>0</v>
      </c>
      <c r="K450" s="207">
        <f>'02-Mapa de riesgo'!L451</f>
        <v>0</v>
      </c>
      <c r="L450" s="207">
        <f>'02-Mapa de riesgo'!Q451</f>
        <v>0</v>
      </c>
      <c r="M450" s="208">
        <f>'02-Mapa de riesgo'!U451</f>
        <v>0</v>
      </c>
      <c r="N450" s="208">
        <f>'02-Mapa de riesgo'!Z451</f>
        <v>0</v>
      </c>
      <c r="O450" s="450"/>
      <c r="P450" s="157"/>
      <c r="Q450" s="210">
        <f>'02-Mapa de riesgo'!AG451</f>
        <v>0</v>
      </c>
      <c r="R450" s="210">
        <f>'02-Mapa de riesgo'!AH451</f>
        <v>0</v>
      </c>
      <c r="S450" s="211">
        <f>'02-Mapa de riesgo'!AJ451</f>
        <v>0</v>
      </c>
      <c r="T450" s="156"/>
      <c r="U450" s="157"/>
      <c r="V450" s="157"/>
      <c r="W450" s="453"/>
      <c r="X450" s="59"/>
    </row>
    <row r="451" spans="1:24" ht="12.75" customHeight="1" x14ac:dyDescent="0.2">
      <c r="A451" s="454">
        <v>148</v>
      </c>
      <c r="B451" s="454" t="str">
        <f>'01-Mapa de Riesgos'!D362</f>
        <v>EXTENSIÓN_PROYECCIÓN_SOCIAL</v>
      </c>
      <c r="C451" s="455" t="str">
        <f>+'01-Mapa de Riesgos'!F362</f>
        <v>NO</v>
      </c>
      <c r="D451" s="455" t="str">
        <f>'01-Mapa de Riesgos'!J362</f>
        <v>Gestión</v>
      </c>
      <c r="E451" s="456" t="str">
        <f>'01-Mapa de Riesgos'!N452</f>
        <v xml:space="preserve">     </v>
      </c>
      <c r="F451" s="442" t="str">
        <f>'02-Mapa de riesgo'!AD452</f>
        <v>LEVE</v>
      </c>
      <c r="G451" s="442">
        <f>'02-Mapa de riesgo'!AE452</f>
        <v>0</v>
      </c>
      <c r="H451" s="463"/>
      <c r="I451" s="464"/>
      <c r="J451" s="236">
        <f>'02-Mapa de riesgo'!G452</f>
        <v>0</v>
      </c>
      <c r="K451" s="207">
        <f>'02-Mapa de riesgo'!L452</f>
        <v>0</v>
      </c>
      <c r="L451" s="207">
        <f>'02-Mapa de riesgo'!Q452</f>
        <v>0</v>
      </c>
      <c r="M451" s="208">
        <f>'02-Mapa de riesgo'!U452</f>
        <v>0</v>
      </c>
      <c r="N451" s="208">
        <f>'02-Mapa de riesgo'!Z452</f>
        <v>0</v>
      </c>
      <c r="O451" s="448" t="e">
        <f>'02-Mapa de riesgo'!AB452</f>
        <v>#DIV/0!</v>
      </c>
      <c r="P451" s="157"/>
      <c r="Q451" s="210">
        <f>'02-Mapa de riesgo'!AG452</f>
        <v>0</v>
      </c>
      <c r="R451" s="210">
        <f>'02-Mapa de riesgo'!AH452</f>
        <v>0</v>
      </c>
      <c r="S451" s="211">
        <f>'02-Mapa de riesgo'!AJ452</f>
        <v>0</v>
      </c>
      <c r="T451" s="156"/>
      <c r="U451" s="157"/>
      <c r="V451" s="157"/>
      <c r="W451" s="465"/>
      <c r="X451" s="59"/>
    </row>
    <row r="452" spans="1:24" ht="12.75" customHeight="1" x14ac:dyDescent="0.2">
      <c r="A452" s="443"/>
      <c r="B452" s="443"/>
      <c r="C452" s="443"/>
      <c r="D452" s="443"/>
      <c r="E452" s="443"/>
      <c r="F452" s="443"/>
      <c r="G452" s="443"/>
      <c r="H452" s="446"/>
      <c r="I452" s="446"/>
      <c r="J452" s="236">
        <f>'02-Mapa de riesgo'!G453</f>
        <v>0</v>
      </c>
      <c r="K452" s="207">
        <f>'02-Mapa de riesgo'!L453</f>
        <v>0</v>
      </c>
      <c r="L452" s="207">
        <f>'02-Mapa de riesgo'!Q453</f>
        <v>0</v>
      </c>
      <c r="M452" s="208">
        <f>'02-Mapa de riesgo'!U453</f>
        <v>0</v>
      </c>
      <c r="N452" s="208">
        <f>'02-Mapa de riesgo'!Z453</f>
        <v>0</v>
      </c>
      <c r="O452" s="449"/>
      <c r="P452" s="157"/>
      <c r="Q452" s="210">
        <f>'02-Mapa de riesgo'!AG453</f>
        <v>0</v>
      </c>
      <c r="R452" s="210">
        <f>'02-Mapa de riesgo'!AH453</f>
        <v>0</v>
      </c>
      <c r="S452" s="211">
        <f>'02-Mapa de riesgo'!AJ453</f>
        <v>0</v>
      </c>
      <c r="T452" s="156"/>
      <c r="U452" s="157"/>
      <c r="V452" s="157"/>
      <c r="W452" s="452"/>
      <c r="X452" s="59"/>
    </row>
    <row r="453" spans="1:24" ht="12.75" customHeight="1" x14ac:dyDescent="0.2">
      <c r="A453" s="444"/>
      <c r="B453" s="444"/>
      <c r="C453" s="444"/>
      <c r="D453" s="444"/>
      <c r="E453" s="444"/>
      <c r="F453" s="444"/>
      <c r="G453" s="444"/>
      <c r="H453" s="447"/>
      <c r="I453" s="447"/>
      <c r="J453" s="236">
        <f>'02-Mapa de riesgo'!G454</f>
        <v>0</v>
      </c>
      <c r="K453" s="207">
        <f>'02-Mapa de riesgo'!L454</f>
        <v>0</v>
      </c>
      <c r="L453" s="207">
        <f>'02-Mapa de riesgo'!Q454</f>
        <v>0</v>
      </c>
      <c r="M453" s="208">
        <f>'02-Mapa de riesgo'!U454</f>
        <v>0</v>
      </c>
      <c r="N453" s="208">
        <f>'02-Mapa de riesgo'!Z454</f>
        <v>0</v>
      </c>
      <c r="O453" s="450"/>
      <c r="P453" s="157"/>
      <c r="Q453" s="210">
        <f>'02-Mapa de riesgo'!AG454</f>
        <v>0</v>
      </c>
      <c r="R453" s="210">
        <f>'02-Mapa de riesgo'!AH454</f>
        <v>0</v>
      </c>
      <c r="S453" s="211">
        <f>'02-Mapa de riesgo'!AJ454</f>
        <v>0</v>
      </c>
      <c r="T453" s="156"/>
      <c r="U453" s="157"/>
      <c r="V453" s="157"/>
      <c r="W453" s="453"/>
      <c r="X453" s="59"/>
    </row>
    <row r="454" spans="1:24" ht="12.75" customHeight="1" x14ac:dyDescent="0.2">
      <c r="A454" s="454">
        <v>149</v>
      </c>
      <c r="B454" s="454" t="str">
        <f>'01-Mapa de Riesgos'!D365</f>
        <v>EXTENSIÓN_PROYECCIÓN_SOCIAL</v>
      </c>
      <c r="C454" s="455" t="str">
        <f>+'01-Mapa de Riesgos'!F365</f>
        <v>NO</v>
      </c>
      <c r="D454" s="455" t="str">
        <f>'01-Mapa de Riesgos'!J365</f>
        <v>Gestión</v>
      </c>
      <c r="E454" s="456" t="str">
        <f>'01-Mapa de Riesgos'!N455</f>
        <v xml:space="preserve">     </v>
      </c>
      <c r="F454" s="442" t="str">
        <f>'02-Mapa de riesgo'!AD455</f>
        <v>LEVE</v>
      </c>
      <c r="G454" s="442">
        <f>'02-Mapa de riesgo'!AE455</f>
        <v>0</v>
      </c>
      <c r="H454" s="464"/>
      <c r="I454" s="464"/>
      <c r="J454" s="236">
        <f>'02-Mapa de riesgo'!G455</f>
        <v>0</v>
      </c>
      <c r="K454" s="207">
        <f>'02-Mapa de riesgo'!L455</f>
        <v>0</v>
      </c>
      <c r="L454" s="207">
        <f>'02-Mapa de riesgo'!Q455</f>
        <v>0</v>
      </c>
      <c r="M454" s="208">
        <f>'02-Mapa de riesgo'!U455</f>
        <v>0</v>
      </c>
      <c r="N454" s="208">
        <f>'02-Mapa de riesgo'!Z455</f>
        <v>0</v>
      </c>
      <c r="O454" s="448" t="e">
        <f>'02-Mapa de riesgo'!AB455</f>
        <v>#DIV/0!</v>
      </c>
      <c r="P454" s="157"/>
      <c r="Q454" s="210">
        <f>'02-Mapa de riesgo'!AG455</f>
        <v>0</v>
      </c>
      <c r="R454" s="210">
        <f>'02-Mapa de riesgo'!AH455</f>
        <v>0</v>
      </c>
      <c r="S454" s="211">
        <f>'02-Mapa de riesgo'!AJ455</f>
        <v>0</v>
      </c>
      <c r="T454" s="156"/>
      <c r="U454" s="157"/>
      <c r="V454" s="157"/>
      <c r="W454" s="465"/>
      <c r="X454" s="59"/>
    </row>
    <row r="455" spans="1:24" ht="12.75" customHeight="1" x14ac:dyDescent="0.2">
      <c r="A455" s="443"/>
      <c r="B455" s="443"/>
      <c r="C455" s="443"/>
      <c r="D455" s="443"/>
      <c r="E455" s="443"/>
      <c r="F455" s="443"/>
      <c r="G455" s="443"/>
      <c r="H455" s="446"/>
      <c r="I455" s="446"/>
      <c r="J455" s="236">
        <f>'02-Mapa de riesgo'!G456</f>
        <v>0</v>
      </c>
      <c r="K455" s="207">
        <f>'02-Mapa de riesgo'!L456</f>
        <v>0</v>
      </c>
      <c r="L455" s="207">
        <f>'02-Mapa de riesgo'!Q456</f>
        <v>0</v>
      </c>
      <c r="M455" s="208">
        <f>'02-Mapa de riesgo'!U456</f>
        <v>0</v>
      </c>
      <c r="N455" s="208">
        <f>'02-Mapa de riesgo'!Z456</f>
        <v>0</v>
      </c>
      <c r="O455" s="449"/>
      <c r="P455" s="157"/>
      <c r="Q455" s="210">
        <f>'02-Mapa de riesgo'!AG456</f>
        <v>0</v>
      </c>
      <c r="R455" s="210">
        <f>'02-Mapa de riesgo'!AH456</f>
        <v>0</v>
      </c>
      <c r="S455" s="211">
        <f>'02-Mapa de riesgo'!AJ456</f>
        <v>0</v>
      </c>
      <c r="T455" s="156"/>
      <c r="U455" s="157"/>
      <c r="V455" s="157"/>
      <c r="W455" s="452"/>
      <c r="X455" s="59"/>
    </row>
    <row r="456" spans="1:24" ht="12.75" customHeight="1" x14ac:dyDescent="0.2">
      <c r="A456" s="444"/>
      <c r="B456" s="444"/>
      <c r="C456" s="444"/>
      <c r="D456" s="444"/>
      <c r="E456" s="444"/>
      <c r="F456" s="444"/>
      <c r="G456" s="444"/>
      <c r="H456" s="447"/>
      <c r="I456" s="447"/>
      <c r="J456" s="236">
        <f>'02-Mapa de riesgo'!G457</f>
        <v>0</v>
      </c>
      <c r="K456" s="207">
        <f>'02-Mapa de riesgo'!L457</f>
        <v>0</v>
      </c>
      <c r="L456" s="207">
        <f>'02-Mapa de riesgo'!Q457</f>
        <v>0</v>
      </c>
      <c r="M456" s="208">
        <f>'02-Mapa de riesgo'!U457</f>
        <v>0</v>
      </c>
      <c r="N456" s="208">
        <f>'02-Mapa de riesgo'!Z457</f>
        <v>0</v>
      </c>
      <c r="O456" s="450"/>
      <c r="P456" s="157"/>
      <c r="Q456" s="210">
        <f>'02-Mapa de riesgo'!AG457</f>
        <v>0</v>
      </c>
      <c r="R456" s="210">
        <f>'02-Mapa de riesgo'!AH457</f>
        <v>0</v>
      </c>
      <c r="S456" s="211">
        <f>'02-Mapa de riesgo'!AJ457</f>
        <v>0</v>
      </c>
      <c r="T456" s="156"/>
      <c r="U456" s="157"/>
      <c r="V456" s="157"/>
      <c r="W456" s="453"/>
      <c r="X456" s="59"/>
    </row>
    <row r="457" spans="1:24" ht="12.75" customHeight="1" x14ac:dyDescent="0.2">
      <c r="A457" s="454">
        <v>150</v>
      </c>
      <c r="B457" s="457" t="str">
        <f>'01-Mapa de Riesgos'!D368</f>
        <v>EXTENSIÓN_PROYECCIÓN_SOCIAL</v>
      </c>
      <c r="C457" s="456" t="str">
        <f>+'01-Mapa de Riesgos'!F368</f>
        <v>NO</v>
      </c>
      <c r="D457" s="456" t="str">
        <f>'01-Mapa de Riesgos'!J368</f>
        <v>Gestión</v>
      </c>
      <c r="E457" s="456" t="str">
        <f>'01-Mapa de Riesgos'!N458</f>
        <v xml:space="preserve">     </v>
      </c>
      <c r="F457" s="442" t="str">
        <f>'02-Mapa de riesgo'!AD458</f>
        <v>LEVE</v>
      </c>
      <c r="G457" s="442">
        <f>'02-Mapa de riesgo'!AE458</f>
        <v>0</v>
      </c>
      <c r="H457" s="445"/>
      <c r="I457" s="445"/>
      <c r="J457" s="236">
        <f>'02-Mapa de riesgo'!G458</f>
        <v>0</v>
      </c>
      <c r="K457" s="207">
        <f>'02-Mapa de riesgo'!L458</f>
        <v>0</v>
      </c>
      <c r="L457" s="207">
        <f>'02-Mapa de riesgo'!Q458</f>
        <v>0</v>
      </c>
      <c r="M457" s="208">
        <f>'02-Mapa de riesgo'!U458</f>
        <v>0</v>
      </c>
      <c r="N457" s="208">
        <f>'02-Mapa de riesgo'!Z458</f>
        <v>0</v>
      </c>
      <c r="O457" s="448" t="e">
        <f>'02-Mapa de riesgo'!AB458</f>
        <v>#DIV/0!</v>
      </c>
      <c r="P457" s="157"/>
      <c r="Q457" s="210">
        <f>'02-Mapa de riesgo'!AG458</f>
        <v>0</v>
      </c>
      <c r="R457" s="210">
        <f>'02-Mapa de riesgo'!AH458</f>
        <v>0</v>
      </c>
      <c r="S457" s="211">
        <f>'02-Mapa de riesgo'!AJ458</f>
        <v>0</v>
      </c>
      <c r="T457" s="156"/>
      <c r="U457" s="157"/>
      <c r="V457" s="157"/>
      <c r="W457" s="451"/>
      <c r="X457" s="159"/>
    </row>
    <row r="458" spans="1:24" ht="12.75" customHeight="1" x14ac:dyDescent="0.2">
      <c r="A458" s="443"/>
      <c r="B458" s="443"/>
      <c r="C458" s="443"/>
      <c r="D458" s="443"/>
      <c r="E458" s="443"/>
      <c r="F458" s="443"/>
      <c r="G458" s="443"/>
      <c r="H458" s="446"/>
      <c r="I458" s="446"/>
      <c r="J458" s="236">
        <f>'02-Mapa de riesgo'!G459</f>
        <v>0</v>
      </c>
      <c r="K458" s="207">
        <f>'02-Mapa de riesgo'!L459</f>
        <v>0</v>
      </c>
      <c r="L458" s="207">
        <f>'02-Mapa de riesgo'!Q459</f>
        <v>0</v>
      </c>
      <c r="M458" s="208">
        <f>'02-Mapa de riesgo'!U459</f>
        <v>0</v>
      </c>
      <c r="N458" s="208">
        <f>'02-Mapa de riesgo'!Z459</f>
        <v>0</v>
      </c>
      <c r="O458" s="449"/>
      <c r="P458" s="157"/>
      <c r="Q458" s="210">
        <f>'02-Mapa de riesgo'!AG459</f>
        <v>0</v>
      </c>
      <c r="R458" s="210">
        <f>'02-Mapa de riesgo'!AH459</f>
        <v>0</v>
      </c>
      <c r="S458" s="211">
        <f>'02-Mapa de riesgo'!AJ459</f>
        <v>0</v>
      </c>
      <c r="T458" s="156"/>
      <c r="U458" s="157"/>
      <c r="V458" s="157"/>
      <c r="W458" s="452"/>
      <c r="X458" s="159"/>
    </row>
    <row r="459" spans="1:24" ht="12.75" customHeight="1" x14ac:dyDescent="0.2">
      <c r="A459" s="444"/>
      <c r="B459" s="444"/>
      <c r="C459" s="444"/>
      <c r="D459" s="444"/>
      <c r="E459" s="444"/>
      <c r="F459" s="444"/>
      <c r="G459" s="444"/>
      <c r="H459" s="447"/>
      <c r="I459" s="447"/>
      <c r="J459" s="236">
        <f>'02-Mapa de riesgo'!G460</f>
        <v>0</v>
      </c>
      <c r="K459" s="207">
        <f>'02-Mapa de riesgo'!L460</f>
        <v>0</v>
      </c>
      <c r="L459" s="207">
        <f>'02-Mapa de riesgo'!Q460</f>
        <v>0</v>
      </c>
      <c r="M459" s="208">
        <f>'02-Mapa de riesgo'!U460</f>
        <v>0</v>
      </c>
      <c r="N459" s="208">
        <f>'02-Mapa de riesgo'!Z460</f>
        <v>0</v>
      </c>
      <c r="O459" s="450"/>
      <c r="P459" s="157"/>
      <c r="Q459" s="210">
        <f>'02-Mapa de riesgo'!AG460</f>
        <v>0</v>
      </c>
      <c r="R459" s="210">
        <f>'02-Mapa de riesgo'!AH460</f>
        <v>0</v>
      </c>
      <c r="S459" s="211">
        <f>'02-Mapa de riesgo'!AJ460</f>
        <v>0</v>
      </c>
      <c r="T459" s="156"/>
      <c r="U459" s="157"/>
      <c r="V459" s="157"/>
      <c r="W459" s="453"/>
      <c r="X459" s="159"/>
    </row>
    <row r="460" spans="1:24" ht="12.75" customHeight="1" x14ac:dyDescent="0.2">
      <c r="A460" s="454">
        <v>151</v>
      </c>
      <c r="B460" s="454" t="str">
        <f>'01-Mapa de Riesgos'!D371</f>
        <v>EXTENSIÓN_PROYECCIÓN_SOCIAL</v>
      </c>
      <c r="C460" s="455" t="str">
        <f>+'01-Mapa de Riesgos'!F371</f>
        <v>NO</v>
      </c>
      <c r="D460" s="455" t="str">
        <f>'01-Mapa de Riesgos'!J371</f>
        <v>Integridad_Pública_Corrupción</v>
      </c>
      <c r="E460" s="456" t="str">
        <f>'01-Mapa de Riesgos'!N461</f>
        <v xml:space="preserve">     </v>
      </c>
      <c r="F460" s="442" t="str">
        <f>'02-Mapa de riesgo'!AD461</f>
        <v>LEVE</v>
      </c>
      <c r="G460" s="442">
        <f>'02-Mapa de riesgo'!AE461</f>
        <v>0</v>
      </c>
      <c r="H460" s="464"/>
      <c r="I460" s="464"/>
      <c r="J460" s="236">
        <f>'02-Mapa de riesgo'!G461</f>
        <v>0</v>
      </c>
      <c r="K460" s="207">
        <f>'02-Mapa de riesgo'!L461</f>
        <v>0</v>
      </c>
      <c r="L460" s="207">
        <f>'02-Mapa de riesgo'!Q461</f>
        <v>0</v>
      </c>
      <c r="M460" s="208">
        <f>'02-Mapa de riesgo'!U461</f>
        <v>0</v>
      </c>
      <c r="N460" s="208">
        <f>'02-Mapa de riesgo'!Z461</f>
        <v>0</v>
      </c>
      <c r="O460" s="448" t="e">
        <f>'02-Mapa de riesgo'!AB461</f>
        <v>#DIV/0!</v>
      </c>
      <c r="P460" s="157"/>
      <c r="Q460" s="210">
        <f>'02-Mapa de riesgo'!AG461</f>
        <v>0</v>
      </c>
      <c r="R460" s="210">
        <f>'02-Mapa de riesgo'!AH461</f>
        <v>0</v>
      </c>
      <c r="S460" s="211">
        <f>'02-Mapa de riesgo'!AJ461</f>
        <v>0</v>
      </c>
      <c r="T460" s="156"/>
      <c r="U460" s="157"/>
      <c r="V460" s="157"/>
      <c r="W460" s="465"/>
      <c r="X460" s="159"/>
    </row>
    <row r="461" spans="1:24" ht="12.75" customHeight="1" x14ac:dyDescent="0.2">
      <c r="A461" s="443"/>
      <c r="B461" s="443"/>
      <c r="C461" s="443"/>
      <c r="D461" s="443"/>
      <c r="E461" s="443"/>
      <c r="F461" s="443"/>
      <c r="G461" s="443"/>
      <c r="H461" s="446"/>
      <c r="I461" s="446"/>
      <c r="J461" s="236">
        <f>'02-Mapa de riesgo'!G462</f>
        <v>0</v>
      </c>
      <c r="K461" s="207">
        <f>'02-Mapa de riesgo'!L462</f>
        <v>0</v>
      </c>
      <c r="L461" s="207">
        <f>'02-Mapa de riesgo'!Q462</f>
        <v>0</v>
      </c>
      <c r="M461" s="208">
        <f>'02-Mapa de riesgo'!U462</f>
        <v>0</v>
      </c>
      <c r="N461" s="208">
        <f>'02-Mapa de riesgo'!Z462</f>
        <v>0</v>
      </c>
      <c r="O461" s="449"/>
      <c r="P461" s="157"/>
      <c r="Q461" s="210">
        <f>'02-Mapa de riesgo'!AG462</f>
        <v>0</v>
      </c>
      <c r="R461" s="210">
        <f>'02-Mapa de riesgo'!AH462</f>
        <v>0</v>
      </c>
      <c r="S461" s="211">
        <f>'02-Mapa de riesgo'!AJ462</f>
        <v>0</v>
      </c>
      <c r="T461" s="156"/>
      <c r="U461" s="157"/>
      <c r="V461" s="157"/>
      <c r="W461" s="452"/>
      <c r="X461" s="461"/>
    </row>
    <row r="462" spans="1:24" ht="12.75" customHeight="1" x14ac:dyDescent="0.2">
      <c r="A462" s="444"/>
      <c r="B462" s="444"/>
      <c r="C462" s="444"/>
      <c r="D462" s="444"/>
      <c r="E462" s="444"/>
      <c r="F462" s="444"/>
      <c r="G462" s="444"/>
      <c r="H462" s="447"/>
      <c r="I462" s="447"/>
      <c r="J462" s="236">
        <f>'02-Mapa de riesgo'!G463</f>
        <v>0</v>
      </c>
      <c r="K462" s="207">
        <f>'02-Mapa de riesgo'!L463</f>
        <v>0</v>
      </c>
      <c r="L462" s="207">
        <f>'02-Mapa de riesgo'!Q463</f>
        <v>0</v>
      </c>
      <c r="M462" s="208">
        <f>'02-Mapa de riesgo'!U463</f>
        <v>0</v>
      </c>
      <c r="N462" s="208">
        <f>'02-Mapa de riesgo'!Z463</f>
        <v>0</v>
      </c>
      <c r="O462" s="450"/>
      <c r="P462" s="157"/>
      <c r="Q462" s="210">
        <f>'02-Mapa de riesgo'!AG463</f>
        <v>0</v>
      </c>
      <c r="R462" s="210">
        <f>'02-Mapa de riesgo'!AH463</f>
        <v>0</v>
      </c>
      <c r="S462" s="211">
        <f>'02-Mapa de riesgo'!AJ463</f>
        <v>0</v>
      </c>
      <c r="T462" s="156"/>
      <c r="U462" s="157"/>
      <c r="V462" s="157"/>
      <c r="W462" s="453"/>
      <c r="X462" s="462"/>
    </row>
    <row r="463" spans="1:24" ht="12.75" customHeight="1" x14ac:dyDescent="0.2">
      <c r="A463" s="454">
        <v>152</v>
      </c>
      <c r="B463" s="454" t="str">
        <f>'01-Mapa de Riesgos'!D374</f>
        <v>EXTENSIÓN_PROYECCIÓN_SOCIAL</v>
      </c>
      <c r="C463" s="455" t="str">
        <f>+'01-Mapa de Riesgos'!F374</f>
        <v>NO</v>
      </c>
      <c r="D463" s="455" t="str">
        <f>'01-Mapa de Riesgos'!J374</f>
        <v>Gestión</v>
      </c>
      <c r="E463" s="456" t="str">
        <f>'01-Mapa de Riesgos'!N464</f>
        <v xml:space="preserve">     </v>
      </c>
      <c r="F463" s="442" t="str">
        <f>'02-Mapa de riesgo'!AD464</f>
        <v>LEVE</v>
      </c>
      <c r="G463" s="442">
        <f>'02-Mapa de riesgo'!AE464</f>
        <v>0</v>
      </c>
      <c r="H463" s="463"/>
      <c r="I463" s="464"/>
      <c r="J463" s="236">
        <f>'02-Mapa de riesgo'!G464</f>
        <v>0</v>
      </c>
      <c r="K463" s="207">
        <f>'02-Mapa de riesgo'!L464</f>
        <v>0</v>
      </c>
      <c r="L463" s="207">
        <f>'02-Mapa de riesgo'!Q464</f>
        <v>0</v>
      </c>
      <c r="M463" s="208">
        <f>'02-Mapa de riesgo'!U464</f>
        <v>0</v>
      </c>
      <c r="N463" s="208">
        <f>'02-Mapa de riesgo'!Z464</f>
        <v>0</v>
      </c>
      <c r="O463" s="448" t="e">
        <f>'02-Mapa de riesgo'!AB464</f>
        <v>#DIV/0!</v>
      </c>
      <c r="P463" s="157"/>
      <c r="Q463" s="210">
        <f>'02-Mapa de riesgo'!AG464</f>
        <v>0</v>
      </c>
      <c r="R463" s="210">
        <f>'02-Mapa de riesgo'!AH464</f>
        <v>0</v>
      </c>
      <c r="S463" s="211">
        <f>'02-Mapa de riesgo'!AJ464</f>
        <v>0</v>
      </c>
      <c r="T463" s="156"/>
      <c r="U463" s="157"/>
      <c r="V463" s="157"/>
      <c r="W463" s="465"/>
      <c r="X463" s="59"/>
    </row>
    <row r="464" spans="1:24" ht="12.75" customHeight="1" x14ac:dyDescent="0.2">
      <c r="A464" s="443"/>
      <c r="B464" s="443"/>
      <c r="C464" s="443"/>
      <c r="D464" s="443"/>
      <c r="E464" s="443"/>
      <c r="F464" s="443"/>
      <c r="G464" s="443"/>
      <c r="H464" s="446"/>
      <c r="I464" s="446"/>
      <c r="J464" s="236">
        <f>'02-Mapa de riesgo'!G465</f>
        <v>0</v>
      </c>
      <c r="K464" s="207">
        <f>'02-Mapa de riesgo'!L465</f>
        <v>0</v>
      </c>
      <c r="L464" s="207">
        <f>'02-Mapa de riesgo'!Q465</f>
        <v>0</v>
      </c>
      <c r="M464" s="208">
        <f>'02-Mapa de riesgo'!U465</f>
        <v>0</v>
      </c>
      <c r="N464" s="208">
        <f>'02-Mapa de riesgo'!Z465</f>
        <v>0</v>
      </c>
      <c r="O464" s="449"/>
      <c r="P464" s="157"/>
      <c r="Q464" s="210">
        <f>'02-Mapa de riesgo'!AG465</f>
        <v>0</v>
      </c>
      <c r="R464" s="210">
        <f>'02-Mapa de riesgo'!AH465</f>
        <v>0</v>
      </c>
      <c r="S464" s="211">
        <f>'02-Mapa de riesgo'!AJ465</f>
        <v>0</v>
      </c>
      <c r="T464" s="156"/>
      <c r="U464" s="157"/>
      <c r="V464" s="157"/>
      <c r="W464" s="452"/>
      <c r="X464" s="59"/>
    </row>
    <row r="465" spans="1:24" ht="12.75" customHeight="1" x14ac:dyDescent="0.2">
      <c r="A465" s="444"/>
      <c r="B465" s="444"/>
      <c r="C465" s="444"/>
      <c r="D465" s="444"/>
      <c r="E465" s="444"/>
      <c r="F465" s="444"/>
      <c r="G465" s="444"/>
      <c r="H465" s="447"/>
      <c r="I465" s="447"/>
      <c r="J465" s="236">
        <f>'02-Mapa de riesgo'!G466</f>
        <v>0</v>
      </c>
      <c r="K465" s="207">
        <f>'02-Mapa de riesgo'!L466</f>
        <v>0</v>
      </c>
      <c r="L465" s="207">
        <f>'02-Mapa de riesgo'!Q466</f>
        <v>0</v>
      </c>
      <c r="M465" s="208">
        <f>'02-Mapa de riesgo'!U466</f>
        <v>0</v>
      </c>
      <c r="N465" s="208">
        <f>'02-Mapa de riesgo'!Z466</f>
        <v>0</v>
      </c>
      <c r="O465" s="450"/>
      <c r="P465" s="157"/>
      <c r="Q465" s="210">
        <f>'02-Mapa de riesgo'!AG466</f>
        <v>0</v>
      </c>
      <c r="R465" s="210">
        <f>'02-Mapa de riesgo'!AH466</f>
        <v>0</v>
      </c>
      <c r="S465" s="211">
        <f>'02-Mapa de riesgo'!AJ466</f>
        <v>0</v>
      </c>
      <c r="T465" s="156"/>
      <c r="U465" s="157"/>
      <c r="V465" s="157"/>
      <c r="W465" s="453"/>
      <c r="X465" s="59"/>
    </row>
    <row r="466" spans="1:24" ht="12.75" customHeight="1" x14ac:dyDescent="0.2">
      <c r="A466" s="454">
        <v>153</v>
      </c>
      <c r="B466" s="454" t="str">
        <f>'01-Mapa de Riesgos'!D377</f>
        <v>EXTENSIÓN_PROYECCIÓN_SOCIAL</v>
      </c>
      <c r="C466" s="455" t="str">
        <f>+'01-Mapa de Riesgos'!F377</f>
        <v>NO</v>
      </c>
      <c r="D466" s="455" t="str">
        <f>'01-Mapa de Riesgos'!J377</f>
        <v>Gestión</v>
      </c>
      <c r="E466" s="456" t="str">
        <f>'01-Mapa de Riesgos'!N467</f>
        <v xml:space="preserve">     </v>
      </c>
      <c r="F466" s="442" t="str">
        <f>'02-Mapa de riesgo'!AD467</f>
        <v>LEVE</v>
      </c>
      <c r="G466" s="442">
        <f>'02-Mapa de riesgo'!AE467</f>
        <v>0</v>
      </c>
      <c r="H466" s="464"/>
      <c r="I466" s="464"/>
      <c r="J466" s="236">
        <f>'02-Mapa de riesgo'!G467</f>
        <v>0</v>
      </c>
      <c r="K466" s="207">
        <f>'02-Mapa de riesgo'!L467</f>
        <v>0</v>
      </c>
      <c r="L466" s="207">
        <f>'02-Mapa de riesgo'!Q467</f>
        <v>0</v>
      </c>
      <c r="M466" s="208">
        <f>'02-Mapa de riesgo'!U467</f>
        <v>0</v>
      </c>
      <c r="N466" s="208">
        <f>'02-Mapa de riesgo'!Z467</f>
        <v>0</v>
      </c>
      <c r="O466" s="448" t="e">
        <f>'02-Mapa de riesgo'!AB467</f>
        <v>#DIV/0!</v>
      </c>
      <c r="P466" s="157"/>
      <c r="Q466" s="210">
        <f>'02-Mapa de riesgo'!AG467</f>
        <v>0</v>
      </c>
      <c r="R466" s="210">
        <f>'02-Mapa de riesgo'!AH467</f>
        <v>0</v>
      </c>
      <c r="S466" s="211">
        <f>'02-Mapa de riesgo'!AJ467</f>
        <v>0</v>
      </c>
      <c r="T466" s="156"/>
      <c r="U466" s="157"/>
      <c r="V466" s="157"/>
      <c r="W466" s="465"/>
      <c r="X466" s="59"/>
    </row>
    <row r="467" spans="1:24" ht="12.75" customHeight="1" x14ac:dyDescent="0.2">
      <c r="A467" s="443"/>
      <c r="B467" s="443"/>
      <c r="C467" s="443"/>
      <c r="D467" s="443"/>
      <c r="E467" s="443"/>
      <c r="F467" s="443"/>
      <c r="G467" s="443"/>
      <c r="H467" s="446"/>
      <c r="I467" s="446"/>
      <c r="J467" s="236">
        <f>'02-Mapa de riesgo'!G468</f>
        <v>0</v>
      </c>
      <c r="K467" s="207">
        <f>'02-Mapa de riesgo'!L468</f>
        <v>0</v>
      </c>
      <c r="L467" s="207">
        <f>'02-Mapa de riesgo'!Q468</f>
        <v>0</v>
      </c>
      <c r="M467" s="208">
        <f>'02-Mapa de riesgo'!U468</f>
        <v>0</v>
      </c>
      <c r="N467" s="208">
        <f>'02-Mapa de riesgo'!Z468</f>
        <v>0</v>
      </c>
      <c r="O467" s="449"/>
      <c r="P467" s="157"/>
      <c r="Q467" s="210">
        <f>'02-Mapa de riesgo'!AG468</f>
        <v>0</v>
      </c>
      <c r="R467" s="210">
        <f>'02-Mapa de riesgo'!AH468</f>
        <v>0</v>
      </c>
      <c r="S467" s="211">
        <f>'02-Mapa de riesgo'!AJ468</f>
        <v>0</v>
      </c>
      <c r="T467" s="156"/>
      <c r="U467" s="157"/>
      <c r="V467" s="157"/>
      <c r="W467" s="452"/>
      <c r="X467" s="59"/>
    </row>
    <row r="468" spans="1:24" ht="12.75" customHeight="1" x14ac:dyDescent="0.2">
      <c r="A468" s="444"/>
      <c r="B468" s="444"/>
      <c r="C468" s="444"/>
      <c r="D468" s="444"/>
      <c r="E468" s="444"/>
      <c r="F468" s="444"/>
      <c r="G468" s="444"/>
      <c r="H468" s="447"/>
      <c r="I468" s="447"/>
      <c r="J468" s="236">
        <f>'02-Mapa de riesgo'!G469</f>
        <v>0</v>
      </c>
      <c r="K468" s="207">
        <f>'02-Mapa de riesgo'!L469</f>
        <v>0</v>
      </c>
      <c r="L468" s="207">
        <f>'02-Mapa de riesgo'!Q469</f>
        <v>0</v>
      </c>
      <c r="M468" s="208">
        <f>'02-Mapa de riesgo'!U469</f>
        <v>0</v>
      </c>
      <c r="N468" s="208">
        <f>'02-Mapa de riesgo'!Z469</f>
        <v>0</v>
      </c>
      <c r="O468" s="450"/>
      <c r="P468" s="157"/>
      <c r="Q468" s="210">
        <f>'02-Mapa de riesgo'!AG469</f>
        <v>0</v>
      </c>
      <c r="R468" s="210">
        <f>'02-Mapa de riesgo'!AH469</f>
        <v>0</v>
      </c>
      <c r="S468" s="211">
        <f>'02-Mapa de riesgo'!AJ469</f>
        <v>0</v>
      </c>
      <c r="T468" s="156"/>
      <c r="U468" s="157"/>
      <c r="V468" s="157"/>
      <c r="W468" s="453"/>
      <c r="X468" s="59"/>
    </row>
    <row r="469" spans="1:24" ht="12.75" customHeight="1" x14ac:dyDescent="0.2">
      <c r="A469" s="454">
        <v>154</v>
      </c>
      <c r="B469" s="454" t="str">
        <f>'01-Mapa de Riesgos'!D380</f>
        <v>EXTENSIÓN_PROYECCIÓN_SOCIAL</v>
      </c>
      <c r="C469" s="455" t="str">
        <f>+'01-Mapa de Riesgos'!F380</f>
        <v>NO</v>
      </c>
      <c r="D469" s="455" t="str">
        <f>'01-Mapa de Riesgos'!J380</f>
        <v>Gestión</v>
      </c>
      <c r="E469" s="456" t="str">
        <f>'01-Mapa de Riesgos'!N470</f>
        <v xml:space="preserve">     </v>
      </c>
      <c r="F469" s="442" t="str">
        <f>'02-Mapa de riesgo'!AD470</f>
        <v>LEVE</v>
      </c>
      <c r="G469" s="442">
        <f>'02-Mapa de riesgo'!AE470</f>
        <v>0</v>
      </c>
      <c r="H469" s="464"/>
      <c r="I469" s="464"/>
      <c r="J469" s="236">
        <f>'02-Mapa de riesgo'!G470</f>
        <v>0</v>
      </c>
      <c r="K469" s="207">
        <f>'02-Mapa de riesgo'!L470</f>
        <v>0</v>
      </c>
      <c r="L469" s="207">
        <f>'02-Mapa de riesgo'!Q470</f>
        <v>0</v>
      </c>
      <c r="M469" s="208">
        <f>'02-Mapa de riesgo'!U470</f>
        <v>0</v>
      </c>
      <c r="N469" s="208">
        <f>'02-Mapa de riesgo'!Z470</f>
        <v>0</v>
      </c>
      <c r="O469" s="448" t="e">
        <f>'02-Mapa de riesgo'!AB470</f>
        <v>#DIV/0!</v>
      </c>
      <c r="P469" s="157"/>
      <c r="Q469" s="210">
        <f>'02-Mapa de riesgo'!AG470</f>
        <v>0</v>
      </c>
      <c r="R469" s="210">
        <f>'02-Mapa de riesgo'!AH470</f>
        <v>0</v>
      </c>
      <c r="S469" s="211">
        <f>'02-Mapa de riesgo'!AJ470</f>
        <v>0</v>
      </c>
      <c r="T469" s="156"/>
      <c r="U469" s="157"/>
      <c r="V469" s="157"/>
      <c r="W469" s="465"/>
      <c r="X469" s="59"/>
    </row>
    <row r="470" spans="1:24" ht="12.75" customHeight="1" x14ac:dyDescent="0.2">
      <c r="A470" s="443"/>
      <c r="B470" s="443"/>
      <c r="C470" s="443"/>
      <c r="D470" s="443"/>
      <c r="E470" s="443"/>
      <c r="F470" s="443"/>
      <c r="G470" s="443"/>
      <c r="H470" s="446"/>
      <c r="I470" s="446"/>
      <c r="J470" s="236">
        <f>'02-Mapa de riesgo'!G471</f>
        <v>0</v>
      </c>
      <c r="K470" s="207">
        <f>'02-Mapa de riesgo'!L471</f>
        <v>0</v>
      </c>
      <c r="L470" s="207">
        <f>'02-Mapa de riesgo'!Q471</f>
        <v>0</v>
      </c>
      <c r="M470" s="208">
        <f>'02-Mapa de riesgo'!U471</f>
        <v>0</v>
      </c>
      <c r="N470" s="208">
        <f>'02-Mapa de riesgo'!Z471</f>
        <v>0</v>
      </c>
      <c r="O470" s="449"/>
      <c r="P470" s="157"/>
      <c r="Q470" s="210">
        <f>'02-Mapa de riesgo'!AG471</f>
        <v>0</v>
      </c>
      <c r="R470" s="210">
        <f>'02-Mapa de riesgo'!AH471</f>
        <v>0</v>
      </c>
      <c r="S470" s="211">
        <f>'02-Mapa de riesgo'!AJ471</f>
        <v>0</v>
      </c>
      <c r="T470" s="156"/>
      <c r="U470" s="157"/>
      <c r="V470" s="157"/>
      <c r="W470" s="452"/>
      <c r="X470" s="59"/>
    </row>
    <row r="471" spans="1:24" ht="12.75" customHeight="1" x14ac:dyDescent="0.2">
      <c r="A471" s="444"/>
      <c r="B471" s="444"/>
      <c r="C471" s="444"/>
      <c r="D471" s="444"/>
      <c r="E471" s="444"/>
      <c r="F471" s="444"/>
      <c r="G471" s="444"/>
      <c r="H471" s="447"/>
      <c r="I471" s="447"/>
      <c r="J471" s="236">
        <f>'02-Mapa de riesgo'!G472</f>
        <v>0</v>
      </c>
      <c r="K471" s="207">
        <f>'02-Mapa de riesgo'!L472</f>
        <v>0</v>
      </c>
      <c r="L471" s="207">
        <f>'02-Mapa de riesgo'!Q472</f>
        <v>0</v>
      </c>
      <c r="M471" s="208">
        <f>'02-Mapa de riesgo'!U472</f>
        <v>0</v>
      </c>
      <c r="N471" s="208">
        <f>'02-Mapa de riesgo'!Z472</f>
        <v>0</v>
      </c>
      <c r="O471" s="450"/>
      <c r="P471" s="157"/>
      <c r="Q471" s="210">
        <f>'02-Mapa de riesgo'!AG472</f>
        <v>0</v>
      </c>
      <c r="R471" s="210">
        <f>'02-Mapa de riesgo'!AH472</f>
        <v>0</v>
      </c>
      <c r="S471" s="211">
        <f>'02-Mapa de riesgo'!AJ472</f>
        <v>0</v>
      </c>
      <c r="T471" s="156"/>
      <c r="U471" s="157"/>
      <c r="V471" s="157"/>
      <c r="W471" s="453"/>
      <c r="X471" s="59"/>
    </row>
    <row r="472" spans="1:24" ht="12.75" customHeight="1" x14ac:dyDescent="0.2">
      <c r="A472" s="457">
        <v>155</v>
      </c>
      <c r="B472" s="454" t="str">
        <f>'01-Mapa de Riesgos'!D383</f>
        <v>EXTENSIÓN_PROYECCIÓN_SOCIAL</v>
      </c>
      <c r="C472" s="455" t="str">
        <f>+'01-Mapa de Riesgos'!F383</f>
        <v>NO</v>
      </c>
      <c r="D472" s="455" t="str">
        <f>'01-Mapa de Riesgos'!J383</f>
        <v>Integridad_Pública_Corrupción</v>
      </c>
      <c r="E472" s="456" t="str">
        <f>'01-Mapa de Riesgos'!N473</f>
        <v xml:space="preserve">     </v>
      </c>
      <c r="F472" s="442" t="str">
        <f>'02-Mapa de riesgo'!AD473</f>
        <v>LEVE</v>
      </c>
      <c r="G472" s="442">
        <f>'02-Mapa de riesgo'!AE473</f>
        <v>0</v>
      </c>
      <c r="H472" s="464"/>
      <c r="I472" s="464"/>
      <c r="J472" s="236">
        <f>'02-Mapa de riesgo'!G473</f>
        <v>0</v>
      </c>
      <c r="K472" s="207">
        <f>'02-Mapa de riesgo'!L473</f>
        <v>0</v>
      </c>
      <c r="L472" s="207">
        <f>'02-Mapa de riesgo'!Q473</f>
        <v>0</v>
      </c>
      <c r="M472" s="208">
        <f>'02-Mapa de riesgo'!U473</f>
        <v>0</v>
      </c>
      <c r="N472" s="208">
        <f>'02-Mapa de riesgo'!Z473</f>
        <v>0</v>
      </c>
      <c r="O472" s="448" t="e">
        <f>'02-Mapa de riesgo'!AB473</f>
        <v>#DIV/0!</v>
      </c>
      <c r="P472" s="157"/>
      <c r="Q472" s="210">
        <f>'02-Mapa de riesgo'!AG473</f>
        <v>0</v>
      </c>
      <c r="R472" s="210">
        <f>'02-Mapa de riesgo'!AH473</f>
        <v>0</v>
      </c>
      <c r="S472" s="211">
        <f>'02-Mapa de riesgo'!AJ473</f>
        <v>0</v>
      </c>
      <c r="T472" s="156"/>
      <c r="U472" s="157"/>
      <c r="V472" s="157"/>
      <c r="W472" s="465"/>
      <c r="X472" s="59"/>
    </row>
    <row r="473" spans="1:24" ht="12.75" customHeight="1" x14ac:dyDescent="0.2">
      <c r="A473" s="443"/>
      <c r="B473" s="443"/>
      <c r="C473" s="443"/>
      <c r="D473" s="443"/>
      <c r="E473" s="443"/>
      <c r="F473" s="443"/>
      <c r="G473" s="443"/>
      <c r="H473" s="446"/>
      <c r="I473" s="446"/>
      <c r="J473" s="236">
        <f>'02-Mapa de riesgo'!G474</f>
        <v>0</v>
      </c>
      <c r="K473" s="207">
        <f>'02-Mapa de riesgo'!L474</f>
        <v>0</v>
      </c>
      <c r="L473" s="207">
        <f>'02-Mapa de riesgo'!Q474</f>
        <v>0</v>
      </c>
      <c r="M473" s="208">
        <f>'02-Mapa de riesgo'!U474</f>
        <v>0</v>
      </c>
      <c r="N473" s="208">
        <f>'02-Mapa de riesgo'!Z474</f>
        <v>0</v>
      </c>
      <c r="O473" s="449"/>
      <c r="P473" s="157"/>
      <c r="Q473" s="210">
        <f>'02-Mapa de riesgo'!AG474</f>
        <v>0</v>
      </c>
      <c r="R473" s="210">
        <f>'02-Mapa de riesgo'!AH474</f>
        <v>0</v>
      </c>
      <c r="S473" s="211">
        <f>'02-Mapa de riesgo'!AJ474</f>
        <v>0</v>
      </c>
      <c r="T473" s="156"/>
      <c r="U473" s="157"/>
      <c r="V473" s="157"/>
      <c r="W473" s="452"/>
      <c r="X473" s="59"/>
    </row>
    <row r="474" spans="1:24" ht="12.75" customHeight="1" x14ac:dyDescent="0.2">
      <c r="A474" s="444"/>
      <c r="B474" s="444"/>
      <c r="C474" s="444"/>
      <c r="D474" s="444"/>
      <c r="E474" s="444"/>
      <c r="F474" s="444"/>
      <c r="G474" s="444"/>
      <c r="H474" s="447"/>
      <c r="I474" s="447"/>
      <c r="J474" s="236">
        <f>'02-Mapa de riesgo'!G475</f>
        <v>0</v>
      </c>
      <c r="K474" s="207">
        <f>'02-Mapa de riesgo'!L475</f>
        <v>0</v>
      </c>
      <c r="L474" s="207">
        <f>'02-Mapa de riesgo'!Q475</f>
        <v>0</v>
      </c>
      <c r="M474" s="208">
        <f>'02-Mapa de riesgo'!U475</f>
        <v>0</v>
      </c>
      <c r="N474" s="208">
        <f>'02-Mapa de riesgo'!Z475</f>
        <v>0</v>
      </c>
      <c r="O474" s="450"/>
      <c r="P474" s="157"/>
      <c r="Q474" s="210">
        <f>'02-Mapa de riesgo'!AG475</f>
        <v>0</v>
      </c>
      <c r="R474" s="210">
        <f>'02-Mapa de riesgo'!AH475</f>
        <v>0</v>
      </c>
      <c r="S474" s="211">
        <f>'02-Mapa de riesgo'!AJ475</f>
        <v>0</v>
      </c>
      <c r="T474" s="156"/>
      <c r="U474" s="157"/>
      <c r="V474" s="157"/>
      <c r="W474" s="453"/>
      <c r="X474" s="59"/>
    </row>
    <row r="475" spans="1:24" ht="12.75" customHeight="1" x14ac:dyDescent="0.2">
      <c r="A475" s="454">
        <v>156</v>
      </c>
      <c r="B475" s="454" t="str">
        <f>'01-Mapa de Riesgos'!D386</f>
        <v>EXTENSIÓN_PROYECCIÓN_SOCIAL</v>
      </c>
      <c r="C475" s="455" t="str">
        <f>+'01-Mapa de Riesgos'!F386</f>
        <v>NO</v>
      </c>
      <c r="D475" s="455" t="str">
        <f>'01-Mapa de Riesgos'!J386</f>
        <v>Gestión</v>
      </c>
      <c r="E475" s="456" t="str">
        <f>'01-Mapa de Riesgos'!N476</f>
        <v xml:space="preserve">     </v>
      </c>
      <c r="F475" s="442" t="str">
        <f>'02-Mapa de riesgo'!AD476</f>
        <v>LEVE</v>
      </c>
      <c r="G475" s="442">
        <f>'02-Mapa de riesgo'!AE476</f>
        <v>0</v>
      </c>
      <c r="H475" s="464"/>
      <c r="I475" s="464"/>
      <c r="J475" s="236">
        <f>'02-Mapa de riesgo'!G476</f>
        <v>0</v>
      </c>
      <c r="K475" s="207">
        <f>'02-Mapa de riesgo'!L476</f>
        <v>0</v>
      </c>
      <c r="L475" s="207">
        <f>'02-Mapa de riesgo'!Q476</f>
        <v>0</v>
      </c>
      <c r="M475" s="208">
        <f>'02-Mapa de riesgo'!U476</f>
        <v>0</v>
      </c>
      <c r="N475" s="208">
        <f>'02-Mapa de riesgo'!Z476</f>
        <v>0</v>
      </c>
      <c r="O475" s="448" t="e">
        <f>'02-Mapa de riesgo'!AB476</f>
        <v>#DIV/0!</v>
      </c>
      <c r="P475" s="157"/>
      <c r="Q475" s="210">
        <f>'02-Mapa de riesgo'!AG476</f>
        <v>0</v>
      </c>
      <c r="R475" s="210">
        <f>'02-Mapa de riesgo'!AH476</f>
        <v>0</v>
      </c>
      <c r="S475" s="211">
        <f>'02-Mapa de riesgo'!AJ476</f>
        <v>0</v>
      </c>
      <c r="T475" s="156"/>
      <c r="U475" s="157"/>
      <c r="V475" s="157"/>
      <c r="W475" s="465"/>
      <c r="X475" s="59"/>
    </row>
    <row r="476" spans="1:24" ht="12.75" customHeight="1" x14ac:dyDescent="0.2">
      <c r="A476" s="443"/>
      <c r="B476" s="443"/>
      <c r="C476" s="443"/>
      <c r="D476" s="443"/>
      <c r="E476" s="443"/>
      <c r="F476" s="443"/>
      <c r="G476" s="443"/>
      <c r="H476" s="446"/>
      <c r="I476" s="446"/>
      <c r="J476" s="236">
        <f>'02-Mapa de riesgo'!G477</f>
        <v>0</v>
      </c>
      <c r="K476" s="207">
        <f>'02-Mapa de riesgo'!L477</f>
        <v>0</v>
      </c>
      <c r="L476" s="207">
        <f>'02-Mapa de riesgo'!Q477</f>
        <v>0</v>
      </c>
      <c r="M476" s="208">
        <f>'02-Mapa de riesgo'!U477</f>
        <v>0</v>
      </c>
      <c r="N476" s="208">
        <f>'02-Mapa de riesgo'!Z477</f>
        <v>0</v>
      </c>
      <c r="O476" s="449"/>
      <c r="P476" s="157"/>
      <c r="Q476" s="210">
        <f>'02-Mapa de riesgo'!AG477</f>
        <v>0</v>
      </c>
      <c r="R476" s="210">
        <f>'02-Mapa de riesgo'!AH477</f>
        <v>0</v>
      </c>
      <c r="S476" s="211">
        <f>'02-Mapa de riesgo'!AJ477</f>
        <v>0</v>
      </c>
      <c r="T476" s="156"/>
      <c r="U476" s="157"/>
      <c r="V476" s="157"/>
      <c r="W476" s="452"/>
      <c r="X476" s="59"/>
    </row>
    <row r="477" spans="1:24" ht="12.75" customHeight="1" x14ac:dyDescent="0.2">
      <c r="A477" s="444"/>
      <c r="B477" s="444"/>
      <c r="C477" s="444"/>
      <c r="D477" s="444"/>
      <c r="E477" s="444"/>
      <c r="F477" s="444"/>
      <c r="G477" s="444"/>
      <c r="H477" s="447"/>
      <c r="I477" s="447"/>
      <c r="J477" s="236">
        <f>'02-Mapa de riesgo'!G478</f>
        <v>0</v>
      </c>
      <c r="K477" s="207">
        <f>'02-Mapa de riesgo'!L478</f>
        <v>0</v>
      </c>
      <c r="L477" s="207">
        <f>'02-Mapa de riesgo'!Q478</f>
        <v>0</v>
      </c>
      <c r="M477" s="208">
        <f>'02-Mapa de riesgo'!U478</f>
        <v>0</v>
      </c>
      <c r="N477" s="208">
        <f>'02-Mapa de riesgo'!Z478</f>
        <v>0</v>
      </c>
      <c r="O477" s="450"/>
      <c r="P477" s="157"/>
      <c r="Q477" s="210">
        <f>'02-Mapa de riesgo'!AG478</f>
        <v>0</v>
      </c>
      <c r="R477" s="210">
        <f>'02-Mapa de riesgo'!AH478</f>
        <v>0</v>
      </c>
      <c r="S477" s="211">
        <f>'02-Mapa de riesgo'!AJ478</f>
        <v>0</v>
      </c>
      <c r="T477" s="156"/>
      <c r="U477" s="157"/>
      <c r="V477" s="157"/>
      <c r="W477" s="453"/>
      <c r="X477" s="59"/>
    </row>
    <row r="478" spans="1:24" ht="12.75" customHeight="1" x14ac:dyDescent="0.2">
      <c r="A478" s="454">
        <v>157</v>
      </c>
      <c r="B478" s="454" t="str">
        <f>'01-Mapa de Riesgos'!D389</f>
        <v>EXTENSIÓN_PROYECCIÓN_SOCIAL</v>
      </c>
      <c r="C478" s="455" t="str">
        <f>+'01-Mapa de Riesgos'!F389</f>
        <v>NO</v>
      </c>
      <c r="D478" s="455" t="str">
        <f>'01-Mapa de Riesgos'!J389</f>
        <v>Gestión</v>
      </c>
      <c r="E478" s="456" t="str">
        <f>'01-Mapa de Riesgos'!N479</f>
        <v xml:space="preserve">     </v>
      </c>
      <c r="F478" s="442" t="str">
        <f>'02-Mapa de riesgo'!AD479</f>
        <v>LEVE</v>
      </c>
      <c r="G478" s="442">
        <f>'02-Mapa de riesgo'!AE479</f>
        <v>0</v>
      </c>
      <c r="H478" s="464"/>
      <c r="I478" s="464"/>
      <c r="J478" s="236">
        <f>'02-Mapa de riesgo'!G479</f>
        <v>0</v>
      </c>
      <c r="K478" s="207">
        <f>'02-Mapa de riesgo'!L479</f>
        <v>0</v>
      </c>
      <c r="L478" s="207">
        <f>'02-Mapa de riesgo'!Q479</f>
        <v>0</v>
      </c>
      <c r="M478" s="208">
        <f>'02-Mapa de riesgo'!U479</f>
        <v>0</v>
      </c>
      <c r="N478" s="208">
        <f>'02-Mapa de riesgo'!Z479</f>
        <v>0</v>
      </c>
      <c r="O478" s="448" t="e">
        <f>'02-Mapa de riesgo'!AB479</f>
        <v>#DIV/0!</v>
      </c>
      <c r="P478" s="157"/>
      <c r="Q478" s="210">
        <f>'02-Mapa de riesgo'!AG479</f>
        <v>0</v>
      </c>
      <c r="R478" s="210">
        <f>'02-Mapa de riesgo'!AH479</f>
        <v>0</v>
      </c>
      <c r="S478" s="211">
        <f>'02-Mapa de riesgo'!AJ479</f>
        <v>0</v>
      </c>
      <c r="T478" s="156"/>
      <c r="U478" s="157"/>
      <c r="V478" s="157"/>
      <c r="W478" s="465"/>
      <c r="X478" s="59"/>
    </row>
    <row r="479" spans="1:24" ht="12.75" customHeight="1" x14ac:dyDescent="0.2">
      <c r="A479" s="443"/>
      <c r="B479" s="443"/>
      <c r="C479" s="443"/>
      <c r="D479" s="443"/>
      <c r="E479" s="443"/>
      <c r="F479" s="443"/>
      <c r="G479" s="443"/>
      <c r="H479" s="446"/>
      <c r="I479" s="446"/>
      <c r="J479" s="236">
        <f>'02-Mapa de riesgo'!G480</f>
        <v>0</v>
      </c>
      <c r="K479" s="207">
        <f>'02-Mapa de riesgo'!L480</f>
        <v>0</v>
      </c>
      <c r="L479" s="207">
        <f>'02-Mapa de riesgo'!Q480</f>
        <v>0</v>
      </c>
      <c r="M479" s="208">
        <f>'02-Mapa de riesgo'!U480</f>
        <v>0</v>
      </c>
      <c r="N479" s="208">
        <f>'02-Mapa de riesgo'!Z480</f>
        <v>0</v>
      </c>
      <c r="O479" s="449"/>
      <c r="P479" s="157"/>
      <c r="Q479" s="210">
        <f>'02-Mapa de riesgo'!AG480</f>
        <v>0</v>
      </c>
      <c r="R479" s="210">
        <f>'02-Mapa de riesgo'!AH480</f>
        <v>0</v>
      </c>
      <c r="S479" s="211">
        <f>'02-Mapa de riesgo'!AJ480</f>
        <v>0</v>
      </c>
      <c r="T479" s="156"/>
      <c r="U479" s="157"/>
      <c r="V479" s="157"/>
      <c r="W479" s="452"/>
      <c r="X479" s="59"/>
    </row>
    <row r="480" spans="1:24" ht="12.75" customHeight="1" x14ac:dyDescent="0.2">
      <c r="A480" s="444"/>
      <c r="B480" s="444"/>
      <c r="C480" s="444"/>
      <c r="D480" s="444"/>
      <c r="E480" s="444"/>
      <c r="F480" s="444"/>
      <c r="G480" s="444"/>
      <c r="H480" s="447"/>
      <c r="I480" s="447"/>
      <c r="J480" s="236">
        <f>'02-Mapa de riesgo'!G481</f>
        <v>0</v>
      </c>
      <c r="K480" s="207">
        <f>'02-Mapa de riesgo'!L481</f>
        <v>0</v>
      </c>
      <c r="L480" s="207">
        <f>'02-Mapa de riesgo'!Q481</f>
        <v>0</v>
      </c>
      <c r="M480" s="208">
        <f>'02-Mapa de riesgo'!U481</f>
        <v>0</v>
      </c>
      <c r="N480" s="208">
        <f>'02-Mapa de riesgo'!Z481</f>
        <v>0</v>
      </c>
      <c r="O480" s="450"/>
      <c r="P480" s="157"/>
      <c r="Q480" s="210">
        <f>'02-Mapa de riesgo'!AG481</f>
        <v>0</v>
      </c>
      <c r="R480" s="210">
        <f>'02-Mapa de riesgo'!AH481</f>
        <v>0</v>
      </c>
      <c r="S480" s="211">
        <f>'02-Mapa de riesgo'!AJ481</f>
        <v>0</v>
      </c>
      <c r="T480" s="156"/>
      <c r="U480" s="157"/>
      <c r="V480" s="157"/>
      <c r="W480" s="453"/>
      <c r="X480" s="59"/>
    </row>
    <row r="481" spans="1:24" ht="12.75" customHeight="1" x14ac:dyDescent="0.2">
      <c r="A481" s="454">
        <v>158</v>
      </c>
      <c r="B481" s="454" t="str">
        <f>'01-Mapa de Riesgos'!D392</f>
        <v>EXTENSIÓN_PROYECCIÓN_SOCIAL</v>
      </c>
      <c r="C481" s="455" t="str">
        <f>+'01-Mapa de Riesgos'!F392</f>
        <v>NO</v>
      </c>
      <c r="D481" s="455" t="str">
        <f>'01-Mapa de Riesgos'!J392</f>
        <v>Gestión</v>
      </c>
      <c r="E481" s="456" t="str">
        <f>'01-Mapa de Riesgos'!N482</f>
        <v xml:space="preserve">     </v>
      </c>
      <c r="F481" s="442" t="str">
        <f>'02-Mapa de riesgo'!AD482</f>
        <v>LEVE</v>
      </c>
      <c r="G481" s="442">
        <f>'02-Mapa de riesgo'!AE482</f>
        <v>0</v>
      </c>
      <c r="H481" s="464"/>
      <c r="I481" s="464"/>
      <c r="J481" s="236">
        <f>'02-Mapa de riesgo'!G482</f>
        <v>0</v>
      </c>
      <c r="K481" s="207">
        <f>'02-Mapa de riesgo'!L482</f>
        <v>0</v>
      </c>
      <c r="L481" s="207">
        <f>'02-Mapa de riesgo'!Q482</f>
        <v>0</v>
      </c>
      <c r="M481" s="208">
        <f>'02-Mapa de riesgo'!U482</f>
        <v>0</v>
      </c>
      <c r="N481" s="208">
        <f>'02-Mapa de riesgo'!Z482</f>
        <v>0</v>
      </c>
      <c r="O481" s="448" t="e">
        <f>'02-Mapa de riesgo'!AB482</f>
        <v>#DIV/0!</v>
      </c>
      <c r="P481" s="157"/>
      <c r="Q481" s="210">
        <f>'02-Mapa de riesgo'!AG482</f>
        <v>0</v>
      </c>
      <c r="R481" s="210">
        <f>'02-Mapa de riesgo'!AH482</f>
        <v>0</v>
      </c>
      <c r="S481" s="211">
        <f>'02-Mapa de riesgo'!AJ482</f>
        <v>0</v>
      </c>
      <c r="T481" s="156"/>
      <c r="U481" s="157"/>
      <c r="V481" s="157"/>
      <c r="W481" s="465"/>
      <c r="X481" s="59"/>
    </row>
    <row r="482" spans="1:24" ht="12.75" customHeight="1" x14ac:dyDescent="0.2">
      <c r="A482" s="443"/>
      <c r="B482" s="443"/>
      <c r="C482" s="443"/>
      <c r="D482" s="443"/>
      <c r="E482" s="443"/>
      <c r="F482" s="443"/>
      <c r="G482" s="443"/>
      <c r="H482" s="446"/>
      <c r="I482" s="446"/>
      <c r="J482" s="236">
        <f>'02-Mapa de riesgo'!G483</f>
        <v>0</v>
      </c>
      <c r="K482" s="207">
        <f>'02-Mapa de riesgo'!L483</f>
        <v>0</v>
      </c>
      <c r="L482" s="207">
        <f>'02-Mapa de riesgo'!Q483</f>
        <v>0</v>
      </c>
      <c r="M482" s="208">
        <f>'02-Mapa de riesgo'!U483</f>
        <v>0</v>
      </c>
      <c r="N482" s="208">
        <f>'02-Mapa de riesgo'!Z483</f>
        <v>0</v>
      </c>
      <c r="O482" s="449"/>
      <c r="P482" s="157"/>
      <c r="Q482" s="210">
        <f>'02-Mapa de riesgo'!AG483</f>
        <v>0</v>
      </c>
      <c r="R482" s="210">
        <f>'02-Mapa de riesgo'!AH483</f>
        <v>0</v>
      </c>
      <c r="S482" s="211">
        <f>'02-Mapa de riesgo'!AJ483</f>
        <v>0</v>
      </c>
      <c r="T482" s="156"/>
      <c r="U482" s="157"/>
      <c r="V482" s="157"/>
      <c r="W482" s="452"/>
      <c r="X482" s="59"/>
    </row>
    <row r="483" spans="1:24" ht="12.75" customHeight="1" x14ac:dyDescent="0.2">
      <c r="A483" s="444"/>
      <c r="B483" s="444"/>
      <c r="C483" s="444"/>
      <c r="D483" s="444"/>
      <c r="E483" s="444"/>
      <c r="F483" s="444"/>
      <c r="G483" s="444"/>
      <c r="H483" s="447"/>
      <c r="I483" s="447"/>
      <c r="J483" s="236">
        <f>'02-Mapa de riesgo'!G484</f>
        <v>0</v>
      </c>
      <c r="K483" s="207">
        <f>'02-Mapa de riesgo'!L484</f>
        <v>0</v>
      </c>
      <c r="L483" s="207">
        <f>'02-Mapa de riesgo'!Q484</f>
        <v>0</v>
      </c>
      <c r="M483" s="208">
        <f>'02-Mapa de riesgo'!U484</f>
        <v>0</v>
      </c>
      <c r="N483" s="208">
        <f>'02-Mapa de riesgo'!Z484</f>
        <v>0</v>
      </c>
      <c r="O483" s="450"/>
      <c r="P483" s="157"/>
      <c r="Q483" s="210">
        <f>'02-Mapa de riesgo'!AG484</f>
        <v>0</v>
      </c>
      <c r="R483" s="210">
        <f>'02-Mapa de riesgo'!AH484</f>
        <v>0</v>
      </c>
      <c r="S483" s="211">
        <f>'02-Mapa de riesgo'!AJ484</f>
        <v>0</v>
      </c>
      <c r="T483" s="156"/>
      <c r="U483" s="157"/>
      <c r="V483" s="157"/>
      <c r="W483" s="453"/>
      <c r="X483" s="59"/>
    </row>
    <row r="484" spans="1:24" ht="12.75" customHeight="1" x14ac:dyDescent="0.2">
      <c r="A484" s="454">
        <v>159</v>
      </c>
      <c r="B484" s="454" t="str">
        <f>'01-Mapa de Riesgos'!D395</f>
        <v>EXTENSIÓN_PROYECCIÓN_SOCIAL</v>
      </c>
      <c r="C484" s="455" t="str">
        <f>+'01-Mapa de Riesgos'!F395</f>
        <v>NO</v>
      </c>
      <c r="D484" s="455" t="str">
        <f>'01-Mapa de Riesgos'!J395</f>
        <v>Integridad_Pública_Corrupción</v>
      </c>
      <c r="E484" s="456" t="str">
        <f>'01-Mapa de Riesgos'!N485</f>
        <v xml:space="preserve">     </v>
      </c>
      <c r="F484" s="442" t="str">
        <f>'02-Mapa de riesgo'!AD485</f>
        <v>LEVE</v>
      </c>
      <c r="G484" s="442">
        <f>'02-Mapa de riesgo'!AE485</f>
        <v>0</v>
      </c>
      <c r="H484" s="463"/>
      <c r="I484" s="464"/>
      <c r="J484" s="236">
        <f>'02-Mapa de riesgo'!G485</f>
        <v>0</v>
      </c>
      <c r="K484" s="207">
        <f>'02-Mapa de riesgo'!L485</f>
        <v>0</v>
      </c>
      <c r="L484" s="207">
        <f>'02-Mapa de riesgo'!Q485</f>
        <v>0</v>
      </c>
      <c r="M484" s="208">
        <f>'02-Mapa de riesgo'!U485</f>
        <v>0</v>
      </c>
      <c r="N484" s="208">
        <f>'02-Mapa de riesgo'!Z485</f>
        <v>0</v>
      </c>
      <c r="O484" s="448" t="e">
        <f>'02-Mapa de riesgo'!AB485</f>
        <v>#DIV/0!</v>
      </c>
      <c r="P484" s="157"/>
      <c r="Q484" s="210">
        <f>'02-Mapa de riesgo'!AG485</f>
        <v>0</v>
      </c>
      <c r="R484" s="210">
        <f>'02-Mapa de riesgo'!AH485</f>
        <v>0</v>
      </c>
      <c r="S484" s="211">
        <f>'02-Mapa de riesgo'!AJ485</f>
        <v>0</v>
      </c>
      <c r="T484" s="156"/>
      <c r="U484" s="157"/>
      <c r="V484" s="157"/>
      <c r="W484" s="465"/>
      <c r="X484" s="59"/>
    </row>
    <row r="485" spans="1:24" ht="12.75" customHeight="1" x14ac:dyDescent="0.2">
      <c r="A485" s="443"/>
      <c r="B485" s="443"/>
      <c r="C485" s="443"/>
      <c r="D485" s="443"/>
      <c r="E485" s="443"/>
      <c r="F485" s="443"/>
      <c r="G485" s="443"/>
      <c r="H485" s="446"/>
      <c r="I485" s="446"/>
      <c r="J485" s="236">
        <f>'02-Mapa de riesgo'!G486</f>
        <v>0</v>
      </c>
      <c r="K485" s="207">
        <f>'02-Mapa de riesgo'!L486</f>
        <v>0</v>
      </c>
      <c r="L485" s="207">
        <f>'02-Mapa de riesgo'!Q486</f>
        <v>0</v>
      </c>
      <c r="M485" s="208">
        <f>'02-Mapa de riesgo'!U486</f>
        <v>0</v>
      </c>
      <c r="N485" s="208">
        <f>'02-Mapa de riesgo'!Z486</f>
        <v>0</v>
      </c>
      <c r="O485" s="449"/>
      <c r="P485" s="157"/>
      <c r="Q485" s="210">
        <f>'02-Mapa de riesgo'!AG486</f>
        <v>0</v>
      </c>
      <c r="R485" s="210">
        <f>'02-Mapa de riesgo'!AH486</f>
        <v>0</v>
      </c>
      <c r="S485" s="211">
        <f>'02-Mapa de riesgo'!AJ486</f>
        <v>0</v>
      </c>
      <c r="T485" s="156"/>
      <c r="U485" s="157"/>
      <c r="V485" s="157"/>
      <c r="W485" s="452"/>
      <c r="X485" s="59"/>
    </row>
    <row r="486" spans="1:24" ht="12.75" customHeight="1" x14ac:dyDescent="0.2">
      <c r="A486" s="444"/>
      <c r="B486" s="444"/>
      <c r="C486" s="444"/>
      <c r="D486" s="444"/>
      <c r="E486" s="444"/>
      <c r="F486" s="444"/>
      <c r="G486" s="444"/>
      <c r="H486" s="447"/>
      <c r="I486" s="447"/>
      <c r="J486" s="236">
        <f>'02-Mapa de riesgo'!G487</f>
        <v>0</v>
      </c>
      <c r="K486" s="207">
        <f>'02-Mapa de riesgo'!L487</f>
        <v>0</v>
      </c>
      <c r="L486" s="207">
        <f>'02-Mapa de riesgo'!Q487</f>
        <v>0</v>
      </c>
      <c r="M486" s="208">
        <f>'02-Mapa de riesgo'!U487</f>
        <v>0</v>
      </c>
      <c r="N486" s="208">
        <f>'02-Mapa de riesgo'!Z487</f>
        <v>0</v>
      </c>
      <c r="O486" s="450"/>
      <c r="P486" s="157"/>
      <c r="Q486" s="210">
        <f>'02-Mapa de riesgo'!AG487</f>
        <v>0</v>
      </c>
      <c r="R486" s="210">
        <f>'02-Mapa de riesgo'!AH487</f>
        <v>0</v>
      </c>
      <c r="S486" s="211">
        <f>'02-Mapa de riesgo'!AJ487</f>
        <v>0</v>
      </c>
      <c r="T486" s="156"/>
      <c r="U486" s="157"/>
      <c r="V486" s="157"/>
      <c r="W486" s="453"/>
      <c r="X486" s="59"/>
    </row>
    <row r="487" spans="1:24" ht="12.75" customHeight="1" x14ac:dyDescent="0.2">
      <c r="A487" s="454">
        <v>160</v>
      </c>
      <c r="B487" s="454" t="str">
        <f>'01-Mapa de Riesgos'!D398</f>
        <v>EXTENSIÓN_PROYECCIÓN_SOCIAL</v>
      </c>
      <c r="C487" s="455" t="str">
        <f>+'01-Mapa de Riesgos'!F398</f>
        <v>NO</v>
      </c>
      <c r="D487" s="455" t="str">
        <f>'01-Mapa de Riesgos'!J398</f>
        <v>Gestión</v>
      </c>
      <c r="E487" s="456" t="str">
        <f>'01-Mapa de Riesgos'!N488</f>
        <v xml:space="preserve">     </v>
      </c>
      <c r="F487" s="442" t="str">
        <f>'02-Mapa de riesgo'!AD488</f>
        <v>LEVE</v>
      </c>
      <c r="G487" s="442">
        <f>'02-Mapa de riesgo'!AE488</f>
        <v>0</v>
      </c>
      <c r="H487" s="463"/>
      <c r="I487" s="464"/>
      <c r="J487" s="236">
        <f>'02-Mapa de riesgo'!G488</f>
        <v>0</v>
      </c>
      <c r="K487" s="207">
        <f>'02-Mapa de riesgo'!L488</f>
        <v>0</v>
      </c>
      <c r="L487" s="207">
        <f>'02-Mapa de riesgo'!Q488</f>
        <v>0</v>
      </c>
      <c r="M487" s="208">
        <f>'02-Mapa de riesgo'!U488</f>
        <v>0</v>
      </c>
      <c r="N487" s="208">
        <f>'02-Mapa de riesgo'!Z488</f>
        <v>0</v>
      </c>
      <c r="O487" s="448" t="e">
        <f>'02-Mapa de riesgo'!AB488</f>
        <v>#DIV/0!</v>
      </c>
      <c r="P487" s="157"/>
      <c r="Q487" s="210">
        <f>'02-Mapa de riesgo'!AG488</f>
        <v>0</v>
      </c>
      <c r="R487" s="210">
        <f>'02-Mapa de riesgo'!AH488</f>
        <v>0</v>
      </c>
      <c r="S487" s="211">
        <f>'02-Mapa de riesgo'!AJ488</f>
        <v>0</v>
      </c>
      <c r="T487" s="156"/>
      <c r="U487" s="157"/>
      <c r="V487" s="157"/>
      <c r="W487" s="465"/>
      <c r="X487" s="59"/>
    </row>
    <row r="488" spans="1:24" ht="12.75" customHeight="1" x14ac:dyDescent="0.2">
      <c r="A488" s="443"/>
      <c r="B488" s="443"/>
      <c r="C488" s="443"/>
      <c r="D488" s="443"/>
      <c r="E488" s="443"/>
      <c r="F488" s="443"/>
      <c r="G488" s="443"/>
      <c r="H488" s="446"/>
      <c r="I488" s="446"/>
      <c r="J488" s="236">
        <f>'02-Mapa de riesgo'!G489</f>
        <v>0</v>
      </c>
      <c r="K488" s="207">
        <f>'02-Mapa de riesgo'!L489</f>
        <v>0</v>
      </c>
      <c r="L488" s="207">
        <f>'02-Mapa de riesgo'!Q489</f>
        <v>0</v>
      </c>
      <c r="M488" s="208">
        <f>'02-Mapa de riesgo'!U489</f>
        <v>0</v>
      </c>
      <c r="N488" s="208">
        <f>'02-Mapa de riesgo'!Z489</f>
        <v>0</v>
      </c>
      <c r="O488" s="449"/>
      <c r="P488" s="157"/>
      <c r="Q488" s="210">
        <f>'02-Mapa de riesgo'!AG489</f>
        <v>0</v>
      </c>
      <c r="R488" s="210">
        <f>'02-Mapa de riesgo'!AH489</f>
        <v>0</v>
      </c>
      <c r="S488" s="211">
        <f>'02-Mapa de riesgo'!AJ489</f>
        <v>0</v>
      </c>
      <c r="T488" s="156"/>
      <c r="U488" s="157"/>
      <c r="V488" s="157"/>
      <c r="W488" s="452"/>
      <c r="X488" s="59"/>
    </row>
    <row r="489" spans="1:24" ht="12.75" customHeight="1" x14ac:dyDescent="0.2">
      <c r="A489" s="444"/>
      <c r="B489" s="444"/>
      <c r="C489" s="444"/>
      <c r="D489" s="444"/>
      <c r="E489" s="444"/>
      <c r="F489" s="444"/>
      <c r="G489" s="444"/>
      <c r="H489" s="447"/>
      <c r="I489" s="447"/>
      <c r="J489" s="236">
        <f>'02-Mapa de riesgo'!G490</f>
        <v>0</v>
      </c>
      <c r="K489" s="207">
        <f>'02-Mapa de riesgo'!L490</f>
        <v>0</v>
      </c>
      <c r="L489" s="207">
        <f>'02-Mapa de riesgo'!Q490</f>
        <v>0</v>
      </c>
      <c r="M489" s="208">
        <f>'02-Mapa de riesgo'!U490</f>
        <v>0</v>
      </c>
      <c r="N489" s="208">
        <f>'02-Mapa de riesgo'!Z490</f>
        <v>0</v>
      </c>
      <c r="O489" s="450"/>
      <c r="P489" s="157"/>
      <c r="Q489" s="210">
        <f>'02-Mapa de riesgo'!AG490</f>
        <v>0</v>
      </c>
      <c r="R489" s="210">
        <f>'02-Mapa de riesgo'!AH490</f>
        <v>0</v>
      </c>
      <c r="S489" s="211">
        <f>'02-Mapa de riesgo'!AJ490</f>
        <v>0</v>
      </c>
      <c r="T489" s="156"/>
      <c r="U489" s="157"/>
      <c r="V489" s="157"/>
      <c r="W489" s="453"/>
      <c r="X489" s="59"/>
    </row>
    <row r="490" spans="1:24" ht="12.75" customHeight="1" x14ac:dyDescent="0.2">
      <c r="A490" s="454">
        <v>161</v>
      </c>
      <c r="B490" s="454" t="str">
        <f>'01-Mapa de Riesgos'!D401</f>
        <v>EXTENSIÓN_PROYECCIÓN_SOCIAL</v>
      </c>
      <c r="C490" s="455" t="str">
        <f>+'01-Mapa de Riesgos'!F401</f>
        <v>NO</v>
      </c>
      <c r="D490" s="455" t="str">
        <f>'01-Mapa de Riesgos'!J401</f>
        <v>Gestión</v>
      </c>
      <c r="E490" s="456" t="str">
        <f>'01-Mapa de Riesgos'!N491</f>
        <v xml:space="preserve">     </v>
      </c>
      <c r="F490" s="442" t="str">
        <f>'02-Mapa de riesgo'!AD491</f>
        <v>LEVE</v>
      </c>
      <c r="G490" s="442">
        <f>'02-Mapa de riesgo'!AE491</f>
        <v>0</v>
      </c>
      <c r="H490" s="464"/>
      <c r="I490" s="464"/>
      <c r="J490" s="236">
        <f>'02-Mapa de riesgo'!G491</f>
        <v>0</v>
      </c>
      <c r="K490" s="207">
        <f>'02-Mapa de riesgo'!L491</f>
        <v>0</v>
      </c>
      <c r="L490" s="207">
        <f>'02-Mapa de riesgo'!Q491</f>
        <v>0</v>
      </c>
      <c r="M490" s="208">
        <f>'02-Mapa de riesgo'!U491</f>
        <v>0</v>
      </c>
      <c r="N490" s="208">
        <f>'02-Mapa de riesgo'!Z491</f>
        <v>0</v>
      </c>
      <c r="O490" s="448" t="e">
        <f>'02-Mapa de riesgo'!AB491</f>
        <v>#DIV/0!</v>
      </c>
      <c r="P490" s="157"/>
      <c r="Q490" s="210">
        <f>'02-Mapa de riesgo'!AG491</f>
        <v>0</v>
      </c>
      <c r="R490" s="210">
        <f>'02-Mapa de riesgo'!AH491</f>
        <v>0</v>
      </c>
      <c r="S490" s="211">
        <f>'02-Mapa de riesgo'!AJ491</f>
        <v>0</v>
      </c>
      <c r="T490" s="156"/>
      <c r="U490" s="157"/>
      <c r="V490" s="157"/>
      <c r="W490" s="465"/>
      <c r="X490" s="59"/>
    </row>
    <row r="491" spans="1:24" ht="12.75" customHeight="1" x14ac:dyDescent="0.2">
      <c r="A491" s="443"/>
      <c r="B491" s="443"/>
      <c r="C491" s="443"/>
      <c r="D491" s="443"/>
      <c r="E491" s="443"/>
      <c r="F491" s="443"/>
      <c r="G491" s="443"/>
      <c r="H491" s="446"/>
      <c r="I491" s="446"/>
      <c r="J491" s="236">
        <f>'02-Mapa de riesgo'!G492</f>
        <v>0</v>
      </c>
      <c r="K491" s="207">
        <f>'02-Mapa de riesgo'!L492</f>
        <v>0</v>
      </c>
      <c r="L491" s="207">
        <f>'02-Mapa de riesgo'!Q492</f>
        <v>0</v>
      </c>
      <c r="M491" s="208">
        <f>'02-Mapa de riesgo'!U492</f>
        <v>0</v>
      </c>
      <c r="N491" s="208">
        <f>'02-Mapa de riesgo'!Z492</f>
        <v>0</v>
      </c>
      <c r="O491" s="449"/>
      <c r="P491" s="157"/>
      <c r="Q491" s="210">
        <f>'02-Mapa de riesgo'!AG492</f>
        <v>0</v>
      </c>
      <c r="R491" s="210">
        <f>'02-Mapa de riesgo'!AH492</f>
        <v>0</v>
      </c>
      <c r="S491" s="211">
        <f>'02-Mapa de riesgo'!AJ492</f>
        <v>0</v>
      </c>
      <c r="T491" s="156"/>
      <c r="U491" s="157"/>
      <c r="V491" s="157"/>
      <c r="W491" s="452"/>
      <c r="X491" s="59"/>
    </row>
    <row r="492" spans="1:24" ht="12.75" customHeight="1" x14ac:dyDescent="0.2">
      <c r="A492" s="444"/>
      <c r="B492" s="444"/>
      <c r="C492" s="444"/>
      <c r="D492" s="444"/>
      <c r="E492" s="444"/>
      <c r="F492" s="444"/>
      <c r="G492" s="444"/>
      <c r="H492" s="447"/>
      <c r="I492" s="447"/>
      <c r="J492" s="236">
        <f>'02-Mapa de riesgo'!G493</f>
        <v>0</v>
      </c>
      <c r="K492" s="207">
        <f>'02-Mapa de riesgo'!L493</f>
        <v>0</v>
      </c>
      <c r="L492" s="207">
        <f>'02-Mapa de riesgo'!Q493</f>
        <v>0</v>
      </c>
      <c r="M492" s="208">
        <f>'02-Mapa de riesgo'!U493</f>
        <v>0</v>
      </c>
      <c r="N492" s="208">
        <f>'02-Mapa de riesgo'!Z493</f>
        <v>0</v>
      </c>
      <c r="O492" s="450"/>
      <c r="P492" s="157"/>
      <c r="Q492" s="210">
        <f>'02-Mapa de riesgo'!AG493</f>
        <v>0</v>
      </c>
      <c r="R492" s="210">
        <f>'02-Mapa de riesgo'!AH493</f>
        <v>0</v>
      </c>
      <c r="S492" s="211">
        <f>'02-Mapa de riesgo'!AJ493</f>
        <v>0</v>
      </c>
      <c r="T492" s="156"/>
      <c r="U492" s="157"/>
      <c r="V492" s="157"/>
      <c r="W492" s="453"/>
      <c r="X492" s="59"/>
    </row>
    <row r="493" spans="1:24" ht="12.75" customHeight="1" x14ac:dyDescent="0.2">
      <c r="A493" s="454">
        <v>162</v>
      </c>
      <c r="B493" s="454" t="str">
        <f>'01-Mapa de Riesgos'!D404</f>
        <v>EXTENSIÓN_PROYECCIÓN_SOCIAL</v>
      </c>
      <c r="C493" s="455" t="str">
        <f>+'01-Mapa de Riesgos'!F404</f>
        <v>NO</v>
      </c>
      <c r="D493" s="455" t="str">
        <f>'01-Mapa de Riesgos'!J404</f>
        <v>Gestión</v>
      </c>
      <c r="E493" s="456" t="str">
        <f>'01-Mapa de Riesgos'!N494</f>
        <v xml:space="preserve">     </v>
      </c>
      <c r="F493" s="442" t="str">
        <f>'02-Mapa de riesgo'!AD494</f>
        <v>LEVE</v>
      </c>
      <c r="G493" s="442">
        <f>'02-Mapa de riesgo'!AE494</f>
        <v>0</v>
      </c>
      <c r="H493" s="464"/>
      <c r="I493" s="464"/>
      <c r="J493" s="236">
        <f>'02-Mapa de riesgo'!G494</f>
        <v>0</v>
      </c>
      <c r="K493" s="207">
        <f>'02-Mapa de riesgo'!L494</f>
        <v>0</v>
      </c>
      <c r="L493" s="207">
        <f>'02-Mapa de riesgo'!Q494</f>
        <v>0</v>
      </c>
      <c r="M493" s="208">
        <f>'02-Mapa de riesgo'!U494</f>
        <v>0</v>
      </c>
      <c r="N493" s="208">
        <f>'02-Mapa de riesgo'!Z494</f>
        <v>0</v>
      </c>
      <c r="O493" s="448" t="e">
        <f>'02-Mapa de riesgo'!AB494</f>
        <v>#DIV/0!</v>
      </c>
      <c r="P493" s="157"/>
      <c r="Q493" s="210">
        <f>'02-Mapa de riesgo'!AG494</f>
        <v>0</v>
      </c>
      <c r="R493" s="210">
        <f>'02-Mapa de riesgo'!AH494</f>
        <v>0</v>
      </c>
      <c r="S493" s="211">
        <f>'02-Mapa de riesgo'!AJ494</f>
        <v>0</v>
      </c>
      <c r="T493" s="156"/>
      <c r="U493" s="157"/>
      <c r="V493" s="157"/>
      <c r="W493" s="465"/>
      <c r="X493" s="59"/>
    </row>
    <row r="494" spans="1:24" ht="12.75" customHeight="1" x14ac:dyDescent="0.2">
      <c r="A494" s="443"/>
      <c r="B494" s="443"/>
      <c r="C494" s="443"/>
      <c r="D494" s="443"/>
      <c r="E494" s="443"/>
      <c r="F494" s="443"/>
      <c r="G494" s="443"/>
      <c r="H494" s="446"/>
      <c r="I494" s="446"/>
      <c r="J494" s="236">
        <f>'02-Mapa de riesgo'!G495</f>
        <v>0</v>
      </c>
      <c r="K494" s="207">
        <f>'02-Mapa de riesgo'!L495</f>
        <v>0</v>
      </c>
      <c r="L494" s="207">
        <f>'02-Mapa de riesgo'!Q495</f>
        <v>0</v>
      </c>
      <c r="M494" s="208">
        <f>'02-Mapa de riesgo'!U495</f>
        <v>0</v>
      </c>
      <c r="N494" s="208">
        <f>'02-Mapa de riesgo'!Z495</f>
        <v>0</v>
      </c>
      <c r="O494" s="449"/>
      <c r="P494" s="157"/>
      <c r="Q494" s="210">
        <f>'02-Mapa de riesgo'!AG495</f>
        <v>0</v>
      </c>
      <c r="R494" s="210">
        <f>'02-Mapa de riesgo'!AH495</f>
        <v>0</v>
      </c>
      <c r="S494" s="211">
        <f>'02-Mapa de riesgo'!AJ495</f>
        <v>0</v>
      </c>
      <c r="T494" s="156"/>
      <c r="U494" s="157"/>
      <c r="V494" s="157"/>
      <c r="W494" s="452"/>
      <c r="X494" s="59"/>
    </row>
    <row r="495" spans="1:24" ht="12.75" customHeight="1" x14ac:dyDescent="0.2">
      <c r="A495" s="444"/>
      <c r="B495" s="444"/>
      <c r="C495" s="444"/>
      <c r="D495" s="444"/>
      <c r="E495" s="444"/>
      <c r="F495" s="444"/>
      <c r="G495" s="444"/>
      <c r="H495" s="447"/>
      <c r="I495" s="447"/>
      <c r="J495" s="236">
        <f>'02-Mapa de riesgo'!G496</f>
        <v>0</v>
      </c>
      <c r="K495" s="207">
        <f>'02-Mapa de riesgo'!L496</f>
        <v>0</v>
      </c>
      <c r="L495" s="207">
        <f>'02-Mapa de riesgo'!Q496</f>
        <v>0</v>
      </c>
      <c r="M495" s="208">
        <f>'02-Mapa de riesgo'!U496</f>
        <v>0</v>
      </c>
      <c r="N495" s="208">
        <f>'02-Mapa de riesgo'!Z496</f>
        <v>0</v>
      </c>
      <c r="O495" s="450"/>
      <c r="P495" s="157"/>
      <c r="Q495" s="210">
        <f>'02-Mapa de riesgo'!AG496</f>
        <v>0</v>
      </c>
      <c r="R495" s="210">
        <f>'02-Mapa de riesgo'!AH496</f>
        <v>0</v>
      </c>
      <c r="S495" s="211">
        <f>'02-Mapa de riesgo'!AJ496</f>
        <v>0</v>
      </c>
      <c r="T495" s="156"/>
      <c r="U495" s="157"/>
      <c r="V495" s="157"/>
      <c r="W495" s="453"/>
      <c r="X495" s="59"/>
    </row>
    <row r="496" spans="1:24" ht="12.75" customHeight="1" x14ac:dyDescent="0.2">
      <c r="A496" s="454">
        <v>163</v>
      </c>
      <c r="B496" s="454">
        <f>'01-Mapa de Riesgos'!D407</f>
        <v>0</v>
      </c>
      <c r="C496" s="455">
        <f>+'01-Mapa de Riesgos'!F407</f>
        <v>0</v>
      </c>
      <c r="D496" s="455">
        <f>'01-Mapa de Riesgos'!J407</f>
        <v>0</v>
      </c>
      <c r="E496" s="456" t="str">
        <f>'01-Mapa de Riesgos'!N497</f>
        <v xml:space="preserve">     </v>
      </c>
      <c r="F496" s="442" t="str">
        <f>'02-Mapa de riesgo'!AD497</f>
        <v>LEVE</v>
      </c>
      <c r="G496" s="442">
        <f>'02-Mapa de riesgo'!AE497</f>
        <v>0</v>
      </c>
      <c r="H496" s="463"/>
      <c r="I496" s="464"/>
      <c r="J496" s="236">
        <f>'02-Mapa de riesgo'!G497</f>
        <v>0</v>
      </c>
      <c r="K496" s="207">
        <f>'02-Mapa de riesgo'!L497</f>
        <v>0</v>
      </c>
      <c r="L496" s="207">
        <f>'02-Mapa de riesgo'!Q497</f>
        <v>0</v>
      </c>
      <c r="M496" s="208">
        <f>'02-Mapa de riesgo'!U497</f>
        <v>0</v>
      </c>
      <c r="N496" s="208">
        <f>'02-Mapa de riesgo'!Z497</f>
        <v>0</v>
      </c>
      <c r="O496" s="448" t="e">
        <f>'02-Mapa de riesgo'!AB497</f>
        <v>#DIV/0!</v>
      </c>
      <c r="P496" s="157"/>
      <c r="Q496" s="210">
        <f>'02-Mapa de riesgo'!AG497</f>
        <v>0</v>
      </c>
      <c r="R496" s="210">
        <f>'02-Mapa de riesgo'!AH497</f>
        <v>0</v>
      </c>
      <c r="S496" s="211">
        <f>'02-Mapa de riesgo'!AJ497</f>
        <v>0</v>
      </c>
      <c r="T496" s="156"/>
      <c r="U496" s="157"/>
      <c r="V496" s="157"/>
      <c r="W496" s="465"/>
      <c r="X496" s="59"/>
    </row>
    <row r="497" spans="1:24" ht="12.75" customHeight="1" x14ac:dyDescent="0.2">
      <c r="A497" s="443"/>
      <c r="B497" s="443"/>
      <c r="C497" s="443"/>
      <c r="D497" s="443"/>
      <c r="E497" s="443"/>
      <c r="F497" s="443"/>
      <c r="G497" s="443"/>
      <c r="H497" s="446"/>
      <c r="I497" s="446"/>
      <c r="J497" s="236">
        <f>'02-Mapa de riesgo'!G498</f>
        <v>0</v>
      </c>
      <c r="K497" s="207">
        <f>'02-Mapa de riesgo'!L498</f>
        <v>0</v>
      </c>
      <c r="L497" s="207">
        <f>'02-Mapa de riesgo'!Q498</f>
        <v>0</v>
      </c>
      <c r="M497" s="208">
        <f>'02-Mapa de riesgo'!U498</f>
        <v>0</v>
      </c>
      <c r="N497" s="208">
        <f>'02-Mapa de riesgo'!Z498</f>
        <v>0</v>
      </c>
      <c r="O497" s="449"/>
      <c r="P497" s="157"/>
      <c r="Q497" s="210">
        <f>'02-Mapa de riesgo'!AG498</f>
        <v>0</v>
      </c>
      <c r="R497" s="210">
        <f>'02-Mapa de riesgo'!AH498</f>
        <v>0</v>
      </c>
      <c r="S497" s="211">
        <f>'02-Mapa de riesgo'!AJ498</f>
        <v>0</v>
      </c>
      <c r="T497" s="156"/>
      <c r="U497" s="157"/>
      <c r="V497" s="157"/>
      <c r="W497" s="452"/>
      <c r="X497" s="59"/>
    </row>
    <row r="498" spans="1:24" ht="12.75" customHeight="1" x14ac:dyDescent="0.2">
      <c r="A498" s="444"/>
      <c r="B498" s="444"/>
      <c r="C498" s="444"/>
      <c r="D498" s="444"/>
      <c r="E498" s="444"/>
      <c r="F498" s="444"/>
      <c r="G498" s="444"/>
      <c r="H498" s="447"/>
      <c r="I498" s="447"/>
      <c r="J498" s="236">
        <f>'02-Mapa de riesgo'!G499</f>
        <v>0</v>
      </c>
      <c r="K498" s="207">
        <f>'02-Mapa de riesgo'!L499</f>
        <v>0</v>
      </c>
      <c r="L498" s="207">
        <f>'02-Mapa de riesgo'!Q499</f>
        <v>0</v>
      </c>
      <c r="M498" s="208">
        <f>'02-Mapa de riesgo'!U499</f>
        <v>0</v>
      </c>
      <c r="N498" s="208">
        <f>'02-Mapa de riesgo'!Z499</f>
        <v>0</v>
      </c>
      <c r="O498" s="450"/>
      <c r="P498" s="157"/>
      <c r="Q498" s="210">
        <f>'02-Mapa de riesgo'!AG499</f>
        <v>0</v>
      </c>
      <c r="R498" s="210">
        <f>'02-Mapa de riesgo'!AH499</f>
        <v>0</v>
      </c>
      <c r="S498" s="211">
        <f>'02-Mapa de riesgo'!AJ499</f>
        <v>0</v>
      </c>
      <c r="T498" s="156"/>
      <c r="U498" s="157"/>
      <c r="V498" s="157"/>
      <c r="W498" s="453"/>
      <c r="X498" s="59"/>
    </row>
    <row r="499" spans="1:24" ht="12.75" customHeight="1" x14ac:dyDescent="0.2">
      <c r="A499" s="454">
        <v>164</v>
      </c>
      <c r="B499" s="454">
        <f>'01-Mapa de Riesgos'!D410</f>
        <v>0</v>
      </c>
      <c r="C499" s="455">
        <f>+'01-Mapa de Riesgos'!F410</f>
        <v>0</v>
      </c>
      <c r="D499" s="455">
        <f>'01-Mapa de Riesgos'!J410</f>
        <v>0</v>
      </c>
      <c r="E499" s="456" t="str">
        <f>'01-Mapa de Riesgos'!N500</f>
        <v xml:space="preserve">     </v>
      </c>
      <c r="F499" s="442" t="str">
        <f>'02-Mapa de riesgo'!AD500</f>
        <v>LEVE</v>
      </c>
      <c r="G499" s="442">
        <f>'02-Mapa de riesgo'!AE500</f>
        <v>0</v>
      </c>
      <c r="H499" s="464"/>
      <c r="I499" s="464"/>
      <c r="J499" s="236">
        <f>'02-Mapa de riesgo'!G500</f>
        <v>0</v>
      </c>
      <c r="K499" s="207">
        <f>'02-Mapa de riesgo'!L500</f>
        <v>0</v>
      </c>
      <c r="L499" s="207">
        <f>'02-Mapa de riesgo'!Q500</f>
        <v>0</v>
      </c>
      <c r="M499" s="208">
        <f>'02-Mapa de riesgo'!U500</f>
        <v>0</v>
      </c>
      <c r="N499" s="208">
        <f>'02-Mapa de riesgo'!Z500</f>
        <v>0</v>
      </c>
      <c r="O499" s="448" t="e">
        <f>'02-Mapa de riesgo'!AB500</f>
        <v>#DIV/0!</v>
      </c>
      <c r="P499" s="157"/>
      <c r="Q499" s="210">
        <f>'02-Mapa de riesgo'!AG500</f>
        <v>0</v>
      </c>
      <c r="R499" s="210">
        <f>'02-Mapa de riesgo'!AH500</f>
        <v>0</v>
      </c>
      <c r="S499" s="211">
        <f>'02-Mapa de riesgo'!AJ500</f>
        <v>0</v>
      </c>
      <c r="T499" s="156"/>
      <c r="U499" s="157"/>
      <c r="V499" s="157"/>
      <c r="W499" s="465"/>
      <c r="X499" s="59"/>
    </row>
    <row r="500" spans="1:24" ht="12.75" customHeight="1" x14ac:dyDescent="0.2">
      <c r="A500" s="443"/>
      <c r="B500" s="443"/>
      <c r="C500" s="443"/>
      <c r="D500" s="443"/>
      <c r="E500" s="443"/>
      <c r="F500" s="443"/>
      <c r="G500" s="443"/>
      <c r="H500" s="446"/>
      <c r="I500" s="446"/>
      <c r="J500" s="236">
        <f>'02-Mapa de riesgo'!G501</f>
        <v>0</v>
      </c>
      <c r="K500" s="207">
        <f>'02-Mapa de riesgo'!L501</f>
        <v>0</v>
      </c>
      <c r="L500" s="207">
        <f>'02-Mapa de riesgo'!Q501</f>
        <v>0</v>
      </c>
      <c r="M500" s="208">
        <f>'02-Mapa de riesgo'!U501</f>
        <v>0</v>
      </c>
      <c r="N500" s="208">
        <f>'02-Mapa de riesgo'!Z501</f>
        <v>0</v>
      </c>
      <c r="O500" s="449"/>
      <c r="P500" s="157"/>
      <c r="Q500" s="210">
        <f>'02-Mapa de riesgo'!AG501</f>
        <v>0</v>
      </c>
      <c r="R500" s="210">
        <f>'02-Mapa de riesgo'!AH501</f>
        <v>0</v>
      </c>
      <c r="S500" s="211">
        <f>'02-Mapa de riesgo'!AJ501</f>
        <v>0</v>
      </c>
      <c r="T500" s="156"/>
      <c r="U500" s="157"/>
      <c r="V500" s="157"/>
      <c r="W500" s="452"/>
      <c r="X500" s="59"/>
    </row>
    <row r="501" spans="1:24" ht="12.75" customHeight="1" x14ac:dyDescent="0.2">
      <c r="A501" s="444"/>
      <c r="B501" s="444"/>
      <c r="C501" s="444"/>
      <c r="D501" s="444"/>
      <c r="E501" s="444"/>
      <c r="F501" s="444"/>
      <c r="G501" s="444"/>
      <c r="H501" s="447"/>
      <c r="I501" s="447"/>
      <c r="J501" s="236">
        <f>'02-Mapa de riesgo'!G502</f>
        <v>0</v>
      </c>
      <c r="K501" s="207">
        <f>'02-Mapa de riesgo'!L502</f>
        <v>0</v>
      </c>
      <c r="L501" s="207">
        <f>'02-Mapa de riesgo'!Q502</f>
        <v>0</v>
      </c>
      <c r="M501" s="208">
        <f>'02-Mapa de riesgo'!U502</f>
        <v>0</v>
      </c>
      <c r="N501" s="208">
        <f>'02-Mapa de riesgo'!Z502</f>
        <v>0</v>
      </c>
      <c r="O501" s="450"/>
      <c r="P501" s="157"/>
      <c r="Q501" s="210">
        <f>'02-Mapa de riesgo'!AG502</f>
        <v>0</v>
      </c>
      <c r="R501" s="210">
        <f>'02-Mapa de riesgo'!AH502</f>
        <v>0</v>
      </c>
      <c r="S501" s="211">
        <f>'02-Mapa de riesgo'!AJ502</f>
        <v>0</v>
      </c>
      <c r="T501" s="156"/>
      <c r="U501" s="157"/>
      <c r="V501" s="157"/>
      <c r="W501" s="453"/>
      <c r="X501" s="59"/>
    </row>
    <row r="502" spans="1:24" ht="12.75" customHeight="1" x14ac:dyDescent="0.2">
      <c r="A502" s="454">
        <v>165</v>
      </c>
      <c r="B502" s="457">
        <f>'01-Mapa de Riesgos'!D413</f>
        <v>0</v>
      </c>
      <c r="C502" s="456">
        <f>+'01-Mapa de Riesgos'!F413</f>
        <v>0</v>
      </c>
      <c r="D502" s="456">
        <f>'01-Mapa de Riesgos'!J413</f>
        <v>0</v>
      </c>
      <c r="E502" s="456" t="str">
        <f>'01-Mapa de Riesgos'!N503</f>
        <v xml:space="preserve">     </v>
      </c>
      <c r="F502" s="442" t="str">
        <f>'02-Mapa de riesgo'!AD503</f>
        <v>LEVE</v>
      </c>
      <c r="G502" s="442">
        <f>'02-Mapa de riesgo'!AE503</f>
        <v>0</v>
      </c>
      <c r="H502" s="445"/>
      <c r="I502" s="445"/>
      <c r="J502" s="236">
        <f>'02-Mapa de riesgo'!G503</f>
        <v>0</v>
      </c>
      <c r="K502" s="207">
        <f>'02-Mapa de riesgo'!L503</f>
        <v>0</v>
      </c>
      <c r="L502" s="207">
        <f>'02-Mapa de riesgo'!Q503</f>
        <v>0</v>
      </c>
      <c r="M502" s="208">
        <f>'02-Mapa de riesgo'!U503</f>
        <v>0</v>
      </c>
      <c r="N502" s="208">
        <f>'02-Mapa de riesgo'!Z503</f>
        <v>0</v>
      </c>
      <c r="O502" s="448" t="e">
        <f>'02-Mapa de riesgo'!AB503</f>
        <v>#DIV/0!</v>
      </c>
      <c r="P502" s="157"/>
      <c r="Q502" s="210">
        <f>'02-Mapa de riesgo'!AG503</f>
        <v>0</v>
      </c>
      <c r="R502" s="210">
        <f>'02-Mapa de riesgo'!AH503</f>
        <v>0</v>
      </c>
      <c r="S502" s="211">
        <f>'02-Mapa de riesgo'!AJ503</f>
        <v>0</v>
      </c>
      <c r="T502" s="156"/>
      <c r="U502" s="157"/>
      <c r="V502" s="157"/>
      <c r="W502" s="451"/>
      <c r="X502" s="159"/>
    </row>
    <row r="503" spans="1:24" ht="12.75" customHeight="1" x14ac:dyDescent="0.2">
      <c r="A503" s="443"/>
      <c r="B503" s="443"/>
      <c r="C503" s="443"/>
      <c r="D503" s="443"/>
      <c r="E503" s="443"/>
      <c r="F503" s="443"/>
      <c r="G503" s="443"/>
      <c r="H503" s="446"/>
      <c r="I503" s="446"/>
      <c r="J503" s="236">
        <f>'02-Mapa de riesgo'!G504</f>
        <v>0</v>
      </c>
      <c r="K503" s="207">
        <f>'02-Mapa de riesgo'!L504</f>
        <v>0</v>
      </c>
      <c r="L503" s="207">
        <f>'02-Mapa de riesgo'!Q504</f>
        <v>0</v>
      </c>
      <c r="M503" s="208">
        <f>'02-Mapa de riesgo'!U504</f>
        <v>0</v>
      </c>
      <c r="N503" s="208">
        <f>'02-Mapa de riesgo'!Z504</f>
        <v>0</v>
      </c>
      <c r="O503" s="449"/>
      <c r="P503" s="157"/>
      <c r="Q503" s="210">
        <f>'02-Mapa de riesgo'!AG504</f>
        <v>0</v>
      </c>
      <c r="R503" s="210">
        <f>'02-Mapa de riesgo'!AH504</f>
        <v>0</v>
      </c>
      <c r="S503" s="211">
        <f>'02-Mapa de riesgo'!AJ504</f>
        <v>0</v>
      </c>
      <c r="T503" s="156"/>
      <c r="U503" s="157"/>
      <c r="V503" s="157"/>
      <c r="W503" s="452"/>
      <c r="X503" s="159"/>
    </row>
    <row r="504" spans="1:24" ht="12.75" customHeight="1" x14ac:dyDescent="0.2">
      <c r="A504" s="444"/>
      <c r="B504" s="444"/>
      <c r="C504" s="444"/>
      <c r="D504" s="444"/>
      <c r="E504" s="444"/>
      <c r="F504" s="444"/>
      <c r="G504" s="444"/>
      <c r="H504" s="447"/>
      <c r="I504" s="447"/>
      <c r="J504" s="236">
        <f>'02-Mapa de riesgo'!G505</f>
        <v>0</v>
      </c>
      <c r="K504" s="207">
        <f>'02-Mapa de riesgo'!L505</f>
        <v>0</v>
      </c>
      <c r="L504" s="207">
        <f>'02-Mapa de riesgo'!Q505</f>
        <v>0</v>
      </c>
      <c r="M504" s="208">
        <f>'02-Mapa de riesgo'!U505</f>
        <v>0</v>
      </c>
      <c r="N504" s="208">
        <f>'02-Mapa de riesgo'!Z505</f>
        <v>0</v>
      </c>
      <c r="O504" s="450"/>
      <c r="P504" s="157"/>
      <c r="Q504" s="210">
        <f>'02-Mapa de riesgo'!AG505</f>
        <v>0</v>
      </c>
      <c r="R504" s="210">
        <f>'02-Mapa de riesgo'!AH505</f>
        <v>0</v>
      </c>
      <c r="S504" s="211">
        <f>'02-Mapa de riesgo'!AJ505</f>
        <v>0</v>
      </c>
      <c r="T504" s="156"/>
      <c r="U504" s="157"/>
      <c r="V504" s="157"/>
      <c r="W504" s="453"/>
      <c r="X504" s="159"/>
    </row>
    <row r="505" spans="1:24" ht="12.75" customHeight="1" x14ac:dyDescent="0.2">
      <c r="A505" s="457">
        <v>166</v>
      </c>
      <c r="B505" s="454">
        <f>'01-Mapa de Riesgos'!D416</f>
        <v>0</v>
      </c>
      <c r="C505" s="455">
        <f>+'01-Mapa de Riesgos'!F416</f>
        <v>0</v>
      </c>
      <c r="D505" s="455">
        <f>'01-Mapa de Riesgos'!J416</f>
        <v>0</v>
      </c>
      <c r="E505" s="456" t="str">
        <f>'01-Mapa de Riesgos'!N506</f>
        <v xml:space="preserve">     </v>
      </c>
      <c r="F505" s="442" t="str">
        <f>'02-Mapa de riesgo'!AD506</f>
        <v>LEVE</v>
      </c>
      <c r="G505" s="442">
        <f>'02-Mapa de riesgo'!AE506</f>
        <v>0</v>
      </c>
      <c r="H505" s="464"/>
      <c r="I505" s="464"/>
      <c r="J505" s="236">
        <f>'02-Mapa de riesgo'!G506</f>
        <v>0</v>
      </c>
      <c r="K505" s="207">
        <f>'02-Mapa de riesgo'!L506</f>
        <v>0</v>
      </c>
      <c r="L505" s="207">
        <f>'02-Mapa de riesgo'!Q506</f>
        <v>0</v>
      </c>
      <c r="M505" s="208">
        <f>'02-Mapa de riesgo'!U506</f>
        <v>0</v>
      </c>
      <c r="N505" s="208">
        <f>'02-Mapa de riesgo'!Z506</f>
        <v>0</v>
      </c>
      <c r="O505" s="448" t="e">
        <f>'02-Mapa de riesgo'!AB506</f>
        <v>#DIV/0!</v>
      </c>
      <c r="P505" s="157"/>
      <c r="Q505" s="210">
        <f>'02-Mapa de riesgo'!AG506</f>
        <v>0</v>
      </c>
      <c r="R505" s="210">
        <f>'02-Mapa de riesgo'!AH506</f>
        <v>0</v>
      </c>
      <c r="S505" s="211">
        <f>'02-Mapa de riesgo'!AJ506</f>
        <v>0</v>
      </c>
      <c r="T505" s="156"/>
      <c r="U505" s="157"/>
      <c r="V505" s="157"/>
      <c r="W505" s="465"/>
      <c r="X505" s="159"/>
    </row>
    <row r="506" spans="1:24" ht="12.75" customHeight="1" x14ac:dyDescent="0.2">
      <c r="A506" s="443"/>
      <c r="B506" s="443"/>
      <c r="C506" s="443"/>
      <c r="D506" s="443"/>
      <c r="E506" s="443"/>
      <c r="F506" s="443"/>
      <c r="G506" s="443"/>
      <c r="H506" s="446"/>
      <c r="I506" s="446"/>
      <c r="J506" s="236">
        <f>'02-Mapa de riesgo'!G507</f>
        <v>0</v>
      </c>
      <c r="K506" s="207">
        <f>'02-Mapa de riesgo'!L507</f>
        <v>0</v>
      </c>
      <c r="L506" s="207">
        <f>'02-Mapa de riesgo'!Q507</f>
        <v>0</v>
      </c>
      <c r="M506" s="208">
        <f>'02-Mapa de riesgo'!U507</f>
        <v>0</v>
      </c>
      <c r="N506" s="208">
        <f>'02-Mapa de riesgo'!Z507</f>
        <v>0</v>
      </c>
      <c r="O506" s="449"/>
      <c r="P506" s="157"/>
      <c r="Q506" s="210">
        <f>'02-Mapa de riesgo'!AG507</f>
        <v>0</v>
      </c>
      <c r="R506" s="210">
        <f>'02-Mapa de riesgo'!AH507</f>
        <v>0</v>
      </c>
      <c r="S506" s="211">
        <f>'02-Mapa de riesgo'!AJ507</f>
        <v>0</v>
      </c>
      <c r="T506" s="156"/>
      <c r="U506" s="157"/>
      <c r="V506" s="157"/>
      <c r="W506" s="452"/>
      <c r="X506" s="461"/>
    </row>
    <row r="507" spans="1:24" ht="12.75" customHeight="1" x14ac:dyDescent="0.2">
      <c r="A507" s="444"/>
      <c r="B507" s="444"/>
      <c r="C507" s="444"/>
      <c r="D507" s="444"/>
      <c r="E507" s="444"/>
      <c r="F507" s="444"/>
      <c r="G507" s="444"/>
      <c r="H507" s="447"/>
      <c r="I507" s="447"/>
      <c r="J507" s="236">
        <f>'02-Mapa de riesgo'!G508</f>
        <v>0</v>
      </c>
      <c r="K507" s="207">
        <f>'02-Mapa de riesgo'!L508</f>
        <v>0</v>
      </c>
      <c r="L507" s="207">
        <f>'02-Mapa de riesgo'!Q508</f>
        <v>0</v>
      </c>
      <c r="M507" s="208">
        <f>'02-Mapa de riesgo'!U508</f>
        <v>0</v>
      </c>
      <c r="N507" s="208">
        <f>'02-Mapa de riesgo'!Z508</f>
        <v>0</v>
      </c>
      <c r="O507" s="450"/>
      <c r="P507" s="157"/>
      <c r="Q507" s="210">
        <f>'02-Mapa de riesgo'!AG508</f>
        <v>0</v>
      </c>
      <c r="R507" s="210">
        <f>'02-Mapa de riesgo'!AH508</f>
        <v>0</v>
      </c>
      <c r="S507" s="211">
        <f>'02-Mapa de riesgo'!AJ508</f>
        <v>0</v>
      </c>
      <c r="T507" s="156"/>
      <c r="U507" s="157"/>
      <c r="V507" s="157"/>
      <c r="W507" s="453"/>
      <c r="X507" s="462"/>
    </row>
    <row r="508" spans="1:24" ht="12.75" customHeight="1" x14ac:dyDescent="0.2">
      <c r="A508" s="454">
        <v>167</v>
      </c>
      <c r="B508" s="454">
        <f>'01-Mapa de Riesgos'!D419</f>
        <v>0</v>
      </c>
      <c r="C508" s="455">
        <f>+'01-Mapa de Riesgos'!F419</f>
        <v>0</v>
      </c>
      <c r="D508" s="455">
        <f>'01-Mapa de Riesgos'!J419</f>
        <v>0</v>
      </c>
      <c r="E508" s="456" t="str">
        <f>'01-Mapa de Riesgos'!N509</f>
        <v xml:space="preserve">     </v>
      </c>
      <c r="F508" s="442" t="str">
        <f>'02-Mapa de riesgo'!AD509</f>
        <v>LEVE</v>
      </c>
      <c r="G508" s="442">
        <f>'02-Mapa de riesgo'!AE509</f>
        <v>0</v>
      </c>
      <c r="H508" s="463"/>
      <c r="I508" s="464"/>
      <c r="J508" s="236">
        <f>'02-Mapa de riesgo'!G509</f>
        <v>0</v>
      </c>
      <c r="K508" s="207">
        <f>'02-Mapa de riesgo'!L509</f>
        <v>0</v>
      </c>
      <c r="L508" s="207">
        <f>'02-Mapa de riesgo'!Q509</f>
        <v>0</v>
      </c>
      <c r="M508" s="208">
        <f>'02-Mapa de riesgo'!U509</f>
        <v>0</v>
      </c>
      <c r="N508" s="208">
        <f>'02-Mapa de riesgo'!Z509</f>
        <v>0</v>
      </c>
      <c r="O508" s="448" t="e">
        <f>'02-Mapa de riesgo'!AB509</f>
        <v>#DIV/0!</v>
      </c>
      <c r="P508" s="157"/>
      <c r="Q508" s="210">
        <f>'02-Mapa de riesgo'!AG509</f>
        <v>0</v>
      </c>
      <c r="R508" s="210">
        <f>'02-Mapa de riesgo'!AH509</f>
        <v>0</v>
      </c>
      <c r="S508" s="211">
        <f>'02-Mapa de riesgo'!AJ509</f>
        <v>0</v>
      </c>
      <c r="T508" s="156"/>
      <c r="U508" s="157"/>
      <c r="V508" s="157"/>
      <c r="W508" s="465"/>
      <c r="X508" s="59"/>
    </row>
    <row r="509" spans="1:24" ht="12.75" customHeight="1" x14ac:dyDescent="0.2">
      <c r="A509" s="443"/>
      <c r="B509" s="443"/>
      <c r="C509" s="443"/>
      <c r="D509" s="443"/>
      <c r="E509" s="443"/>
      <c r="F509" s="443"/>
      <c r="G509" s="443"/>
      <c r="H509" s="446"/>
      <c r="I509" s="446"/>
      <c r="J509" s="236">
        <f>'02-Mapa de riesgo'!G510</f>
        <v>0</v>
      </c>
      <c r="K509" s="207">
        <f>'02-Mapa de riesgo'!L510</f>
        <v>0</v>
      </c>
      <c r="L509" s="207">
        <f>'02-Mapa de riesgo'!Q510</f>
        <v>0</v>
      </c>
      <c r="M509" s="208">
        <f>'02-Mapa de riesgo'!U510</f>
        <v>0</v>
      </c>
      <c r="N509" s="208">
        <f>'02-Mapa de riesgo'!Z510</f>
        <v>0</v>
      </c>
      <c r="O509" s="449"/>
      <c r="P509" s="157"/>
      <c r="Q509" s="210">
        <f>'02-Mapa de riesgo'!AG510</f>
        <v>0</v>
      </c>
      <c r="R509" s="210">
        <f>'02-Mapa de riesgo'!AH510</f>
        <v>0</v>
      </c>
      <c r="S509" s="211">
        <f>'02-Mapa de riesgo'!AJ510</f>
        <v>0</v>
      </c>
      <c r="T509" s="156"/>
      <c r="U509" s="157"/>
      <c r="V509" s="157"/>
      <c r="W509" s="452"/>
      <c r="X509" s="59"/>
    </row>
    <row r="510" spans="1:24" ht="12.75" customHeight="1" x14ac:dyDescent="0.2">
      <c r="A510" s="444"/>
      <c r="B510" s="444"/>
      <c r="C510" s="444"/>
      <c r="D510" s="444"/>
      <c r="E510" s="444"/>
      <c r="F510" s="444"/>
      <c r="G510" s="444"/>
      <c r="H510" s="447"/>
      <c r="I510" s="447"/>
      <c r="J510" s="236">
        <f>'02-Mapa de riesgo'!G511</f>
        <v>0</v>
      </c>
      <c r="K510" s="207">
        <f>'02-Mapa de riesgo'!L511</f>
        <v>0</v>
      </c>
      <c r="L510" s="207">
        <f>'02-Mapa de riesgo'!Q511</f>
        <v>0</v>
      </c>
      <c r="M510" s="208">
        <f>'02-Mapa de riesgo'!U511</f>
        <v>0</v>
      </c>
      <c r="N510" s="208">
        <f>'02-Mapa de riesgo'!Z511</f>
        <v>0</v>
      </c>
      <c r="O510" s="450"/>
      <c r="P510" s="157"/>
      <c r="Q510" s="210">
        <f>'02-Mapa de riesgo'!AG511</f>
        <v>0</v>
      </c>
      <c r="R510" s="210">
        <f>'02-Mapa de riesgo'!AH511</f>
        <v>0</v>
      </c>
      <c r="S510" s="211">
        <f>'02-Mapa de riesgo'!AJ511</f>
        <v>0</v>
      </c>
      <c r="T510" s="156"/>
      <c r="U510" s="157"/>
      <c r="V510" s="157"/>
      <c r="W510" s="453"/>
      <c r="X510" s="59"/>
    </row>
    <row r="511" spans="1:24" ht="12.75" customHeight="1" x14ac:dyDescent="0.2">
      <c r="A511" s="454">
        <v>168</v>
      </c>
      <c r="B511" s="454">
        <f>'01-Mapa de Riesgos'!D422</f>
        <v>0</v>
      </c>
      <c r="C511" s="455">
        <f>+'01-Mapa de Riesgos'!F422</f>
        <v>0</v>
      </c>
      <c r="D511" s="455">
        <f>'01-Mapa de Riesgos'!J422</f>
        <v>0</v>
      </c>
      <c r="E511" s="456" t="str">
        <f>'01-Mapa de Riesgos'!N512</f>
        <v xml:space="preserve">     </v>
      </c>
      <c r="F511" s="442" t="str">
        <f>'02-Mapa de riesgo'!AD512</f>
        <v>LEVE</v>
      </c>
      <c r="G511" s="442">
        <f>'02-Mapa de riesgo'!AE512</f>
        <v>0</v>
      </c>
      <c r="H511" s="464"/>
      <c r="I511" s="464"/>
      <c r="J511" s="236">
        <f>'02-Mapa de riesgo'!G512</f>
        <v>0</v>
      </c>
      <c r="K511" s="207">
        <f>'02-Mapa de riesgo'!L512</f>
        <v>0</v>
      </c>
      <c r="L511" s="207">
        <f>'02-Mapa de riesgo'!Q512</f>
        <v>0</v>
      </c>
      <c r="M511" s="208">
        <f>'02-Mapa de riesgo'!U512</f>
        <v>0</v>
      </c>
      <c r="N511" s="208">
        <f>'02-Mapa de riesgo'!Z512</f>
        <v>0</v>
      </c>
      <c r="O511" s="448" t="e">
        <f>'02-Mapa de riesgo'!AB512</f>
        <v>#DIV/0!</v>
      </c>
      <c r="P511" s="157"/>
      <c r="Q511" s="210">
        <f>'02-Mapa de riesgo'!AG512</f>
        <v>0</v>
      </c>
      <c r="R511" s="210">
        <f>'02-Mapa de riesgo'!AH512</f>
        <v>0</v>
      </c>
      <c r="S511" s="211">
        <f>'02-Mapa de riesgo'!AJ512</f>
        <v>0</v>
      </c>
      <c r="T511" s="156"/>
      <c r="U511" s="157"/>
      <c r="V511" s="157"/>
      <c r="W511" s="465"/>
      <c r="X511" s="59"/>
    </row>
    <row r="512" spans="1:24" ht="12.75" customHeight="1" x14ac:dyDescent="0.2">
      <c r="A512" s="443"/>
      <c r="B512" s="443"/>
      <c r="C512" s="443"/>
      <c r="D512" s="443"/>
      <c r="E512" s="443"/>
      <c r="F512" s="443"/>
      <c r="G512" s="443"/>
      <c r="H512" s="446"/>
      <c r="I512" s="446"/>
      <c r="J512" s="236">
        <f>'02-Mapa de riesgo'!G513</f>
        <v>0</v>
      </c>
      <c r="K512" s="207">
        <f>'02-Mapa de riesgo'!L513</f>
        <v>0</v>
      </c>
      <c r="L512" s="207">
        <f>'02-Mapa de riesgo'!Q513</f>
        <v>0</v>
      </c>
      <c r="M512" s="208">
        <f>'02-Mapa de riesgo'!U513</f>
        <v>0</v>
      </c>
      <c r="N512" s="208">
        <f>'02-Mapa de riesgo'!Z513</f>
        <v>0</v>
      </c>
      <c r="O512" s="449"/>
      <c r="P512" s="157"/>
      <c r="Q512" s="210">
        <f>'02-Mapa de riesgo'!AG513</f>
        <v>0</v>
      </c>
      <c r="R512" s="210">
        <f>'02-Mapa de riesgo'!AH513</f>
        <v>0</v>
      </c>
      <c r="S512" s="211">
        <f>'02-Mapa de riesgo'!AJ513</f>
        <v>0</v>
      </c>
      <c r="T512" s="156"/>
      <c r="U512" s="157"/>
      <c r="V512" s="157"/>
      <c r="W512" s="452"/>
      <c r="X512" s="59"/>
    </row>
    <row r="513" spans="1:24" ht="12.75" customHeight="1" x14ac:dyDescent="0.2">
      <c r="A513" s="444"/>
      <c r="B513" s="444"/>
      <c r="C513" s="444"/>
      <c r="D513" s="444"/>
      <c r="E513" s="444"/>
      <c r="F513" s="444"/>
      <c r="G513" s="444"/>
      <c r="H513" s="447"/>
      <c r="I513" s="447"/>
      <c r="J513" s="236">
        <f>'02-Mapa de riesgo'!G514</f>
        <v>0</v>
      </c>
      <c r="K513" s="207">
        <f>'02-Mapa de riesgo'!L514</f>
        <v>0</v>
      </c>
      <c r="L513" s="207">
        <f>'02-Mapa de riesgo'!Q514</f>
        <v>0</v>
      </c>
      <c r="M513" s="208">
        <f>'02-Mapa de riesgo'!U514</f>
        <v>0</v>
      </c>
      <c r="N513" s="208">
        <f>'02-Mapa de riesgo'!Z514</f>
        <v>0</v>
      </c>
      <c r="O513" s="450"/>
      <c r="P513" s="157"/>
      <c r="Q513" s="210">
        <f>'02-Mapa de riesgo'!AG514</f>
        <v>0</v>
      </c>
      <c r="R513" s="210">
        <f>'02-Mapa de riesgo'!AH514</f>
        <v>0</v>
      </c>
      <c r="S513" s="211">
        <f>'02-Mapa de riesgo'!AJ514</f>
        <v>0</v>
      </c>
      <c r="T513" s="156"/>
      <c r="U513" s="157"/>
      <c r="V513" s="157"/>
      <c r="W513" s="453"/>
      <c r="X513" s="59"/>
    </row>
    <row r="514" spans="1:24" ht="12.75" customHeight="1" x14ac:dyDescent="0.2">
      <c r="A514" s="454">
        <v>169</v>
      </c>
      <c r="B514" s="454">
        <f>'01-Mapa de Riesgos'!D425</f>
        <v>0</v>
      </c>
      <c r="C514" s="455">
        <f>+'01-Mapa de Riesgos'!F425</f>
        <v>0</v>
      </c>
      <c r="D514" s="455">
        <f>'01-Mapa de Riesgos'!J425</f>
        <v>0</v>
      </c>
      <c r="E514" s="456" t="str">
        <f>'01-Mapa de Riesgos'!N515</f>
        <v xml:space="preserve">     </v>
      </c>
      <c r="F514" s="442" t="str">
        <f>'02-Mapa de riesgo'!AD515</f>
        <v>LEVE</v>
      </c>
      <c r="G514" s="442">
        <f>'02-Mapa de riesgo'!AE515</f>
        <v>0</v>
      </c>
      <c r="H514" s="464"/>
      <c r="I514" s="464"/>
      <c r="J514" s="236">
        <f>'02-Mapa de riesgo'!G515</f>
        <v>0</v>
      </c>
      <c r="K514" s="207">
        <f>'02-Mapa de riesgo'!L515</f>
        <v>0</v>
      </c>
      <c r="L514" s="207">
        <f>'02-Mapa de riesgo'!Q515</f>
        <v>0</v>
      </c>
      <c r="M514" s="208">
        <f>'02-Mapa de riesgo'!U515</f>
        <v>0</v>
      </c>
      <c r="N514" s="208">
        <f>'02-Mapa de riesgo'!Z515</f>
        <v>0</v>
      </c>
      <c r="O514" s="448" t="e">
        <f>'02-Mapa de riesgo'!AB515</f>
        <v>#DIV/0!</v>
      </c>
      <c r="P514" s="157"/>
      <c r="Q514" s="210">
        <f>'02-Mapa de riesgo'!AG515</f>
        <v>0</v>
      </c>
      <c r="R514" s="210">
        <f>'02-Mapa de riesgo'!AH515</f>
        <v>0</v>
      </c>
      <c r="S514" s="211">
        <f>'02-Mapa de riesgo'!AJ515</f>
        <v>0</v>
      </c>
      <c r="T514" s="156"/>
      <c r="U514" s="157"/>
      <c r="V514" s="157"/>
      <c r="W514" s="465"/>
      <c r="X514" s="59"/>
    </row>
    <row r="515" spans="1:24" ht="12.75" customHeight="1" x14ac:dyDescent="0.2">
      <c r="A515" s="443"/>
      <c r="B515" s="443"/>
      <c r="C515" s="443"/>
      <c r="D515" s="443"/>
      <c r="E515" s="443"/>
      <c r="F515" s="443"/>
      <c r="G515" s="443"/>
      <c r="H515" s="446"/>
      <c r="I515" s="446"/>
      <c r="J515" s="236">
        <f>'02-Mapa de riesgo'!G516</f>
        <v>0</v>
      </c>
      <c r="K515" s="207">
        <f>'02-Mapa de riesgo'!L516</f>
        <v>0</v>
      </c>
      <c r="L515" s="207">
        <f>'02-Mapa de riesgo'!Q516</f>
        <v>0</v>
      </c>
      <c r="M515" s="208">
        <f>'02-Mapa de riesgo'!U516</f>
        <v>0</v>
      </c>
      <c r="N515" s="208">
        <f>'02-Mapa de riesgo'!Z516</f>
        <v>0</v>
      </c>
      <c r="O515" s="449"/>
      <c r="P515" s="157"/>
      <c r="Q515" s="210">
        <f>'02-Mapa de riesgo'!AG516</f>
        <v>0</v>
      </c>
      <c r="R515" s="210">
        <f>'02-Mapa de riesgo'!AH516</f>
        <v>0</v>
      </c>
      <c r="S515" s="211">
        <f>'02-Mapa de riesgo'!AJ516</f>
        <v>0</v>
      </c>
      <c r="T515" s="156"/>
      <c r="U515" s="157"/>
      <c r="V515" s="157"/>
      <c r="W515" s="452"/>
      <c r="X515" s="59"/>
    </row>
    <row r="516" spans="1:24" ht="12.75" customHeight="1" x14ac:dyDescent="0.2">
      <c r="A516" s="444"/>
      <c r="B516" s="444"/>
      <c r="C516" s="444"/>
      <c r="D516" s="444"/>
      <c r="E516" s="444"/>
      <c r="F516" s="444"/>
      <c r="G516" s="444"/>
      <c r="H516" s="447"/>
      <c r="I516" s="447"/>
      <c r="J516" s="236">
        <f>'02-Mapa de riesgo'!G517</f>
        <v>0</v>
      </c>
      <c r="K516" s="207">
        <f>'02-Mapa de riesgo'!L517</f>
        <v>0</v>
      </c>
      <c r="L516" s="207">
        <f>'02-Mapa de riesgo'!Q517</f>
        <v>0</v>
      </c>
      <c r="M516" s="208">
        <f>'02-Mapa de riesgo'!U517</f>
        <v>0</v>
      </c>
      <c r="N516" s="208">
        <f>'02-Mapa de riesgo'!Z517</f>
        <v>0</v>
      </c>
      <c r="O516" s="450"/>
      <c r="P516" s="157"/>
      <c r="Q516" s="210">
        <f>'02-Mapa de riesgo'!AG517</f>
        <v>0</v>
      </c>
      <c r="R516" s="210">
        <f>'02-Mapa de riesgo'!AH517</f>
        <v>0</v>
      </c>
      <c r="S516" s="211">
        <f>'02-Mapa de riesgo'!AJ517</f>
        <v>0</v>
      </c>
      <c r="T516" s="156"/>
      <c r="U516" s="157"/>
      <c r="V516" s="157"/>
      <c r="W516" s="453"/>
      <c r="X516" s="59"/>
    </row>
    <row r="517" spans="1:24" ht="12.75" customHeight="1" x14ac:dyDescent="0.2">
      <c r="A517" s="454">
        <v>170</v>
      </c>
      <c r="B517" s="454">
        <f>'01-Mapa de Riesgos'!D428</f>
        <v>0</v>
      </c>
      <c r="C517" s="455">
        <f>+'01-Mapa de Riesgos'!F428</f>
        <v>0</v>
      </c>
      <c r="D517" s="455">
        <f>'01-Mapa de Riesgos'!J428</f>
        <v>0</v>
      </c>
      <c r="E517" s="456" t="str">
        <f>'01-Mapa de Riesgos'!N518</f>
        <v xml:space="preserve">     </v>
      </c>
      <c r="F517" s="442" t="str">
        <f>'02-Mapa de riesgo'!AD518</f>
        <v>LEVE</v>
      </c>
      <c r="G517" s="442">
        <f>'02-Mapa de riesgo'!AE518</f>
        <v>0</v>
      </c>
      <c r="H517" s="464"/>
      <c r="I517" s="464"/>
      <c r="J517" s="236">
        <f>'02-Mapa de riesgo'!G518</f>
        <v>0</v>
      </c>
      <c r="K517" s="207">
        <f>'02-Mapa de riesgo'!L518</f>
        <v>0</v>
      </c>
      <c r="L517" s="207">
        <f>'02-Mapa de riesgo'!Q518</f>
        <v>0</v>
      </c>
      <c r="M517" s="208">
        <f>'02-Mapa de riesgo'!U518</f>
        <v>0</v>
      </c>
      <c r="N517" s="208">
        <f>'02-Mapa de riesgo'!Z518</f>
        <v>0</v>
      </c>
      <c r="O517" s="448" t="e">
        <f>'02-Mapa de riesgo'!AB518</f>
        <v>#DIV/0!</v>
      </c>
      <c r="P517" s="157"/>
      <c r="Q517" s="210">
        <f>'02-Mapa de riesgo'!AG518</f>
        <v>0</v>
      </c>
      <c r="R517" s="210">
        <f>'02-Mapa de riesgo'!AH518</f>
        <v>0</v>
      </c>
      <c r="S517" s="211">
        <f>'02-Mapa de riesgo'!AJ518</f>
        <v>0</v>
      </c>
      <c r="T517" s="156"/>
      <c r="U517" s="157"/>
      <c r="V517" s="157"/>
      <c r="W517" s="465"/>
      <c r="X517" s="59"/>
    </row>
    <row r="518" spans="1:24" ht="12.75" customHeight="1" x14ac:dyDescent="0.2">
      <c r="A518" s="443"/>
      <c r="B518" s="443"/>
      <c r="C518" s="443"/>
      <c r="D518" s="443"/>
      <c r="E518" s="443"/>
      <c r="F518" s="443"/>
      <c r="G518" s="443"/>
      <c r="H518" s="446"/>
      <c r="I518" s="446"/>
      <c r="J518" s="236">
        <f>'02-Mapa de riesgo'!G519</f>
        <v>0</v>
      </c>
      <c r="K518" s="207">
        <f>'02-Mapa de riesgo'!L519</f>
        <v>0</v>
      </c>
      <c r="L518" s="207">
        <f>'02-Mapa de riesgo'!Q519</f>
        <v>0</v>
      </c>
      <c r="M518" s="208">
        <f>'02-Mapa de riesgo'!U519</f>
        <v>0</v>
      </c>
      <c r="N518" s="208">
        <f>'02-Mapa de riesgo'!Z519</f>
        <v>0</v>
      </c>
      <c r="O518" s="449"/>
      <c r="P518" s="157"/>
      <c r="Q518" s="210">
        <f>'02-Mapa de riesgo'!AG519</f>
        <v>0</v>
      </c>
      <c r="R518" s="210">
        <f>'02-Mapa de riesgo'!AH519</f>
        <v>0</v>
      </c>
      <c r="S518" s="211">
        <f>'02-Mapa de riesgo'!AJ519</f>
        <v>0</v>
      </c>
      <c r="T518" s="156"/>
      <c r="U518" s="157"/>
      <c r="V518" s="157"/>
      <c r="W518" s="452"/>
      <c r="X518" s="59"/>
    </row>
    <row r="519" spans="1:24" ht="12.75" customHeight="1" x14ac:dyDescent="0.2">
      <c r="A519" s="444"/>
      <c r="B519" s="444"/>
      <c r="C519" s="444"/>
      <c r="D519" s="444"/>
      <c r="E519" s="444"/>
      <c r="F519" s="444"/>
      <c r="G519" s="444"/>
      <c r="H519" s="447"/>
      <c r="I519" s="447"/>
      <c r="J519" s="236">
        <f>'02-Mapa de riesgo'!G520</f>
        <v>0</v>
      </c>
      <c r="K519" s="207">
        <f>'02-Mapa de riesgo'!L520</f>
        <v>0</v>
      </c>
      <c r="L519" s="207">
        <f>'02-Mapa de riesgo'!Q520</f>
        <v>0</v>
      </c>
      <c r="M519" s="208">
        <f>'02-Mapa de riesgo'!U520</f>
        <v>0</v>
      </c>
      <c r="N519" s="208">
        <f>'02-Mapa de riesgo'!Z520</f>
        <v>0</v>
      </c>
      <c r="O519" s="450"/>
      <c r="P519" s="157"/>
      <c r="Q519" s="210">
        <f>'02-Mapa de riesgo'!AG520</f>
        <v>0</v>
      </c>
      <c r="R519" s="210">
        <f>'02-Mapa de riesgo'!AH520</f>
        <v>0</v>
      </c>
      <c r="S519" s="211">
        <f>'02-Mapa de riesgo'!AJ520</f>
        <v>0</v>
      </c>
      <c r="T519" s="156"/>
      <c r="U519" s="157"/>
      <c r="V519" s="157"/>
      <c r="W519" s="453"/>
      <c r="X519" s="59"/>
    </row>
    <row r="520" spans="1:24" ht="12.75" customHeight="1" x14ac:dyDescent="0.2">
      <c r="A520" s="454">
        <v>171</v>
      </c>
      <c r="B520" s="454">
        <f>'01-Mapa de Riesgos'!D431</f>
        <v>0</v>
      </c>
      <c r="C520" s="455">
        <f>+'01-Mapa de Riesgos'!F431</f>
        <v>0</v>
      </c>
      <c r="D520" s="455">
        <f>'01-Mapa de Riesgos'!J431</f>
        <v>0</v>
      </c>
      <c r="E520" s="456" t="str">
        <f>'01-Mapa de Riesgos'!N521</f>
        <v xml:space="preserve">     </v>
      </c>
      <c r="F520" s="442" t="str">
        <f>'02-Mapa de riesgo'!AD521</f>
        <v>LEVE</v>
      </c>
      <c r="G520" s="442">
        <f>'02-Mapa de riesgo'!AE521</f>
        <v>0</v>
      </c>
      <c r="H520" s="464"/>
      <c r="I520" s="464"/>
      <c r="J520" s="236">
        <f>'02-Mapa de riesgo'!G521</f>
        <v>0</v>
      </c>
      <c r="K520" s="207">
        <f>'02-Mapa de riesgo'!L521</f>
        <v>0</v>
      </c>
      <c r="L520" s="207">
        <f>'02-Mapa de riesgo'!Q521</f>
        <v>0</v>
      </c>
      <c r="M520" s="208">
        <f>'02-Mapa de riesgo'!U521</f>
        <v>0</v>
      </c>
      <c r="N520" s="208">
        <f>'02-Mapa de riesgo'!Z521</f>
        <v>0</v>
      </c>
      <c r="O520" s="448" t="e">
        <f>'02-Mapa de riesgo'!AB521</f>
        <v>#DIV/0!</v>
      </c>
      <c r="P520" s="157"/>
      <c r="Q520" s="210">
        <f>'02-Mapa de riesgo'!AG521</f>
        <v>0</v>
      </c>
      <c r="R520" s="210">
        <f>'02-Mapa de riesgo'!AH521</f>
        <v>0</v>
      </c>
      <c r="S520" s="211">
        <f>'02-Mapa de riesgo'!AJ521</f>
        <v>0</v>
      </c>
      <c r="T520" s="156"/>
      <c r="U520" s="157"/>
      <c r="V520" s="157"/>
      <c r="W520" s="465"/>
      <c r="X520" s="59"/>
    </row>
    <row r="521" spans="1:24" ht="12.75" customHeight="1" x14ac:dyDescent="0.2">
      <c r="A521" s="443"/>
      <c r="B521" s="443"/>
      <c r="C521" s="443"/>
      <c r="D521" s="443"/>
      <c r="E521" s="443"/>
      <c r="F521" s="443"/>
      <c r="G521" s="443"/>
      <c r="H521" s="446"/>
      <c r="I521" s="446"/>
      <c r="J521" s="236">
        <f>'02-Mapa de riesgo'!G522</f>
        <v>0</v>
      </c>
      <c r="K521" s="207">
        <f>'02-Mapa de riesgo'!L522</f>
        <v>0</v>
      </c>
      <c r="L521" s="207">
        <f>'02-Mapa de riesgo'!Q522</f>
        <v>0</v>
      </c>
      <c r="M521" s="208">
        <f>'02-Mapa de riesgo'!U522</f>
        <v>0</v>
      </c>
      <c r="N521" s="208">
        <f>'02-Mapa de riesgo'!Z522</f>
        <v>0</v>
      </c>
      <c r="O521" s="449"/>
      <c r="P521" s="157"/>
      <c r="Q521" s="210">
        <f>'02-Mapa de riesgo'!AG522</f>
        <v>0</v>
      </c>
      <c r="R521" s="210">
        <f>'02-Mapa de riesgo'!AH522</f>
        <v>0</v>
      </c>
      <c r="S521" s="211">
        <f>'02-Mapa de riesgo'!AJ522</f>
        <v>0</v>
      </c>
      <c r="T521" s="156"/>
      <c r="U521" s="157"/>
      <c r="V521" s="157"/>
      <c r="W521" s="452"/>
      <c r="X521" s="59"/>
    </row>
    <row r="522" spans="1:24" ht="12.75" customHeight="1" x14ac:dyDescent="0.2">
      <c r="A522" s="444"/>
      <c r="B522" s="444"/>
      <c r="C522" s="444"/>
      <c r="D522" s="444"/>
      <c r="E522" s="444"/>
      <c r="F522" s="444"/>
      <c r="G522" s="444"/>
      <c r="H522" s="447"/>
      <c r="I522" s="447"/>
      <c r="J522" s="236">
        <f>'02-Mapa de riesgo'!G523</f>
        <v>0</v>
      </c>
      <c r="K522" s="207">
        <f>'02-Mapa de riesgo'!L523</f>
        <v>0</v>
      </c>
      <c r="L522" s="207">
        <f>'02-Mapa de riesgo'!Q523</f>
        <v>0</v>
      </c>
      <c r="M522" s="208">
        <f>'02-Mapa de riesgo'!U523</f>
        <v>0</v>
      </c>
      <c r="N522" s="208">
        <f>'02-Mapa de riesgo'!Z523</f>
        <v>0</v>
      </c>
      <c r="O522" s="450"/>
      <c r="P522" s="157"/>
      <c r="Q522" s="210">
        <f>'02-Mapa de riesgo'!AG523</f>
        <v>0</v>
      </c>
      <c r="R522" s="210">
        <f>'02-Mapa de riesgo'!AH523</f>
        <v>0</v>
      </c>
      <c r="S522" s="211">
        <f>'02-Mapa de riesgo'!AJ523</f>
        <v>0</v>
      </c>
      <c r="T522" s="156"/>
      <c r="U522" s="157"/>
      <c r="V522" s="157"/>
      <c r="W522" s="453"/>
      <c r="X522" s="59"/>
    </row>
    <row r="523" spans="1:24" ht="12.75" customHeight="1" x14ac:dyDescent="0.2">
      <c r="A523" s="454">
        <v>172</v>
      </c>
      <c r="B523" s="454">
        <f>'01-Mapa de Riesgos'!D434</f>
        <v>0</v>
      </c>
      <c r="C523" s="455">
        <f>+'01-Mapa de Riesgos'!F434</f>
        <v>0</v>
      </c>
      <c r="D523" s="455">
        <f>'01-Mapa de Riesgos'!J434</f>
        <v>0</v>
      </c>
      <c r="E523" s="456" t="str">
        <f>'01-Mapa de Riesgos'!N524</f>
        <v xml:space="preserve">     </v>
      </c>
      <c r="F523" s="442" t="str">
        <f>'02-Mapa de riesgo'!AD524</f>
        <v>LEVE</v>
      </c>
      <c r="G523" s="442">
        <f>'02-Mapa de riesgo'!AE524</f>
        <v>0</v>
      </c>
      <c r="H523" s="464"/>
      <c r="I523" s="464"/>
      <c r="J523" s="236">
        <f>'02-Mapa de riesgo'!G524</f>
        <v>0</v>
      </c>
      <c r="K523" s="207">
        <f>'02-Mapa de riesgo'!L524</f>
        <v>0</v>
      </c>
      <c r="L523" s="207">
        <f>'02-Mapa de riesgo'!Q524</f>
        <v>0</v>
      </c>
      <c r="M523" s="208">
        <f>'02-Mapa de riesgo'!U524</f>
        <v>0</v>
      </c>
      <c r="N523" s="208">
        <f>'02-Mapa de riesgo'!Z524</f>
        <v>0</v>
      </c>
      <c r="O523" s="448" t="e">
        <f>'02-Mapa de riesgo'!AB524</f>
        <v>#DIV/0!</v>
      </c>
      <c r="P523" s="157"/>
      <c r="Q523" s="210">
        <f>'02-Mapa de riesgo'!AG524</f>
        <v>0</v>
      </c>
      <c r="R523" s="210">
        <f>'02-Mapa de riesgo'!AH524</f>
        <v>0</v>
      </c>
      <c r="S523" s="211">
        <f>'02-Mapa de riesgo'!AJ524</f>
        <v>0</v>
      </c>
      <c r="T523" s="156"/>
      <c r="U523" s="157"/>
      <c r="V523" s="157"/>
      <c r="W523" s="465"/>
      <c r="X523" s="59"/>
    </row>
    <row r="524" spans="1:24" ht="12.75" customHeight="1" x14ac:dyDescent="0.2">
      <c r="A524" s="443"/>
      <c r="B524" s="443"/>
      <c r="C524" s="443"/>
      <c r="D524" s="443"/>
      <c r="E524" s="443"/>
      <c r="F524" s="443"/>
      <c r="G524" s="443"/>
      <c r="H524" s="446"/>
      <c r="I524" s="446"/>
      <c r="J524" s="236">
        <f>'02-Mapa de riesgo'!G525</f>
        <v>0</v>
      </c>
      <c r="K524" s="207">
        <f>'02-Mapa de riesgo'!L525</f>
        <v>0</v>
      </c>
      <c r="L524" s="207">
        <f>'02-Mapa de riesgo'!Q525</f>
        <v>0</v>
      </c>
      <c r="M524" s="208">
        <f>'02-Mapa de riesgo'!U525</f>
        <v>0</v>
      </c>
      <c r="N524" s="208">
        <f>'02-Mapa de riesgo'!Z525</f>
        <v>0</v>
      </c>
      <c r="O524" s="449"/>
      <c r="P524" s="157"/>
      <c r="Q524" s="210">
        <f>'02-Mapa de riesgo'!AG525</f>
        <v>0</v>
      </c>
      <c r="R524" s="210">
        <f>'02-Mapa de riesgo'!AH525</f>
        <v>0</v>
      </c>
      <c r="S524" s="211">
        <f>'02-Mapa de riesgo'!AJ525</f>
        <v>0</v>
      </c>
      <c r="T524" s="156"/>
      <c r="U524" s="157"/>
      <c r="V524" s="157"/>
      <c r="W524" s="452"/>
      <c r="X524" s="59"/>
    </row>
    <row r="525" spans="1:24" ht="12.75" customHeight="1" x14ac:dyDescent="0.2">
      <c r="A525" s="444"/>
      <c r="B525" s="444"/>
      <c r="C525" s="444"/>
      <c r="D525" s="444"/>
      <c r="E525" s="444"/>
      <c r="F525" s="444"/>
      <c r="G525" s="444"/>
      <c r="H525" s="447"/>
      <c r="I525" s="447"/>
      <c r="J525" s="236">
        <f>'02-Mapa de riesgo'!G526</f>
        <v>0</v>
      </c>
      <c r="K525" s="207">
        <f>'02-Mapa de riesgo'!L526</f>
        <v>0</v>
      </c>
      <c r="L525" s="207">
        <f>'02-Mapa de riesgo'!Q526</f>
        <v>0</v>
      </c>
      <c r="M525" s="208">
        <f>'02-Mapa de riesgo'!U526</f>
        <v>0</v>
      </c>
      <c r="N525" s="208">
        <f>'02-Mapa de riesgo'!Z526</f>
        <v>0</v>
      </c>
      <c r="O525" s="450"/>
      <c r="P525" s="157"/>
      <c r="Q525" s="210">
        <f>'02-Mapa de riesgo'!AG526</f>
        <v>0</v>
      </c>
      <c r="R525" s="210">
        <f>'02-Mapa de riesgo'!AH526</f>
        <v>0</v>
      </c>
      <c r="S525" s="211">
        <f>'02-Mapa de riesgo'!AJ526</f>
        <v>0</v>
      </c>
      <c r="T525" s="156"/>
      <c r="U525" s="157"/>
      <c r="V525" s="157"/>
      <c r="W525" s="453"/>
      <c r="X525" s="59"/>
    </row>
    <row r="526" spans="1:24" ht="12.75" customHeight="1" x14ac:dyDescent="0.2">
      <c r="A526" s="454">
        <v>173</v>
      </c>
      <c r="B526" s="454">
        <f>'01-Mapa de Riesgos'!D437</f>
        <v>0</v>
      </c>
      <c r="C526" s="455">
        <f>+'01-Mapa de Riesgos'!F437</f>
        <v>0</v>
      </c>
      <c r="D526" s="455">
        <f>'01-Mapa de Riesgos'!J437</f>
        <v>0</v>
      </c>
      <c r="E526" s="456" t="str">
        <f>'01-Mapa de Riesgos'!N527</f>
        <v xml:space="preserve">     </v>
      </c>
      <c r="F526" s="442" t="str">
        <f>'02-Mapa de riesgo'!AD527</f>
        <v>LEVE</v>
      </c>
      <c r="G526" s="442">
        <f>'02-Mapa de riesgo'!AE527</f>
        <v>0</v>
      </c>
      <c r="H526" s="464"/>
      <c r="I526" s="464"/>
      <c r="J526" s="236">
        <f>'02-Mapa de riesgo'!G527</f>
        <v>0</v>
      </c>
      <c r="K526" s="207">
        <f>'02-Mapa de riesgo'!L527</f>
        <v>0</v>
      </c>
      <c r="L526" s="207">
        <f>'02-Mapa de riesgo'!Q527</f>
        <v>0</v>
      </c>
      <c r="M526" s="208">
        <f>'02-Mapa de riesgo'!U527</f>
        <v>0</v>
      </c>
      <c r="N526" s="208">
        <f>'02-Mapa de riesgo'!Z527</f>
        <v>0</v>
      </c>
      <c r="O526" s="448" t="e">
        <f>'02-Mapa de riesgo'!AB527</f>
        <v>#DIV/0!</v>
      </c>
      <c r="P526" s="157"/>
      <c r="Q526" s="210">
        <f>'02-Mapa de riesgo'!AG527</f>
        <v>0</v>
      </c>
      <c r="R526" s="210">
        <f>'02-Mapa de riesgo'!AH527</f>
        <v>0</v>
      </c>
      <c r="S526" s="211">
        <f>'02-Mapa de riesgo'!AJ527</f>
        <v>0</v>
      </c>
      <c r="T526" s="156"/>
      <c r="U526" s="157"/>
      <c r="V526" s="157"/>
      <c r="W526" s="465"/>
      <c r="X526" s="59"/>
    </row>
    <row r="527" spans="1:24" ht="12.75" customHeight="1" x14ac:dyDescent="0.2">
      <c r="A527" s="443"/>
      <c r="B527" s="443"/>
      <c r="C527" s="443"/>
      <c r="D527" s="443"/>
      <c r="E527" s="443"/>
      <c r="F527" s="443"/>
      <c r="G527" s="443"/>
      <c r="H527" s="446"/>
      <c r="I527" s="446"/>
      <c r="J527" s="236">
        <f>'02-Mapa de riesgo'!G528</f>
        <v>0</v>
      </c>
      <c r="K527" s="207">
        <f>'02-Mapa de riesgo'!L528</f>
        <v>0</v>
      </c>
      <c r="L527" s="207">
        <f>'02-Mapa de riesgo'!Q528</f>
        <v>0</v>
      </c>
      <c r="M527" s="208">
        <f>'02-Mapa de riesgo'!U528</f>
        <v>0</v>
      </c>
      <c r="N527" s="208">
        <f>'02-Mapa de riesgo'!Z528</f>
        <v>0</v>
      </c>
      <c r="O527" s="449"/>
      <c r="P527" s="157"/>
      <c r="Q527" s="210">
        <f>'02-Mapa de riesgo'!AG528</f>
        <v>0</v>
      </c>
      <c r="R527" s="210">
        <f>'02-Mapa de riesgo'!AH528</f>
        <v>0</v>
      </c>
      <c r="S527" s="211">
        <f>'02-Mapa de riesgo'!AJ528</f>
        <v>0</v>
      </c>
      <c r="T527" s="156"/>
      <c r="U527" s="157"/>
      <c r="V527" s="157"/>
      <c r="W527" s="452"/>
      <c r="X527" s="59"/>
    </row>
    <row r="528" spans="1:24" ht="12.75" customHeight="1" x14ac:dyDescent="0.2">
      <c r="A528" s="444"/>
      <c r="B528" s="444"/>
      <c r="C528" s="444"/>
      <c r="D528" s="444"/>
      <c r="E528" s="444"/>
      <c r="F528" s="444"/>
      <c r="G528" s="444"/>
      <c r="H528" s="447"/>
      <c r="I528" s="447"/>
      <c r="J528" s="236">
        <f>'02-Mapa de riesgo'!G529</f>
        <v>0</v>
      </c>
      <c r="K528" s="207">
        <f>'02-Mapa de riesgo'!L529</f>
        <v>0</v>
      </c>
      <c r="L528" s="207">
        <f>'02-Mapa de riesgo'!Q529</f>
        <v>0</v>
      </c>
      <c r="M528" s="208">
        <f>'02-Mapa de riesgo'!U529</f>
        <v>0</v>
      </c>
      <c r="N528" s="208">
        <f>'02-Mapa de riesgo'!Z529</f>
        <v>0</v>
      </c>
      <c r="O528" s="450"/>
      <c r="P528" s="157"/>
      <c r="Q528" s="210">
        <f>'02-Mapa de riesgo'!AG529</f>
        <v>0</v>
      </c>
      <c r="R528" s="210">
        <f>'02-Mapa de riesgo'!AH529</f>
        <v>0</v>
      </c>
      <c r="S528" s="211">
        <f>'02-Mapa de riesgo'!AJ529</f>
        <v>0</v>
      </c>
      <c r="T528" s="156"/>
      <c r="U528" s="157"/>
      <c r="V528" s="157"/>
      <c r="W528" s="453"/>
      <c r="X528" s="59"/>
    </row>
    <row r="529" spans="1:24" ht="12.75" customHeight="1" x14ac:dyDescent="0.2">
      <c r="A529" s="454">
        <v>174</v>
      </c>
      <c r="B529" s="454">
        <f>'01-Mapa de Riesgos'!D440</f>
        <v>0</v>
      </c>
      <c r="C529" s="455">
        <f>+'01-Mapa de Riesgos'!F440</f>
        <v>0</v>
      </c>
      <c r="D529" s="455">
        <f>'01-Mapa de Riesgos'!J440</f>
        <v>0</v>
      </c>
      <c r="E529" s="456" t="str">
        <f>'01-Mapa de Riesgos'!N530</f>
        <v xml:space="preserve">     </v>
      </c>
      <c r="F529" s="442" t="str">
        <f>'02-Mapa de riesgo'!AD530</f>
        <v>LEVE</v>
      </c>
      <c r="G529" s="442">
        <f>'02-Mapa de riesgo'!AE530</f>
        <v>0</v>
      </c>
      <c r="H529" s="463"/>
      <c r="I529" s="464"/>
      <c r="J529" s="236">
        <f>'02-Mapa de riesgo'!G530</f>
        <v>0</v>
      </c>
      <c r="K529" s="207">
        <f>'02-Mapa de riesgo'!L530</f>
        <v>0</v>
      </c>
      <c r="L529" s="207">
        <f>'02-Mapa de riesgo'!Q530</f>
        <v>0</v>
      </c>
      <c r="M529" s="208">
        <f>'02-Mapa de riesgo'!U530</f>
        <v>0</v>
      </c>
      <c r="N529" s="208">
        <f>'02-Mapa de riesgo'!Z530</f>
        <v>0</v>
      </c>
      <c r="O529" s="448" t="e">
        <f>'02-Mapa de riesgo'!AB530</f>
        <v>#DIV/0!</v>
      </c>
      <c r="P529" s="157"/>
      <c r="Q529" s="210">
        <f>'02-Mapa de riesgo'!AG530</f>
        <v>0</v>
      </c>
      <c r="R529" s="210">
        <f>'02-Mapa de riesgo'!AH530</f>
        <v>0</v>
      </c>
      <c r="S529" s="211">
        <f>'02-Mapa de riesgo'!AJ530</f>
        <v>0</v>
      </c>
      <c r="T529" s="156"/>
      <c r="U529" s="157"/>
      <c r="V529" s="157"/>
      <c r="W529" s="465"/>
      <c r="X529" s="59"/>
    </row>
    <row r="530" spans="1:24" ht="12.75" customHeight="1" x14ac:dyDescent="0.2">
      <c r="A530" s="443"/>
      <c r="B530" s="443"/>
      <c r="C530" s="443"/>
      <c r="D530" s="443"/>
      <c r="E530" s="443"/>
      <c r="F530" s="443"/>
      <c r="G530" s="443"/>
      <c r="H530" s="446"/>
      <c r="I530" s="446"/>
      <c r="J530" s="236">
        <f>'02-Mapa de riesgo'!G531</f>
        <v>0</v>
      </c>
      <c r="K530" s="207">
        <f>'02-Mapa de riesgo'!L531</f>
        <v>0</v>
      </c>
      <c r="L530" s="207">
        <f>'02-Mapa de riesgo'!Q531</f>
        <v>0</v>
      </c>
      <c r="M530" s="208">
        <f>'02-Mapa de riesgo'!U531</f>
        <v>0</v>
      </c>
      <c r="N530" s="208">
        <f>'02-Mapa de riesgo'!Z531</f>
        <v>0</v>
      </c>
      <c r="O530" s="449"/>
      <c r="P530" s="157"/>
      <c r="Q530" s="210">
        <f>'02-Mapa de riesgo'!AG531</f>
        <v>0</v>
      </c>
      <c r="R530" s="210">
        <f>'02-Mapa de riesgo'!AH531</f>
        <v>0</v>
      </c>
      <c r="S530" s="211">
        <f>'02-Mapa de riesgo'!AJ531</f>
        <v>0</v>
      </c>
      <c r="T530" s="156"/>
      <c r="U530" s="157"/>
      <c r="V530" s="157"/>
      <c r="W530" s="452"/>
      <c r="X530" s="59"/>
    </row>
    <row r="531" spans="1:24" ht="12.75" customHeight="1" x14ac:dyDescent="0.2">
      <c r="A531" s="444"/>
      <c r="B531" s="444"/>
      <c r="C531" s="444"/>
      <c r="D531" s="444"/>
      <c r="E531" s="444"/>
      <c r="F531" s="444"/>
      <c r="G531" s="444"/>
      <c r="H531" s="447"/>
      <c r="I531" s="447"/>
      <c r="J531" s="236">
        <f>'02-Mapa de riesgo'!G532</f>
        <v>0</v>
      </c>
      <c r="K531" s="207">
        <f>'02-Mapa de riesgo'!L532</f>
        <v>0</v>
      </c>
      <c r="L531" s="207">
        <f>'02-Mapa de riesgo'!Q532</f>
        <v>0</v>
      </c>
      <c r="M531" s="208">
        <f>'02-Mapa de riesgo'!U532</f>
        <v>0</v>
      </c>
      <c r="N531" s="208">
        <f>'02-Mapa de riesgo'!Z532</f>
        <v>0</v>
      </c>
      <c r="O531" s="450"/>
      <c r="P531" s="157"/>
      <c r="Q531" s="210">
        <f>'02-Mapa de riesgo'!AG532</f>
        <v>0</v>
      </c>
      <c r="R531" s="210">
        <f>'02-Mapa de riesgo'!AH532</f>
        <v>0</v>
      </c>
      <c r="S531" s="211">
        <f>'02-Mapa de riesgo'!AJ532</f>
        <v>0</v>
      </c>
      <c r="T531" s="156"/>
      <c r="U531" s="157"/>
      <c r="V531" s="157"/>
      <c r="W531" s="453"/>
      <c r="X531" s="59"/>
    </row>
    <row r="532" spans="1:24" ht="12.75" customHeight="1" x14ac:dyDescent="0.2">
      <c r="A532" s="454">
        <v>175</v>
      </c>
      <c r="B532" s="454">
        <f>'01-Mapa de Riesgos'!D443</f>
        <v>0</v>
      </c>
      <c r="C532" s="455">
        <f>+'01-Mapa de Riesgos'!F443</f>
        <v>0</v>
      </c>
      <c r="D532" s="455">
        <f>'01-Mapa de Riesgos'!J443</f>
        <v>0</v>
      </c>
      <c r="E532" s="456" t="str">
        <f>'01-Mapa de Riesgos'!N533</f>
        <v xml:space="preserve">     </v>
      </c>
      <c r="F532" s="442" t="str">
        <f>'02-Mapa de riesgo'!AD533</f>
        <v>LEVE</v>
      </c>
      <c r="G532" s="442">
        <f>'02-Mapa de riesgo'!AE533</f>
        <v>0</v>
      </c>
      <c r="H532" s="463"/>
      <c r="I532" s="464"/>
      <c r="J532" s="236">
        <f>'02-Mapa de riesgo'!G533</f>
        <v>0</v>
      </c>
      <c r="K532" s="207">
        <f>'02-Mapa de riesgo'!L533</f>
        <v>0</v>
      </c>
      <c r="L532" s="207">
        <f>'02-Mapa de riesgo'!Q533</f>
        <v>0</v>
      </c>
      <c r="M532" s="208">
        <f>'02-Mapa de riesgo'!U533</f>
        <v>0</v>
      </c>
      <c r="N532" s="208">
        <f>'02-Mapa de riesgo'!Z533</f>
        <v>0</v>
      </c>
      <c r="O532" s="448" t="e">
        <f>'02-Mapa de riesgo'!AB533</f>
        <v>#DIV/0!</v>
      </c>
      <c r="P532" s="157"/>
      <c r="Q532" s="210">
        <f>'02-Mapa de riesgo'!AG533</f>
        <v>0</v>
      </c>
      <c r="R532" s="210">
        <f>'02-Mapa de riesgo'!AH533</f>
        <v>0</v>
      </c>
      <c r="S532" s="211">
        <f>'02-Mapa de riesgo'!AJ533</f>
        <v>0</v>
      </c>
      <c r="T532" s="156"/>
      <c r="U532" s="157"/>
      <c r="V532" s="157"/>
      <c r="W532" s="465"/>
      <c r="X532" s="59"/>
    </row>
    <row r="533" spans="1:24" ht="12.75" customHeight="1" x14ac:dyDescent="0.2">
      <c r="A533" s="443"/>
      <c r="B533" s="443"/>
      <c r="C533" s="443"/>
      <c r="D533" s="443"/>
      <c r="E533" s="443"/>
      <c r="F533" s="443"/>
      <c r="G533" s="443"/>
      <c r="H533" s="446"/>
      <c r="I533" s="446"/>
      <c r="J533" s="236">
        <f>'02-Mapa de riesgo'!G534</f>
        <v>0</v>
      </c>
      <c r="K533" s="207">
        <f>'02-Mapa de riesgo'!L534</f>
        <v>0</v>
      </c>
      <c r="L533" s="207">
        <f>'02-Mapa de riesgo'!Q534</f>
        <v>0</v>
      </c>
      <c r="M533" s="208">
        <f>'02-Mapa de riesgo'!U534</f>
        <v>0</v>
      </c>
      <c r="N533" s="208">
        <f>'02-Mapa de riesgo'!Z534</f>
        <v>0</v>
      </c>
      <c r="O533" s="449"/>
      <c r="P533" s="157"/>
      <c r="Q533" s="210">
        <f>'02-Mapa de riesgo'!AG534</f>
        <v>0</v>
      </c>
      <c r="R533" s="210">
        <f>'02-Mapa de riesgo'!AH534</f>
        <v>0</v>
      </c>
      <c r="S533" s="211">
        <f>'02-Mapa de riesgo'!AJ534</f>
        <v>0</v>
      </c>
      <c r="T533" s="156"/>
      <c r="U533" s="157"/>
      <c r="V533" s="157"/>
      <c r="W533" s="452"/>
      <c r="X533" s="59"/>
    </row>
    <row r="534" spans="1:24" ht="12.75" customHeight="1" x14ac:dyDescent="0.2">
      <c r="A534" s="444"/>
      <c r="B534" s="444"/>
      <c r="C534" s="444"/>
      <c r="D534" s="444"/>
      <c r="E534" s="444"/>
      <c r="F534" s="444"/>
      <c r="G534" s="444"/>
      <c r="H534" s="447"/>
      <c r="I534" s="447"/>
      <c r="J534" s="236">
        <f>'02-Mapa de riesgo'!G535</f>
        <v>0</v>
      </c>
      <c r="K534" s="207">
        <f>'02-Mapa de riesgo'!L535</f>
        <v>0</v>
      </c>
      <c r="L534" s="207">
        <f>'02-Mapa de riesgo'!Q535</f>
        <v>0</v>
      </c>
      <c r="M534" s="208">
        <f>'02-Mapa de riesgo'!U535</f>
        <v>0</v>
      </c>
      <c r="N534" s="208">
        <f>'02-Mapa de riesgo'!Z535</f>
        <v>0</v>
      </c>
      <c r="O534" s="450"/>
      <c r="P534" s="157"/>
      <c r="Q534" s="210">
        <f>'02-Mapa de riesgo'!AG535</f>
        <v>0</v>
      </c>
      <c r="R534" s="210">
        <f>'02-Mapa de riesgo'!AH535</f>
        <v>0</v>
      </c>
      <c r="S534" s="211">
        <f>'02-Mapa de riesgo'!AJ535</f>
        <v>0</v>
      </c>
      <c r="T534" s="156"/>
      <c r="U534" s="157"/>
      <c r="V534" s="157"/>
      <c r="W534" s="453"/>
      <c r="X534" s="59"/>
    </row>
    <row r="535" spans="1:24" ht="12.75" customHeight="1" x14ac:dyDescent="0.2">
      <c r="A535" s="454">
        <v>176</v>
      </c>
      <c r="B535" s="454">
        <f>'01-Mapa de Riesgos'!D446</f>
        <v>0</v>
      </c>
      <c r="C535" s="455">
        <f>+'01-Mapa de Riesgos'!F446</f>
        <v>0</v>
      </c>
      <c r="D535" s="455">
        <f>'01-Mapa de Riesgos'!J446</f>
        <v>0</v>
      </c>
      <c r="E535" s="456" t="str">
        <f>'01-Mapa de Riesgos'!N536</f>
        <v xml:space="preserve">     </v>
      </c>
      <c r="F535" s="442" t="str">
        <f>'02-Mapa de riesgo'!AD536</f>
        <v>LEVE</v>
      </c>
      <c r="G535" s="442">
        <f>'02-Mapa de riesgo'!AE536</f>
        <v>0</v>
      </c>
      <c r="H535" s="464"/>
      <c r="I535" s="464"/>
      <c r="J535" s="236">
        <f>'02-Mapa de riesgo'!G536</f>
        <v>0</v>
      </c>
      <c r="K535" s="207">
        <f>'02-Mapa de riesgo'!L536</f>
        <v>0</v>
      </c>
      <c r="L535" s="207">
        <f>'02-Mapa de riesgo'!Q536</f>
        <v>0</v>
      </c>
      <c r="M535" s="208">
        <f>'02-Mapa de riesgo'!U536</f>
        <v>0</v>
      </c>
      <c r="N535" s="208">
        <f>'02-Mapa de riesgo'!Z536</f>
        <v>0</v>
      </c>
      <c r="O535" s="448" t="e">
        <f>'02-Mapa de riesgo'!AB536</f>
        <v>#DIV/0!</v>
      </c>
      <c r="P535" s="157"/>
      <c r="Q535" s="210">
        <f>'02-Mapa de riesgo'!AG536</f>
        <v>0</v>
      </c>
      <c r="R535" s="210">
        <f>'02-Mapa de riesgo'!AH536</f>
        <v>0</v>
      </c>
      <c r="S535" s="211">
        <f>'02-Mapa de riesgo'!AJ536</f>
        <v>0</v>
      </c>
      <c r="T535" s="156"/>
      <c r="U535" s="157"/>
      <c r="V535" s="157"/>
      <c r="W535" s="465"/>
      <c r="X535" s="59"/>
    </row>
    <row r="536" spans="1:24" ht="12.75" customHeight="1" x14ac:dyDescent="0.2">
      <c r="A536" s="443"/>
      <c r="B536" s="443"/>
      <c r="C536" s="443"/>
      <c r="D536" s="443"/>
      <c r="E536" s="443"/>
      <c r="F536" s="443"/>
      <c r="G536" s="443"/>
      <c r="H536" s="446"/>
      <c r="I536" s="446"/>
      <c r="J536" s="236">
        <f>'02-Mapa de riesgo'!G537</f>
        <v>0</v>
      </c>
      <c r="K536" s="207">
        <f>'02-Mapa de riesgo'!L537</f>
        <v>0</v>
      </c>
      <c r="L536" s="207">
        <f>'02-Mapa de riesgo'!Q537</f>
        <v>0</v>
      </c>
      <c r="M536" s="208">
        <f>'02-Mapa de riesgo'!U537</f>
        <v>0</v>
      </c>
      <c r="N536" s="208">
        <f>'02-Mapa de riesgo'!Z537</f>
        <v>0</v>
      </c>
      <c r="O536" s="449"/>
      <c r="P536" s="157"/>
      <c r="Q536" s="210">
        <f>'02-Mapa de riesgo'!AG537</f>
        <v>0</v>
      </c>
      <c r="R536" s="210">
        <f>'02-Mapa de riesgo'!AH537</f>
        <v>0</v>
      </c>
      <c r="S536" s="211">
        <f>'02-Mapa de riesgo'!AJ537</f>
        <v>0</v>
      </c>
      <c r="T536" s="156"/>
      <c r="U536" s="157"/>
      <c r="V536" s="157"/>
      <c r="W536" s="452"/>
      <c r="X536" s="59"/>
    </row>
    <row r="537" spans="1:24" ht="12.75" customHeight="1" x14ac:dyDescent="0.2">
      <c r="A537" s="444"/>
      <c r="B537" s="444"/>
      <c r="C537" s="444"/>
      <c r="D537" s="444"/>
      <c r="E537" s="444"/>
      <c r="F537" s="444"/>
      <c r="G537" s="444"/>
      <c r="H537" s="447"/>
      <c r="I537" s="447"/>
      <c r="J537" s="236">
        <f>'02-Mapa de riesgo'!G538</f>
        <v>0</v>
      </c>
      <c r="K537" s="207">
        <f>'02-Mapa de riesgo'!L538</f>
        <v>0</v>
      </c>
      <c r="L537" s="207">
        <f>'02-Mapa de riesgo'!Q538</f>
        <v>0</v>
      </c>
      <c r="M537" s="208">
        <f>'02-Mapa de riesgo'!U538</f>
        <v>0</v>
      </c>
      <c r="N537" s="208">
        <f>'02-Mapa de riesgo'!Z538</f>
        <v>0</v>
      </c>
      <c r="O537" s="450"/>
      <c r="P537" s="157"/>
      <c r="Q537" s="210">
        <f>'02-Mapa de riesgo'!AG538</f>
        <v>0</v>
      </c>
      <c r="R537" s="210">
        <f>'02-Mapa de riesgo'!AH538</f>
        <v>0</v>
      </c>
      <c r="S537" s="211">
        <f>'02-Mapa de riesgo'!AJ538</f>
        <v>0</v>
      </c>
      <c r="T537" s="156"/>
      <c r="U537" s="157"/>
      <c r="V537" s="157"/>
      <c r="W537" s="453"/>
      <c r="X537" s="59"/>
    </row>
    <row r="538" spans="1:24" ht="12.75" customHeight="1" x14ac:dyDescent="0.2">
      <c r="A538" s="457">
        <v>177</v>
      </c>
      <c r="B538" s="454">
        <f>'01-Mapa de Riesgos'!D449</f>
        <v>0</v>
      </c>
      <c r="C538" s="455">
        <f>+'01-Mapa de Riesgos'!F449</f>
        <v>0</v>
      </c>
      <c r="D538" s="455">
        <f>'01-Mapa de Riesgos'!J449</f>
        <v>0</v>
      </c>
      <c r="E538" s="456" t="str">
        <f>'01-Mapa de Riesgos'!N539</f>
        <v xml:space="preserve">     </v>
      </c>
      <c r="F538" s="442" t="str">
        <f>'02-Mapa de riesgo'!AD539</f>
        <v>LEVE</v>
      </c>
      <c r="G538" s="442">
        <f>'02-Mapa de riesgo'!AE539</f>
        <v>0</v>
      </c>
      <c r="H538" s="464"/>
      <c r="I538" s="464"/>
      <c r="J538" s="236">
        <f>'02-Mapa de riesgo'!G539</f>
        <v>0</v>
      </c>
      <c r="K538" s="207">
        <f>'02-Mapa de riesgo'!L539</f>
        <v>0</v>
      </c>
      <c r="L538" s="207">
        <f>'02-Mapa de riesgo'!Q539</f>
        <v>0</v>
      </c>
      <c r="M538" s="208">
        <f>'02-Mapa de riesgo'!U539</f>
        <v>0</v>
      </c>
      <c r="N538" s="208">
        <f>'02-Mapa de riesgo'!Z539</f>
        <v>0</v>
      </c>
      <c r="O538" s="448" t="e">
        <f>'02-Mapa de riesgo'!AB539</f>
        <v>#DIV/0!</v>
      </c>
      <c r="P538" s="157"/>
      <c r="Q538" s="210">
        <f>'02-Mapa de riesgo'!AG539</f>
        <v>0</v>
      </c>
      <c r="R538" s="210">
        <f>'02-Mapa de riesgo'!AH539</f>
        <v>0</v>
      </c>
      <c r="S538" s="211">
        <f>'02-Mapa de riesgo'!AJ539</f>
        <v>0</v>
      </c>
      <c r="T538" s="156"/>
      <c r="U538" s="157"/>
      <c r="V538" s="157"/>
      <c r="W538" s="465"/>
      <c r="X538" s="59"/>
    </row>
    <row r="539" spans="1:24" ht="12.75" customHeight="1" x14ac:dyDescent="0.2">
      <c r="A539" s="443"/>
      <c r="B539" s="443"/>
      <c r="C539" s="443"/>
      <c r="D539" s="443"/>
      <c r="E539" s="443"/>
      <c r="F539" s="443"/>
      <c r="G539" s="443"/>
      <c r="H539" s="446"/>
      <c r="I539" s="446"/>
      <c r="J539" s="236">
        <f>'02-Mapa de riesgo'!G540</f>
        <v>0</v>
      </c>
      <c r="K539" s="207">
        <f>'02-Mapa de riesgo'!L540</f>
        <v>0</v>
      </c>
      <c r="L539" s="207">
        <f>'02-Mapa de riesgo'!Q540</f>
        <v>0</v>
      </c>
      <c r="M539" s="208">
        <f>'02-Mapa de riesgo'!U540</f>
        <v>0</v>
      </c>
      <c r="N539" s="208">
        <f>'02-Mapa de riesgo'!Z540</f>
        <v>0</v>
      </c>
      <c r="O539" s="449"/>
      <c r="P539" s="157"/>
      <c r="Q539" s="210">
        <f>'02-Mapa de riesgo'!AG540</f>
        <v>0</v>
      </c>
      <c r="R539" s="210">
        <f>'02-Mapa de riesgo'!AH540</f>
        <v>0</v>
      </c>
      <c r="S539" s="211">
        <f>'02-Mapa de riesgo'!AJ540</f>
        <v>0</v>
      </c>
      <c r="T539" s="156"/>
      <c r="U539" s="157"/>
      <c r="V539" s="157"/>
      <c r="W539" s="452"/>
      <c r="X539" s="59"/>
    </row>
    <row r="540" spans="1:24" ht="12.75" customHeight="1" x14ac:dyDescent="0.2">
      <c r="A540" s="444"/>
      <c r="B540" s="444"/>
      <c r="C540" s="444"/>
      <c r="D540" s="444"/>
      <c r="E540" s="444"/>
      <c r="F540" s="444"/>
      <c r="G540" s="444"/>
      <c r="H540" s="447"/>
      <c r="I540" s="447"/>
      <c r="J540" s="236">
        <f>'02-Mapa de riesgo'!G541</f>
        <v>0</v>
      </c>
      <c r="K540" s="207">
        <f>'02-Mapa de riesgo'!L541</f>
        <v>0</v>
      </c>
      <c r="L540" s="207">
        <f>'02-Mapa de riesgo'!Q541</f>
        <v>0</v>
      </c>
      <c r="M540" s="208">
        <f>'02-Mapa de riesgo'!U541</f>
        <v>0</v>
      </c>
      <c r="N540" s="208">
        <f>'02-Mapa de riesgo'!Z541</f>
        <v>0</v>
      </c>
      <c r="O540" s="450"/>
      <c r="P540" s="157"/>
      <c r="Q540" s="210">
        <f>'02-Mapa de riesgo'!AG541</f>
        <v>0</v>
      </c>
      <c r="R540" s="210">
        <f>'02-Mapa de riesgo'!AH541</f>
        <v>0</v>
      </c>
      <c r="S540" s="211">
        <f>'02-Mapa de riesgo'!AJ541</f>
        <v>0</v>
      </c>
      <c r="T540" s="156"/>
      <c r="U540" s="157"/>
      <c r="V540" s="157"/>
      <c r="W540" s="453"/>
      <c r="X540" s="59"/>
    </row>
    <row r="541" spans="1:24" ht="12.75" customHeight="1" x14ac:dyDescent="0.2">
      <c r="A541" s="454">
        <v>178</v>
      </c>
      <c r="B541" s="454">
        <f>'01-Mapa de Riesgos'!D452</f>
        <v>0</v>
      </c>
      <c r="C541" s="455">
        <f>+'01-Mapa de Riesgos'!F452</f>
        <v>0</v>
      </c>
      <c r="D541" s="455">
        <f>'01-Mapa de Riesgos'!J452</f>
        <v>0</v>
      </c>
      <c r="E541" s="456" t="str">
        <f>'01-Mapa de Riesgos'!N542</f>
        <v xml:space="preserve">     </v>
      </c>
      <c r="F541" s="442" t="str">
        <f>'02-Mapa de riesgo'!AD542</f>
        <v>LEVE</v>
      </c>
      <c r="G541" s="442">
        <f>'02-Mapa de riesgo'!AE542</f>
        <v>0</v>
      </c>
      <c r="H541" s="463"/>
      <c r="I541" s="464"/>
      <c r="J541" s="236">
        <f>'02-Mapa de riesgo'!G542</f>
        <v>0</v>
      </c>
      <c r="K541" s="207">
        <f>'02-Mapa de riesgo'!L542</f>
        <v>0</v>
      </c>
      <c r="L541" s="207">
        <f>'02-Mapa de riesgo'!Q542</f>
        <v>0</v>
      </c>
      <c r="M541" s="208">
        <f>'02-Mapa de riesgo'!U542</f>
        <v>0</v>
      </c>
      <c r="N541" s="208">
        <f>'02-Mapa de riesgo'!Z542</f>
        <v>0</v>
      </c>
      <c r="O541" s="448" t="e">
        <f>'02-Mapa de riesgo'!AB542</f>
        <v>#DIV/0!</v>
      </c>
      <c r="P541" s="157"/>
      <c r="Q541" s="210">
        <f>'02-Mapa de riesgo'!AG542</f>
        <v>0</v>
      </c>
      <c r="R541" s="210">
        <f>'02-Mapa de riesgo'!AH542</f>
        <v>0</v>
      </c>
      <c r="S541" s="211">
        <f>'02-Mapa de riesgo'!AJ542</f>
        <v>0</v>
      </c>
      <c r="T541" s="156"/>
      <c r="U541" s="157"/>
      <c r="V541" s="157"/>
      <c r="W541" s="465"/>
      <c r="X541" s="59"/>
    </row>
    <row r="542" spans="1:24" ht="12.75" customHeight="1" x14ac:dyDescent="0.2">
      <c r="A542" s="443"/>
      <c r="B542" s="443"/>
      <c r="C542" s="443"/>
      <c r="D542" s="443"/>
      <c r="E542" s="443"/>
      <c r="F542" s="443"/>
      <c r="G542" s="443"/>
      <c r="H542" s="446"/>
      <c r="I542" s="446"/>
      <c r="J542" s="236">
        <f>'02-Mapa de riesgo'!G543</f>
        <v>0</v>
      </c>
      <c r="K542" s="207">
        <f>'02-Mapa de riesgo'!L543</f>
        <v>0</v>
      </c>
      <c r="L542" s="207">
        <f>'02-Mapa de riesgo'!Q543</f>
        <v>0</v>
      </c>
      <c r="M542" s="208">
        <f>'02-Mapa de riesgo'!U543</f>
        <v>0</v>
      </c>
      <c r="N542" s="208">
        <f>'02-Mapa de riesgo'!Z543</f>
        <v>0</v>
      </c>
      <c r="O542" s="449"/>
      <c r="P542" s="157"/>
      <c r="Q542" s="210">
        <f>'02-Mapa de riesgo'!AG543</f>
        <v>0</v>
      </c>
      <c r="R542" s="210">
        <f>'02-Mapa de riesgo'!AH543</f>
        <v>0</v>
      </c>
      <c r="S542" s="211">
        <f>'02-Mapa de riesgo'!AJ543</f>
        <v>0</v>
      </c>
      <c r="T542" s="156"/>
      <c r="U542" s="157"/>
      <c r="V542" s="157"/>
      <c r="W542" s="452"/>
      <c r="X542" s="59"/>
    </row>
    <row r="543" spans="1:24" ht="12.75" customHeight="1" x14ac:dyDescent="0.2">
      <c r="A543" s="444"/>
      <c r="B543" s="444"/>
      <c r="C543" s="444"/>
      <c r="D543" s="444"/>
      <c r="E543" s="444"/>
      <c r="F543" s="444"/>
      <c r="G543" s="444"/>
      <c r="H543" s="447"/>
      <c r="I543" s="447"/>
      <c r="J543" s="236">
        <f>'02-Mapa de riesgo'!G544</f>
        <v>0</v>
      </c>
      <c r="K543" s="207">
        <f>'02-Mapa de riesgo'!L544</f>
        <v>0</v>
      </c>
      <c r="L543" s="207">
        <f>'02-Mapa de riesgo'!Q544</f>
        <v>0</v>
      </c>
      <c r="M543" s="208">
        <f>'02-Mapa de riesgo'!U544</f>
        <v>0</v>
      </c>
      <c r="N543" s="208">
        <f>'02-Mapa de riesgo'!Z544</f>
        <v>0</v>
      </c>
      <c r="O543" s="450"/>
      <c r="P543" s="157"/>
      <c r="Q543" s="210">
        <f>'02-Mapa de riesgo'!AG544</f>
        <v>0</v>
      </c>
      <c r="R543" s="210">
        <f>'02-Mapa de riesgo'!AH544</f>
        <v>0</v>
      </c>
      <c r="S543" s="211">
        <f>'02-Mapa de riesgo'!AJ544</f>
        <v>0</v>
      </c>
      <c r="T543" s="156"/>
      <c r="U543" s="157"/>
      <c r="V543" s="157"/>
      <c r="W543" s="453"/>
      <c r="X543" s="59"/>
    </row>
    <row r="544" spans="1:24" ht="12.75" customHeight="1" x14ac:dyDescent="0.2">
      <c r="A544" s="454">
        <v>179</v>
      </c>
      <c r="B544" s="454">
        <f>'01-Mapa de Riesgos'!D455</f>
        <v>0</v>
      </c>
      <c r="C544" s="455">
        <f>+'01-Mapa de Riesgos'!F455</f>
        <v>0</v>
      </c>
      <c r="D544" s="455">
        <f>'01-Mapa de Riesgos'!J455</f>
        <v>0</v>
      </c>
      <c r="E544" s="456" t="str">
        <f>'01-Mapa de Riesgos'!N545</f>
        <v xml:space="preserve">     </v>
      </c>
      <c r="F544" s="442" t="str">
        <f>'02-Mapa de riesgo'!AD545</f>
        <v>LEVE</v>
      </c>
      <c r="G544" s="442">
        <f>'02-Mapa de riesgo'!AE545</f>
        <v>0</v>
      </c>
      <c r="H544" s="464"/>
      <c r="I544" s="464"/>
      <c r="J544" s="236">
        <f>'02-Mapa de riesgo'!G545</f>
        <v>0</v>
      </c>
      <c r="K544" s="207">
        <f>'02-Mapa de riesgo'!L545</f>
        <v>0</v>
      </c>
      <c r="L544" s="207">
        <f>'02-Mapa de riesgo'!Q545</f>
        <v>0</v>
      </c>
      <c r="M544" s="208">
        <f>'02-Mapa de riesgo'!U545</f>
        <v>0</v>
      </c>
      <c r="N544" s="208">
        <f>'02-Mapa de riesgo'!Z545</f>
        <v>0</v>
      </c>
      <c r="O544" s="448" t="e">
        <f>'02-Mapa de riesgo'!AB545</f>
        <v>#DIV/0!</v>
      </c>
      <c r="P544" s="157"/>
      <c r="Q544" s="210">
        <f>'02-Mapa de riesgo'!AG545</f>
        <v>0</v>
      </c>
      <c r="R544" s="210">
        <f>'02-Mapa de riesgo'!AH545</f>
        <v>0</v>
      </c>
      <c r="S544" s="211">
        <f>'02-Mapa de riesgo'!AJ545</f>
        <v>0</v>
      </c>
      <c r="T544" s="156"/>
      <c r="U544" s="157"/>
      <c r="V544" s="157"/>
      <c r="W544" s="465"/>
      <c r="X544" s="59"/>
    </row>
    <row r="545" spans="1:24" ht="12.75" customHeight="1" x14ac:dyDescent="0.2">
      <c r="A545" s="443"/>
      <c r="B545" s="443"/>
      <c r="C545" s="443"/>
      <c r="D545" s="443"/>
      <c r="E545" s="443"/>
      <c r="F545" s="443"/>
      <c r="G545" s="443"/>
      <c r="H545" s="446"/>
      <c r="I545" s="446"/>
      <c r="J545" s="236">
        <f>'02-Mapa de riesgo'!G546</f>
        <v>0</v>
      </c>
      <c r="K545" s="207">
        <f>'02-Mapa de riesgo'!L546</f>
        <v>0</v>
      </c>
      <c r="L545" s="207">
        <f>'02-Mapa de riesgo'!Q546</f>
        <v>0</v>
      </c>
      <c r="M545" s="208">
        <f>'02-Mapa de riesgo'!U546</f>
        <v>0</v>
      </c>
      <c r="N545" s="208">
        <f>'02-Mapa de riesgo'!Z546</f>
        <v>0</v>
      </c>
      <c r="O545" s="449"/>
      <c r="P545" s="157"/>
      <c r="Q545" s="210">
        <f>'02-Mapa de riesgo'!AG546</f>
        <v>0</v>
      </c>
      <c r="R545" s="210">
        <f>'02-Mapa de riesgo'!AH546</f>
        <v>0</v>
      </c>
      <c r="S545" s="211">
        <f>'02-Mapa de riesgo'!AJ546</f>
        <v>0</v>
      </c>
      <c r="T545" s="156"/>
      <c r="U545" s="157"/>
      <c r="V545" s="157"/>
      <c r="W545" s="452"/>
      <c r="X545" s="59"/>
    </row>
    <row r="546" spans="1:24" ht="12.75" customHeight="1" x14ac:dyDescent="0.2">
      <c r="A546" s="444"/>
      <c r="B546" s="444"/>
      <c r="C546" s="444"/>
      <c r="D546" s="444"/>
      <c r="E546" s="444"/>
      <c r="F546" s="444"/>
      <c r="G546" s="444"/>
      <c r="H546" s="447"/>
      <c r="I546" s="447"/>
      <c r="J546" s="236">
        <f>'02-Mapa de riesgo'!G547</f>
        <v>0</v>
      </c>
      <c r="K546" s="207">
        <f>'02-Mapa de riesgo'!L547</f>
        <v>0</v>
      </c>
      <c r="L546" s="207">
        <f>'02-Mapa de riesgo'!Q547</f>
        <v>0</v>
      </c>
      <c r="M546" s="208">
        <f>'02-Mapa de riesgo'!U547</f>
        <v>0</v>
      </c>
      <c r="N546" s="208">
        <f>'02-Mapa de riesgo'!Z547</f>
        <v>0</v>
      </c>
      <c r="O546" s="450"/>
      <c r="P546" s="157"/>
      <c r="Q546" s="210">
        <f>'02-Mapa de riesgo'!AG547</f>
        <v>0</v>
      </c>
      <c r="R546" s="210">
        <f>'02-Mapa de riesgo'!AH547</f>
        <v>0</v>
      </c>
      <c r="S546" s="211">
        <f>'02-Mapa de riesgo'!AJ547</f>
        <v>0</v>
      </c>
      <c r="T546" s="156"/>
      <c r="U546" s="157"/>
      <c r="V546" s="157"/>
      <c r="W546" s="453"/>
      <c r="X546" s="59"/>
    </row>
    <row r="547" spans="1:24" ht="12.75" customHeight="1" x14ac:dyDescent="0.2">
      <c r="A547" s="454">
        <v>180</v>
      </c>
      <c r="B547" s="457" t="e">
        <f>'01-Mapa de Riesgos'!#REF!</f>
        <v>#REF!</v>
      </c>
      <c r="C547" s="456" t="e">
        <f>+'01-Mapa de Riesgos'!#REF!</f>
        <v>#REF!</v>
      </c>
      <c r="D547" s="456" t="e">
        <f>'01-Mapa de Riesgos'!#REF!</f>
        <v>#REF!</v>
      </c>
      <c r="E547" s="456" t="str">
        <f>'01-Mapa de Riesgos'!N548</f>
        <v xml:space="preserve">     </v>
      </c>
      <c r="F547" s="442" t="str">
        <f>'02-Mapa de riesgo'!AD548</f>
        <v>LEVE</v>
      </c>
      <c r="G547" s="442">
        <f>'02-Mapa de riesgo'!AE548</f>
        <v>0</v>
      </c>
      <c r="H547" s="445"/>
      <c r="I547" s="445"/>
      <c r="J547" s="236">
        <f>'02-Mapa de riesgo'!G548</f>
        <v>0</v>
      </c>
      <c r="K547" s="207">
        <f>'02-Mapa de riesgo'!L548</f>
        <v>0</v>
      </c>
      <c r="L547" s="207">
        <f>'02-Mapa de riesgo'!Q548</f>
        <v>0</v>
      </c>
      <c r="M547" s="208">
        <f>'02-Mapa de riesgo'!U548</f>
        <v>0</v>
      </c>
      <c r="N547" s="208">
        <f>'02-Mapa de riesgo'!Z548</f>
        <v>0</v>
      </c>
      <c r="O547" s="448" t="e">
        <f>'02-Mapa de riesgo'!AB548</f>
        <v>#DIV/0!</v>
      </c>
      <c r="P547" s="157"/>
      <c r="Q547" s="210">
        <f>'02-Mapa de riesgo'!AG548</f>
        <v>0</v>
      </c>
      <c r="R547" s="210">
        <f>'02-Mapa de riesgo'!AH548</f>
        <v>0</v>
      </c>
      <c r="S547" s="211">
        <f>'02-Mapa de riesgo'!AJ548</f>
        <v>0</v>
      </c>
      <c r="T547" s="156"/>
      <c r="U547" s="157"/>
      <c r="V547" s="157"/>
      <c r="W547" s="451"/>
      <c r="X547" s="159"/>
    </row>
    <row r="548" spans="1:24" ht="12.75" customHeight="1" x14ac:dyDescent="0.2">
      <c r="A548" s="443"/>
      <c r="B548" s="443"/>
      <c r="C548" s="443"/>
      <c r="D548" s="443"/>
      <c r="E548" s="443"/>
      <c r="F548" s="443"/>
      <c r="G548" s="443"/>
      <c r="H548" s="446"/>
      <c r="I548" s="446"/>
      <c r="J548" s="236">
        <f>'02-Mapa de riesgo'!G549</f>
        <v>0</v>
      </c>
      <c r="K548" s="207">
        <f>'02-Mapa de riesgo'!L549</f>
        <v>0</v>
      </c>
      <c r="L548" s="207">
        <f>'02-Mapa de riesgo'!Q549</f>
        <v>0</v>
      </c>
      <c r="M548" s="208">
        <f>'02-Mapa de riesgo'!U549</f>
        <v>0</v>
      </c>
      <c r="N548" s="208">
        <f>'02-Mapa de riesgo'!Z549</f>
        <v>0</v>
      </c>
      <c r="O548" s="449"/>
      <c r="P548" s="157"/>
      <c r="Q548" s="210">
        <f>'02-Mapa de riesgo'!AG549</f>
        <v>0</v>
      </c>
      <c r="R548" s="210">
        <f>'02-Mapa de riesgo'!AH549</f>
        <v>0</v>
      </c>
      <c r="S548" s="211">
        <f>'02-Mapa de riesgo'!AJ549</f>
        <v>0</v>
      </c>
      <c r="T548" s="156"/>
      <c r="U548" s="157"/>
      <c r="V548" s="157"/>
      <c r="W548" s="452"/>
      <c r="X548" s="159"/>
    </row>
    <row r="549" spans="1:24" ht="12.75" customHeight="1" x14ac:dyDescent="0.2">
      <c r="A549" s="444"/>
      <c r="B549" s="444"/>
      <c r="C549" s="444"/>
      <c r="D549" s="444"/>
      <c r="E549" s="444"/>
      <c r="F549" s="444"/>
      <c r="G549" s="444"/>
      <c r="H549" s="447"/>
      <c r="I549" s="447"/>
      <c r="J549" s="236">
        <f>'02-Mapa de riesgo'!G550</f>
        <v>0</v>
      </c>
      <c r="K549" s="207">
        <f>'02-Mapa de riesgo'!L550</f>
        <v>0</v>
      </c>
      <c r="L549" s="207">
        <f>'02-Mapa de riesgo'!Q550</f>
        <v>0</v>
      </c>
      <c r="M549" s="208">
        <f>'02-Mapa de riesgo'!U550</f>
        <v>0</v>
      </c>
      <c r="N549" s="208">
        <f>'02-Mapa de riesgo'!Z550</f>
        <v>0</v>
      </c>
      <c r="O549" s="450"/>
      <c r="P549" s="157"/>
      <c r="Q549" s="210">
        <f>'02-Mapa de riesgo'!AG550</f>
        <v>0</v>
      </c>
      <c r="R549" s="210">
        <f>'02-Mapa de riesgo'!AH550</f>
        <v>0</v>
      </c>
      <c r="S549" s="211">
        <f>'02-Mapa de riesgo'!AJ550</f>
        <v>0</v>
      </c>
      <c r="T549" s="156"/>
      <c r="U549" s="157"/>
      <c r="V549" s="157"/>
      <c r="W549" s="453"/>
      <c r="X549" s="159"/>
    </row>
    <row r="550" spans="1:24" ht="12.75" customHeight="1" x14ac:dyDescent="0.2">
      <c r="A550" s="454">
        <v>181</v>
      </c>
      <c r="B550" s="454" t="e">
        <f>'01-Mapa de Riesgos'!#REF!</f>
        <v>#REF!</v>
      </c>
      <c r="C550" s="455" t="e">
        <f>+'01-Mapa de Riesgos'!#REF!</f>
        <v>#REF!</v>
      </c>
      <c r="D550" s="455" t="e">
        <f>'01-Mapa de Riesgos'!#REF!</f>
        <v>#REF!</v>
      </c>
      <c r="E550" s="456" t="str">
        <f>'01-Mapa de Riesgos'!N551</f>
        <v xml:space="preserve">     </v>
      </c>
      <c r="F550" s="442" t="str">
        <f>'02-Mapa de riesgo'!AD551</f>
        <v>LEVE</v>
      </c>
      <c r="G550" s="442">
        <f>'02-Mapa de riesgo'!AE551</f>
        <v>0</v>
      </c>
      <c r="H550" s="464"/>
      <c r="I550" s="464"/>
      <c r="J550" s="236">
        <f>'02-Mapa de riesgo'!G551</f>
        <v>0</v>
      </c>
      <c r="K550" s="207">
        <f>'02-Mapa de riesgo'!L551</f>
        <v>0</v>
      </c>
      <c r="L550" s="207">
        <f>'02-Mapa de riesgo'!Q551</f>
        <v>0</v>
      </c>
      <c r="M550" s="208">
        <f>'02-Mapa de riesgo'!U551</f>
        <v>0</v>
      </c>
      <c r="N550" s="208">
        <f>'02-Mapa de riesgo'!Z551</f>
        <v>0</v>
      </c>
      <c r="O550" s="448" t="e">
        <f>'02-Mapa de riesgo'!AB551</f>
        <v>#DIV/0!</v>
      </c>
      <c r="P550" s="157"/>
      <c r="Q550" s="210">
        <f>'02-Mapa de riesgo'!AG551</f>
        <v>0</v>
      </c>
      <c r="R550" s="210">
        <f>'02-Mapa de riesgo'!AH551</f>
        <v>0</v>
      </c>
      <c r="S550" s="211">
        <f>'02-Mapa de riesgo'!AJ551</f>
        <v>0</v>
      </c>
      <c r="T550" s="156"/>
      <c r="U550" s="157"/>
      <c r="V550" s="157"/>
      <c r="W550" s="465"/>
      <c r="X550" s="159"/>
    </row>
    <row r="551" spans="1:24" ht="12.75" customHeight="1" x14ac:dyDescent="0.2">
      <c r="A551" s="443"/>
      <c r="B551" s="443"/>
      <c r="C551" s="443"/>
      <c r="D551" s="443"/>
      <c r="E551" s="443"/>
      <c r="F551" s="443"/>
      <c r="G551" s="443"/>
      <c r="H551" s="446"/>
      <c r="I551" s="446"/>
      <c r="J551" s="236">
        <f>'02-Mapa de riesgo'!G552</f>
        <v>0</v>
      </c>
      <c r="K551" s="207">
        <f>'02-Mapa de riesgo'!L552</f>
        <v>0</v>
      </c>
      <c r="L551" s="207">
        <f>'02-Mapa de riesgo'!Q552</f>
        <v>0</v>
      </c>
      <c r="M551" s="208">
        <f>'02-Mapa de riesgo'!U552</f>
        <v>0</v>
      </c>
      <c r="N551" s="208">
        <f>'02-Mapa de riesgo'!Z552</f>
        <v>0</v>
      </c>
      <c r="O551" s="449"/>
      <c r="P551" s="157"/>
      <c r="Q551" s="210">
        <f>'02-Mapa de riesgo'!AG552</f>
        <v>0</v>
      </c>
      <c r="R551" s="210">
        <f>'02-Mapa de riesgo'!AH552</f>
        <v>0</v>
      </c>
      <c r="S551" s="211">
        <f>'02-Mapa de riesgo'!AJ552</f>
        <v>0</v>
      </c>
      <c r="T551" s="156"/>
      <c r="U551" s="157"/>
      <c r="V551" s="157"/>
      <c r="W551" s="452"/>
      <c r="X551" s="461"/>
    </row>
    <row r="552" spans="1:24" ht="12.75" customHeight="1" x14ac:dyDescent="0.2">
      <c r="A552" s="444"/>
      <c r="B552" s="444"/>
      <c r="C552" s="444"/>
      <c r="D552" s="444"/>
      <c r="E552" s="444"/>
      <c r="F552" s="444"/>
      <c r="G552" s="444"/>
      <c r="H552" s="447"/>
      <c r="I552" s="447"/>
      <c r="J552" s="236">
        <f>'02-Mapa de riesgo'!G553</f>
        <v>0</v>
      </c>
      <c r="K552" s="207">
        <f>'02-Mapa de riesgo'!L553</f>
        <v>0</v>
      </c>
      <c r="L552" s="207">
        <f>'02-Mapa de riesgo'!Q553</f>
        <v>0</v>
      </c>
      <c r="M552" s="208">
        <f>'02-Mapa de riesgo'!U553</f>
        <v>0</v>
      </c>
      <c r="N552" s="208">
        <f>'02-Mapa de riesgo'!Z553</f>
        <v>0</v>
      </c>
      <c r="O552" s="450"/>
      <c r="P552" s="157"/>
      <c r="Q552" s="210">
        <f>'02-Mapa de riesgo'!AG553</f>
        <v>0</v>
      </c>
      <c r="R552" s="210">
        <f>'02-Mapa de riesgo'!AH553</f>
        <v>0</v>
      </c>
      <c r="S552" s="211">
        <f>'02-Mapa de riesgo'!AJ553</f>
        <v>0</v>
      </c>
      <c r="T552" s="156"/>
      <c r="U552" s="157"/>
      <c r="V552" s="157"/>
      <c r="W552" s="453"/>
      <c r="X552" s="462"/>
    </row>
    <row r="553" spans="1:24" ht="12.75" customHeight="1" x14ac:dyDescent="0.2">
      <c r="A553" s="454">
        <v>182</v>
      </c>
      <c r="B553" s="454" t="e">
        <f>'01-Mapa de Riesgos'!#REF!</f>
        <v>#REF!</v>
      </c>
      <c r="C553" s="455" t="e">
        <f>+'01-Mapa de Riesgos'!#REF!</f>
        <v>#REF!</v>
      </c>
      <c r="D553" s="455" t="e">
        <f>'01-Mapa de Riesgos'!#REF!</f>
        <v>#REF!</v>
      </c>
      <c r="E553" s="456" t="str">
        <f>'01-Mapa de Riesgos'!N554</f>
        <v xml:space="preserve">     </v>
      </c>
      <c r="F553" s="442" t="str">
        <f>'02-Mapa de riesgo'!AD554</f>
        <v>LEVE</v>
      </c>
      <c r="G553" s="442">
        <f>'02-Mapa de riesgo'!AE554</f>
        <v>0</v>
      </c>
      <c r="H553" s="463"/>
      <c r="I553" s="464"/>
      <c r="J553" s="236">
        <f>'02-Mapa de riesgo'!G554</f>
        <v>0</v>
      </c>
      <c r="K553" s="207">
        <f>'02-Mapa de riesgo'!L554</f>
        <v>0</v>
      </c>
      <c r="L553" s="207">
        <f>'02-Mapa de riesgo'!Q554</f>
        <v>0</v>
      </c>
      <c r="M553" s="208">
        <f>'02-Mapa de riesgo'!U554</f>
        <v>0</v>
      </c>
      <c r="N553" s="208">
        <f>'02-Mapa de riesgo'!Z554</f>
        <v>0</v>
      </c>
      <c r="O553" s="448" t="e">
        <f>'02-Mapa de riesgo'!AB554</f>
        <v>#DIV/0!</v>
      </c>
      <c r="P553" s="157"/>
      <c r="Q553" s="210">
        <f>'02-Mapa de riesgo'!AG554</f>
        <v>0</v>
      </c>
      <c r="R553" s="210">
        <f>'02-Mapa de riesgo'!AH554</f>
        <v>0</v>
      </c>
      <c r="S553" s="211">
        <f>'02-Mapa de riesgo'!AJ554</f>
        <v>0</v>
      </c>
      <c r="T553" s="156"/>
      <c r="U553" s="157"/>
      <c r="V553" s="157"/>
      <c r="W553" s="465"/>
      <c r="X553" s="59"/>
    </row>
    <row r="554" spans="1:24" ht="12.75" customHeight="1" x14ac:dyDescent="0.2">
      <c r="A554" s="443"/>
      <c r="B554" s="443"/>
      <c r="C554" s="443"/>
      <c r="D554" s="443"/>
      <c r="E554" s="443"/>
      <c r="F554" s="443"/>
      <c r="G554" s="443"/>
      <c r="H554" s="446"/>
      <c r="I554" s="446"/>
      <c r="J554" s="236">
        <f>'02-Mapa de riesgo'!G555</f>
        <v>0</v>
      </c>
      <c r="K554" s="207">
        <f>'02-Mapa de riesgo'!L555</f>
        <v>0</v>
      </c>
      <c r="L554" s="207">
        <f>'02-Mapa de riesgo'!Q555</f>
        <v>0</v>
      </c>
      <c r="M554" s="208">
        <f>'02-Mapa de riesgo'!U555</f>
        <v>0</v>
      </c>
      <c r="N554" s="208">
        <f>'02-Mapa de riesgo'!Z555</f>
        <v>0</v>
      </c>
      <c r="O554" s="449"/>
      <c r="P554" s="157"/>
      <c r="Q554" s="210">
        <f>'02-Mapa de riesgo'!AG555</f>
        <v>0</v>
      </c>
      <c r="R554" s="210">
        <f>'02-Mapa de riesgo'!AH555</f>
        <v>0</v>
      </c>
      <c r="S554" s="211">
        <f>'02-Mapa de riesgo'!AJ555</f>
        <v>0</v>
      </c>
      <c r="T554" s="156"/>
      <c r="U554" s="157"/>
      <c r="V554" s="157"/>
      <c r="W554" s="452"/>
      <c r="X554" s="59"/>
    </row>
    <row r="555" spans="1:24" ht="12.75" customHeight="1" x14ac:dyDescent="0.2">
      <c r="A555" s="444"/>
      <c r="B555" s="444"/>
      <c r="C555" s="444"/>
      <c r="D555" s="444"/>
      <c r="E555" s="444"/>
      <c r="F555" s="444"/>
      <c r="G555" s="444"/>
      <c r="H555" s="447"/>
      <c r="I555" s="447"/>
      <c r="J555" s="236">
        <f>'02-Mapa de riesgo'!G556</f>
        <v>0</v>
      </c>
      <c r="K555" s="207">
        <f>'02-Mapa de riesgo'!L556</f>
        <v>0</v>
      </c>
      <c r="L555" s="207">
        <f>'02-Mapa de riesgo'!Q556</f>
        <v>0</v>
      </c>
      <c r="M555" s="208">
        <f>'02-Mapa de riesgo'!U556</f>
        <v>0</v>
      </c>
      <c r="N555" s="208">
        <f>'02-Mapa de riesgo'!Z556</f>
        <v>0</v>
      </c>
      <c r="O555" s="450"/>
      <c r="P555" s="157"/>
      <c r="Q555" s="210">
        <f>'02-Mapa de riesgo'!AG556</f>
        <v>0</v>
      </c>
      <c r="R555" s="210">
        <f>'02-Mapa de riesgo'!AH556</f>
        <v>0</v>
      </c>
      <c r="S555" s="211">
        <f>'02-Mapa de riesgo'!AJ556</f>
        <v>0</v>
      </c>
      <c r="T555" s="156"/>
      <c r="U555" s="157"/>
      <c r="V555" s="157"/>
      <c r="W555" s="453"/>
      <c r="X555" s="59"/>
    </row>
    <row r="556" spans="1:24" ht="12.75" customHeight="1" x14ac:dyDescent="0.2">
      <c r="A556" s="454">
        <v>183</v>
      </c>
      <c r="B556" s="454" t="e">
        <f>'01-Mapa de Riesgos'!#REF!</f>
        <v>#REF!</v>
      </c>
      <c r="C556" s="455" t="e">
        <f>+'01-Mapa de Riesgos'!#REF!</f>
        <v>#REF!</v>
      </c>
      <c r="D556" s="455" t="e">
        <f>'01-Mapa de Riesgos'!#REF!</f>
        <v>#REF!</v>
      </c>
      <c r="E556" s="456" t="str">
        <f>'01-Mapa de Riesgos'!N557</f>
        <v xml:space="preserve">     </v>
      </c>
      <c r="F556" s="442" t="str">
        <f>'02-Mapa de riesgo'!AD557</f>
        <v>LEVE</v>
      </c>
      <c r="G556" s="442">
        <f>'02-Mapa de riesgo'!AE557</f>
        <v>0</v>
      </c>
      <c r="H556" s="464"/>
      <c r="I556" s="464"/>
      <c r="J556" s="236">
        <f>'02-Mapa de riesgo'!G557</f>
        <v>0</v>
      </c>
      <c r="K556" s="207">
        <f>'02-Mapa de riesgo'!L557</f>
        <v>0</v>
      </c>
      <c r="L556" s="207">
        <f>'02-Mapa de riesgo'!Q557</f>
        <v>0</v>
      </c>
      <c r="M556" s="208">
        <f>'02-Mapa de riesgo'!U557</f>
        <v>0</v>
      </c>
      <c r="N556" s="208">
        <f>'02-Mapa de riesgo'!Z557</f>
        <v>0</v>
      </c>
      <c r="O556" s="448" t="e">
        <f>'02-Mapa de riesgo'!AB557</f>
        <v>#DIV/0!</v>
      </c>
      <c r="P556" s="157"/>
      <c r="Q556" s="210">
        <f>'02-Mapa de riesgo'!AG557</f>
        <v>0</v>
      </c>
      <c r="R556" s="210">
        <f>'02-Mapa de riesgo'!AH557</f>
        <v>0</v>
      </c>
      <c r="S556" s="211">
        <f>'02-Mapa de riesgo'!AJ557</f>
        <v>0</v>
      </c>
      <c r="T556" s="156"/>
      <c r="U556" s="157"/>
      <c r="V556" s="157"/>
      <c r="W556" s="465"/>
      <c r="X556" s="59"/>
    </row>
    <row r="557" spans="1:24" ht="12.75" customHeight="1" x14ac:dyDescent="0.2">
      <c r="A557" s="443"/>
      <c r="B557" s="443"/>
      <c r="C557" s="443"/>
      <c r="D557" s="443"/>
      <c r="E557" s="443"/>
      <c r="F557" s="443"/>
      <c r="G557" s="443"/>
      <c r="H557" s="446"/>
      <c r="I557" s="446"/>
      <c r="J557" s="236">
        <f>'02-Mapa de riesgo'!G558</f>
        <v>0</v>
      </c>
      <c r="K557" s="207">
        <f>'02-Mapa de riesgo'!L558</f>
        <v>0</v>
      </c>
      <c r="L557" s="207">
        <f>'02-Mapa de riesgo'!Q558</f>
        <v>0</v>
      </c>
      <c r="M557" s="208">
        <f>'02-Mapa de riesgo'!U558</f>
        <v>0</v>
      </c>
      <c r="N557" s="208">
        <f>'02-Mapa de riesgo'!Z558</f>
        <v>0</v>
      </c>
      <c r="O557" s="449"/>
      <c r="P557" s="157"/>
      <c r="Q557" s="210">
        <f>'02-Mapa de riesgo'!AG558</f>
        <v>0</v>
      </c>
      <c r="R557" s="210">
        <f>'02-Mapa de riesgo'!AH558</f>
        <v>0</v>
      </c>
      <c r="S557" s="211">
        <f>'02-Mapa de riesgo'!AJ558</f>
        <v>0</v>
      </c>
      <c r="T557" s="156"/>
      <c r="U557" s="157"/>
      <c r="V557" s="157"/>
      <c r="W557" s="452"/>
      <c r="X557" s="59"/>
    </row>
    <row r="558" spans="1:24" ht="12.75" customHeight="1" x14ac:dyDescent="0.2">
      <c r="A558" s="444"/>
      <c r="B558" s="444"/>
      <c r="C558" s="444"/>
      <c r="D558" s="444"/>
      <c r="E558" s="444"/>
      <c r="F558" s="444"/>
      <c r="G558" s="444"/>
      <c r="H558" s="447"/>
      <c r="I558" s="447"/>
      <c r="J558" s="236">
        <f>'02-Mapa de riesgo'!G559</f>
        <v>0</v>
      </c>
      <c r="K558" s="207">
        <f>'02-Mapa de riesgo'!L559</f>
        <v>0</v>
      </c>
      <c r="L558" s="207">
        <f>'02-Mapa de riesgo'!Q559</f>
        <v>0</v>
      </c>
      <c r="M558" s="208">
        <f>'02-Mapa de riesgo'!U559</f>
        <v>0</v>
      </c>
      <c r="N558" s="208">
        <f>'02-Mapa de riesgo'!Z559</f>
        <v>0</v>
      </c>
      <c r="O558" s="450"/>
      <c r="P558" s="157"/>
      <c r="Q558" s="210">
        <f>'02-Mapa de riesgo'!AG559</f>
        <v>0</v>
      </c>
      <c r="R558" s="210">
        <f>'02-Mapa de riesgo'!AH559</f>
        <v>0</v>
      </c>
      <c r="S558" s="211">
        <f>'02-Mapa de riesgo'!AJ559</f>
        <v>0</v>
      </c>
      <c r="T558" s="156"/>
      <c r="U558" s="157"/>
      <c r="V558" s="157"/>
      <c r="W558" s="453"/>
      <c r="X558" s="59"/>
    </row>
    <row r="559" spans="1:24" ht="12.75" customHeight="1" x14ac:dyDescent="0.2">
      <c r="A559" s="454">
        <v>184</v>
      </c>
      <c r="B559" s="454" t="e">
        <f>'01-Mapa de Riesgos'!#REF!</f>
        <v>#REF!</v>
      </c>
      <c r="C559" s="455" t="e">
        <f>+'01-Mapa de Riesgos'!#REF!</f>
        <v>#REF!</v>
      </c>
      <c r="D559" s="455" t="e">
        <f>'01-Mapa de Riesgos'!#REF!</f>
        <v>#REF!</v>
      </c>
      <c r="E559" s="456" t="str">
        <f>'01-Mapa de Riesgos'!N560</f>
        <v xml:space="preserve">     </v>
      </c>
      <c r="F559" s="442" t="str">
        <f>'02-Mapa de riesgo'!AD560</f>
        <v>LEVE</v>
      </c>
      <c r="G559" s="442">
        <f>'02-Mapa de riesgo'!AE560</f>
        <v>0</v>
      </c>
      <c r="H559" s="464"/>
      <c r="I559" s="464"/>
      <c r="J559" s="236">
        <f>'02-Mapa de riesgo'!G560</f>
        <v>0</v>
      </c>
      <c r="K559" s="207">
        <f>'02-Mapa de riesgo'!L560</f>
        <v>0</v>
      </c>
      <c r="L559" s="207">
        <f>'02-Mapa de riesgo'!Q560</f>
        <v>0</v>
      </c>
      <c r="M559" s="208">
        <f>'02-Mapa de riesgo'!U560</f>
        <v>0</v>
      </c>
      <c r="N559" s="208">
        <f>'02-Mapa de riesgo'!Z560</f>
        <v>0</v>
      </c>
      <c r="O559" s="448" t="e">
        <f>'02-Mapa de riesgo'!AB560</f>
        <v>#DIV/0!</v>
      </c>
      <c r="P559" s="157"/>
      <c r="Q559" s="210">
        <f>'02-Mapa de riesgo'!AG560</f>
        <v>0</v>
      </c>
      <c r="R559" s="210">
        <f>'02-Mapa de riesgo'!AH560</f>
        <v>0</v>
      </c>
      <c r="S559" s="211">
        <f>'02-Mapa de riesgo'!AJ560</f>
        <v>0</v>
      </c>
      <c r="T559" s="156"/>
      <c r="U559" s="157"/>
      <c r="V559" s="157"/>
      <c r="W559" s="465"/>
      <c r="X559" s="59"/>
    </row>
    <row r="560" spans="1:24" ht="12.75" customHeight="1" x14ac:dyDescent="0.2">
      <c r="A560" s="443"/>
      <c r="B560" s="443"/>
      <c r="C560" s="443"/>
      <c r="D560" s="443"/>
      <c r="E560" s="443"/>
      <c r="F560" s="443"/>
      <c r="G560" s="443"/>
      <c r="H560" s="446"/>
      <c r="I560" s="446"/>
      <c r="J560" s="236">
        <f>'02-Mapa de riesgo'!G561</f>
        <v>0</v>
      </c>
      <c r="K560" s="207">
        <f>'02-Mapa de riesgo'!L561</f>
        <v>0</v>
      </c>
      <c r="L560" s="207">
        <f>'02-Mapa de riesgo'!Q561</f>
        <v>0</v>
      </c>
      <c r="M560" s="208">
        <f>'02-Mapa de riesgo'!U561</f>
        <v>0</v>
      </c>
      <c r="N560" s="208">
        <f>'02-Mapa de riesgo'!Z561</f>
        <v>0</v>
      </c>
      <c r="O560" s="449"/>
      <c r="P560" s="157"/>
      <c r="Q560" s="210">
        <f>'02-Mapa de riesgo'!AG561</f>
        <v>0</v>
      </c>
      <c r="R560" s="210">
        <f>'02-Mapa de riesgo'!AH561</f>
        <v>0</v>
      </c>
      <c r="S560" s="211">
        <f>'02-Mapa de riesgo'!AJ561</f>
        <v>0</v>
      </c>
      <c r="T560" s="156"/>
      <c r="U560" s="157"/>
      <c r="V560" s="157"/>
      <c r="W560" s="452"/>
      <c r="X560" s="59"/>
    </row>
    <row r="561" spans="1:24" ht="12.75" customHeight="1" x14ac:dyDescent="0.2">
      <c r="A561" s="444"/>
      <c r="B561" s="444"/>
      <c r="C561" s="444"/>
      <c r="D561" s="444"/>
      <c r="E561" s="444"/>
      <c r="F561" s="444"/>
      <c r="G561" s="444"/>
      <c r="H561" s="447"/>
      <c r="I561" s="447"/>
      <c r="J561" s="236">
        <f>'02-Mapa de riesgo'!G562</f>
        <v>0</v>
      </c>
      <c r="K561" s="207">
        <f>'02-Mapa de riesgo'!L562</f>
        <v>0</v>
      </c>
      <c r="L561" s="207">
        <f>'02-Mapa de riesgo'!Q562</f>
        <v>0</v>
      </c>
      <c r="M561" s="208">
        <f>'02-Mapa de riesgo'!U562</f>
        <v>0</v>
      </c>
      <c r="N561" s="208">
        <f>'02-Mapa de riesgo'!Z562</f>
        <v>0</v>
      </c>
      <c r="O561" s="450"/>
      <c r="P561" s="157"/>
      <c r="Q561" s="210">
        <f>'02-Mapa de riesgo'!AG562</f>
        <v>0</v>
      </c>
      <c r="R561" s="210">
        <f>'02-Mapa de riesgo'!AH562</f>
        <v>0</v>
      </c>
      <c r="S561" s="211">
        <f>'02-Mapa de riesgo'!AJ562</f>
        <v>0</v>
      </c>
      <c r="T561" s="156"/>
      <c r="U561" s="157"/>
      <c r="V561" s="157"/>
      <c r="W561" s="453"/>
      <c r="X561" s="59"/>
    </row>
    <row r="562" spans="1:24" ht="12.75" customHeight="1" x14ac:dyDescent="0.2">
      <c r="A562" s="454">
        <v>185</v>
      </c>
      <c r="B562" s="454" t="e">
        <f>'01-Mapa de Riesgos'!#REF!</f>
        <v>#REF!</v>
      </c>
      <c r="C562" s="455" t="e">
        <f>+'01-Mapa de Riesgos'!#REF!</f>
        <v>#REF!</v>
      </c>
      <c r="D562" s="455" t="e">
        <f>'01-Mapa de Riesgos'!#REF!</f>
        <v>#REF!</v>
      </c>
      <c r="E562" s="456" t="str">
        <f>'01-Mapa de Riesgos'!N563</f>
        <v xml:space="preserve">     </v>
      </c>
      <c r="F562" s="442" t="str">
        <f>'02-Mapa de riesgo'!AD563</f>
        <v>LEVE</v>
      </c>
      <c r="G562" s="442">
        <f>'02-Mapa de riesgo'!AE563</f>
        <v>0</v>
      </c>
      <c r="H562" s="464"/>
      <c r="I562" s="464"/>
      <c r="J562" s="236">
        <f>'02-Mapa de riesgo'!G563</f>
        <v>0</v>
      </c>
      <c r="K562" s="207">
        <f>'02-Mapa de riesgo'!L563</f>
        <v>0</v>
      </c>
      <c r="L562" s="207">
        <f>'02-Mapa de riesgo'!Q563</f>
        <v>0</v>
      </c>
      <c r="M562" s="208">
        <f>'02-Mapa de riesgo'!U563</f>
        <v>0</v>
      </c>
      <c r="N562" s="208">
        <f>'02-Mapa de riesgo'!Z563</f>
        <v>0</v>
      </c>
      <c r="O562" s="448" t="e">
        <f>'02-Mapa de riesgo'!AB563</f>
        <v>#DIV/0!</v>
      </c>
      <c r="P562" s="157"/>
      <c r="Q562" s="210">
        <f>'02-Mapa de riesgo'!AG563</f>
        <v>0</v>
      </c>
      <c r="R562" s="210">
        <f>'02-Mapa de riesgo'!AH563</f>
        <v>0</v>
      </c>
      <c r="S562" s="211">
        <f>'02-Mapa de riesgo'!AJ563</f>
        <v>0</v>
      </c>
      <c r="T562" s="156"/>
      <c r="U562" s="157"/>
      <c r="V562" s="157"/>
      <c r="W562" s="465"/>
      <c r="X562" s="59"/>
    </row>
    <row r="563" spans="1:24" ht="12.75" customHeight="1" x14ac:dyDescent="0.2">
      <c r="A563" s="443"/>
      <c r="B563" s="443"/>
      <c r="C563" s="443"/>
      <c r="D563" s="443"/>
      <c r="E563" s="443"/>
      <c r="F563" s="443"/>
      <c r="G563" s="443"/>
      <c r="H563" s="446"/>
      <c r="I563" s="446"/>
      <c r="J563" s="236">
        <f>'02-Mapa de riesgo'!G564</f>
        <v>0</v>
      </c>
      <c r="K563" s="207">
        <f>'02-Mapa de riesgo'!L564</f>
        <v>0</v>
      </c>
      <c r="L563" s="207">
        <f>'02-Mapa de riesgo'!Q564</f>
        <v>0</v>
      </c>
      <c r="M563" s="208">
        <f>'02-Mapa de riesgo'!U564</f>
        <v>0</v>
      </c>
      <c r="N563" s="208">
        <f>'02-Mapa de riesgo'!Z564</f>
        <v>0</v>
      </c>
      <c r="O563" s="449"/>
      <c r="P563" s="157"/>
      <c r="Q563" s="210">
        <f>'02-Mapa de riesgo'!AG564</f>
        <v>0</v>
      </c>
      <c r="R563" s="210">
        <f>'02-Mapa de riesgo'!AH564</f>
        <v>0</v>
      </c>
      <c r="S563" s="211">
        <f>'02-Mapa de riesgo'!AJ564</f>
        <v>0</v>
      </c>
      <c r="T563" s="156"/>
      <c r="U563" s="157"/>
      <c r="V563" s="157"/>
      <c r="W563" s="452"/>
      <c r="X563" s="59"/>
    </row>
    <row r="564" spans="1:24" ht="12.75" customHeight="1" x14ac:dyDescent="0.2">
      <c r="A564" s="444"/>
      <c r="B564" s="444"/>
      <c r="C564" s="444"/>
      <c r="D564" s="444"/>
      <c r="E564" s="444"/>
      <c r="F564" s="444"/>
      <c r="G564" s="444"/>
      <c r="H564" s="447"/>
      <c r="I564" s="447"/>
      <c r="J564" s="236">
        <f>'02-Mapa de riesgo'!G565</f>
        <v>0</v>
      </c>
      <c r="K564" s="207">
        <f>'02-Mapa de riesgo'!L565</f>
        <v>0</v>
      </c>
      <c r="L564" s="207">
        <f>'02-Mapa de riesgo'!Q565</f>
        <v>0</v>
      </c>
      <c r="M564" s="208">
        <f>'02-Mapa de riesgo'!U565</f>
        <v>0</v>
      </c>
      <c r="N564" s="208">
        <f>'02-Mapa de riesgo'!Z565</f>
        <v>0</v>
      </c>
      <c r="O564" s="450"/>
      <c r="P564" s="157"/>
      <c r="Q564" s="210">
        <f>'02-Mapa de riesgo'!AG565</f>
        <v>0</v>
      </c>
      <c r="R564" s="210">
        <f>'02-Mapa de riesgo'!AH565</f>
        <v>0</v>
      </c>
      <c r="S564" s="211">
        <f>'02-Mapa de riesgo'!AJ565</f>
        <v>0</v>
      </c>
      <c r="T564" s="156"/>
      <c r="U564" s="157"/>
      <c r="V564" s="157"/>
      <c r="W564" s="453"/>
      <c r="X564" s="59"/>
    </row>
    <row r="565" spans="1:24" ht="12.75" customHeight="1" x14ac:dyDescent="0.2">
      <c r="A565" s="454">
        <v>186</v>
      </c>
      <c r="B565" s="454" t="e">
        <f>'01-Mapa de Riesgos'!#REF!</f>
        <v>#REF!</v>
      </c>
      <c r="C565" s="455" t="e">
        <f>+'01-Mapa de Riesgos'!#REF!</f>
        <v>#REF!</v>
      </c>
      <c r="D565" s="455" t="e">
        <f>'01-Mapa de Riesgos'!#REF!</f>
        <v>#REF!</v>
      </c>
      <c r="E565" s="456" t="str">
        <f>'01-Mapa de Riesgos'!N566</f>
        <v xml:space="preserve">     </v>
      </c>
      <c r="F565" s="442" t="str">
        <f>'02-Mapa de riesgo'!AD566</f>
        <v>LEVE</v>
      </c>
      <c r="G565" s="442">
        <f>'02-Mapa de riesgo'!AE566</f>
        <v>0</v>
      </c>
      <c r="H565" s="464"/>
      <c r="I565" s="464"/>
      <c r="J565" s="236">
        <f>'02-Mapa de riesgo'!G566</f>
        <v>0</v>
      </c>
      <c r="K565" s="207">
        <f>'02-Mapa de riesgo'!L566</f>
        <v>0</v>
      </c>
      <c r="L565" s="207">
        <f>'02-Mapa de riesgo'!Q566</f>
        <v>0</v>
      </c>
      <c r="M565" s="208">
        <f>'02-Mapa de riesgo'!U566</f>
        <v>0</v>
      </c>
      <c r="N565" s="208">
        <f>'02-Mapa de riesgo'!Z566</f>
        <v>0</v>
      </c>
      <c r="O565" s="448" t="e">
        <f>'02-Mapa de riesgo'!AB566</f>
        <v>#DIV/0!</v>
      </c>
      <c r="P565" s="157"/>
      <c r="Q565" s="210">
        <f>'02-Mapa de riesgo'!AG566</f>
        <v>0</v>
      </c>
      <c r="R565" s="210">
        <f>'02-Mapa de riesgo'!AH566</f>
        <v>0</v>
      </c>
      <c r="S565" s="211">
        <f>'02-Mapa de riesgo'!AJ566</f>
        <v>0</v>
      </c>
      <c r="T565" s="156"/>
      <c r="U565" s="157"/>
      <c r="V565" s="157"/>
      <c r="W565" s="465"/>
      <c r="X565" s="59"/>
    </row>
    <row r="566" spans="1:24" ht="12.75" customHeight="1" x14ac:dyDescent="0.2">
      <c r="A566" s="443"/>
      <c r="B566" s="443"/>
      <c r="C566" s="443"/>
      <c r="D566" s="443"/>
      <c r="E566" s="443"/>
      <c r="F566" s="443"/>
      <c r="G566" s="443"/>
      <c r="H566" s="446"/>
      <c r="I566" s="446"/>
      <c r="J566" s="236">
        <f>'02-Mapa de riesgo'!G567</f>
        <v>0</v>
      </c>
      <c r="K566" s="207">
        <f>'02-Mapa de riesgo'!L567</f>
        <v>0</v>
      </c>
      <c r="L566" s="207">
        <f>'02-Mapa de riesgo'!Q567</f>
        <v>0</v>
      </c>
      <c r="M566" s="208">
        <f>'02-Mapa de riesgo'!U567</f>
        <v>0</v>
      </c>
      <c r="N566" s="208">
        <f>'02-Mapa de riesgo'!Z567</f>
        <v>0</v>
      </c>
      <c r="O566" s="449"/>
      <c r="P566" s="157"/>
      <c r="Q566" s="210">
        <f>'02-Mapa de riesgo'!AG567</f>
        <v>0</v>
      </c>
      <c r="R566" s="210">
        <f>'02-Mapa de riesgo'!AH567</f>
        <v>0</v>
      </c>
      <c r="S566" s="211">
        <f>'02-Mapa de riesgo'!AJ567</f>
        <v>0</v>
      </c>
      <c r="T566" s="156"/>
      <c r="U566" s="157"/>
      <c r="V566" s="157"/>
      <c r="W566" s="452"/>
      <c r="X566" s="59"/>
    </row>
    <row r="567" spans="1:24" ht="12.75" customHeight="1" x14ac:dyDescent="0.2">
      <c r="A567" s="444"/>
      <c r="B567" s="444"/>
      <c r="C567" s="444"/>
      <c r="D567" s="444"/>
      <c r="E567" s="444"/>
      <c r="F567" s="444"/>
      <c r="G567" s="444"/>
      <c r="H567" s="447"/>
      <c r="I567" s="447"/>
      <c r="J567" s="236">
        <f>'02-Mapa de riesgo'!G568</f>
        <v>0</v>
      </c>
      <c r="K567" s="207">
        <f>'02-Mapa de riesgo'!L568</f>
        <v>0</v>
      </c>
      <c r="L567" s="207">
        <f>'02-Mapa de riesgo'!Q568</f>
        <v>0</v>
      </c>
      <c r="M567" s="208">
        <f>'02-Mapa de riesgo'!U568</f>
        <v>0</v>
      </c>
      <c r="N567" s="208">
        <f>'02-Mapa de riesgo'!Z568</f>
        <v>0</v>
      </c>
      <c r="O567" s="450"/>
      <c r="P567" s="157"/>
      <c r="Q567" s="210">
        <f>'02-Mapa de riesgo'!AG568</f>
        <v>0</v>
      </c>
      <c r="R567" s="210">
        <f>'02-Mapa de riesgo'!AH568</f>
        <v>0</v>
      </c>
      <c r="S567" s="211">
        <f>'02-Mapa de riesgo'!AJ568</f>
        <v>0</v>
      </c>
      <c r="T567" s="156"/>
      <c r="U567" s="157"/>
      <c r="V567" s="157"/>
      <c r="W567" s="453"/>
      <c r="X567" s="59"/>
    </row>
    <row r="568" spans="1:24" ht="12.75" customHeight="1" x14ac:dyDescent="0.2">
      <c r="A568" s="60"/>
      <c r="B568" s="60"/>
      <c r="C568" s="60"/>
      <c r="D568" s="60"/>
      <c r="E568" s="60"/>
      <c r="F568" s="60"/>
      <c r="G568" s="60"/>
      <c r="H568" s="60"/>
      <c r="I568" s="60"/>
      <c r="J568" s="60"/>
      <c r="K568" s="60"/>
      <c r="L568" s="60"/>
      <c r="M568" s="60"/>
      <c r="N568" s="60"/>
      <c r="O568" s="60"/>
      <c r="P568" s="60"/>
      <c r="Q568" s="60"/>
      <c r="R568" s="60"/>
      <c r="S568" s="61" t="s">
        <v>71</v>
      </c>
      <c r="T568" s="60" t="s">
        <v>74</v>
      </c>
      <c r="U568" s="60" t="s">
        <v>72</v>
      </c>
      <c r="V568" s="60"/>
      <c r="W568" s="60"/>
      <c r="X568" s="60"/>
    </row>
    <row r="569" spans="1:24" ht="12.75" customHeight="1" x14ac:dyDescent="0.2">
      <c r="A569" s="59"/>
      <c r="B569" s="59"/>
      <c r="C569" s="59"/>
      <c r="D569" s="59"/>
      <c r="E569" s="59"/>
      <c r="F569" s="59"/>
      <c r="G569" s="59"/>
      <c r="H569" s="59"/>
      <c r="I569" s="59"/>
      <c r="J569" s="59"/>
      <c r="K569" s="59"/>
      <c r="L569" s="59"/>
      <c r="M569" s="59"/>
      <c r="N569" s="59"/>
      <c r="O569" s="59"/>
      <c r="P569" s="59"/>
      <c r="Q569" s="59"/>
      <c r="R569" s="59"/>
      <c r="S569" s="62"/>
      <c r="T569" s="59" t="s">
        <v>358</v>
      </c>
      <c r="U569" s="59" t="s">
        <v>358</v>
      </c>
      <c r="V569" s="59"/>
      <c r="W569" s="59"/>
      <c r="X569" s="59"/>
    </row>
    <row r="570" spans="1:24" ht="12.75" customHeight="1" x14ac:dyDescent="0.2">
      <c r="A570" s="59"/>
      <c r="B570" s="59"/>
      <c r="C570" s="59"/>
      <c r="D570" s="59"/>
      <c r="E570" s="59"/>
      <c r="F570" s="59"/>
      <c r="G570" s="59"/>
      <c r="H570" s="59"/>
      <c r="I570" s="59"/>
      <c r="J570" s="59"/>
      <c r="K570" s="59"/>
      <c r="L570" s="59"/>
      <c r="M570" s="59"/>
      <c r="N570" s="59"/>
      <c r="O570" s="59"/>
      <c r="P570" s="59"/>
      <c r="Q570" s="59"/>
      <c r="R570" s="59"/>
      <c r="S570" s="62"/>
      <c r="T570" s="59" t="s">
        <v>199</v>
      </c>
      <c r="U570" s="59" t="s">
        <v>199</v>
      </c>
      <c r="V570" s="59"/>
      <c r="W570" s="59"/>
      <c r="X570" s="59"/>
    </row>
    <row r="571" spans="1:24" ht="12.75" customHeight="1" x14ac:dyDescent="0.2">
      <c r="A571" s="59"/>
      <c r="B571" s="59"/>
      <c r="C571" s="59"/>
      <c r="D571" s="59"/>
      <c r="E571" s="59"/>
      <c r="F571" s="59" t="s">
        <v>68</v>
      </c>
      <c r="G571" s="59"/>
      <c r="H571" s="59"/>
      <c r="I571" s="59"/>
      <c r="J571" s="59"/>
      <c r="K571" s="59"/>
      <c r="L571" s="59"/>
      <c r="M571" s="59"/>
      <c r="N571" s="59"/>
      <c r="O571" s="59"/>
      <c r="P571" s="59"/>
      <c r="Q571" s="59"/>
      <c r="R571" s="59"/>
      <c r="S571" s="62"/>
      <c r="T571" s="59" t="s">
        <v>200</v>
      </c>
      <c r="U571" s="59" t="s">
        <v>200</v>
      </c>
      <c r="V571" s="59"/>
      <c r="W571" s="59"/>
      <c r="X571" s="59"/>
    </row>
    <row r="572" spans="1:24" ht="12.75" customHeight="1" x14ac:dyDescent="0.2">
      <c r="A572" s="59"/>
      <c r="B572" s="59"/>
      <c r="C572" s="59"/>
      <c r="D572" s="59"/>
      <c r="E572" s="59"/>
      <c r="F572" s="59" t="s">
        <v>194</v>
      </c>
      <c r="G572" s="59"/>
      <c r="H572" s="59"/>
      <c r="I572" s="59"/>
      <c r="J572" s="59"/>
      <c r="K572" s="59"/>
      <c r="L572" s="59"/>
      <c r="M572" s="59"/>
      <c r="N572" s="59"/>
      <c r="O572" s="59"/>
      <c r="P572" s="59"/>
      <c r="Q572" s="59"/>
      <c r="R572" s="59"/>
      <c r="S572" s="62"/>
      <c r="T572" s="59"/>
      <c r="U572" s="59"/>
      <c r="V572" s="59"/>
      <c r="W572" s="59"/>
      <c r="X572" s="59"/>
    </row>
    <row r="573" spans="1:24" ht="12.75" customHeight="1" x14ac:dyDescent="0.2">
      <c r="A573" s="59"/>
      <c r="B573" s="59"/>
      <c r="C573" s="59"/>
      <c r="D573" s="59"/>
      <c r="E573" s="59"/>
      <c r="F573" s="59" t="s">
        <v>195</v>
      </c>
      <c r="G573" s="59"/>
      <c r="H573" s="59"/>
      <c r="I573" s="59"/>
      <c r="J573" s="59"/>
      <c r="K573" s="59"/>
      <c r="L573" s="59"/>
      <c r="M573" s="59"/>
      <c r="N573" s="59"/>
      <c r="O573" s="59"/>
      <c r="P573" s="59"/>
      <c r="Q573" s="59"/>
      <c r="R573" s="59"/>
      <c r="S573" s="62"/>
      <c r="T573" s="59"/>
      <c r="U573" s="59"/>
      <c r="V573" s="59"/>
      <c r="W573" s="59"/>
      <c r="X573" s="59"/>
    </row>
    <row r="574" spans="1:24" ht="12.75" customHeight="1" x14ac:dyDescent="0.2">
      <c r="A574" s="59"/>
      <c r="B574" s="59"/>
      <c r="C574" s="59"/>
      <c r="D574" s="59"/>
      <c r="E574" s="59"/>
      <c r="F574" s="59"/>
      <c r="G574" s="59"/>
      <c r="H574" s="59"/>
      <c r="I574" s="59"/>
      <c r="J574" s="59"/>
      <c r="K574" s="59"/>
      <c r="L574" s="59"/>
      <c r="M574" s="59"/>
      <c r="N574" s="59"/>
      <c r="O574" s="59"/>
      <c r="P574" s="59"/>
      <c r="Q574" s="59"/>
      <c r="R574" s="59"/>
      <c r="S574" s="62"/>
      <c r="T574" s="59"/>
      <c r="U574" s="59"/>
      <c r="V574" s="59"/>
      <c r="W574" s="59"/>
      <c r="X574" s="59"/>
    </row>
    <row r="575" spans="1:24" ht="12.75" customHeight="1" x14ac:dyDescent="0.2">
      <c r="A575" s="59"/>
      <c r="B575" s="59"/>
      <c r="C575" s="59"/>
      <c r="D575" s="59"/>
      <c r="E575" s="59"/>
      <c r="F575" s="59"/>
      <c r="G575" s="59"/>
      <c r="H575" s="59"/>
      <c r="I575" s="59"/>
      <c r="J575" s="59"/>
      <c r="K575" s="59"/>
      <c r="L575" s="59"/>
      <c r="M575" s="59"/>
      <c r="N575" s="59"/>
      <c r="O575" s="59"/>
      <c r="P575" s="59"/>
      <c r="Q575" s="59"/>
      <c r="R575" s="59"/>
      <c r="S575" s="62"/>
      <c r="T575" s="59"/>
      <c r="U575" s="59"/>
      <c r="V575" s="59"/>
      <c r="W575" s="59"/>
      <c r="X575" s="59"/>
    </row>
    <row r="576" spans="1:24" ht="12.75" customHeight="1" x14ac:dyDescent="0.2">
      <c r="A576" s="59"/>
      <c r="B576" s="59"/>
      <c r="C576" s="59"/>
      <c r="D576" s="59"/>
      <c r="E576" s="59"/>
      <c r="F576" s="59"/>
      <c r="G576" s="59"/>
      <c r="H576" s="59"/>
      <c r="I576" s="59"/>
      <c r="J576" s="59"/>
      <c r="K576" s="59"/>
      <c r="L576" s="59"/>
      <c r="M576" s="59"/>
      <c r="N576" s="59"/>
      <c r="O576" s="59"/>
      <c r="P576" s="59"/>
      <c r="Q576" s="59"/>
      <c r="R576" s="59"/>
      <c r="S576" s="63" t="s">
        <v>199</v>
      </c>
      <c r="T576" s="64" t="s">
        <v>200</v>
      </c>
      <c r="U576" s="64" t="s">
        <v>358</v>
      </c>
      <c r="V576" s="64"/>
      <c r="W576" s="59"/>
      <c r="X576" s="59"/>
    </row>
    <row r="577" spans="1:24" ht="12.75" customHeight="1" x14ac:dyDescent="0.2">
      <c r="A577" s="59"/>
      <c r="B577" s="59"/>
      <c r="C577" s="59"/>
      <c r="D577" s="59"/>
      <c r="E577" s="59"/>
      <c r="F577" s="59"/>
      <c r="G577" s="59"/>
      <c r="H577" s="59"/>
      <c r="I577" s="59"/>
      <c r="J577" s="59"/>
      <c r="K577" s="59"/>
      <c r="L577" s="59"/>
      <c r="M577" s="59"/>
      <c r="N577" s="59"/>
      <c r="O577" s="59"/>
      <c r="P577" s="59"/>
      <c r="Q577" s="59"/>
      <c r="R577" s="59"/>
      <c r="S577" s="62" t="s">
        <v>359</v>
      </c>
      <c r="T577" s="59" t="s">
        <v>360</v>
      </c>
      <c r="U577" s="59" t="s">
        <v>361</v>
      </c>
      <c r="V577" s="59"/>
      <c r="W577" s="59"/>
      <c r="X577" s="59"/>
    </row>
    <row r="578" spans="1:24" ht="12.75" customHeight="1" x14ac:dyDescent="0.2">
      <c r="A578" s="59"/>
      <c r="B578" s="59"/>
      <c r="C578" s="59"/>
      <c r="D578" s="59"/>
      <c r="E578" s="59"/>
      <c r="F578" s="59"/>
      <c r="G578" s="59"/>
      <c r="H578" s="59"/>
      <c r="I578" s="59"/>
      <c r="J578" s="59"/>
      <c r="K578" s="59"/>
      <c r="L578" s="59"/>
      <c r="M578" s="59"/>
      <c r="N578" s="59"/>
      <c r="O578" s="59"/>
      <c r="P578" s="59"/>
      <c r="Q578" s="59"/>
      <c r="R578" s="59"/>
      <c r="S578" s="62"/>
      <c r="T578" s="59"/>
      <c r="U578" s="59" t="s">
        <v>362</v>
      </c>
      <c r="V578" s="59"/>
      <c r="W578" s="59"/>
      <c r="X578" s="59"/>
    </row>
    <row r="579" spans="1:24" ht="12.75" customHeight="1" x14ac:dyDescent="0.2">
      <c r="A579" s="59"/>
      <c r="B579" s="59"/>
      <c r="C579" s="59"/>
      <c r="D579" s="59"/>
      <c r="E579" s="59"/>
      <c r="F579" s="59"/>
      <c r="G579" s="59"/>
      <c r="H579" s="59"/>
      <c r="I579" s="59"/>
      <c r="J579" s="59"/>
      <c r="K579" s="59"/>
      <c r="L579" s="59"/>
      <c r="M579" s="59"/>
      <c r="N579" s="59"/>
      <c r="O579" s="59"/>
      <c r="P579" s="59"/>
      <c r="Q579" s="59"/>
      <c r="R579" s="59"/>
      <c r="S579" s="59"/>
      <c r="T579" s="59"/>
      <c r="U579" s="59"/>
      <c r="V579" s="59"/>
      <c r="W579" s="59"/>
      <c r="X579" s="59"/>
    </row>
    <row r="580" spans="1:24" ht="12.75" customHeight="1" x14ac:dyDescent="0.2">
      <c r="A580" s="59"/>
      <c r="B580" s="59"/>
      <c r="C580" s="59"/>
      <c r="D580" s="59"/>
      <c r="E580" s="59"/>
      <c r="F580" s="59"/>
      <c r="G580" s="59"/>
      <c r="H580" s="59"/>
      <c r="I580" s="59"/>
      <c r="J580" s="59"/>
      <c r="K580" s="59"/>
      <c r="L580" s="59"/>
      <c r="M580" s="59"/>
      <c r="N580" s="59"/>
      <c r="O580" s="59"/>
      <c r="P580" s="59"/>
      <c r="Q580" s="59"/>
      <c r="R580" s="59"/>
      <c r="S580" s="59"/>
      <c r="T580" s="59"/>
      <c r="U580" s="59"/>
      <c r="V580" s="59"/>
      <c r="W580" s="59"/>
      <c r="X580" s="59"/>
    </row>
    <row r="581" spans="1:24" ht="12.75" customHeight="1" x14ac:dyDescent="0.2">
      <c r="A581" s="59"/>
      <c r="B581" s="59"/>
      <c r="C581" s="59"/>
      <c r="D581" s="59"/>
      <c r="E581" s="59"/>
      <c r="F581" s="59"/>
      <c r="G581" s="59"/>
      <c r="H581" s="59"/>
      <c r="I581" s="59"/>
      <c r="J581" s="59"/>
      <c r="K581" s="59"/>
      <c r="L581" s="59"/>
      <c r="M581" s="59"/>
      <c r="N581" s="59"/>
      <c r="O581" s="59"/>
      <c r="P581" s="59"/>
      <c r="Q581" s="59"/>
      <c r="R581" s="59"/>
      <c r="S581" s="59"/>
      <c r="T581" s="59"/>
      <c r="U581" s="59"/>
      <c r="V581" s="59"/>
      <c r="W581" s="59"/>
      <c r="X581" s="59"/>
    </row>
    <row r="582" spans="1:24" ht="12.75" customHeight="1" x14ac:dyDescent="0.2">
      <c r="A582" s="59"/>
      <c r="B582" s="59"/>
      <c r="C582" s="59"/>
      <c r="D582" s="59"/>
      <c r="E582" s="59"/>
      <c r="F582" s="59"/>
      <c r="G582" s="59"/>
      <c r="H582" s="59"/>
      <c r="I582" s="59"/>
      <c r="J582" s="59"/>
      <c r="K582" s="59"/>
      <c r="L582" s="59"/>
      <c r="M582" s="59"/>
      <c r="N582" s="59"/>
      <c r="O582" s="59"/>
      <c r="P582" s="59"/>
      <c r="Q582" s="59"/>
      <c r="R582" s="59"/>
      <c r="S582" s="59"/>
      <c r="T582" s="59"/>
      <c r="U582" s="59"/>
      <c r="V582" s="59"/>
      <c r="W582" s="59"/>
      <c r="X582" s="59"/>
    </row>
    <row r="583" spans="1:24" ht="12.75" customHeight="1" x14ac:dyDescent="0.2">
      <c r="A583" s="59"/>
      <c r="B583" s="59"/>
      <c r="C583" s="59"/>
      <c r="D583" s="59"/>
      <c r="E583" s="59"/>
      <c r="F583" s="59"/>
      <c r="G583" s="59"/>
      <c r="H583" s="59"/>
      <c r="I583" s="59"/>
      <c r="J583" s="59"/>
      <c r="K583" s="59"/>
      <c r="L583" s="59"/>
      <c r="M583" s="59"/>
      <c r="N583" s="59"/>
      <c r="O583" s="59"/>
      <c r="P583" s="59"/>
      <c r="Q583" s="59"/>
      <c r="R583" s="59"/>
      <c r="S583" s="59"/>
      <c r="T583" s="59"/>
      <c r="U583" s="59"/>
      <c r="V583" s="59"/>
      <c r="W583" s="59"/>
      <c r="X583" s="59"/>
    </row>
    <row r="584" spans="1:24" ht="12.75" customHeight="1" x14ac:dyDescent="0.2">
      <c r="A584" s="59"/>
      <c r="B584" s="59"/>
      <c r="C584" s="59"/>
      <c r="D584" s="59"/>
      <c r="E584" s="59"/>
      <c r="F584" s="59"/>
      <c r="G584" s="59"/>
      <c r="H584" s="59"/>
      <c r="I584" s="59"/>
      <c r="J584" s="59"/>
      <c r="K584" s="59"/>
      <c r="L584" s="59"/>
      <c r="M584" s="59"/>
      <c r="N584" s="59"/>
      <c r="O584" s="59"/>
      <c r="P584" s="59"/>
      <c r="Q584" s="59"/>
      <c r="R584" s="59"/>
      <c r="S584" s="59"/>
      <c r="T584" s="59"/>
      <c r="U584" s="59"/>
      <c r="V584" s="59"/>
      <c r="W584" s="59"/>
      <c r="X584" s="59"/>
    </row>
    <row r="585" spans="1:24" ht="12.75" customHeight="1" x14ac:dyDescent="0.2">
      <c r="A585" s="59"/>
      <c r="B585" s="59"/>
      <c r="C585" s="59"/>
      <c r="D585" s="59"/>
      <c r="E585" s="59"/>
      <c r="F585" s="59"/>
      <c r="G585" s="59"/>
      <c r="H585" s="59"/>
      <c r="I585" s="59"/>
      <c r="J585" s="59"/>
      <c r="K585" s="59"/>
      <c r="L585" s="59"/>
      <c r="M585" s="59"/>
      <c r="N585" s="59"/>
      <c r="O585" s="59"/>
      <c r="P585" s="59"/>
      <c r="Q585" s="59"/>
      <c r="R585" s="59"/>
      <c r="S585" s="59"/>
      <c r="T585" s="59"/>
      <c r="U585" s="59"/>
      <c r="V585" s="59"/>
      <c r="W585" s="59"/>
      <c r="X585" s="59"/>
    </row>
    <row r="586" spans="1:24" ht="12.75" customHeight="1" x14ac:dyDescent="0.2">
      <c r="A586" s="59"/>
      <c r="B586" s="59"/>
      <c r="C586" s="59"/>
      <c r="D586" s="59"/>
      <c r="E586" s="59"/>
      <c r="F586" s="59"/>
      <c r="G586" s="59"/>
      <c r="H586" s="59"/>
      <c r="I586" s="59"/>
      <c r="J586" s="59"/>
      <c r="K586" s="59"/>
      <c r="L586" s="59"/>
      <c r="M586" s="59"/>
      <c r="N586" s="59"/>
      <c r="O586" s="59"/>
      <c r="P586" s="59"/>
      <c r="Q586" s="59"/>
      <c r="R586" s="59"/>
      <c r="S586" s="59"/>
      <c r="T586" s="59"/>
      <c r="U586" s="59"/>
      <c r="V586" s="59"/>
      <c r="W586" s="59"/>
      <c r="X586" s="59"/>
    </row>
    <row r="587" spans="1:24" ht="12.75" customHeight="1" x14ac:dyDescent="0.2">
      <c r="A587" s="59"/>
      <c r="B587" s="59"/>
      <c r="C587" s="59"/>
      <c r="D587" s="59"/>
      <c r="E587" s="59"/>
      <c r="F587" s="59"/>
      <c r="G587" s="59"/>
      <c r="H587" s="59"/>
      <c r="I587" s="59"/>
      <c r="J587" s="59"/>
      <c r="K587" s="59"/>
      <c r="L587" s="59"/>
      <c r="M587" s="59"/>
      <c r="N587" s="59"/>
      <c r="O587" s="59"/>
      <c r="P587" s="59"/>
      <c r="Q587" s="59"/>
      <c r="R587" s="59"/>
      <c r="S587" s="59"/>
      <c r="T587" s="59"/>
      <c r="U587" s="59"/>
      <c r="V587" s="59"/>
      <c r="W587" s="59"/>
      <c r="X587" s="59"/>
    </row>
    <row r="588" spans="1:24" ht="12.75" customHeight="1" x14ac:dyDescent="0.2">
      <c r="A588" s="59"/>
      <c r="B588" s="59"/>
      <c r="C588" s="59"/>
      <c r="D588" s="59"/>
      <c r="E588" s="59"/>
      <c r="F588" s="59"/>
      <c r="G588" s="59"/>
      <c r="H588" s="59"/>
      <c r="I588" s="59"/>
      <c r="J588" s="59"/>
      <c r="K588" s="59"/>
      <c r="L588" s="59"/>
      <c r="M588" s="59"/>
      <c r="N588" s="59"/>
      <c r="O588" s="59"/>
      <c r="P588" s="59"/>
      <c r="Q588" s="59"/>
      <c r="R588" s="59"/>
      <c r="S588" s="59"/>
      <c r="T588" s="59"/>
      <c r="U588" s="59"/>
      <c r="V588" s="59"/>
      <c r="W588" s="59"/>
      <c r="X588" s="59"/>
    </row>
    <row r="589" spans="1:24" ht="12.75" customHeight="1" x14ac:dyDescent="0.2">
      <c r="A589" s="59"/>
      <c r="B589" s="59"/>
      <c r="C589" s="59"/>
      <c r="D589" s="59"/>
      <c r="E589" s="59"/>
      <c r="F589" s="59"/>
      <c r="G589" s="59"/>
      <c r="H589" s="59"/>
      <c r="I589" s="59"/>
      <c r="J589" s="59"/>
      <c r="K589" s="59"/>
      <c r="L589" s="59"/>
      <c r="M589" s="59"/>
      <c r="N589" s="59"/>
      <c r="O589" s="59"/>
      <c r="P589" s="59"/>
      <c r="Q589" s="59"/>
      <c r="R589" s="59"/>
      <c r="S589" s="59"/>
      <c r="T589" s="59"/>
      <c r="U589" s="59"/>
      <c r="V589" s="59"/>
      <c r="W589" s="59"/>
      <c r="X589" s="59"/>
    </row>
    <row r="590" spans="1:24" ht="12.75" customHeight="1" x14ac:dyDescent="0.2">
      <c r="A590" s="59"/>
      <c r="B590" s="59"/>
      <c r="C590" s="59"/>
      <c r="D590" s="59"/>
      <c r="E590" s="59"/>
      <c r="F590" s="59"/>
      <c r="G590" s="59"/>
      <c r="H590" s="59"/>
      <c r="I590" s="59"/>
      <c r="J590" s="59"/>
      <c r="K590" s="59"/>
      <c r="L590" s="59"/>
      <c r="M590" s="59"/>
      <c r="N590" s="59"/>
      <c r="O590" s="59"/>
      <c r="P590" s="59"/>
      <c r="Q590" s="59"/>
      <c r="R590" s="59"/>
      <c r="S590" s="59"/>
      <c r="T590" s="59"/>
      <c r="U590" s="59"/>
      <c r="V590" s="59"/>
      <c r="W590" s="59"/>
      <c r="X590" s="59"/>
    </row>
    <row r="591" spans="1:24" ht="12.75" customHeight="1" x14ac:dyDescent="0.2">
      <c r="A591" s="59"/>
      <c r="B591" s="59"/>
      <c r="C591" s="59"/>
      <c r="D591" s="59"/>
      <c r="E591" s="59"/>
      <c r="F591" s="59"/>
      <c r="G591" s="59"/>
      <c r="H591" s="59"/>
      <c r="I591" s="59"/>
      <c r="J591" s="59"/>
      <c r="K591" s="59"/>
      <c r="L591" s="59"/>
      <c r="M591" s="59"/>
      <c r="N591" s="59"/>
      <c r="O591" s="59"/>
      <c r="P591" s="59"/>
      <c r="Q591" s="59"/>
      <c r="R591" s="59"/>
      <c r="S591" s="59"/>
      <c r="T591" s="59"/>
      <c r="U591" s="59"/>
      <c r="V591" s="59"/>
      <c r="W591" s="59"/>
      <c r="X591" s="59"/>
    </row>
    <row r="592" spans="1:24" ht="12.75" customHeight="1" x14ac:dyDescent="0.2">
      <c r="A592" s="59"/>
      <c r="B592" s="59"/>
      <c r="C592" s="59"/>
      <c r="D592" s="59"/>
      <c r="E592" s="59"/>
      <c r="F592" s="59"/>
      <c r="G592" s="59"/>
      <c r="H592" s="59"/>
      <c r="I592" s="59"/>
      <c r="J592" s="59"/>
      <c r="K592" s="59"/>
      <c r="L592" s="59"/>
      <c r="M592" s="59"/>
      <c r="N592" s="59"/>
      <c r="O592" s="59"/>
      <c r="P592" s="59"/>
      <c r="Q592" s="59"/>
      <c r="R592" s="59"/>
      <c r="S592" s="59"/>
      <c r="T592" s="59"/>
      <c r="U592" s="59"/>
      <c r="V592" s="59"/>
      <c r="W592" s="59"/>
      <c r="X592" s="59"/>
    </row>
    <row r="593" spans="1:24" ht="12.75" customHeight="1" x14ac:dyDescent="0.2">
      <c r="A593" s="59"/>
      <c r="B593" s="59"/>
      <c r="C593" s="59"/>
      <c r="D593" s="59"/>
      <c r="E593" s="59"/>
      <c r="F593" s="59"/>
      <c r="G593" s="59"/>
      <c r="H593" s="59"/>
      <c r="I593" s="59"/>
      <c r="J593" s="59"/>
      <c r="K593" s="59"/>
      <c r="L593" s="59"/>
      <c r="M593" s="59"/>
      <c r="N593" s="59"/>
      <c r="O593" s="59"/>
      <c r="P593" s="59"/>
      <c r="Q593" s="59"/>
      <c r="R593" s="59"/>
      <c r="S593" s="59"/>
      <c r="T593" s="59"/>
      <c r="U593" s="59"/>
      <c r="V593" s="59"/>
      <c r="W593" s="59"/>
      <c r="X593" s="59"/>
    </row>
    <row r="594" spans="1:24" ht="12.75" customHeight="1" x14ac:dyDescent="0.2">
      <c r="A594" s="59"/>
      <c r="B594" s="59"/>
      <c r="C594" s="59"/>
      <c r="D594" s="59"/>
      <c r="E594" s="59"/>
      <c r="F594" s="59"/>
      <c r="G594" s="59"/>
      <c r="H594" s="59"/>
      <c r="I594" s="59"/>
      <c r="J594" s="59"/>
      <c r="K594" s="59"/>
      <c r="L594" s="59"/>
      <c r="M594" s="59"/>
      <c r="N594" s="59"/>
      <c r="O594" s="59"/>
      <c r="P594" s="59"/>
      <c r="Q594" s="59"/>
      <c r="R594" s="59"/>
      <c r="S594" s="59"/>
      <c r="T594" s="59"/>
      <c r="U594" s="59"/>
      <c r="V594" s="59"/>
      <c r="W594" s="59"/>
      <c r="X594" s="59"/>
    </row>
    <row r="595" spans="1:24" ht="12.75" customHeight="1" x14ac:dyDescent="0.2">
      <c r="A595" s="59"/>
      <c r="B595" s="59"/>
      <c r="C595" s="59"/>
      <c r="D595" s="59"/>
      <c r="E595" s="59"/>
      <c r="F595" s="59"/>
      <c r="G595" s="59"/>
      <c r="H595" s="59"/>
      <c r="I595" s="59"/>
      <c r="J595" s="59"/>
      <c r="K595" s="59"/>
      <c r="L595" s="59"/>
      <c r="M595" s="59"/>
      <c r="N595" s="59"/>
      <c r="O595" s="59"/>
      <c r="P595" s="59"/>
      <c r="Q595" s="59"/>
      <c r="R595" s="59"/>
      <c r="S595" s="59"/>
      <c r="T595" s="59"/>
      <c r="U595" s="59"/>
      <c r="V595" s="59"/>
      <c r="W595" s="59"/>
      <c r="X595" s="59"/>
    </row>
    <row r="596" spans="1:24" ht="12.75" customHeight="1" x14ac:dyDescent="0.2">
      <c r="A596" s="59"/>
      <c r="B596" s="59"/>
      <c r="C596" s="59"/>
      <c r="D596" s="59"/>
      <c r="E596" s="59"/>
      <c r="F596" s="59"/>
      <c r="G596" s="59"/>
      <c r="H596" s="59"/>
      <c r="I596" s="59"/>
      <c r="J596" s="59"/>
      <c r="K596" s="59"/>
      <c r="L596" s="59"/>
      <c r="M596" s="59"/>
      <c r="N596" s="59"/>
      <c r="O596" s="59"/>
      <c r="P596" s="59"/>
      <c r="Q596" s="59"/>
      <c r="R596" s="59"/>
      <c r="S596" s="59"/>
      <c r="T596" s="59"/>
      <c r="U596" s="59"/>
      <c r="V596" s="59"/>
      <c r="W596" s="59"/>
      <c r="X596" s="59"/>
    </row>
    <row r="597" spans="1:24" ht="12.75" customHeight="1" x14ac:dyDescent="0.2">
      <c r="A597" s="59"/>
      <c r="B597" s="59"/>
      <c r="C597" s="59"/>
      <c r="D597" s="59"/>
      <c r="E597" s="59"/>
      <c r="F597" s="59"/>
      <c r="G597" s="59"/>
      <c r="H597" s="59"/>
      <c r="I597" s="59"/>
      <c r="J597" s="59"/>
      <c r="K597" s="59"/>
      <c r="L597" s="59"/>
      <c r="M597" s="59"/>
      <c r="N597" s="59"/>
      <c r="O597" s="59"/>
      <c r="P597" s="59"/>
      <c r="Q597" s="59"/>
      <c r="R597" s="59"/>
      <c r="S597" s="59"/>
      <c r="T597" s="59"/>
      <c r="U597" s="59"/>
      <c r="V597" s="59"/>
      <c r="W597" s="59"/>
      <c r="X597" s="59"/>
    </row>
    <row r="598" spans="1:24" ht="12.75" customHeight="1" x14ac:dyDescent="0.2">
      <c r="A598" s="59"/>
      <c r="B598" s="59"/>
      <c r="C598" s="59"/>
      <c r="D598" s="59"/>
      <c r="E598" s="59"/>
      <c r="F598" s="59"/>
      <c r="G598" s="59"/>
      <c r="H598" s="59"/>
      <c r="I598" s="59"/>
      <c r="J598" s="59"/>
      <c r="K598" s="59"/>
      <c r="L598" s="59"/>
      <c r="M598" s="59"/>
      <c r="N598" s="59"/>
      <c r="O598" s="59"/>
      <c r="P598" s="59"/>
      <c r="Q598" s="59"/>
      <c r="R598" s="59"/>
      <c r="S598" s="59"/>
      <c r="T598" s="59"/>
      <c r="U598" s="59"/>
      <c r="V598" s="59"/>
      <c r="W598" s="59"/>
      <c r="X598" s="59"/>
    </row>
    <row r="599" spans="1:24" ht="12.75" customHeight="1" x14ac:dyDescent="0.2">
      <c r="A599" s="59"/>
      <c r="B599" s="59"/>
      <c r="C599" s="59"/>
      <c r="D599" s="59"/>
      <c r="E599" s="59"/>
      <c r="F599" s="59"/>
      <c r="G599" s="59"/>
      <c r="H599" s="59"/>
      <c r="I599" s="59"/>
      <c r="J599" s="59"/>
      <c r="K599" s="59"/>
      <c r="L599" s="59"/>
      <c r="M599" s="59"/>
      <c r="N599" s="59"/>
      <c r="O599" s="59"/>
      <c r="P599" s="59"/>
      <c r="Q599" s="59"/>
      <c r="R599" s="59"/>
      <c r="S599" s="59"/>
      <c r="T599" s="59"/>
      <c r="U599" s="59"/>
      <c r="V599" s="59"/>
      <c r="W599" s="59"/>
      <c r="X599" s="59"/>
    </row>
    <row r="600" spans="1:24" ht="12.75" customHeight="1" x14ac:dyDescent="0.2">
      <c r="A600" s="59"/>
      <c r="B600" s="59"/>
      <c r="C600" s="59"/>
      <c r="D600" s="59"/>
      <c r="E600" s="59"/>
      <c r="F600" s="59"/>
      <c r="G600" s="59"/>
      <c r="H600" s="59"/>
      <c r="I600" s="59"/>
      <c r="J600" s="59"/>
      <c r="K600" s="59"/>
      <c r="L600" s="59"/>
      <c r="M600" s="59"/>
      <c r="N600" s="59"/>
      <c r="O600" s="59"/>
      <c r="P600" s="59"/>
      <c r="Q600" s="59"/>
      <c r="R600" s="59"/>
      <c r="S600" s="59"/>
      <c r="T600" s="59"/>
      <c r="U600" s="59"/>
      <c r="V600" s="59"/>
      <c r="W600" s="59"/>
      <c r="X600" s="59"/>
    </row>
    <row r="601" spans="1:24" ht="12.75" customHeight="1" x14ac:dyDescent="0.2">
      <c r="A601" s="59"/>
      <c r="B601" s="59"/>
      <c r="C601" s="59"/>
      <c r="D601" s="59"/>
      <c r="E601" s="59"/>
      <c r="F601" s="59"/>
      <c r="G601" s="59"/>
      <c r="H601" s="59"/>
      <c r="I601" s="59"/>
      <c r="J601" s="59"/>
      <c r="K601" s="59"/>
      <c r="L601" s="59"/>
      <c r="M601" s="59"/>
      <c r="N601" s="59"/>
      <c r="O601" s="59"/>
      <c r="P601" s="59"/>
      <c r="Q601" s="59"/>
      <c r="R601" s="59"/>
      <c r="S601" s="59"/>
      <c r="T601" s="59"/>
      <c r="U601" s="59"/>
      <c r="V601" s="59"/>
      <c r="W601" s="59"/>
      <c r="X601" s="59"/>
    </row>
    <row r="602" spans="1:24" ht="12.75" customHeight="1" x14ac:dyDescent="0.2">
      <c r="A602" s="59"/>
      <c r="B602" s="59"/>
      <c r="C602" s="59"/>
      <c r="D602" s="59"/>
      <c r="E602" s="59"/>
      <c r="F602" s="59"/>
      <c r="G602" s="59"/>
      <c r="H602" s="59"/>
      <c r="I602" s="59"/>
      <c r="J602" s="59"/>
      <c r="K602" s="59"/>
      <c r="L602" s="59"/>
      <c r="M602" s="59"/>
      <c r="N602" s="59"/>
      <c r="O602" s="59"/>
      <c r="P602" s="59"/>
      <c r="Q602" s="59"/>
      <c r="R602" s="59"/>
      <c r="S602" s="59"/>
      <c r="T602" s="59"/>
      <c r="U602" s="59"/>
      <c r="V602" s="59"/>
      <c r="W602" s="59"/>
      <c r="X602" s="59"/>
    </row>
    <row r="603" spans="1:24" ht="12.75" customHeight="1" x14ac:dyDescent="0.2">
      <c r="A603" s="59"/>
      <c r="B603" s="59"/>
      <c r="C603" s="59"/>
      <c r="D603" s="59"/>
      <c r="E603" s="59"/>
      <c r="F603" s="59"/>
      <c r="G603" s="59"/>
      <c r="H603" s="59"/>
      <c r="I603" s="59"/>
      <c r="J603" s="59"/>
      <c r="K603" s="59"/>
      <c r="L603" s="59"/>
      <c r="M603" s="59"/>
      <c r="N603" s="59"/>
      <c r="O603" s="59"/>
      <c r="P603" s="59"/>
      <c r="Q603" s="59"/>
      <c r="R603" s="59"/>
      <c r="S603" s="59"/>
      <c r="T603" s="59"/>
      <c r="U603" s="59"/>
      <c r="V603" s="59"/>
      <c r="W603" s="59"/>
      <c r="X603" s="59"/>
    </row>
    <row r="604" spans="1:24" ht="12.75" customHeight="1" x14ac:dyDescent="0.2">
      <c r="A604" s="59"/>
      <c r="B604" s="59"/>
      <c r="C604" s="59"/>
      <c r="D604" s="59"/>
      <c r="E604" s="59"/>
      <c r="F604" s="59"/>
      <c r="G604" s="59"/>
      <c r="H604" s="59"/>
      <c r="I604" s="59"/>
      <c r="J604" s="59"/>
      <c r="K604" s="59"/>
      <c r="L604" s="59"/>
      <c r="M604" s="59"/>
      <c r="N604" s="59"/>
      <c r="O604" s="59"/>
      <c r="P604" s="59"/>
      <c r="Q604" s="59"/>
      <c r="R604" s="59"/>
      <c r="S604" s="59"/>
      <c r="T604" s="59"/>
      <c r="U604" s="59"/>
      <c r="V604" s="59"/>
      <c r="W604" s="59"/>
      <c r="X604" s="59"/>
    </row>
    <row r="605" spans="1:24" ht="12.75" customHeight="1" x14ac:dyDescent="0.2">
      <c r="A605" s="59"/>
      <c r="B605" s="59"/>
      <c r="C605" s="59"/>
      <c r="D605" s="59"/>
      <c r="E605" s="59"/>
      <c r="F605" s="59"/>
      <c r="G605" s="59"/>
      <c r="H605" s="59"/>
      <c r="I605" s="59"/>
      <c r="J605" s="59"/>
      <c r="K605" s="59"/>
      <c r="L605" s="59"/>
      <c r="M605" s="59"/>
      <c r="N605" s="59"/>
      <c r="O605" s="59"/>
      <c r="P605" s="59"/>
      <c r="Q605" s="59"/>
      <c r="R605" s="59"/>
      <c r="S605" s="59"/>
      <c r="T605" s="59"/>
      <c r="U605" s="59"/>
      <c r="V605" s="59"/>
      <c r="W605" s="59"/>
      <c r="X605" s="59"/>
    </row>
    <row r="606" spans="1:24" ht="12.75" customHeight="1" x14ac:dyDescent="0.2">
      <c r="A606" s="59"/>
      <c r="B606" s="59"/>
      <c r="C606" s="59"/>
      <c r="D606" s="59"/>
      <c r="E606" s="59"/>
      <c r="F606" s="59"/>
      <c r="G606" s="59"/>
      <c r="H606" s="59"/>
      <c r="I606" s="59"/>
      <c r="J606" s="59"/>
      <c r="K606" s="59"/>
      <c r="L606" s="59"/>
      <c r="M606" s="59"/>
      <c r="N606" s="59"/>
      <c r="O606" s="59"/>
      <c r="P606" s="59"/>
      <c r="Q606" s="59"/>
      <c r="R606" s="59"/>
      <c r="S606" s="59"/>
      <c r="T606" s="59"/>
      <c r="U606" s="59"/>
      <c r="V606" s="59"/>
      <c r="W606" s="59"/>
      <c r="X606" s="59"/>
    </row>
    <row r="607" spans="1:24" ht="12.75" customHeight="1" x14ac:dyDescent="0.2">
      <c r="A607" s="59"/>
      <c r="B607" s="59"/>
      <c r="C607" s="59"/>
      <c r="D607" s="59"/>
      <c r="E607" s="59"/>
      <c r="F607" s="59"/>
      <c r="G607" s="59"/>
      <c r="H607" s="59"/>
      <c r="I607" s="59"/>
      <c r="J607" s="59"/>
      <c r="K607" s="59"/>
      <c r="L607" s="59"/>
      <c r="M607" s="59"/>
      <c r="N607" s="59"/>
      <c r="O607" s="59"/>
      <c r="P607" s="59"/>
      <c r="Q607" s="59"/>
      <c r="R607" s="59"/>
      <c r="S607" s="59"/>
      <c r="T607" s="59"/>
      <c r="U607" s="59"/>
      <c r="V607" s="59"/>
      <c r="W607" s="59"/>
      <c r="X607" s="59"/>
    </row>
    <row r="608" spans="1:24" ht="12.75" customHeight="1" x14ac:dyDescent="0.2">
      <c r="A608" s="59"/>
      <c r="B608" s="59"/>
      <c r="C608" s="59"/>
      <c r="D608" s="59"/>
      <c r="E608" s="59"/>
      <c r="F608" s="59"/>
      <c r="G608" s="59"/>
      <c r="H608" s="59"/>
      <c r="I608" s="59"/>
      <c r="J608" s="59"/>
      <c r="K608" s="59"/>
      <c r="L608" s="59"/>
      <c r="M608" s="59"/>
      <c r="N608" s="59"/>
      <c r="O608" s="59"/>
      <c r="P608" s="59"/>
      <c r="Q608" s="59"/>
      <c r="R608" s="59"/>
      <c r="S608" s="59"/>
      <c r="T608" s="59"/>
      <c r="U608" s="59"/>
      <c r="V608" s="59"/>
      <c r="W608" s="59"/>
      <c r="X608" s="59"/>
    </row>
    <row r="609" spans="1:24" ht="12.75" customHeight="1" x14ac:dyDescent="0.2">
      <c r="A609" s="59"/>
      <c r="B609" s="59"/>
      <c r="C609" s="59"/>
      <c r="D609" s="59"/>
      <c r="E609" s="59"/>
      <c r="F609" s="59"/>
      <c r="G609" s="59"/>
      <c r="H609" s="59"/>
      <c r="I609" s="59"/>
      <c r="J609" s="59"/>
      <c r="K609" s="59"/>
      <c r="L609" s="59"/>
      <c r="M609" s="59"/>
      <c r="N609" s="59"/>
      <c r="O609" s="59"/>
      <c r="P609" s="59"/>
      <c r="Q609" s="59"/>
      <c r="R609" s="59"/>
      <c r="S609" s="59"/>
      <c r="T609" s="59"/>
      <c r="U609" s="59"/>
      <c r="V609" s="59"/>
      <c r="W609" s="59"/>
      <c r="X609" s="59"/>
    </row>
    <row r="610" spans="1:24" ht="12.75" customHeight="1" x14ac:dyDescent="0.2">
      <c r="A610" s="59"/>
      <c r="B610" s="59"/>
      <c r="C610" s="59"/>
      <c r="D610" s="59"/>
      <c r="E610" s="59"/>
      <c r="F610" s="59"/>
      <c r="G610" s="59"/>
      <c r="H610" s="59"/>
      <c r="I610" s="59"/>
      <c r="J610" s="59"/>
      <c r="K610" s="59"/>
      <c r="L610" s="59"/>
      <c r="M610" s="59"/>
      <c r="N610" s="59"/>
      <c r="O610" s="59"/>
      <c r="P610" s="59"/>
      <c r="Q610" s="59"/>
      <c r="R610" s="59"/>
      <c r="S610" s="59"/>
      <c r="T610" s="59"/>
      <c r="U610" s="59"/>
      <c r="V610" s="59"/>
      <c r="W610" s="59"/>
      <c r="X610" s="59"/>
    </row>
    <row r="611" spans="1:24" ht="12.75" customHeight="1" x14ac:dyDescent="0.2">
      <c r="A611" s="59"/>
      <c r="B611" s="59"/>
      <c r="C611" s="59"/>
      <c r="D611" s="59"/>
      <c r="E611" s="59"/>
      <c r="F611" s="59"/>
      <c r="G611" s="59"/>
      <c r="H611" s="59"/>
      <c r="I611" s="59"/>
      <c r="J611" s="59"/>
      <c r="K611" s="59"/>
      <c r="L611" s="59"/>
      <c r="M611" s="59"/>
      <c r="N611" s="59"/>
      <c r="O611" s="59"/>
      <c r="P611" s="59"/>
      <c r="Q611" s="59"/>
      <c r="R611" s="59"/>
      <c r="S611" s="59"/>
      <c r="T611" s="59"/>
      <c r="U611" s="59"/>
      <c r="V611" s="59"/>
      <c r="W611" s="59"/>
      <c r="X611" s="59"/>
    </row>
    <row r="612" spans="1:24" ht="12.75" customHeight="1" x14ac:dyDescent="0.2">
      <c r="A612" s="59"/>
      <c r="B612" s="59"/>
      <c r="C612" s="59"/>
      <c r="D612" s="59"/>
      <c r="E612" s="59"/>
      <c r="F612" s="59"/>
      <c r="G612" s="59"/>
      <c r="H612" s="59"/>
      <c r="I612" s="59"/>
      <c r="J612" s="59"/>
      <c r="K612" s="59"/>
      <c r="L612" s="59"/>
      <c r="M612" s="59"/>
      <c r="N612" s="59"/>
      <c r="O612" s="59"/>
      <c r="P612" s="59"/>
      <c r="Q612" s="59"/>
      <c r="R612" s="59"/>
      <c r="S612" s="59"/>
      <c r="T612" s="59"/>
      <c r="U612" s="59"/>
      <c r="V612" s="59"/>
      <c r="W612" s="59"/>
      <c r="X612" s="59"/>
    </row>
    <row r="613" spans="1:24" ht="12.75" customHeight="1" x14ac:dyDescent="0.2">
      <c r="A613" s="59"/>
      <c r="B613" s="59"/>
      <c r="C613" s="59"/>
      <c r="D613" s="59"/>
      <c r="E613" s="59"/>
      <c r="F613" s="59"/>
      <c r="G613" s="59"/>
      <c r="H613" s="59"/>
      <c r="I613" s="59"/>
      <c r="J613" s="59"/>
      <c r="K613" s="59"/>
      <c r="L613" s="59"/>
      <c r="M613" s="59"/>
      <c r="N613" s="59"/>
      <c r="O613" s="59"/>
      <c r="P613" s="59"/>
      <c r="Q613" s="59"/>
      <c r="R613" s="59"/>
      <c r="S613" s="59"/>
      <c r="T613" s="59"/>
      <c r="U613" s="59"/>
      <c r="V613" s="59"/>
      <c r="W613" s="59"/>
      <c r="X613" s="59"/>
    </row>
    <row r="614" spans="1:24" ht="12.75" customHeight="1" x14ac:dyDescent="0.2">
      <c r="A614" s="59"/>
      <c r="B614" s="59"/>
      <c r="C614" s="59"/>
      <c r="D614" s="59"/>
      <c r="E614" s="59"/>
      <c r="F614" s="59"/>
      <c r="G614" s="59"/>
      <c r="H614" s="59"/>
      <c r="I614" s="59"/>
      <c r="J614" s="59"/>
      <c r="K614" s="59"/>
      <c r="L614" s="59"/>
      <c r="M614" s="59"/>
      <c r="N614" s="59"/>
      <c r="O614" s="59"/>
      <c r="P614" s="59"/>
      <c r="Q614" s="59"/>
      <c r="R614" s="59"/>
      <c r="S614" s="59"/>
      <c r="T614" s="59"/>
      <c r="U614" s="59"/>
      <c r="V614" s="59"/>
      <c r="W614" s="59"/>
      <c r="X614" s="59"/>
    </row>
    <row r="615" spans="1:24" ht="12.75" customHeight="1" x14ac:dyDescent="0.2">
      <c r="A615" s="59"/>
      <c r="B615" s="59"/>
      <c r="C615" s="59"/>
      <c r="D615" s="59"/>
      <c r="E615" s="59"/>
      <c r="F615" s="59"/>
      <c r="G615" s="59"/>
      <c r="H615" s="59"/>
      <c r="I615" s="59"/>
      <c r="J615" s="59"/>
      <c r="K615" s="59"/>
      <c r="L615" s="59"/>
      <c r="M615" s="59"/>
      <c r="N615" s="59"/>
      <c r="O615" s="59"/>
      <c r="P615" s="59"/>
      <c r="Q615" s="59"/>
      <c r="R615" s="59"/>
      <c r="S615" s="59"/>
      <c r="T615" s="59"/>
      <c r="U615" s="59"/>
      <c r="V615" s="59"/>
      <c r="W615" s="59"/>
      <c r="X615" s="59"/>
    </row>
    <row r="616" spans="1:24" ht="12.75" customHeight="1" x14ac:dyDescent="0.2">
      <c r="A616" s="59"/>
      <c r="B616" s="59"/>
      <c r="C616" s="59"/>
      <c r="D616" s="59"/>
      <c r="E616" s="59"/>
      <c r="F616" s="59"/>
      <c r="G616" s="59"/>
      <c r="H616" s="59"/>
      <c r="I616" s="59"/>
      <c r="J616" s="59"/>
      <c r="K616" s="59"/>
      <c r="L616" s="59"/>
      <c r="M616" s="59"/>
      <c r="N616" s="59"/>
      <c r="O616" s="59"/>
      <c r="P616" s="59"/>
      <c r="Q616" s="59"/>
      <c r="R616" s="59"/>
      <c r="S616" s="59"/>
      <c r="T616" s="59"/>
      <c r="U616" s="59"/>
      <c r="V616" s="59"/>
      <c r="W616" s="59"/>
      <c r="X616" s="59"/>
    </row>
    <row r="617" spans="1:24" ht="12.75" customHeight="1" x14ac:dyDescent="0.2">
      <c r="A617" s="59"/>
      <c r="B617" s="59"/>
      <c r="C617" s="59"/>
      <c r="D617" s="59"/>
      <c r="E617" s="59"/>
      <c r="F617" s="59"/>
      <c r="G617" s="59"/>
      <c r="H617" s="59"/>
      <c r="I617" s="59"/>
      <c r="J617" s="59"/>
      <c r="K617" s="59"/>
      <c r="L617" s="59"/>
      <c r="M617" s="59"/>
      <c r="N617" s="59"/>
      <c r="O617" s="59"/>
      <c r="P617" s="59"/>
      <c r="Q617" s="59"/>
      <c r="R617" s="59"/>
      <c r="S617" s="59"/>
      <c r="T617" s="59"/>
      <c r="U617" s="59"/>
      <c r="V617" s="59"/>
      <c r="W617" s="59"/>
      <c r="X617" s="59"/>
    </row>
    <row r="618" spans="1:24" ht="12.75" customHeight="1" x14ac:dyDescent="0.2">
      <c r="A618" s="59"/>
      <c r="B618" s="59"/>
      <c r="C618" s="59"/>
      <c r="D618" s="59"/>
      <c r="E618" s="59"/>
      <c r="F618" s="59"/>
      <c r="G618" s="59"/>
      <c r="H618" s="59"/>
      <c r="I618" s="59"/>
      <c r="J618" s="59"/>
      <c r="K618" s="59"/>
      <c r="L618" s="59"/>
      <c r="M618" s="59"/>
      <c r="N618" s="59"/>
      <c r="O618" s="59"/>
      <c r="P618" s="59"/>
      <c r="Q618" s="59"/>
      <c r="R618" s="59"/>
      <c r="S618" s="59"/>
      <c r="T618" s="59"/>
      <c r="U618" s="59"/>
      <c r="V618" s="59"/>
      <c r="W618" s="59"/>
      <c r="X618" s="59"/>
    </row>
    <row r="619" spans="1:24" ht="12.75" customHeight="1" x14ac:dyDescent="0.2">
      <c r="A619" s="59"/>
      <c r="B619" s="59"/>
      <c r="C619" s="59"/>
      <c r="D619" s="59"/>
      <c r="E619" s="59"/>
      <c r="F619" s="59"/>
      <c r="G619" s="59"/>
      <c r="H619" s="59"/>
      <c r="I619" s="59"/>
      <c r="J619" s="59"/>
      <c r="K619" s="59"/>
      <c r="L619" s="59"/>
      <c r="M619" s="59"/>
      <c r="N619" s="59"/>
      <c r="O619" s="59"/>
      <c r="P619" s="59"/>
      <c r="Q619" s="59"/>
      <c r="R619" s="59"/>
      <c r="S619" s="59"/>
      <c r="T619" s="59"/>
      <c r="U619" s="59"/>
      <c r="V619" s="59"/>
      <c r="W619" s="59"/>
      <c r="X619" s="59"/>
    </row>
    <row r="620" spans="1:24" ht="12.75" customHeight="1" x14ac:dyDescent="0.2">
      <c r="A620" s="59"/>
      <c r="B620" s="59"/>
      <c r="C620" s="59"/>
      <c r="D620" s="59"/>
      <c r="E620" s="59"/>
      <c r="F620" s="59"/>
      <c r="G620" s="59"/>
      <c r="H620" s="59"/>
      <c r="I620" s="59"/>
      <c r="J620" s="59"/>
      <c r="K620" s="59"/>
      <c r="L620" s="59"/>
      <c r="M620" s="59"/>
      <c r="N620" s="59"/>
      <c r="O620" s="59"/>
      <c r="P620" s="59"/>
      <c r="Q620" s="59"/>
      <c r="R620" s="59"/>
      <c r="S620" s="59"/>
      <c r="T620" s="59"/>
      <c r="U620" s="59"/>
      <c r="V620" s="59"/>
      <c r="W620" s="59"/>
      <c r="X620" s="59"/>
    </row>
    <row r="621" spans="1:24" ht="12.75" customHeight="1" x14ac:dyDescent="0.2">
      <c r="A621" s="59"/>
      <c r="B621" s="59"/>
      <c r="C621" s="59"/>
      <c r="D621" s="59"/>
      <c r="E621" s="59"/>
      <c r="F621" s="59"/>
      <c r="G621" s="59"/>
      <c r="H621" s="59"/>
      <c r="I621" s="59"/>
      <c r="J621" s="59"/>
      <c r="K621" s="59"/>
      <c r="L621" s="59"/>
      <c r="M621" s="59"/>
      <c r="N621" s="59"/>
      <c r="O621" s="59"/>
      <c r="P621" s="59"/>
      <c r="Q621" s="59"/>
      <c r="R621" s="59"/>
      <c r="S621" s="59"/>
      <c r="T621" s="59"/>
      <c r="U621" s="59"/>
      <c r="V621" s="59"/>
      <c r="W621" s="59"/>
      <c r="X621" s="59"/>
    </row>
    <row r="622" spans="1:24" ht="12.75" customHeight="1" x14ac:dyDescent="0.2">
      <c r="A622" s="59"/>
      <c r="B622" s="59"/>
      <c r="C622" s="59"/>
      <c r="D622" s="59"/>
      <c r="E622" s="59"/>
      <c r="F622" s="59"/>
      <c r="G622" s="59"/>
      <c r="H622" s="59"/>
      <c r="I622" s="59"/>
      <c r="J622" s="59"/>
      <c r="K622" s="59"/>
      <c r="L622" s="59"/>
      <c r="M622" s="59"/>
      <c r="N622" s="59"/>
      <c r="O622" s="59"/>
      <c r="P622" s="59"/>
      <c r="Q622" s="59"/>
      <c r="R622" s="59"/>
      <c r="S622" s="59"/>
      <c r="T622" s="59"/>
      <c r="U622" s="59"/>
      <c r="V622" s="59"/>
      <c r="W622" s="59"/>
      <c r="X622" s="59"/>
    </row>
    <row r="623" spans="1:24" ht="12.75" customHeight="1" x14ac:dyDescent="0.2">
      <c r="A623" s="59"/>
      <c r="B623" s="59"/>
      <c r="C623" s="59"/>
      <c r="D623" s="59"/>
      <c r="E623" s="59"/>
      <c r="F623" s="59"/>
      <c r="G623" s="59"/>
      <c r="H623" s="59"/>
      <c r="I623" s="59"/>
      <c r="J623" s="59"/>
      <c r="K623" s="59"/>
      <c r="L623" s="59"/>
      <c r="M623" s="59"/>
      <c r="N623" s="59"/>
      <c r="O623" s="59"/>
      <c r="P623" s="59"/>
      <c r="Q623" s="59"/>
      <c r="R623" s="59"/>
      <c r="S623" s="59"/>
      <c r="T623" s="59"/>
      <c r="U623" s="59"/>
      <c r="V623" s="59"/>
      <c r="W623" s="59"/>
      <c r="X623" s="59"/>
    </row>
    <row r="624" spans="1:24" ht="12.75" customHeight="1" x14ac:dyDescent="0.2">
      <c r="A624" s="59"/>
      <c r="B624" s="59"/>
      <c r="C624" s="59"/>
      <c r="D624" s="59"/>
      <c r="E624" s="59"/>
      <c r="F624" s="59"/>
      <c r="G624" s="59"/>
      <c r="H624" s="59"/>
      <c r="I624" s="59"/>
      <c r="J624" s="59"/>
      <c r="K624" s="59"/>
      <c r="L624" s="59"/>
      <c r="M624" s="59"/>
      <c r="N624" s="59"/>
      <c r="O624" s="59"/>
      <c r="P624" s="59"/>
      <c r="Q624" s="59"/>
      <c r="R624" s="59"/>
      <c r="S624" s="59"/>
      <c r="T624" s="59"/>
      <c r="U624" s="59"/>
      <c r="V624" s="59"/>
      <c r="W624" s="59"/>
      <c r="X624" s="59"/>
    </row>
    <row r="625" spans="1:24" ht="12.75" customHeight="1" x14ac:dyDescent="0.2">
      <c r="A625" s="59"/>
      <c r="B625" s="59"/>
      <c r="C625" s="59"/>
      <c r="D625" s="59"/>
      <c r="E625" s="59"/>
      <c r="F625" s="59"/>
      <c r="G625" s="59"/>
      <c r="H625" s="59"/>
      <c r="I625" s="59"/>
      <c r="J625" s="59"/>
      <c r="K625" s="59"/>
      <c r="L625" s="59"/>
      <c r="M625" s="59"/>
      <c r="N625" s="59"/>
      <c r="O625" s="59"/>
      <c r="P625" s="59"/>
      <c r="Q625" s="59"/>
      <c r="R625" s="59"/>
      <c r="S625" s="59"/>
      <c r="T625" s="59"/>
      <c r="U625" s="59"/>
      <c r="V625" s="59"/>
      <c r="W625" s="59"/>
      <c r="X625" s="59"/>
    </row>
    <row r="626" spans="1:24" ht="12.75" customHeight="1" x14ac:dyDescent="0.2">
      <c r="A626" s="59"/>
      <c r="B626" s="59"/>
      <c r="C626" s="59"/>
      <c r="D626" s="59"/>
      <c r="E626" s="59"/>
      <c r="F626" s="59"/>
      <c r="G626" s="59"/>
      <c r="H626" s="59"/>
      <c r="I626" s="59"/>
      <c r="J626" s="59"/>
      <c r="K626" s="59"/>
      <c r="L626" s="59"/>
      <c r="M626" s="59"/>
      <c r="N626" s="59"/>
      <c r="O626" s="59"/>
      <c r="P626" s="59"/>
      <c r="Q626" s="59"/>
      <c r="R626" s="59"/>
      <c r="S626" s="59"/>
      <c r="T626" s="59"/>
      <c r="U626" s="59"/>
      <c r="V626" s="59"/>
      <c r="W626" s="59"/>
      <c r="X626" s="59"/>
    </row>
    <row r="627" spans="1:24" ht="12.75" customHeight="1" x14ac:dyDescent="0.2">
      <c r="A627" s="59"/>
      <c r="B627" s="59"/>
      <c r="C627" s="59"/>
      <c r="D627" s="59"/>
      <c r="E627" s="59"/>
      <c r="F627" s="59"/>
      <c r="G627" s="59"/>
      <c r="H627" s="59"/>
      <c r="I627" s="59"/>
      <c r="J627" s="59"/>
      <c r="K627" s="59"/>
      <c r="L627" s="59"/>
      <c r="M627" s="59"/>
      <c r="N627" s="59"/>
      <c r="O627" s="59"/>
      <c r="P627" s="59"/>
      <c r="Q627" s="59"/>
      <c r="R627" s="59"/>
      <c r="S627" s="59"/>
      <c r="T627" s="59"/>
      <c r="U627" s="59"/>
      <c r="V627" s="59"/>
      <c r="W627" s="59"/>
      <c r="X627" s="59"/>
    </row>
    <row r="628" spans="1:24" ht="12.75" customHeight="1" x14ac:dyDescent="0.2">
      <c r="A628" s="59"/>
      <c r="B628" s="59"/>
      <c r="C628" s="59"/>
      <c r="D628" s="59"/>
      <c r="E628" s="59"/>
      <c r="F628" s="59"/>
      <c r="G628" s="59"/>
      <c r="H628" s="59"/>
      <c r="I628" s="59"/>
      <c r="J628" s="59"/>
      <c r="K628" s="59"/>
      <c r="L628" s="59"/>
      <c r="M628" s="59"/>
      <c r="N628" s="59"/>
      <c r="O628" s="59"/>
      <c r="P628" s="59"/>
      <c r="Q628" s="59"/>
      <c r="R628" s="59"/>
      <c r="S628" s="59"/>
      <c r="T628" s="59"/>
      <c r="U628" s="59"/>
      <c r="V628" s="59"/>
      <c r="W628" s="59"/>
      <c r="X628" s="59"/>
    </row>
    <row r="629" spans="1:24" ht="12.75" customHeight="1" x14ac:dyDescent="0.2">
      <c r="A629" s="59"/>
      <c r="B629" s="59"/>
      <c r="C629" s="59"/>
      <c r="D629" s="59"/>
      <c r="E629" s="59"/>
      <c r="F629" s="59"/>
      <c r="G629" s="59"/>
      <c r="H629" s="59"/>
      <c r="I629" s="59"/>
      <c r="J629" s="59"/>
      <c r="K629" s="59"/>
      <c r="L629" s="59"/>
      <c r="M629" s="59"/>
      <c r="N629" s="59"/>
      <c r="O629" s="59"/>
      <c r="P629" s="59"/>
      <c r="Q629" s="59"/>
      <c r="R629" s="59"/>
      <c r="S629" s="59"/>
      <c r="T629" s="59"/>
      <c r="U629" s="59"/>
      <c r="V629" s="59"/>
      <c r="W629" s="59"/>
      <c r="X629" s="59"/>
    </row>
    <row r="630" spans="1:24" ht="12.75" customHeight="1" x14ac:dyDescent="0.2">
      <c r="A630" s="59"/>
      <c r="B630" s="59"/>
      <c r="C630" s="59"/>
      <c r="D630" s="59"/>
      <c r="E630" s="59"/>
      <c r="F630" s="59"/>
      <c r="G630" s="59"/>
      <c r="H630" s="59"/>
      <c r="I630" s="59"/>
      <c r="J630" s="59"/>
      <c r="K630" s="59"/>
      <c r="L630" s="59"/>
      <c r="M630" s="59"/>
      <c r="N630" s="59"/>
      <c r="O630" s="59"/>
      <c r="P630" s="59"/>
      <c r="Q630" s="59"/>
      <c r="R630" s="59"/>
      <c r="S630" s="59"/>
      <c r="T630" s="59"/>
      <c r="U630" s="59"/>
      <c r="V630" s="59"/>
      <c r="W630" s="59"/>
      <c r="X630" s="59"/>
    </row>
    <row r="631" spans="1:24" ht="12.75" customHeight="1" x14ac:dyDescent="0.2">
      <c r="A631" s="59"/>
      <c r="B631" s="59"/>
      <c r="C631" s="59"/>
      <c r="D631" s="59"/>
      <c r="E631" s="59"/>
      <c r="F631" s="59"/>
      <c r="G631" s="59"/>
      <c r="H631" s="59"/>
      <c r="I631" s="59"/>
      <c r="J631" s="59"/>
      <c r="K631" s="59"/>
      <c r="L631" s="59"/>
      <c r="M631" s="59"/>
      <c r="N631" s="59"/>
      <c r="O631" s="59"/>
      <c r="P631" s="59"/>
      <c r="Q631" s="59"/>
      <c r="R631" s="59"/>
      <c r="S631" s="59"/>
      <c r="T631" s="59"/>
      <c r="U631" s="59"/>
      <c r="V631" s="59"/>
      <c r="W631" s="59"/>
      <c r="X631" s="59"/>
    </row>
    <row r="632" spans="1:24" ht="12.75" customHeight="1" x14ac:dyDescent="0.2">
      <c r="A632" s="59"/>
      <c r="B632" s="59"/>
      <c r="C632" s="59"/>
      <c r="D632" s="59"/>
      <c r="E632" s="59"/>
      <c r="F632" s="59"/>
      <c r="G632" s="59"/>
      <c r="H632" s="59"/>
      <c r="I632" s="59"/>
      <c r="J632" s="59"/>
      <c r="K632" s="59"/>
      <c r="L632" s="59"/>
      <c r="M632" s="59"/>
      <c r="N632" s="59"/>
      <c r="O632" s="59"/>
      <c r="P632" s="59"/>
      <c r="Q632" s="59"/>
      <c r="R632" s="59"/>
      <c r="S632" s="59"/>
      <c r="T632" s="59"/>
      <c r="U632" s="59"/>
      <c r="V632" s="59"/>
      <c r="W632" s="59"/>
      <c r="X632" s="59"/>
    </row>
    <row r="633" spans="1:24" ht="12.75" customHeight="1" x14ac:dyDescent="0.2">
      <c r="A633" s="59"/>
      <c r="B633" s="59"/>
      <c r="C633" s="59"/>
      <c r="D633" s="59"/>
      <c r="E633" s="59"/>
      <c r="F633" s="59"/>
      <c r="G633" s="59"/>
      <c r="H633" s="59"/>
      <c r="I633" s="59"/>
      <c r="J633" s="59"/>
      <c r="K633" s="59"/>
      <c r="L633" s="59"/>
      <c r="M633" s="59"/>
      <c r="N633" s="59"/>
      <c r="O633" s="59"/>
      <c r="P633" s="59"/>
      <c r="Q633" s="59"/>
      <c r="R633" s="59"/>
      <c r="S633" s="59"/>
      <c r="T633" s="59"/>
      <c r="U633" s="59"/>
      <c r="V633" s="59"/>
      <c r="W633" s="59"/>
      <c r="X633" s="59"/>
    </row>
    <row r="634" spans="1:24" ht="12.75" customHeight="1" x14ac:dyDescent="0.2">
      <c r="A634" s="59"/>
      <c r="B634" s="59"/>
      <c r="C634" s="59"/>
      <c r="D634" s="59"/>
      <c r="E634" s="59"/>
      <c r="F634" s="59"/>
      <c r="G634" s="59"/>
      <c r="H634" s="59"/>
      <c r="I634" s="59"/>
      <c r="J634" s="59"/>
      <c r="K634" s="59"/>
      <c r="L634" s="59"/>
      <c r="M634" s="59"/>
      <c r="N634" s="59"/>
      <c r="O634" s="59"/>
      <c r="P634" s="59"/>
      <c r="Q634" s="59"/>
      <c r="R634" s="59"/>
      <c r="S634" s="59"/>
      <c r="T634" s="59"/>
      <c r="U634" s="59"/>
      <c r="V634" s="59"/>
      <c r="W634" s="59"/>
      <c r="X634" s="59"/>
    </row>
    <row r="635" spans="1:24" ht="12.75" customHeight="1" x14ac:dyDescent="0.2">
      <c r="A635" s="59"/>
      <c r="B635" s="59"/>
      <c r="C635" s="59"/>
      <c r="D635" s="59"/>
      <c r="E635" s="59"/>
      <c r="F635" s="59"/>
      <c r="G635" s="59"/>
      <c r="H635" s="59"/>
      <c r="I635" s="59"/>
      <c r="J635" s="59"/>
      <c r="K635" s="59"/>
      <c r="L635" s="59"/>
      <c r="M635" s="59"/>
      <c r="N635" s="59"/>
      <c r="O635" s="59"/>
      <c r="P635" s="59"/>
      <c r="Q635" s="59"/>
      <c r="R635" s="59"/>
      <c r="S635" s="59"/>
      <c r="T635" s="59"/>
      <c r="U635" s="59"/>
      <c r="V635" s="59"/>
      <c r="W635" s="59"/>
      <c r="X635" s="59"/>
    </row>
    <row r="636" spans="1:24" ht="12.75" customHeight="1" x14ac:dyDescent="0.2">
      <c r="A636" s="59"/>
      <c r="B636" s="59"/>
      <c r="C636" s="59"/>
      <c r="D636" s="59"/>
      <c r="E636" s="59"/>
      <c r="F636" s="59"/>
      <c r="G636" s="59"/>
      <c r="H636" s="59"/>
      <c r="I636" s="59"/>
      <c r="J636" s="59"/>
      <c r="K636" s="59"/>
      <c r="L636" s="59"/>
      <c r="M636" s="59"/>
      <c r="N636" s="59"/>
      <c r="O636" s="59"/>
      <c r="P636" s="59"/>
      <c r="Q636" s="59"/>
      <c r="R636" s="59"/>
      <c r="S636" s="59"/>
      <c r="T636" s="59"/>
      <c r="U636" s="59"/>
      <c r="V636" s="59"/>
      <c r="W636" s="59"/>
      <c r="X636" s="59"/>
    </row>
    <row r="637" spans="1:24" ht="12.75" customHeight="1" x14ac:dyDescent="0.2">
      <c r="A637" s="59"/>
      <c r="B637" s="59"/>
      <c r="C637" s="59"/>
      <c r="D637" s="59"/>
      <c r="E637" s="59"/>
      <c r="F637" s="59"/>
      <c r="G637" s="59"/>
      <c r="H637" s="59"/>
      <c r="I637" s="59"/>
      <c r="J637" s="59"/>
      <c r="K637" s="59"/>
      <c r="L637" s="59"/>
      <c r="M637" s="59"/>
      <c r="N637" s="59"/>
      <c r="O637" s="59"/>
      <c r="P637" s="59"/>
      <c r="Q637" s="59"/>
      <c r="R637" s="59"/>
      <c r="S637" s="59"/>
      <c r="T637" s="59"/>
      <c r="U637" s="59"/>
      <c r="V637" s="59"/>
      <c r="W637" s="59"/>
      <c r="X637" s="59"/>
    </row>
    <row r="638" spans="1:24" ht="12.75" customHeight="1" x14ac:dyDescent="0.2">
      <c r="A638" s="59"/>
      <c r="B638" s="59"/>
      <c r="C638" s="59"/>
      <c r="D638" s="59"/>
      <c r="E638" s="59"/>
      <c r="F638" s="59"/>
      <c r="G638" s="59"/>
      <c r="H638" s="59"/>
      <c r="I638" s="59"/>
      <c r="J638" s="59"/>
      <c r="K638" s="59"/>
      <c r="L638" s="59"/>
      <c r="M638" s="59"/>
      <c r="N638" s="59"/>
      <c r="O638" s="59"/>
      <c r="P638" s="59"/>
      <c r="Q638" s="59"/>
      <c r="R638" s="59"/>
      <c r="S638" s="59"/>
      <c r="T638" s="59"/>
      <c r="U638" s="59"/>
      <c r="V638" s="59"/>
      <c r="W638" s="59"/>
      <c r="X638" s="59"/>
    </row>
    <row r="639" spans="1:24" ht="12.75" customHeight="1" x14ac:dyDescent="0.2">
      <c r="A639" s="59"/>
      <c r="B639" s="59"/>
      <c r="C639" s="59"/>
      <c r="D639" s="59"/>
      <c r="E639" s="59"/>
      <c r="F639" s="59"/>
      <c r="G639" s="59"/>
      <c r="H639" s="59"/>
      <c r="I639" s="59"/>
      <c r="J639" s="59"/>
      <c r="K639" s="59"/>
      <c r="L639" s="59"/>
      <c r="M639" s="59"/>
      <c r="N639" s="59"/>
      <c r="O639" s="59"/>
      <c r="P639" s="59"/>
      <c r="Q639" s="59"/>
      <c r="R639" s="59"/>
      <c r="S639" s="59"/>
      <c r="T639" s="59"/>
      <c r="U639" s="59"/>
      <c r="V639" s="59"/>
      <c r="W639" s="59"/>
      <c r="X639" s="59"/>
    </row>
    <row r="640" spans="1:24" ht="12.75" customHeight="1" x14ac:dyDescent="0.2">
      <c r="A640" s="59"/>
      <c r="B640" s="59"/>
      <c r="C640" s="59"/>
      <c r="D640" s="59"/>
      <c r="E640" s="59"/>
      <c r="F640" s="59"/>
      <c r="G640" s="59"/>
      <c r="H640" s="59"/>
      <c r="I640" s="59"/>
      <c r="J640" s="59"/>
      <c r="K640" s="59"/>
      <c r="L640" s="59"/>
      <c r="M640" s="59"/>
      <c r="N640" s="59"/>
      <c r="O640" s="59"/>
      <c r="P640" s="59"/>
      <c r="Q640" s="59"/>
      <c r="R640" s="59"/>
      <c r="S640" s="59"/>
      <c r="T640" s="59"/>
      <c r="U640" s="59"/>
      <c r="V640" s="59"/>
      <c r="W640" s="59"/>
      <c r="X640" s="59"/>
    </row>
    <row r="641" spans="1:24" ht="12.75" customHeight="1" x14ac:dyDescent="0.2">
      <c r="A641" s="59"/>
      <c r="B641" s="59"/>
      <c r="C641" s="59"/>
      <c r="D641" s="59"/>
      <c r="E641" s="59"/>
      <c r="F641" s="59"/>
      <c r="G641" s="59"/>
      <c r="H641" s="59"/>
      <c r="I641" s="59"/>
      <c r="J641" s="59"/>
      <c r="K641" s="59"/>
      <c r="L641" s="59"/>
      <c r="M641" s="59"/>
      <c r="N641" s="59"/>
      <c r="O641" s="59"/>
      <c r="P641" s="59"/>
      <c r="Q641" s="59"/>
      <c r="R641" s="59"/>
      <c r="S641" s="59"/>
      <c r="T641" s="59"/>
      <c r="U641" s="59"/>
      <c r="V641" s="59"/>
      <c r="W641" s="59"/>
      <c r="X641" s="59"/>
    </row>
    <row r="642" spans="1:24" ht="12.75" customHeight="1" x14ac:dyDescent="0.2">
      <c r="A642" s="59"/>
      <c r="B642" s="59"/>
      <c r="C642" s="59"/>
      <c r="D642" s="59"/>
      <c r="E642" s="59"/>
      <c r="F642" s="59"/>
      <c r="G642" s="59"/>
      <c r="H642" s="59"/>
      <c r="I642" s="59"/>
      <c r="J642" s="59"/>
      <c r="K642" s="59"/>
      <c r="L642" s="59"/>
      <c r="M642" s="59"/>
      <c r="N642" s="59"/>
      <c r="O642" s="59"/>
      <c r="P642" s="59"/>
      <c r="Q642" s="59"/>
      <c r="R642" s="59"/>
      <c r="S642" s="59"/>
      <c r="T642" s="59"/>
      <c r="U642" s="59"/>
      <c r="V642" s="59"/>
      <c r="W642" s="59"/>
      <c r="X642" s="59"/>
    </row>
    <row r="643" spans="1:24" ht="12.75" customHeight="1" x14ac:dyDescent="0.2">
      <c r="A643" s="59"/>
      <c r="B643" s="59"/>
      <c r="C643" s="59"/>
      <c r="D643" s="59"/>
      <c r="E643" s="59"/>
      <c r="F643" s="59"/>
      <c r="G643" s="59"/>
      <c r="H643" s="59"/>
      <c r="I643" s="59"/>
      <c r="J643" s="59"/>
      <c r="K643" s="59"/>
      <c r="L643" s="59"/>
      <c r="M643" s="59"/>
      <c r="N643" s="59"/>
      <c r="O643" s="59"/>
      <c r="P643" s="59"/>
      <c r="Q643" s="59"/>
      <c r="R643" s="59"/>
      <c r="S643" s="59"/>
      <c r="T643" s="59"/>
      <c r="U643" s="59"/>
      <c r="V643" s="59"/>
      <c r="W643" s="59"/>
      <c r="X643" s="59"/>
    </row>
    <row r="644" spans="1:24" ht="12.75" customHeight="1" x14ac:dyDescent="0.2">
      <c r="A644" s="59"/>
      <c r="B644" s="59"/>
      <c r="C644" s="59"/>
      <c r="D644" s="59"/>
      <c r="E644" s="59"/>
      <c r="F644" s="59"/>
      <c r="G644" s="59"/>
      <c r="H644" s="59"/>
      <c r="I644" s="59"/>
      <c r="J644" s="59"/>
      <c r="K644" s="59"/>
      <c r="L644" s="59"/>
      <c r="M644" s="59"/>
      <c r="N644" s="59"/>
      <c r="O644" s="59"/>
      <c r="P644" s="59"/>
      <c r="Q644" s="59"/>
      <c r="R644" s="59"/>
      <c r="S644" s="59"/>
      <c r="T644" s="59"/>
      <c r="U644" s="59"/>
      <c r="V644" s="59"/>
      <c r="W644" s="59"/>
      <c r="X644" s="59"/>
    </row>
    <row r="645" spans="1:24" ht="12.75" customHeight="1" x14ac:dyDescent="0.2">
      <c r="A645" s="59"/>
      <c r="B645" s="59"/>
      <c r="C645" s="59"/>
      <c r="D645" s="59"/>
      <c r="E645" s="59"/>
      <c r="F645" s="59"/>
      <c r="G645" s="59"/>
      <c r="H645" s="59"/>
      <c r="I645" s="59"/>
      <c r="J645" s="59"/>
      <c r="K645" s="59"/>
      <c r="L645" s="59"/>
      <c r="M645" s="59"/>
      <c r="N645" s="59"/>
      <c r="O645" s="59"/>
      <c r="P645" s="59"/>
      <c r="Q645" s="59"/>
      <c r="R645" s="59"/>
      <c r="S645" s="59"/>
      <c r="T645" s="59"/>
      <c r="U645" s="59"/>
      <c r="V645" s="59"/>
      <c r="W645" s="59"/>
      <c r="X645" s="59"/>
    </row>
    <row r="646" spans="1:24" ht="12.75" customHeight="1" x14ac:dyDescent="0.2">
      <c r="A646" s="59"/>
      <c r="B646" s="59"/>
      <c r="C646" s="59"/>
      <c r="D646" s="59"/>
      <c r="E646" s="59"/>
      <c r="F646" s="59"/>
      <c r="G646" s="59"/>
      <c r="H646" s="59"/>
      <c r="I646" s="59"/>
      <c r="J646" s="59"/>
      <c r="K646" s="59"/>
      <c r="L646" s="59"/>
      <c r="M646" s="59"/>
      <c r="N646" s="59"/>
      <c r="O646" s="59"/>
      <c r="P646" s="59"/>
      <c r="Q646" s="59"/>
      <c r="R646" s="59"/>
      <c r="S646" s="59"/>
      <c r="T646" s="59"/>
      <c r="U646" s="59"/>
      <c r="V646" s="59"/>
      <c r="W646" s="59"/>
      <c r="X646" s="59"/>
    </row>
    <row r="647" spans="1:24" ht="12.75" customHeight="1" x14ac:dyDescent="0.2">
      <c r="A647" s="59"/>
      <c r="B647" s="59"/>
      <c r="C647" s="59"/>
      <c r="D647" s="59"/>
      <c r="E647" s="59"/>
      <c r="F647" s="59"/>
      <c r="G647" s="59"/>
      <c r="H647" s="59"/>
      <c r="I647" s="59"/>
      <c r="J647" s="59"/>
      <c r="K647" s="59"/>
      <c r="L647" s="59"/>
      <c r="M647" s="59"/>
      <c r="N647" s="59"/>
      <c r="O647" s="59"/>
      <c r="P647" s="59"/>
      <c r="Q647" s="59"/>
      <c r="R647" s="59"/>
      <c r="S647" s="59"/>
      <c r="T647" s="59"/>
      <c r="U647" s="59"/>
      <c r="V647" s="59"/>
      <c r="W647" s="59"/>
      <c r="X647" s="59"/>
    </row>
    <row r="648" spans="1:24" ht="12.75" customHeight="1" x14ac:dyDescent="0.2">
      <c r="A648" s="59"/>
      <c r="B648" s="59"/>
      <c r="C648" s="59"/>
      <c r="D648" s="59"/>
      <c r="E648" s="59"/>
      <c r="F648" s="59"/>
      <c r="G648" s="59"/>
      <c r="H648" s="59"/>
      <c r="I648" s="59"/>
      <c r="J648" s="59"/>
      <c r="K648" s="59"/>
      <c r="L648" s="59"/>
      <c r="M648" s="59"/>
      <c r="N648" s="59"/>
      <c r="O648" s="59"/>
      <c r="P648" s="59"/>
      <c r="Q648" s="59"/>
      <c r="R648" s="59"/>
      <c r="S648" s="59"/>
      <c r="T648" s="59"/>
      <c r="U648" s="59"/>
      <c r="V648" s="59"/>
      <c r="W648" s="59"/>
      <c r="X648" s="59"/>
    </row>
    <row r="649" spans="1:24" ht="12.75" customHeight="1" x14ac:dyDescent="0.2">
      <c r="A649" s="59"/>
      <c r="B649" s="59"/>
      <c r="C649" s="59"/>
      <c r="D649" s="59"/>
      <c r="E649" s="59"/>
      <c r="F649" s="59"/>
      <c r="G649" s="59"/>
      <c r="H649" s="59"/>
      <c r="I649" s="59"/>
      <c r="J649" s="59"/>
      <c r="K649" s="59"/>
      <c r="L649" s="59"/>
      <c r="M649" s="59"/>
      <c r="N649" s="59"/>
      <c r="O649" s="59"/>
      <c r="P649" s="59"/>
      <c r="Q649" s="59"/>
      <c r="R649" s="59"/>
      <c r="S649" s="59"/>
      <c r="T649" s="59"/>
      <c r="U649" s="59"/>
      <c r="V649" s="59"/>
      <c r="W649" s="59"/>
      <c r="X649" s="59"/>
    </row>
    <row r="650" spans="1:24" ht="12.75" customHeight="1" x14ac:dyDescent="0.2">
      <c r="A650" s="59"/>
      <c r="B650" s="59"/>
      <c r="C650" s="59"/>
      <c r="D650" s="59"/>
      <c r="E650" s="59"/>
      <c r="F650" s="59"/>
      <c r="G650" s="59"/>
      <c r="H650" s="59"/>
      <c r="I650" s="59"/>
      <c r="J650" s="59"/>
      <c r="K650" s="59"/>
      <c r="L650" s="59"/>
      <c r="M650" s="59"/>
      <c r="N650" s="59"/>
      <c r="O650" s="59"/>
      <c r="P650" s="59"/>
      <c r="Q650" s="59"/>
      <c r="R650" s="59"/>
      <c r="S650" s="59"/>
      <c r="T650" s="59"/>
      <c r="U650" s="59"/>
      <c r="V650" s="59"/>
      <c r="W650" s="59"/>
      <c r="X650" s="59"/>
    </row>
    <row r="651" spans="1:24" ht="12.75" customHeight="1" x14ac:dyDescent="0.2">
      <c r="A651" s="59"/>
      <c r="B651" s="59"/>
      <c r="C651" s="59"/>
      <c r="D651" s="59"/>
      <c r="E651" s="59"/>
      <c r="F651" s="59"/>
      <c r="G651" s="59"/>
      <c r="H651" s="59"/>
      <c r="I651" s="59"/>
      <c r="J651" s="59"/>
      <c r="K651" s="59"/>
      <c r="L651" s="59"/>
      <c r="M651" s="59"/>
      <c r="N651" s="59"/>
      <c r="O651" s="59"/>
      <c r="P651" s="59"/>
      <c r="Q651" s="59"/>
      <c r="R651" s="59"/>
      <c r="S651" s="59"/>
      <c r="T651" s="59"/>
      <c r="U651" s="59"/>
      <c r="V651" s="59"/>
      <c r="W651" s="59"/>
      <c r="X651" s="59"/>
    </row>
    <row r="652" spans="1:24" ht="12.75" customHeight="1" x14ac:dyDescent="0.2">
      <c r="A652" s="59"/>
      <c r="B652" s="59"/>
      <c r="C652" s="59"/>
      <c r="D652" s="59"/>
      <c r="E652" s="59"/>
      <c r="F652" s="59"/>
      <c r="G652" s="59"/>
      <c r="H652" s="59"/>
      <c r="I652" s="59"/>
      <c r="J652" s="59"/>
      <c r="K652" s="59"/>
      <c r="L652" s="59"/>
      <c r="M652" s="59"/>
      <c r="N652" s="59"/>
      <c r="O652" s="59"/>
      <c r="P652" s="59"/>
      <c r="Q652" s="59"/>
      <c r="R652" s="59"/>
      <c r="S652" s="59"/>
      <c r="T652" s="59"/>
      <c r="U652" s="59"/>
      <c r="V652" s="59"/>
      <c r="W652" s="59"/>
      <c r="X652" s="59"/>
    </row>
    <row r="653" spans="1:24" ht="12.75" customHeight="1" x14ac:dyDescent="0.2">
      <c r="A653" s="59"/>
      <c r="B653" s="59"/>
      <c r="C653" s="59"/>
      <c r="D653" s="59"/>
      <c r="E653" s="59"/>
      <c r="F653" s="59"/>
      <c r="G653" s="59"/>
      <c r="H653" s="59"/>
      <c r="I653" s="59"/>
      <c r="J653" s="59"/>
      <c r="K653" s="59"/>
      <c r="L653" s="59"/>
      <c r="M653" s="59"/>
      <c r="N653" s="59"/>
      <c r="O653" s="59"/>
      <c r="P653" s="59"/>
      <c r="Q653" s="59"/>
      <c r="R653" s="59"/>
      <c r="S653" s="59"/>
      <c r="T653" s="59"/>
      <c r="U653" s="59"/>
      <c r="V653" s="59"/>
      <c r="W653" s="59"/>
      <c r="X653" s="59"/>
    </row>
    <row r="654" spans="1:24" ht="12.75" customHeight="1" x14ac:dyDescent="0.2">
      <c r="A654" s="59"/>
      <c r="B654" s="59"/>
      <c r="C654" s="59"/>
      <c r="D654" s="59"/>
      <c r="E654" s="59"/>
      <c r="F654" s="59"/>
      <c r="G654" s="59"/>
      <c r="H654" s="59"/>
      <c r="I654" s="59"/>
      <c r="J654" s="59"/>
      <c r="K654" s="59"/>
      <c r="L654" s="59"/>
      <c r="M654" s="59"/>
      <c r="N654" s="59"/>
      <c r="O654" s="59"/>
      <c r="P654" s="59"/>
      <c r="Q654" s="59"/>
      <c r="R654" s="59"/>
      <c r="S654" s="59"/>
      <c r="T654" s="59"/>
      <c r="U654" s="59"/>
      <c r="V654" s="59"/>
      <c r="W654" s="59"/>
      <c r="X654" s="59"/>
    </row>
    <row r="655" spans="1:24" ht="12.75" customHeight="1" x14ac:dyDescent="0.2">
      <c r="A655" s="59"/>
      <c r="B655" s="59"/>
      <c r="C655" s="59"/>
      <c r="D655" s="59"/>
      <c r="E655" s="59"/>
      <c r="F655" s="59"/>
      <c r="G655" s="59"/>
      <c r="H655" s="59"/>
      <c r="I655" s="59"/>
      <c r="J655" s="59"/>
      <c r="K655" s="59"/>
      <c r="L655" s="59"/>
      <c r="M655" s="59"/>
      <c r="N655" s="59"/>
      <c r="O655" s="59"/>
      <c r="P655" s="59"/>
      <c r="Q655" s="59"/>
      <c r="R655" s="59"/>
      <c r="S655" s="59"/>
      <c r="T655" s="59"/>
      <c r="U655" s="59"/>
      <c r="V655" s="59"/>
      <c r="W655" s="59"/>
      <c r="X655" s="59"/>
    </row>
    <row r="656" spans="1:24" ht="12.75" customHeight="1" x14ac:dyDescent="0.2">
      <c r="A656" s="59"/>
      <c r="B656" s="59"/>
      <c r="C656" s="59"/>
      <c r="D656" s="59"/>
      <c r="E656" s="59"/>
      <c r="F656" s="59"/>
      <c r="G656" s="59"/>
      <c r="H656" s="59"/>
      <c r="I656" s="59"/>
      <c r="J656" s="59"/>
      <c r="K656" s="59"/>
      <c r="L656" s="59"/>
      <c r="M656" s="59"/>
      <c r="N656" s="59"/>
      <c r="O656" s="59"/>
      <c r="P656" s="59"/>
      <c r="Q656" s="59"/>
      <c r="R656" s="59"/>
      <c r="S656" s="59"/>
      <c r="T656" s="59"/>
      <c r="U656" s="59"/>
      <c r="V656" s="59"/>
      <c r="W656" s="59"/>
      <c r="X656" s="59"/>
    </row>
    <row r="657" spans="1:24" ht="12.75" customHeight="1" x14ac:dyDescent="0.2">
      <c r="A657" s="59"/>
      <c r="B657" s="59"/>
      <c r="C657" s="59"/>
      <c r="D657" s="59"/>
      <c r="E657" s="59"/>
      <c r="F657" s="59"/>
      <c r="G657" s="59"/>
      <c r="H657" s="59"/>
      <c r="I657" s="59"/>
      <c r="J657" s="59"/>
      <c r="K657" s="59"/>
      <c r="L657" s="59"/>
      <c r="M657" s="59"/>
      <c r="N657" s="59"/>
      <c r="O657" s="59"/>
      <c r="P657" s="59"/>
      <c r="Q657" s="59"/>
      <c r="R657" s="59"/>
      <c r="S657" s="59"/>
      <c r="T657" s="59"/>
      <c r="U657" s="59"/>
      <c r="V657" s="59"/>
      <c r="W657" s="59"/>
      <c r="X657" s="59"/>
    </row>
    <row r="658" spans="1:24" ht="12.75" customHeight="1" x14ac:dyDescent="0.2">
      <c r="A658" s="59"/>
      <c r="B658" s="59"/>
      <c r="C658" s="59"/>
      <c r="D658" s="59"/>
      <c r="E658" s="59"/>
      <c r="F658" s="59"/>
      <c r="G658" s="59"/>
      <c r="H658" s="59"/>
      <c r="I658" s="59"/>
      <c r="J658" s="59"/>
      <c r="K658" s="59"/>
      <c r="L658" s="59"/>
      <c r="M658" s="59"/>
      <c r="N658" s="59"/>
      <c r="O658" s="59"/>
      <c r="P658" s="59"/>
      <c r="Q658" s="59"/>
      <c r="R658" s="59"/>
      <c r="S658" s="59"/>
      <c r="T658" s="59"/>
      <c r="U658" s="59"/>
      <c r="V658" s="59"/>
      <c r="W658" s="59"/>
      <c r="X658" s="59"/>
    </row>
    <row r="659" spans="1:24" ht="12.75" customHeight="1" x14ac:dyDescent="0.2">
      <c r="A659" s="59"/>
      <c r="B659" s="59"/>
      <c r="C659" s="59"/>
      <c r="D659" s="59"/>
      <c r="E659" s="59"/>
      <c r="F659" s="59"/>
      <c r="G659" s="59"/>
      <c r="H659" s="59"/>
      <c r="I659" s="59"/>
      <c r="J659" s="59"/>
      <c r="K659" s="59"/>
      <c r="L659" s="59"/>
      <c r="M659" s="59"/>
      <c r="N659" s="59"/>
      <c r="O659" s="59"/>
      <c r="P659" s="59"/>
      <c r="Q659" s="59"/>
      <c r="R659" s="59"/>
      <c r="S659" s="59"/>
      <c r="T659" s="59"/>
      <c r="U659" s="59"/>
      <c r="V659" s="59"/>
      <c r="W659" s="59"/>
      <c r="X659" s="59"/>
    </row>
    <row r="660" spans="1:24" ht="12.75" customHeight="1" x14ac:dyDescent="0.2">
      <c r="A660" s="59"/>
      <c r="B660" s="59"/>
      <c r="C660" s="59"/>
      <c r="D660" s="59"/>
      <c r="E660" s="59"/>
      <c r="F660" s="59"/>
      <c r="G660" s="59"/>
      <c r="H660" s="59"/>
      <c r="I660" s="59"/>
      <c r="J660" s="59"/>
      <c r="K660" s="59"/>
      <c r="L660" s="59"/>
      <c r="M660" s="59"/>
      <c r="N660" s="59"/>
      <c r="O660" s="59"/>
      <c r="P660" s="59"/>
      <c r="Q660" s="59"/>
      <c r="R660" s="59"/>
      <c r="S660" s="59"/>
      <c r="T660" s="59"/>
      <c r="U660" s="59"/>
      <c r="V660" s="59"/>
      <c r="W660" s="59"/>
      <c r="X660" s="59"/>
    </row>
    <row r="661" spans="1:24" ht="12.75" customHeight="1" x14ac:dyDescent="0.2">
      <c r="A661" s="59"/>
      <c r="B661" s="59"/>
      <c r="C661" s="59"/>
      <c r="D661" s="59"/>
      <c r="E661" s="59"/>
      <c r="F661" s="59"/>
      <c r="G661" s="59"/>
      <c r="H661" s="59"/>
      <c r="I661" s="59"/>
      <c r="J661" s="59"/>
      <c r="K661" s="59"/>
      <c r="L661" s="59"/>
      <c r="M661" s="59"/>
      <c r="N661" s="59"/>
      <c r="O661" s="59"/>
      <c r="P661" s="59"/>
      <c r="Q661" s="59"/>
      <c r="R661" s="59"/>
      <c r="S661" s="59"/>
      <c r="T661" s="59"/>
      <c r="U661" s="59"/>
      <c r="V661" s="59"/>
      <c r="W661" s="59"/>
      <c r="X661" s="59"/>
    </row>
    <row r="662" spans="1:24" ht="12.75" customHeight="1" x14ac:dyDescent="0.2">
      <c r="A662" s="59"/>
      <c r="B662" s="59"/>
      <c r="C662" s="59"/>
      <c r="D662" s="59"/>
      <c r="E662" s="59"/>
      <c r="F662" s="59"/>
      <c r="G662" s="59"/>
      <c r="H662" s="59"/>
      <c r="I662" s="59"/>
      <c r="J662" s="59"/>
      <c r="K662" s="59"/>
      <c r="L662" s="59"/>
      <c r="M662" s="59"/>
      <c r="N662" s="59"/>
      <c r="O662" s="59"/>
      <c r="P662" s="59"/>
      <c r="Q662" s="59"/>
      <c r="R662" s="59"/>
      <c r="S662" s="59"/>
      <c r="T662" s="59"/>
      <c r="U662" s="59"/>
      <c r="V662" s="59"/>
      <c r="W662" s="59"/>
      <c r="X662" s="59"/>
    </row>
    <row r="663" spans="1:24" ht="12.75" customHeight="1" x14ac:dyDescent="0.2">
      <c r="A663" s="59"/>
      <c r="B663" s="59"/>
      <c r="C663" s="59"/>
      <c r="D663" s="59"/>
      <c r="E663" s="59"/>
      <c r="F663" s="59"/>
      <c r="G663" s="59"/>
      <c r="H663" s="59"/>
      <c r="I663" s="59"/>
      <c r="J663" s="59"/>
      <c r="K663" s="59"/>
      <c r="L663" s="59"/>
      <c r="M663" s="59"/>
      <c r="N663" s="59"/>
      <c r="O663" s="59"/>
      <c r="P663" s="59"/>
      <c r="Q663" s="59"/>
      <c r="R663" s="59"/>
      <c r="S663" s="59"/>
      <c r="T663" s="59"/>
      <c r="U663" s="59"/>
      <c r="V663" s="59"/>
      <c r="W663" s="59"/>
      <c r="X663" s="59"/>
    </row>
    <row r="664" spans="1:24" ht="12.75" customHeight="1" x14ac:dyDescent="0.2">
      <c r="A664" s="59"/>
      <c r="B664" s="59"/>
      <c r="C664" s="59"/>
      <c r="D664" s="59"/>
      <c r="E664" s="59"/>
      <c r="F664" s="59"/>
      <c r="G664" s="59"/>
      <c r="H664" s="59"/>
      <c r="I664" s="59"/>
      <c r="J664" s="59"/>
      <c r="K664" s="59"/>
      <c r="L664" s="59"/>
      <c r="M664" s="59"/>
      <c r="N664" s="59"/>
      <c r="O664" s="59"/>
      <c r="P664" s="59"/>
      <c r="Q664" s="59"/>
      <c r="R664" s="59"/>
      <c r="S664" s="59"/>
      <c r="T664" s="59"/>
      <c r="U664" s="59"/>
      <c r="V664" s="59"/>
      <c r="W664" s="59"/>
      <c r="X664" s="59"/>
    </row>
    <row r="665" spans="1:24" ht="12.75" customHeight="1" x14ac:dyDescent="0.2">
      <c r="A665" s="59"/>
      <c r="B665" s="59"/>
      <c r="C665" s="59"/>
      <c r="D665" s="59"/>
      <c r="E665" s="59"/>
      <c r="F665" s="59"/>
      <c r="G665" s="59"/>
      <c r="H665" s="59"/>
      <c r="I665" s="59"/>
      <c r="J665" s="59"/>
      <c r="K665" s="59"/>
      <c r="L665" s="59"/>
      <c r="M665" s="59"/>
      <c r="N665" s="59"/>
      <c r="O665" s="59"/>
      <c r="P665" s="59"/>
      <c r="Q665" s="59"/>
      <c r="R665" s="59"/>
      <c r="S665" s="59"/>
      <c r="T665" s="59"/>
      <c r="U665" s="59"/>
      <c r="V665" s="59"/>
      <c r="W665" s="59"/>
      <c r="X665" s="59"/>
    </row>
    <row r="666" spans="1:24" ht="12.75" customHeight="1" x14ac:dyDescent="0.2">
      <c r="A666" s="59"/>
      <c r="B666" s="59"/>
      <c r="C666" s="59"/>
      <c r="D666" s="59"/>
      <c r="E666" s="59"/>
      <c r="F666" s="59"/>
      <c r="G666" s="59"/>
      <c r="H666" s="59"/>
      <c r="I666" s="59"/>
      <c r="J666" s="59"/>
      <c r="K666" s="59"/>
      <c r="L666" s="59"/>
      <c r="M666" s="59"/>
      <c r="N666" s="59"/>
      <c r="O666" s="59"/>
      <c r="P666" s="59"/>
      <c r="Q666" s="59"/>
      <c r="R666" s="59"/>
      <c r="S666" s="59"/>
      <c r="T666" s="59"/>
      <c r="U666" s="59"/>
      <c r="V666" s="59"/>
      <c r="W666" s="59"/>
      <c r="X666" s="59"/>
    </row>
    <row r="667" spans="1:24" ht="12.75" customHeight="1" x14ac:dyDescent="0.2">
      <c r="A667" s="59"/>
      <c r="B667" s="59"/>
      <c r="C667" s="59"/>
      <c r="D667" s="59"/>
      <c r="E667" s="59"/>
      <c r="F667" s="59"/>
      <c r="G667" s="59"/>
      <c r="H667" s="59"/>
      <c r="I667" s="59"/>
      <c r="J667" s="59"/>
      <c r="K667" s="59"/>
      <c r="L667" s="59"/>
      <c r="M667" s="59"/>
      <c r="N667" s="59"/>
      <c r="O667" s="59"/>
      <c r="P667" s="59"/>
      <c r="Q667" s="59"/>
      <c r="R667" s="59"/>
      <c r="S667" s="59"/>
      <c r="T667" s="59"/>
      <c r="U667" s="59"/>
      <c r="V667" s="59"/>
      <c r="W667" s="59"/>
      <c r="X667" s="59"/>
    </row>
    <row r="668" spans="1:24" ht="12.75" customHeight="1" x14ac:dyDescent="0.2">
      <c r="A668" s="59"/>
      <c r="B668" s="59"/>
      <c r="C668" s="59"/>
      <c r="D668" s="59"/>
      <c r="E668" s="59"/>
      <c r="F668" s="59"/>
      <c r="G668" s="59"/>
      <c r="H668" s="59"/>
      <c r="I668" s="59"/>
      <c r="J668" s="59"/>
      <c r="K668" s="59"/>
      <c r="L668" s="59"/>
      <c r="M668" s="59"/>
      <c r="N668" s="59"/>
      <c r="O668" s="59"/>
      <c r="P668" s="59"/>
      <c r="Q668" s="59"/>
      <c r="R668" s="59"/>
      <c r="S668" s="59"/>
      <c r="T668" s="59"/>
      <c r="U668" s="59"/>
      <c r="V668" s="59"/>
      <c r="W668" s="59"/>
      <c r="X668" s="59"/>
    </row>
    <row r="669" spans="1:24" ht="12.75" customHeight="1" x14ac:dyDescent="0.2">
      <c r="A669" s="59"/>
      <c r="B669" s="59"/>
      <c r="C669" s="59"/>
      <c r="D669" s="59"/>
      <c r="E669" s="59"/>
      <c r="F669" s="59"/>
      <c r="G669" s="59"/>
      <c r="H669" s="59"/>
      <c r="I669" s="59"/>
      <c r="J669" s="59"/>
      <c r="K669" s="59"/>
      <c r="L669" s="59"/>
      <c r="M669" s="59"/>
      <c r="N669" s="59"/>
      <c r="O669" s="59"/>
      <c r="P669" s="59"/>
      <c r="Q669" s="59"/>
      <c r="R669" s="59"/>
      <c r="S669" s="59"/>
      <c r="T669" s="59"/>
      <c r="U669" s="59"/>
      <c r="V669" s="59"/>
      <c r="W669" s="59"/>
      <c r="X669" s="59"/>
    </row>
    <row r="670" spans="1:24" ht="12.75" customHeight="1" x14ac:dyDescent="0.2">
      <c r="A670" s="59"/>
      <c r="B670" s="59"/>
      <c r="C670" s="59"/>
      <c r="D670" s="59"/>
      <c r="E670" s="59"/>
      <c r="F670" s="59"/>
      <c r="G670" s="59"/>
      <c r="H670" s="59"/>
      <c r="I670" s="59"/>
      <c r="J670" s="59"/>
      <c r="K670" s="59"/>
      <c r="L670" s="59"/>
      <c r="M670" s="59"/>
      <c r="N670" s="59"/>
      <c r="O670" s="59"/>
      <c r="P670" s="59"/>
      <c r="Q670" s="59"/>
      <c r="R670" s="59"/>
      <c r="S670" s="59"/>
      <c r="T670" s="59"/>
      <c r="U670" s="59"/>
      <c r="V670" s="59"/>
      <c r="W670" s="59"/>
      <c r="X670" s="59"/>
    </row>
    <row r="671" spans="1:24" ht="12.75" customHeight="1" x14ac:dyDescent="0.2">
      <c r="A671" s="59"/>
      <c r="B671" s="59"/>
      <c r="C671" s="59"/>
      <c r="D671" s="59"/>
      <c r="E671" s="59"/>
      <c r="F671" s="59"/>
      <c r="G671" s="59"/>
      <c r="H671" s="59"/>
      <c r="I671" s="59"/>
      <c r="J671" s="59"/>
      <c r="K671" s="59"/>
      <c r="L671" s="59"/>
      <c r="M671" s="59"/>
      <c r="N671" s="59"/>
      <c r="O671" s="59"/>
      <c r="P671" s="59"/>
      <c r="Q671" s="59"/>
      <c r="R671" s="59"/>
      <c r="S671" s="59"/>
      <c r="T671" s="59"/>
      <c r="U671" s="59"/>
      <c r="V671" s="59"/>
      <c r="W671" s="59"/>
      <c r="X671" s="59"/>
    </row>
    <row r="672" spans="1:24" ht="12.75" customHeight="1" x14ac:dyDescent="0.2">
      <c r="A672" s="59"/>
      <c r="B672" s="59"/>
      <c r="C672" s="59"/>
      <c r="D672" s="59"/>
      <c r="E672" s="59"/>
      <c r="F672" s="59"/>
      <c r="G672" s="59"/>
      <c r="H672" s="59"/>
      <c r="I672" s="59"/>
      <c r="J672" s="59"/>
      <c r="K672" s="59"/>
      <c r="L672" s="59"/>
      <c r="M672" s="59"/>
      <c r="N672" s="59"/>
      <c r="O672" s="59"/>
      <c r="P672" s="59"/>
      <c r="Q672" s="59"/>
      <c r="R672" s="59"/>
      <c r="S672" s="59"/>
      <c r="T672" s="59"/>
      <c r="U672" s="59"/>
      <c r="V672" s="59"/>
      <c r="W672" s="59"/>
      <c r="X672" s="59"/>
    </row>
    <row r="673" spans="1:24" ht="12.75" customHeight="1" x14ac:dyDescent="0.2">
      <c r="A673" s="59"/>
      <c r="B673" s="59"/>
      <c r="C673" s="59"/>
      <c r="D673" s="59"/>
      <c r="E673" s="59"/>
      <c r="F673" s="59"/>
      <c r="G673" s="59"/>
      <c r="H673" s="59"/>
      <c r="I673" s="59"/>
      <c r="J673" s="59"/>
      <c r="K673" s="59"/>
      <c r="L673" s="59"/>
      <c r="M673" s="59"/>
      <c r="N673" s="59"/>
      <c r="O673" s="59"/>
      <c r="P673" s="59"/>
      <c r="Q673" s="59"/>
      <c r="R673" s="59"/>
      <c r="S673" s="59"/>
      <c r="T673" s="59"/>
      <c r="U673" s="59"/>
      <c r="V673" s="59"/>
      <c r="W673" s="59"/>
      <c r="X673" s="59"/>
    </row>
    <row r="674" spans="1:24" ht="12.75" customHeight="1" x14ac:dyDescent="0.2">
      <c r="A674" s="59"/>
      <c r="B674" s="59"/>
      <c r="C674" s="59"/>
      <c r="D674" s="59"/>
      <c r="E674" s="59"/>
      <c r="F674" s="59"/>
      <c r="G674" s="59"/>
      <c r="H674" s="59"/>
      <c r="I674" s="59"/>
      <c r="J674" s="59"/>
      <c r="K674" s="59"/>
      <c r="L674" s="59"/>
      <c r="M674" s="59"/>
      <c r="N674" s="59"/>
      <c r="O674" s="59"/>
      <c r="P674" s="59"/>
      <c r="Q674" s="59"/>
      <c r="R674" s="59"/>
      <c r="S674" s="59"/>
      <c r="T674" s="59"/>
      <c r="U674" s="59"/>
      <c r="V674" s="59"/>
      <c r="W674" s="59"/>
      <c r="X674" s="59"/>
    </row>
    <row r="675" spans="1:24" ht="12.75" customHeight="1" x14ac:dyDescent="0.2">
      <c r="A675" s="59"/>
      <c r="B675" s="59"/>
      <c r="C675" s="59"/>
      <c r="D675" s="59"/>
      <c r="E675" s="59"/>
      <c r="F675" s="59"/>
      <c r="G675" s="59"/>
      <c r="H675" s="59"/>
      <c r="I675" s="59"/>
      <c r="J675" s="59"/>
      <c r="K675" s="59"/>
      <c r="L675" s="59"/>
      <c r="M675" s="59"/>
      <c r="N675" s="59"/>
      <c r="O675" s="59"/>
      <c r="P675" s="59"/>
      <c r="Q675" s="59"/>
      <c r="R675" s="59"/>
      <c r="S675" s="59"/>
      <c r="T675" s="59"/>
      <c r="U675" s="59"/>
      <c r="V675" s="59"/>
      <c r="W675" s="59"/>
      <c r="X675" s="59"/>
    </row>
    <row r="676" spans="1:24" ht="12.75" customHeight="1" x14ac:dyDescent="0.2">
      <c r="A676" s="59"/>
      <c r="B676" s="59"/>
      <c r="C676" s="59"/>
      <c r="D676" s="59"/>
      <c r="E676" s="59"/>
      <c r="F676" s="59"/>
      <c r="G676" s="59"/>
      <c r="H676" s="59"/>
      <c r="I676" s="59"/>
      <c r="J676" s="59"/>
      <c r="K676" s="59"/>
      <c r="L676" s="59"/>
      <c r="M676" s="59"/>
      <c r="N676" s="59"/>
      <c r="O676" s="59"/>
      <c r="P676" s="59"/>
      <c r="Q676" s="59"/>
      <c r="R676" s="59"/>
      <c r="S676" s="59"/>
      <c r="T676" s="59"/>
      <c r="U676" s="59"/>
      <c r="V676" s="59"/>
      <c r="W676" s="59"/>
      <c r="X676" s="59"/>
    </row>
    <row r="677" spans="1:24" ht="12.75" customHeight="1" x14ac:dyDescent="0.2">
      <c r="A677" s="59"/>
      <c r="B677" s="59"/>
      <c r="C677" s="59"/>
      <c r="D677" s="59"/>
      <c r="E677" s="59"/>
      <c r="F677" s="59"/>
      <c r="G677" s="59"/>
      <c r="H677" s="59"/>
      <c r="I677" s="59"/>
      <c r="J677" s="59"/>
      <c r="K677" s="59"/>
      <c r="L677" s="59"/>
      <c r="M677" s="59"/>
      <c r="N677" s="59"/>
      <c r="O677" s="59"/>
      <c r="P677" s="59"/>
      <c r="Q677" s="59"/>
      <c r="R677" s="59"/>
      <c r="S677" s="59"/>
      <c r="T677" s="59"/>
      <c r="U677" s="59"/>
      <c r="V677" s="59"/>
      <c r="W677" s="59"/>
      <c r="X677" s="59"/>
    </row>
    <row r="678" spans="1:24" ht="12.75" customHeight="1" x14ac:dyDescent="0.2">
      <c r="A678" s="59"/>
      <c r="B678" s="59"/>
      <c r="C678" s="59"/>
      <c r="D678" s="59"/>
      <c r="E678" s="59"/>
      <c r="F678" s="59"/>
      <c r="G678" s="59"/>
      <c r="H678" s="59"/>
      <c r="I678" s="59"/>
      <c r="J678" s="59"/>
      <c r="K678" s="59"/>
      <c r="L678" s="59"/>
      <c r="M678" s="59"/>
      <c r="N678" s="59"/>
      <c r="O678" s="59"/>
      <c r="P678" s="59"/>
      <c r="Q678" s="59"/>
      <c r="R678" s="59"/>
      <c r="S678" s="59"/>
      <c r="T678" s="59"/>
      <c r="U678" s="59"/>
      <c r="V678" s="59"/>
      <c r="W678" s="59"/>
      <c r="X678" s="59"/>
    </row>
    <row r="679" spans="1:24" ht="12.75" customHeight="1" x14ac:dyDescent="0.2">
      <c r="A679" s="59"/>
      <c r="B679" s="59"/>
      <c r="C679" s="59"/>
      <c r="D679" s="59"/>
      <c r="E679" s="59"/>
      <c r="F679" s="59"/>
      <c r="G679" s="59"/>
      <c r="H679" s="59"/>
      <c r="I679" s="59"/>
      <c r="J679" s="59"/>
      <c r="K679" s="59"/>
      <c r="L679" s="59"/>
      <c r="M679" s="59"/>
      <c r="N679" s="59"/>
      <c r="O679" s="59"/>
      <c r="P679" s="59"/>
      <c r="Q679" s="59"/>
      <c r="R679" s="59"/>
      <c r="S679" s="59"/>
      <c r="T679" s="59"/>
      <c r="U679" s="59"/>
      <c r="V679" s="59"/>
      <c r="W679" s="59"/>
      <c r="X679" s="59"/>
    </row>
    <row r="680" spans="1:24" ht="12.75" customHeight="1" x14ac:dyDescent="0.2">
      <c r="A680" s="59"/>
      <c r="B680" s="59"/>
      <c r="C680" s="59"/>
      <c r="D680" s="59"/>
      <c r="E680" s="59"/>
      <c r="F680" s="59"/>
      <c r="G680" s="59"/>
      <c r="H680" s="59"/>
      <c r="I680" s="59"/>
      <c r="J680" s="59"/>
      <c r="K680" s="59"/>
      <c r="L680" s="59"/>
      <c r="M680" s="59"/>
      <c r="N680" s="59"/>
      <c r="O680" s="59"/>
      <c r="P680" s="59"/>
      <c r="Q680" s="59"/>
      <c r="R680" s="59"/>
      <c r="S680" s="59"/>
      <c r="T680" s="59"/>
      <c r="U680" s="59"/>
      <c r="V680" s="59"/>
      <c r="W680" s="59"/>
      <c r="X680" s="59"/>
    </row>
    <row r="681" spans="1:24" ht="12.75" customHeight="1" x14ac:dyDescent="0.2">
      <c r="A681" s="59"/>
      <c r="B681" s="59"/>
      <c r="C681" s="59"/>
      <c r="D681" s="59"/>
      <c r="E681" s="59"/>
      <c r="F681" s="59"/>
      <c r="G681" s="59"/>
      <c r="H681" s="59"/>
      <c r="I681" s="59"/>
      <c r="J681" s="59"/>
      <c r="K681" s="59"/>
      <c r="L681" s="59"/>
      <c r="M681" s="59"/>
      <c r="N681" s="59"/>
      <c r="O681" s="59"/>
      <c r="P681" s="59"/>
      <c r="Q681" s="59"/>
      <c r="R681" s="59"/>
      <c r="S681" s="59"/>
      <c r="T681" s="59"/>
      <c r="U681" s="59"/>
      <c r="V681" s="59"/>
      <c r="W681" s="59"/>
      <c r="X681" s="59"/>
    </row>
    <row r="682" spans="1:24" ht="12.75" customHeight="1" x14ac:dyDescent="0.2">
      <c r="A682" s="59"/>
      <c r="B682" s="59"/>
      <c r="C682" s="59"/>
      <c r="D682" s="59"/>
      <c r="E682" s="59"/>
      <c r="F682" s="59"/>
      <c r="G682" s="59"/>
      <c r="H682" s="59"/>
      <c r="I682" s="59"/>
      <c r="J682" s="59"/>
      <c r="K682" s="59"/>
      <c r="L682" s="59"/>
      <c r="M682" s="59"/>
      <c r="N682" s="59"/>
      <c r="O682" s="59"/>
      <c r="P682" s="59"/>
      <c r="Q682" s="59"/>
      <c r="R682" s="59"/>
      <c r="S682" s="59"/>
      <c r="T682" s="59"/>
      <c r="U682" s="59"/>
      <c r="V682" s="59"/>
      <c r="W682" s="59"/>
      <c r="X682" s="59"/>
    </row>
    <row r="683" spans="1:24" ht="12.75" customHeight="1" x14ac:dyDescent="0.2">
      <c r="A683" s="59"/>
      <c r="B683" s="59"/>
      <c r="C683" s="59"/>
      <c r="D683" s="59"/>
      <c r="E683" s="59"/>
      <c r="F683" s="59"/>
      <c r="G683" s="59"/>
      <c r="H683" s="59"/>
      <c r="I683" s="59"/>
      <c r="J683" s="59"/>
      <c r="K683" s="59"/>
      <c r="L683" s="59"/>
      <c r="M683" s="59"/>
      <c r="N683" s="59"/>
      <c r="O683" s="59"/>
      <c r="P683" s="59"/>
      <c r="Q683" s="59"/>
      <c r="R683" s="59"/>
      <c r="S683" s="59"/>
      <c r="T683" s="59"/>
      <c r="U683" s="59"/>
      <c r="V683" s="59"/>
      <c r="W683" s="59"/>
      <c r="X683" s="59"/>
    </row>
    <row r="684" spans="1:24" ht="12.75" customHeight="1" x14ac:dyDescent="0.2">
      <c r="A684" s="59"/>
      <c r="B684" s="59"/>
      <c r="C684" s="59"/>
      <c r="D684" s="59"/>
      <c r="E684" s="59"/>
      <c r="F684" s="59"/>
      <c r="G684" s="59"/>
      <c r="H684" s="59"/>
      <c r="I684" s="59"/>
      <c r="J684" s="59"/>
      <c r="K684" s="59"/>
      <c r="L684" s="59"/>
      <c r="M684" s="59"/>
      <c r="N684" s="59"/>
      <c r="O684" s="59"/>
      <c r="P684" s="59"/>
      <c r="Q684" s="59"/>
      <c r="R684" s="59"/>
      <c r="S684" s="59"/>
      <c r="T684" s="59"/>
      <c r="U684" s="59"/>
      <c r="V684" s="59"/>
      <c r="W684" s="59"/>
      <c r="X684" s="59"/>
    </row>
    <row r="685" spans="1:24" ht="12.75" customHeight="1" x14ac:dyDescent="0.2">
      <c r="A685" s="59"/>
      <c r="B685" s="59"/>
      <c r="C685" s="59"/>
      <c r="D685" s="59"/>
      <c r="E685" s="59"/>
      <c r="F685" s="59"/>
      <c r="G685" s="59"/>
      <c r="H685" s="59"/>
      <c r="I685" s="59"/>
      <c r="J685" s="59"/>
      <c r="K685" s="59"/>
      <c r="L685" s="59"/>
      <c r="M685" s="59"/>
      <c r="N685" s="59"/>
      <c r="O685" s="59"/>
      <c r="P685" s="59"/>
      <c r="Q685" s="59"/>
      <c r="R685" s="59"/>
      <c r="S685" s="59"/>
      <c r="T685" s="59"/>
      <c r="U685" s="59"/>
      <c r="V685" s="59"/>
      <c r="W685" s="59"/>
      <c r="X685" s="59"/>
    </row>
    <row r="686" spans="1:24" ht="12.75" customHeight="1" x14ac:dyDescent="0.2">
      <c r="A686" s="59"/>
      <c r="B686" s="59"/>
      <c r="C686" s="59"/>
      <c r="D686" s="59"/>
      <c r="E686" s="59"/>
      <c r="F686" s="59"/>
      <c r="G686" s="59"/>
      <c r="H686" s="59"/>
      <c r="I686" s="59"/>
      <c r="J686" s="59"/>
      <c r="K686" s="59"/>
      <c r="L686" s="59"/>
      <c r="M686" s="59"/>
      <c r="N686" s="59"/>
      <c r="O686" s="59"/>
      <c r="P686" s="59"/>
      <c r="Q686" s="59"/>
      <c r="R686" s="59"/>
      <c r="S686" s="59"/>
      <c r="T686" s="59"/>
      <c r="U686" s="59"/>
      <c r="V686" s="59"/>
      <c r="W686" s="59"/>
      <c r="X686" s="59"/>
    </row>
    <row r="687" spans="1:24" ht="12.75" customHeight="1" x14ac:dyDescent="0.2">
      <c r="A687" s="59"/>
      <c r="B687" s="59"/>
      <c r="C687" s="59"/>
      <c r="D687" s="59"/>
      <c r="E687" s="59"/>
      <c r="F687" s="59"/>
      <c r="G687" s="59"/>
      <c r="H687" s="59"/>
      <c r="I687" s="59"/>
      <c r="J687" s="59"/>
      <c r="K687" s="59"/>
      <c r="L687" s="59"/>
      <c r="M687" s="59"/>
      <c r="N687" s="59"/>
      <c r="O687" s="59"/>
      <c r="P687" s="59"/>
      <c r="Q687" s="59"/>
      <c r="R687" s="59"/>
      <c r="S687" s="59"/>
      <c r="T687" s="59"/>
      <c r="U687" s="59"/>
      <c r="V687" s="59"/>
      <c r="W687" s="59"/>
      <c r="X687" s="59"/>
    </row>
    <row r="688" spans="1:24" ht="12.75" customHeight="1" x14ac:dyDescent="0.2">
      <c r="A688" s="59"/>
      <c r="B688" s="59"/>
      <c r="C688" s="59"/>
      <c r="D688" s="59"/>
      <c r="E688" s="59"/>
      <c r="F688" s="59"/>
      <c r="G688" s="59"/>
      <c r="H688" s="59"/>
      <c r="I688" s="59"/>
      <c r="J688" s="59"/>
      <c r="K688" s="59"/>
      <c r="L688" s="59"/>
      <c r="M688" s="59"/>
      <c r="N688" s="59"/>
      <c r="O688" s="59"/>
      <c r="P688" s="59"/>
      <c r="Q688" s="59"/>
      <c r="R688" s="59"/>
      <c r="S688" s="59"/>
      <c r="T688" s="59"/>
      <c r="U688" s="59"/>
      <c r="V688" s="59"/>
      <c r="W688" s="59"/>
      <c r="X688" s="59"/>
    </row>
    <row r="689" spans="1:24" ht="12.75" customHeight="1" x14ac:dyDescent="0.2">
      <c r="A689" s="59"/>
      <c r="B689" s="59"/>
      <c r="C689" s="59"/>
      <c r="D689" s="59"/>
      <c r="E689" s="59"/>
      <c r="F689" s="59"/>
      <c r="G689" s="59"/>
      <c r="H689" s="59"/>
      <c r="I689" s="59"/>
      <c r="J689" s="59"/>
      <c r="K689" s="59"/>
      <c r="L689" s="59"/>
      <c r="M689" s="59"/>
      <c r="N689" s="59"/>
      <c r="O689" s="59"/>
      <c r="P689" s="59"/>
      <c r="Q689" s="59"/>
      <c r="R689" s="59"/>
      <c r="S689" s="59"/>
      <c r="T689" s="59"/>
      <c r="U689" s="59"/>
      <c r="V689" s="59"/>
      <c r="W689" s="59"/>
      <c r="X689" s="59"/>
    </row>
    <row r="690" spans="1:24" ht="12.75" customHeight="1" x14ac:dyDescent="0.2">
      <c r="A690" s="59"/>
      <c r="B690" s="59"/>
      <c r="C690" s="59"/>
      <c r="D690" s="59"/>
      <c r="E690" s="59"/>
      <c r="F690" s="59"/>
      <c r="G690" s="59"/>
      <c r="H690" s="59"/>
      <c r="I690" s="59"/>
      <c r="J690" s="59"/>
      <c r="K690" s="59"/>
      <c r="L690" s="59"/>
      <c r="M690" s="59"/>
      <c r="N690" s="59"/>
      <c r="O690" s="59"/>
      <c r="P690" s="59"/>
      <c r="Q690" s="59"/>
      <c r="R690" s="59"/>
      <c r="S690" s="59"/>
      <c r="T690" s="59"/>
      <c r="U690" s="59"/>
      <c r="V690" s="59"/>
      <c r="W690" s="59"/>
      <c r="X690" s="59"/>
    </row>
    <row r="691" spans="1:24" ht="12.75" customHeight="1" x14ac:dyDescent="0.2">
      <c r="A691" s="59"/>
      <c r="B691" s="59"/>
      <c r="C691" s="59"/>
      <c r="D691" s="59"/>
      <c r="E691" s="59"/>
      <c r="F691" s="59"/>
      <c r="G691" s="59"/>
      <c r="H691" s="59"/>
      <c r="I691" s="59"/>
      <c r="J691" s="59"/>
      <c r="K691" s="59"/>
      <c r="L691" s="59"/>
      <c r="M691" s="59"/>
      <c r="N691" s="59"/>
      <c r="O691" s="59"/>
      <c r="P691" s="59"/>
      <c r="Q691" s="59"/>
      <c r="R691" s="59"/>
      <c r="S691" s="59"/>
      <c r="T691" s="59"/>
      <c r="U691" s="59"/>
      <c r="V691" s="59"/>
      <c r="W691" s="59"/>
      <c r="X691" s="59"/>
    </row>
    <row r="692" spans="1:24" ht="12.75" customHeight="1" x14ac:dyDescent="0.2">
      <c r="A692" s="59"/>
      <c r="B692" s="59"/>
      <c r="C692" s="59"/>
      <c r="D692" s="59"/>
      <c r="E692" s="59"/>
      <c r="F692" s="59"/>
      <c r="G692" s="59"/>
      <c r="H692" s="59"/>
      <c r="I692" s="59"/>
      <c r="J692" s="59"/>
      <c r="K692" s="59"/>
      <c r="L692" s="59"/>
      <c r="M692" s="59"/>
      <c r="N692" s="59"/>
      <c r="O692" s="59"/>
      <c r="P692" s="59"/>
      <c r="Q692" s="59"/>
      <c r="R692" s="59"/>
      <c r="S692" s="59"/>
      <c r="T692" s="59"/>
      <c r="U692" s="59"/>
      <c r="V692" s="59"/>
      <c r="W692" s="59"/>
      <c r="X692" s="59"/>
    </row>
    <row r="693" spans="1:24" ht="12.75" customHeight="1" x14ac:dyDescent="0.2">
      <c r="A693" s="59"/>
      <c r="B693" s="59"/>
      <c r="C693" s="59"/>
      <c r="D693" s="59"/>
      <c r="E693" s="59"/>
      <c r="F693" s="59"/>
      <c r="G693" s="59"/>
      <c r="H693" s="59"/>
      <c r="I693" s="59"/>
      <c r="J693" s="59"/>
      <c r="K693" s="59"/>
      <c r="L693" s="59"/>
      <c r="M693" s="59"/>
      <c r="N693" s="59"/>
      <c r="O693" s="59"/>
      <c r="P693" s="59"/>
      <c r="Q693" s="59"/>
      <c r="R693" s="59"/>
      <c r="S693" s="59"/>
      <c r="T693" s="59"/>
      <c r="U693" s="59"/>
      <c r="V693" s="59"/>
      <c r="W693" s="59"/>
      <c r="X693" s="59"/>
    </row>
    <row r="694" spans="1:24" ht="12.75" customHeight="1" x14ac:dyDescent="0.2">
      <c r="A694" s="59"/>
      <c r="B694" s="59"/>
      <c r="C694" s="59"/>
      <c r="D694" s="59"/>
      <c r="E694" s="59"/>
      <c r="F694" s="59"/>
      <c r="G694" s="59"/>
      <c r="H694" s="59"/>
      <c r="I694" s="59"/>
      <c r="J694" s="59"/>
      <c r="K694" s="59"/>
      <c r="L694" s="59"/>
      <c r="M694" s="59"/>
      <c r="N694" s="59"/>
      <c r="O694" s="59"/>
      <c r="P694" s="59"/>
      <c r="Q694" s="59"/>
      <c r="R694" s="59"/>
      <c r="S694" s="59"/>
      <c r="T694" s="59"/>
      <c r="U694" s="59"/>
      <c r="V694" s="59"/>
      <c r="W694" s="59"/>
      <c r="X694" s="59"/>
    </row>
    <row r="695" spans="1:24" ht="12.75" customHeight="1" x14ac:dyDescent="0.2">
      <c r="A695" s="59"/>
      <c r="B695" s="59"/>
      <c r="C695" s="59"/>
      <c r="D695" s="59"/>
      <c r="E695" s="59"/>
      <c r="F695" s="59"/>
      <c r="G695" s="59"/>
      <c r="H695" s="59"/>
      <c r="I695" s="59"/>
      <c r="J695" s="59"/>
      <c r="K695" s="59"/>
      <c r="L695" s="59"/>
      <c r="M695" s="59"/>
      <c r="N695" s="59"/>
      <c r="O695" s="59"/>
      <c r="P695" s="59"/>
      <c r="Q695" s="59"/>
      <c r="R695" s="59"/>
      <c r="S695" s="59"/>
      <c r="T695" s="59"/>
      <c r="U695" s="59"/>
      <c r="V695" s="59"/>
      <c r="W695" s="59"/>
      <c r="X695" s="59"/>
    </row>
    <row r="696" spans="1:24" ht="12.75" customHeight="1" x14ac:dyDescent="0.2">
      <c r="A696" s="59"/>
      <c r="B696" s="59"/>
      <c r="C696" s="59"/>
      <c r="D696" s="59"/>
      <c r="E696" s="59"/>
      <c r="F696" s="59"/>
      <c r="G696" s="59"/>
      <c r="H696" s="59"/>
      <c r="I696" s="59"/>
      <c r="J696" s="59"/>
      <c r="K696" s="59"/>
      <c r="L696" s="59"/>
      <c r="M696" s="59"/>
      <c r="N696" s="59"/>
      <c r="O696" s="59"/>
      <c r="P696" s="59"/>
      <c r="Q696" s="59"/>
      <c r="R696" s="59"/>
      <c r="S696" s="59"/>
      <c r="T696" s="59"/>
      <c r="U696" s="59"/>
      <c r="V696" s="59"/>
      <c r="W696" s="59"/>
      <c r="X696" s="59"/>
    </row>
    <row r="697" spans="1:24" ht="12.75" customHeight="1" x14ac:dyDescent="0.2">
      <c r="A697" s="59"/>
      <c r="B697" s="59"/>
      <c r="C697" s="59"/>
      <c r="D697" s="59"/>
      <c r="E697" s="59"/>
      <c r="F697" s="59"/>
      <c r="G697" s="59"/>
      <c r="H697" s="59"/>
      <c r="I697" s="59"/>
      <c r="J697" s="59"/>
      <c r="K697" s="59"/>
      <c r="L697" s="59"/>
      <c r="M697" s="59"/>
      <c r="N697" s="59"/>
      <c r="O697" s="59"/>
      <c r="P697" s="59"/>
      <c r="Q697" s="59"/>
      <c r="R697" s="59"/>
      <c r="S697" s="59"/>
      <c r="T697" s="59"/>
      <c r="U697" s="59"/>
      <c r="V697" s="59"/>
      <c r="W697" s="59"/>
      <c r="X697" s="59"/>
    </row>
    <row r="698" spans="1:24" ht="12.75" customHeight="1" x14ac:dyDescent="0.2">
      <c r="A698" s="59"/>
      <c r="B698" s="59"/>
      <c r="C698" s="59"/>
      <c r="D698" s="59"/>
      <c r="E698" s="59"/>
      <c r="F698" s="59"/>
      <c r="G698" s="59"/>
      <c r="H698" s="59"/>
      <c r="I698" s="59"/>
      <c r="J698" s="59"/>
      <c r="K698" s="59"/>
      <c r="L698" s="59"/>
      <c r="M698" s="59"/>
      <c r="N698" s="59"/>
      <c r="O698" s="59"/>
      <c r="P698" s="59"/>
      <c r="Q698" s="59"/>
      <c r="R698" s="59"/>
      <c r="S698" s="59"/>
      <c r="T698" s="59"/>
      <c r="U698" s="59"/>
      <c r="V698" s="59"/>
      <c r="W698" s="59"/>
      <c r="X698" s="59"/>
    </row>
    <row r="699" spans="1:24" ht="12.75" customHeight="1" x14ac:dyDescent="0.2">
      <c r="A699" s="59"/>
      <c r="B699" s="59"/>
      <c r="C699" s="59"/>
      <c r="D699" s="59"/>
      <c r="E699" s="59"/>
      <c r="F699" s="59"/>
      <c r="G699" s="59"/>
      <c r="H699" s="59"/>
      <c r="I699" s="59"/>
      <c r="J699" s="59"/>
      <c r="K699" s="59"/>
      <c r="L699" s="59"/>
      <c r="M699" s="59"/>
      <c r="N699" s="59"/>
      <c r="O699" s="59"/>
      <c r="P699" s="59"/>
      <c r="Q699" s="59"/>
      <c r="R699" s="59"/>
      <c r="S699" s="59"/>
      <c r="T699" s="59"/>
      <c r="U699" s="59"/>
      <c r="V699" s="59"/>
      <c r="W699" s="59"/>
      <c r="X699" s="59"/>
    </row>
    <row r="700" spans="1:24" ht="12.75" customHeight="1" x14ac:dyDescent="0.2">
      <c r="A700" s="59"/>
      <c r="B700" s="59"/>
      <c r="C700" s="59"/>
      <c r="D700" s="59"/>
      <c r="E700" s="59"/>
      <c r="F700" s="59"/>
      <c r="G700" s="59"/>
      <c r="H700" s="59"/>
      <c r="I700" s="59"/>
      <c r="J700" s="59"/>
      <c r="K700" s="59"/>
      <c r="L700" s="59"/>
      <c r="M700" s="59"/>
      <c r="N700" s="59"/>
      <c r="O700" s="59"/>
      <c r="P700" s="59"/>
      <c r="Q700" s="59"/>
      <c r="R700" s="59"/>
      <c r="S700" s="59"/>
      <c r="T700" s="59"/>
      <c r="U700" s="59"/>
      <c r="V700" s="59"/>
      <c r="W700" s="59"/>
      <c r="X700" s="59"/>
    </row>
    <row r="701" spans="1:24" ht="12.75" customHeight="1" x14ac:dyDescent="0.2">
      <c r="A701" s="59"/>
      <c r="B701" s="59"/>
      <c r="C701" s="59"/>
      <c r="D701" s="59"/>
      <c r="E701" s="59"/>
      <c r="F701" s="59"/>
      <c r="G701" s="59"/>
      <c r="H701" s="59"/>
      <c r="I701" s="59"/>
      <c r="J701" s="59"/>
      <c r="K701" s="59"/>
      <c r="L701" s="59"/>
      <c r="M701" s="59"/>
      <c r="N701" s="59"/>
      <c r="O701" s="59"/>
      <c r="P701" s="59"/>
      <c r="Q701" s="59"/>
      <c r="R701" s="59"/>
      <c r="S701" s="59"/>
      <c r="T701" s="59"/>
      <c r="U701" s="59"/>
      <c r="V701" s="59"/>
      <c r="W701" s="59"/>
      <c r="X701" s="59"/>
    </row>
    <row r="702" spans="1:24" ht="12.75" customHeight="1" x14ac:dyDescent="0.2">
      <c r="A702" s="59"/>
      <c r="B702" s="59"/>
      <c r="C702" s="59"/>
      <c r="D702" s="59"/>
      <c r="E702" s="59"/>
      <c r="F702" s="59"/>
      <c r="G702" s="59"/>
      <c r="H702" s="59"/>
      <c r="I702" s="59"/>
      <c r="J702" s="59"/>
      <c r="K702" s="59"/>
      <c r="L702" s="59"/>
      <c r="M702" s="59"/>
      <c r="N702" s="59"/>
      <c r="O702" s="59"/>
      <c r="P702" s="59"/>
      <c r="Q702" s="59"/>
      <c r="R702" s="59"/>
      <c r="S702" s="59"/>
      <c r="T702" s="59"/>
      <c r="U702" s="59"/>
      <c r="V702" s="59"/>
      <c r="W702" s="59"/>
      <c r="X702" s="59"/>
    </row>
    <row r="703" spans="1:24" ht="12.75" customHeight="1" x14ac:dyDescent="0.2">
      <c r="A703" s="59"/>
      <c r="B703" s="59"/>
      <c r="C703" s="59"/>
      <c r="D703" s="59"/>
      <c r="E703" s="59"/>
      <c r="F703" s="59"/>
      <c r="G703" s="59"/>
      <c r="H703" s="59"/>
      <c r="I703" s="59"/>
      <c r="J703" s="59"/>
      <c r="K703" s="59"/>
      <c r="L703" s="59"/>
      <c r="M703" s="59"/>
      <c r="N703" s="59"/>
      <c r="O703" s="59"/>
      <c r="P703" s="59"/>
      <c r="Q703" s="59"/>
      <c r="R703" s="59"/>
      <c r="S703" s="59"/>
      <c r="T703" s="59"/>
      <c r="U703" s="59"/>
      <c r="V703" s="59"/>
      <c r="W703" s="59"/>
      <c r="X703" s="59"/>
    </row>
    <row r="704" spans="1:24" ht="12.75" customHeight="1" x14ac:dyDescent="0.2">
      <c r="A704" s="59"/>
      <c r="B704" s="59"/>
      <c r="C704" s="59"/>
      <c r="D704" s="59"/>
      <c r="E704" s="59"/>
      <c r="F704" s="59"/>
      <c r="G704" s="59"/>
      <c r="H704" s="59"/>
      <c r="I704" s="59"/>
      <c r="J704" s="59"/>
      <c r="K704" s="59"/>
      <c r="L704" s="59"/>
      <c r="M704" s="59"/>
      <c r="N704" s="59"/>
      <c r="O704" s="59"/>
      <c r="P704" s="59"/>
      <c r="Q704" s="59"/>
      <c r="R704" s="59"/>
      <c r="S704" s="59"/>
      <c r="T704" s="59"/>
      <c r="U704" s="59"/>
      <c r="V704" s="59"/>
      <c r="W704" s="59"/>
      <c r="X704" s="59"/>
    </row>
    <row r="705" spans="1:24" ht="12.75" customHeight="1" x14ac:dyDescent="0.2">
      <c r="A705" s="59"/>
      <c r="B705" s="59"/>
      <c r="C705" s="59"/>
      <c r="D705" s="59"/>
      <c r="E705" s="59"/>
      <c r="F705" s="59"/>
      <c r="G705" s="59"/>
      <c r="H705" s="59"/>
      <c r="I705" s="59"/>
      <c r="J705" s="59"/>
      <c r="K705" s="59"/>
      <c r="L705" s="59"/>
      <c r="M705" s="59"/>
      <c r="N705" s="59"/>
      <c r="O705" s="59"/>
      <c r="P705" s="59"/>
      <c r="Q705" s="59"/>
      <c r="R705" s="59"/>
      <c r="S705" s="59"/>
      <c r="T705" s="59"/>
      <c r="U705" s="59"/>
      <c r="V705" s="59"/>
      <c r="W705" s="59"/>
      <c r="X705" s="59"/>
    </row>
    <row r="706" spans="1:24" ht="12.75" customHeight="1" x14ac:dyDescent="0.2">
      <c r="A706" s="59"/>
      <c r="B706" s="59"/>
      <c r="C706" s="59"/>
      <c r="D706" s="59"/>
      <c r="E706" s="59"/>
      <c r="F706" s="59"/>
      <c r="G706" s="59"/>
      <c r="H706" s="59"/>
      <c r="I706" s="59"/>
      <c r="J706" s="59"/>
      <c r="K706" s="59"/>
      <c r="L706" s="59"/>
      <c r="M706" s="59"/>
      <c r="N706" s="59"/>
      <c r="O706" s="59"/>
      <c r="P706" s="59"/>
      <c r="Q706" s="59"/>
      <c r="R706" s="59"/>
      <c r="S706" s="59"/>
      <c r="T706" s="59"/>
      <c r="U706" s="59"/>
      <c r="V706" s="59"/>
      <c r="W706" s="59"/>
      <c r="X706" s="59"/>
    </row>
    <row r="707" spans="1:24" ht="12.75" customHeight="1" x14ac:dyDescent="0.2">
      <c r="A707" s="59"/>
      <c r="B707" s="59"/>
      <c r="C707" s="59"/>
      <c r="D707" s="59"/>
      <c r="E707" s="59"/>
      <c r="F707" s="59"/>
      <c r="G707" s="59"/>
      <c r="H707" s="59"/>
      <c r="I707" s="59"/>
      <c r="J707" s="59"/>
      <c r="K707" s="59"/>
      <c r="L707" s="59"/>
      <c r="M707" s="59"/>
      <c r="N707" s="59"/>
      <c r="O707" s="59"/>
      <c r="P707" s="59"/>
      <c r="Q707" s="59"/>
      <c r="R707" s="59"/>
      <c r="S707" s="59"/>
      <c r="T707" s="59"/>
      <c r="U707" s="59"/>
      <c r="V707" s="59"/>
      <c r="W707" s="59"/>
      <c r="X707" s="59"/>
    </row>
    <row r="708" spans="1:24" ht="12.75" customHeight="1" x14ac:dyDescent="0.2">
      <c r="A708" s="59"/>
      <c r="B708" s="59"/>
      <c r="C708" s="59"/>
      <c r="D708" s="59"/>
      <c r="E708" s="59"/>
      <c r="F708" s="59"/>
      <c r="G708" s="59"/>
      <c r="H708" s="59"/>
      <c r="I708" s="59"/>
      <c r="J708" s="59"/>
      <c r="K708" s="59"/>
      <c r="L708" s="59"/>
      <c r="M708" s="59"/>
      <c r="N708" s="59"/>
      <c r="O708" s="59"/>
      <c r="P708" s="59"/>
      <c r="Q708" s="59"/>
      <c r="R708" s="59"/>
      <c r="S708" s="59"/>
      <c r="T708" s="59"/>
      <c r="U708" s="59"/>
      <c r="V708" s="59"/>
      <c r="W708" s="59"/>
      <c r="X708" s="59"/>
    </row>
    <row r="709" spans="1:24" ht="12.75" customHeight="1" x14ac:dyDescent="0.2">
      <c r="A709" s="59"/>
      <c r="B709" s="59"/>
      <c r="C709" s="59"/>
      <c r="D709" s="59"/>
      <c r="E709" s="59"/>
      <c r="F709" s="59"/>
      <c r="G709" s="59"/>
      <c r="H709" s="59"/>
      <c r="I709" s="59"/>
      <c r="J709" s="59"/>
      <c r="K709" s="59"/>
      <c r="L709" s="59"/>
      <c r="M709" s="59"/>
      <c r="N709" s="59"/>
      <c r="O709" s="59"/>
      <c r="P709" s="59"/>
      <c r="Q709" s="59"/>
      <c r="R709" s="59"/>
      <c r="S709" s="59"/>
      <c r="T709" s="59"/>
      <c r="U709" s="59"/>
      <c r="V709" s="59"/>
      <c r="W709" s="59"/>
      <c r="X709" s="59"/>
    </row>
    <row r="710" spans="1:24" ht="12.75" customHeight="1" x14ac:dyDescent="0.2">
      <c r="A710" s="59"/>
      <c r="B710" s="59"/>
      <c r="C710" s="59"/>
      <c r="D710" s="59"/>
      <c r="E710" s="59"/>
      <c r="F710" s="59"/>
      <c r="G710" s="59"/>
      <c r="H710" s="59"/>
      <c r="I710" s="59"/>
      <c r="J710" s="59"/>
      <c r="K710" s="59"/>
      <c r="L710" s="59"/>
      <c r="M710" s="59"/>
      <c r="N710" s="59"/>
      <c r="O710" s="59"/>
      <c r="P710" s="59"/>
      <c r="Q710" s="59"/>
      <c r="R710" s="59"/>
      <c r="S710" s="59"/>
      <c r="T710" s="59"/>
      <c r="U710" s="59"/>
      <c r="V710" s="59"/>
      <c r="W710" s="59"/>
      <c r="X710" s="59"/>
    </row>
    <row r="711" spans="1:24" ht="12.75" customHeight="1" x14ac:dyDescent="0.2">
      <c r="A711" s="59"/>
      <c r="B711" s="59"/>
      <c r="C711" s="59"/>
      <c r="D711" s="59"/>
      <c r="E711" s="59"/>
      <c r="F711" s="59"/>
      <c r="G711" s="59"/>
      <c r="H711" s="59"/>
      <c r="I711" s="59"/>
      <c r="J711" s="59"/>
      <c r="K711" s="59"/>
      <c r="L711" s="59"/>
      <c r="M711" s="59"/>
      <c r="N711" s="59"/>
      <c r="O711" s="59"/>
      <c r="P711" s="59"/>
      <c r="Q711" s="59"/>
      <c r="R711" s="59"/>
      <c r="S711" s="59"/>
      <c r="T711" s="59"/>
      <c r="U711" s="59"/>
      <c r="V711" s="59"/>
      <c r="W711" s="59"/>
      <c r="X711" s="59"/>
    </row>
    <row r="712" spans="1:24" ht="12.75" customHeight="1" x14ac:dyDescent="0.2">
      <c r="A712" s="59"/>
      <c r="B712" s="59"/>
      <c r="C712" s="59"/>
      <c r="D712" s="59"/>
      <c r="E712" s="59"/>
      <c r="F712" s="59"/>
      <c r="G712" s="59"/>
      <c r="H712" s="59"/>
      <c r="I712" s="59"/>
      <c r="J712" s="59"/>
      <c r="K712" s="59"/>
      <c r="L712" s="59"/>
      <c r="M712" s="59"/>
      <c r="N712" s="59"/>
      <c r="O712" s="59"/>
      <c r="P712" s="59"/>
      <c r="Q712" s="59"/>
      <c r="R712" s="59"/>
      <c r="S712" s="59"/>
      <c r="T712" s="59"/>
      <c r="U712" s="59"/>
      <c r="V712" s="59"/>
      <c r="W712" s="59"/>
      <c r="X712" s="59"/>
    </row>
    <row r="713" spans="1:24" ht="12.75" customHeight="1" x14ac:dyDescent="0.2">
      <c r="A713" s="59"/>
      <c r="B713" s="59"/>
      <c r="C713" s="59"/>
      <c r="D713" s="59"/>
      <c r="E713" s="59"/>
      <c r="F713" s="59"/>
      <c r="G713" s="59"/>
      <c r="H713" s="59"/>
      <c r="I713" s="59"/>
      <c r="J713" s="59"/>
      <c r="K713" s="59"/>
      <c r="L713" s="59"/>
      <c r="M713" s="59"/>
      <c r="N713" s="59"/>
      <c r="O713" s="59"/>
      <c r="P713" s="59"/>
      <c r="Q713" s="59"/>
      <c r="R713" s="59"/>
      <c r="S713" s="59"/>
      <c r="T713" s="59"/>
      <c r="U713" s="59"/>
      <c r="V713" s="59"/>
      <c r="W713" s="59"/>
      <c r="X713" s="59"/>
    </row>
    <row r="714" spans="1:24" ht="12.75" customHeight="1" x14ac:dyDescent="0.2">
      <c r="A714" s="59"/>
      <c r="B714" s="59"/>
      <c r="C714" s="59"/>
      <c r="D714" s="59"/>
      <c r="E714" s="59"/>
      <c r="F714" s="59"/>
      <c r="G714" s="59"/>
      <c r="H714" s="59"/>
      <c r="I714" s="59"/>
      <c r="J714" s="59"/>
      <c r="K714" s="59"/>
      <c r="L714" s="59"/>
      <c r="M714" s="59"/>
      <c r="N714" s="59"/>
      <c r="O714" s="59"/>
      <c r="P714" s="59"/>
      <c r="Q714" s="59"/>
      <c r="R714" s="59"/>
      <c r="S714" s="59"/>
      <c r="T714" s="59"/>
      <c r="U714" s="59"/>
      <c r="V714" s="59"/>
      <c r="W714" s="59"/>
      <c r="X714" s="59"/>
    </row>
    <row r="715" spans="1:24" ht="12.75" customHeight="1" x14ac:dyDescent="0.2">
      <c r="A715" s="59"/>
      <c r="B715" s="59"/>
      <c r="C715" s="59"/>
      <c r="D715" s="59"/>
      <c r="E715" s="59"/>
      <c r="F715" s="59"/>
      <c r="G715" s="59"/>
      <c r="H715" s="59"/>
      <c r="I715" s="59"/>
      <c r="J715" s="59"/>
      <c r="K715" s="59"/>
      <c r="L715" s="59"/>
      <c r="M715" s="59"/>
      <c r="N715" s="59"/>
      <c r="O715" s="59"/>
      <c r="P715" s="59"/>
      <c r="Q715" s="59"/>
      <c r="R715" s="59"/>
      <c r="S715" s="59"/>
      <c r="T715" s="59"/>
      <c r="U715" s="59"/>
      <c r="V715" s="59"/>
      <c r="W715" s="59"/>
      <c r="X715" s="59"/>
    </row>
    <row r="716" spans="1:24" ht="12.75" customHeight="1" x14ac:dyDescent="0.2">
      <c r="A716" s="59"/>
      <c r="B716" s="59"/>
      <c r="C716" s="59"/>
      <c r="D716" s="59"/>
      <c r="E716" s="59"/>
      <c r="F716" s="59"/>
      <c r="G716" s="59"/>
      <c r="H716" s="59"/>
      <c r="I716" s="59"/>
      <c r="J716" s="59"/>
      <c r="K716" s="59"/>
      <c r="L716" s="59"/>
      <c r="M716" s="59"/>
      <c r="N716" s="59"/>
      <c r="O716" s="59"/>
      <c r="P716" s="59"/>
      <c r="Q716" s="59"/>
      <c r="R716" s="59"/>
      <c r="S716" s="59"/>
      <c r="T716" s="59"/>
      <c r="U716" s="59"/>
      <c r="V716" s="59"/>
      <c r="W716" s="59"/>
      <c r="X716" s="59"/>
    </row>
    <row r="717" spans="1:24" ht="12.75" customHeight="1" x14ac:dyDescent="0.2">
      <c r="A717" s="59"/>
      <c r="B717" s="59"/>
      <c r="C717" s="59"/>
      <c r="D717" s="59"/>
      <c r="E717" s="59"/>
      <c r="F717" s="59"/>
      <c r="G717" s="59"/>
      <c r="H717" s="59"/>
      <c r="I717" s="59"/>
      <c r="J717" s="59"/>
      <c r="K717" s="59"/>
      <c r="L717" s="59"/>
      <c r="M717" s="59"/>
      <c r="N717" s="59"/>
      <c r="O717" s="59"/>
      <c r="P717" s="59"/>
      <c r="Q717" s="59"/>
      <c r="R717" s="59"/>
      <c r="S717" s="59"/>
      <c r="T717" s="59"/>
      <c r="U717" s="59"/>
      <c r="V717" s="59"/>
      <c r="W717" s="59"/>
      <c r="X717" s="59"/>
    </row>
    <row r="718" spans="1:24" ht="12.75" customHeight="1" x14ac:dyDescent="0.2">
      <c r="A718" s="59"/>
      <c r="B718" s="59"/>
      <c r="C718" s="59"/>
      <c r="D718" s="59"/>
      <c r="E718" s="59"/>
      <c r="F718" s="59"/>
      <c r="G718" s="59"/>
      <c r="H718" s="59"/>
      <c r="I718" s="59"/>
      <c r="J718" s="59"/>
      <c r="K718" s="59"/>
      <c r="L718" s="59"/>
      <c r="M718" s="59"/>
      <c r="N718" s="59"/>
      <c r="O718" s="59"/>
      <c r="P718" s="59"/>
      <c r="Q718" s="59"/>
      <c r="R718" s="59"/>
      <c r="S718" s="59"/>
      <c r="T718" s="59"/>
      <c r="U718" s="59"/>
      <c r="V718" s="59"/>
      <c r="W718" s="59"/>
      <c r="X718" s="59"/>
    </row>
    <row r="719" spans="1:24" ht="12.75" customHeight="1" x14ac:dyDescent="0.2">
      <c r="A719" s="59"/>
      <c r="B719" s="59"/>
      <c r="C719" s="59"/>
      <c r="D719" s="59"/>
      <c r="E719" s="59"/>
      <c r="F719" s="59"/>
      <c r="G719" s="59"/>
      <c r="H719" s="59"/>
      <c r="I719" s="59"/>
      <c r="J719" s="59"/>
      <c r="K719" s="59"/>
      <c r="L719" s="59"/>
      <c r="M719" s="59"/>
      <c r="N719" s="59"/>
      <c r="O719" s="59"/>
      <c r="P719" s="59"/>
      <c r="Q719" s="59"/>
      <c r="R719" s="59"/>
      <c r="S719" s="59"/>
      <c r="T719" s="59"/>
      <c r="U719" s="59"/>
      <c r="V719" s="59"/>
      <c r="W719" s="59"/>
      <c r="X719" s="59"/>
    </row>
    <row r="720" spans="1:24" ht="12.75" customHeight="1" x14ac:dyDescent="0.2">
      <c r="A720" s="59"/>
      <c r="B720" s="59"/>
      <c r="C720" s="59"/>
      <c r="D720" s="59"/>
      <c r="E720" s="59"/>
      <c r="F720" s="59"/>
      <c r="G720" s="59"/>
      <c r="H720" s="59"/>
      <c r="I720" s="59"/>
      <c r="J720" s="59"/>
      <c r="K720" s="59"/>
      <c r="L720" s="59"/>
      <c r="M720" s="59"/>
      <c r="N720" s="59"/>
      <c r="O720" s="59"/>
      <c r="P720" s="59"/>
      <c r="Q720" s="59"/>
      <c r="R720" s="59"/>
      <c r="S720" s="59"/>
      <c r="T720" s="59"/>
      <c r="U720" s="59"/>
      <c r="V720" s="59"/>
      <c r="W720" s="59"/>
      <c r="X720" s="59"/>
    </row>
    <row r="721" spans="1:24" ht="12.75" customHeight="1" x14ac:dyDescent="0.2">
      <c r="A721" s="59"/>
      <c r="B721" s="59"/>
      <c r="C721" s="59"/>
      <c r="D721" s="59"/>
      <c r="E721" s="59"/>
      <c r="F721" s="59"/>
      <c r="G721" s="59"/>
      <c r="H721" s="59"/>
      <c r="I721" s="59"/>
      <c r="J721" s="59"/>
      <c r="K721" s="59"/>
      <c r="L721" s="59"/>
      <c r="M721" s="59"/>
      <c r="N721" s="59"/>
      <c r="O721" s="59"/>
      <c r="P721" s="59"/>
      <c r="Q721" s="59"/>
      <c r="R721" s="59"/>
      <c r="S721" s="59"/>
      <c r="T721" s="59"/>
      <c r="U721" s="59"/>
      <c r="V721" s="59"/>
      <c r="W721" s="59"/>
      <c r="X721" s="59"/>
    </row>
    <row r="722" spans="1:24" ht="12.75" customHeight="1" x14ac:dyDescent="0.2">
      <c r="A722" s="59"/>
      <c r="B722" s="59"/>
      <c r="C722" s="59"/>
      <c r="D722" s="59"/>
      <c r="E722" s="59"/>
      <c r="F722" s="59"/>
      <c r="G722" s="59"/>
      <c r="H722" s="59"/>
      <c r="I722" s="59"/>
      <c r="J722" s="59"/>
      <c r="K722" s="59"/>
      <c r="L722" s="59"/>
      <c r="M722" s="59"/>
      <c r="N722" s="59"/>
      <c r="O722" s="59"/>
      <c r="P722" s="59"/>
      <c r="Q722" s="59"/>
      <c r="R722" s="59"/>
      <c r="S722" s="59"/>
      <c r="T722" s="59"/>
      <c r="U722" s="59"/>
      <c r="V722" s="59"/>
      <c r="W722" s="59"/>
      <c r="X722" s="59"/>
    </row>
    <row r="723" spans="1:24" ht="12.75" customHeight="1" x14ac:dyDescent="0.2">
      <c r="A723" s="59"/>
      <c r="B723" s="59"/>
      <c r="C723" s="59"/>
      <c r="D723" s="59"/>
      <c r="E723" s="59"/>
      <c r="F723" s="59"/>
      <c r="G723" s="59"/>
      <c r="H723" s="59"/>
      <c r="I723" s="59"/>
      <c r="J723" s="59"/>
      <c r="K723" s="59"/>
      <c r="L723" s="59"/>
      <c r="M723" s="59"/>
      <c r="N723" s="59"/>
      <c r="O723" s="59"/>
      <c r="P723" s="59"/>
      <c r="Q723" s="59"/>
      <c r="R723" s="59"/>
      <c r="S723" s="59"/>
      <c r="T723" s="59"/>
      <c r="U723" s="59"/>
      <c r="V723" s="59"/>
      <c r="W723" s="59"/>
      <c r="X723" s="59"/>
    </row>
    <row r="724" spans="1:24" ht="12.75" customHeight="1" x14ac:dyDescent="0.2">
      <c r="A724" s="59"/>
      <c r="B724" s="59"/>
      <c r="C724" s="59"/>
      <c r="D724" s="59"/>
      <c r="E724" s="59"/>
      <c r="F724" s="59"/>
      <c r="G724" s="59"/>
      <c r="H724" s="59"/>
      <c r="I724" s="59"/>
      <c r="J724" s="59"/>
      <c r="K724" s="59"/>
      <c r="L724" s="59"/>
      <c r="M724" s="59"/>
      <c r="N724" s="59"/>
      <c r="O724" s="59"/>
      <c r="P724" s="59"/>
      <c r="Q724" s="59"/>
      <c r="R724" s="59"/>
      <c r="S724" s="59"/>
      <c r="T724" s="59"/>
      <c r="U724" s="59"/>
      <c r="V724" s="59"/>
      <c r="W724" s="59"/>
      <c r="X724" s="59"/>
    </row>
    <row r="725" spans="1:24" ht="12.75" customHeight="1" x14ac:dyDescent="0.2">
      <c r="A725" s="59"/>
      <c r="B725" s="59"/>
      <c r="C725" s="59"/>
      <c r="D725" s="59"/>
      <c r="E725" s="59"/>
      <c r="F725" s="59"/>
      <c r="G725" s="59"/>
      <c r="H725" s="59"/>
      <c r="I725" s="59"/>
      <c r="J725" s="59"/>
      <c r="K725" s="59"/>
      <c r="L725" s="59"/>
      <c r="M725" s="59"/>
      <c r="N725" s="59"/>
      <c r="O725" s="59"/>
      <c r="P725" s="59"/>
      <c r="Q725" s="59"/>
      <c r="R725" s="59"/>
      <c r="S725" s="59"/>
      <c r="T725" s="59"/>
      <c r="U725" s="59"/>
      <c r="V725" s="59"/>
      <c r="W725" s="59"/>
      <c r="X725" s="59"/>
    </row>
    <row r="726" spans="1:24" ht="12.75" customHeight="1" x14ac:dyDescent="0.2">
      <c r="A726" s="59"/>
      <c r="B726" s="59"/>
      <c r="C726" s="59"/>
      <c r="D726" s="59"/>
      <c r="E726" s="59"/>
      <c r="F726" s="59"/>
      <c r="G726" s="59"/>
      <c r="H726" s="59"/>
      <c r="I726" s="59"/>
      <c r="J726" s="59"/>
      <c r="K726" s="59"/>
      <c r="L726" s="59"/>
      <c r="M726" s="59"/>
      <c r="N726" s="59"/>
      <c r="O726" s="59"/>
      <c r="P726" s="59"/>
      <c r="Q726" s="59"/>
      <c r="R726" s="59"/>
      <c r="S726" s="59"/>
      <c r="T726" s="59"/>
      <c r="U726" s="59"/>
      <c r="V726" s="59"/>
      <c r="W726" s="59"/>
      <c r="X726" s="59"/>
    </row>
    <row r="727" spans="1:24" ht="12.75" customHeight="1" x14ac:dyDescent="0.2">
      <c r="A727" s="59"/>
      <c r="B727" s="59"/>
      <c r="C727" s="59"/>
      <c r="D727" s="59"/>
      <c r="E727" s="59"/>
      <c r="F727" s="59"/>
      <c r="G727" s="59"/>
      <c r="H727" s="59"/>
      <c r="I727" s="59"/>
      <c r="J727" s="59"/>
      <c r="K727" s="59"/>
      <c r="L727" s="59"/>
      <c r="M727" s="59"/>
      <c r="N727" s="59"/>
      <c r="O727" s="59"/>
      <c r="P727" s="59"/>
      <c r="Q727" s="59"/>
      <c r="R727" s="59"/>
      <c r="S727" s="59"/>
      <c r="T727" s="59"/>
      <c r="U727" s="59"/>
      <c r="V727" s="59"/>
      <c r="W727" s="59"/>
      <c r="X727" s="59"/>
    </row>
    <row r="728" spans="1:24" ht="12.75" customHeight="1" x14ac:dyDescent="0.2">
      <c r="A728" s="59"/>
      <c r="B728" s="59"/>
      <c r="C728" s="59"/>
      <c r="D728" s="59"/>
      <c r="E728" s="59"/>
      <c r="F728" s="59"/>
      <c r="G728" s="59"/>
      <c r="H728" s="59"/>
      <c r="I728" s="59"/>
      <c r="J728" s="59"/>
      <c r="K728" s="59"/>
      <c r="L728" s="59"/>
      <c r="M728" s="59"/>
      <c r="N728" s="59"/>
      <c r="O728" s="59"/>
      <c r="P728" s="59"/>
      <c r="Q728" s="59"/>
      <c r="R728" s="59"/>
      <c r="S728" s="59"/>
      <c r="T728" s="59"/>
      <c r="U728" s="59"/>
      <c r="V728" s="59"/>
      <c r="W728" s="59"/>
      <c r="X728" s="59"/>
    </row>
    <row r="729" spans="1:24" ht="12.75" customHeight="1" x14ac:dyDescent="0.2">
      <c r="A729" s="59"/>
      <c r="B729" s="59"/>
      <c r="C729" s="59"/>
      <c r="D729" s="59"/>
      <c r="E729" s="59"/>
      <c r="F729" s="59"/>
      <c r="G729" s="59"/>
      <c r="H729" s="59"/>
      <c r="I729" s="59"/>
      <c r="J729" s="59"/>
      <c r="K729" s="59"/>
      <c r="L729" s="59"/>
      <c r="M729" s="59"/>
      <c r="N729" s="59"/>
      <c r="O729" s="59"/>
      <c r="P729" s="59"/>
      <c r="Q729" s="59"/>
      <c r="R729" s="59"/>
      <c r="S729" s="59"/>
      <c r="T729" s="59"/>
      <c r="U729" s="59"/>
      <c r="V729" s="59"/>
      <c r="W729" s="59"/>
      <c r="X729" s="59"/>
    </row>
    <row r="730" spans="1:24" ht="12.75" customHeight="1" x14ac:dyDescent="0.2">
      <c r="A730" s="59"/>
      <c r="B730" s="59"/>
      <c r="C730" s="59"/>
      <c r="D730" s="59"/>
      <c r="E730" s="59"/>
      <c r="F730" s="59"/>
      <c r="G730" s="59"/>
      <c r="H730" s="59"/>
      <c r="I730" s="59"/>
      <c r="J730" s="59"/>
      <c r="K730" s="59"/>
      <c r="L730" s="59"/>
      <c r="M730" s="59"/>
      <c r="N730" s="59"/>
      <c r="O730" s="59"/>
      <c r="P730" s="59"/>
      <c r="Q730" s="59"/>
      <c r="R730" s="59"/>
      <c r="S730" s="59"/>
      <c r="T730" s="59"/>
      <c r="U730" s="59"/>
      <c r="V730" s="59"/>
      <c r="W730" s="59"/>
      <c r="X730" s="59"/>
    </row>
    <row r="731" spans="1:24" ht="12.75" customHeight="1" x14ac:dyDescent="0.2">
      <c r="A731" s="59"/>
      <c r="B731" s="59"/>
      <c r="C731" s="59"/>
      <c r="D731" s="59"/>
      <c r="E731" s="59"/>
      <c r="F731" s="59"/>
      <c r="G731" s="59"/>
      <c r="H731" s="59"/>
      <c r="I731" s="59"/>
      <c r="J731" s="59"/>
      <c r="K731" s="59"/>
      <c r="L731" s="59"/>
      <c r="M731" s="59"/>
      <c r="N731" s="59"/>
      <c r="O731" s="59"/>
      <c r="P731" s="59"/>
      <c r="Q731" s="59"/>
      <c r="R731" s="59"/>
      <c r="S731" s="59"/>
      <c r="T731" s="59"/>
      <c r="U731" s="59"/>
      <c r="V731" s="59"/>
      <c r="W731" s="59"/>
      <c r="X731" s="59"/>
    </row>
    <row r="732" spans="1:24" ht="12.75" customHeight="1" x14ac:dyDescent="0.2">
      <c r="A732" s="59"/>
      <c r="B732" s="59"/>
      <c r="C732" s="59"/>
      <c r="D732" s="59"/>
      <c r="E732" s="59"/>
      <c r="F732" s="59"/>
      <c r="G732" s="59"/>
      <c r="H732" s="59"/>
      <c r="I732" s="59"/>
      <c r="J732" s="59"/>
      <c r="K732" s="59"/>
      <c r="L732" s="59"/>
      <c r="M732" s="59"/>
      <c r="N732" s="59"/>
      <c r="O732" s="59"/>
      <c r="P732" s="59"/>
      <c r="Q732" s="59"/>
      <c r="R732" s="59"/>
      <c r="S732" s="59"/>
      <c r="T732" s="59"/>
      <c r="U732" s="59"/>
      <c r="V732" s="59"/>
      <c r="W732" s="59"/>
      <c r="X732" s="59"/>
    </row>
    <row r="733" spans="1:24" ht="12.75" customHeight="1" x14ac:dyDescent="0.2">
      <c r="A733" s="59"/>
      <c r="B733" s="59"/>
      <c r="C733" s="59"/>
      <c r="D733" s="59"/>
      <c r="E733" s="59"/>
      <c r="F733" s="59"/>
      <c r="G733" s="59"/>
      <c r="H733" s="59"/>
      <c r="I733" s="59"/>
      <c r="J733" s="59"/>
      <c r="K733" s="59"/>
      <c r="L733" s="59"/>
      <c r="M733" s="59"/>
      <c r="N733" s="59"/>
      <c r="O733" s="59"/>
      <c r="P733" s="59"/>
      <c r="Q733" s="59"/>
      <c r="R733" s="59"/>
      <c r="S733" s="59"/>
      <c r="T733" s="59"/>
      <c r="U733" s="59"/>
      <c r="V733" s="59"/>
      <c r="W733" s="59"/>
      <c r="X733" s="59"/>
    </row>
    <row r="734" spans="1:24" ht="12.75" customHeight="1" x14ac:dyDescent="0.2">
      <c r="A734" s="59"/>
      <c r="B734" s="59"/>
      <c r="C734" s="59"/>
      <c r="D734" s="59"/>
      <c r="E734" s="59"/>
      <c r="F734" s="59"/>
      <c r="G734" s="59"/>
      <c r="H734" s="59"/>
      <c r="I734" s="59"/>
      <c r="J734" s="59"/>
      <c r="K734" s="59"/>
      <c r="L734" s="59"/>
      <c r="M734" s="59"/>
      <c r="N734" s="59"/>
      <c r="O734" s="59"/>
      <c r="P734" s="59"/>
      <c r="Q734" s="59"/>
      <c r="R734" s="59"/>
      <c r="S734" s="59"/>
      <c r="T734" s="59"/>
      <c r="U734" s="59"/>
      <c r="V734" s="59"/>
      <c r="W734" s="59"/>
      <c r="X734" s="59"/>
    </row>
    <row r="735" spans="1:24" ht="12.75" customHeight="1" x14ac:dyDescent="0.2">
      <c r="A735" s="59"/>
      <c r="B735" s="59"/>
      <c r="C735" s="59"/>
      <c r="D735" s="59"/>
      <c r="E735" s="59"/>
      <c r="F735" s="59"/>
      <c r="G735" s="59"/>
      <c r="H735" s="59"/>
      <c r="I735" s="59"/>
      <c r="J735" s="59"/>
      <c r="K735" s="59"/>
      <c r="L735" s="59"/>
      <c r="M735" s="59"/>
      <c r="N735" s="59"/>
      <c r="O735" s="59"/>
      <c r="P735" s="59"/>
      <c r="Q735" s="59"/>
      <c r="R735" s="59"/>
      <c r="S735" s="59"/>
      <c r="T735" s="59"/>
      <c r="U735" s="59"/>
      <c r="V735" s="59"/>
      <c r="W735" s="59"/>
      <c r="X735" s="59"/>
    </row>
    <row r="736" spans="1:24" ht="12.75" customHeight="1" x14ac:dyDescent="0.2">
      <c r="A736" s="59"/>
      <c r="B736" s="59"/>
      <c r="C736" s="59"/>
      <c r="D736" s="59"/>
      <c r="E736" s="59"/>
      <c r="F736" s="59"/>
      <c r="G736" s="59"/>
      <c r="H736" s="59"/>
      <c r="I736" s="59"/>
      <c r="J736" s="59"/>
      <c r="K736" s="59"/>
      <c r="L736" s="59"/>
      <c r="M736" s="59"/>
      <c r="N736" s="59"/>
      <c r="O736" s="59"/>
      <c r="P736" s="59"/>
      <c r="Q736" s="59"/>
      <c r="R736" s="59"/>
      <c r="S736" s="59"/>
      <c r="T736" s="59"/>
      <c r="U736" s="59"/>
      <c r="V736" s="59"/>
      <c r="W736" s="59"/>
      <c r="X736" s="59"/>
    </row>
    <row r="737" spans="1:24" ht="12.75" customHeight="1" x14ac:dyDescent="0.2">
      <c r="A737" s="59"/>
      <c r="B737" s="59"/>
      <c r="C737" s="59"/>
      <c r="D737" s="59"/>
      <c r="E737" s="59"/>
      <c r="F737" s="59"/>
      <c r="G737" s="59"/>
      <c r="H737" s="59"/>
      <c r="I737" s="59"/>
      <c r="J737" s="59"/>
      <c r="K737" s="59"/>
      <c r="L737" s="59"/>
      <c r="M737" s="59"/>
      <c r="N737" s="59"/>
      <c r="O737" s="59"/>
      <c r="P737" s="59"/>
      <c r="Q737" s="59"/>
      <c r="R737" s="59"/>
      <c r="S737" s="59"/>
      <c r="T737" s="59"/>
      <c r="U737" s="59"/>
      <c r="V737" s="59"/>
      <c r="W737" s="59"/>
      <c r="X737" s="59"/>
    </row>
    <row r="738" spans="1:24" ht="12.75" customHeight="1" x14ac:dyDescent="0.2">
      <c r="A738" s="59"/>
      <c r="B738" s="59"/>
      <c r="C738" s="59"/>
      <c r="D738" s="59"/>
      <c r="E738" s="59"/>
      <c r="F738" s="59"/>
      <c r="G738" s="59"/>
      <c r="H738" s="59"/>
      <c r="I738" s="59"/>
      <c r="J738" s="59"/>
      <c r="K738" s="59"/>
      <c r="L738" s="59"/>
      <c r="M738" s="59"/>
      <c r="N738" s="59"/>
      <c r="O738" s="59"/>
      <c r="P738" s="59"/>
      <c r="Q738" s="59"/>
      <c r="R738" s="59"/>
      <c r="S738" s="59"/>
      <c r="T738" s="59"/>
      <c r="U738" s="59"/>
      <c r="V738" s="59"/>
      <c r="W738" s="59"/>
      <c r="X738" s="59"/>
    </row>
    <row r="739" spans="1:24" ht="12.75" customHeight="1" x14ac:dyDescent="0.2">
      <c r="A739" s="59"/>
      <c r="B739" s="59"/>
      <c r="C739" s="59"/>
      <c r="D739" s="59"/>
      <c r="E739" s="59"/>
      <c r="F739" s="59"/>
      <c r="G739" s="59"/>
      <c r="H739" s="59"/>
      <c r="I739" s="59"/>
      <c r="J739" s="59"/>
      <c r="K739" s="59"/>
      <c r="L739" s="59"/>
      <c r="M739" s="59"/>
      <c r="N739" s="59"/>
      <c r="O739" s="59"/>
      <c r="P739" s="59"/>
      <c r="Q739" s="59"/>
      <c r="R739" s="59"/>
      <c r="S739" s="59"/>
      <c r="T739" s="59"/>
      <c r="U739" s="59"/>
      <c r="V739" s="59"/>
      <c r="W739" s="59"/>
      <c r="X739" s="59"/>
    </row>
    <row r="740" spans="1:24" ht="12.75" customHeight="1" x14ac:dyDescent="0.2">
      <c r="A740" s="59"/>
      <c r="B740" s="59"/>
      <c r="C740" s="59"/>
      <c r="D740" s="59"/>
      <c r="E740" s="59"/>
      <c r="F740" s="59"/>
      <c r="G740" s="59"/>
      <c r="H740" s="59"/>
      <c r="I740" s="59"/>
      <c r="J740" s="59"/>
      <c r="K740" s="59"/>
      <c r="L740" s="59"/>
      <c r="M740" s="59"/>
      <c r="N740" s="59"/>
      <c r="O740" s="59"/>
      <c r="P740" s="59"/>
      <c r="Q740" s="59"/>
      <c r="R740" s="59"/>
      <c r="S740" s="59"/>
      <c r="T740" s="59"/>
      <c r="U740" s="59"/>
      <c r="V740" s="59"/>
      <c r="W740" s="59"/>
      <c r="X740" s="59"/>
    </row>
    <row r="741" spans="1:24" ht="12.75" customHeight="1" x14ac:dyDescent="0.2">
      <c r="A741" s="59"/>
      <c r="B741" s="59"/>
      <c r="C741" s="59"/>
      <c r="D741" s="59"/>
      <c r="E741" s="59"/>
      <c r="F741" s="59"/>
      <c r="G741" s="59"/>
      <c r="H741" s="59"/>
      <c r="I741" s="59"/>
      <c r="J741" s="59"/>
      <c r="K741" s="59"/>
      <c r="L741" s="59"/>
      <c r="M741" s="59"/>
      <c r="N741" s="59"/>
      <c r="O741" s="59"/>
      <c r="P741" s="59"/>
      <c r="Q741" s="59"/>
      <c r="R741" s="59"/>
      <c r="S741" s="59"/>
      <c r="T741" s="59"/>
      <c r="U741" s="59"/>
      <c r="V741" s="59"/>
      <c r="W741" s="59"/>
      <c r="X741" s="59"/>
    </row>
    <row r="742" spans="1:24" ht="12.75" customHeight="1" x14ac:dyDescent="0.2">
      <c r="A742" s="59"/>
      <c r="B742" s="59"/>
      <c r="C742" s="59"/>
      <c r="D742" s="59"/>
      <c r="E742" s="59"/>
      <c r="F742" s="59"/>
      <c r="G742" s="59"/>
      <c r="H742" s="59"/>
      <c r="I742" s="59"/>
      <c r="J742" s="59"/>
      <c r="K742" s="59"/>
      <c r="L742" s="59"/>
      <c r="M742" s="59"/>
      <c r="N742" s="59"/>
      <c r="O742" s="59"/>
      <c r="P742" s="59"/>
      <c r="Q742" s="59"/>
      <c r="R742" s="59"/>
      <c r="S742" s="59"/>
      <c r="T742" s="59"/>
      <c r="U742" s="59"/>
      <c r="V742" s="59"/>
      <c r="W742" s="59"/>
      <c r="X742" s="59"/>
    </row>
    <row r="743" spans="1:24" ht="12.75" customHeight="1" x14ac:dyDescent="0.2">
      <c r="A743" s="59"/>
      <c r="B743" s="59"/>
      <c r="C743" s="59"/>
      <c r="D743" s="59"/>
      <c r="E743" s="59"/>
      <c r="F743" s="59"/>
      <c r="G743" s="59"/>
      <c r="H743" s="59"/>
      <c r="I743" s="59"/>
      <c r="J743" s="59"/>
      <c r="K743" s="59"/>
      <c r="L743" s="59"/>
      <c r="M743" s="59"/>
      <c r="N743" s="59"/>
      <c r="O743" s="59"/>
      <c r="P743" s="59"/>
      <c r="Q743" s="59"/>
      <c r="R743" s="59"/>
      <c r="S743" s="59"/>
      <c r="T743" s="59"/>
      <c r="U743" s="59"/>
      <c r="V743" s="59"/>
      <c r="W743" s="59"/>
      <c r="X743" s="59"/>
    </row>
    <row r="744" spans="1:24" ht="12.75" customHeight="1" x14ac:dyDescent="0.2">
      <c r="A744" s="59"/>
      <c r="B744" s="59"/>
      <c r="C744" s="59"/>
      <c r="D744" s="59"/>
      <c r="E744" s="59"/>
      <c r="F744" s="59"/>
      <c r="G744" s="59"/>
      <c r="H744" s="59"/>
      <c r="I744" s="59"/>
      <c r="J744" s="59"/>
      <c r="K744" s="59"/>
      <c r="L744" s="59"/>
      <c r="M744" s="59"/>
      <c r="N744" s="59"/>
      <c r="O744" s="59"/>
      <c r="P744" s="59"/>
      <c r="Q744" s="59"/>
      <c r="R744" s="59"/>
      <c r="S744" s="59"/>
      <c r="T744" s="59"/>
      <c r="U744" s="59"/>
      <c r="V744" s="59"/>
      <c r="W744" s="59"/>
      <c r="X744" s="59"/>
    </row>
    <row r="745" spans="1:24" ht="12.75" customHeight="1" x14ac:dyDescent="0.2">
      <c r="A745" s="59"/>
      <c r="B745" s="59"/>
      <c r="C745" s="59"/>
      <c r="D745" s="59"/>
      <c r="E745" s="59"/>
      <c r="F745" s="59"/>
      <c r="G745" s="59"/>
      <c r="H745" s="59"/>
      <c r="I745" s="59"/>
      <c r="J745" s="59"/>
      <c r="K745" s="59"/>
      <c r="L745" s="59"/>
      <c r="M745" s="59"/>
      <c r="N745" s="59"/>
      <c r="O745" s="59"/>
      <c r="P745" s="59"/>
      <c r="Q745" s="59"/>
      <c r="R745" s="59"/>
      <c r="S745" s="59"/>
      <c r="T745" s="59"/>
      <c r="U745" s="59"/>
      <c r="V745" s="59"/>
      <c r="W745" s="59"/>
      <c r="X745" s="59"/>
    </row>
    <row r="746" spans="1:24" ht="12.75" customHeight="1" x14ac:dyDescent="0.2">
      <c r="A746" s="59"/>
      <c r="B746" s="59"/>
      <c r="C746" s="59"/>
      <c r="D746" s="59"/>
      <c r="E746" s="59"/>
      <c r="F746" s="59"/>
      <c r="G746" s="59"/>
      <c r="H746" s="59"/>
      <c r="I746" s="59"/>
      <c r="J746" s="59"/>
      <c r="K746" s="59"/>
      <c r="L746" s="59"/>
      <c r="M746" s="59"/>
      <c r="N746" s="59"/>
      <c r="O746" s="59"/>
      <c r="P746" s="59"/>
      <c r="Q746" s="59"/>
      <c r="R746" s="59"/>
      <c r="S746" s="59"/>
      <c r="T746" s="59"/>
      <c r="U746" s="59"/>
      <c r="V746" s="59"/>
      <c r="W746" s="59"/>
      <c r="X746" s="59"/>
    </row>
    <row r="747" spans="1:24" ht="12.75" customHeight="1" x14ac:dyDescent="0.2">
      <c r="A747" s="59"/>
      <c r="B747" s="59"/>
      <c r="C747" s="59"/>
      <c r="D747" s="59"/>
      <c r="E747" s="59"/>
      <c r="F747" s="59"/>
      <c r="G747" s="59"/>
      <c r="H747" s="59"/>
      <c r="I747" s="59"/>
      <c r="J747" s="59"/>
      <c r="K747" s="59"/>
      <c r="L747" s="59"/>
      <c r="M747" s="59"/>
      <c r="N747" s="59"/>
      <c r="O747" s="59"/>
      <c r="P747" s="59"/>
      <c r="Q747" s="59"/>
      <c r="R747" s="59"/>
      <c r="S747" s="59"/>
      <c r="T747" s="59"/>
      <c r="U747" s="59"/>
      <c r="V747" s="59"/>
      <c r="W747" s="59"/>
      <c r="X747" s="59"/>
    </row>
    <row r="748" spans="1:24" ht="12.75" customHeight="1" x14ac:dyDescent="0.2">
      <c r="A748" s="59"/>
      <c r="B748" s="59"/>
      <c r="C748" s="59"/>
      <c r="D748" s="59"/>
      <c r="E748" s="59"/>
      <c r="F748" s="59"/>
      <c r="G748" s="59"/>
      <c r="H748" s="59"/>
      <c r="I748" s="59"/>
      <c r="J748" s="59"/>
      <c r="K748" s="59"/>
      <c r="L748" s="59"/>
      <c r="M748" s="59"/>
      <c r="N748" s="59"/>
      <c r="O748" s="59"/>
      <c r="P748" s="59"/>
      <c r="Q748" s="59"/>
      <c r="R748" s="59"/>
      <c r="S748" s="59"/>
      <c r="T748" s="59"/>
      <c r="U748" s="59"/>
      <c r="V748" s="59"/>
      <c r="W748" s="59"/>
      <c r="X748" s="59"/>
    </row>
    <row r="749" spans="1:24" ht="12.75" customHeight="1" x14ac:dyDescent="0.2">
      <c r="A749" s="59"/>
      <c r="B749" s="59"/>
      <c r="C749" s="59"/>
      <c r="D749" s="59"/>
      <c r="E749" s="59"/>
      <c r="F749" s="59"/>
      <c r="G749" s="59"/>
      <c r="H749" s="59"/>
      <c r="I749" s="59"/>
      <c r="J749" s="59"/>
      <c r="K749" s="59"/>
      <c r="L749" s="59"/>
      <c r="M749" s="59"/>
      <c r="N749" s="59"/>
      <c r="O749" s="59"/>
      <c r="P749" s="59"/>
      <c r="Q749" s="59"/>
      <c r="R749" s="59"/>
      <c r="S749" s="59"/>
      <c r="T749" s="59"/>
      <c r="U749" s="59"/>
      <c r="V749" s="59"/>
      <c r="W749" s="59"/>
      <c r="X749" s="59"/>
    </row>
    <row r="750" spans="1:24" ht="12.75" customHeight="1" x14ac:dyDescent="0.2">
      <c r="A750" s="59"/>
      <c r="B750" s="59"/>
      <c r="C750" s="59"/>
      <c r="D750" s="59"/>
      <c r="E750" s="59"/>
      <c r="F750" s="59"/>
      <c r="G750" s="59"/>
      <c r="H750" s="59"/>
      <c r="I750" s="59"/>
      <c r="J750" s="59"/>
      <c r="K750" s="59"/>
      <c r="L750" s="59"/>
      <c r="M750" s="59"/>
      <c r="N750" s="59"/>
      <c r="O750" s="59"/>
      <c r="P750" s="59"/>
      <c r="Q750" s="59"/>
      <c r="R750" s="59"/>
      <c r="S750" s="59"/>
      <c r="T750" s="59"/>
      <c r="U750" s="59"/>
      <c r="V750" s="59"/>
      <c r="W750" s="59"/>
      <c r="X750" s="59"/>
    </row>
    <row r="751" spans="1:24" ht="12.75" customHeight="1" x14ac:dyDescent="0.2">
      <c r="A751" s="59"/>
      <c r="B751" s="59"/>
      <c r="C751" s="59"/>
      <c r="D751" s="59"/>
      <c r="E751" s="59"/>
      <c r="F751" s="59"/>
      <c r="G751" s="59"/>
      <c r="H751" s="59"/>
      <c r="I751" s="59"/>
      <c r="J751" s="59"/>
      <c r="K751" s="59"/>
      <c r="L751" s="59"/>
      <c r="M751" s="59"/>
      <c r="N751" s="59"/>
      <c r="O751" s="59"/>
      <c r="P751" s="59"/>
      <c r="Q751" s="59"/>
      <c r="R751" s="59"/>
      <c r="S751" s="59"/>
      <c r="T751" s="59"/>
      <c r="U751" s="59"/>
      <c r="V751" s="59"/>
      <c r="W751" s="59"/>
      <c r="X751" s="59"/>
    </row>
    <row r="752" spans="1:24" ht="12.75" customHeight="1" x14ac:dyDescent="0.2">
      <c r="A752" s="59"/>
      <c r="B752" s="59"/>
      <c r="C752" s="59"/>
      <c r="D752" s="59"/>
      <c r="E752" s="59"/>
      <c r="F752" s="59"/>
      <c r="G752" s="59"/>
      <c r="H752" s="59"/>
      <c r="I752" s="59"/>
      <c r="J752" s="59"/>
      <c r="K752" s="59"/>
      <c r="L752" s="59"/>
      <c r="M752" s="59"/>
      <c r="N752" s="59"/>
      <c r="O752" s="59"/>
      <c r="P752" s="59"/>
      <c r="Q752" s="59"/>
      <c r="R752" s="59"/>
      <c r="S752" s="59"/>
      <c r="T752" s="59"/>
      <c r="U752" s="59"/>
      <c r="V752" s="59"/>
      <c r="W752" s="59"/>
      <c r="X752" s="59"/>
    </row>
    <row r="753" spans="1:24" ht="12.75" customHeight="1" x14ac:dyDescent="0.2">
      <c r="A753" s="59"/>
      <c r="B753" s="59"/>
      <c r="C753" s="59"/>
      <c r="D753" s="59"/>
      <c r="E753" s="59"/>
      <c r="F753" s="59"/>
      <c r="G753" s="59"/>
      <c r="H753" s="59"/>
      <c r="I753" s="59"/>
      <c r="J753" s="59"/>
      <c r="K753" s="59"/>
      <c r="L753" s="59"/>
      <c r="M753" s="59"/>
      <c r="N753" s="59"/>
      <c r="O753" s="59"/>
      <c r="P753" s="59"/>
      <c r="Q753" s="59"/>
      <c r="R753" s="59"/>
      <c r="S753" s="59"/>
      <c r="T753" s="59"/>
      <c r="U753" s="59"/>
      <c r="V753" s="59"/>
      <c r="W753" s="59"/>
      <c r="X753" s="59"/>
    </row>
    <row r="754" spans="1:24" ht="12.75" customHeight="1" x14ac:dyDescent="0.2">
      <c r="A754" s="59"/>
      <c r="B754" s="59"/>
      <c r="C754" s="59"/>
      <c r="D754" s="59"/>
      <c r="E754" s="59"/>
      <c r="F754" s="59"/>
      <c r="G754" s="59"/>
      <c r="H754" s="59"/>
      <c r="I754" s="59"/>
      <c r="J754" s="59"/>
      <c r="K754" s="59"/>
      <c r="L754" s="59"/>
      <c r="M754" s="59"/>
      <c r="N754" s="59"/>
      <c r="O754" s="59"/>
      <c r="P754" s="59"/>
      <c r="Q754" s="59"/>
      <c r="R754" s="59"/>
      <c r="S754" s="59"/>
      <c r="T754" s="59"/>
      <c r="U754" s="59"/>
      <c r="V754" s="59"/>
      <c r="W754" s="59"/>
      <c r="X754" s="59"/>
    </row>
    <row r="755" spans="1:24" ht="12.75" customHeight="1" x14ac:dyDescent="0.2">
      <c r="A755" s="59"/>
      <c r="B755" s="59"/>
      <c r="C755" s="59"/>
      <c r="D755" s="59"/>
      <c r="E755" s="59"/>
      <c r="F755" s="59"/>
      <c r="G755" s="59"/>
      <c r="H755" s="59"/>
      <c r="I755" s="59"/>
      <c r="J755" s="59"/>
      <c r="K755" s="59"/>
      <c r="L755" s="59"/>
      <c r="M755" s="59"/>
      <c r="N755" s="59"/>
      <c r="O755" s="59"/>
      <c r="P755" s="59"/>
      <c r="Q755" s="59"/>
      <c r="R755" s="59"/>
      <c r="S755" s="59"/>
      <c r="T755" s="59"/>
      <c r="U755" s="59"/>
      <c r="V755" s="59"/>
      <c r="W755" s="59"/>
      <c r="X755" s="59"/>
    </row>
    <row r="756" spans="1:24" ht="12.75" customHeight="1" x14ac:dyDescent="0.2">
      <c r="A756" s="59"/>
      <c r="B756" s="59"/>
      <c r="C756" s="59"/>
      <c r="D756" s="59"/>
      <c r="E756" s="59"/>
      <c r="F756" s="59"/>
      <c r="G756" s="59"/>
      <c r="H756" s="59"/>
      <c r="I756" s="59"/>
      <c r="J756" s="59"/>
      <c r="K756" s="59"/>
      <c r="L756" s="59"/>
      <c r="M756" s="59"/>
      <c r="N756" s="59"/>
      <c r="O756" s="59"/>
      <c r="P756" s="59"/>
      <c r="Q756" s="59"/>
      <c r="R756" s="59"/>
      <c r="S756" s="59"/>
      <c r="T756" s="59"/>
      <c r="U756" s="59"/>
      <c r="V756" s="59"/>
      <c r="W756" s="59"/>
      <c r="X756" s="59"/>
    </row>
    <row r="757" spans="1:24" ht="12.75" customHeight="1" x14ac:dyDescent="0.2">
      <c r="A757" s="59"/>
      <c r="B757" s="59"/>
      <c r="C757" s="59"/>
      <c r="D757" s="59"/>
      <c r="E757" s="59"/>
      <c r="F757" s="59"/>
      <c r="G757" s="59"/>
      <c r="H757" s="59"/>
      <c r="I757" s="59"/>
      <c r="J757" s="59"/>
      <c r="K757" s="59"/>
      <c r="L757" s="59"/>
      <c r="M757" s="59"/>
      <c r="N757" s="59"/>
      <c r="O757" s="59"/>
      <c r="P757" s="59"/>
      <c r="Q757" s="59"/>
      <c r="R757" s="59"/>
      <c r="S757" s="59"/>
      <c r="T757" s="59"/>
      <c r="U757" s="59"/>
      <c r="V757" s="59"/>
      <c r="W757" s="59"/>
      <c r="X757" s="59"/>
    </row>
    <row r="758" spans="1:24" ht="12.75" customHeight="1" x14ac:dyDescent="0.2">
      <c r="A758" s="59"/>
      <c r="B758" s="59"/>
      <c r="C758" s="59"/>
      <c r="D758" s="59"/>
      <c r="E758" s="59"/>
      <c r="F758" s="59"/>
      <c r="G758" s="59"/>
      <c r="H758" s="59"/>
      <c r="I758" s="59"/>
      <c r="J758" s="59"/>
      <c r="K758" s="59"/>
      <c r="L758" s="59"/>
      <c r="M758" s="59"/>
      <c r="N758" s="59"/>
      <c r="O758" s="59"/>
      <c r="P758" s="59"/>
      <c r="Q758" s="59"/>
      <c r="R758" s="59"/>
      <c r="S758" s="59"/>
      <c r="T758" s="59"/>
      <c r="U758" s="59"/>
      <c r="V758" s="59"/>
      <c r="W758" s="59"/>
      <c r="X758" s="59"/>
    </row>
    <row r="759" spans="1:24" ht="12.75" customHeight="1" x14ac:dyDescent="0.2">
      <c r="A759" s="59"/>
      <c r="B759" s="59"/>
      <c r="C759" s="59"/>
      <c r="D759" s="59"/>
      <c r="E759" s="59"/>
      <c r="F759" s="59"/>
      <c r="G759" s="59"/>
      <c r="H759" s="59"/>
      <c r="I759" s="59"/>
      <c r="J759" s="59"/>
      <c r="K759" s="59"/>
      <c r="L759" s="59"/>
      <c r="M759" s="59"/>
      <c r="N759" s="59"/>
      <c r="O759" s="59"/>
      <c r="P759" s="59"/>
      <c r="Q759" s="59"/>
      <c r="R759" s="59"/>
      <c r="S759" s="59"/>
      <c r="T759" s="59"/>
      <c r="U759" s="59"/>
      <c r="V759" s="59"/>
      <c r="W759" s="59"/>
      <c r="X759" s="59"/>
    </row>
    <row r="760" spans="1:24" ht="12.75" customHeight="1" x14ac:dyDescent="0.2">
      <c r="A760" s="59"/>
      <c r="B760" s="59"/>
      <c r="C760" s="59"/>
      <c r="D760" s="59"/>
      <c r="E760" s="59"/>
      <c r="F760" s="59"/>
      <c r="G760" s="59"/>
      <c r="H760" s="59"/>
      <c r="I760" s="59"/>
      <c r="J760" s="59"/>
      <c r="K760" s="59"/>
      <c r="L760" s="59"/>
      <c r="M760" s="59"/>
      <c r="N760" s="59"/>
      <c r="O760" s="59"/>
      <c r="P760" s="59"/>
      <c r="Q760" s="59"/>
      <c r="R760" s="59"/>
      <c r="S760" s="59"/>
      <c r="T760" s="59"/>
      <c r="U760" s="59"/>
      <c r="V760" s="59"/>
      <c r="W760" s="59"/>
      <c r="X760" s="59"/>
    </row>
    <row r="761" spans="1:24" ht="12.75" customHeight="1" x14ac:dyDescent="0.2">
      <c r="A761" s="59"/>
      <c r="B761" s="59"/>
      <c r="C761" s="59"/>
      <c r="D761" s="59"/>
      <c r="E761" s="59"/>
      <c r="F761" s="59"/>
      <c r="G761" s="59"/>
      <c r="H761" s="59"/>
      <c r="I761" s="59"/>
      <c r="J761" s="59"/>
      <c r="K761" s="59"/>
      <c r="L761" s="59"/>
      <c r="M761" s="59"/>
      <c r="N761" s="59"/>
      <c r="O761" s="59"/>
      <c r="P761" s="59"/>
      <c r="Q761" s="59"/>
      <c r="R761" s="59"/>
      <c r="S761" s="59"/>
      <c r="T761" s="59"/>
      <c r="U761" s="59"/>
      <c r="V761" s="59"/>
      <c r="W761" s="59"/>
      <c r="X761" s="59"/>
    </row>
    <row r="762" spans="1:24" ht="12.75" customHeight="1" x14ac:dyDescent="0.2">
      <c r="A762" s="59"/>
      <c r="B762" s="59"/>
      <c r="C762" s="59"/>
      <c r="D762" s="59"/>
      <c r="E762" s="59"/>
      <c r="F762" s="59"/>
      <c r="G762" s="59"/>
      <c r="H762" s="59"/>
      <c r="I762" s="59"/>
      <c r="J762" s="59"/>
      <c r="K762" s="59"/>
      <c r="L762" s="59"/>
      <c r="M762" s="59"/>
      <c r="N762" s="59"/>
      <c r="O762" s="59"/>
      <c r="P762" s="59"/>
      <c r="Q762" s="59"/>
      <c r="R762" s="59"/>
      <c r="S762" s="59"/>
      <c r="T762" s="59"/>
      <c r="U762" s="59"/>
      <c r="V762" s="59"/>
      <c r="W762" s="59"/>
      <c r="X762" s="59"/>
    </row>
    <row r="763" spans="1:24" ht="12.75" customHeight="1" x14ac:dyDescent="0.2">
      <c r="A763" s="59"/>
      <c r="B763" s="59"/>
      <c r="C763" s="59"/>
      <c r="D763" s="59"/>
      <c r="E763" s="59"/>
      <c r="F763" s="59"/>
      <c r="G763" s="59"/>
      <c r="H763" s="59"/>
      <c r="I763" s="59"/>
      <c r="J763" s="59"/>
      <c r="K763" s="59"/>
      <c r="L763" s="59"/>
      <c r="M763" s="59"/>
      <c r="N763" s="59"/>
      <c r="O763" s="59"/>
      <c r="P763" s="59"/>
      <c r="Q763" s="59"/>
      <c r="R763" s="59"/>
      <c r="S763" s="59"/>
      <c r="T763" s="59"/>
      <c r="U763" s="59"/>
      <c r="V763" s="59"/>
      <c r="W763" s="59"/>
      <c r="X763" s="59"/>
    </row>
    <row r="764" spans="1:24" ht="12.75" customHeight="1" x14ac:dyDescent="0.2">
      <c r="A764" s="59"/>
      <c r="B764" s="59"/>
      <c r="C764" s="59"/>
      <c r="D764" s="59"/>
      <c r="E764" s="59"/>
      <c r="F764" s="59"/>
      <c r="G764" s="59"/>
      <c r="H764" s="59"/>
      <c r="I764" s="59"/>
      <c r="J764" s="59"/>
      <c r="K764" s="59"/>
      <c r="L764" s="59"/>
      <c r="M764" s="59"/>
      <c r="N764" s="59"/>
      <c r="O764" s="59"/>
      <c r="P764" s="59"/>
      <c r="Q764" s="59"/>
      <c r="R764" s="59"/>
      <c r="S764" s="59"/>
      <c r="T764" s="59"/>
      <c r="U764" s="59"/>
      <c r="V764" s="59"/>
      <c r="W764" s="59"/>
      <c r="X764" s="59"/>
    </row>
    <row r="765" spans="1:24" ht="12.75" customHeight="1" x14ac:dyDescent="0.2">
      <c r="A765" s="59"/>
      <c r="B765" s="59"/>
      <c r="C765" s="59"/>
      <c r="D765" s="59"/>
      <c r="E765" s="59"/>
      <c r="F765" s="59"/>
      <c r="G765" s="59"/>
      <c r="H765" s="59"/>
      <c r="I765" s="59"/>
      <c r="J765" s="59"/>
      <c r="K765" s="59"/>
      <c r="L765" s="59"/>
      <c r="M765" s="59"/>
      <c r="N765" s="59"/>
      <c r="O765" s="59"/>
      <c r="P765" s="59"/>
      <c r="Q765" s="59"/>
      <c r="R765" s="59"/>
      <c r="S765" s="59"/>
      <c r="T765" s="59"/>
      <c r="U765" s="59"/>
      <c r="V765" s="59"/>
      <c r="W765" s="59"/>
      <c r="X765" s="59"/>
    </row>
    <row r="766" spans="1:24" ht="12.75" customHeight="1" x14ac:dyDescent="0.2">
      <c r="A766" s="59"/>
      <c r="B766" s="59"/>
      <c r="C766" s="59"/>
      <c r="D766" s="59"/>
      <c r="E766" s="59"/>
      <c r="F766" s="59"/>
      <c r="G766" s="59"/>
      <c r="H766" s="59"/>
      <c r="I766" s="59"/>
      <c r="J766" s="59"/>
      <c r="K766" s="59"/>
      <c r="L766" s="59"/>
      <c r="M766" s="59"/>
      <c r="N766" s="59"/>
      <c r="O766" s="59"/>
      <c r="P766" s="59"/>
      <c r="Q766" s="59"/>
      <c r="R766" s="59"/>
      <c r="S766" s="59"/>
      <c r="T766" s="59"/>
      <c r="U766" s="59"/>
      <c r="V766" s="59"/>
      <c r="W766" s="59"/>
      <c r="X766" s="59"/>
    </row>
    <row r="767" spans="1:24" ht="12.75" customHeight="1" x14ac:dyDescent="0.2">
      <c r="A767" s="59"/>
      <c r="B767" s="59"/>
      <c r="C767" s="59"/>
      <c r="D767" s="59"/>
      <c r="E767" s="59"/>
      <c r="F767" s="59"/>
      <c r="G767" s="59"/>
      <c r="H767" s="59"/>
      <c r="I767" s="59"/>
      <c r="J767" s="59"/>
      <c r="K767" s="59"/>
      <c r="L767" s="59"/>
      <c r="M767" s="59"/>
      <c r="N767" s="59"/>
      <c r="O767" s="59"/>
      <c r="P767" s="59"/>
      <c r="Q767" s="59"/>
      <c r="R767" s="59"/>
      <c r="S767" s="59"/>
      <c r="T767" s="59"/>
      <c r="U767" s="59"/>
      <c r="V767" s="59"/>
      <c r="W767" s="59"/>
      <c r="X767" s="59"/>
    </row>
    <row r="768" spans="1:24" ht="12.75" customHeight="1" x14ac:dyDescent="0.2">
      <c r="A768" s="59"/>
      <c r="B768" s="59"/>
      <c r="C768" s="59"/>
      <c r="D768" s="59"/>
      <c r="E768" s="59"/>
      <c r="F768" s="59"/>
      <c r="G768" s="59"/>
      <c r="H768" s="59"/>
      <c r="I768" s="59"/>
      <c r="J768" s="59"/>
      <c r="K768" s="59"/>
      <c r="L768" s="59"/>
      <c r="M768" s="59"/>
      <c r="N768" s="59"/>
      <c r="O768" s="59"/>
      <c r="P768" s="59"/>
      <c r="Q768" s="59"/>
      <c r="R768" s="59"/>
      <c r="S768" s="59"/>
      <c r="T768" s="59"/>
      <c r="U768" s="59"/>
      <c r="V768" s="59"/>
      <c r="W768" s="59"/>
      <c r="X768" s="59"/>
    </row>
    <row r="769" spans="1:24" ht="12.75" customHeight="1" x14ac:dyDescent="0.2">
      <c r="A769" s="59"/>
      <c r="B769" s="59"/>
      <c r="C769" s="59"/>
      <c r="D769" s="59"/>
      <c r="E769" s="59"/>
      <c r="F769" s="59"/>
      <c r="G769" s="59"/>
      <c r="H769" s="59"/>
      <c r="I769" s="59"/>
      <c r="J769" s="59"/>
      <c r="K769" s="59"/>
      <c r="L769" s="59"/>
      <c r="M769" s="59"/>
      <c r="N769" s="59"/>
      <c r="O769" s="59"/>
      <c r="P769" s="59"/>
      <c r="Q769" s="59"/>
      <c r="R769" s="59"/>
      <c r="S769" s="59"/>
      <c r="T769" s="59"/>
      <c r="U769" s="59"/>
      <c r="V769" s="59"/>
      <c r="W769" s="59"/>
      <c r="X769" s="59"/>
    </row>
    <row r="770" spans="1:24" ht="12.75" customHeight="1" x14ac:dyDescent="0.2">
      <c r="A770" s="59"/>
      <c r="B770" s="59"/>
      <c r="C770" s="59"/>
      <c r="D770" s="59"/>
      <c r="E770" s="59"/>
      <c r="F770" s="59"/>
      <c r="G770" s="59"/>
      <c r="H770" s="59"/>
      <c r="I770" s="59"/>
      <c r="J770" s="59"/>
      <c r="K770" s="59"/>
      <c r="L770" s="59"/>
      <c r="M770" s="59"/>
      <c r="N770" s="59"/>
      <c r="O770" s="59"/>
      <c r="P770" s="59"/>
      <c r="Q770" s="59"/>
      <c r="R770" s="59"/>
      <c r="S770" s="59"/>
      <c r="T770" s="59"/>
      <c r="U770" s="59"/>
      <c r="V770" s="59"/>
      <c r="W770" s="59"/>
      <c r="X770" s="59"/>
    </row>
    <row r="771" spans="1:24" ht="12.75" customHeight="1" x14ac:dyDescent="0.2">
      <c r="A771" s="59"/>
      <c r="B771" s="59"/>
      <c r="C771" s="59"/>
      <c r="D771" s="59"/>
      <c r="E771" s="59"/>
      <c r="F771" s="59"/>
      <c r="G771" s="59"/>
      <c r="H771" s="59"/>
      <c r="I771" s="59"/>
      <c r="J771" s="59"/>
      <c r="K771" s="59"/>
      <c r="L771" s="59"/>
      <c r="M771" s="59"/>
      <c r="N771" s="59"/>
      <c r="O771" s="59"/>
      <c r="P771" s="59"/>
      <c r="Q771" s="59"/>
      <c r="R771" s="59"/>
      <c r="S771" s="59"/>
      <c r="T771" s="59"/>
      <c r="U771" s="59"/>
      <c r="V771" s="59"/>
      <c r="W771" s="59"/>
      <c r="X771" s="59"/>
    </row>
    <row r="772" spans="1:24" ht="12.75" customHeight="1" x14ac:dyDescent="0.2">
      <c r="A772" s="59"/>
      <c r="B772" s="59"/>
      <c r="C772" s="59"/>
      <c r="D772" s="59"/>
      <c r="E772" s="59"/>
      <c r="F772" s="59"/>
      <c r="G772" s="59"/>
      <c r="H772" s="59"/>
      <c r="I772" s="59"/>
      <c r="J772" s="59"/>
      <c r="K772" s="59"/>
      <c r="L772" s="59"/>
      <c r="M772" s="59"/>
      <c r="N772" s="59"/>
      <c r="O772" s="59"/>
      <c r="P772" s="59"/>
      <c r="Q772" s="59"/>
      <c r="R772" s="59"/>
      <c r="S772" s="59"/>
      <c r="T772" s="59"/>
      <c r="U772" s="59"/>
      <c r="V772" s="59"/>
      <c r="W772" s="59"/>
      <c r="X772" s="59"/>
    </row>
    <row r="773" spans="1:24" ht="12.75" customHeight="1" x14ac:dyDescent="0.2">
      <c r="A773" s="59"/>
      <c r="B773" s="59"/>
      <c r="C773" s="59"/>
      <c r="D773" s="59"/>
      <c r="E773" s="59"/>
      <c r="F773" s="59"/>
      <c r="G773" s="59"/>
      <c r="H773" s="59"/>
      <c r="I773" s="59"/>
      <c r="J773" s="59"/>
      <c r="K773" s="59"/>
      <c r="L773" s="59"/>
      <c r="M773" s="59"/>
      <c r="N773" s="59"/>
      <c r="O773" s="59"/>
      <c r="P773" s="59"/>
      <c r="Q773" s="59"/>
      <c r="R773" s="59"/>
      <c r="S773" s="59"/>
      <c r="T773" s="59"/>
      <c r="U773" s="59"/>
      <c r="V773" s="59"/>
      <c r="W773" s="59"/>
      <c r="X773" s="59"/>
    </row>
    <row r="774" spans="1:24" ht="12.75" customHeight="1" x14ac:dyDescent="0.2">
      <c r="A774" s="59"/>
      <c r="B774" s="59"/>
      <c r="C774" s="59"/>
      <c r="D774" s="59"/>
      <c r="E774" s="59"/>
      <c r="F774" s="59"/>
      <c r="G774" s="59"/>
      <c r="H774" s="59"/>
      <c r="I774" s="59"/>
      <c r="J774" s="59"/>
      <c r="K774" s="59"/>
      <c r="L774" s="59"/>
      <c r="M774" s="59"/>
      <c r="N774" s="59"/>
      <c r="O774" s="59"/>
      <c r="P774" s="59"/>
      <c r="Q774" s="59"/>
      <c r="R774" s="59"/>
      <c r="S774" s="59"/>
      <c r="T774" s="59"/>
      <c r="U774" s="59"/>
      <c r="V774" s="59"/>
      <c r="W774" s="59"/>
      <c r="X774" s="59"/>
    </row>
    <row r="775" spans="1:24" ht="12.75" customHeight="1" x14ac:dyDescent="0.2">
      <c r="A775" s="59"/>
      <c r="B775" s="59"/>
      <c r="C775" s="59"/>
      <c r="D775" s="59"/>
      <c r="E775" s="59"/>
      <c r="F775" s="59"/>
      <c r="G775" s="59"/>
      <c r="H775" s="59"/>
      <c r="I775" s="59"/>
      <c r="J775" s="59"/>
      <c r="K775" s="59"/>
      <c r="L775" s="59"/>
      <c r="M775" s="59"/>
      <c r="N775" s="59"/>
      <c r="O775" s="59"/>
      <c r="P775" s="59"/>
      <c r="Q775" s="59"/>
      <c r="R775" s="59"/>
      <c r="S775" s="59"/>
      <c r="T775" s="59"/>
      <c r="U775" s="59"/>
      <c r="V775" s="59"/>
      <c r="W775" s="59"/>
      <c r="X775" s="59"/>
    </row>
    <row r="776" spans="1:24" ht="12.75" customHeight="1" x14ac:dyDescent="0.2">
      <c r="A776" s="59"/>
      <c r="B776" s="59"/>
      <c r="C776" s="59"/>
      <c r="D776" s="59"/>
      <c r="E776" s="59"/>
      <c r="F776" s="59"/>
      <c r="G776" s="59"/>
      <c r="H776" s="59"/>
      <c r="I776" s="59"/>
      <c r="J776" s="59"/>
      <c r="K776" s="59"/>
      <c r="L776" s="59"/>
      <c r="M776" s="59"/>
      <c r="N776" s="59"/>
      <c r="O776" s="59"/>
      <c r="P776" s="59"/>
      <c r="Q776" s="59"/>
      <c r="R776" s="59"/>
      <c r="S776" s="59"/>
      <c r="T776" s="59"/>
      <c r="U776" s="59"/>
      <c r="V776" s="59"/>
      <c r="W776" s="59"/>
      <c r="X776" s="59"/>
    </row>
    <row r="777" spans="1:24" ht="12.75" customHeight="1" x14ac:dyDescent="0.2">
      <c r="A777" s="59"/>
      <c r="B777" s="59"/>
      <c r="C777" s="59"/>
      <c r="D777" s="59"/>
      <c r="E777" s="59"/>
      <c r="F777" s="59"/>
      <c r="G777" s="59"/>
      <c r="H777" s="59"/>
      <c r="I777" s="59"/>
      <c r="J777" s="59"/>
      <c r="K777" s="59"/>
      <c r="L777" s="59"/>
      <c r="M777" s="59"/>
      <c r="N777" s="59"/>
      <c r="O777" s="59"/>
      <c r="P777" s="59"/>
      <c r="Q777" s="59"/>
      <c r="R777" s="59"/>
      <c r="S777" s="59"/>
      <c r="T777" s="59"/>
      <c r="U777" s="59"/>
      <c r="V777" s="59"/>
      <c r="W777" s="59"/>
      <c r="X777" s="59"/>
    </row>
    <row r="778" spans="1:24" ht="12.75" customHeight="1" x14ac:dyDescent="0.2">
      <c r="A778" s="59"/>
      <c r="B778" s="59"/>
      <c r="C778" s="59"/>
      <c r="D778" s="59"/>
      <c r="E778" s="59"/>
      <c r="F778" s="59"/>
      <c r="G778" s="59"/>
      <c r="H778" s="59"/>
      <c r="I778" s="59"/>
      <c r="J778" s="59"/>
      <c r="K778" s="59"/>
      <c r="L778" s="59"/>
      <c r="M778" s="59"/>
      <c r="N778" s="59"/>
      <c r="O778" s="59"/>
      <c r="P778" s="59"/>
      <c r="Q778" s="59"/>
      <c r="R778" s="59"/>
      <c r="S778" s="59"/>
      <c r="T778" s="59"/>
      <c r="U778" s="59"/>
      <c r="V778" s="59"/>
      <c r="W778" s="59"/>
      <c r="X778" s="59"/>
    </row>
    <row r="779" spans="1:24" ht="12.75" customHeight="1" x14ac:dyDescent="0.2">
      <c r="A779" s="59"/>
      <c r="B779" s="59"/>
      <c r="C779" s="59"/>
      <c r="D779" s="59"/>
      <c r="E779" s="59"/>
      <c r="F779" s="59"/>
      <c r="G779" s="59"/>
      <c r="H779" s="59"/>
      <c r="I779" s="59"/>
      <c r="J779" s="59"/>
      <c r="K779" s="59"/>
      <c r="L779" s="59"/>
      <c r="M779" s="59"/>
      <c r="N779" s="59"/>
      <c r="O779" s="59"/>
      <c r="P779" s="59"/>
      <c r="Q779" s="59"/>
      <c r="R779" s="59"/>
      <c r="S779" s="59"/>
      <c r="T779" s="59"/>
      <c r="U779" s="59"/>
      <c r="V779" s="59"/>
      <c r="W779" s="59"/>
      <c r="X779" s="59"/>
    </row>
    <row r="780" spans="1:24" ht="12.75" customHeight="1" x14ac:dyDescent="0.2">
      <c r="A780" s="59"/>
      <c r="B780" s="59"/>
      <c r="C780" s="59"/>
      <c r="D780" s="59"/>
      <c r="E780" s="59"/>
      <c r="F780" s="59"/>
      <c r="G780" s="59"/>
      <c r="H780" s="59"/>
      <c r="I780" s="59"/>
      <c r="J780" s="59"/>
      <c r="K780" s="59"/>
      <c r="L780" s="59"/>
      <c r="M780" s="59"/>
      <c r="N780" s="59"/>
      <c r="O780" s="59"/>
      <c r="P780" s="59"/>
      <c r="Q780" s="59"/>
      <c r="R780" s="59"/>
      <c r="S780" s="59"/>
      <c r="T780" s="59"/>
      <c r="U780" s="59"/>
      <c r="V780" s="59"/>
      <c r="W780" s="59"/>
      <c r="X780" s="59"/>
    </row>
    <row r="781" spans="1:24" ht="12.75" customHeight="1" x14ac:dyDescent="0.2">
      <c r="A781" s="59"/>
      <c r="B781" s="59"/>
      <c r="C781" s="59"/>
      <c r="D781" s="59"/>
      <c r="E781" s="59"/>
      <c r="F781" s="59"/>
      <c r="G781" s="59"/>
      <c r="H781" s="59"/>
      <c r="I781" s="59"/>
      <c r="J781" s="59"/>
      <c r="K781" s="59"/>
      <c r="L781" s="59"/>
      <c r="M781" s="59"/>
      <c r="N781" s="59"/>
      <c r="O781" s="59"/>
      <c r="P781" s="59"/>
      <c r="Q781" s="59"/>
      <c r="R781" s="59"/>
      <c r="S781" s="59"/>
      <c r="T781" s="59"/>
      <c r="U781" s="59"/>
      <c r="V781" s="59"/>
      <c r="W781" s="59"/>
      <c r="X781" s="59"/>
    </row>
    <row r="782" spans="1:24" ht="12.75" customHeight="1" x14ac:dyDescent="0.2">
      <c r="A782" s="59"/>
      <c r="B782" s="59"/>
      <c r="C782" s="59"/>
      <c r="D782" s="59"/>
      <c r="E782" s="59"/>
      <c r="F782" s="59"/>
      <c r="G782" s="59"/>
      <c r="H782" s="59"/>
      <c r="I782" s="59"/>
      <c r="J782" s="59"/>
      <c r="K782" s="59"/>
      <c r="L782" s="59"/>
      <c r="M782" s="59"/>
      <c r="N782" s="59"/>
      <c r="O782" s="59"/>
      <c r="P782" s="59"/>
      <c r="Q782" s="59"/>
      <c r="R782" s="59"/>
      <c r="S782" s="59"/>
      <c r="T782" s="59"/>
      <c r="U782" s="59"/>
      <c r="V782" s="59"/>
      <c r="W782" s="59"/>
      <c r="X782" s="59"/>
    </row>
    <row r="783" spans="1:24" ht="12.75" customHeight="1" x14ac:dyDescent="0.2">
      <c r="A783" s="59"/>
      <c r="B783" s="59"/>
      <c r="C783" s="59"/>
      <c r="D783" s="59"/>
      <c r="E783" s="59"/>
      <c r="F783" s="59"/>
      <c r="G783" s="59"/>
      <c r="H783" s="59"/>
      <c r="I783" s="59"/>
      <c r="J783" s="59"/>
      <c r="K783" s="59"/>
      <c r="L783" s="59"/>
      <c r="M783" s="59"/>
      <c r="N783" s="59"/>
      <c r="O783" s="59"/>
      <c r="P783" s="59"/>
      <c r="Q783" s="59"/>
      <c r="R783" s="59"/>
      <c r="S783" s="59"/>
      <c r="T783" s="59"/>
      <c r="U783" s="59"/>
      <c r="V783" s="59"/>
      <c r="W783" s="59"/>
      <c r="X783" s="59"/>
    </row>
    <row r="784" spans="1:24" ht="12.75" customHeight="1" x14ac:dyDescent="0.2">
      <c r="A784" s="59"/>
      <c r="B784" s="59"/>
      <c r="C784" s="59"/>
      <c r="D784" s="59"/>
      <c r="E784" s="59"/>
      <c r="F784" s="59"/>
      <c r="G784" s="59"/>
      <c r="H784" s="59"/>
      <c r="I784" s="59"/>
      <c r="J784" s="59"/>
      <c r="K784" s="59"/>
      <c r="L784" s="59"/>
      <c r="M784" s="59"/>
      <c r="N784" s="59"/>
      <c r="O784" s="59"/>
      <c r="P784" s="59"/>
      <c r="Q784" s="59"/>
      <c r="R784" s="59"/>
      <c r="S784" s="59"/>
      <c r="T784" s="59"/>
      <c r="U784" s="59"/>
      <c r="V784" s="59"/>
      <c r="W784" s="59"/>
      <c r="X784" s="59"/>
    </row>
    <row r="785" spans="1:24" ht="12.75" customHeight="1" x14ac:dyDescent="0.2">
      <c r="A785" s="59"/>
      <c r="B785" s="59"/>
      <c r="C785" s="59"/>
      <c r="D785" s="59"/>
      <c r="E785" s="59"/>
      <c r="F785" s="59"/>
      <c r="G785" s="59"/>
      <c r="H785" s="59"/>
      <c r="I785" s="59"/>
      <c r="J785" s="59"/>
      <c r="K785" s="59"/>
      <c r="L785" s="59"/>
      <c r="M785" s="59"/>
      <c r="N785" s="59"/>
      <c r="O785" s="59"/>
      <c r="P785" s="59"/>
      <c r="Q785" s="59"/>
      <c r="R785" s="59"/>
      <c r="S785" s="59"/>
      <c r="T785" s="59"/>
      <c r="U785" s="59"/>
      <c r="V785" s="59"/>
      <c r="W785" s="59"/>
      <c r="X785" s="59"/>
    </row>
    <row r="786" spans="1:24" ht="12.75" customHeight="1" x14ac:dyDescent="0.2">
      <c r="A786" s="59"/>
      <c r="B786" s="59"/>
      <c r="C786" s="59"/>
      <c r="D786" s="59"/>
      <c r="E786" s="59"/>
      <c r="F786" s="59"/>
      <c r="G786" s="59"/>
      <c r="H786" s="59"/>
      <c r="I786" s="59"/>
      <c r="J786" s="59"/>
      <c r="K786" s="59"/>
      <c r="L786" s="59"/>
      <c r="M786" s="59"/>
      <c r="N786" s="59"/>
      <c r="O786" s="59"/>
      <c r="P786" s="59"/>
      <c r="Q786" s="59"/>
      <c r="R786" s="59"/>
      <c r="S786" s="59"/>
      <c r="T786" s="59"/>
      <c r="U786" s="59"/>
      <c r="V786" s="59"/>
      <c r="W786" s="59"/>
      <c r="X786" s="59"/>
    </row>
    <row r="787" spans="1:24" ht="12.75" customHeight="1" x14ac:dyDescent="0.2">
      <c r="A787" s="59"/>
      <c r="B787" s="59"/>
      <c r="C787" s="59"/>
      <c r="D787" s="59"/>
      <c r="E787" s="59"/>
      <c r="F787" s="59"/>
      <c r="G787" s="59"/>
      <c r="H787" s="59"/>
      <c r="I787" s="59"/>
      <c r="J787" s="59"/>
      <c r="K787" s="59"/>
      <c r="L787" s="59"/>
      <c r="M787" s="59"/>
      <c r="N787" s="59"/>
      <c r="O787" s="59"/>
      <c r="P787" s="59"/>
      <c r="Q787" s="59"/>
      <c r="R787" s="59"/>
      <c r="S787" s="59"/>
      <c r="T787" s="59"/>
      <c r="U787" s="59"/>
      <c r="V787" s="59"/>
      <c r="W787" s="59"/>
      <c r="X787" s="59"/>
    </row>
    <row r="788" spans="1:24" ht="12.75" customHeight="1" x14ac:dyDescent="0.2">
      <c r="A788" s="59"/>
      <c r="B788" s="59"/>
      <c r="C788" s="59"/>
      <c r="D788" s="59"/>
      <c r="E788" s="59"/>
      <c r="F788" s="59"/>
      <c r="G788" s="59"/>
      <c r="H788" s="59"/>
      <c r="I788" s="59"/>
      <c r="J788" s="59"/>
      <c r="K788" s="59"/>
      <c r="L788" s="59"/>
      <c r="M788" s="59"/>
      <c r="N788" s="59"/>
      <c r="O788" s="59"/>
      <c r="P788" s="59"/>
      <c r="Q788" s="59"/>
      <c r="R788" s="59"/>
      <c r="S788" s="59"/>
      <c r="T788" s="59"/>
      <c r="U788" s="59"/>
      <c r="V788" s="59"/>
      <c r="W788" s="59"/>
      <c r="X788" s="59"/>
    </row>
    <row r="789" spans="1:24" ht="12.75" customHeight="1" x14ac:dyDescent="0.2">
      <c r="A789" s="59"/>
      <c r="B789" s="59"/>
      <c r="C789" s="59"/>
      <c r="D789" s="59"/>
      <c r="E789" s="59"/>
      <c r="F789" s="59"/>
      <c r="G789" s="59"/>
      <c r="H789" s="59"/>
      <c r="I789" s="59"/>
      <c r="J789" s="59"/>
      <c r="K789" s="59"/>
      <c r="L789" s="59"/>
      <c r="M789" s="59"/>
      <c r="N789" s="59"/>
      <c r="O789" s="59"/>
      <c r="P789" s="59"/>
      <c r="Q789" s="59"/>
      <c r="R789" s="59"/>
      <c r="S789" s="59"/>
      <c r="T789" s="59"/>
      <c r="U789" s="59"/>
      <c r="V789" s="59"/>
      <c r="W789" s="59"/>
      <c r="X789" s="59"/>
    </row>
    <row r="790" spans="1:24" ht="12.75" customHeight="1" x14ac:dyDescent="0.2">
      <c r="A790" s="59"/>
      <c r="B790" s="59"/>
      <c r="C790" s="59"/>
      <c r="D790" s="59"/>
      <c r="E790" s="59"/>
      <c r="F790" s="59"/>
      <c r="G790" s="59"/>
      <c r="H790" s="59"/>
      <c r="I790" s="59"/>
      <c r="J790" s="59"/>
      <c r="K790" s="59"/>
      <c r="L790" s="59"/>
      <c r="M790" s="59"/>
      <c r="N790" s="59"/>
      <c r="O790" s="59"/>
      <c r="P790" s="59"/>
      <c r="Q790" s="59"/>
      <c r="R790" s="59"/>
      <c r="S790" s="59"/>
      <c r="T790" s="59"/>
      <c r="U790" s="59"/>
      <c r="V790" s="59"/>
      <c r="W790" s="59"/>
      <c r="X790" s="59"/>
    </row>
    <row r="791" spans="1:24" ht="12.75" customHeight="1" x14ac:dyDescent="0.2">
      <c r="A791" s="59"/>
      <c r="B791" s="59"/>
      <c r="C791" s="59"/>
      <c r="D791" s="59"/>
      <c r="E791" s="59"/>
      <c r="F791" s="59"/>
      <c r="G791" s="59"/>
      <c r="H791" s="59"/>
      <c r="I791" s="59"/>
      <c r="J791" s="59"/>
      <c r="K791" s="59"/>
      <c r="L791" s="59"/>
      <c r="M791" s="59"/>
      <c r="N791" s="59"/>
      <c r="O791" s="59"/>
      <c r="P791" s="59"/>
      <c r="Q791" s="59"/>
      <c r="R791" s="59"/>
      <c r="S791" s="59"/>
      <c r="T791" s="59"/>
      <c r="U791" s="59"/>
      <c r="V791" s="59"/>
      <c r="W791" s="59"/>
      <c r="X791" s="59"/>
    </row>
    <row r="792" spans="1:24" ht="12.75" customHeight="1" x14ac:dyDescent="0.2">
      <c r="A792" s="59"/>
      <c r="B792" s="59"/>
      <c r="C792" s="59"/>
      <c r="D792" s="59"/>
      <c r="E792" s="59"/>
      <c r="F792" s="59"/>
      <c r="G792" s="59"/>
      <c r="H792" s="59"/>
      <c r="I792" s="59"/>
      <c r="J792" s="59"/>
      <c r="K792" s="59"/>
      <c r="L792" s="59"/>
      <c r="M792" s="59"/>
      <c r="N792" s="59"/>
      <c r="O792" s="59"/>
      <c r="P792" s="59"/>
      <c r="Q792" s="59"/>
      <c r="R792" s="59"/>
      <c r="S792" s="59"/>
      <c r="T792" s="59"/>
      <c r="U792" s="59"/>
      <c r="V792" s="59"/>
      <c r="W792" s="59"/>
      <c r="X792" s="59"/>
    </row>
    <row r="793" spans="1:24" ht="12.75" customHeight="1" x14ac:dyDescent="0.2">
      <c r="A793" s="59"/>
      <c r="B793" s="59"/>
      <c r="C793" s="59"/>
      <c r="D793" s="59"/>
      <c r="E793" s="59"/>
      <c r="F793" s="59"/>
      <c r="G793" s="59"/>
      <c r="H793" s="59"/>
      <c r="I793" s="59"/>
      <c r="J793" s="59"/>
      <c r="K793" s="59"/>
      <c r="L793" s="59"/>
      <c r="M793" s="59"/>
      <c r="N793" s="59"/>
      <c r="O793" s="59"/>
      <c r="P793" s="59"/>
      <c r="Q793" s="59"/>
      <c r="R793" s="59"/>
      <c r="S793" s="59"/>
      <c r="T793" s="59"/>
      <c r="U793" s="59"/>
      <c r="V793" s="59"/>
      <c r="W793" s="59"/>
      <c r="X793" s="59"/>
    </row>
    <row r="794" spans="1:24" ht="12.75" customHeight="1" x14ac:dyDescent="0.2">
      <c r="A794" s="59"/>
      <c r="B794" s="59"/>
      <c r="C794" s="59"/>
      <c r="D794" s="59"/>
      <c r="E794" s="59"/>
      <c r="F794" s="59"/>
      <c r="G794" s="59"/>
      <c r="H794" s="59"/>
      <c r="I794" s="59"/>
      <c r="J794" s="59"/>
      <c r="K794" s="59"/>
      <c r="L794" s="59"/>
      <c r="M794" s="59"/>
      <c r="N794" s="59"/>
      <c r="O794" s="59"/>
      <c r="P794" s="59"/>
      <c r="Q794" s="59"/>
      <c r="R794" s="59"/>
      <c r="S794" s="59"/>
      <c r="T794" s="59"/>
      <c r="U794" s="59"/>
      <c r="V794" s="59"/>
      <c r="W794" s="59"/>
      <c r="X794" s="59"/>
    </row>
    <row r="795" spans="1:24" ht="12.75" customHeight="1" x14ac:dyDescent="0.2">
      <c r="A795" s="59"/>
      <c r="B795" s="59"/>
      <c r="C795" s="59"/>
      <c r="D795" s="59"/>
      <c r="E795" s="59"/>
      <c r="F795" s="59"/>
      <c r="G795" s="59"/>
      <c r="H795" s="59"/>
      <c r="I795" s="59"/>
      <c r="J795" s="59"/>
      <c r="K795" s="59"/>
      <c r="L795" s="59"/>
      <c r="M795" s="59"/>
      <c r="N795" s="59"/>
      <c r="O795" s="59"/>
      <c r="P795" s="59"/>
      <c r="Q795" s="59"/>
      <c r="R795" s="59"/>
      <c r="S795" s="59"/>
      <c r="T795" s="59"/>
      <c r="U795" s="59"/>
      <c r="V795" s="59"/>
      <c r="W795" s="59"/>
      <c r="X795" s="59"/>
    </row>
    <row r="796" spans="1:24" ht="12.75" customHeight="1" x14ac:dyDescent="0.2">
      <c r="A796" s="59"/>
      <c r="B796" s="59"/>
      <c r="C796" s="59"/>
      <c r="D796" s="59"/>
      <c r="E796" s="59"/>
      <c r="F796" s="59"/>
      <c r="G796" s="59"/>
      <c r="H796" s="59"/>
      <c r="I796" s="59"/>
      <c r="J796" s="59"/>
      <c r="K796" s="59"/>
      <c r="L796" s="59"/>
      <c r="M796" s="59"/>
      <c r="N796" s="59"/>
      <c r="O796" s="59"/>
      <c r="P796" s="59"/>
      <c r="Q796" s="59"/>
      <c r="R796" s="59"/>
      <c r="S796" s="59"/>
      <c r="T796" s="59"/>
      <c r="U796" s="59"/>
      <c r="V796" s="59"/>
      <c r="W796" s="59"/>
      <c r="X796" s="59"/>
    </row>
    <row r="797" spans="1:24" ht="12.75" customHeight="1" x14ac:dyDescent="0.2">
      <c r="A797" s="59"/>
      <c r="B797" s="59"/>
      <c r="C797" s="59"/>
      <c r="D797" s="59"/>
      <c r="E797" s="59"/>
      <c r="F797" s="59"/>
      <c r="G797" s="59"/>
      <c r="H797" s="59"/>
      <c r="I797" s="59"/>
      <c r="J797" s="59"/>
      <c r="K797" s="59"/>
      <c r="L797" s="59"/>
      <c r="M797" s="59"/>
      <c r="N797" s="59"/>
      <c r="O797" s="59"/>
      <c r="P797" s="59"/>
      <c r="Q797" s="59"/>
      <c r="R797" s="59"/>
      <c r="S797" s="59"/>
      <c r="T797" s="59"/>
      <c r="U797" s="59"/>
      <c r="V797" s="59"/>
      <c r="W797" s="59"/>
      <c r="X797" s="59"/>
    </row>
    <row r="798" spans="1:24" ht="12.75" customHeight="1" x14ac:dyDescent="0.2">
      <c r="A798" s="59"/>
      <c r="B798" s="59"/>
      <c r="C798" s="59"/>
      <c r="D798" s="59"/>
      <c r="E798" s="59"/>
      <c r="F798" s="59"/>
      <c r="G798" s="59"/>
      <c r="H798" s="59"/>
      <c r="I798" s="59"/>
      <c r="J798" s="59"/>
      <c r="K798" s="59"/>
      <c r="L798" s="59"/>
      <c r="M798" s="59"/>
      <c r="N798" s="59"/>
      <c r="O798" s="59"/>
      <c r="P798" s="59"/>
      <c r="Q798" s="59"/>
      <c r="R798" s="59"/>
      <c r="S798" s="59"/>
      <c r="T798" s="59"/>
      <c r="U798" s="59"/>
      <c r="V798" s="59"/>
      <c r="W798" s="59"/>
      <c r="X798" s="59"/>
    </row>
    <row r="799" spans="1:24" ht="12.75" customHeight="1" x14ac:dyDescent="0.2">
      <c r="A799" s="59"/>
      <c r="B799" s="59"/>
      <c r="C799" s="59"/>
      <c r="D799" s="59"/>
      <c r="E799" s="59"/>
      <c r="F799" s="59"/>
      <c r="G799" s="59"/>
      <c r="H799" s="59"/>
      <c r="I799" s="59"/>
      <c r="J799" s="59"/>
      <c r="K799" s="59"/>
      <c r="L799" s="59"/>
      <c r="M799" s="59"/>
      <c r="N799" s="59"/>
      <c r="O799" s="59"/>
      <c r="P799" s="59"/>
      <c r="Q799" s="59"/>
      <c r="R799" s="59"/>
      <c r="S799" s="59"/>
      <c r="T799" s="59"/>
      <c r="U799" s="59"/>
      <c r="V799" s="59"/>
      <c r="W799" s="59"/>
      <c r="X799" s="59"/>
    </row>
    <row r="800" spans="1:24" ht="12.75" customHeight="1" x14ac:dyDescent="0.2">
      <c r="A800" s="59"/>
      <c r="B800" s="59"/>
      <c r="C800" s="59"/>
      <c r="D800" s="59"/>
      <c r="E800" s="59"/>
      <c r="F800" s="59"/>
      <c r="G800" s="59"/>
      <c r="H800" s="59"/>
      <c r="I800" s="59"/>
      <c r="J800" s="59"/>
      <c r="K800" s="59"/>
      <c r="L800" s="59"/>
      <c r="M800" s="59"/>
      <c r="N800" s="59"/>
      <c r="O800" s="59"/>
      <c r="P800" s="59"/>
      <c r="Q800" s="59"/>
      <c r="R800" s="59"/>
      <c r="S800" s="59"/>
      <c r="T800" s="59"/>
      <c r="U800" s="59"/>
      <c r="V800" s="59"/>
      <c r="W800" s="59"/>
      <c r="X800" s="59"/>
    </row>
    <row r="801" spans="1:24" ht="12.75" customHeight="1" x14ac:dyDescent="0.2">
      <c r="A801" s="59"/>
      <c r="B801" s="59"/>
      <c r="C801" s="59"/>
      <c r="D801" s="59"/>
      <c r="E801" s="59"/>
      <c r="F801" s="59"/>
      <c r="G801" s="59"/>
      <c r="H801" s="59"/>
      <c r="I801" s="59"/>
      <c r="J801" s="59"/>
      <c r="K801" s="59"/>
      <c r="L801" s="59"/>
      <c r="M801" s="59"/>
      <c r="N801" s="59"/>
      <c r="O801" s="59"/>
      <c r="P801" s="59"/>
      <c r="Q801" s="59"/>
      <c r="R801" s="59"/>
      <c r="S801" s="59"/>
      <c r="T801" s="59"/>
      <c r="U801" s="59"/>
      <c r="V801" s="59"/>
      <c r="W801" s="59"/>
      <c r="X801" s="59"/>
    </row>
    <row r="802" spans="1:24" ht="12.75" customHeight="1" x14ac:dyDescent="0.2">
      <c r="A802" s="59"/>
      <c r="B802" s="59"/>
      <c r="C802" s="59"/>
      <c r="D802" s="59"/>
      <c r="E802" s="59"/>
      <c r="F802" s="59"/>
      <c r="G802" s="59"/>
      <c r="H802" s="59"/>
      <c r="I802" s="59"/>
      <c r="J802" s="59"/>
      <c r="K802" s="59"/>
      <c r="L802" s="59"/>
      <c r="M802" s="59"/>
      <c r="N802" s="59"/>
      <c r="O802" s="59"/>
      <c r="P802" s="59"/>
      <c r="Q802" s="59"/>
      <c r="R802" s="59"/>
      <c r="S802" s="59"/>
      <c r="T802" s="59"/>
      <c r="U802" s="59"/>
      <c r="V802" s="59"/>
      <c r="W802" s="59"/>
      <c r="X802" s="59"/>
    </row>
    <row r="803" spans="1:24" ht="12.75" customHeight="1" x14ac:dyDescent="0.2">
      <c r="A803" s="59"/>
      <c r="B803" s="59"/>
      <c r="C803" s="59"/>
      <c r="D803" s="59"/>
      <c r="E803" s="59"/>
      <c r="F803" s="59"/>
      <c r="G803" s="59"/>
      <c r="H803" s="59"/>
      <c r="I803" s="59"/>
      <c r="J803" s="59"/>
      <c r="K803" s="59"/>
      <c r="L803" s="59"/>
      <c r="M803" s="59"/>
      <c r="N803" s="59"/>
      <c r="O803" s="59"/>
      <c r="P803" s="59"/>
      <c r="Q803" s="59"/>
      <c r="R803" s="59"/>
      <c r="S803" s="59"/>
      <c r="T803" s="59"/>
      <c r="U803" s="59"/>
      <c r="V803" s="59"/>
      <c r="W803" s="59"/>
      <c r="X803" s="59"/>
    </row>
    <row r="804" spans="1:24" ht="12.75" customHeight="1" x14ac:dyDescent="0.2">
      <c r="A804" s="59"/>
      <c r="B804" s="59"/>
      <c r="C804" s="59"/>
      <c r="D804" s="59"/>
      <c r="E804" s="59"/>
      <c r="F804" s="59"/>
      <c r="G804" s="59"/>
      <c r="H804" s="59"/>
      <c r="I804" s="59"/>
      <c r="J804" s="59"/>
      <c r="K804" s="59"/>
      <c r="L804" s="59"/>
      <c r="M804" s="59"/>
      <c r="N804" s="59"/>
      <c r="O804" s="59"/>
      <c r="P804" s="59"/>
      <c r="Q804" s="59"/>
      <c r="R804" s="59"/>
      <c r="S804" s="59"/>
      <c r="T804" s="59"/>
      <c r="U804" s="59"/>
      <c r="V804" s="59"/>
      <c r="W804" s="59"/>
      <c r="X804" s="59"/>
    </row>
    <row r="805" spans="1:24" ht="12.75" customHeight="1" x14ac:dyDescent="0.2">
      <c r="A805" s="59"/>
      <c r="B805" s="59"/>
      <c r="C805" s="59"/>
      <c r="D805" s="59"/>
      <c r="E805" s="59"/>
      <c r="F805" s="59"/>
      <c r="G805" s="59"/>
      <c r="H805" s="59"/>
      <c r="I805" s="59"/>
      <c r="J805" s="59"/>
      <c r="K805" s="59"/>
      <c r="L805" s="59"/>
      <c r="M805" s="59"/>
      <c r="N805" s="59"/>
      <c r="O805" s="59"/>
      <c r="P805" s="59"/>
      <c r="Q805" s="59"/>
      <c r="R805" s="59"/>
      <c r="S805" s="59"/>
      <c r="T805" s="59"/>
      <c r="U805" s="59"/>
      <c r="V805" s="59"/>
      <c r="W805" s="59"/>
      <c r="X805" s="59"/>
    </row>
    <row r="806" spans="1:24" ht="12.75" customHeight="1" x14ac:dyDescent="0.2">
      <c r="A806" s="59"/>
      <c r="B806" s="59"/>
      <c r="C806" s="59"/>
      <c r="D806" s="59"/>
      <c r="E806" s="59"/>
      <c r="F806" s="59"/>
      <c r="G806" s="59"/>
      <c r="H806" s="59"/>
      <c r="I806" s="59"/>
      <c r="J806" s="59"/>
      <c r="K806" s="59"/>
      <c r="L806" s="59"/>
      <c r="M806" s="59"/>
      <c r="N806" s="59"/>
      <c r="O806" s="59"/>
      <c r="P806" s="59"/>
      <c r="Q806" s="59"/>
      <c r="R806" s="59"/>
      <c r="S806" s="59"/>
      <c r="T806" s="59"/>
      <c r="U806" s="59"/>
      <c r="V806" s="59"/>
      <c r="W806" s="59"/>
      <c r="X806" s="59"/>
    </row>
    <row r="807" spans="1:24" ht="12.75" customHeight="1" x14ac:dyDescent="0.2">
      <c r="A807" s="59"/>
      <c r="B807" s="59"/>
      <c r="C807" s="59"/>
      <c r="D807" s="59"/>
      <c r="E807" s="59"/>
      <c r="F807" s="59"/>
      <c r="G807" s="59"/>
      <c r="H807" s="59"/>
      <c r="I807" s="59"/>
      <c r="J807" s="59"/>
      <c r="K807" s="59"/>
      <c r="L807" s="59"/>
      <c r="M807" s="59"/>
      <c r="N807" s="59"/>
      <c r="O807" s="59"/>
      <c r="P807" s="59"/>
      <c r="Q807" s="59"/>
      <c r="R807" s="59"/>
      <c r="S807" s="59"/>
      <c r="T807" s="59"/>
      <c r="U807" s="59"/>
      <c r="V807" s="59"/>
      <c r="W807" s="59"/>
      <c r="X807" s="59"/>
    </row>
    <row r="808" spans="1:24" ht="12.75" customHeight="1" x14ac:dyDescent="0.2">
      <c r="A808" s="59"/>
      <c r="B808" s="59"/>
      <c r="C808" s="59"/>
      <c r="D808" s="59"/>
      <c r="E808" s="59"/>
      <c r="F808" s="59"/>
      <c r="G808" s="59"/>
      <c r="H808" s="59"/>
      <c r="I808" s="59"/>
      <c r="J808" s="59"/>
      <c r="K808" s="59"/>
      <c r="L808" s="59"/>
      <c r="M808" s="59"/>
      <c r="N808" s="59"/>
      <c r="O808" s="59"/>
      <c r="P808" s="59"/>
      <c r="Q808" s="59"/>
      <c r="R808" s="59"/>
      <c r="S808" s="59"/>
      <c r="T808" s="59"/>
      <c r="U808" s="59"/>
      <c r="V808" s="59"/>
      <c r="W808" s="59"/>
      <c r="X808" s="59"/>
    </row>
    <row r="809" spans="1:24" ht="12.75" customHeight="1" x14ac:dyDescent="0.2">
      <c r="A809" s="59"/>
      <c r="B809" s="59"/>
      <c r="C809" s="59"/>
      <c r="D809" s="59"/>
      <c r="E809" s="59"/>
      <c r="F809" s="59"/>
      <c r="G809" s="59"/>
      <c r="H809" s="59"/>
      <c r="I809" s="59"/>
      <c r="J809" s="59"/>
      <c r="K809" s="59"/>
      <c r="L809" s="59"/>
      <c r="M809" s="59"/>
      <c r="N809" s="59"/>
      <c r="O809" s="59"/>
      <c r="P809" s="59"/>
      <c r="Q809" s="59"/>
      <c r="R809" s="59"/>
      <c r="S809" s="59"/>
      <c r="T809" s="59"/>
      <c r="U809" s="59"/>
      <c r="V809" s="59"/>
      <c r="W809" s="59"/>
      <c r="X809" s="59"/>
    </row>
    <row r="810" spans="1:24" ht="12.75" customHeight="1" x14ac:dyDescent="0.2">
      <c r="A810" s="59"/>
      <c r="B810" s="59"/>
      <c r="C810" s="59"/>
      <c r="D810" s="59"/>
      <c r="E810" s="59"/>
      <c r="F810" s="59"/>
      <c r="G810" s="59"/>
      <c r="H810" s="59"/>
      <c r="I810" s="59"/>
      <c r="J810" s="59"/>
      <c r="K810" s="59"/>
      <c r="L810" s="59"/>
      <c r="M810" s="59"/>
      <c r="N810" s="59"/>
      <c r="O810" s="59"/>
      <c r="P810" s="59"/>
      <c r="Q810" s="59"/>
      <c r="R810" s="59"/>
      <c r="S810" s="59"/>
      <c r="T810" s="59"/>
      <c r="U810" s="59"/>
      <c r="V810" s="59"/>
      <c r="W810" s="59"/>
      <c r="X810" s="59"/>
    </row>
    <row r="811" spans="1:24" ht="12.75" customHeight="1" x14ac:dyDescent="0.2">
      <c r="A811" s="59"/>
      <c r="B811" s="59"/>
      <c r="C811" s="59"/>
      <c r="D811" s="59"/>
      <c r="E811" s="59"/>
      <c r="F811" s="59"/>
      <c r="G811" s="59"/>
      <c r="H811" s="59"/>
      <c r="I811" s="59"/>
      <c r="J811" s="59"/>
      <c r="K811" s="59"/>
      <c r="L811" s="59"/>
      <c r="M811" s="59"/>
      <c r="N811" s="59"/>
      <c r="O811" s="59"/>
      <c r="P811" s="59"/>
      <c r="Q811" s="59"/>
      <c r="R811" s="59"/>
      <c r="S811" s="59"/>
      <c r="T811" s="59"/>
      <c r="U811" s="59"/>
      <c r="V811" s="59"/>
      <c r="W811" s="59"/>
      <c r="X811" s="59"/>
    </row>
    <row r="812" spans="1:24" ht="12.75" customHeight="1" x14ac:dyDescent="0.2">
      <c r="A812" s="59"/>
      <c r="B812" s="59"/>
      <c r="C812" s="59"/>
      <c r="D812" s="59"/>
      <c r="E812" s="59"/>
      <c r="F812" s="59"/>
      <c r="G812" s="59"/>
      <c r="H812" s="59"/>
      <c r="I812" s="59"/>
      <c r="J812" s="59"/>
      <c r="K812" s="59"/>
      <c r="L812" s="59"/>
      <c r="M812" s="59"/>
      <c r="N812" s="59"/>
      <c r="O812" s="59"/>
      <c r="P812" s="59"/>
      <c r="Q812" s="59"/>
      <c r="R812" s="59"/>
      <c r="S812" s="59"/>
      <c r="T812" s="59"/>
      <c r="U812" s="59"/>
      <c r="V812" s="59"/>
      <c r="W812" s="59"/>
      <c r="X812" s="59"/>
    </row>
    <row r="813" spans="1:24" ht="12.75" customHeight="1" x14ac:dyDescent="0.2">
      <c r="A813" s="59"/>
      <c r="B813" s="59"/>
      <c r="C813" s="59"/>
      <c r="D813" s="59"/>
      <c r="E813" s="59"/>
      <c r="F813" s="59"/>
      <c r="G813" s="59"/>
      <c r="H813" s="59"/>
      <c r="I813" s="59"/>
      <c r="J813" s="59"/>
      <c r="K813" s="59"/>
      <c r="L813" s="59"/>
      <c r="M813" s="59"/>
      <c r="N813" s="59"/>
      <c r="O813" s="59"/>
      <c r="P813" s="59"/>
      <c r="Q813" s="59"/>
      <c r="R813" s="59"/>
      <c r="S813" s="59"/>
      <c r="T813" s="59"/>
      <c r="U813" s="59"/>
      <c r="V813" s="59"/>
      <c r="W813" s="59"/>
      <c r="X813" s="59"/>
    </row>
    <row r="814" spans="1:24" ht="12.75" customHeight="1" x14ac:dyDescent="0.2">
      <c r="A814" s="59"/>
      <c r="B814" s="59"/>
      <c r="C814" s="59"/>
      <c r="D814" s="59"/>
      <c r="E814" s="59"/>
      <c r="F814" s="59"/>
      <c r="G814" s="59"/>
      <c r="H814" s="59"/>
      <c r="I814" s="59"/>
      <c r="J814" s="59"/>
      <c r="K814" s="59"/>
      <c r="L814" s="59"/>
      <c r="M814" s="59"/>
      <c r="N814" s="59"/>
      <c r="O814" s="59"/>
      <c r="P814" s="59"/>
      <c r="Q814" s="59"/>
      <c r="R814" s="59"/>
      <c r="S814" s="59"/>
      <c r="T814" s="59"/>
      <c r="U814" s="59"/>
      <c r="V814" s="59"/>
      <c r="W814" s="59"/>
      <c r="X814" s="59"/>
    </row>
    <row r="815" spans="1:24" ht="12.75" customHeight="1" x14ac:dyDescent="0.2">
      <c r="A815" s="59"/>
      <c r="B815" s="59"/>
      <c r="C815" s="59"/>
      <c r="D815" s="59"/>
      <c r="E815" s="59"/>
      <c r="F815" s="59"/>
      <c r="G815" s="59"/>
      <c r="H815" s="59"/>
      <c r="I815" s="59"/>
      <c r="J815" s="59"/>
      <c r="K815" s="59"/>
      <c r="L815" s="59"/>
      <c r="M815" s="59"/>
      <c r="N815" s="59"/>
      <c r="O815" s="59"/>
      <c r="P815" s="59"/>
      <c r="Q815" s="59"/>
      <c r="R815" s="59"/>
      <c r="S815" s="59"/>
      <c r="T815" s="59"/>
      <c r="U815" s="59"/>
      <c r="V815" s="59"/>
      <c r="W815" s="59"/>
      <c r="X815" s="59"/>
    </row>
    <row r="816" spans="1:24" ht="12.75" customHeight="1" x14ac:dyDescent="0.2">
      <c r="A816" s="59"/>
      <c r="B816" s="59"/>
      <c r="C816" s="59"/>
      <c r="D816" s="59"/>
      <c r="E816" s="59"/>
      <c r="F816" s="59"/>
      <c r="G816" s="59"/>
      <c r="H816" s="59"/>
      <c r="I816" s="59"/>
      <c r="J816" s="59"/>
      <c r="K816" s="59"/>
      <c r="L816" s="59"/>
      <c r="M816" s="59"/>
      <c r="N816" s="59"/>
      <c r="O816" s="59"/>
      <c r="P816" s="59"/>
      <c r="Q816" s="59"/>
      <c r="R816" s="59"/>
      <c r="S816" s="59"/>
      <c r="T816" s="59"/>
      <c r="U816" s="59"/>
      <c r="V816" s="59"/>
      <c r="W816" s="59"/>
      <c r="X816" s="59"/>
    </row>
    <row r="817" spans="1:24" ht="12.75" customHeight="1" x14ac:dyDescent="0.2">
      <c r="A817" s="59"/>
      <c r="B817" s="59"/>
      <c r="C817" s="59"/>
      <c r="D817" s="59"/>
      <c r="E817" s="59"/>
      <c r="F817" s="59"/>
      <c r="G817" s="59"/>
      <c r="H817" s="59"/>
      <c r="I817" s="59"/>
      <c r="J817" s="59"/>
      <c r="K817" s="59"/>
      <c r="L817" s="59"/>
      <c r="M817" s="59"/>
      <c r="N817" s="59"/>
      <c r="O817" s="59"/>
      <c r="P817" s="59"/>
      <c r="Q817" s="59"/>
      <c r="R817" s="59"/>
      <c r="S817" s="59"/>
      <c r="T817" s="59"/>
      <c r="U817" s="59"/>
      <c r="V817" s="59"/>
      <c r="W817" s="59"/>
      <c r="X817" s="59"/>
    </row>
    <row r="818" spans="1:24" ht="12.75" customHeight="1" x14ac:dyDescent="0.2">
      <c r="A818" s="59"/>
      <c r="B818" s="59"/>
      <c r="C818" s="59"/>
      <c r="D818" s="59"/>
      <c r="E818" s="59"/>
      <c r="F818" s="59"/>
      <c r="G818" s="59"/>
      <c r="H818" s="59"/>
      <c r="I818" s="59"/>
      <c r="J818" s="59"/>
      <c r="K818" s="59"/>
      <c r="L818" s="59"/>
      <c r="M818" s="59"/>
      <c r="N818" s="59"/>
      <c r="O818" s="59"/>
      <c r="P818" s="59"/>
      <c r="Q818" s="59"/>
      <c r="R818" s="59"/>
      <c r="S818" s="59"/>
      <c r="T818" s="59"/>
      <c r="U818" s="59"/>
      <c r="V818" s="59"/>
      <c r="W818" s="59"/>
      <c r="X818" s="59"/>
    </row>
    <row r="819" spans="1:24" ht="12.75" customHeight="1" x14ac:dyDescent="0.2">
      <c r="A819" s="59"/>
      <c r="B819" s="59"/>
      <c r="C819" s="59"/>
      <c r="D819" s="59"/>
      <c r="E819" s="59"/>
      <c r="F819" s="59"/>
      <c r="G819" s="59"/>
      <c r="H819" s="59"/>
      <c r="I819" s="59"/>
      <c r="J819" s="59"/>
      <c r="K819" s="59"/>
      <c r="L819" s="59"/>
      <c r="M819" s="59"/>
      <c r="N819" s="59"/>
      <c r="O819" s="59"/>
      <c r="P819" s="59"/>
      <c r="Q819" s="59"/>
      <c r="R819" s="59"/>
      <c r="S819" s="59"/>
      <c r="T819" s="59"/>
      <c r="U819" s="59"/>
      <c r="V819" s="59"/>
      <c r="W819" s="59"/>
      <c r="X819" s="59"/>
    </row>
    <row r="820" spans="1:24" ht="12.75" customHeight="1" x14ac:dyDescent="0.2">
      <c r="A820" s="59"/>
      <c r="B820" s="59"/>
      <c r="C820" s="59"/>
      <c r="D820" s="59"/>
      <c r="E820" s="59"/>
      <c r="F820" s="59"/>
      <c r="G820" s="59"/>
      <c r="H820" s="59"/>
      <c r="I820" s="59"/>
      <c r="J820" s="59"/>
      <c r="K820" s="59"/>
      <c r="L820" s="59"/>
      <c r="M820" s="59"/>
      <c r="N820" s="59"/>
      <c r="O820" s="59"/>
      <c r="P820" s="59"/>
      <c r="Q820" s="59"/>
      <c r="R820" s="59"/>
      <c r="S820" s="59"/>
      <c r="T820" s="59"/>
      <c r="U820" s="59"/>
      <c r="V820" s="59"/>
      <c r="W820" s="59"/>
      <c r="X820" s="59"/>
    </row>
    <row r="821" spans="1:24" ht="12.75" customHeight="1" x14ac:dyDescent="0.2">
      <c r="A821" s="59"/>
      <c r="B821" s="59"/>
      <c r="C821" s="59"/>
      <c r="D821" s="59"/>
      <c r="E821" s="59"/>
      <c r="F821" s="59"/>
      <c r="G821" s="59"/>
      <c r="H821" s="59"/>
      <c r="I821" s="59"/>
      <c r="J821" s="59"/>
      <c r="K821" s="59"/>
      <c r="L821" s="59"/>
      <c r="M821" s="59"/>
      <c r="N821" s="59"/>
      <c r="O821" s="59"/>
      <c r="P821" s="59"/>
      <c r="Q821" s="59"/>
      <c r="R821" s="59"/>
      <c r="S821" s="59"/>
      <c r="T821" s="59"/>
      <c r="U821" s="59"/>
      <c r="V821" s="59"/>
      <c r="W821" s="59"/>
      <c r="X821" s="59"/>
    </row>
    <row r="822" spans="1:24" ht="12.75" customHeight="1" x14ac:dyDescent="0.2">
      <c r="A822" s="59"/>
      <c r="B822" s="59"/>
      <c r="C822" s="59"/>
      <c r="D822" s="59"/>
      <c r="E822" s="59"/>
      <c r="F822" s="59"/>
      <c r="G822" s="59"/>
      <c r="H822" s="59"/>
      <c r="I822" s="59"/>
      <c r="J822" s="59"/>
      <c r="K822" s="59"/>
      <c r="L822" s="59"/>
      <c r="M822" s="59"/>
      <c r="N822" s="59"/>
      <c r="O822" s="59"/>
      <c r="P822" s="59"/>
      <c r="Q822" s="59"/>
      <c r="R822" s="59"/>
      <c r="S822" s="59"/>
      <c r="T822" s="59"/>
      <c r="U822" s="59"/>
      <c r="V822" s="59"/>
      <c r="W822" s="59"/>
      <c r="X822" s="59"/>
    </row>
    <row r="823" spans="1:24" ht="12.75" customHeight="1" x14ac:dyDescent="0.2">
      <c r="A823" s="59"/>
      <c r="B823" s="59"/>
      <c r="C823" s="59"/>
      <c r="D823" s="59"/>
      <c r="E823" s="59"/>
      <c r="F823" s="59"/>
      <c r="G823" s="59"/>
      <c r="H823" s="59"/>
      <c r="I823" s="59"/>
      <c r="J823" s="59"/>
      <c r="K823" s="59"/>
      <c r="L823" s="59"/>
      <c r="M823" s="59"/>
      <c r="N823" s="59"/>
      <c r="O823" s="59"/>
      <c r="P823" s="59"/>
      <c r="Q823" s="59"/>
      <c r="R823" s="59"/>
      <c r="S823" s="59"/>
      <c r="T823" s="59"/>
      <c r="U823" s="59"/>
      <c r="V823" s="59"/>
      <c r="W823" s="59"/>
      <c r="X823" s="59"/>
    </row>
    <row r="824" spans="1:24" ht="12.75" customHeight="1" x14ac:dyDescent="0.2">
      <c r="A824" s="59"/>
      <c r="B824" s="59"/>
      <c r="C824" s="59"/>
      <c r="D824" s="59"/>
      <c r="E824" s="59"/>
      <c r="F824" s="59"/>
      <c r="G824" s="59"/>
      <c r="H824" s="59"/>
      <c r="I824" s="59"/>
      <c r="J824" s="59"/>
      <c r="K824" s="59"/>
      <c r="L824" s="59"/>
      <c r="M824" s="59"/>
      <c r="N824" s="59"/>
      <c r="O824" s="59"/>
      <c r="P824" s="59"/>
      <c r="Q824" s="59"/>
      <c r="R824" s="59"/>
      <c r="S824" s="59"/>
      <c r="T824" s="59"/>
      <c r="U824" s="59"/>
      <c r="V824" s="59"/>
      <c r="W824" s="59"/>
      <c r="X824" s="59"/>
    </row>
    <row r="825" spans="1:24" ht="12.75" customHeight="1" x14ac:dyDescent="0.2">
      <c r="A825" s="59"/>
      <c r="B825" s="59"/>
      <c r="C825" s="59"/>
      <c r="D825" s="59"/>
      <c r="E825" s="59"/>
      <c r="F825" s="59"/>
      <c r="G825" s="59"/>
      <c r="H825" s="59"/>
      <c r="I825" s="59"/>
      <c r="J825" s="59"/>
      <c r="K825" s="59"/>
      <c r="L825" s="59"/>
      <c r="M825" s="59"/>
      <c r="N825" s="59"/>
      <c r="O825" s="59"/>
      <c r="P825" s="59"/>
      <c r="Q825" s="59"/>
      <c r="R825" s="59"/>
      <c r="S825" s="59"/>
      <c r="T825" s="59"/>
      <c r="U825" s="59"/>
      <c r="V825" s="59"/>
      <c r="W825" s="59"/>
      <c r="X825" s="59"/>
    </row>
    <row r="826" spans="1:24" ht="12.75" customHeight="1" x14ac:dyDescent="0.2">
      <c r="A826" s="59"/>
      <c r="B826" s="59"/>
      <c r="C826" s="59"/>
      <c r="D826" s="59"/>
      <c r="E826" s="59"/>
      <c r="F826" s="59"/>
      <c r="G826" s="59"/>
      <c r="H826" s="59"/>
      <c r="I826" s="59"/>
      <c r="J826" s="59"/>
      <c r="K826" s="59"/>
      <c r="L826" s="59"/>
      <c r="M826" s="59"/>
      <c r="N826" s="59"/>
      <c r="O826" s="59"/>
      <c r="P826" s="59"/>
      <c r="Q826" s="59"/>
      <c r="R826" s="59"/>
      <c r="S826" s="59"/>
      <c r="T826" s="59"/>
      <c r="U826" s="59"/>
      <c r="V826" s="59"/>
      <c r="W826" s="59"/>
      <c r="X826" s="59"/>
    </row>
    <row r="827" spans="1:24" ht="12.75" customHeight="1" x14ac:dyDescent="0.2">
      <c r="A827" s="59"/>
      <c r="B827" s="59"/>
      <c r="C827" s="59"/>
      <c r="D827" s="59"/>
      <c r="E827" s="59"/>
      <c r="F827" s="59"/>
      <c r="G827" s="59"/>
      <c r="H827" s="59"/>
      <c r="I827" s="59"/>
      <c r="J827" s="59"/>
      <c r="K827" s="59"/>
      <c r="L827" s="59"/>
      <c r="M827" s="59"/>
      <c r="N827" s="59"/>
      <c r="O827" s="59"/>
      <c r="P827" s="59"/>
      <c r="Q827" s="59"/>
      <c r="R827" s="59"/>
      <c r="S827" s="59"/>
      <c r="T827" s="59"/>
      <c r="U827" s="59"/>
      <c r="V827" s="59"/>
      <c r="W827" s="59"/>
      <c r="X827" s="59"/>
    </row>
    <row r="828" spans="1:24" ht="12.75" customHeight="1" x14ac:dyDescent="0.2">
      <c r="A828" s="59"/>
      <c r="B828" s="59"/>
      <c r="C828" s="59"/>
      <c r="D828" s="59"/>
      <c r="E828" s="59"/>
      <c r="F828" s="59"/>
      <c r="G828" s="59"/>
      <c r="H828" s="59"/>
      <c r="I828" s="59"/>
      <c r="J828" s="59"/>
      <c r="K828" s="59"/>
      <c r="L828" s="59"/>
      <c r="M828" s="59"/>
      <c r="N828" s="59"/>
      <c r="O828" s="59"/>
      <c r="P828" s="59"/>
      <c r="Q828" s="59"/>
      <c r="R828" s="59"/>
      <c r="S828" s="59"/>
      <c r="T828" s="59"/>
      <c r="U828" s="59"/>
      <c r="V828" s="59"/>
      <c r="W828" s="59"/>
      <c r="X828" s="59"/>
    </row>
    <row r="829" spans="1:24" ht="12.75" customHeight="1" x14ac:dyDescent="0.2">
      <c r="A829" s="59"/>
      <c r="B829" s="59"/>
      <c r="C829" s="59"/>
      <c r="D829" s="59"/>
      <c r="E829" s="59"/>
      <c r="F829" s="59"/>
      <c r="G829" s="59"/>
      <c r="H829" s="59"/>
      <c r="I829" s="59"/>
      <c r="J829" s="59"/>
      <c r="K829" s="59"/>
      <c r="L829" s="59"/>
      <c r="M829" s="59"/>
      <c r="N829" s="59"/>
      <c r="O829" s="59"/>
      <c r="P829" s="59"/>
      <c r="Q829" s="59"/>
      <c r="R829" s="59"/>
      <c r="S829" s="59"/>
      <c r="T829" s="59"/>
      <c r="U829" s="59"/>
      <c r="V829" s="59"/>
      <c r="W829" s="59"/>
      <c r="X829" s="59"/>
    </row>
    <row r="830" spans="1:24" ht="12.75" customHeight="1" x14ac:dyDescent="0.2">
      <c r="A830" s="59"/>
      <c r="B830" s="59"/>
      <c r="C830" s="59"/>
      <c r="D830" s="59"/>
      <c r="E830" s="59"/>
      <c r="F830" s="59"/>
      <c r="G830" s="59"/>
      <c r="H830" s="59"/>
      <c r="I830" s="59"/>
      <c r="J830" s="59"/>
      <c r="K830" s="59"/>
      <c r="L830" s="59"/>
      <c r="M830" s="59"/>
      <c r="N830" s="59"/>
      <c r="O830" s="59"/>
      <c r="P830" s="59"/>
      <c r="Q830" s="59"/>
      <c r="R830" s="59"/>
      <c r="S830" s="59"/>
      <c r="T830" s="59"/>
      <c r="U830" s="59"/>
      <c r="V830" s="59"/>
      <c r="W830" s="59"/>
      <c r="X830" s="59"/>
    </row>
    <row r="831" spans="1:24" ht="12.75" customHeight="1" x14ac:dyDescent="0.2">
      <c r="A831" s="59"/>
      <c r="B831" s="59"/>
      <c r="C831" s="59"/>
      <c r="D831" s="59"/>
      <c r="E831" s="59"/>
      <c r="F831" s="59"/>
      <c r="G831" s="59"/>
      <c r="H831" s="59"/>
      <c r="I831" s="59"/>
      <c r="J831" s="59"/>
      <c r="K831" s="59"/>
      <c r="L831" s="59"/>
      <c r="M831" s="59"/>
      <c r="N831" s="59"/>
      <c r="O831" s="59"/>
      <c r="P831" s="59"/>
      <c r="Q831" s="59"/>
      <c r="R831" s="59"/>
      <c r="S831" s="59"/>
      <c r="T831" s="59"/>
      <c r="U831" s="59"/>
      <c r="V831" s="59"/>
      <c r="W831" s="59"/>
      <c r="X831" s="59"/>
    </row>
    <row r="832" spans="1:24" ht="12.75" customHeight="1" x14ac:dyDescent="0.2">
      <c r="A832" s="59"/>
      <c r="B832" s="59"/>
      <c r="C832" s="59"/>
      <c r="D832" s="59"/>
      <c r="E832" s="59"/>
      <c r="F832" s="59"/>
      <c r="G832" s="59"/>
      <c r="H832" s="59"/>
      <c r="I832" s="59"/>
      <c r="J832" s="59"/>
      <c r="K832" s="59"/>
      <c r="L832" s="59"/>
      <c r="M832" s="59"/>
      <c r="N832" s="59"/>
      <c r="O832" s="59"/>
      <c r="P832" s="59"/>
      <c r="Q832" s="59"/>
      <c r="R832" s="59"/>
      <c r="S832" s="59"/>
      <c r="T832" s="59"/>
      <c r="U832" s="59"/>
      <c r="V832" s="59"/>
      <c r="W832" s="59"/>
      <c r="X832" s="59"/>
    </row>
    <row r="833" spans="1:24" ht="12.75" customHeight="1" x14ac:dyDescent="0.2">
      <c r="A833" s="59"/>
      <c r="B833" s="59"/>
      <c r="C833" s="59"/>
      <c r="D833" s="59"/>
      <c r="E833" s="59"/>
      <c r="F833" s="59"/>
      <c r="G833" s="59"/>
      <c r="H833" s="59"/>
      <c r="I833" s="59"/>
      <c r="J833" s="59"/>
      <c r="K833" s="59"/>
      <c r="L833" s="59"/>
      <c r="M833" s="59"/>
      <c r="N833" s="59"/>
      <c r="O833" s="59"/>
      <c r="P833" s="59"/>
      <c r="Q833" s="59"/>
      <c r="R833" s="59"/>
      <c r="S833" s="59"/>
      <c r="T833" s="59"/>
      <c r="U833" s="59"/>
      <c r="V833" s="59"/>
      <c r="W833" s="59"/>
      <c r="X833" s="59"/>
    </row>
    <row r="834" spans="1:24" ht="12.75" customHeight="1" x14ac:dyDescent="0.2">
      <c r="A834" s="59"/>
      <c r="B834" s="59"/>
      <c r="C834" s="59"/>
      <c r="D834" s="59"/>
      <c r="E834" s="59"/>
      <c r="F834" s="59"/>
      <c r="G834" s="59"/>
      <c r="H834" s="59"/>
      <c r="I834" s="59"/>
      <c r="J834" s="59"/>
      <c r="K834" s="59"/>
      <c r="L834" s="59"/>
      <c r="M834" s="59"/>
      <c r="N834" s="59"/>
      <c r="O834" s="59"/>
      <c r="P834" s="59"/>
      <c r="Q834" s="59"/>
      <c r="R834" s="59"/>
      <c r="S834" s="59"/>
      <c r="T834" s="59"/>
      <c r="U834" s="59"/>
      <c r="V834" s="59"/>
      <c r="W834" s="59"/>
      <c r="X834" s="59"/>
    </row>
    <row r="835" spans="1:24" ht="12.75" customHeight="1" x14ac:dyDescent="0.2">
      <c r="A835" s="59"/>
      <c r="B835" s="59"/>
      <c r="C835" s="59"/>
      <c r="D835" s="59"/>
      <c r="E835" s="59"/>
      <c r="F835" s="59"/>
      <c r="G835" s="59"/>
      <c r="H835" s="59"/>
      <c r="I835" s="59"/>
      <c r="J835" s="59"/>
      <c r="K835" s="59"/>
      <c r="L835" s="59"/>
      <c r="M835" s="59"/>
      <c r="N835" s="59"/>
      <c r="O835" s="59"/>
      <c r="P835" s="59"/>
      <c r="Q835" s="59"/>
      <c r="R835" s="59"/>
      <c r="S835" s="59"/>
      <c r="T835" s="59"/>
      <c r="U835" s="59"/>
      <c r="V835" s="59"/>
      <c r="W835" s="59"/>
      <c r="X835" s="59"/>
    </row>
    <row r="836" spans="1:24" ht="12.75" customHeight="1" x14ac:dyDescent="0.2">
      <c r="A836" s="59"/>
      <c r="B836" s="59"/>
      <c r="C836" s="59"/>
      <c r="D836" s="59"/>
      <c r="E836" s="59"/>
      <c r="F836" s="59"/>
      <c r="G836" s="59"/>
      <c r="H836" s="59"/>
      <c r="I836" s="59"/>
      <c r="J836" s="59"/>
      <c r="K836" s="59"/>
      <c r="L836" s="59"/>
      <c r="M836" s="59"/>
      <c r="N836" s="59"/>
      <c r="O836" s="59"/>
      <c r="P836" s="59"/>
      <c r="Q836" s="59"/>
      <c r="R836" s="59"/>
      <c r="S836" s="59"/>
      <c r="T836" s="59"/>
      <c r="U836" s="59"/>
      <c r="V836" s="59"/>
      <c r="W836" s="59"/>
      <c r="X836" s="59"/>
    </row>
    <row r="837" spans="1:24" ht="12.75" customHeight="1" x14ac:dyDescent="0.2">
      <c r="A837" s="59"/>
      <c r="B837" s="59"/>
      <c r="C837" s="59"/>
      <c r="D837" s="59"/>
      <c r="E837" s="59"/>
      <c r="F837" s="59"/>
      <c r="G837" s="59"/>
      <c r="H837" s="59"/>
      <c r="I837" s="59"/>
      <c r="J837" s="59"/>
      <c r="K837" s="59"/>
      <c r="L837" s="59"/>
      <c r="M837" s="59"/>
      <c r="N837" s="59"/>
      <c r="O837" s="59"/>
      <c r="P837" s="59"/>
      <c r="Q837" s="59"/>
      <c r="R837" s="59"/>
      <c r="S837" s="59"/>
      <c r="T837" s="59"/>
      <c r="U837" s="59"/>
      <c r="V837" s="59"/>
      <c r="W837" s="59"/>
      <c r="X837" s="59"/>
    </row>
    <row r="838" spans="1:24" ht="12.75" customHeight="1" x14ac:dyDescent="0.2">
      <c r="A838" s="59"/>
      <c r="B838" s="59"/>
      <c r="C838" s="59"/>
      <c r="D838" s="59"/>
      <c r="E838" s="59"/>
      <c r="F838" s="59"/>
      <c r="G838" s="59"/>
      <c r="H838" s="59"/>
      <c r="I838" s="59"/>
      <c r="J838" s="59"/>
      <c r="K838" s="59"/>
      <c r="L838" s="59"/>
      <c r="M838" s="59"/>
      <c r="N838" s="59"/>
      <c r="O838" s="59"/>
      <c r="P838" s="59"/>
      <c r="Q838" s="59"/>
      <c r="R838" s="59"/>
      <c r="S838" s="59"/>
      <c r="T838" s="59"/>
      <c r="U838" s="59"/>
      <c r="V838" s="59"/>
      <c r="W838" s="59"/>
      <c r="X838" s="59"/>
    </row>
    <row r="839" spans="1:24" ht="12.75" customHeight="1" x14ac:dyDescent="0.2">
      <c r="A839" s="59"/>
      <c r="B839" s="59"/>
      <c r="C839" s="59"/>
      <c r="D839" s="59"/>
      <c r="E839" s="59"/>
      <c r="F839" s="59"/>
      <c r="G839" s="59"/>
      <c r="H839" s="59"/>
      <c r="I839" s="59"/>
      <c r="J839" s="59"/>
      <c r="K839" s="59"/>
      <c r="L839" s="59"/>
      <c r="M839" s="59"/>
      <c r="N839" s="59"/>
      <c r="O839" s="59"/>
      <c r="P839" s="59"/>
      <c r="Q839" s="59"/>
      <c r="R839" s="59"/>
      <c r="S839" s="59"/>
      <c r="T839" s="59"/>
      <c r="U839" s="59"/>
      <c r="V839" s="59"/>
      <c r="W839" s="59"/>
      <c r="X839" s="59"/>
    </row>
    <row r="840" spans="1:24" ht="12.75" customHeight="1" x14ac:dyDescent="0.2">
      <c r="A840" s="59"/>
      <c r="B840" s="59"/>
      <c r="C840" s="59"/>
      <c r="D840" s="59"/>
      <c r="E840" s="59"/>
      <c r="F840" s="59"/>
      <c r="G840" s="59"/>
      <c r="H840" s="59"/>
      <c r="I840" s="59"/>
      <c r="J840" s="59"/>
      <c r="K840" s="59"/>
      <c r="L840" s="59"/>
      <c r="M840" s="59"/>
      <c r="N840" s="59"/>
      <c r="O840" s="59"/>
      <c r="P840" s="59"/>
      <c r="Q840" s="59"/>
      <c r="R840" s="59"/>
      <c r="S840" s="59"/>
      <c r="T840" s="59"/>
      <c r="U840" s="59"/>
      <c r="V840" s="59"/>
      <c r="W840" s="59"/>
      <c r="X840" s="59"/>
    </row>
    <row r="841" spans="1:24" ht="12.75" customHeight="1" x14ac:dyDescent="0.2">
      <c r="A841" s="59"/>
      <c r="B841" s="59"/>
      <c r="C841" s="59"/>
      <c r="D841" s="59"/>
      <c r="E841" s="59"/>
      <c r="F841" s="59"/>
      <c r="G841" s="59"/>
      <c r="H841" s="59"/>
      <c r="I841" s="59"/>
      <c r="J841" s="59"/>
      <c r="K841" s="59"/>
      <c r="L841" s="59"/>
      <c r="M841" s="59"/>
      <c r="N841" s="59"/>
      <c r="O841" s="59"/>
      <c r="P841" s="59"/>
      <c r="Q841" s="59"/>
      <c r="R841" s="59"/>
      <c r="S841" s="59"/>
      <c r="T841" s="59"/>
      <c r="U841" s="59"/>
      <c r="V841" s="59"/>
      <c r="W841" s="59"/>
      <c r="X841" s="59"/>
    </row>
    <row r="842" spans="1:24" ht="12.75" customHeight="1" x14ac:dyDescent="0.2">
      <c r="A842" s="59"/>
      <c r="B842" s="59"/>
      <c r="C842" s="59"/>
      <c r="D842" s="59"/>
      <c r="E842" s="59"/>
      <c r="F842" s="59"/>
      <c r="G842" s="59"/>
      <c r="H842" s="59"/>
      <c r="I842" s="59"/>
      <c r="J842" s="59"/>
      <c r="K842" s="59"/>
      <c r="L842" s="59"/>
      <c r="M842" s="59"/>
      <c r="N842" s="59"/>
      <c r="O842" s="59"/>
      <c r="P842" s="59"/>
      <c r="Q842" s="59"/>
      <c r="R842" s="59"/>
      <c r="S842" s="59"/>
      <c r="T842" s="59"/>
      <c r="U842" s="59"/>
      <c r="V842" s="59"/>
      <c r="W842" s="59"/>
      <c r="X842" s="59"/>
    </row>
    <row r="843" spans="1:24" ht="12.75" customHeight="1" x14ac:dyDescent="0.2">
      <c r="A843" s="59"/>
      <c r="B843" s="59"/>
      <c r="C843" s="59"/>
      <c r="D843" s="59"/>
      <c r="E843" s="59"/>
      <c r="F843" s="59"/>
      <c r="G843" s="59"/>
      <c r="H843" s="59"/>
      <c r="I843" s="59"/>
      <c r="J843" s="59"/>
      <c r="K843" s="59"/>
      <c r="L843" s="59"/>
      <c r="M843" s="59"/>
      <c r="N843" s="59"/>
      <c r="O843" s="59"/>
      <c r="P843" s="59"/>
      <c r="Q843" s="59"/>
      <c r="R843" s="59"/>
      <c r="S843" s="59"/>
      <c r="T843" s="59"/>
      <c r="U843" s="59"/>
      <c r="V843" s="59"/>
      <c r="W843" s="59"/>
      <c r="X843" s="59"/>
    </row>
    <row r="844" spans="1:24" ht="12.75" customHeight="1" x14ac:dyDescent="0.2">
      <c r="A844" s="59"/>
      <c r="B844" s="59"/>
      <c r="C844" s="59"/>
      <c r="D844" s="59"/>
      <c r="E844" s="59"/>
      <c r="F844" s="59"/>
      <c r="G844" s="59"/>
      <c r="H844" s="59"/>
      <c r="I844" s="59"/>
      <c r="J844" s="59"/>
      <c r="K844" s="59"/>
      <c r="L844" s="59"/>
      <c r="M844" s="59"/>
      <c r="N844" s="59"/>
      <c r="O844" s="59"/>
      <c r="P844" s="59"/>
      <c r="Q844" s="59"/>
      <c r="R844" s="59"/>
      <c r="S844" s="59"/>
      <c r="T844" s="59"/>
      <c r="U844" s="59"/>
      <c r="V844" s="59"/>
      <c r="W844" s="59"/>
      <c r="X844" s="59"/>
    </row>
    <row r="845" spans="1:24" ht="12.75" customHeight="1" x14ac:dyDescent="0.2">
      <c r="A845" s="59"/>
      <c r="B845" s="59"/>
      <c r="C845" s="59"/>
      <c r="D845" s="59"/>
      <c r="E845" s="59"/>
      <c r="F845" s="59"/>
      <c r="G845" s="59"/>
      <c r="H845" s="59"/>
      <c r="I845" s="59"/>
      <c r="J845" s="59"/>
      <c r="K845" s="59"/>
      <c r="L845" s="59"/>
      <c r="M845" s="59"/>
      <c r="N845" s="59"/>
      <c r="O845" s="59"/>
      <c r="P845" s="59"/>
      <c r="Q845" s="59"/>
      <c r="R845" s="59"/>
      <c r="S845" s="59"/>
      <c r="T845" s="59"/>
      <c r="U845" s="59"/>
      <c r="V845" s="59"/>
      <c r="W845" s="59"/>
      <c r="X845" s="59"/>
    </row>
    <row r="846" spans="1:24" ht="12.75" customHeight="1" x14ac:dyDescent="0.2">
      <c r="A846" s="59"/>
      <c r="B846" s="59"/>
      <c r="C846" s="59"/>
      <c r="D846" s="59"/>
      <c r="E846" s="59"/>
      <c r="F846" s="59"/>
      <c r="G846" s="59"/>
      <c r="H846" s="59"/>
      <c r="I846" s="59"/>
      <c r="J846" s="59"/>
      <c r="K846" s="59"/>
      <c r="L846" s="59"/>
      <c r="M846" s="59"/>
      <c r="N846" s="59"/>
      <c r="O846" s="59"/>
      <c r="P846" s="59"/>
      <c r="Q846" s="59"/>
      <c r="R846" s="59"/>
      <c r="S846" s="59"/>
      <c r="T846" s="59"/>
      <c r="U846" s="59"/>
      <c r="V846" s="59"/>
      <c r="W846" s="59"/>
      <c r="X846" s="59"/>
    </row>
    <row r="847" spans="1:24" ht="12.75" customHeight="1" x14ac:dyDescent="0.2">
      <c r="A847" s="59"/>
      <c r="B847" s="59"/>
      <c r="C847" s="59"/>
      <c r="D847" s="59"/>
      <c r="E847" s="59"/>
      <c r="F847" s="59"/>
      <c r="G847" s="59"/>
      <c r="H847" s="59"/>
      <c r="I847" s="59"/>
      <c r="J847" s="59"/>
      <c r="K847" s="59"/>
      <c r="L847" s="59"/>
      <c r="M847" s="59"/>
      <c r="N847" s="59"/>
      <c r="O847" s="59"/>
      <c r="P847" s="59"/>
      <c r="Q847" s="59"/>
      <c r="R847" s="59"/>
      <c r="S847" s="59"/>
      <c r="T847" s="59"/>
      <c r="U847" s="59"/>
      <c r="V847" s="59"/>
      <c r="W847" s="59"/>
      <c r="X847" s="59"/>
    </row>
    <row r="848" spans="1:24" ht="12.75" customHeight="1" x14ac:dyDescent="0.2">
      <c r="A848" s="59"/>
      <c r="B848" s="59"/>
      <c r="C848" s="59"/>
      <c r="D848" s="59"/>
      <c r="E848" s="59"/>
      <c r="F848" s="59"/>
      <c r="G848" s="59"/>
      <c r="H848" s="59"/>
      <c r="I848" s="59"/>
      <c r="J848" s="59"/>
      <c r="K848" s="59"/>
      <c r="L848" s="59"/>
      <c r="M848" s="59"/>
      <c r="N848" s="59"/>
      <c r="O848" s="59"/>
      <c r="P848" s="59"/>
      <c r="Q848" s="59"/>
      <c r="R848" s="59"/>
      <c r="S848" s="59"/>
      <c r="T848" s="59"/>
      <c r="U848" s="59"/>
      <c r="V848" s="59"/>
      <c r="W848" s="59"/>
      <c r="X848" s="59"/>
    </row>
    <row r="849" spans="1:24" ht="12.75" customHeight="1" x14ac:dyDescent="0.2">
      <c r="A849" s="59"/>
      <c r="B849" s="59"/>
      <c r="C849" s="59"/>
      <c r="D849" s="59"/>
      <c r="E849" s="59"/>
      <c r="F849" s="59"/>
      <c r="G849" s="59"/>
      <c r="H849" s="59"/>
      <c r="I849" s="59"/>
      <c r="J849" s="59"/>
      <c r="K849" s="59"/>
      <c r="L849" s="59"/>
      <c r="M849" s="59"/>
      <c r="N849" s="59"/>
      <c r="O849" s="59"/>
      <c r="P849" s="59"/>
      <c r="Q849" s="59"/>
      <c r="R849" s="59"/>
      <c r="S849" s="59"/>
      <c r="T849" s="59"/>
      <c r="U849" s="59"/>
      <c r="V849" s="59"/>
      <c r="W849" s="59"/>
      <c r="X849" s="59"/>
    </row>
    <row r="850" spans="1:24" ht="12.75" customHeight="1" x14ac:dyDescent="0.2">
      <c r="A850" s="59"/>
      <c r="B850" s="59"/>
      <c r="C850" s="59"/>
      <c r="D850" s="59"/>
      <c r="E850" s="59"/>
      <c r="F850" s="59"/>
      <c r="G850" s="59"/>
      <c r="H850" s="59"/>
      <c r="I850" s="59"/>
      <c r="J850" s="59"/>
      <c r="K850" s="59"/>
      <c r="L850" s="59"/>
      <c r="M850" s="59"/>
      <c r="N850" s="59"/>
      <c r="O850" s="59"/>
      <c r="P850" s="59"/>
      <c r="Q850" s="59"/>
      <c r="R850" s="59"/>
      <c r="S850" s="59"/>
      <c r="T850" s="59"/>
      <c r="U850" s="59"/>
      <c r="V850" s="59"/>
      <c r="W850" s="59"/>
      <c r="X850" s="59"/>
    </row>
    <row r="851" spans="1:24" ht="12.75" customHeight="1" x14ac:dyDescent="0.2">
      <c r="A851" s="59"/>
      <c r="B851" s="59"/>
      <c r="C851" s="59"/>
      <c r="D851" s="59"/>
      <c r="E851" s="59"/>
      <c r="F851" s="59"/>
      <c r="G851" s="59"/>
      <c r="H851" s="59"/>
      <c r="I851" s="59"/>
      <c r="J851" s="59"/>
      <c r="K851" s="59"/>
      <c r="L851" s="59"/>
      <c r="M851" s="59"/>
      <c r="N851" s="59"/>
      <c r="O851" s="59"/>
      <c r="P851" s="59"/>
      <c r="Q851" s="59"/>
      <c r="R851" s="59"/>
      <c r="S851" s="59"/>
      <c r="T851" s="59"/>
      <c r="U851" s="59"/>
      <c r="V851" s="59"/>
      <c r="W851" s="59"/>
      <c r="X851" s="59"/>
    </row>
    <row r="852" spans="1:24" ht="12.75" customHeight="1" x14ac:dyDescent="0.2">
      <c r="A852" s="59"/>
      <c r="B852" s="59"/>
      <c r="C852" s="59"/>
      <c r="D852" s="59"/>
      <c r="E852" s="59"/>
      <c r="F852" s="59"/>
      <c r="G852" s="59"/>
      <c r="H852" s="59"/>
      <c r="I852" s="59"/>
      <c r="J852" s="59"/>
      <c r="K852" s="59"/>
      <c r="L852" s="59"/>
      <c r="M852" s="59"/>
      <c r="N852" s="59"/>
      <c r="O852" s="59"/>
      <c r="P852" s="59"/>
      <c r="Q852" s="59"/>
      <c r="R852" s="59"/>
      <c r="S852" s="59"/>
      <c r="T852" s="59"/>
      <c r="U852" s="59"/>
      <c r="V852" s="59"/>
      <c r="W852" s="59"/>
      <c r="X852" s="59"/>
    </row>
    <row r="853" spans="1:24" ht="12.75" customHeight="1" x14ac:dyDescent="0.2">
      <c r="A853" s="59"/>
      <c r="B853" s="59"/>
      <c r="C853" s="59"/>
      <c r="D853" s="59"/>
      <c r="E853" s="59"/>
      <c r="F853" s="59"/>
      <c r="G853" s="59"/>
      <c r="H853" s="59"/>
      <c r="I853" s="59"/>
      <c r="J853" s="59"/>
      <c r="K853" s="59"/>
      <c r="L853" s="59"/>
      <c r="M853" s="59"/>
      <c r="N853" s="59"/>
      <c r="O853" s="59"/>
      <c r="P853" s="59"/>
      <c r="Q853" s="59"/>
      <c r="R853" s="59"/>
      <c r="S853" s="59"/>
      <c r="T853" s="59"/>
      <c r="U853" s="59"/>
      <c r="V853" s="59"/>
      <c r="W853" s="59"/>
      <c r="X853" s="59"/>
    </row>
    <row r="854" spans="1:24" ht="12.75" customHeight="1" x14ac:dyDescent="0.2">
      <c r="A854" s="59"/>
      <c r="B854" s="59"/>
      <c r="C854" s="59"/>
      <c r="D854" s="59"/>
      <c r="E854" s="59"/>
      <c r="F854" s="59"/>
      <c r="G854" s="59"/>
      <c r="H854" s="59"/>
      <c r="I854" s="59"/>
      <c r="J854" s="59"/>
      <c r="K854" s="59"/>
      <c r="L854" s="59"/>
      <c r="M854" s="59"/>
      <c r="N854" s="59"/>
      <c r="O854" s="59"/>
      <c r="P854" s="59"/>
      <c r="Q854" s="59"/>
      <c r="R854" s="59"/>
      <c r="S854" s="59"/>
      <c r="T854" s="59"/>
      <c r="U854" s="59"/>
      <c r="V854" s="59"/>
      <c r="W854" s="59"/>
      <c r="X854" s="59"/>
    </row>
    <row r="855" spans="1:24" ht="12.75" customHeight="1" x14ac:dyDescent="0.2">
      <c r="A855" s="59"/>
      <c r="B855" s="59"/>
      <c r="C855" s="59"/>
      <c r="D855" s="59"/>
      <c r="E855" s="59"/>
      <c r="F855" s="59"/>
      <c r="G855" s="59"/>
      <c r="H855" s="59"/>
      <c r="I855" s="59"/>
      <c r="J855" s="59"/>
      <c r="K855" s="59"/>
      <c r="L855" s="59"/>
      <c r="M855" s="59"/>
      <c r="N855" s="59"/>
      <c r="O855" s="59"/>
      <c r="P855" s="59"/>
      <c r="Q855" s="59"/>
      <c r="R855" s="59"/>
      <c r="S855" s="59"/>
      <c r="T855" s="59"/>
      <c r="U855" s="59"/>
      <c r="V855" s="59"/>
      <c r="W855" s="59"/>
      <c r="X855" s="59"/>
    </row>
    <row r="856" spans="1:24" ht="12.75" customHeight="1" x14ac:dyDescent="0.2">
      <c r="A856" s="59"/>
      <c r="B856" s="59"/>
      <c r="C856" s="59"/>
      <c r="D856" s="59"/>
      <c r="E856" s="59"/>
      <c r="F856" s="59"/>
      <c r="G856" s="59"/>
      <c r="H856" s="59"/>
      <c r="I856" s="59"/>
      <c r="J856" s="59"/>
      <c r="K856" s="59"/>
      <c r="L856" s="59"/>
      <c r="M856" s="59"/>
      <c r="N856" s="59"/>
      <c r="O856" s="59"/>
      <c r="P856" s="59"/>
      <c r="Q856" s="59"/>
      <c r="R856" s="59"/>
      <c r="S856" s="59"/>
      <c r="T856" s="59"/>
      <c r="U856" s="59"/>
      <c r="V856" s="59"/>
      <c r="W856" s="59"/>
      <c r="X856" s="59"/>
    </row>
    <row r="857" spans="1:24" ht="12.75" customHeight="1" x14ac:dyDescent="0.2">
      <c r="A857" s="59"/>
      <c r="B857" s="59"/>
      <c r="C857" s="59"/>
      <c r="D857" s="59"/>
      <c r="E857" s="59"/>
      <c r="F857" s="59"/>
      <c r="G857" s="59"/>
      <c r="H857" s="59"/>
      <c r="I857" s="59"/>
      <c r="J857" s="59"/>
      <c r="K857" s="59"/>
      <c r="L857" s="59"/>
      <c r="M857" s="59"/>
      <c r="N857" s="59"/>
      <c r="O857" s="59"/>
      <c r="P857" s="59"/>
      <c r="Q857" s="59"/>
      <c r="R857" s="59"/>
      <c r="S857" s="59"/>
      <c r="T857" s="59"/>
      <c r="U857" s="59"/>
      <c r="V857" s="59"/>
      <c r="W857" s="59"/>
      <c r="X857" s="59"/>
    </row>
    <row r="858" spans="1:24" ht="12.75" customHeight="1" x14ac:dyDescent="0.2">
      <c r="A858" s="59"/>
      <c r="B858" s="59"/>
      <c r="C858" s="59"/>
      <c r="D858" s="59"/>
      <c r="E858" s="59"/>
      <c r="F858" s="59"/>
      <c r="G858" s="59"/>
      <c r="H858" s="59"/>
      <c r="I858" s="59"/>
      <c r="J858" s="59"/>
      <c r="K858" s="59"/>
      <c r="L858" s="59"/>
      <c r="M858" s="59"/>
      <c r="N858" s="59"/>
      <c r="O858" s="59"/>
      <c r="P858" s="59"/>
      <c r="Q858" s="59"/>
      <c r="R858" s="59"/>
      <c r="S858" s="59"/>
      <c r="T858" s="59"/>
      <c r="U858" s="59"/>
      <c r="V858" s="59"/>
      <c r="W858" s="59"/>
      <c r="X858" s="59"/>
    </row>
    <row r="859" spans="1:24" ht="12.75" customHeight="1" x14ac:dyDescent="0.2">
      <c r="A859" s="59"/>
      <c r="B859" s="59"/>
      <c r="C859" s="59"/>
      <c r="D859" s="59"/>
      <c r="E859" s="59"/>
      <c r="F859" s="59"/>
      <c r="G859" s="59"/>
      <c r="H859" s="59"/>
      <c r="I859" s="59"/>
      <c r="J859" s="59"/>
      <c r="K859" s="59"/>
      <c r="L859" s="59"/>
      <c r="M859" s="59"/>
      <c r="N859" s="59"/>
      <c r="O859" s="59"/>
      <c r="P859" s="59"/>
      <c r="Q859" s="59"/>
      <c r="R859" s="59"/>
      <c r="S859" s="59"/>
      <c r="T859" s="59"/>
      <c r="U859" s="59"/>
      <c r="V859" s="59"/>
      <c r="W859" s="59"/>
      <c r="X859" s="59"/>
    </row>
    <row r="860" spans="1:24" ht="12.75" customHeight="1" x14ac:dyDescent="0.2">
      <c r="A860" s="59"/>
      <c r="B860" s="59"/>
      <c r="C860" s="59"/>
      <c r="D860" s="59"/>
      <c r="E860" s="59"/>
      <c r="F860" s="59"/>
      <c r="G860" s="59"/>
      <c r="H860" s="59"/>
      <c r="I860" s="59"/>
      <c r="J860" s="59"/>
      <c r="K860" s="59"/>
      <c r="L860" s="59"/>
      <c r="M860" s="59"/>
      <c r="N860" s="59"/>
      <c r="O860" s="59"/>
      <c r="P860" s="59"/>
      <c r="Q860" s="59"/>
      <c r="R860" s="59"/>
      <c r="S860" s="59"/>
      <c r="T860" s="59"/>
      <c r="U860" s="59"/>
      <c r="V860" s="59"/>
      <c r="W860" s="59"/>
      <c r="X860" s="59"/>
    </row>
    <row r="861" spans="1:24" ht="12.75" customHeight="1" x14ac:dyDescent="0.2">
      <c r="A861" s="59"/>
      <c r="B861" s="59"/>
      <c r="C861" s="59"/>
      <c r="D861" s="59"/>
      <c r="E861" s="59"/>
      <c r="F861" s="59"/>
      <c r="G861" s="59"/>
      <c r="H861" s="59"/>
      <c r="I861" s="59"/>
      <c r="J861" s="59"/>
      <c r="K861" s="59"/>
      <c r="L861" s="59"/>
      <c r="M861" s="59"/>
      <c r="N861" s="59"/>
      <c r="O861" s="59"/>
      <c r="P861" s="59"/>
      <c r="Q861" s="59"/>
      <c r="R861" s="59"/>
      <c r="S861" s="59"/>
      <c r="T861" s="59"/>
      <c r="U861" s="59"/>
      <c r="V861" s="59"/>
      <c r="W861" s="59"/>
      <c r="X861" s="59"/>
    </row>
    <row r="862" spans="1:24" ht="12.75" customHeight="1" x14ac:dyDescent="0.2">
      <c r="A862" s="59"/>
      <c r="B862" s="59"/>
      <c r="C862" s="59"/>
      <c r="D862" s="59"/>
      <c r="E862" s="59"/>
      <c r="F862" s="59"/>
      <c r="G862" s="59"/>
      <c r="H862" s="59"/>
      <c r="I862" s="59"/>
      <c r="J862" s="59"/>
      <c r="K862" s="59"/>
      <c r="L862" s="59"/>
      <c r="M862" s="59"/>
      <c r="N862" s="59"/>
      <c r="O862" s="59"/>
      <c r="P862" s="59"/>
      <c r="Q862" s="59"/>
      <c r="R862" s="59"/>
      <c r="S862" s="59"/>
      <c r="T862" s="59"/>
      <c r="U862" s="59"/>
      <c r="V862" s="59"/>
      <c r="W862" s="59"/>
      <c r="X862" s="59"/>
    </row>
    <row r="863" spans="1:24" ht="12.75" customHeight="1" x14ac:dyDescent="0.2">
      <c r="A863" s="59"/>
      <c r="B863" s="59"/>
      <c r="C863" s="59"/>
      <c r="D863" s="59"/>
      <c r="E863" s="59"/>
      <c r="F863" s="59"/>
      <c r="G863" s="59"/>
      <c r="H863" s="59"/>
      <c r="I863" s="59"/>
      <c r="J863" s="59"/>
      <c r="K863" s="59"/>
      <c r="L863" s="59"/>
      <c r="M863" s="59"/>
      <c r="N863" s="59"/>
      <c r="O863" s="59"/>
      <c r="P863" s="59"/>
      <c r="Q863" s="59"/>
      <c r="R863" s="59"/>
      <c r="S863" s="59"/>
      <c r="T863" s="59"/>
      <c r="U863" s="59"/>
      <c r="V863" s="59"/>
      <c r="W863" s="59"/>
      <c r="X863" s="59"/>
    </row>
    <row r="864" spans="1:24" ht="12.75" customHeight="1" x14ac:dyDescent="0.2">
      <c r="A864" s="59"/>
      <c r="B864" s="59"/>
      <c r="C864" s="59"/>
      <c r="D864" s="59"/>
      <c r="E864" s="59"/>
      <c r="F864" s="59"/>
      <c r="G864" s="59"/>
      <c r="H864" s="59"/>
      <c r="I864" s="59"/>
      <c r="J864" s="59"/>
      <c r="K864" s="59"/>
      <c r="L864" s="59"/>
      <c r="M864" s="59"/>
      <c r="N864" s="59"/>
      <c r="O864" s="59"/>
      <c r="P864" s="59"/>
      <c r="Q864" s="59"/>
      <c r="R864" s="59"/>
      <c r="S864" s="59"/>
      <c r="T864" s="59"/>
      <c r="U864" s="59"/>
      <c r="V864" s="59"/>
      <c r="W864" s="59"/>
      <c r="X864" s="59"/>
    </row>
    <row r="865" spans="1:24" ht="12.75" customHeight="1" x14ac:dyDescent="0.2">
      <c r="A865" s="59"/>
      <c r="B865" s="59"/>
      <c r="C865" s="59"/>
      <c r="D865" s="59"/>
      <c r="E865" s="59"/>
      <c r="F865" s="59"/>
      <c r="G865" s="59"/>
      <c r="H865" s="59"/>
      <c r="I865" s="59"/>
      <c r="J865" s="59"/>
      <c r="K865" s="59"/>
      <c r="L865" s="59"/>
      <c r="M865" s="59"/>
      <c r="N865" s="59"/>
      <c r="O865" s="59"/>
      <c r="P865" s="59"/>
      <c r="Q865" s="59"/>
      <c r="R865" s="59"/>
      <c r="S865" s="59"/>
      <c r="T865" s="59"/>
      <c r="U865" s="59"/>
      <c r="V865" s="59"/>
      <c r="W865" s="59"/>
      <c r="X865" s="59"/>
    </row>
    <row r="866" spans="1:24" ht="12.75" customHeight="1" x14ac:dyDescent="0.2">
      <c r="A866" s="59"/>
      <c r="B866" s="59"/>
      <c r="C866" s="59"/>
      <c r="D866" s="59"/>
      <c r="E866" s="59"/>
      <c r="F866" s="59"/>
      <c r="G866" s="59"/>
      <c r="H866" s="59"/>
      <c r="I866" s="59"/>
      <c r="J866" s="59"/>
      <c r="K866" s="59"/>
      <c r="L866" s="59"/>
      <c r="M866" s="59"/>
      <c r="N866" s="59"/>
      <c r="O866" s="59"/>
      <c r="P866" s="59"/>
      <c r="Q866" s="59"/>
      <c r="R866" s="59"/>
      <c r="S866" s="59"/>
      <c r="T866" s="59"/>
      <c r="U866" s="59"/>
      <c r="V866" s="59"/>
      <c r="W866" s="59"/>
      <c r="X866" s="59"/>
    </row>
    <row r="867" spans="1:24" ht="12.75" customHeight="1" x14ac:dyDescent="0.2">
      <c r="A867" s="59"/>
      <c r="B867" s="59"/>
      <c r="C867" s="59"/>
      <c r="D867" s="59"/>
      <c r="E867" s="59"/>
      <c r="F867" s="59"/>
      <c r="G867" s="59"/>
      <c r="H867" s="59"/>
      <c r="I867" s="59"/>
      <c r="J867" s="59"/>
      <c r="K867" s="59"/>
      <c r="L867" s="59"/>
      <c r="M867" s="59"/>
      <c r="N867" s="59"/>
      <c r="O867" s="59"/>
      <c r="P867" s="59"/>
      <c r="Q867" s="59"/>
      <c r="R867" s="59"/>
      <c r="S867" s="59"/>
      <c r="T867" s="59"/>
      <c r="U867" s="59"/>
      <c r="V867" s="59"/>
      <c r="W867" s="59"/>
      <c r="X867" s="59"/>
    </row>
    <row r="868" spans="1:24" ht="12.75" customHeight="1" x14ac:dyDescent="0.2">
      <c r="A868" s="59"/>
      <c r="B868" s="59"/>
      <c r="C868" s="59"/>
      <c r="D868" s="59"/>
      <c r="E868" s="59"/>
      <c r="F868" s="59"/>
      <c r="G868" s="59"/>
      <c r="H868" s="59"/>
      <c r="I868" s="59"/>
      <c r="J868" s="59"/>
      <c r="K868" s="59"/>
      <c r="L868" s="59"/>
      <c r="M868" s="59"/>
      <c r="N868" s="59"/>
      <c r="O868" s="59"/>
      <c r="P868" s="59"/>
      <c r="Q868" s="59"/>
      <c r="R868" s="59"/>
      <c r="S868" s="59"/>
      <c r="T868" s="59"/>
      <c r="U868" s="59"/>
      <c r="V868" s="59"/>
      <c r="W868" s="59"/>
      <c r="X868" s="59"/>
    </row>
    <row r="869" spans="1:24" ht="12.75" customHeight="1" x14ac:dyDescent="0.2">
      <c r="A869" s="59"/>
      <c r="B869" s="59"/>
      <c r="C869" s="59"/>
      <c r="D869" s="59"/>
      <c r="E869" s="59"/>
      <c r="F869" s="59"/>
      <c r="G869" s="59"/>
      <c r="H869" s="59"/>
      <c r="I869" s="59"/>
      <c r="J869" s="59"/>
      <c r="K869" s="59"/>
      <c r="L869" s="59"/>
      <c r="M869" s="59"/>
      <c r="N869" s="59"/>
      <c r="O869" s="59"/>
      <c r="P869" s="59"/>
      <c r="Q869" s="59"/>
      <c r="R869" s="59"/>
      <c r="S869" s="59"/>
      <c r="T869" s="59"/>
      <c r="U869" s="59"/>
      <c r="V869" s="59"/>
      <c r="W869" s="59"/>
      <c r="X869" s="59"/>
    </row>
    <row r="870" spans="1:24" ht="12.75" customHeight="1" x14ac:dyDescent="0.2">
      <c r="A870" s="59"/>
      <c r="B870" s="59"/>
      <c r="C870" s="59"/>
      <c r="D870" s="59"/>
      <c r="E870" s="59"/>
      <c r="F870" s="59"/>
      <c r="G870" s="59"/>
      <c r="H870" s="59"/>
      <c r="I870" s="59"/>
      <c r="J870" s="59"/>
      <c r="K870" s="59"/>
      <c r="L870" s="59"/>
      <c r="M870" s="59"/>
      <c r="N870" s="59"/>
      <c r="O870" s="59"/>
      <c r="P870" s="59"/>
      <c r="Q870" s="59"/>
      <c r="R870" s="59"/>
      <c r="S870" s="59"/>
      <c r="T870" s="59"/>
      <c r="U870" s="59"/>
      <c r="V870" s="59"/>
      <c r="W870" s="59"/>
      <c r="X870" s="59"/>
    </row>
    <row r="871" spans="1:24" ht="12.75" customHeight="1" x14ac:dyDescent="0.2">
      <c r="A871" s="59"/>
      <c r="B871" s="59"/>
      <c r="C871" s="59"/>
      <c r="D871" s="59"/>
      <c r="E871" s="59"/>
      <c r="F871" s="59"/>
      <c r="G871" s="59"/>
      <c r="H871" s="59"/>
      <c r="I871" s="59"/>
      <c r="J871" s="59"/>
      <c r="K871" s="59"/>
      <c r="L871" s="59"/>
      <c r="M871" s="59"/>
      <c r="N871" s="59"/>
      <c r="O871" s="59"/>
      <c r="P871" s="59"/>
      <c r="Q871" s="59"/>
      <c r="R871" s="59"/>
      <c r="S871" s="59"/>
      <c r="T871" s="59"/>
      <c r="U871" s="59"/>
      <c r="V871" s="59"/>
      <c r="W871" s="59"/>
      <c r="X871" s="59"/>
    </row>
    <row r="872" spans="1:24" ht="12.75" customHeight="1" x14ac:dyDescent="0.2">
      <c r="A872" s="59"/>
      <c r="B872" s="59"/>
      <c r="C872" s="59"/>
      <c r="D872" s="59"/>
      <c r="E872" s="59"/>
      <c r="F872" s="59"/>
      <c r="G872" s="59"/>
      <c r="H872" s="59"/>
      <c r="I872" s="59"/>
      <c r="J872" s="59"/>
      <c r="K872" s="59"/>
      <c r="L872" s="59"/>
      <c r="M872" s="59"/>
      <c r="N872" s="59"/>
      <c r="O872" s="59"/>
      <c r="P872" s="59"/>
      <c r="Q872" s="59"/>
      <c r="R872" s="59"/>
      <c r="S872" s="59"/>
      <c r="T872" s="59"/>
      <c r="U872" s="59"/>
      <c r="V872" s="59"/>
      <c r="W872" s="59"/>
      <c r="X872" s="59"/>
    </row>
    <row r="873" spans="1:24" ht="12.75" customHeight="1" x14ac:dyDescent="0.2">
      <c r="A873" s="59"/>
      <c r="B873" s="59"/>
      <c r="C873" s="59"/>
      <c r="D873" s="59"/>
      <c r="E873" s="59"/>
      <c r="F873" s="59"/>
      <c r="G873" s="59"/>
      <c r="H873" s="59"/>
      <c r="I873" s="59"/>
      <c r="J873" s="59"/>
      <c r="K873" s="59"/>
      <c r="L873" s="59"/>
      <c r="M873" s="59"/>
      <c r="N873" s="59"/>
      <c r="O873" s="59"/>
      <c r="P873" s="59"/>
      <c r="Q873" s="59"/>
      <c r="R873" s="59"/>
      <c r="S873" s="59"/>
      <c r="T873" s="59"/>
      <c r="U873" s="59"/>
      <c r="V873" s="59"/>
      <c r="W873" s="59"/>
      <c r="X873" s="59"/>
    </row>
    <row r="874" spans="1:24" ht="12.75" customHeight="1" x14ac:dyDescent="0.2">
      <c r="A874" s="59"/>
      <c r="B874" s="59"/>
      <c r="C874" s="59"/>
      <c r="D874" s="59"/>
      <c r="E874" s="59"/>
      <c r="F874" s="59"/>
      <c r="G874" s="59"/>
      <c r="H874" s="59"/>
      <c r="I874" s="59"/>
      <c r="J874" s="59"/>
      <c r="K874" s="59"/>
      <c r="L874" s="59"/>
      <c r="M874" s="59"/>
      <c r="N874" s="59"/>
      <c r="O874" s="59"/>
      <c r="P874" s="59"/>
      <c r="Q874" s="59"/>
      <c r="R874" s="59"/>
      <c r="S874" s="59"/>
      <c r="T874" s="59"/>
      <c r="U874" s="59"/>
      <c r="V874" s="59"/>
      <c r="W874" s="59"/>
      <c r="X874" s="59"/>
    </row>
    <row r="875" spans="1:24" ht="12.75" customHeight="1" x14ac:dyDescent="0.2">
      <c r="A875" s="59"/>
      <c r="B875" s="59"/>
      <c r="C875" s="59"/>
      <c r="D875" s="59"/>
      <c r="E875" s="59"/>
      <c r="F875" s="59"/>
      <c r="G875" s="59"/>
      <c r="H875" s="59"/>
      <c r="I875" s="59"/>
      <c r="J875" s="59"/>
      <c r="K875" s="59"/>
      <c r="L875" s="59"/>
      <c r="M875" s="59"/>
      <c r="N875" s="59"/>
      <c r="O875" s="59"/>
      <c r="P875" s="59"/>
      <c r="Q875" s="59"/>
      <c r="R875" s="59"/>
      <c r="S875" s="59"/>
      <c r="T875" s="59"/>
      <c r="U875" s="59"/>
      <c r="V875" s="59"/>
      <c r="W875" s="59"/>
      <c r="X875" s="59"/>
    </row>
    <row r="876" spans="1:24" ht="12.75" customHeight="1" x14ac:dyDescent="0.2">
      <c r="A876" s="59"/>
      <c r="B876" s="59"/>
      <c r="C876" s="59"/>
      <c r="D876" s="59"/>
      <c r="E876" s="59"/>
      <c r="F876" s="59"/>
      <c r="G876" s="59"/>
      <c r="H876" s="59"/>
      <c r="I876" s="59"/>
      <c r="J876" s="59"/>
      <c r="K876" s="59"/>
      <c r="L876" s="59"/>
      <c r="M876" s="59"/>
      <c r="N876" s="59"/>
      <c r="O876" s="59"/>
      <c r="P876" s="59"/>
      <c r="Q876" s="59"/>
      <c r="R876" s="59"/>
      <c r="S876" s="59"/>
      <c r="T876" s="59"/>
      <c r="U876" s="59"/>
      <c r="V876" s="59"/>
      <c r="W876" s="59"/>
      <c r="X876" s="59"/>
    </row>
    <row r="877" spans="1:24" ht="12.75" customHeight="1" x14ac:dyDescent="0.2">
      <c r="A877" s="59"/>
      <c r="B877" s="59"/>
      <c r="C877" s="59"/>
      <c r="D877" s="59"/>
      <c r="E877" s="59"/>
      <c r="F877" s="59"/>
      <c r="G877" s="59"/>
      <c r="H877" s="59"/>
      <c r="I877" s="59"/>
      <c r="J877" s="59"/>
      <c r="K877" s="59"/>
      <c r="L877" s="59"/>
      <c r="M877" s="59"/>
      <c r="N877" s="59"/>
      <c r="O877" s="59"/>
      <c r="P877" s="59"/>
      <c r="Q877" s="59"/>
      <c r="R877" s="59"/>
      <c r="S877" s="59"/>
      <c r="T877" s="59"/>
      <c r="U877" s="59"/>
      <c r="V877" s="59"/>
      <c r="W877" s="59"/>
      <c r="X877" s="59"/>
    </row>
    <row r="878" spans="1:24" ht="12.75" customHeight="1" x14ac:dyDescent="0.2">
      <c r="A878" s="59"/>
      <c r="B878" s="59"/>
      <c r="C878" s="59"/>
      <c r="D878" s="59"/>
      <c r="E878" s="59"/>
      <c r="F878" s="59"/>
      <c r="G878" s="59"/>
      <c r="H878" s="59"/>
      <c r="I878" s="59"/>
      <c r="J878" s="59"/>
      <c r="K878" s="59"/>
      <c r="L878" s="59"/>
      <c r="M878" s="59"/>
      <c r="N878" s="59"/>
      <c r="O878" s="59"/>
      <c r="P878" s="59"/>
      <c r="Q878" s="59"/>
      <c r="R878" s="59"/>
      <c r="S878" s="59"/>
      <c r="T878" s="59"/>
      <c r="U878" s="59"/>
      <c r="V878" s="59"/>
      <c r="W878" s="59"/>
      <c r="X878" s="59"/>
    </row>
    <row r="879" spans="1:24" ht="12.75" customHeight="1" x14ac:dyDescent="0.2">
      <c r="A879" s="59"/>
      <c r="B879" s="59"/>
      <c r="C879" s="59"/>
      <c r="D879" s="59"/>
      <c r="E879" s="59"/>
      <c r="F879" s="59"/>
      <c r="G879" s="59"/>
      <c r="H879" s="59"/>
      <c r="I879" s="59"/>
      <c r="J879" s="59"/>
      <c r="K879" s="59"/>
      <c r="L879" s="59"/>
      <c r="M879" s="59"/>
      <c r="N879" s="59"/>
      <c r="O879" s="59"/>
      <c r="P879" s="59"/>
      <c r="Q879" s="59"/>
      <c r="R879" s="59"/>
      <c r="S879" s="59"/>
      <c r="T879" s="59"/>
      <c r="U879" s="59"/>
      <c r="V879" s="59"/>
      <c r="W879" s="59"/>
      <c r="X879" s="59"/>
    </row>
    <row r="880" spans="1:24" ht="12.75" customHeight="1" x14ac:dyDescent="0.2">
      <c r="A880" s="59"/>
      <c r="B880" s="59"/>
      <c r="C880" s="59"/>
      <c r="D880" s="59"/>
      <c r="E880" s="59"/>
      <c r="F880" s="59"/>
      <c r="G880" s="59"/>
      <c r="H880" s="59"/>
      <c r="I880" s="59"/>
      <c r="J880" s="59"/>
      <c r="K880" s="59"/>
      <c r="L880" s="59"/>
      <c r="M880" s="59"/>
      <c r="N880" s="59"/>
      <c r="O880" s="59"/>
      <c r="P880" s="59"/>
      <c r="Q880" s="59"/>
      <c r="R880" s="59"/>
      <c r="S880" s="59"/>
      <c r="T880" s="59"/>
      <c r="U880" s="59"/>
      <c r="V880" s="59"/>
      <c r="W880" s="59"/>
      <c r="X880" s="59"/>
    </row>
    <row r="881" spans="1:24" ht="12.75" customHeight="1" x14ac:dyDescent="0.2">
      <c r="A881" s="59"/>
      <c r="B881" s="59"/>
      <c r="C881" s="59"/>
      <c r="D881" s="59"/>
      <c r="E881" s="59"/>
      <c r="F881" s="59"/>
      <c r="G881" s="59"/>
      <c r="H881" s="59"/>
      <c r="I881" s="59"/>
      <c r="J881" s="59"/>
      <c r="K881" s="59"/>
      <c r="L881" s="59"/>
      <c r="M881" s="59"/>
      <c r="N881" s="59"/>
      <c r="O881" s="59"/>
      <c r="P881" s="59"/>
      <c r="Q881" s="59"/>
      <c r="R881" s="59"/>
      <c r="S881" s="59"/>
      <c r="T881" s="59"/>
      <c r="U881" s="59"/>
      <c r="V881" s="59"/>
      <c r="W881" s="59"/>
      <c r="X881" s="59"/>
    </row>
    <row r="882" spans="1:24" ht="12.75" customHeight="1" x14ac:dyDescent="0.2">
      <c r="A882" s="59"/>
      <c r="B882" s="59"/>
      <c r="C882" s="59"/>
      <c r="D882" s="59"/>
      <c r="E882" s="59"/>
      <c r="F882" s="59"/>
      <c r="G882" s="59"/>
      <c r="H882" s="59"/>
      <c r="I882" s="59"/>
      <c r="J882" s="59"/>
      <c r="K882" s="59"/>
      <c r="L882" s="59"/>
      <c r="M882" s="59"/>
      <c r="N882" s="59"/>
      <c r="O882" s="59"/>
      <c r="P882" s="59"/>
      <c r="Q882" s="59"/>
      <c r="R882" s="59"/>
      <c r="S882" s="59"/>
      <c r="T882" s="59"/>
      <c r="U882" s="59"/>
      <c r="V882" s="59"/>
      <c r="W882" s="59"/>
      <c r="X882" s="59"/>
    </row>
    <row r="883" spans="1:24" ht="12.75" customHeight="1" x14ac:dyDescent="0.2">
      <c r="A883" s="59"/>
      <c r="B883" s="59"/>
      <c r="C883" s="59"/>
      <c r="D883" s="59"/>
      <c r="E883" s="59"/>
      <c r="F883" s="59"/>
      <c r="G883" s="59"/>
      <c r="H883" s="59"/>
      <c r="I883" s="59"/>
      <c r="J883" s="59"/>
      <c r="K883" s="59"/>
      <c r="L883" s="59"/>
      <c r="M883" s="59"/>
      <c r="N883" s="59"/>
      <c r="O883" s="59"/>
      <c r="P883" s="59"/>
      <c r="Q883" s="59"/>
      <c r="R883" s="59"/>
      <c r="S883" s="59"/>
      <c r="T883" s="59"/>
      <c r="U883" s="59"/>
      <c r="V883" s="59"/>
      <c r="W883" s="59"/>
      <c r="X883" s="59"/>
    </row>
    <row r="884" spans="1:24" ht="12.75" customHeight="1" x14ac:dyDescent="0.2">
      <c r="A884" s="59"/>
      <c r="B884" s="59"/>
      <c r="C884" s="59"/>
      <c r="D884" s="59"/>
      <c r="E884" s="59"/>
      <c r="F884" s="59"/>
      <c r="G884" s="59"/>
      <c r="H884" s="59"/>
      <c r="I884" s="59"/>
      <c r="J884" s="59"/>
      <c r="K884" s="59"/>
      <c r="L884" s="59"/>
      <c r="M884" s="59"/>
      <c r="N884" s="59"/>
      <c r="O884" s="59"/>
      <c r="P884" s="59"/>
      <c r="Q884" s="59"/>
      <c r="R884" s="59"/>
      <c r="S884" s="59"/>
      <c r="T884" s="59"/>
      <c r="U884" s="59"/>
      <c r="V884" s="59"/>
      <c r="W884" s="59"/>
      <c r="X884" s="59"/>
    </row>
    <row r="885" spans="1:24" ht="12.75" customHeight="1" x14ac:dyDescent="0.2">
      <c r="A885" s="59"/>
      <c r="B885" s="59"/>
      <c r="C885" s="59"/>
      <c r="D885" s="59"/>
      <c r="E885" s="59"/>
      <c r="F885" s="59"/>
      <c r="G885" s="59"/>
      <c r="H885" s="59"/>
      <c r="I885" s="59"/>
      <c r="J885" s="59"/>
      <c r="K885" s="59"/>
      <c r="L885" s="59"/>
      <c r="M885" s="59"/>
      <c r="N885" s="59"/>
      <c r="O885" s="59"/>
      <c r="P885" s="59"/>
      <c r="Q885" s="59"/>
      <c r="R885" s="59"/>
      <c r="S885" s="59"/>
      <c r="T885" s="59"/>
      <c r="U885" s="59"/>
      <c r="V885" s="59"/>
      <c r="W885" s="59"/>
      <c r="X885" s="59"/>
    </row>
    <row r="886" spans="1:24" ht="12.75" customHeight="1" x14ac:dyDescent="0.2">
      <c r="A886" s="59"/>
      <c r="B886" s="59"/>
      <c r="C886" s="59"/>
      <c r="D886" s="59"/>
      <c r="E886" s="59"/>
      <c r="F886" s="59"/>
      <c r="G886" s="59"/>
      <c r="H886" s="59"/>
      <c r="I886" s="59"/>
      <c r="J886" s="59"/>
      <c r="K886" s="59"/>
      <c r="L886" s="59"/>
      <c r="M886" s="59"/>
      <c r="N886" s="59"/>
      <c r="O886" s="59"/>
      <c r="P886" s="59"/>
      <c r="Q886" s="59"/>
      <c r="R886" s="59"/>
      <c r="S886" s="59"/>
      <c r="T886" s="59"/>
      <c r="U886" s="59"/>
      <c r="V886" s="59"/>
      <c r="W886" s="59"/>
      <c r="X886" s="59"/>
    </row>
    <row r="887" spans="1:24" ht="12.75" customHeight="1" x14ac:dyDescent="0.2">
      <c r="A887" s="59"/>
      <c r="B887" s="59"/>
      <c r="C887" s="59"/>
      <c r="D887" s="59"/>
      <c r="E887" s="59"/>
      <c r="F887" s="59"/>
      <c r="G887" s="59"/>
      <c r="H887" s="59"/>
      <c r="I887" s="59"/>
      <c r="J887" s="59"/>
      <c r="K887" s="59"/>
      <c r="L887" s="59"/>
      <c r="M887" s="59"/>
      <c r="N887" s="59"/>
      <c r="O887" s="59"/>
      <c r="P887" s="59"/>
      <c r="Q887" s="59"/>
      <c r="R887" s="59"/>
      <c r="S887" s="59"/>
      <c r="T887" s="59"/>
      <c r="U887" s="59"/>
      <c r="V887" s="59"/>
      <c r="W887" s="59"/>
      <c r="X887" s="59"/>
    </row>
    <row r="888" spans="1:24" ht="12.75" customHeight="1" x14ac:dyDescent="0.2">
      <c r="A888" s="59"/>
      <c r="B888" s="59"/>
      <c r="C888" s="59"/>
      <c r="D888" s="59"/>
      <c r="E888" s="59"/>
      <c r="F888" s="59"/>
      <c r="G888" s="59"/>
      <c r="H888" s="59"/>
      <c r="I888" s="59"/>
      <c r="J888" s="59"/>
      <c r="K888" s="59"/>
      <c r="L888" s="59"/>
      <c r="M888" s="59"/>
      <c r="N888" s="59"/>
      <c r="O888" s="59"/>
      <c r="P888" s="59"/>
      <c r="Q888" s="59"/>
      <c r="R888" s="59"/>
      <c r="S888" s="59"/>
      <c r="T888" s="59"/>
      <c r="U888" s="59"/>
      <c r="V888" s="59"/>
      <c r="W888" s="59"/>
      <c r="X888" s="59"/>
    </row>
    <row r="889" spans="1:24" ht="12.75" customHeight="1" x14ac:dyDescent="0.2">
      <c r="A889" s="59"/>
      <c r="B889" s="59"/>
      <c r="C889" s="59"/>
      <c r="D889" s="59"/>
      <c r="E889" s="59"/>
      <c r="F889" s="59"/>
      <c r="G889" s="59"/>
      <c r="H889" s="59"/>
      <c r="I889" s="59"/>
      <c r="J889" s="59"/>
      <c r="K889" s="59"/>
      <c r="L889" s="59"/>
      <c r="M889" s="59"/>
      <c r="N889" s="59"/>
      <c r="O889" s="59"/>
      <c r="P889" s="59"/>
      <c r="Q889" s="59"/>
      <c r="R889" s="59"/>
      <c r="S889" s="59"/>
      <c r="T889" s="59"/>
      <c r="U889" s="59"/>
      <c r="V889" s="59"/>
      <c r="W889" s="59"/>
      <c r="X889" s="59"/>
    </row>
    <row r="890" spans="1:24" ht="12.75" customHeight="1" x14ac:dyDescent="0.2">
      <c r="A890" s="59"/>
      <c r="B890" s="59"/>
      <c r="C890" s="59"/>
      <c r="D890" s="59"/>
      <c r="E890" s="59"/>
      <c r="F890" s="59"/>
      <c r="G890" s="59"/>
      <c r="H890" s="59"/>
      <c r="I890" s="59"/>
      <c r="J890" s="59"/>
      <c r="K890" s="59"/>
      <c r="L890" s="59"/>
      <c r="M890" s="59"/>
      <c r="N890" s="59"/>
      <c r="O890" s="59"/>
      <c r="P890" s="59"/>
      <c r="Q890" s="59"/>
      <c r="R890" s="59"/>
      <c r="S890" s="59"/>
      <c r="T890" s="59"/>
      <c r="U890" s="59"/>
      <c r="V890" s="59"/>
      <c r="W890" s="59"/>
      <c r="X890" s="59"/>
    </row>
    <row r="891" spans="1:24" ht="12.75" customHeight="1" x14ac:dyDescent="0.2">
      <c r="A891" s="59"/>
      <c r="B891" s="59"/>
      <c r="C891" s="59"/>
      <c r="D891" s="59"/>
      <c r="E891" s="59"/>
      <c r="F891" s="59"/>
      <c r="G891" s="59"/>
      <c r="H891" s="59"/>
      <c r="I891" s="59"/>
      <c r="J891" s="59"/>
      <c r="K891" s="59"/>
      <c r="L891" s="59"/>
      <c r="M891" s="59"/>
      <c r="N891" s="59"/>
      <c r="O891" s="59"/>
      <c r="P891" s="59"/>
      <c r="Q891" s="59"/>
      <c r="R891" s="59"/>
      <c r="S891" s="59"/>
      <c r="T891" s="59"/>
      <c r="U891" s="59"/>
      <c r="V891" s="59"/>
      <c r="W891" s="59"/>
      <c r="X891" s="59"/>
    </row>
    <row r="892" spans="1:24" ht="12.75" customHeight="1" x14ac:dyDescent="0.2">
      <c r="A892" s="59"/>
      <c r="B892" s="59"/>
      <c r="C892" s="59"/>
      <c r="D892" s="59"/>
      <c r="E892" s="59"/>
      <c r="F892" s="59"/>
      <c r="G892" s="59"/>
      <c r="H892" s="59"/>
      <c r="I892" s="59"/>
      <c r="J892" s="59"/>
      <c r="K892" s="59"/>
      <c r="L892" s="59"/>
      <c r="M892" s="59"/>
      <c r="N892" s="59"/>
      <c r="O892" s="59"/>
      <c r="P892" s="59"/>
      <c r="Q892" s="59"/>
      <c r="R892" s="59"/>
      <c r="S892" s="59"/>
      <c r="T892" s="59"/>
      <c r="U892" s="59"/>
      <c r="V892" s="59"/>
      <c r="W892" s="59"/>
      <c r="X892" s="59"/>
    </row>
    <row r="893" spans="1:24" ht="12.75" customHeight="1" x14ac:dyDescent="0.2">
      <c r="A893" s="59"/>
      <c r="B893" s="59"/>
      <c r="C893" s="59"/>
      <c r="D893" s="59"/>
      <c r="E893" s="59"/>
      <c r="F893" s="59"/>
      <c r="G893" s="59"/>
      <c r="H893" s="59"/>
      <c r="I893" s="59"/>
      <c r="J893" s="59"/>
      <c r="K893" s="59"/>
      <c r="L893" s="59"/>
      <c r="M893" s="59"/>
      <c r="N893" s="59"/>
      <c r="O893" s="59"/>
      <c r="P893" s="59"/>
      <c r="Q893" s="59"/>
      <c r="R893" s="59"/>
      <c r="S893" s="59"/>
      <c r="T893" s="59"/>
      <c r="U893" s="59"/>
      <c r="V893" s="59"/>
      <c r="W893" s="59"/>
      <c r="X893" s="59"/>
    </row>
    <row r="894" spans="1:24" ht="12.75" customHeight="1" x14ac:dyDescent="0.2">
      <c r="A894" s="59"/>
      <c r="B894" s="59"/>
      <c r="C894" s="59"/>
      <c r="D894" s="59"/>
      <c r="E894" s="59"/>
      <c r="F894" s="59"/>
      <c r="G894" s="59"/>
      <c r="H894" s="59"/>
      <c r="I894" s="59"/>
      <c r="J894" s="59"/>
      <c r="K894" s="59"/>
      <c r="L894" s="59"/>
      <c r="M894" s="59"/>
      <c r="N894" s="59"/>
      <c r="O894" s="59"/>
      <c r="P894" s="59"/>
      <c r="Q894" s="59"/>
      <c r="R894" s="59"/>
      <c r="S894" s="59"/>
      <c r="T894" s="59"/>
      <c r="U894" s="59"/>
      <c r="V894" s="59"/>
      <c r="W894" s="59"/>
      <c r="X894" s="59"/>
    </row>
    <row r="895" spans="1:24" ht="12.75" customHeight="1" x14ac:dyDescent="0.2">
      <c r="A895" s="59"/>
      <c r="B895" s="59"/>
      <c r="C895" s="59"/>
      <c r="D895" s="59"/>
      <c r="E895" s="59"/>
      <c r="F895" s="59"/>
      <c r="G895" s="59"/>
      <c r="H895" s="59"/>
      <c r="I895" s="59"/>
      <c r="J895" s="59"/>
      <c r="K895" s="59"/>
      <c r="L895" s="59"/>
      <c r="M895" s="59"/>
      <c r="N895" s="59"/>
      <c r="O895" s="59"/>
      <c r="P895" s="59"/>
      <c r="Q895" s="59"/>
      <c r="R895" s="59"/>
      <c r="S895" s="59"/>
      <c r="T895" s="59"/>
      <c r="U895" s="59"/>
      <c r="V895" s="59"/>
      <c r="W895" s="59"/>
      <c r="X895" s="59"/>
    </row>
    <row r="896" spans="1:24" ht="12.75" customHeight="1" x14ac:dyDescent="0.2">
      <c r="A896" s="59"/>
      <c r="B896" s="59"/>
      <c r="C896" s="59"/>
      <c r="D896" s="59"/>
      <c r="E896" s="59"/>
      <c r="F896" s="59"/>
      <c r="G896" s="59"/>
      <c r="H896" s="59"/>
      <c r="I896" s="59"/>
      <c r="J896" s="59"/>
      <c r="K896" s="59"/>
      <c r="L896" s="59"/>
      <c r="M896" s="59"/>
      <c r="N896" s="59"/>
      <c r="O896" s="59"/>
      <c r="P896" s="59"/>
      <c r="Q896" s="59"/>
      <c r="R896" s="59"/>
      <c r="S896" s="59"/>
      <c r="T896" s="59"/>
      <c r="U896" s="59"/>
      <c r="V896" s="59"/>
      <c r="W896" s="59"/>
      <c r="X896" s="59"/>
    </row>
    <row r="897" spans="1:24" ht="12.75" customHeight="1" x14ac:dyDescent="0.2">
      <c r="A897" s="59"/>
      <c r="B897" s="59"/>
      <c r="C897" s="59"/>
      <c r="D897" s="59"/>
      <c r="E897" s="59"/>
      <c r="F897" s="59"/>
      <c r="G897" s="59"/>
      <c r="H897" s="59"/>
      <c r="I897" s="59"/>
      <c r="J897" s="59"/>
      <c r="K897" s="59"/>
      <c r="L897" s="59"/>
      <c r="M897" s="59"/>
      <c r="N897" s="59"/>
      <c r="O897" s="59"/>
      <c r="P897" s="59"/>
      <c r="Q897" s="59"/>
      <c r="R897" s="59"/>
      <c r="S897" s="59"/>
      <c r="T897" s="59"/>
      <c r="U897" s="59"/>
      <c r="V897" s="59"/>
      <c r="W897" s="59"/>
      <c r="X897" s="59"/>
    </row>
    <row r="898" spans="1:24" ht="12.75" customHeight="1" x14ac:dyDescent="0.2">
      <c r="A898" s="59"/>
      <c r="B898" s="59"/>
      <c r="C898" s="59"/>
      <c r="D898" s="59"/>
      <c r="E898" s="59"/>
      <c r="F898" s="59"/>
      <c r="G898" s="59"/>
      <c r="H898" s="59"/>
      <c r="I898" s="59"/>
      <c r="J898" s="59"/>
      <c r="K898" s="59"/>
      <c r="L898" s="59"/>
      <c r="M898" s="59"/>
      <c r="N898" s="59"/>
      <c r="O898" s="59"/>
      <c r="P898" s="59"/>
      <c r="Q898" s="59"/>
      <c r="R898" s="59"/>
      <c r="S898" s="59"/>
      <c r="T898" s="59"/>
      <c r="U898" s="59"/>
      <c r="V898" s="59"/>
      <c r="W898" s="59"/>
      <c r="X898" s="59"/>
    </row>
    <row r="899" spans="1:24" ht="12.75" customHeight="1" x14ac:dyDescent="0.2">
      <c r="A899" s="59"/>
      <c r="B899" s="59"/>
      <c r="C899" s="59"/>
      <c r="D899" s="59"/>
      <c r="E899" s="59"/>
      <c r="F899" s="59"/>
      <c r="G899" s="59"/>
      <c r="H899" s="59"/>
      <c r="I899" s="59"/>
      <c r="J899" s="59"/>
      <c r="K899" s="59"/>
      <c r="L899" s="59"/>
      <c r="M899" s="59"/>
      <c r="N899" s="59"/>
      <c r="O899" s="59"/>
      <c r="P899" s="59"/>
      <c r="Q899" s="59"/>
      <c r="R899" s="59"/>
      <c r="S899" s="59"/>
      <c r="T899" s="59"/>
      <c r="U899" s="59"/>
      <c r="V899" s="59"/>
      <c r="W899" s="59"/>
      <c r="X899" s="59"/>
    </row>
    <row r="900" spans="1:24" ht="12.75" customHeight="1" x14ac:dyDescent="0.2">
      <c r="A900" s="59"/>
      <c r="B900" s="59"/>
      <c r="C900" s="59"/>
      <c r="D900" s="59"/>
      <c r="E900" s="59"/>
      <c r="F900" s="59"/>
      <c r="G900" s="59"/>
      <c r="H900" s="59"/>
      <c r="I900" s="59"/>
      <c r="J900" s="59"/>
      <c r="K900" s="59"/>
      <c r="L900" s="59"/>
      <c r="M900" s="59"/>
      <c r="N900" s="59"/>
      <c r="O900" s="59"/>
      <c r="P900" s="59"/>
      <c r="Q900" s="59"/>
      <c r="R900" s="59"/>
      <c r="S900" s="59"/>
      <c r="T900" s="59"/>
      <c r="U900" s="59"/>
      <c r="V900" s="59"/>
      <c r="W900" s="59"/>
      <c r="X900" s="59"/>
    </row>
    <row r="901" spans="1:24" ht="12.75" customHeight="1" x14ac:dyDescent="0.2">
      <c r="A901" s="59"/>
      <c r="B901" s="59"/>
      <c r="C901" s="59"/>
      <c r="D901" s="59"/>
      <c r="E901" s="59"/>
      <c r="F901" s="59"/>
      <c r="G901" s="59"/>
      <c r="H901" s="59"/>
      <c r="I901" s="59"/>
      <c r="J901" s="59"/>
      <c r="K901" s="59"/>
      <c r="L901" s="59"/>
      <c r="M901" s="59"/>
      <c r="N901" s="59"/>
      <c r="O901" s="59"/>
      <c r="P901" s="59"/>
      <c r="Q901" s="59"/>
      <c r="R901" s="59"/>
      <c r="S901" s="59"/>
      <c r="T901" s="59"/>
      <c r="U901" s="59"/>
      <c r="V901" s="59"/>
      <c r="W901" s="59"/>
      <c r="X901" s="59"/>
    </row>
    <row r="902" spans="1:24" ht="12.75" customHeight="1" x14ac:dyDescent="0.2">
      <c r="A902" s="59"/>
      <c r="B902" s="59"/>
      <c r="C902" s="59"/>
      <c r="D902" s="59"/>
      <c r="E902" s="59"/>
      <c r="F902" s="59"/>
      <c r="G902" s="59"/>
      <c r="H902" s="59"/>
      <c r="I902" s="59"/>
      <c r="J902" s="59"/>
      <c r="K902" s="59"/>
      <c r="L902" s="59"/>
      <c r="M902" s="59"/>
      <c r="N902" s="59"/>
      <c r="O902" s="59"/>
      <c r="P902" s="59"/>
      <c r="Q902" s="59"/>
      <c r="R902" s="59"/>
      <c r="S902" s="59"/>
      <c r="T902" s="59"/>
      <c r="U902" s="59"/>
      <c r="V902" s="59"/>
      <c r="W902" s="59"/>
      <c r="X902" s="59"/>
    </row>
    <row r="903" spans="1:24" ht="12.75" customHeight="1" x14ac:dyDescent="0.2">
      <c r="A903" s="59"/>
      <c r="B903" s="59"/>
      <c r="C903" s="59"/>
      <c r="D903" s="59"/>
      <c r="E903" s="59"/>
      <c r="F903" s="59"/>
      <c r="G903" s="59"/>
      <c r="H903" s="59"/>
      <c r="I903" s="59"/>
      <c r="J903" s="59"/>
      <c r="K903" s="59"/>
      <c r="L903" s="59"/>
      <c r="M903" s="59"/>
      <c r="N903" s="59"/>
      <c r="O903" s="59"/>
      <c r="P903" s="59"/>
      <c r="Q903" s="59"/>
      <c r="R903" s="59"/>
      <c r="S903" s="59"/>
      <c r="T903" s="59"/>
      <c r="U903" s="59"/>
      <c r="V903" s="59"/>
      <c r="W903" s="59"/>
      <c r="X903" s="59"/>
    </row>
    <row r="904" spans="1:24" ht="12.75" customHeight="1" x14ac:dyDescent="0.2">
      <c r="A904" s="59"/>
      <c r="B904" s="59"/>
      <c r="C904" s="59"/>
      <c r="D904" s="59"/>
      <c r="E904" s="59"/>
      <c r="F904" s="59"/>
      <c r="G904" s="59"/>
      <c r="H904" s="59"/>
      <c r="I904" s="59"/>
      <c r="J904" s="59"/>
      <c r="K904" s="59"/>
      <c r="L904" s="59"/>
      <c r="M904" s="59"/>
      <c r="N904" s="59"/>
      <c r="O904" s="59"/>
      <c r="P904" s="59"/>
      <c r="Q904" s="59"/>
      <c r="R904" s="59"/>
      <c r="S904" s="59"/>
      <c r="T904" s="59"/>
      <c r="U904" s="59"/>
      <c r="V904" s="59"/>
      <c r="W904" s="59"/>
      <c r="X904" s="59"/>
    </row>
    <row r="905" spans="1:24" ht="12.75" customHeight="1" x14ac:dyDescent="0.2">
      <c r="A905" s="59"/>
      <c r="B905" s="59"/>
      <c r="C905" s="59"/>
      <c r="D905" s="59"/>
      <c r="E905" s="59"/>
      <c r="F905" s="59"/>
      <c r="G905" s="59"/>
      <c r="H905" s="59"/>
      <c r="I905" s="59"/>
      <c r="J905" s="59"/>
      <c r="K905" s="59"/>
      <c r="L905" s="59"/>
      <c r="M905" s="59"/>
      <c r="N905" s="59"/>
      <c r="O905" s="59"/>
      <c r="P905" s="59"/>
      <c r="Q905" s="59"/>
      <c r="R905" s="59"/>
      <c r="S905" s="59"/>
      <c r="T905" s="59"/>
      <c r="U905" s="59"/>
      <c r="V905" s="59"/>
      <c r="W905" s="59"/>
      <c r="X905" s="59"/>
    </row>
    <row r="906" spans="1:24" ht="12.75" customHeight="1" x14ac:dyDescent="0.2">
      <c r="A906" s="59"/>
      <c r="B906" s="59"/>
      <c r="C906" s="59"/>
      <c r="D906" s="59"/>
      <c r="E906" s="59"/>
      <c r="F906" s="59"/>
      <c r="G906" s="59"/>
      <c r="H906" s="59"/>
      <c r="I906" s="59"/>
      <c r="J906" s="59"/>
      <c r="K906" s="59"/>
      <c r="L906" s="59"/>
      <c r="M906" s="59"/>
      <c r="N906" s="59"/>
      <c r="O906" s="59"/>
      <c r="P906" s="59"/>
      <c r="Q906" s="59"/>
      <c r="R906" s="59"/>
      <c r="S906" s="59"/>
      <c r="T906" s="59"/>
      <c r="U906" s="59"/>
      <c r="V906" s="59"/>
      <c r="W906" s="59"/>
      <c r="X906" s="59"/>
    </row>
    <row r="907" spans="1:24" ht="12.75" customHeight="1" x14ac:dyDescent="0.2">
      <c r="A907" s="59"/>
      <c r="B907" s="59"/>
      <c r="C907" s="59"/>
      <c r="D907" s="59"/>
      <c r="E907" s="59"/>
      <c r="F907" s="59"/>
      <c r="G907" s="59"/>
      <c r="H907" s="59"/>
      <c r="I907" s="59"/>
      <c r="J907" s="59"/>
      <c r="K907" s="59"/>
      <c r="L907" s="59"/>
      <c r="M907" s="59"/>
      <c r="N907" s="59"/>
      <c r="O907" s="59"/>
      <c r="P907" s="59"/>
      <c r="Q907" s="59"/>
      <c r="R907" s="59"/>
      <c r="S907" s="59"/>
      <c r="T907" s="59"/>
      <c r="U907" s="59"/>
      <c r="V907" s="59"/>
      <c r="W907" s="59"/>
      <c r="X907" s="59"/>
    </row>
    <row r="908" spans="1:24" ht="12.75" customHeight="1" x14ac:dyDescent="0.2">
      <c r="A908" s="59"/>
      <c r="B908" s="59"/>
      <c r="C908" s="59"/>
      <c r="D908" s="59"/>
      <c r="E908" s="59"/>
      <c r="F908" s="59"/>
      <c r="G908" s="59"/>
      <c r="H908" s="59"/>
      <c r="I908" s="59"/>
      <c r="J908" s="59"/>
      <c r="K908" s="59"/>
      <c r="L908" s="59"/>
      <c r="M908" s="59"/>
      <c r="N908" s="59"/>
      <c r="O908" s="59"/>
      <c r="P908" s="59"/>
      <c r="Q908" s="59"/>
      <c r="R908" s="59"/>
      <c r="S908" s="59"/>
      <c r="T908" s="59"/>
      <c r="U908" s="59"/>
      <c r="V908" s="59"/>
      <c r="W908" s="59"/>
      <c r="X908" s="59"/>
    </row>
    <row r="909" spans="1:24" ht="12.75" customHeight="1" x14ac:dyDescent="0.2">
      <c r="A909" s="59"/>
      <c r="B909" s="59"/>
      <c r="C909" s="59"/>
      <c r="D909" s="59"/>
      <c r="E909" s="59"/>
      <c r="F909" s="59"/>
      <c r="G909" s="59"/>
      <c r="H909" s="59"/>
      <c r="I909" s="59"/>
      <c r="J909" s="59"/>
      <c r="K909" s="59"/>
      <c r="L909" s="59"/>
      <c r="M909" s="59"/>
      <c r="N909" s="59"/>
      <c r="O909" s="59"/>
      <c r="P909" s="59"/>
      <c r="Q909" s="59"/>
      <c r="R909" s="59"/>
      <c r="S909" s="59"/>
      <c r="T909" s="59"/>
      <c r="U909" s="59"/>
      <c r="V909" s="59"/>
      <c r="W909" s="59"/>
      <c r="X909" s="59"/>
    </row>
    <row r="910" spans="1:24" ht="12.75" customHeight="1" x14ac:dyDescent="0.2">
      <c r="A910" s="59"/>
      <c r="B910" s="59"/>
      <c r="C910" s="59"/>
      <c r="D910" s="59"/>
      <c r="E910" s="59"/>
      <c r="F910" s="59"/>
      <c r="G910" s="59"/>
      <c r="H910" s="59"/>
      <c r="I910" s="59"/>
      <c r="J910" s="59"/>
      <c r="K910" s="59"/>
      <c r="L910" s="59"/>
      <c r="M910" s="59"/>
      <c r="N910" s="59"/>
      <c r="O910" s="59"/>
      <c r="P910" s="59"/>
      <c r="Q910" s="59"/>
      <c r="R910" s="59"/>
      <c r="S910" s="59"/>
      <c r="T910" s="59"/>
      <c r="U910" s="59"/>
      <c r="V910" s="59"/>
      <c r="W910" s="59"/>
      <c r="X910" s="59"/>
    </row>
    <row r="911" spans="1:24" ht="12.75" customHeight="1" x14ac:dyDescent="0.2">
      <c r="A911" s="59"/>
      <c r="B911" s="59"/>
      <c r="C911" s="59"/>
      <c r="D911" s="59"/>
      <c r="E911" s="59"/>
      <c r="F911" s="59"/>
      <c r="G911" s="59"/>
      <c r="H911" s="59"/>
      <c r="I911" s="59"/>
      <c r="J911" s="59"/>
      <c r="K911" s="59"/>
      <c r="L911" s="59"/>
      <c r="M911" s="59"/>
      <c r="N911" s="59"/>
      <c r="O911" s="59"/>
      <c r="P911" s="59"/>
      <c r="Q911" s="59"/>
      <c r="R911" s="59"/>
      <c r="S911" s="59"/>
      <c r="T911" s="59"/>
      <c r="U911" s="59"/>
      <c r="V911" s="59"/>
      <c r="W911" s="59"/>
      <c r="X911" s="59"/>
    </row>
    <row r="912" spans="1:24" ht="12.75" customHeight="1" x14ac:dyDescent="0.2">
      <c r="A912" s="59"/>
      <c r="B912" s="59"/>
      <c r="C912" s="59"/>
      <c r="D912" s="59"/>
      <c r="E912" s="59"/>
      <c r="F912" s="59"/>
      <c r="G912" s="59"/>
      <c r="H912" s="59"/>
      <c r="I912" s="59"/>
      <c r="J912" s="59"/>
      <c r="K912" s="59"/>
      <c r="L912" s="59"/>
      <c r="M912" s="59"/>
      <c r="N912" s="59"/>
      <c r="O912" s="59"/>
      <c r="P912" s="59"/>
      <c r="Q912" s="59"/>
      <c r="R912" s="59"/>
      <c r="S912" s="59"/>
      <c r="T912" s="59"/>
      <c r="U912" s="59"/>
      <c r="V912" s="59"/>
      <c r="W912" s="59"/>
      <c r="X912" s="59"/>
    </row>
    <row r="913" spans="1:24" ht="12.75" customHeight="1" x14ac:dyDescent="0.2">
      <c r="A913" s="59"/>
      <c r="B913" s="59"/>
      <c r="C913" s="59"/>
      <c r="D913" s="59"/>
      <c r="E913" s="59"/>
      <c r="F913" s="59"/>
      <c r="G913" s="59"/>
      <c r="H913" s="59"/>
      <c r="I913" s="59"/>
      <c r="J913" s="59"/>
      <c r="K913" s="59"/>
      <c r="L913" s="59"/>
      <c r="M913" s="59"/>
      <c r="N913" s="59"/>
      <c r="O913" s="59"/>
      <c r="P913" s="59"/>
      <c r="Q913" s="59"/>
      <c r="R913" s="59"/>
      <c r="S913" s="59"/>
      <c r="T913" s="59"/>
      <c r="U913" s="59"/>
      <c r="V913" s="59"/>
      <c r="W913" s="59"/>
      <c r="X913" s="59"/>
    </row>
    <row r="914" spans="1:24" ht="12.75" customHeight="1" x14ac:dyDescent="0.2">
      <c r="A914" s="59"/>
      <c r="B914" s="59"/>
      <c r="C914" s="59"/>
      <c r="D914" s="59"/>
      <c r="E914" s="59"/>
      <c r="F914" s="59"/>
      <c r="G914" s="59"/>
      <c r="H914" s="59"/>
      <c r="I914" s="59"/>
      <c r="J914" s="59"/>
      <c r="K914" s="59"/>
      <c r="L914" s="59"/>
      <c r="M914" s="59"/>
      <c r="N914" s="59"/>
      <c r="O914" s="59"/>
      <c r="P914" s="59"/>
      <c r="Q914" s="59"/>
      <c r="R914" s="59"/>
      <c r="S914" s="59"/>
      <c r="T914" s="59"/>
      <c r="U914" s="59"/>
      <c r="V914" s="59"/>
      <c r="W914" s="59"/>
      <c r="X914" s="59"/>
    </row>
    <row r="915" spans="1:24" ht="12.75" customHeight="1" x14ac:dyDescent="0.2">
      <c r="A915" s="59"/>
      <c r="B915" s="59"/>
      <c r="C915" s="59"/>
      <c r="D915" s="59"/>
      <c r="E915" s="59"/>
      <c r="F915" s="59"/>
      <c r="G915" s="59"/>
      <c r="H915" s="59"/>
      <c r="I915" s="59"/>
      <c r="J915" s="59"/>
      <c r="K915" s="59"/>
      <c r="L915" s="59"/>
      <c r="M915" s="59"/>
      <c r="N915" s="59"/>
      <c r="O915" s="59"/>
      <c r="P915" s="59"/>
      <c r="Q915" s="59"/>
      <c r="R915" s="59"/>
      <c r="S915" s="59"/>
      <c r="T915" s="59"/>
      <c r="U915" s="59"/>
      <c r="V915" s="59"/>
      <c r="W915" s="59"/>
      <c r="X915" s="59"/>
    </row>
    <row r="916" spans="1:24" ht="12.75" customHeight="1" x14ac:dyDescent="0.2">
      <c r="A916" s="59"/>
      <c r="B916" s="59"/>
      <c r="C916" s="59"/>
      <c r="D916" s="59"/>
      <c r="E916" s="59"/>
      <c r="F916" s="59"/>
      <c r="G916" s="59"/>
      <c r="H916" s="59"/>
      <c r="I916" s="59"/>
      <c r="J916" s="59"/>
      <c r="K916" s="59"/>
      <c r="L916" s="59"/>
      <c r="M916" s="59"/>
      <c r="N916" s="59"/>
      <c r="O916" s="59"/>
      <c r="P916" s="59"/>
      <c r="Q916" s="59"/>
      <c r="R916" s="59"/>
      <c r="S916" s="59"/>
      <c r="T916" s="59"/>
      <c r="U916" s="59"/>
      <c r="V916" s="59"/>
      <c r="W916" s="59"/>
      <c r="X916" s="59"/>
    </row>
    <row r="917" spans="1:24" ht="12.75" customHeight="1" x14ac:dyDescent="0.2">
      <c r="A917" s="59"/>
      <c r="B917" s="59"/>
      <c r="C917" s="59"/>
      <c r="D917" s="59"/>
      <c r="E917" s="59"/>
      <c r="F917" s="59"/>
      <c r="G917" s="59"/>
      <c r="H917" s="59"/>
      <c r="I917" s="59"/>
      <c r="J917" s="59"/>
      <c r="K917" s="59"/>
      <c r="L917" s="59"/>
      <c r="M917" s="59"/>
      <c r="N917" s="59"/>
      <c r="O917" s="59"/>
      <c r="P917" s="59"/>
      <c r="Q917" s="59"/>
      <c r="R917" s="59"/>
      <c r="S917" s="59"/>
      <c r="T917" s="59"/>
      <c r="U917" s="59"/>
      <c r="V917" s="59"/>
      <c r="W917" s="59"/>
      <c r="X917" s="59"/>
    </row>
    <row r="918" spans="1:24" ht="12.75" customHeight="1" x14ac:dyDescent="0.2">
      <c r="A918" s="59"/>
      <c r="B918" s="59"/>
      <c r="C918" s="59"/>
      <c r="D918" s="59"/>
      <c r="E918" s="59"/>
      <c r="F918" s="59"/>
      <c r="G918" s="59"/>
      <c r="H918" s="59"/>
      <c r="I918" s="59"/>
      <c r="J918" s="59"/>
      <c r="K918" s="59"/>
      <c r="L918" s="59"/>
      <c r="M918" s="59"/>
      <c r="N918" s="59"/>
      <c r="O918" s="59"/>
      <c r="P918" s="59"/>
      <c r="Q918" s="59"/>
      <c r="R918" s="59"/>
      <c r="S918" s="59"/>
      <c r="T918" s="59"/>
      <c r="U918" s="59"/>
      <c r="V918" s="59"/>
      <c r="W918" s="59"/>
      <c r="X918" s="59"/>
    </row>
    <row r="919" spans="1:24" ht="12.75" customHeight="1" x14ac:dyDescent="0.2">
      <c r="A919" s="59"/>
      <c r="B919" s="59"/>
      <c r="C919" s="59"/>
      <c r="D919" s="59"/>
      <c r="E919" s="59"/>
      <c r="F919" s="59"/>
      <c r="G919" s="59"/>
      <c r="H919" s="59"/>
      <c r="I919" s="59"/>
      <c r="J919" s="59"/>
      <c r="K919" s="59"/>
      <c r="L919" s="59"/>
      <c r="M919" s="59"/>
      <c r="N919" s="59"/>
      <c r="O919" s="59"/>
      <c r="P919" s="59"/>
      <c r="Q919" s="59"/>
      <c r="R919" s="59"/>
      <c r="S919" s="59"/>
      <c r="T919" s="59"/>
      <c r="U919" s="59"/>
      <c r="V919" s="59"/>
      <c r="W919" s="59"/>
      <c r="X919" s="59"/>
    </row>
    <row r="920" spans="1:24" ht="12.75" customHeight="1" x14ac:dyDescent="0.2">
      <c r="A920" s="59"/>
      <c r="B920" s="59"/>
      <c r="C920" s="59"/>
      <c r="D920" s="59"/>
      <c r="E920" s="59"/>
      <c r="F920" s="59"/>
      <c r="G920" s="59"/>
      <c r="H920" s="59"/>
      <c r="I920" s="59"/>
      <c r="J920" s="59"/>
      <c r="K920" s="59"/>
      <c r="L920" s="59"/>
      <c r="M920" s="59"/>
      <c r="N920" s="59"/>
      <c r="O920" s="59"/>
      <c r="P920" s="59"/>
      <c r="Q920" s="59"/>
      <c r="R920" s="59"/>
      <c r="S920" s="59"/>
      <c r="T920" s="59"/>
      <c r="U920" s="59"/>
      <c r="V920" s="59"/>
      <c r="W920" s="59"/>
      <c r="X920" s="59"/>
    </row>
    <row r="921" spans="1:24" ht="12.75" customHeight="1" x14ac:dyDescent="0.2">
      <c r="A921" s="59"/>
      <c r="B921" s="59"/>
      <c r="C921" s="59"/>
      <c r="D921" s="59"/>
      <c r="E921" s="59"/>
      <c r="F921" s="59"/>
      <c r="G921" s="59"/>
      <c r="H921" s="59"/>
      <c r="I921" s="59"/>
      <c r="J921" s="59"/>
      <c r="K921" s="59"/>
      <c r="L921" s="59"/>
      <c r="M921" s="59"/>
      <c r="N921" s="59"/>
      <c r="O921" s="59"/>
      <c r="P921" s="59"/>
      <c r="Q921" s="59"/>
      <c r="R921" s="59"/>
      <c r="S921" s="59"/>
      <c r="T921" s="59"/>
      <c r="U921" s="59"/>
      <c r="V921" s="59"/>
      <c r="W921" s="59"/>
      <c r="X921" s="59"/>
    </row>
    <row r="922" spans="1:24" ht="12.75" customHeight="1" x14ac:dyDescent="0.2">
      <c r="A922" s="59"/>
      <c r="B922" s="59"/>
      <c r="C922" s="59"/>
      <c r="D922" s="59"/>
      <c r="E922" s="59"/>
      <c r="F922" s="59"/>
      <c r="G922" s="59"/>
      <c r="H922" s="59"/>
      <c r="I922" s="59"/>
      <c r="J922" s="59"/>
      <c r="K922" s="59"/>
      <c r="L922" s="59"/>
      <c r="M922" s="59"/>
      <c r="N922" s="59"/>
      <c r="O922" s="59"/>
      <c r="P922" s="59"/>
      <c r="Q922" s="59"/>
      <c r="R922" s="59"/>
      <c r="S922" s="59"/>
      <c r="T922" s="59"/>
      <c r="U922" s="59"/>
      <c r="V922" s="59"/>
      <c r="W922" s="59"/>
      <c r="X922" s="59"/>
    </row>
    <row r="923" spans="1:24" ht="12.75" customHeight="1" x14ac:dyDescent="0.2">
      <c r="A923" s="59"/>
      <c r="B923" s="59"/>
      <c r="C923" s="59"/>
      <c r="D923" s="59"/>
      <c r="E923" s="59"/>
      <c r="F923" s="59"/>
      <c r="G923" s="59"/>
      <c r="H923" s="59"/>
      <c r="I923" s="59"/>
      <c r="J923" s="59"/>
      <c r="K923" s="59"/>
      <c r="L923" s="59"/>
      <c r="M923" s="59"/>
      <c r="N923" s="59"/>
      <c r="O923" s="59"/>
      <c r="P923" s="59"/>
      <c r="Q923" s="59"/>
      <c r="R923" s="59"/>
      <c r="S923" s="59"/>
      <c r="T923" s="59"/>
      <c r="U923" s="59"/>
      <c r="V923" s="59"/>
      <c r="W923" s="59"/>
      <c r="X923" s="59"/>
    </row>
    <row r="924" spans="1:24" ht="12.75" customHeight="1" x14ac:dyDescent="0.2">
      <c r="A924" s="59"/>
      <c r="B924" s="59"/>
      <c r="C924" s="59"/>
      <c r="D924" s="59"/>
      <c r="E924" s="59"/>
      <c r="F924" s="59"/>
      <c r="G924" s="59"/>
      <c r="H924" s="59"/>
      <c r="I924" s="59"/>
      <c r="J924" s="59"/>
      <c r="K924" s="59"/>
      <c r="L924" s="59"/>
      <c r="M924" s="59"/>
      <c r="N924" s="59"/>
      <c r="O924" s="59"/>
      <c r="P924" s="59"/>
      <c r="Q924" s="59"/>
      <c r="R924" s="59"/>
      <c r="S924" s="59"/>
      <c r="T924" s="59"/>
      <c r="U924" s="59"/>
      <c r="V924" s="59"/>
      <c r="W924" s="59"/>
      <c r="X924" s="59"/>
    </row>
    <row r="925" spans="1:24" ht="12.75" customHeight="1" x14ac:dyDescent="0.2">
      <c r="A925" s="59"/>
      <c r="B925" s="59"/>
      <c r="C925" s="59"/>
      <c r="D925" s="59"/>
      <c r="E925" s="59"/>
      <c r="F925" s="59"/>
      <c r="G925" s="59"/>
      <c r="H925" s="59"/>
      <c r="I925" s="59"/>
      <c r="J925" s="59"/>
      <c r="K925" s="59"/>
      <c r="L925" s="59"/>
      <c r="M925" s="59"/>
      <c r="N925" s="59"/>
      <c r="O925" s="59"/>
      <c r="P925" s="59"/>
      <c r="Q925" s="59"/>
      <c r="R925" s="59"/>
      <c r="S925" s="59"/>
      <c r="T925" s="59"/>
      <c r="U925" s="59"/>
      <c r="V925" s="59"/>
      <c r="W925" s="59"/>
      <c r="X925" s="59"/>
    </row>
    <row r="926" spans="1:24" ht="12.75" customHeight="1" x14ac:dyDescent="0.2">
      <c r="A926" s="59"/>
      <c r="B926" s="59"/>
      <c r="C926" s="59"/>
      <c r="D926" s="59"/>
      <c r="E926" s="59"/>
      <c r="F926" s="59"/>
      <c r="G926" s="59"/>
      <c r="H926" s="59"/>
      <c r="I926" s="59"/>
      <c r="J926" s="59"/>
      <c r="K926" s="59"/>
      <c r="L926" s="59"/>
      <c r="M926" s="59"/>
      <c r="N926" s="59"/>
      <c r="O926" s="59"/>
      <c r="P926" s="59"/>
      <c r="Q926" s="59"/>
      <c r="R926" s="59"/>
      <c r="S926" s="59"/>
      <c r="T926" s="59"/>
      <c r="U926" s="59"/>
      <c r="V926" s="59"/>
      <c r="W926" s="59"/>
      <c r="X926" s="59"/>
    </row>
    <row r="927" spans="1:24" ht="12.75" customHeight="1" x14ac:dyDescent="0.2">
      <c r="A927" s="59"/>
      <c r="B927" s="59"/>
      <c r="C927" s="59"/>
      <c r="D927" s="59"/>
      <c r="E927" s="59"/>
      <c r="F927" s="59"/>
      <c r="G927" s="59"/>
      <c r="H927" s="59"/>
      <c r="I927" s="59"/>
      <c r="J927" s="59"/>
      <c r="K927" s="59"/>
      <c r="L927" s="59"/>
      <c r="M927" s="59"/>
      <c r="N927" s="59"/>
      <c r="O927" s="59"/>
      <c r="P927" s="59"/>
      <c r="Q927" s="59"/>
      <c r="R927" s="59"/>
      <c r="S927" s="59"/>
      <c r="T927" s="59"/>
      <c r="U927" s="59"/>
      <c r="V927" s="59"/>
      <c r="W927" s="59"/>
      <c r="X927" s="59"/>
    </row>
    <row r="928" spans="1:24" ht="12.75" customHeight="1" x14ac:dyDescent="0.2">
      <c r="A928" s="59"/>
      <c r="B928" s="59"/>
      <c r="C928" s="59"/>
      <c r="D928" s="59"/>
      <c r="E928" s="59"/>
      <c r="F928" s="59"/>
      <c r="G928" s="59"/>
      <c r="H928" s="59"/>
      <c r="I928" s="59"/>
      <c r="J928" s="59"/>
      <c r="K928" s="59"/>
      <c r="L928" s="59"/>
      <c r="M928" s="59"/>
      <c r="N928" s="59"/>
      <c r="O928" s="59"/>
      <c r="P928" s="59"/>
      <c r="Q928" s="59"/>
      <c r="R928" s="59"/>
      <c r="S928" s="59"/>
      <c r="T928" s="59"/>
      <c r="U928" s="59"/>
      <c r="V928" s="59"/>
      <c r="W928" s="59"/>
      <c r="X928" s="59"/>
    </row>
    <row r="929" spans="1:24" ht="12.75" customHeight="1" x14ac:dyDescent="0.2">
      <c r="A929" s="59"/>
      <c r="B929" s="59"/>
      <c r="C929" s="59"/>
      <c r="D929" s="59"/>
      <c r="E929" s="59"/>
      <c r="F929" s="59"/>
      <c r="G929" s="59"/>
      <c r="H929" s="59"/>
      <c r="I929" s="59"/>
      <c r="J929" s="59"/>
      <c r="K929" s="59"/>
      <c r="L929" s="59"/>
      <c r="M929" s="59"/>
      <c r="N929" s="59"/>
      <c r="O929" s="59"/>
      <c r="P929" s="59"/>
      <c r="Q929" s="59"/>
      <c r="R929" s="59"/>
      <c r="S929" s="59"/>
      <c r="T929" s="59"/>
      <c r="U929" s="59"/>
      <c r="V929" s="59"/>
      <c r="W929" s="59"/>
      <c r="X929" s="59"/>
    </row>
    <row r="930" spans="1:24" ht="12.75" customHeight="1" x14ac:dyDescent="0.2">
      <c r="A930" s="59"/>
      <c r="B930" s="59"/>
      <c r="C930" s="59"/>
      <c r="D930" s="59"/>
      <c r="E930" s="59"/>
      <c r="F930" s="59"/>
      <c r="G930" s="59"/>
      <c r="H930" s="59"/>
      <c r="I930" s="59"/>
      <c r="J930" s="59"/>
      <c r="K930" s="59"/>
      <c r="L930" s="59"/>
      <c r="M930" s="59"/>
      <c r="N930" s="59"/>
      <c r="O930" s="59"/>
      <c r="P930" s="59"/>
      <c r="Q930" s="59"/>
      <c r="R930" s="59"/>
      <c r="S930" s="59"/>
      <c r="T930" s="59"/>
      <c r="U930" s="59"/>
      <c r="V930" s="59"/>
      <c r="W930" s="59"/>
      <c r="X930" s="59"/>
    </row>
    <row r="931" spans="1:24" ht="12.75" customHeight="1" x14ac:dyDescent="0.2">
      <c r="A931" s="59"/>
      <c r="B931" s="59"/>
      <c r="C931" s="59"/>
      <c r="D931" s="59"/>
      <c r="E931" s="59"/>
      <c r="F931" s="59"/>
      <c r="G931" s="59"/>
      <c r="H931" s="59"/>
      <c r="I931" s="59"/>
      <c r="J931" s="59"/>
      <c r="K931" s="59"/>
      <c r="L931" s="59"/>
      <c r="M931" s="59"/>
      <c r="N931" s="59"/>
      <c r="O931" s="59"/>
      <c r="P931" s="59"/>
      <c r="Q931" s="59"/>
      <c r="R931" s="59"/>
      <c r="S931" s="59"/>
      <c r="T931" s="59"/>
      <c r="U931" s="59"/>
      <c r="V931" s="59"/>
      <c r="W931" s="59"/>
      <c r="X931" s="59"/>
    </row>
    <row r="932" spans="1:24" ht="12.75" customHeight="1" x14ac:dyDescent="0.2">
      <c r="A932" s="59"/>
      <c r="B932" s="59"/>
      <c r="C932" s="59"/>
      <c r="D932" s="59"/>
      <c r="E932" s="59"/>
      <c r="F932" s="59"/>
      <c r="G932" s="59"/>
      <c r="H932" s="59"/>
      <c r="I932" s="59"/>
      <c r="J932" s="59"/>
      <c r="K932" s="59"/>
      <c r="L932" s="59"/>
      <c r="M932" s="59"/>
      <c r="N932" s="59"/>
      <c r="O932" s="59"/>
      <c r="P932" s="59"/>
      <c r="Q932" s="59"/>
      <c r="R932" s="59"/>
      <c r="S932" s="59"/>
      <c r="T932" s="59"/>
      <c r="U932" s="59"/>
      <c r="V932" s="59"/>
      <c r="W932" s="59"/>
      <c r="X932" s="59"/>
    </row>
    <row r="933" spans="1:24" ht="12.75" customHeight="1" x14ac:dyDescent="0.2">
      <c r="A933" s="59"/>
      <c r="B933" s="59"/>
      <c r="C933" s="59"/>
      <c r="D933" s="59"/>
      <c r="E933" s="59"/>
      <c r="F933" s="59"/>
      <c r="G933" s="59"/>
      <c r="H933" s="59"/>
      <c r="I933" s="59"/>
      <c r="J933" s="59"/>
      <c r="K933" s="59"/>
      <c r="L933" s="59"/>
      <c r="M933" s="59"/>
      <c r="N933" s="59"/>
      <c r="O933" s="59"/>
      <c r="P933" s="59"/>
      <c r="Q933" s="59"/>
      <c r="R933" s="59"/>
      <c r="S933" s="59"/>
      <c r="T933" s="59"/>
      <c r="U933" s="59"/>
      <c r="V933" s="59"/>
      <c r="W933" s="59"/>
      <c r="X933" s="59"/>
    </row>
    <row r="934" spans="1:24" ht="12.75" customHeight="1" x14ac:dyDescent="0.2">
      <c r="A934" s="59"/>
      <c r="B934" s="59"/>
      <c r="C934" s="59"/>
      <c r="D934" s="59"/>
      <c r="E934" s="59"/>
      <c r="F934" s="59"/>
      <c r="G934" s="59"/>
      <c r="H934" s="59"/>
      <c r="I934" s="59"/>
      <c r="J934" s="59"/>
      <c r="K934" s="59"/>
      <c r="L934" s="59"/>
      <c r="M934" s="59"/>
      <c r="N934" s="59"/>
      <c r="O934" s="59"/>
      <c r="P934" s="59"/>
      <c r="Q934" s="59"/>
      <c r="R934" s="59"/>
      <c r="S934" s="59"/>
      <c r="T934" s="59"/>
      <c r="U934" s="59"/>
      <c r="V934" s="59"/>
      <c r="W934" s="59"/>
      <c r="X934" s="59"/>
    </row>
    <row r="935" spans="1:24" ht="12.75" customHeight="1" x14ac:dyDescent="0.2">
      <c r="A935" s="59"/>
      <c r="B935" s="59"/>
      <c r="C935" s="59"/>
      <c r="D935" s="59"/>
      <c r="E935" s="59"/>
      <c r="F935" s="59"/>
      <c r="G935" s="59"/>
      <c r="H935" s="59"/>
      <c r="I935" s="59"/>
      <c r="J935" s="59"/>
      <c r="K935" s="59"/>
      <c r="L935" s="59"/>
      <c r="M935" s="59"/>
      <c r="N935" s="59"/>
      <c r="O935" s="59"/>
      <c r="P935" s="59"/>
      <c r="Q935" s="59"/>
      <c r="R935" s="59"/>
      <c r="S935" s="59"/>
      <c r="T935" s="59"/>
      <c r="U935" s="59"/>
      <c r="V935" s="59"/>
      <c r="W935" s="59"/>
      <c r="X935" s="59"/>
    </row>
    <row r="936" spans="1:24" ht="12.75" customHeight="1" x14ac:dyDescent="0.2">
      <c r="A936" s="59"/>
      <c r="B936" s="59"/>
      <c r="C936" s="59"/>
      <c r="D936" s="59"/>
      <c r="E936" s="59"/>
      <c r="F936" s="59"/>
      <c r="G936" s="59"/>
      <c r="H936" s="59"/>
      <c r="I936" s="59"/>
      <c r="J936" s="59"/>
      <c r="K936" s="59"/>
      <c r="L936" s="59"/>
      <c r="M936" s="59"/>
      <c r="N936" s="59"/>
      <c r="O936" s="59"/>
      <c r="P936" s="59"/>
      <c r="Q936" s="59"/>
      <c r="R936" s="59"/>
      <c r="S936" s="59"/>
      <c r="T936" s="59"/>
      <c r="U936" s="59"/>
      <c r="V936" s="59"/>
      <c r="W936" s="59"/>
      <c r="X936" s="59"/>
    </row>
    <row r="937" spans="1:24" ht="12.75" customHeight="1" x14ac:dyDescent="0.2">
      <c r="A937" s="59"/>
      <c r="B937" s="59"/>
      <c r="C937" s="59"/>
      <c r="D937" s="59"/>
      <c r="E937" s="59"/>
      <c r="F937" s="59"/>
      <c r="G937" s="59"/>
      <c r="H937" s="59"/>
      <c r="I937" s="59"/>
      <c r="J937" s="59"/>
      <c r="K937" s="59"/>
      <c r="L937" s="59"/>
      <c r="M937" s="59"/>
      <c r="N937" s="59"/>
      <c r="O937" s="59"/>
      <c r="P937" s="59"/>
      <c r="Q937" s="59"/>
      <c r="R937" s="59"/>
      <c r="S937" s="59"/>
      <c r="T937" s="59"/>
      <c r="U937" s="59"/>
      <c r="V937" s="59"/>
      <c r="W937" s="59"/>
      <c r="X937" s="59"/>
    </row>
    <row r="938" spans="1:24" ht="12.75" customHeight="1" x14ac:dyDescent="0.2">
      <c r="A938" s="59"/>
      <c r="B938" s="59"/>
      <c r="C938" s="59"/>
      <c r="D938" s="59"/>
      <c r="E938" s="59"/>
      <c r="F938" s="59"/>
      <c r="G938" s="59"/>
      <c r="H938" s="59"/>
      <c r="I938" s="59"/>
      <c r="J938" s="59"/>
      <c r="K938" s="59"/>
      <c r="L938" s="59"/>
      <c r="M938" s="59"/>
      <c r="N938" s="59"/>
      <c r="O938" s="59"/>
      <c r="P938" s="59"/>
      <c r="Q938" s="59"/>
      <c r="R938" s="59"/>
      <c r="S938" s="59"/>
      <c r="T938" s="59"/>
      <c r="U938" s="59"/>
      <c r="V938" s="59"/>
      <c r="W938" s="59"/>
      <c r="X938" s="59"/>
    </row>
    <row r="939" spans="1:24" ht="12.75" customHeight="1" x14ac:dyDescent="0.2">
      <c r="A939" s="59"/>
      <c r="B939" s="59"/>
      <c r="C939" s="59"/>
      <c r="D939" s="59"/>
      <c r="E939" s="59"/>
      <c r="F939" s="59"/>
      <c r="G939" s="59"/>
      <c r="H939" s="59"/>
      <c r="I939" s="59"/>
      <c r="J939" s="59"/>
      <c r="K939" s="59"/>
      <c r="L939" s="59"/>
      <c r="M939" s="59"/>
      <c r="N939" s="59"/>
      <c r="O939" s="59"/>
      <c r="P939" s="59"/>
      <c r="Q939" s="59"/>
      <c r="R939" s="59"/>
      <c r="S939" s="59"/>
      <c r="T939" s="59"/>
      <c r="U939" s="59"/>
      <c r="V939" s="59"/>
      <c r="W939" s="59"/>
      <c r="X939" s="59"/>
    </row>
    <row r="940" spans="1:24" ht="12.75" customHeight="1" x14ac:dyDescent="0.2">
      <c r="A940" s="59"/>
      <c r="B940" s="59"/>
      <c r="C940" s="59"/>
      <c r="D940" s="59"/>
      <c r="E940" s="59"/>
      <c r="F940" s="59"/>
      <c r="G940" s="59"/>
      <c r="H940" s="59"/>
      <c r="I940" s="59"/>
      <c r="J940" s="59"/>
      <c r="K940" s="59"/>
      <c r="L940" s="59"/>
      <c r="M940" s="59"/>
      <c r="N940" s="59"/>
      <c r="O940" s="59"/>
      <c r="P940" s="59"/>
      <c r="Q940" s="59"/>
      <c r="R940" s="59"/>
      <c r="S940" s="59"/>
      <c r="T940" s="59"/>
      <c r="U940" s="59"/>
      <c r="V940" s="59"/>
      <c r="W940" s="59"/>
      <c r="X940" s="59"/>
    </row>
    <row r="941" spans="1:24" ht="12.75" customHeight="1" x14ac:dyDescent="0.2">
      <c r="A941" s="59"/>
      <c r="B941" s="59"/>
      <c r="C941" s="59"/>
      <c r="D941" s="59"/>
      <c r="E941" s="59"/>
      <c r="F941" s="59"/>
      <c r="G941" s="59"/>
      <c r="H941" s="59"/>
      <c r="I941" s="59"/>
      <c r="J941" s="59"/>
      <c r="K941" s="59"/>
      <c r="L941" s="59"/>
      <c r="M941" s="59"/>
      <c r="N941" s="59"/>
      <c r="O941" s="59"/>
      <c r="P941" s="59"/>
      <c r="Q941" s="59"/>
      <c r="R941" s="59"/>
      <c r="S941" s="59"/>
      <c r="T941" s="59"/>
      <c r="U941" s="59"/>
      <c r="V941" s="59"/>
      <c r="W941" s="59"/>
      <c r="X941" s="59"/>
    </row>
    <row r="942" spans="1:24" ht="12.75" customHeight="1" x14ac:dyDescent="0.2">
      <c r="A942" s="59"/>
      <c r="B942" s="59"/>
      <c r="C942" s="59"/>
      <c r="D942" s="59"/>
      <c r="E942" s="59"/>
      <c r="F942" s="59"/>
      <c r="G942" s="59"/>
      <c r="H942" s="59"/>
      <c r="I942" s="59"/>
      <c r="J942" s="59"/>
      <c r="K942" s="59"/>
      <c r="L942" s="59"/>
      <c r="M942" s="59"/>
      <c r="N942" s="59"/>
      <c r="O942" s="59"/>
      <c r="P942" s="59"/>
      <c r="Q942" s="59"/>
      <c r="R942" s="59"/>
      <c r="S942" s="59"/>
      <c r="T942" s="59"/>
      <c r="U942" s="59"/>
      <c r="V942" s="59"/>
      <c r="W942" s="59"/>
      <c r="X942" s="59"/>
    </row>
    <row r="943" spans="1:24" ht="12.75" customHeight="1" x14ac:dyDescent="0.2">
      <c r="A943" s="59"/>
      <c r="B943" s="59"/>
      <c r="C943" s="59"/>
      <c r="D943" s="59"/>
      <c r="E943" s="59"/>
      <c r="F943" s="59"/>
      <c r="G943" s="59"/>
      <c r="H943" s="59"/>
      <c r="I943" s="59"/>
      <c r="J943" s="59"/>
      <c r="K943" s="59"/>
      <c r="L943" s="59"/>
      <c r="M943" s="59"/>
      <c r="N943" s="59"/>
      <c r="O943" s="59"/>
      <c r="P943" s="59"/>
      <c r="Q943" s="59"/>
      <c r="R943" s="59"/>
      <c r="S943" s="59"/>
      <c r="T943" s="59"/>
      <c r="U943" s="59"/>
      <c r="V943" s="59"/>
      <c r="W943" s="59"/>
      <c r="X943" s="59"/>
    </row>
    <row r="944" spans="1:24" ht="12.75" customHeight="1" x14ac:dyDescent="0.2">
      <c r="A944" s="59"/>
      <c r="B944" s="59"/>
      <c r="C944" s="59"/>
      <c r="D944" s="59"/>
      <c r="E944" s="59"/>
      <c r="F944" s="59"/>
      <c r="G944" s="59"/>
      <c r="H944" s="59"/>
      <c r="I944" s="59"/>
      <c r="J944" s="59"/>
      <c r="K944" s="59"/>
      <c r="L944" s="59"/>
      <c r="M944" s="59"/>
      <c r="N944" s="59"/>
      <c r="O944" s="59"/>
      <c r="P944" s="59"/>
      <c r="Q944" s="59"/>
      <c r="R944" s="59"/>
      <c r="S944" s="59"/>
      <c r="T944" s="59"/>
      <c r="U944" s="59"/>
      <c r="V944" s="59"/>
      <c r="W944" s="59"/>
      <c r="X944" s="59"/>
    </row>
    <row r="945" spans="1:24" ht="12.75" customHeight="1" x14ac:dyDescent="0.2">
      <c r="A945" s="59"/>
      <c r="B945" s="59"/>
      <c r="C945" s="59"/>
      <c r="D945" s="59"/>
      <c r="E945" s="59"/>
      <c r="F945" s="59"/>
      <c r="G945" s="59"/>
      <c r="H945" s="59"/>
      <c r="I945" s="59"/>
      <c r="J945" s="59"/>
      <c r="K945" s="59"/>
      <c r="L945" s="59"/>
      <c r="M945" s="59"/>
      <c r="N945" s="59"/>
      <c r="O945" s="59"/>
      <c r="P945" s="59"/>
      <c r="Q945" s="59"/>
      <c r="R945" s="59"/>
      <c r="S945" s="59"/>
      <c r="T945" s="59"/>
      <c r="U945" s="59"/>
      <c r="V945" s="59"/>
      <c r="W945" s="59"/>
      <c r="X945" s="59"/>
    </row>
    <row r="946" spans="1:24" ht="12.75" customHeight="1" x14ac:dyDescent="0.2">
      <c r="A946" s="59"/>
      <c r="B946" s="59"/>
      <c r="C946" s="59"/>
      <c r="D946" s="59"/>
      <c r="E946" s="59"/>
      <c r="F946" s="59"/>
      <c r="G946" s="59"/>
      <c r="H946" s="59"/>
      <c r="I946" s="59"/>
      <c r="J946" s="59"/>
      <c r="K946" s="59"/>
      <c r="L946" s="59"/>
      <c r="M946" s="59"/>
      <c r="N946" s="59"/>
      <c r="O946" s="59"/>
      <c r="P946" s="59"/>
      <c r="Q946" s="59"/>
      <c r="R946" s="59"/>
      <c r="S946" s="59"/>
      <c r="T946" s="59"/>
      <c r="U946" s="59"/>
      <c r="V946" s="59"/>
      <c r="W946" s="59"/>
      <c r="X946" s="59"/>
    </row>
    <row r="947" spans="1:24" ht="12.75" customHeight="1" x14ac:dyDescent="0.2">
      <c r="A947" s="59"/>
      <c r="B947" s="59"/>
      <c r="C947" s="59"/>
      <c r="D947" s="59"/>
      <c r="E947" s="59"/>
      <c r="F947" s="59"/>
      <c r="G947" s="59"/>
      <c r="H947" s="59"/>
      <c r="I947" s="59"/>
      <c r="J947" s="59"/>
      <c r="K947" s="59"/>
      <c r="L947" s="59"/>
      <c r="M947" s="59"/>
      <c r="N947" s="59"/>
      <c r="O947" s="59"/>
      <c r="P947" s="59"/>
      <c r="Q947" s="59"/>
      <c r="R947" s="59"/>
      <c r="S947" s="59"/>
      <c r="T947" s="59"/>
      <c r="U947" s="59"/>
      <c r="V947" s="59"/>
      <c r="W947" s="59"/>
      <c r="X947" s="59"/>
    </row>
    <row r="948" spans="1:24" ht="12.75" customHeight="1" x14ac:dyDescent="0.2">
      <c r="A948" s="59"/>
      <c r="B948" s="59"/>
      <c r="C948" s="59"/>
      <c r="D948" s="59"/>
      <c r="E948" s="59"/>
      <c r="F948" s="59"/>
      <c r="G948" s="59"/>
      <c r="H948" s="59"/>
      <c r="I948" s="59"/>
      <c r="J948" s="59"/>
      <c r="K948" s="59"/>
      <c r="L948" s="59"/>
      <c r="M948" s="59"/>
      <c r="N948" s="59"/>
      <c r="O948" s="59"/>
      <c r="P948" s="59"/>
      <c r="Q948" s="59"/>
      <c r="R948" s="59"/>
      <c r="S948" s="59"/>
      <c r="T948" s="59"/>
      <c r="U948" s="59"/>
      <c r="V948" s="59"/>
      <c r="W948" s="59"/>
      <c r="X948" s="59"/>
    </row>
    <row r="949" spans="1:24" ht="12.75" customHeight="1" x14ac:dyDescent="0.2">
      <c r="A949" s="59"/>
      <c r="B949" s="59"/>
      <c r="C949" s="59"/>
      <c r="D949" s="59"/>
      <c r="E949" s="59"/>
      <c r="F949" s="59"/>
      <c r="G949" s="59"/>
      <c r="H949" s="59"/>
      <c r="I949" s="59"/>
      <c r="J949" s="59"/>
      <c r="K949" s="59"/>
      <c r="L949" s="59"/>
      <c r="M949" s="59"/>
      <c r="N949" s="59"/>
      <c r="O949" s="59"/>
      <c r="P949" s="59"/>
      <c r="Q949" s="59"/>
      <c r="R949" s="59"/>
      <c r="S949" s="59"/>
      <c r="T949" s="59"/>
      <c r="U949" s="59"/>
      <c r="V949" s="59"/>
      <c r="W949" s="59"/>
      <c r="X949" s="59"/>
    </row>
    <row r="950" spans="1:24" ht="12.75" customHeight="1" x14ac:dyDescent="0.2">
      <c r="A950" s="59"/>
      <c r="B950" s="59"/>
      <c r="C950" s="59"/>
      <c r="D950" s="59"/>
      <c r="E950" s="59"/>
      <c r="F950" s="59"/>
      <c r="G950" s="59"/>
      <c r="H950" s="59"/>
      <c r="I950" s="59"/>
      <c r="J950" s="59"/>
      <c r="K950" s="59"/>
      <c r="L950" s="59"/>
      <c r="M950" s="59"/>
      <c r="N950" s="59"/>
      <c r="O950" s="59"/>
      <c r="P950" s="59"/>
      <c r="Q950" s="59"/>
      <c r="R950" s="59"/>
      <c r="S950" s="59"/>
      <c r="T950" s="59"/>
      <c r="U950" s="59"/>
      <c r="V950" s="59"/>
      <c r="W950" s="59"/>
      <c r="X950" s="59"/>
    </row>
    <row r="951" spans="1:24" ht="12.75" customHeight="1" x14ac:dyDescent="0.2">
      <c r="A951" s="59"/>
      <c r="B951" s="59"/>
      <c r="C951" s="59"/>
      <c r="D951" s="59"/>
      <c r="E951" s="59"/>
      <c r="F951" s="59"/>
      <c r="G951" s="59"/>
      <c r="H951" s="59"/>
      <c r="I951" s="59"/>
      <c r="J951" s="59"/>
      <c r="K951" s="59"/>
      <c r="L951" s="59"/>
      <c r="M951" s="59"/>
      <c r="N951" s="59"/>
      <c r="O951" s="59"/>
      <c r="P951" s="59"/>
      <c r="Q951" s="59"/>
      <c r="R951" s="59"/>
      <c r="S951" s="59"/>
      <c r="T951" s="59"/>
      <c r="U951" s="59"/>
      <c r="V951" s="59"/>
      <c r="W951" s="59"/>
      <c r="X951" s="59"/>
    </row>
    <row r="952" spans="1:24" ht="12.75" customHeight="1" x14ac:dyDescent="0.2">
      <c r="A952" s="59"/>
      <c r="B952" s="59"/>
      <c r="C952" s="59"/>
      <c r="D952" s="59"/>
      <c r="E952" s="59"/>
      <c r="F952" s="59"/>
      <c r="G952" s="59"/>
      <c r="H952" s="59"/>
      <c r="I952" s="59"/>
      <c r="J952" s="59"/>
      <c r="K952" s="59"/>
      <c r="L952" s="59"/>
      <c r="M952" s="59"/>
      <c r="N952" s="59"/>
      <c r="O952" s="59"/>
      <c r="P952" s="59"/>
      <c r="Q952" s="59"/>
      <c r="R952" s="59"/>
      <c r="S952" s="59"/>
      <c r="T952" s="59"/>
      <c r="U952" s="59"/>
      <c r="V952" s="59"/>
      <c r="W952" s="59"/>
      <c r="X952" s="59"/>
    </row>
    <row r="953" spans="1:24" ht="12.75" customHeight="1" x14ac:dyDescent="0.2">
      <c r="A953" s="59"/>
      <c r="B953" s="59"/>
      <c r="C953" s="59"/>
      <c r="D953" s="59"/>
      <c r="E953" s="59"/>
      <c r="F953" s="59"/>
      <c r="G953" s="59"/>
      <c r="H953" s="59"/>
      <c r="I953" s="59"/>
      <c r="J953" s="59"/>
      <c r="K953" s="59"/>
      <c r="L953" s="59"/>
      <c r="M953" s="59"/>
      <c r="N953" s="59"/>
      <c r="O953" s="59"/>
      <c r="P953" s="59"/>
      <c r="Q953" s="59"/>
      <c r="R953" s="59"/>
      <c r="S953" s="59"/>
      <c r="T953" s="59"/>
      <c r="U953" s="59"/>
      <c r="V953" s="59"/>
      <c r="W953" s="59"/>
      <c r="X953" s="59"/>
    </row>
    <row r="954" spans="1:24" ht="12.75" customHeight="1" x14ac:dyDescent="0.2">
      <c r="A954" s="59"/>
      <c r="B954" s="59"/>
      <c r="C954" s="59"/>
      <c r="D954" s="59"/>
      <c r="E954" s="59"/>
      <c r="F954" s="59"/>
      <c r="G954" s="59"/>
      <c r="H954" s="59"/>
      <c r="I954" s="59"/>
      <c r="J954" s="59"/>
      <c r="K954" s="59"/>
      <c r="L954" s="59"/>
      <c r="M954" s="59"/>
      <c r="N954" s="59"/>
      <c r="O954" s="59"/>
      <c r="P954" s="59"/>
      <c r="Q954" s="59"/>
      <c r="R954" s="59"/>
      <c r="S954" s="59"/>
      <c r="T954" s="59"/>
      <c r="U954" s="59"/>
      <c r="V954" s="59"/>
      <c r="W954" s="59"/>
      <c r="X954" s="59"/>
    </row>
    <row r="955" spans="1:24" ht="12.75" customHeight="1" x14ac:dyDescent="0.2">
      <c r="A955" s="59"/>
      <c r="B955" s="59"/>
      <c r="C955" s="59"/>
      <c r="D955" s="59"/>
      <c r="E955" s="59"/>
      <c r="F955" s="59"/>
      <c r="G955" s="59"/>
      <c r="H955" s="59"/>
      <c r="I955" s="59"/>
      <c r="J955" s="59"/>
      <c r="K955" s="59"/>
      <c r="L955" s="59"/>
      <c r="M955" s="59"/>
      <c r="N955" s="59"/>
      <c r="O955" s="59"/>
      <c r="P955" s="59"/>
      <c r="Q955" s="59"/>
      <c r="R955" s="59"/>
      <c r="S955" s="59"/>
      <c r="T955" s="59"/>
      <c r="U955" s="59"/>
      <c r="V955" s="59"/>
      <c r="W955" s="59"/>
      <c r="X955" s="59"/>
    </row>
    <row r="956" spans="1:24" ht="12.75" customHeight="1" x14ac:dyDescent="0.2">
      <c r="A956" s="59"/>
      <c r="B956" s="59"/>
      <c r="C956" s="59"/>
      <c r="D956" s="59"/>
      <c r="E956" s="59"/>
      <c r="F956" s="59"/>
      <c r="G956" s="59"/>
      <c r="H956" s="59"/>
      <c r="I956" s="59"/>
      <c r="J956" s="59"/>
      <c r="K956" s="59"/>
      <c r="L956" s="59"/>
      <c r="M956" s="59"/>
      <c r="N956" s="59"/>
      <c r="O956" s="59"/>
      <c r="P956" s="59"/>
      <c r="Q956" s="59"/>
      <c r="R956" s="59"/>
      <c r="S956" s="59"/>
      <c r="T956" s="59"/>
      <c r="U956" s="59"/>
      <c r="V956" s="59"/>
      <c r="W956" s="59"/>
      <c r="X956" s="59"/>
    </row>
    <row r="957" spans="1:24" ht="12.75" customHeight="1" x14ac:dyDescent="0.2">
      <c r="A957" s="59"/>
      <c r="B957" s="59"/>
      <c r="C957" s="59"/>
      <c r="D957" s="59"/>
      <c r="E957" s="59"/>
      <c r="F957" s="59"/>
      <c r="G957" s="59"/>
      <c r="H957" s="59"/>
      <c r="I957" s="59"/>
      <c r="J957" s="59"/>
      <c r="K957" s="59"/>
      <c r="L957" s="59"/>
      <c r="M957" s="59"/>
      <c r="N957" s="59"/>
      <c r="O957" s="59"/>
      <c r="P957" s="59"/>
      <c r="Q957" s="59"/>
      <c r="R957" s="59"/>
      <c r="S957" s="59"/>
      <c r="T957" s="59"/>
      <c r="U957" s="59"/>
      <c r="V957" s="59"/>
      <c r="W957" s="59"/>
      <c r="X957" s="59"/>
    </row>
    <row r="958" spans="1:24" ht="12.75" customHeight="1" x14ac:dyDescent="0.2">
      <c r="A958" s="59"/>
      <c r="B958" s="59"/>
      <c r="C958" s="59"/>
      <c r="D958" s="59"/>
      <c r="E958" s="59"/>
      <c r="F958" s="59"/>
      <c r="G958" s="59"/>
      <c r="H958" s="59"/>
      <c r="I958" s="59"/>
      <c r="J958" s="59"/>
      <c r="K958" s="59"/>
      <c r="L958" s="59"/>
      <c r="M958" s="59"/>
      <c r="N958" s="59"/>
      <c r="O958" s="59"/>
      <c r="P958" s="59"/>
      <c r="Q958" s="59"/>
      <c r="R958" s="59"/>
      <c r="S958" s="59"/>
      <c r="T958" s="59"/>
      <c r="U958" s="59"/>
      <c r="V958" s="59"/>
      <c r="W958" s="59"/>
      <c r="X958" s="59"/>
    </row>
    <row r="959" spans="1:24" ht="12.75" customHeight="1" x14ac:dyDescent="0.2">
      <c r="A959" s="59"/>
      <c r="B959" s="59"/>
      <c r="C959" s="59"/>
      <c r="D959" s="59"/>
      <c r="E959" s="59"/>
      <c r="F959" s="59"/>
      <c r="G959" s="59"/>
      <c r="H959" s="59"/>
      <c r="I959" s="59"/>
      <c r="J959" s="59"/>
      <c r="K959" s="59"/>
      <c r="L959" s="59"/>
      <c r="M959" s="59"/>
      <c r="N959" s="59"/>
      <c r="O959" s="59"/>
      <c r="P959" s="59"/>
      <c r="Q959" s="59"/>
      <c r="R959" s="59"/>
      <c r="S959" s="59"/>
      <c r="T959" s="59"/>
      <c r="U959" s="59"/>
      <c r="V959" s="59"/>
      <c r="W959" s="59"/>
      <c r="X959" s="59"/>
    </row>
    <row r="960" spans="1:24" ht="12.75" customHeight="1" x14ac:dyDescent="0.2">
      <c r="A960" s="59"/>
      <c r="B960" s="59"/>
      <c r="C960" s="59"/>
      <c r="D960" s="59"/>
      <c r="E960" s="59"/>
      <c r="F960" s="59"/>
      <c r="G960" s="59"/>
      <c r="H960" s="59"/>
      <c r="I960" s="59"/>
      <c r="J960" s="59"/>
      <c r="K960" s="59"/>
      <c r="L960" s="59"/>
      <c r="M960" s="59"/>
      <c r="N960" s="59"/>
      <c r="O960" s="59"/>
      <c r="P960" s="59"/>
      <c r="Q960" s="59"/>
      <c r="R960" s="59"/>
      <c r="S960" s="59"/>
      <c r="T960" s="59"/>
      <c r="U960" s="59"/>
      <c r="V960" s="59"/>
      <c r="W960" s="59"/>
      <c r="X960" s="59"/>
    </row>
    <row r="961" spans="1:24" ht="12.75" customHeight="1" x14ac:dyDescent="0.2">
      <c r="A961" s="59"/>
      <c r="B961" s="59"/>
      <c r="C961" s="59"/>
      <c r="D961" s="59"/>
      <c r="E961" s="59"/>
      <c r="F961" s="59"/>
      <c r="G961" s="59"/>
      <c r="H961" s="59"/>
      <c r="I961" s="59"/>
      <c r="J961" s="59"/>
      <c r="K961" s="59"/>
      <c r="L961" s="59"/>
      <c r="M961" s="59"/>
      <c r="N961" s="59"/>
      <c r="O961" s="59"/>
      <c r="P961" s="59"/>
      <c r="Q961" s="59"/>
      <c r="R961" s="59"/>
      <c r="S961" s="59"/>
      <c r="T961" s="59"/>
      <c r="U961" s="59"/>
      <c r="V961" s="59"/>
      <c r="W961" s="59"/>
      <c r="X961" s="59"/>
    </row>
    <row r="962" spans="1:24" ht="12.75" customHeight="1" x14ac:dyDescent="0.2">
      <c r="A962" s="59"/>
      <c r="B962" s="59"/>
      <c r="C962" s="59"/>
      <c r="D962" s="59"/>
      <c r="E962" s="59"/>
      <c r="F962" s="59"/>
      <c r="G962" s="59"/>
      <c r="H962" s="59"/>
      <c r="I962" s="59"/>
      <c r="J962" s="59"/>
      <c r="K962" s="59"/>
      <c r="L962" s="59"/>
      <c r="M962" s="59"/>
      <c r="N962" s="59"/>
      <c r="O962" s="59"/>
      <c r="P962" s="59"/>
      <c r="Q962" s="59"/>
      <c r="R962" s="59"/>
      <c r="S962" s="59"/>
      <c r="T962" s="59"/>
      <c r="U962" s="59"/>
      <c r="V962" s="59"/>
      <c r="W962" s="59"/>
      <c r="X962" s="59"/>
    </row>
    <row r="963" spans="1:24" ht="12.75" customHeight="1" x14ac:dyDescent="0.2">
      <c r="A963" s="59"/>
      <c r="B963" s="59"/>
      <c r="C963" s="59"/>
      <c r="D963" s="59"/>
      <c r="E963" s="59"/>
      <c r="F963" s="59"/>
      <c r="G963" s="59"/>
      <c r="H963" s="59"/>
      <c r="I963" s="59"/>
      <c r="J963" s="59"/>
      <c r="K963" s="59"/>
      <c r="L963" s="59"/>
      <c r="M963" s="59"/>
      <c r="N963" s="59"/>
      <c r="O963" s="59"/>
      <c r="P963" s="59"/>
      <c r="Q963" s="59"/>
      <c r="R963" s="59"/>
      <c r="S963" s="59"/>
      <c r="T963" s="59"/>
      <c r="U963" s="59"/>
      <c r="V963" s="59"/>
      <c r="W963" s="59"/>
      <c r="X963" s="59"/>
    </row>
    <row r="964" spans="1:24" ht="12.75" customHeight="1" x14ac:dyDescent="0.2">
      <c r="A964" s="59"/>
      <c r="B964" s="59"/>
      <c r="C964" s="59"/>
      <c r="D964" s="59"/>
      <c r="E964" s="59"/>
      <c r="F964" s="59"/>
      <c r="G964" s="59"/>
      <c r="H964" s="59"/>
      <c r="I964" s="59"/>
      <c r="J964" s="59"/>
      <c r="K964" s="59"/>
      <c r="L964" s="59"/>
      <c r="M964" s="59"/>
      <c r="N964" s="59"/>
      <c r="O964" s="59"/>
      <c r="P964" s="59"/>
      <c r="Q964" s="59"/>
      <c r="R964" s="59"/>
      <c r="S964" s="59"/>
      <c r="T964" s="59"/>
      <c r="U964" s="59"/>
      <c r="V964" s="59"/>
      <c r="W964" s="59"/>
      <c r="X964" s="59"/>
    </row>
    <row r="965" spans="1:24" ht="12.75" customHeight="1" x14ac:dyDescent="0.2">
      <c r="A965" s="59"/>
      <c r="B965" s="59"/>
      <c r="C965" s="59"/>
      <c r="D965" s="59"/>
      <c r="E965" s="59"/>
      <c r="F965" s="59"/>
      <c r="G965" s="59"/>
      <c r="H965" s="59"/>
      <c r="I965" s="59"/>
      <c r="J965" s="59"/>
      <c r="K965" s="59"/>
      <c r="L965" s="59"/>
      <c r="M965" s="59"/>
      <c r="N965" s="59"/>
      <c r="O965" s="59"/>
      <c r="P965" s="59"/>
      <c r="Q965" s="59"/>
      <c r="R965" s="59"/>
      <c r="S965" s="59"/>
      <c r="T965" s="59"/>
      <c r="U965" s="59"/>
      <c r="V965" s="59"/>
      <c r="W965" s="59"/>
      <c r="X965" s="59"/>
    </row>
    <row r="966" spans="1:24" ht="12.75" customHeight="1" x14ac:dyDescent="0.2">
      <c r="A966" s="59"/>
      <c r="B966" s="59"/>
      <c r="C966" s="59"/>
      <c r="D966" s="59"/>
      <c r="E966" s="59"/>
      <c r="F966" s="59"/>
      <c r="G966" s="59"/>
      <c r="H966" s="59"/>
      <c r="I966" s="59"/>
      <c r="J966" s="59"/>
      <c r="K966" s="59"/>
      <c r="L966" s="59"/>
      <c r="M966" s="59"/>
      <c r="N966" s="59"/>
      <c r="O966" s="59"/>
      <c r="P966" s="59"/>
      <c r="Q966" s="59"/>
      <c r="R966" s="59"/>
      <c r="S966" s="59"/>
      <c r="T966" s="59"/>
      <c r="U966" s="59"/>
      <c r="V966" s="59"/>
      <c r="W966" s="59"/>
      <c r="X966" s="59"/>
    </row>
    <row r="967" spans="1:24" ht="12.75" customHeight="1" x14ac:dyDescent="0.2">
      <c r="A967" s="59"/>
      <c r="B967" s="59"/>
      <c r="C967" s="59"/>
      <c r="D967" s="59"/>
      <c r="E967" s="59"/>
      <c r="F967" s="59"/>
      <c r="G967" s="59"/>
      <c r="H967" s="59"/>
      <c r="I967" s="59"/>
      <c r="J967" s="59"/>
      <c r="K967" s="59"/>
      <c r="L967" s="59"/>
      <c r="M967" s="59"/>
      <c r="N967" s="59"/>
      <c r="O967" s="59"/>
      <c r="P967" s="59"/>
      <c r="Q967" s="59"/>
      <c r="R967" s="59"/>
      <c r="S967" s="59"/>
      <c r="T967" s="59"/>
      <c r="U967" s="59"/>
      <c r="V967" s="59"/>
      <c r="W967" s="59"/>
      <c r="X967" s="59"/>
    </row>
    <row r="968" spans="1:24" ht="12.75" customHeight="1" x14ac:dyDescent="0.2">
      <c r="A968" s="59"/>
      <c r="B968" s="59"/>
      <c r="C968" s="59"/>
      <c r="D968" s="59"/>
      <c r="E968" s="59"/>
      <c r="F968" s="59"/>
      <c r="G968" s="59"/>
      <c r="H968" s="59"/>
      <c r="I968" s="59"/>
      <c r="J968" s="59"/>
      <c r="K968" s="59"/>
      <c r="L968" s="59"/>
      <c r="M968" s="59"/>
      <c r="N968" s="59"/>
      <c r="O968" s="59"/>
      <c r="P968" s="59"/>
      <c r="Q968" s="59"/>
      <c r="R968" s="59"/>
      <c r="S968" s="59"/>
      <c r="T968" s="59"/>
      <c r="U968" s="59"/>
      <c r="V968" s="59"/>
      <c r="W968" s="59"/>
      <c r="X968" s="59"/>
    </row>
    <row r="969" spans="1:24" ht="12.75" customHeight="1" x14ac:dyDescent="0.2">
      <c r="A969" s="59"/>
      <c r="B969" s="59"/>
      <c r="C969" s="59"/>
      <c r="D969" s="59"/>
      <c r="E969" s="59"/>
      <c r="F969" s="59"/>
      <c r="G969" s="59"/>
      <c r="H969" s="59"/>
      <c r="I969" s="59"/>
      <c r="J969" s="59"/>
      <c r="K969" s="59"/>
      <c r="L969" s="59"/>
      <c r="M969" s="59"/>
      <c r="N969" s="59"/>
      <c r="O969" s="59"/>
      <c r="P969" s="59"/>
      <c r="Q969" s="59"/>
      <c r="R969" s="59"/>
      <c r="S969" s="59"/>
      <c r="T969" s="59"/>
      <c r="U969" s="59"/>
      <c r="V969" s="59"/>
      <c r="W969" s="59"/>
      <c r="X969" s="59"/>
    </row>
    <row r="970" spans="1:24" ht="12.75" customHeight="1" x14ac:dyDescent="0.2">
      <c r="A970" s="59"/>
      <c r="B970" s="59"/>
      <c r="C970" s="59"/>
      <c r="D970" s="59"/>
      <c r="E970" s="59"/>
      <c r="F970" s="59"/>
      <c r="G970" s="59"/>
      <c r="H970" s="59"/>
      <c r="I970" s="59"/>
      <c r="J970" s="59"/>
      <c r="K970" s="59"/>
      <c r="L970" s="59"/>
      <c r="M970" s="59"/>
      <c r="N970" s="59"/>
      <c r="O970" s="59"/>
      <c r="P970" s="59"/>
      <c r="Q970" s="59"/>
      <c r="R970" s="59"/>
      <c r="S970" s="59"/>
      <c r="T970" s="59"/>
      <c r="U970" s="59"/>
      <c r="V970" s="59"/>
      <c r="W970" s="59"/>
      <c r="X970" s="59"/>
    </row>
    <row r="971" spans="1:24" ht="12.75" customHeight="1" x14ac:dyDescent="0.2">
      <c r="A971" s="59"/>
      <c r="B971" s="59"/>
      <c r="C971" s="59"/>
      <c r="D971" s="59"/>
      <c r="E971" s="59"/>
      <c r="F971" s="59"/>
      <c r="G971" s="59"/>
      <c r="H971" s="59"/>
      <c r="I971" s="59"/>
      <c r="J971" s="59"/>
      <c r="K971" s="59"/>
      <c r="L971" s="59"/>
      <c r="M971" s="59"/>
      <c r="N971" s="59"/>
      <c r="O971" s="59"/>
      <c r="P971" s="59"/>
      <c r="Q971" s="59"/>
      <c r="R971" s="59"/>
      <c r="S971" s="59"/>
      <c r="T971" s="59"/>
      <c r="U971" s="59"/>
      <c r="V971" s="59"/>
      <c r="W971" s="59"/>
      <c r="X971" s="59"/>
    </row>
    <row r="972" spans="1:24" ht="12.75" customHeight="1" x14ac:dyDescent="0.2">
      <c r="A972" s="59"/>
      <c r="B972" s="59"/>
      <c r="C972" s="59"/>
      <c r="D972" s="59"/>
      <c r="E972" s="59"/>
      <c r="F972" s="59"/>
      <c r="G972" s="59"/>
      <c r="H972" s="59"/>
      <c r="I972" s="59"/>
      <c r="J972" s="59"/>
      <c r="K972" s="59"/>
      <c r="L972" s="59"/>
      <c r="M972" s="59"/>
      <c r="N972" s="59"/>
      <c r="O972" s="59"/>
      <c r="P972" s="59"/>
      <c r="Q972" s="59"/>
      <c r="R972" s="59"/>
      <c r="S972" s="59"/>
      <c r="T972" s="59"/>
      <c r="U972" s="59"/>
      <c r="V972" s="59"/>
      <c r="W972" s="59"/>
      <c r="X972" s="59"/>
    </row>
    <row r="973" spans="1:24" ht="12.75" customHeight="1" x14ac:dyDescent="0.2">
      <c r="A973" s="59"/>
      <c r="B973" s="59"/>
      <c r="C973" s="59"/>
      <c r="D973" s="59"/>
      <c r="E973" s="59"/>
      <c r="F973" s="59"/>
      <c r="G973" s="59"/>
      <c r="H973" s="59"/>
      <c r="I973" s="59"/>
      <c r="J973" s="59"/>
      <c r="K973" s="59"/>
      <c r="L973" s="59"/>
      <c r="M973" s="59"/>
      <c r="N973" s="59"/>
      <c r="O973" s="59"/>
      <c r="P973" s="59"/>
      <c r="Q973" s="59"/>
      <c r="R973" s="59"/>
      <c r="S973" s="59"/>
      <c r="T973" s="59"/>
      <c r="U973" s="59"/>
      <c r="V973" s="59"/>
      <c r="W973" s="59"/>
      <c r="X973" s="59"/>
    </row>
    <row r="974" spans="1:24" ht="12.75" customHeight="1" x14ac:dyDescent="0.2">
      <c r="A974" s="59"/>
      <c r="B974" s="59"/>
      <c r="C974" s="59"/>
      <c r="D974" s="59"/>
      <c r="E974" s="59"/>
      <c r="F974" s="59"/>
      <c r="G974" s="59"/>
      <c r="H974" s="59"/>
      <c r="I974" s="59"/>
      <c r="J974" s="59"/>
      <c r="K974" s="59"/>
      <c r="L974" s="59"/>
      <c r="M974" s="59"/>
      <c r="N974" s="59"/>
      <c r="O974" s="59"/>
      <c r="P974" s="59"/>
      <c r="Q974" s="59"/>
      <c r="R974" s="59"/>
      <c r="S974" s="59"/>
      <c r="T974" s="59"/>
      <c r="U974" s="59"/>
      <c r="V974" s="59"/>
      <c r="W974" s="59"/>
      <c r="X974" s="59"/>
    </row>
    <row r="975" spans="1:24" ht="12.75" customHeight="1" x14ac:dyDescent="0.2">
      <c r="A975" s="59"/>
      <c r="B975" s="59"/>
      <c r="C975" s="59"/>
      <c r="D975" s="59"/>
      <c r="E975" s="59"/>
      <c r="F975" s="59"/>
      <c r="G975" s="59"/>
      <c r="H975" s="59"/>
      <c r="I975" s="59"/>
      <c r="J975" s="59"/>
      <c r="K975" s="59"/>
      <c r="L975" s="59"/>
      <c r="M975" s="59"/>
      <c r="N975" s="59"/>
      <c r="O975" s="59"/>
      <c r="P975" s="59"/>
      <c r="Q975" s="59"/>
      <c r="R975" s="59"/>
      <c r="S975" s="59"/>
      <c r="T975" s="59"/>
      <c r="U975" s="59"/>
      <c r="V975" s="59"/>
      <c r="W975" s="59"/>
      <c r="X975" s="59"/>
    </row>
    <row r="976" spans="1:24" ht="12.75" customHeight="1" x14ac:dyDescent="0.2">
      <c r="A976" s="59"/>
      <c r="B976" s="59"/>
      <c r="C976" s="59"/>
      <c r="D976" s="59"/>
      <c r="E976" s="59"/>
      <c r="F976" s="59"/>
      <c r="G976" s="59"/>
      <c r="H976" s="59"/>
      <c r="I976" s="59"/>
      <c r="J976" s="59"/>
      <c r="K976" s="59"/>
      <c r="L976" s="59"/>
      <c r="M976" s="59"/>
      <c r="N976" s="59"/>
      <c r="O976" s="59"/>
      <c r="P976" s="59"/>
      <c r="Q976" s="59"/>
      <c r="R976" s="59"/>
      <c r="S976" s="59"/>
      <c r="T976" s="59"/>
      <c r="U976" s="59"/>
      <c r="V976" s="59"/>
      <c r="W976" s="59"/>
      <c r="X976" s="59"/>
    </row>
    <row r="977" spans="1:24" ht="12.75" customHeight="1" x14ac:dyDescent="0.2">
      <c r="A977" s="59"/>
      <c r="B977" s="59"/>
      <c r="C977" s="59"/>
      <c r="D977" s="59"/>
      <c r="E977" s="59"/>
      <c r="F977" s="59"/>
      <c r="G977" s="59"/>
      <c r="H977" s="59"/>
      <c r="I977" s="59"/>
      <c r="J977" s="59"/>
      <c r="K977" s="59"/>
      <c r="L977" s="59"/>
      <c r="M977" s="59"/>
      <c r="N977" s="59"/>
      <c r="O977" s="59"/>
      <c r="P977" s="59"/>
      <c r="Q977" s="59"/>
      <c r="R977" s="59"/>
      <c r="S977" s="59"/>
      <c r="T977" s="59"/>
      <c r="U977" s="59"/>
      <c r="V977" s="59"/>
      <c r="W977" s="59"/>
      <c r="X977" s="59"/>
    </row>
    <row r="978" spans="1:24" ht="12.75" customHeight="1" x14ac:dyDescent="0.2">
      <c r="A978" s="59"/>
      <c r="B978" s="59"/>
      <c r="C978" s="59"/>
      <c r="D978" s="59"/>
      <c r="E978" s="59"/>
      <c r="F978" s="59"/>
      <c r="G978" s="59"/>
      <c r="H978" s="59"/>
      <c r="I978" s="59"/>
      <c r="J978" s="59"/>
      <c r="K978" s="59"/>
      <c r="L978" s="59"/>
      <c r="M978" s="59"/>
      <c r="N978" s="59"/>
      <c r="O978" s="59"/>
      <c r="P978" s="59"/>
      <c r="Q978" s="59"/>
      <c r="R978" s="59"/>
      <c r="S978" s="59"/>
      <c r="T978" s="59"/>
      <c r="U978" s="59"/>
      <c r="V978" s="59"/>
      <c r="W978" s="59"/>
      <c r="X978" s="59"/>
    </row>
    <row r="979" spans="1:24" ht="12.75" customHeight="1" x14ac:dyDescent="0.2">
      <c r="A979" s="59"/>
      <c r="B979" s="59"/>
      <c r="C979" s="59"/>
      <c r="D979" s="59"/>
      <c r="E979" s="59"/>
      <c r="F979" s="59"/>
      <c r="G979" s="59"/>
      <c r="H979" s="59"/>
      <c r="I979" s="59"/>
      <c r="J979" s="59"/>
      <c r="K979" s="59"/>
      <c r="L979" s="59"/>
      <c r="M979" s="59"/>
      <c r="N979" s="59"/>
      <c r="O979" s="59"/>
      <c r="P979" s="59"/>
      <c r="Q979" s="59"/>
      <c r="R979" s="59"/>
      <c r="S979" s="59"/>
      <c r="T979" s="59"/>
      <c r="U979" s="59"/>
      <c r="V979" s="59"/>
      <c r="W979" s="59"/>
      <c r="X979" s="59"/>
    </row>
    <row r="980" spans="1:24" ht="12.75" customHeight="1" x14ac:dyDescent="0.2">
      <c r="A980" s="59"/>
      <c r="B980" s="59"/>
      <c r="C980" s="59"/>
      <c r="D980" s="59"/>
      <c r="E980" s="59"/>
      <c r="F980" s="59"/>
      <c r="G980" s="59"/>
      <c r="H980" s="59"/>
      <c r="I980" s="59"/>
      <c r="J980" s="59"/>
      <c r="K980" s="59"/>
      <c r="L980" s="59"/>
      <c r="M980" s="59"/>
      <c r="N980" s="59"/>
      <c r="O980" s="59"/>
      <c r="P980" s="59"/>
      <c r="Q980" s="59"/>
      <c r="R980" s="59"/>
      <c r="S980" s="59"/>
      <c r="T980" s="59"/>
      <c r="U980" s="59"/>
      <c r="V980" s="59"/>
      <c r="W980" s="59"/>
      <c r="X980" s="59"/>
    </row>
    <row r="981" spans="1:24" ht="12.75" customHeight="1" x14ac:dyDescent="0.2">
      <c r="A981" s="59"/>
      <c r="B981" s="59"/>
      <c r="C981" s="59"/>
      <c r="D981" s="59"/>
      <c r="E981" s="59"/>
      <c r="F981" s="59"/>
      <c r="G981" s="59"/>
      <c r="H981" s="59"/>
      <c r="I981" s="59"/>
      <c r="J981" s="59"/>
      <c r="K981" s="59"/>
      <c r="L981" s="59"/>
      <c r="M981" s="59"/>
      <c r="N981" s="59"/>
      <c r="O981" s="59"/>
      <c r="P981" s="59"/>
      <c r="Q981" s="59"/>
      <c r="R981" s="59"/>
      <c r="S981" s="59"/>
      <c r="T981" s="59"/>
      <c r="U981" s="59"/>
      <c r="V981" s="59"/>
      <c r="W981" s="59"/>
      <c r="X981" s="59"/>
    </row>
    <row r="982" spans="1:24" ht="12.75" customHeight="1" x14ac:dyDescent="0.2">
      <c r="A982" s="59"/>
      <c r="B982" s="59"/>
      <c r="C982" s="59"/>
      <c r="D982" s="59"/>
      <c r="E982" s="59"/>
      <c r="F982" s="59"/>
      <c r="G982" s="59"/>
      <c r="H982" s="59"/>
      <c r="I982" s="59"/>
      <c r="J982" s="59"/>
      <c r="K982" s="59"/>
      <c r="L982" s="59"/>
      <c r="M982" s="59"/>
      <c r="N982" s="59"/>
      <c r="O982" s="59"/>
      <c r="P982" s="59"/>
      <c r="Q982" s="59"/>
      <c r="R982" s="59"/>
      <c r="S982" s="59"/>
      <c r="T982" s="59"/>
      <c r="U982" s="59"/>
      <c r="V982" s="59"/>
      <c r="W982" s="59"/>
      <c r="X982" s="59"/>
    </row>
    <row r="983" spans="1:24" ht="12.75" customHeight="1" x14ac:dyDescent="0.2">
      <c r="A983" s="59"/>
      <c r="B983" s="59"/>
      <c r="C983" s="59"/>
      <c r="D983" s="59"/>
      <c r="E983" s="59"/>
      <c r="F983" s="59"/>
      <c r="G983" s="59"/>
      <c r="H983" s="59"/>
      <c r="I983" s="59"/>
      <c r="J983" s="59"/>
      <c r="K983" s="59"/>
      <c r="L983" s="59"/>
      <c r="M983" s="59"/>
      <c r="N983" s="59"/>
      <c r="O983" s="59"/>
      <c r="P983" s="59"/>
      <c r="Q983" s="59"/>
      <c r="R983" s="59"/>
      <c r="S983" s="59"/>
      <c r="T983" s="59"/>
      <c r="U983" s="59"/>
      <c r="V983" s="59"/>
      <c r="W983" s="59"/>
      <c r="X983" s="59"/>
    </row>
    <row r="984" spans="1:24" ht="12.75" customHeight="1" x14ac:dyDescent="0.2">
      <c r="A984" s="59"/>
      <c r="B984" s="59"/>
      <c r="C984" s="59"/>
      <c r="D984" s="59"/>
      <c r="E984" s="59"/>
      <c r="F984" s="59"/>
      <c r="G984" s="59"/>
      <c r="H984" s="59"/>
      <c r="I984" s="59"/>
      <c r="J984" s="59"/>
      <c r="K984" s="59"/>
      <c r="L984" s="59"/>
      <c r="M984" s="59"/>
      <c r="N984" s="59"/>
      <c r="O984" s="59"/>
      <c r="P984" s="59"/>
      <c r="Q984" s="59"/>
      <c r="R984" s="59"/>
      <c r="S984" s="59"/>
      <c r="T984" s="59"/>
      <c r="U984" s="59"/>
      <c r="V984" s="59"/>
      <c r="W984" s="59"/>
      <c r="X984" s="59"/>
    </row>
    <row r="985" spans="1:24" ht="12.75" customHeight="1" x14ac:dyDescent="0.2">
      <c r="A985" s="59"/>
      <c r="B985" s="59"/>
      <c r="C985" s="59"/>
      <c r="D985" s="59"/>
      <c r="E985" s="59"/>
      <c r="F985" s="59"/>
      <c r="G985" s="59"/>
      <c r="H985" s="59"/>
      <c r="I985" s="59"/>
      <c r="J985" s="59"/>
      <c r="K985" s="59"/>
      <c r="L985" s="59"/>
      <c r="M985" s="59"/>
      <c r="N985" s="59"/>
      <c r="O985" s="59"/>
      <c r="P985" s="59"/>
      <c r="Q985" s="59"/>
      <c r="R985" s="59"/>
      <c r="S985" s="59"/>
      <c r="T985" s="59"/>
      <c r="U985" s="59"/>
      <c r="V985" s="59"/>
      <c r="W985" s="59"/>
      <c r="X985" s="59"/>
    </row>
    <row r="986" spans="1:24" ht="12.75" customHeight="1" x14ac:dyDescent="0.2">
      <c r="A986" s="59"/>
      <c r="B986" s="59"/>
      <c r="C986" s="59"/>
      <c r="D986" s="59"/>
      <c r="E986" s="59"/>
      <c r="F986" s="59"/>
      <c r="G986" s="59"/>
      <c r="H986" s="59"/>
      <c r="I986" s="59"/>
      <c r="J986" s="59"/>
      <c r="K986" s="59"/>
      <c r="L986" s="59"/>
      <c r="M986" s="59"/>
      <c r="N986" s="59"/>
      <c r="O986" s="59"/>
      <c r="P986" s="59"/>
      <c r="Q986" s="59"/>
      <c r="R986" s="59"/>
      <c r="S986" s="59"/>
      <c r="T986" s="59"/>
      <c r="U986" s="59"/>
      <c r="V986" s="59"/>
      <c r="W986" s="59"/>
      <c r="X986" s="59"/>
    </row>
    <row r="987" spans="1:24" ht="12.75" customHeight="1" x14ac:dyDescent="0.2">
      <c r="A987" s="59"/>
      <c r="B987" s="59"/>
      <c r="C987" s="59"/>
      <c r="D987" s="59"/>
      <c r="E987" s="59"/>
      <c r="F987" s="59"/>
      <c r="G987" s="59"/>
      <c r="H987" s="59"/>
      <c r="I987" s="59"/>
      <c r="J987" s="59"/>
      <c r="K987" s="59"/>
      <c r="L987" s="59"/>
      <c r="M987" s="59"/>
      <c r="N987" s="59"/>
      <c r="O987" s="59"/>
      <c r="P987" s="59"/>
      <c r="Q987" s="59"/>
      <c r="R987" s="59"/>
      <c r="S987" s="59"/>
      <c r="T987" s="59"/>
      <c r="U987" s="59"/>
      <c r="V987" s="59"/>
      <c r="W987" s="59"/>
      <c r="X987" s="59"/>
    </row>
    <row r="988" spans="1:24" ht="12.75" customHeight="1" x14ac:dyDescent="0.2">
      <c r="A988" s="59"/>
      <c r="B988" s="59"/>
      <c r="C988" s="59"/>
      <c r="D988" s="59"/>
      <c r="E988" s="59"/>
      <c r="F988" s="59"/>
      <c r="G988" s="59"/>
      <c r="H988" s="59"/>
      <c r="I988" s="59"/>
      <c r="J988" s="59"/>
      <c r="K988" s="59"/>
      <c r="L988" s="59"/>
      <c r="M988" s="59"/>
      <c r="N988" s="59"/>
      <c r="O988" s="59"/>
      <c r="P988" s="59"/>
      <c r="Q988" s="59"/>
      <c r="R988" s="59"/>
      <c r="S988" s="59"/>
      <c r="T988" s="59"/>
      <c r="U988" s="59"/>
      <c r="V988" s="59"/>
      <c r="W988" s="59"/>
      <c r="X988" s="59"/>
    </row>
    <row r="989" spans="1:24" ht="12.75" customHeight="1" x14ac:dyDescent="0.2">
      <c r="A989" s="59"/>
      <c r="B989" s="59"/>
      <c r="C989" s="59"/>
      <c r="D989" s="59"/>
      <c r="E989" s="59"/>
      <c r="F989" s="59"/>
      <c r="G989" s="59"/>
      <c r="H989" s="59"/>
      <c r="I989" s="59"/>
      <c r="J989" s="59"/>
      <c r="K989" s="59"/>
      <c r="L989" s="59"/>
      <c r="M989" s="59"/>
      <c r="N989" s="59"/>
      <c r="O989" s="59"/>
      <c r="P989" s="59"/>
      <c r="Q989" s="59"/>
      <c r="R989" s="59"/>
      <c r="S989" s="59"/>
      <c r="T989" s="59"/>
      <c r="U989" s="59"/>
      <c r="V989" s="59"/>
      <c r="W989" s="59"/>
      <c r="X989" s="59"/>
    </row>
    <row r="990" spans="1:24" ht="12.75" customHeight="1" x14ac:dyDescent="0.2">
      <c r="A990" s="59"/>
      <c r="B990" s="59"/>
      <c r="C990" s="59"/>
      <c r="D990" s="59"/>
      <c r="E990" s="59"/>
      <c r="F990" s="59"/>
      <c r="G990" s="59"/>
      <c r="H990" s="59"/>
      <c r="I990" s="59"/>
      <c r="J990" s="59"/>
      <c r="K990" s="59"/>
      <c r="L990" s="59"/>
      <c r="M990" s="59"/>
      <c r="N990" s="59"/>
      <c r="O990" s="59"/>
      <c r="P990" s="59"/>
      <c r="Q990" s="59"/>
      <c r="R990" s="59"/>
      <c r="S990" s="59"/>
      <c r="T990" s="59"/>
      <c r="U990" s="59"/>
      <c r="V990" s="59"/>
      <c r="W990" s="59"/>
      <c r="X990" s="59"/>
    </row>
    <row r="991" spans="1:24" ht="12.75" customHeight="1" x14ac:dyDescent="0.2">
      <c r="A991" s="59"/>
      <c r="B991" s="59"/>
      <c r="C991" s="59"/>
      <c r="D991" s="59"/>
      <c r="E991" s="59"/>
      <c r="F991" s="59"/>
      <c r="G991" s="59"/>
      <c r="H991" s="59"/>
      <c r="I991" s="59"/>
      <c r="J991" s="59"/>
      <c r="K991" s="59"/>
      <c r="L991" s="59"/>
      <c r="M991" s="59"/>
      <c r="N991" s="59"/>
      <c r="O991" s="59"/>
      <c r="P991" s="59"/>
      <c r="Q991" s="59"/>
      <c r="R991" s="59"/>
      <c r="S991" s="59"/>
      <c r="T991" s="59"/>
      <c r="U991" s="59"/>
      <c r="V991" s="59"/>
      <c r="W991" s="59"/>
      <c r="X991" s="59"/>
    </row>
    <row r="992" spans="1:24" ht="12.75" customHeight="1" x14ac:dyDescent="0.2">
      <c r="A992" s="59"/>
      <c r="B992" s="59"/>
      <c r="C992" s="59"/>
      <c r="D992" s="59"/>
      <c r="E992" s="59"/>
      <c r="F992" s="59"/>
      <c r="G992" s="59"/>
      <c r="H992" s="59"/>
      <c r="I992" s="59"/>
      <c r="J992" s="59"/>
      <c r="K992" s="59"/>
      <c r="L992" s="59"/>
      <c r="M992" s="59"/>
      <c r="N992" s="59"/>
      <c r="O992" s="59"/>
      <c r="P992" s="59"/>
      <c r="Q992" s="59"/>
      <c r="R992" s="59"/>
      <c r="S992" s="59"/>
      <c r="T992" s="59"/>
      <c r="U992" s="59"/>
      <c r="V992" s="59"/>
      <c r="W992" s="59"/>
      <c r="X992" s="59"/>
    </row>
    <row r="993" spans="1:24" ht="12.75" customHeight="1" x14ac:dyDescent="0.2">
      <c r="A993" s="59"/>
      <c r="B993" s="59"/>
      <c r="C993" s="59"/>
      <c r="D993" s="59"/>
      <c r="E993" s="59"/>
      <c r="F993" s="59"/>
      <c r="G993" s="59"/>
      <c r="H993" s="59"/>
      <c r="I993" s="59"/>
      <c r="J993" s="59"/>
      <c r="K993" s="59"/>
      <c r="L993" s="59"/>
      <c r="M993" s="59"/>
      <c r="N993" s="59"/>
      <c r="O993" s="59"/>
      <c r="P993" s="59"/>
      <c r="Q993" s="59"/>
      <c r="R993" s="59"/>
      <c r="S993" s="59"/>
      <c r="T993" s="59"/>
      <c r="U993" s="59"/>
      <c r="V993" s="59"/>
      <c r="W993" s="59"/>
      <c r="X993" s="59"/>
    </row>
    <row r="994" spans="1:24" ht="12.75" customHeight="1" x14ac:dyDescent="0.2">
      <c r="A994" s="59"/>
      <c r="B994" s="59"/>
      <c r="C994" s="59"/>
      <c r="D994" s="59"/>
      <c r="E994" s="59"/>
      <c r="F994" s="59"/>
      <c r="G994" s="59"/>
      <c r="H994" s="59"/>
      <c r="I994" s="59"/>
      <c r="J994" s="59"/>
      <c r="K994" s="59"/>
      <c r="L994" s="59"/>
      <c r="M994" s="59"/>
      <c r="N994" s="59"/>
      <c r="O994" s="59"/>
      <c r="P994" s="59"/>
      <c r="Q994" s="59"/>
      <c r="R994" s="59"/>
      <c r="S994" s="59"/>
      <c r="T994" s="59"/>
      <c r="U994" s="59"/>
      <c r="V994" s="59"/>
      <c r="W994" s="59"/>
      <c r="X994" s="59"/>
    </row>
    <row r="995" spans="1:24" ht="12.75" customHeight="1" x14ac:dyDescent="0.2">
      <c r="A995" s="59"/>
      <c r="B995" s="59"/>
      <c r="C995" s="59"/>
      <c r="D995" s="59"/>
      <c r="E995" s="59"/>
      <c r="F995" s="59"/>
      <c r="G995" s="59"/>
      <c r="H995" s="59"/>
      <c r="I995" s="59"/>
      <c r="J995" s="59"/>
      <c r="K995" s="59"/>
      <c r="L995" s="59"/>
      <c r="M995" s="59"/>
      <c r="N995" s="59"/>
      <c r="O995" s="59"/>
      <c r="P995" s="59"/>
      <c r="Q995" s="59"/>
      <c r="R995" s="59"/>
      <c r="S995" s="59"/>
      <c r="T995" s="59"/>
      <c r="U995" s="59"/>
      <c r="V995" s="59"/>
      <c r="W995" s="59"/>
      <c r="X995" s="59"/>
    </row>
    <row r="996" spans="1:24" ht="12.75" customHeight="1" x14ac:dyDescent="0.2">
      <c r="A996" s="59"/>
      <c r="B996" s="59"/>
      <c r="C996" s="59"/>
      <c r="D996" s="59"/>
      <c r="E996" s="59"/>
      <c r="F996" s="59"/>
      <c r="G996" s="59"/>
      <c r="H996" s="59"/>
      <c r="I996" s="59"/>
      <c r="J996" s="59"/>
      <c r="K996" s="59"/>
      <c r="L996" s="59"/>
      <c r="M996" s="59"/>
      <c r="N996" s="59"/>
      <c r="O996" s="59"/>
      <c r="P996" s="59"/>
      <c r="Q996" s="59"/>
      <c r="R996" s="59"/>
      <c r="S996" s="59"/>
      <c r="T996" s="59"/>
      <c r="U996" s="59"/>
      <c r="V996" s="59"/>
      <c r="W996" s="59"/>
      <c r="X996" s="59"/>
    </row>
    <row r="997" spans="1:24" ht="12.75" customHeight="1" x14ac:dyDescent="0.2">
      <c r="A997" s="59"/>
      <c r="B997" s="59"/>
      <c r="C997" s="59"/>
      <c r="D997" s="59"/>
      <c r="E997" s="59"/>
      <c r="F997" s="59"/>
      <c r="G997" s="59"/>
      <c r="H997" s="59"/>
      <c r="I997" s="59"/>
      <c r="J997" s="59"/>
      <c r="K997" s="59"/>
      <c r="L997" s="59"/>
      <c r="M997" s="59"/>
      <c r="N997" s="59"/>
      <c r="O997" s="59"/>
      <c r="P997" s="59"/>
      <c r="Q997" s="59"/>
      <c r="R997" s="59"/>
      <c r="S997" s="59"/>
      <c r="T997" s="59"/>
      <c r="U997" s="59"/>
      <c r="V997" s="59"/>
      <c r="W997" s="59"/>
      <c r="X997" s="59"/>
    </row>
    <row r="998" spans="1:24" ht="12.75" customHeight="1" x14ac:dyDescent="0.2">
      <c r="A998" s="59"/>
      <c r="B998" s="59"/>
      <c r="C998" s="59"/>
      <c r="D998" s="59"/>
      <c r="E998" s="59"/>
      <c r="F998" s="59"/>
      <c r="G998" s="59"/>
      <c r="H998" s="59"/>
      <c r="I998" s="59"/>
      <c r="J998" s="59"/>
      <c r="K998" s="59"/>
      <c r="L998" s="59"/>
      <c r="M998" s="59"/>
      <c r="N998" s="59"/>
      <c r="O998" s="59"/>
      <c r="P998" s="59"/>
      <c r="Q998" s="59"/>
      <c r="R998" s="59"/>
      <c r="S998" s="59"/>
      <c r="T998" s="59"/>
      <c r="U998" s="59"/>
      <c r="V998" s="59"/>
      <c r="W998" s="59"/>
      <c r="X998" s="59"/>
    </row>
    <row r="999" spans="1:24" ht="12.75" customHeight="1" x14ac:dyDescent="0.2">
      <c r="A999" s="59"/>
      <c r="B999" s="59"/>
      <c r="C999" s="59"/>
      <c r="D999" s="59"/>
      <c r="E999" s="59"/>
      <c r="F999" s="59"/>
      <c r="G999" s="59"/>
      <c r="H999" s="59"/>
      <c r="I999" s="59"/>
      <c r="J999" s="59"/>
      <c r="K999" s="59"/>
      <c r="L999" s="59"/>
      <c r="M999" s="59"/>
      <c r="N999" s="59"/>
      <c r="O999" s="59"/>
      <c r="P999" s="59"/>
      <c r="Q999" s="59"/>
      <c r="R999" s="59"/>
      <c r="S999" s="59"/>
      <c r="T999" s="59"/>
      <c r="U999" s="59"/>
      <c r="V999" s="59"/>
      <c r="W999" s="59"/>
      <c r="X999" s="59"/>
    </row>
    <row r="1000" spans="1:24" ht="12.75" customHeight="1" x14ac:dyDescent="0.2">
      <c r="A1000" s="59"/>
      <c r="B1000" s="59"/>
      <c r="C1000" s="59"/>
      <c r="D1000" s="59"/>
      <c r="E1000" s="59"/>
      <c r="F1000" s="59"/>
      <c r="G1000" s="59"/>
      <c r="H1000" s="59"/>
      <c r="I1000" s="59"/>
      <c r="J1000" s="59"/>
      <c r="K1000" s="59"/>
      <c r="L1000" s="59"/>
      <c r="M1000" s="59"/>
      <c r="N1000" s="59"/>
      <c r="O1000" s="59"/>
      <c r="P1000" s="59"/>
      <c r="Q1000" s="59"/>
      <c r="R1000" s="59"/>
      <c r="S1000" s="59"/>
      <c r="T1000" s="59"/>
      <c r="U1000" s="59"/>
      <c r="V1000" s="59"/>
      <c r="W1000" s="59"/>
      <c r="X1000" s="59"/>
    </row>
    <row r="1001" spans="1:24" ht="12.75" customHeight="1" x14ac:dyDescent="0.2">
      <c r="A1001" s="59"/>
      <c r="B1001" s="59"/>
      <c r="C1001" s="59"/>
      <c r="D1001" s="59"/>
      <c r="E1001" s="59"/>
      <c r="F1001" s="59"/>
      <c r="G1001" s="59"/>
      <c r="H1001" s="59"/>
      <c r="I1001" s="59"/>
      <c r="J1001" s="59"/>
      <c r="K1001" s="59"/>
      <c r="L1001" s="59"/>
      <c r="M1001" s="59"/>
      <c r="N1001" s="59"/>
      <c r="O1001" s="59"/>
      <c r="P1001" s="59"/>
      <c r="Q1001" s="59"/>
      <c r="R1001" s="59"/>
      <c r="S1001" s="59"/>
      <c r="T1001" s="59"/>
      <c r="U1001" s="59"/>
      <c r="V1001" s="59"/>
      <c r="W1001" s="59"/>
      <c r="X1001" s="59"/>
    </row>
    <row r="1002" spans="1:24" ht="12.75" customHeight="1" x14ac:dyDescent="0.2">
      <c r="A1002" s="59"/>
      <c r="B1002" s="59"/>
      <c r="C1002" s="59"/>
      <c r="D1002" s="59"/>
      <c r="E1002" s="59"/>
      <c r="F1002" s="59"/>
      <c r="G1002" s="59"/>
      <c r="H1002" s="59"/>
      <c r="I1002" s="59"/>
      <c r="J1002" s="59"/>
      <c r="K1002" s="59"/>
      <c r="L1002" s="59"/>
      <c r="M1002" s="59"/>
      <c r="N1002" s="59"/>
      <c r="O1002" s="59"/>
      <c r="P1002" s="59"/>
      <c r="Q1002" s="59"/>
      <c r="R1002" s="59"/>
      <c r="S1002" s="59"/>
      <c r="T1002" s="59"/>
      <c r="U1002" s="59"/>
      <c r="V1002" s="59"/>
      <c r="W1002" s="59"/>
      <c r="X1002" s="59"/>
    </row>
    <row r="1003" spans="1:24" ht="12.75" customHeight="1" x14ac:dyDescent="0.2">
      <c r="A1003" s="59"/>
      <c r="B1003" s="59"/>
      <c r="C1003" s="59"/>
      <c r="D1003" s="59"/>
      <c r="E1003" s="59"/>
      <c r="F1003" s="59"/>
      <c r="G1003" s="59"/>
      <c r="H1003" s="59"/>
      <c r="I1003" s="59"/>
      <c r="J1003" s="59"/>
      <c r="K1003" s="59"/>
      <c r="L1003" s="59"/>
      <c r="M1003" s="59"/>
      <c r="N1003" s="59"/>
      <c r="O1003" s="59"/>
      <c r="P1003" s="59"/>
      <c r="Q1003" s="59"/>
      <c r="R1003" s="59"/>
      <c r="S1003" s="59"/>
      <c r="T1003" s="59"/>
      <c r="U1003" s="59"/>
      <c r="V1003" s="59"/>
      <c r="W1003" s="59"/>
      <c r="X1003" s="59"/>
    </row>
    <row r="1004" spans="1:24" ht="12.75" customHeight="1" x14ac:dyDescent="0.2">
      <c r="A1004" s="59"/>
      <c r="B1004" s="59"/>
      <c r="C1004" s="59"/>
      <c r="D1004" s="59"/>
      <c r="E1004" s="59"/>
      <c r="F1004" s="59"/>
      <c r="G1004" s="59"/>
      <c r="H1004" s="59"/>
      <c r="I1004" s="59"/>
      <c r="J1004" s="59"/>
      <c r="K1004" s="59"/>
      <c r="L1004" s="59"/>
      <c r="M1004" s="59"/>
      <c r="N1004" s="59"/>
      <c r="O1004" s="59"/>
      <c r="P1004" s="59"/>
      <c r="Q1004" s="59"/>
      <c r="R1004" s="59"/>
      <c r="S1004" s="59"/>
      <c r="T1004" s="59"/>
      <c r="U1004" s="59"/>
      <c r="V1004" s="59"/>
      <c r="W1004" s="59"/>
      <c r="X1004" s="59"/>
    </row>
    <row r="1005" spans="1:24" ht="12.75" customHeight="1" x14ac:dyDescent="0.2">
      <c r="A1005" s="59"/>
      <c r="B1005" s="59"/>
      <c r="C1005" s="59"/>
      <c r="D1005" s="59"/>
      <c r="E1005" s="59"/>
      <c r="F1005" s="59"/>
      <c r="G1005" s="59"/>
      <c r="H1005" s="59"/>
      <c r="I1005" s="59"/>
      <c r="J1005" s="59"/>
      <c r="K1005" s="59"/>
      <c r="L1005" s="59"/>
      <c r="M1005" s="59"/>
      <c r="N1005" s="59"/>
      <c r="O1005" s="59"/>
      <c r="P1005" s="59"/>
      <c r="Q1005" s="59"/>
      <c r="R1005" s="59"/>
      <c r="S1005" s="59"/>
      <c r="T1005" s="59"/>
      <c r="U1005" s="59"/>
      <c r="V1005" s="59"/>
      <c r="W1005" s="59"/>
      <c r="X1005" s="59"/>
    </row>
    <row r="1006" spans="1:24" ht="12.75" customHeight="1" x14ac:dyDescent="0.2">
      <c r="A1006" s="59"/>
      <c r="B1006" s="59"/>
      <c r="C1006" s="59"/>
      <c r="D1006" s="59"/>
      <c r="E1006" s="59"/>
      <c r="F1006" s="59"/>
      <c r="G1006" s="59"/>
      <c r="H1006" s="59"/>
      <c r="I1006" s="59"/>
      <c r="J1006" s="59"/>
      <c r="K1006" s="59"/>
      <c r="L1006" s="59"/>
      <c r="M1006" s="59"/>
      <c r="N1006" s="59"/>
      <c r="O1006" s="59"/>
      <c r="P1006" s="59"/>
      <c r="Q1006" s="59"/>
      <c r="R1006" s="59"/>
      <c r="S1006" s="59"/>
      <c r="T1006" s="59"/>
      <c r="U1006" s="59"/>
      <c r="V1006" s="59"/>
      <c r="W1006" s="59"/>
      <c r="X1006" s="59"/>
    </row>
    <row r="1007" spans="1:24" ht="12.75" customHeight="1" x14ac:dyDescent="0.2">
      <c r="A1007" s="59"/>
      <c r="B1007" s="59"/>
      <c r="C1007" s="59"/>
      <c r="D1007" s="59"/>
      <c r="E1007" s="59"/>
      <c r="F1007" s="59"/>
      <c r="G1007" s="59"/>
      <c r="H1007" s="59"/>
      <c r="I1007" s="59"/>
      <c r="J1007" s="59"/>
      <c r="K1007" s="59"/>
      <c r="L1007" s="59"/>
      <c r="M1007" s="59"/>
      <c r="N1007" s="59"/>
      <c r="O1007" s="59"/>
      <c r="P1007" s="59"/>
      <c r="Q1007" s="59"/>
      <c r="R1007" s="59"/>
      <c r="S1007" s="59"/>
      <c r="T1007" s="59"/>
      <c r="U1007" s="59"/>
      <c r="V1007" s="59"/>
      <c r="W1007" s="59"/>
      <c r="X1007" s="59"/>
    </row>
    <row r="1008" spans="1:24" ht="12.75" customHeight="1" x14ac:dyDescent="0.2">
      <c r="A1008" s="59"/>
      <c r="B1008" s="59"/>
      <c r="C1008" s="59"/>
      <c r="D1008" s="59"/>
      <c r="E1008" s="59"/>
      <c r="F1008" s="59"/>
      <c r="G1008" s="59"/>
      <c r="H1008" s="59"/>
      <c r="I1008" s="59"/>
      <c r="J1008" s="59"/>
      <c r="K1008" s="59"/>
      <c r="L1008" s="59"/>
      <c r="M1008" s="59"/>
      <c r="N1008" s="59"/>
      <c r="O1008" s="59"/>
      <c r="P1008" s="59"/>
      <c r="Q1008" s="59"/>
      <c r="R1008" s="59"/>
      <c r="S1008" s="59"/>
      <c r="T1008" s="59"/>
      <c r="U1008" s="59"/>
      <c r="V1008" s="59"/>
      <c r="W1008" s="59"/>
      <c r="X1008" s="59"/>
    </row>
    <row r="1009" spans="1:24" ht="12.75" customHeight="1" x14ac:dyDescent="0.2">
      <c r="A1009" s="59"/>
      <c r="B1009" s="59"/>
      <c r="C1009" s="59"/>
      <c r="D1009" s="59"/>
      <c r="E1009" s="59"/>
      <c r="F1009" s="59"/>
      <c r="G1009" s="59"/>
      <c r="H1009" s="59"/>
      <c r="I1009" s="59"/>
      <c r="J1009" s="59"/>
      <c r="K1009" s="59"/>
      <c r="L1009" s="59"/>
      <c r="M1009" s="59"/>
      <c r="N1009" s="59"/>
      <c r="O1009" s="59"/>
      <c r="P1009" s="59"/>
      <c r="Q1009" s="59"/>
      <c r="R1009" s="59"/>
      <c r="S1009" s="59"/>
      <c r="T1009" s="59"/>
      <c r="U1009" s="59"/>
      <c r="V1009" s="59"/>
      <c r="W1009" s="59"/>
      <c r="X1009" s="59"/>
    </row>
    <row r="1010" spans="1:24" ht="12.75" customHeight="1" x14ac:dyDescent="0.2">
      <c r="A1010" s="59"/>
      <c r="B1010" s="59"/>
      <c r="C1010" s="59"/>
      <c r="D1010" s="59"/>
      <c r="E1010" s="59"/>
      <c r="F1010" s="59"/>
      <c r="G1010" s="59"/>
      <c r="H1010" s="59"/>
      <c r="I1010" s="59"/>
      <c r="J1010" s="59"/>
      <c r="K1010" s="59"/>
      <c r="L1010" s="59"/>
      <c r="M1010" s="59"/>
      <c r="N1010" s="59"/>
      <c r="O1010" s="59"/>
      <c r="P1010" s="59"/>
      <c r="Q1010" s="59"/>
      <c r="R1010" s="59"/>
      <c r="S1010" s="59"/>
      <c r="T1010" s="59"/>
      <c r="U1010" s="59"/>
      <c r="V1010" s="59"/>
      <c r="W1010" s="59"/>
      <c r="X1010" s="59"/>
    </row>
    <row r="1011" spans="1:24" ht="12.75" customHeight="1" x14ac:dyDescent="0.2">
      <c r="A1011" s="59"/>
      <c r="B1011" s="59"/>
      <c r="C1011" s="59"/>
      <c r="D1011" s="59"/>
      <c r="E1011" s="59"/>
      <c r="F1011" s="59"/>
      <c r="G1011" s="59"/>
      <c r="H1011" s="59"/>
      <c r="I1011" s="59"/>
      <c r="J1011" s="59"/>
      <c r="K1011" s="59"/>
      <c r="L1011" s="59"/>
      <c r="M1011" s="59"/>
      <c r="N1011" s="59"/>
      <c r="O1011" s="59"/>
      <c r="P1011" s="59"/>
      <c r="Q1011" s="59"/>
      <c r="R1011" s="59"/>
      <c r="S1011" s="59"/>
      <c r="T1011" s="59"/>
      <c r="U1011" s="59"/>
      <c r="V1011" s="59"/>
      <c r="W1011" s="59"/>
      <c r="X1011" s="59"/>
    </row>
    <row r="1012" spans="1:24" ht="12.75" customHeight="1" x14ac:dyDescent="0.2">
      <c r="A1012" s="59"/>
      <c r="B1012" s="59"/>
      <c r="C1012" s="59"/>
      <c r="D1012" s="59"/>
      <c r="E1012" s="59"/>
      <c r="F1012" s="59"/>
      <c r="G1012" s="59"/>
      <c r="H1012" s="59"/>
      <c r="I1012" s="59"/>
      <c r="J1012" s="59"/>
      <c r="K1012" s="59"/>
      <c r="L1012" s="59"/>
      <c r="M1012" s="59"/>
      <c r="N1012" s="59"/>
      <c r="O1012" s="59"/>
      <c r="P1012" s="59"/>
      <c r="Q1012" s="59"/>
      <c r="R1012" s="59"/>
      <c r="S1012" s="59"/>
      <c r="T1012" s="59"/>
      <c r="U1012" s="59"/>
      <c r="V1012" s="59"/>
      <c r="W1012" s="59"/>
      <c r="X1012" s="59"/>
    </row>
    <row r="1013" spans="1:24" ht="12.75" customHeight="1" x14ac:dyDescent="0.2">
      <c r="A1013" s="59"/>
      <c r="B1013" s="59"/>
      <c r="C1013" s="59"/>
      <c r="D1013" s="59"/>
      <c r="E1013" s="59"/>
      <c r="F1013" s="59"/>
      <c r="G1013" s="59"/>
      <c r="H1013" s="59"/>
      <c r="I1013" s="59"/>
      <c r="J1013" s="59"/>
      <c r="K1013" s="59"/>
      <c r="L1013" s="59"/>
      <c r="M1013" s="59"/>
      <c r="N1013" s="59"/>
      <c r="O1013" s="59"/>
      <c r="P1013" s="59"/>
      <c r="Q1013" s="59"/>
      <c r="R1013" s="59"/>
      <c r="S1013" s="59"/>
      <c r="T1013" s="59"/>
      <c r="U1013" s="59"/>
      <c r="V1013" s="59"/>
      <c r="W1013" s="59"/>
      <c r="X1013" s="59"/>
    </row>
    <row r="1014" spans="1:24" ht="12.75" customHeight="1" x14ac:dyDescent="0.2">
      <c r="A1014" s="59"/>
      <c r="B1014" s="59"/>
      <c r="C1014" s="59"/>
      <c r="D1014" s="59"/>
      <c r="E1014" s="59"/>
      <c r="F1014" s="59"/>
      <c r="G1014" s="59"/>
      <c r="H1014" s="59"/>
      <c r="I1014" s="59"/>
      <c r="J1014" s="59"/>
      <c r="K1014" s="59"/>
      <c r="L1014" s="59"/>
      <c r="M1014" s="59"/>
      <c r="N1014" s="59"/>
      <c r="O1014" s="59"/>
      <c r="P1014" s="59"/>
      <c r="Q1014" s="59"/>
      <c r="R1014" s="59"/>
      <c r="S1014" s="59"/>
      <c r="T1014" s="59"/>
      <c r="U1014" s="59"/>
      <c r="V1014" s="59"/>
      <c r="W1014" s="59"/>
      <c r="X1014" s="59"/>
    </row>
    <row r="1015" spans="1:24" ht="12.75" customHeight="1" x14ac:dyDescent="0.2">
      <c r="A1015" s="59"/>
      <c r="B1015" s="59"/>
      <c r="C1015" s="59"/>
      <c r="D1015" s="59"/>
      <c r="E1015" s="59"/>
      <c r="F1015" s="59"/>
      <c r="G1015" s="59"/>
      <c r="H1015" s="59"/>
      <c r="I1015" s="59"/>
      <c r="J1015" s="59"/>
      <c r="K1015" s="59"/>
      <c r="L1015" s="59"/>
      <c r="M1015" s="59"/>
      <c r="N1015" s="59"/>
      <c r="O1015" s="59"/>
      <c r="P1015" s="59"/>
      <c r="Q1015" s="59"/>
      <c r="R1015" s="59"/>
      <c r="S1015" s="59"/>
      <c r="T1015" s="59"/>
      <c r="U1015" s="59"/>
      <c r="V1015" s="59"/>
      <c r="W1015" s="59"/>
      <c r="X1015" s="59"/>
    </row>
    <row r="1016" spans="1:24" ht="12.75" customHeight="1" x14ac:dyDescent="0.2">
      <c r="A1016" s="59"/>
      <c r="B1016" s="59"/>
      <c r="C1016" s="59"/>
      <c r="D1016" s="59"/>
      <c r="E1016" s="59"/>
      <c r="F1016" s="59"/>
      <c r="G1016" s="59"/>
      <c r="H1016" s="59"/>
      <c r="I1016" s="59"/>
      <c r="J1016" s="59"/>
      <c r="K1016" s="59"/>
      <c r="L1016" s="59"/>
      <c r="M1016" s="59"/>
      <c r="N1016" s="59"/>
      <c r="O1016" s="59"/>
      <c r="P1016" s="59"/>
      <c r="Q1016" s="59"/>
      <c r="R1016" s="59"/>
      <c r="S1016" s="59"/>
      <c r="T1016" s="59"/>
      <c r="U1016" s="59"/>
      <c r="V1016" s="59"/>
      <c r="W1016" s="59"/>
      <c r="X1016" s="59"/>
    </row>
    <row r="1017" spans="1:24" ht="12.75" customHeight="1" x14ac:dyDescent="0.2">
      <c r="A1017" s="59"/>
      <c r="B1017" s="59"/>
      <c r="C1017" s="59"/>
      <c r="D1017" s="59"/>
      <c r="E1017" s="59"/>
      <c r="F1017" s="59"/>
      <c r="G1017" s="59"/>
      <c r="H1017" s="59"/>
      <c r="I1017" s="59"/>
      <c r="J1017" s="59"/>
      <c r="K1017" s="59"/>
      <c r="L1017" s="59"/>
      <c r="M1017" s="59"/>
      <c r="N1017" s="59"/>
      <c r="O1017" s="59"/>
      <c r="P1017" s="59"/>
      <c r="Q1017" s="59"/>
      <c r="R1017" s="59"/>
      <c r="S1017" s="59"/>
      <c r="T1017" s="59"/>
      <c r="U1017" s="59"/>
      <c r="V1017" s="59"/>
      <c r="W1017" s="59"/>
      <c r="X1017" s="59"/>
    </row>
    <row r="1018" spans="1:24" ht="12.75" customHeight="1" x14ac:dyDescent="0.2">
      <c r="A1018" s="59"/>
      <c r="B1018" s="59"/>
      <c r="C1018" s="59"/>
      <c r="D1018" s="59"/>
      <c r="E1018" s="59"/>
      <c r="F1018" s="59"/>
      <c r="G1018" s="59"/>
      <c r="H1018" s="59"/>
      <c r="I1018" s="59"/>
      <c r="J1018" s="59"/>
      <c r="K1018" s="59"/>
      <c r="L1018" s="59"/>
      <c r="M1018" s="59"/>
      <c r="N1018" s="59"/>
      <c r="O1018" s="59"/>
      <c r="P1018" s="59"/>
      <c r="Q1018" s="59"/>
      <c r="R1018" s="59"/>
      <c r="S1018" s="59"/>
      <c r="T1018" s="59"/>
      <c r="U1018" s="59"/>
      <c r="V1018" s="59"/>
      <c r="W1018" s="59"/>
      <c r="X1018" s="59"/>
    </row>
    <row r="1019" spans="1:24" ht="12.75" customHeight="1" x14ac:dyDescent="0.2">
      <c r="A1019" s="59"/>
      <c r="B1019" s="59"/>
      <c r="C1019" s="59"/>
      <c r="D1019" s="59"/>
      <c r="E1019" s="59"/>
      <c r="F1019" s="59"/>
      <c r="G1019" s="59"/>
      <c r="H1019" s="59"/>
      <c r="I1019" s="59"/>
      <c r="J1019" s="59"/>
      <c r="K1019" s="59"/>
      <c r="L1019" s="59"/>
      <c r="M1019" s="59"/>
      <c r="N1019" s="59"/>
      <c r="O1019" s="59"/>
      <c r="P1019" s="59"/>
      <c r="Q1019" s="59"/>
      <c r="R1019" s="59"/>
      <c r="S1019" s="59"/>
      <c r="T1019" s="59"/>
      <c r="U1019" s="59"/>
      <c r="V1019" s="59"/>
      <c r="W1019" s="59"/>
      <c r="X1019" s="59"/>
    </row>
    <row r="1020" spans="1:24" ht="12.75" customHeight="1" x14ac:dyDescent="0.2">
      <c r="A1020" s="59"/>
      <c r="B1020" s="59"/>
      <c r="C1020" s="59"/>
      <c r="D1020" s="59"/>
      <c r="E1020" s="59"/>
      <c r="F1020" s="59"/>
      <c r="G1020" s="59"/>
      <c r="H1020" s="59"/>
      <c r="I1020" s="59"/>
      <c r="J1020" s="59"/>
      <c r="K1020" s="59"/>
      <c r="L1020" s="59"/>
      <c r="M1020" s="59"/>
      <c r="N1020" s="59"/>
      <c r="O1020" s="59"/>
      <c r="P1020" s="59"/>
      <c r="Q1020" s="59"/>
      <c r="R1020" s="59"/>
      <c r="S1020" s="59"/>
      <c r="T1020" s="59"/>
      <c r="U1020" s="59"/>
      <c r="V1020" s="59"/>
      <c r="W1020" s="59"/>
      <c r="X1020" s="59"/>
    </row>
    <row r="1021" spans="1:24" ht="12.75" customHeight="1" x14ac:dyDescent="0.2">
      <c r="A1021" s="59"/>
      <c r="B1021" s="59"/>
      <c r="C1021" s="59"/>
      <c r="D1021" s="59"/>
      <c r="E1021" s="59"/>
      <c r="F1021" s="59"/>
      <c r="G1021" s="59"/>
      <c r="H1021" s="59"/>
      <c r="I1021" s="59"/>
      <c r="J1021" s="59"/>
      <c r="K1021" s="59"/>
      <c r="L1021" s="59"/>
      <c r="M1021" s="59"/>
      <c r="N1021" s="59"/>
      <c r="O1021" s="59"/>
      <c r="P1021" s="59"/>
      <c r="Q1021" s="59"/>
      <c r="R1021" s="59"/>
      <c r="S1021" s="59"/>
      <c r="T1021" s="59"/>
      <c r="U1021" s="59"/>
      <c r="V1021" s="59"/>
      <c r="W1021" s="59"/>
      <c r="X1021" s="59"/>
    </row>
    <row r="1022" spans="1:24" ht="12.75" customHeight="1" x14ac:dyDescent="0.2">
      <c r="A1022" s="59"/>
      <c r="B1022" s="59"/>
      <c r="C1022" s="59"/>
      <c r="D1022" s="59"/>
      <c r="E1022" s="59"/>
      <c r="F1022" s="59"/>
      <c r="G1022" s="59"/>
      <c r="H1022" s="59"/>
      <c r="I1022" s="59"/>
      <c r="J1022" s="59"/>
      <c r="K1022" s="59"/>
      <c r="L1022" s="59"/>
      <c r="M1022" s="59"/>
      <c r="N1022" s="59"/>
      <c r="O1022" s="59"/>
      <c r="P1022" s="59"/>
      <c r="Q1022" s="59"/>
      <c r="R1022" s="59"/>
      <c r="S1022" s="59"/>
      <c r="T1022" s="59"/>
      <c r="U1022" s="59"/>
      <c r="V1022" s="59"/>
      <c r="W1022" s="59"/>
      <c r="X1022" s="59"/>
    </row>
    <row r="1023" spans="1:24" ht="12.75" customHeight="1" x14ac:dyDescent="0.2">
      <c r="A1023" s="59"/>
      <c r="B1023" s="59"/>
      <c r="C1023" s="59"/>
      <c r="D1023" s="59"/>
      <c r="E1023" s="59"/>
      <c r="F1023" s="59"/>
      <c r="G1023" s="59"/>
      <c r="H1023" s="59"/>
      <c r="I1023" s="59"/>
      <c r="J1023" s="59"/>
      <c r="K1023" s="59"/>
      <c r="L1023" s="59"/>
      <c r="M1023" s="59"/>
      <c r="N1023" s="59"/>
      <c r="O1023" s="59"/>
      <c r="P1023" s="59"/>
      <c r="Q1023" s="59"/>
      <c r="R1023" s="59"/>
      <c r="S1023" s="59"/>
      <c r="T1023" s="59"/>
      <c r="U1023" s="59"/>
      <c r="V1023" s="59"/>
      <c r="W1023" s="59"/>
      <c r="X1023" s="59"/>
    </row>
    <row r="1024" spans="1:24" ht="12.75" customHeight="1" x14ac:dyDescent="0.2">
      <c r="A1024" s="59"/>
      <c r="B1024" s="59"/>
      <c r="C1024" s="59"/>
      <c r="D1024" s="59"/>
      <c r="E1024" s="59"/>
      <c r="F1024" s="59"/>
      <c r="G1024" s="59"/>
      <c r="H1024" s="59"/>
      <c r="I1024" s="59"/>
      <c r="J1024" s="59"/>
      <c r="K1024" s="59"/>
      <c r="L1024" s="59"/>
      <c r="M1024" s="59"/>
      <c r="N1024" s="59"/>
      <c r="O1024" s="59"/>
      <c r="P1024" s="59"/>
      <c r="Q1024" s="59"/>
      <c r="R1024" s="59"/>
      <c r="S1024" s="59"/>
      <c r="T1024" s="59"/>
      <c r="U1024" s="59"/>
      <c r="V1024" s="59"/>
      <c r="W1024" s="59"/>
      <c r="X1024" s="59"/>
    </row>
    <row r="1025" spans="1:24" ht="12.75" customHeight="1" x14ac:dyDescent="0.2">
      <c r="A1025" s="59"/>
      <c r="B1025" s="59"/>
      <c r="C1025" s="59"/>
      <c r="D1025" s="59"/>
      <c r="E1025" s="59"/>
      <c r="F1025" s="59"/>
      <c r="G1025" s="59"/>
      <c r="H1025" s="59"/>
      <c r="I1025" s="59"/>
      <c r="J1025" s="59"/>
      <c r="K1025" s="59"/>
      <c r="L1025" s="59"/>
      <c r="M1025" s="59"/>
      <c r="N1025" s="59"/>
      <c r="O1025" s="59"/>
      <c r="P1025" s="59"/>
      <c r="Q1025" s="59"/>
      <c r="R1025" s="59"/>
      <c r="S1025" s="59"/>
      <c r="T1025" s="59"/>
      <c r="U1025" s="59"/>
      <c r="V1025" s="59"/>
      <c r="W1025" s="59"/>
      <c r="X1025" s="59"/>
    </row>
    <row r="1026" spans="1:24" ht="12.75" customHeight="1" x14ac:dyDescent="0.2">
      <c r="A1026" s="59"/>
      <c r="B1026" s="59"/>
      <c r="C1026" s="59"/>
      <c r="D1026" s="59"/>
      <c r="E1026" s="59"/>
      <c r="F1026" s="59"/>
      <c r="G1026" s="59"/>
      <c r="H1026" s="59"/>
      <c r="I1026" s="59"/>
      <c r="J1026" s="59"/>
      <c r="K1026" s="59"/>
      <c r="L1026" s="59"/>
      <c r="M1026" s="59"/>
      <c r="N1026" s="59"/>
      <c r="O1026" s="59"/>
      <c r="P1026" s="59"/>
      <c r="Q1026" s="59"/>
      <c r="R1026" s="59"/>
      <c r="S1026" s="59"/>
      <c r="T1026" s="59"/>
      <c r="U1026" s="59"/>
      <c r="V1026" s="59"/>
      <c r="W1026" s="59"/>
      <c r="X1026" s="59"/>
    </row>
    <row r="1027" spans="1:24" ht="12.75" customHeight="1" x14ac:dyDescent="0.2">
      <c r="A1027" s="59"/>
      <c r="B1027" s="59"/>
      <c r="C1027" s="59"/>
      <c r="D1027" s="59"/>
      <c r="E1027" s="59"/>
      <c r="F1027" s="59"/>
      <c r="G1027" s="59"/>
      <c r="H1027" s="59"/>
      <c r="I1027" s="59"/>
      <c r="J1027" s="59"/>
      <c r="K1027" s="59"/>
      <c r="L1027" s="59"/>
      <c r="M1027" s="59"/>
      <c r="N1027" s="59"/>
      <c r="O1027" s="59"/>
      <c r="P1027" s="59"/>
      <c r="Q1027" s="59"/>
      <c r="R1027" s="59"/>
      <c r="S1027" s="59"/>
      <c r="T1027" s="59"/>
      <c r="U1027" s="59"/>
      <c r="V1027" s="59"/>
      <c r="W1027" s="59"/>
      <c r="X1027" s="59"/>
    </row>
    <row r="1028" spans="1:24" ht="12.75" customHeight="1" x14ac:dyDescent="0.2">
      <c r="A1028" s="59"/>
      <c r="B1028" s="59"/>
      <c r="C1028" s="59"/>
      <c r="D1028" s="59"/>
      <c r="E1028" s="59"/>
      <c r="F1028" s="59"/>
      <c r="G1028" s="59"/>
      <c r="H1028" s="59"/>
      <c r="I1028" s="59"/>
      <c r="J1028" s="59"/>
      <c r="K1028" s="59"/>
      <c r="L1028" s="59"/>
      <c r="M1028" s="59"/>
      <c r="N1028" s="59"/>
      <c r="O1028" s="59"/>
      <c r="P1028" s="59"/>
      <c r="Q1028" s="59"/>
      <c r="R1028" s="59"/>
      <c r="S1028" s="59"/>
      <c r="T1028" s="59"/>
      <c r="U1028" s="59"/>
      <c r="V1028" s="59"/>
      <c r="W1028" s="59"/>
      <c r="X1028" s="59"/>
    </row>
    <row r="1029" spans="1:24" ht="12.75" customHeight="1" x14ac:dyDescent="0.2">
      <c r="A1029" s="59"/>
      <c r="B1029" s="59"/>
      <c r="C1029" s="59"/>
      <c r="D1029" s="59"/>
      <c r="E1029" s="59"/>
      <c r="F1029" s="59"/>
      <c r="G1029" s="59"/>
      <c r="H1029" s="59"/>
      <c r="I1029" s="59"/>
      <c r="J1029" s="59"/>
      <c r="K1029" s="59"/>
      <c r="L1029" s="59"/>
      <c r="M1029" s="59"/>
      <c r="N1029" s="59"/>
      <c r="O1029" s="59"/>
      <c r="P1029" s="59"/>
      <c r="Q1029" s="59"/>
      <c r="R1029" s="59"/>
      <c r="S1029" s="59"/>
      <c r="T1029" s="59"/>
      <c r="U1029" s="59"/>
      <c r="V1029" s="59"/>
      <c r="W1029" s="59"/>
      <c r="X1029" s="59"/>
    </row>
    <row r="1030" spans="1:24" ht="12.75" customHeight="1" x14ac:dyDescent="0.2">
      <c r="A1030" s="59"/>
      <c r="B1030" s="59"/>
      <c r="C1030" s="59"/>
      <c r="D1030" s="59"/>
      <c r="E1030" s="59"/>
      <c r="F1030" s="59"/>
      <c r="G1030" s="59"/>
      <c r="H1030" s="59"/>
      <c r="I1030" s="59"/>
      <c r="J1030" s="59"/>
      <c r="K1030" s="59"/>
      <c r="L1030" s="59"/>
      <c r="M1030" s="59"/>
      <c r="N1030" s="59"/>
      <c r="O1030" s="59"/>
      <c r="P1030" s="59"/>
      <c r="Q1030" s="59"/>
      <c r="R1030" s="59"/>
      <c r="S1030" s="59"/>
      <c r="T1030" s="59"/>
      <c r="U1030" s="59"/>
      <c r="V1030" s="59"/>
      <c r="W1030" s="59"/>
      <c r="X1030" s="59"/>
    </row>
    <row r="1031" spans="1:24" ht="12.75" customHeight="1" x14ac:dyDescent="0.2">
      <c r="A1031" s="59"/>
      <c r="B1031" s="59"/>
      <c r="C1031" s="59"/>
      <c r="D1031" s="59"/>
      <c r="E1031" s="59"/>
      <c r="F1031" s="59"/>
      <c r="G1031" s="59"/>
      <c r="H1031" s="59"/>
      <c r="I1031" s="59"/>
      <c r="J1031" s="59"/>
      <c r="K1031" s="59"/>
      <c r="L1031" s="59"/>
      <c r="M1031" s="59"/>
      <c r="N1031" s="59"/>
      <c r="O1031" s="59"/>
      <c r="P1031" s="59"/>
      <c r="Q1031" s="59"/>
      <c r="R1031" s="59"/>
      <c r="S1031" s="59"/>
      <c r="T1031" s="59"/>
      <c r="U1031" s="59"/>
      <c r="V1031" s="59"/>
      <c r="W1031" s="59"/>
      <c r="X1031" s="59"/>
    </row>
    <row r="1032" spans="1:24" ht="12.75" customHeight="1" x14ac:dyDescent="0.2">
      <c r="A1032" s="59"/>
      <c r="B1032" s="59"/>
      <c r="C1032" s="59"/>
      <c r="D1032" s="59"/>
      <c r="E1032" s="59"/>
      <c r="F1032" s="59"/>
      <c r="G1032" s="59"/>
      <c r="H1032" s="59"/>
      <c r="I1032" s="59"/>
      <c r="J1032" s="59"/>
      <c r="K1032" s="59"/>
      <c r="L1032" s="59"/>
      <c r="M1032" s="59"/>
      <c r="N1032" s="59"/>
      <c r="O1032" s="59"/>
      <c r="P1032" s="59"/>
      <c r="Q1032" s="59"/>
      <c r="R1032" s="59"/>
      <c r="S1032" s="59"/>
      <c r="T1032" s="59"/>
      <c r="U1032" s="59"/>
      <c r="V1032" s="59"/>
      <c r="W1032" s="59"/>
      <c r="X1032" s="59"/>
    </row>
    <row r="1033" spans="1:24" ht="12.75" customHeight="1" x14ac:dyDescent="0.2">
      <c r="A1033" s="59"/>
      <c r="B1033" s="59"/>
      <c r="C1033" s="59"/>
      <c r="D1033" s="59"/>
      <c r="E1033" s="59"/>
      <c r="F1033" s="59"/>
      <c r="G1033" s="59"/>
      <c r="H1033" s="59"/>
      <c r="I1033" s="59"/>
      <c r="J1033" s="59"/>
      <c r="K1033" s="59"/>
      <c r="L1033" s="59"/>
      <c r="M1033" s="59"/>
      <c r="N1033" s="59"/>
      <c r="O1033" s="59"/>
      <c r="P1033" s="59"/>
      <c r="Q1033" s="59"/>
      <c r="R1033" s="59"/>
      <c r="S1033" s="59"/>
      <c r="T1033" s="59"/>
      <c r="U1033" s="59"/>
      <c r="V1033" s="59"/>
      <c r="W1033" s="59"/>
      <c r="X1033" s="59"/>
    </row>
    <row r="1034" spans="1:24" ht="12.75" customHeight="1" x14ac:dyDescent="0.2">
      <c r="A1034" s="59"/>
      <c r="B1034" s="59"/>
      <c r="C1034" s="59"/>
      <c r="D1034" s="59"/>
      <c r="E1034" s="59"/>
      <c r="F1034" s="59"/>
      <c r="G1034" s="59"/>
      <c r="H1034" s="59"/>
      <c r="I1034" s="59"/>
      <c r="J1034" s="59"/>
      <c r="K1034" s="59"/>
      <c r="L1034" s="59"/>
      <c r="M1034" s="59"/>
      <c r="N1034" s="59"/>
      <c r="O1034" s="59"/>
      <c r="P1034" s="59"/>
      <c r="Q1034" s="59"/>
      <c r="R1034" s="59"/>
      <c r="S1034" s="59"/>
      <c r="T1034" s="59"/>
      <c r="U1034" s="59"/>
      <c r="V1034" s="59"/>
      <c r="W1034" s="59"/>
      <c r="X1034" s="59"/>
    </row>
    <row r="1035" spans="1:24" ht="12.75" customHeight="1" x14ac:dyDescent="0.2">
      <c r="A1035" s="59"/>
      <c r="B1035" s="59"/>
      <c r="C1035" s="59"/>
      <c r="D1035" s="59"/>
      <c r="E1035" s="59"/>
      <c r="F1035" s="59"/>
      <c r="G1035" s="59"/>
      <c r="H1035" s="59"/>
      <c r="I1035" s="59"/>
      <c r="J1035" s="59"/>
      <c r="K1035" s="59"/>
      <c r="L1035" s="59"/>
      <c r="M1035" s="59"/>
      <c r="N1035" s="59"/>
      <c r="O1035" s="59"/>
      <c r="P1035" s="59"/>
      <c r="Q1035" s="59"/>
      <c r="R1035" s="59"/>
      <c r="S1035" s="59"/>
      <c r="T1035" s="59"/>
      <c r="U1035" s="59"/>
      <c r="V1035" s="59"/>
      <c r="W1035" s="59"/>
      <c r="X1035" s="59"/>
    </row>
    <row r="1036" spans="1:24" ht="12.75" customHeight="1" x14ac:dyDescent="0.2">
      <c r="A1036" s="59"/>
      <c r="B1036" s="59"/>
      <c r="C1036" s="59"/>
      <c r="D1036" s="59"/>
      <c r="E1036" s="59"/>
      <c r="F1036" s="59"/>
      <c r="G1036" s="59"/>
      <c r="H1036" s="59"/>
      <c r="I1036" s="59"/>
      <c r="J1036" s="59"/>
      <c r="K1036" s="59"/>
      <c r="L1036" s="59"/>
      <c r="M1036" s="59"/>
      <c r="N1036" s="59"/>
      <c r="O1036" s="59"/>
      <c r="P1036" s="59"/>
      <c r="Q1036" s="59"/>
      <c r="R1036" s="59"/>
      <c r="S1036" s="59"/>
      <c r="T1036" s="59"/>
      <c r="U1036" s="59"/>
      <c r="V1036" s="59"/>
      <c r="W1036" s="59"/>
      <c r="X1036" s="59"/>
    </row>
    <row r="1037" spans="1:24" ht="12.75" customHeight="1" x14ac:dyDescent="0.2">
      <c r="A1037" s="59"/>
      <c r="B1037" s="59"/>
      <c r="C1037" s="59"/>
      <c r="D1037" s="59"/>
      <c r="E1037" s="59"/>
      <c r="F1037" s="59"/>
      <c r="G1037" s="59"/>
      <c r="H1037" s="59"/>
      <c r="I1037" s="59"/>
      <c r="J1037" s="59"/>
      <c r="K1037" s="59"/>
      <c r="L1037" s="59"/>
      <c r="M1037" s="59"/>
      <c r="N1037" s="59"/>
      <c r="O1037" s="59"/>
      <c r="P1037" s="59"/>
      <c r="Q1037" s="59"/>
      <c r="R1037" s="59"/>
      <c r="S1037" s="59"/>
      <c r="T1037" s="59"/>
      <c r="U1037" s="59"/>
      <c r="V1037" s="59"/>
      <c r="W1037" s="59"/>
      <c r="X1037" s="59"/>
    </row>
    <row r="1038" spans="1:24" ht="12.75" customHeight="1" x14ac:dyDescent="0.2">
      <c r="A1038" s="59"/>
      <c r="B1038" s="59"/>
      <c r="C1038" s="59"/>
      <c r="D1038" s="59"/>
      <c r="E1038" s="59"/>
      <c r="F1038" s="59"/>
      <c r="G1038" s="59"/>
      <c r="H1038" s="59"/>
      <c r="I1038" s="59"/>
      <c r="J1038" s="59"/>
      <c r="K1038" s="59"/>
      <c r="L1038" s="59"/>
      <c r="M1038" s="59"/>
      <c r="N1038" s="59"/>
      <c r="O1038" s="59"/>
      <c r="P1038" s="59"/>
      <c r="Q1038" s="59"/>
      <c r="R1038" s="59"/>
      <c r="S1038" s="59"/>
      <c r="T1038" s="59"/>
      <c r="U1038" s="59"/>
      <c r="V1038" s="59"/>
      <c r="W1038" s="59"/>
      <c r="X1038" s="59"/>
    </row>
    <row r="1039" spans="1:24" ht="12.75" customHeight="1" x14ac:dyDescent="0.2">
      <c r="A1039" s="59"/>
      <c r="B1039" s="59"/>
      <c r="C1039" s="59"/>
      <c r="D1039" s="59"/>
      <c r="E1039" s="59"/>
      <c r="F1039" s="59"/>
      <c r="G1039" s="59"/>
      <c r="H1039" s="59"/>
      <c r="I1039" s="59"/>
      <c r="J1039" s="59"/>
      <c r="K1039" s="59"/>
      <c r="L1039" s="59"/>
      <c r="M1039" s="59"/>
      <c r="N1039" s="59"/>
      <c r="O1039" s="59"/>
      <c r="P1039" s="59"/>
      <c r="Q1039" s="59"/>
      <c r="R1039" s="59"/>
      <c r="S1039" s="59"/>
      <c r="T1039" s="59"/>
      <c r="U1039" s="59"/>
      <c r="V1039" s="59"/>
      <c r="W1039" s="59"/>
      <c r="X1039" s="59"/>
    </row>
    <row r="1040" spans="1:24" ht="12.75" customHeight="1" x14ac:dyDescent="0.2">
      <c r="A1040" s="59"/>
      <c r="B1040" s="59"/>
      <c r="C1040" s="59"/>
      <c r="D1040" s="59"/>
      <c r="E1040" s="59"/>
      <c r="F1040" s="59"/>
      <c r="G1040" s="59"/>
      <c r="H1040" s="59"/>
      <c r="I1040" s="59"/>
      <c r="J1040" s="59"/>
      <c r="K1040" s="59"/>
      <c r="L1040" s="59"/>
      <c r="M1040" s="59"/>
      <c r="N1040" s="59"/>
      <c r="O1040" s="59"/>
      <c r="P1040" s="59"/>
      <c r="Q1040" s="59"/>
      <c r="R1040" s="59"/>
      <c r="S1040" s="59"/>
      <c r="T1040" s="59"/>
      <c r="U1040" s="59"/>
      <c r="V1040" s="59"/>
      <c r="W1040" s="59"/>
      <c r="X1040" s="59"/>
    </row>
    <row r="1041" spans="1:24" ht="12.75" customHeight="1" x14ac:dyDescent="0.2">
      <c r="A1041" s="59"/>
      <c r="B1041" s="59"/>
      <c r="C1041" s="59"/>
      <c r="D1041" s="59"/>
      <c r="E1041" s="59"/>
      <c r="F1041" s="59"/>
      <c r="G1041" s="59"/>
      <c r="H1041" s="59"/>
      <c r="I1041" s="59"/>
      <c r="J1041" s="59"/>
      <c r="K1041" s="59"/>
      <c r="L1041" s="59"/>
      <c r="M1041" s="59"/>
      <c r="N1041" s="59"/>
      <c r="O1041" s="59"/>
      <c r="P1041" s="59"/>
      <c r="Q1041" s="59"/>
      <c r="R1041" s="59"/>
      <c r="S1041" s="59"/>
      <c r="T1041" s="59"/>
      <c r="U1041" s="59"/>
      <c r="V1041" s="59"/>
      <c r="W1041" s="59"/>
      <c r="X1041" s="59"/>
    </row>
    <row r="1042" spans="1:24" ht="12.75" customHeight="1" x14ac:dyDescent="0.2">
      <c r="A1042" s="59"/>
      <c r="B1042" s="59"/>
      <c r="C1042" s="59"/>
      <c r="D1042" s="59"/>
      <c r="E1042" s="59"/>
      <c r="F1042" s="59"/>
      <c r="G1042" s="59"/>
      <c r="H1042" s="59"/>
      <c r="I1042" s="59"/>
      <c r="J1042" s="59"/>
      <c r="K1042" s="59"/>
      <c r="L1042" s="59"/>
      <c r="M1042" s="59"/>
      <c r="N1042" s="59"/>
      <c r="O1042" s="59"/>
      <c r="P1042" s="59"/>
      <c r="Q1042" s="59"/>
      <c r="R1042" s="59"/>
      <c r="S1042" s="59"/>
      <c r="T1042" s="59"/>
      <c r="U1042" s="59"/>
      <c r="V1042" s="59"/>
      <c r="W1042" s="59"/>
      <c r="X1042" s="59"/>
    </row>
    <row r="1043" spans="1:24" ht="12.75" customHeight="1" x14ac:dyDescent="0.2">
      <c r="A1043" s="59"/>
      <c r="B1043" s="59"/>
      <c r="C1043" s="59"/>
      <c r="D1043" s="59"/>
      <c r="E1043" s="59"/>
      <c r="F1043" s="59"/>
      <c r="G1043" s="59"/>
      <c r="H1043" s="59"/>
      <c r="I1043" s="59"/>
      <c r="J1043" s="59"/>
      <c r="K1043" s="59"/>
      <c r="L1043" s="59"/>
      <c r="M1043" s="59"/>
      <c r="N1043" s="59"/>
      <c r="O1043" s="59"/>
      <c r="P1043" s="59"/>
      <c r="Q1043" s="59"/>
      <c r="R1043" s="59"/>
      <c r="S1043" s="59"/>
      <c r="T1043" s="59"/>
      <c r="U1043" s="59"/>
      <c r="V1043" s="59"/>
      <c r="W1043" s="59"/>
      <c r="X1043" s="59"/>
    </row>
    <row r="1044" spans="1:24" ht="12.75" customHeight="1" x14ac:dyDescent="0.2">
      <c r="A1044" s="59"/>
      <c r="B1044" s="59"/>
      <c r="C1044" s="59"/>
      <c r="D1044" s="59"/>
      <c r="E1044" s="59"/>
      <c r="F1044" s="59"/>
      <c r="G1044" s="59"/>
      <c r="H1044" s="59"/>
      <c r="I1044" s="59"/>
      <c r="J1044" s="59"/>
      <c r="K1044" s="59"/>
      <c r="L1044" s="59"/>
      <c r="M1044" s="59"/>
      <c r="N1044" s="59"/>
      <c r="O1044" s="59"/>
      <c r="P1044" s="59"/>
      <c r="Q1044" s="59"/>
      <c r="R1044" s="59"/>
      <c r="S1044" s="59"/>
      <c r="T1044" s="59"/>
      <c r="U1044" s="59"/>
      <c r="V1044" s="59"/>
      <c r="W1044" s="59"/>
      <c r="X1044" s="59"/>
    </row>
    <row r="1045" spans="1:24" ht="12.75" customHeight="1" x14ac:dyDescent="0.2">
      <c r="A1045" s="59"/>
      <c r="B1045" s="59"/>
      <c r="C1045" s="59"/>
      <c r="D1045" s="59"/>
      <c r="E1045" s="59"/>
      <c r="F1045" s="59"/>
      <c r="G1045" s="59"/>
      <c r="H1045" s="59"/>
      <c r="I1045" s="59"/>
      <c r="J1045" s="59"/>
      <c r="K1045" s="59"/>
      <c r="L1045" s="59"/>
      <c r="M1045" s="59"/>
      <c r="N1045" s="59"/>
      <c r="O1045" s="59"/>
      <c r="P1045" s="59"/>
      <c r="Q1045" s="59"/>
      <c r="R1045" s="59"/>
      <c r="S1045" s="59"/>
      <c r="T1045" s="59"/>
      <c r="U1045" s="59"/>
      <c r="V1045" s="59"/>
      <c r="W1045" s="59"/>
      <c r="X1045" s="59"/>
    </row>
    <row r="1046" spans="1:24" ht="12.75" customHeight="1" x14ac:dyDescent="0.2">
      <c r="A1046" s="59"/>
      <c r="B1046" s="59"/>
      <c r="C1046" s="59"/>
      <c r="D1046" s="59"/>
      <c r="E1046" s="59"/>
      <c r="F1046" s="59"/>
      <c r="G1046" s="59"/>
      <c r="H1046" s="59"/>
      <c r="I1046" s="59"/>
      <c r="J1046" s="59"/>
      <c r="K1046" s="59"/>
      <c r="L1046" s="59"/>
      <c r="M1046" s="59"/>
      <c r="N1046" s="59"/>
      <c r="O1046" s="59"/>
      <c r="P1046" s="59"/>
      <c r="Q1046" s="59"/>
      <c r="R1046" s="59"/>
      <c r="S1046" s="59"/>
      <c r="T1046" s="59"/>
      <c r="U1046" s="59"/>
      <c r="V1046" s="59"/>
      <c r="W1046" s="59"/>
      <c r="X1046" s="59"/>
    </row>
    <row r="1047" spans="1:24" ht="12.75" customHeight="1" x14ac:dyDescent="0.2">
      <c r="A1047" s="59"/>
      <c r="B1047" s="59"/>
      <c r="C1047" s="59"/>
      <c r="D1047" s="59"/>
      <c r="E1047" s="59"/>
      <c r="F1047" s="59"/>
      <c r="G1047" s="59"/>
      <c r="H1047" s="59"/>
      <c r="I1047" s="59"/>
      <c r="J1047" s="59"/>
      <c r="K1047" s="59"/>
      <c r="L1047" s="59"/>
      <c r="M1047" s="59"/>
      <c r="N1047" s="59"/>
      <c r="O1047" s="59"/>
      <c r="P1047" s="59"/>
      <c r="Q1047" s="59"/>
      <c r="R1047" s="59"/>
      <c r="S1047" s="59"/>
      <c r="T1047" s="59"/>
      <c r="U1047" s="59"/>
      <c r="V1047" s="59"/>
      <c r="W1047" s="59"/>
      <c r="X1047" s="59"/>
    </row>
    <row r="1048" spans="1:24" ht="12.75" customHeight="1" x14ac:dyDescent="0.2">
      <c r="A1048" s="59"/>
      <c r="B1048" s="59"/>
      <c r="C1048" s="59"/>
      <c r="D1048" s="59"/>
      <c r="E1048" s="59"/>
      <c r="F1048" s="59"/>
      <c r="G1048" s="59"/>
      <c r="H1048" s="59"/>
      <c r="I1048" s="59"/>
      <c r="J1048" s="59"/>
      <c r="K1048" s="59"/>
      <c r="L1048" s="59"/>
      <c r="M1048" s="59"/>
      <c r="N1048" s="59"/>
      <c r="O1048" s="59"/>
      <c r="P1048" s="59"/>
      <c r="Q1048" s="59"/>
      <c r="R1048" s="59"/>
      <c r="S1048" s="59"/>
      <c r="T1048" s="59"/>
      <c r="U1048" s="59"/>
      <c r="V1048" s="59"/>
      <c r="W1048" s="59"/>
      <c r="X1048" s="59"/>
    </row>
    <row r="1049" spans="1:24" ht="12.75" customHeight="1" x14ac:dyDescent="0.2">
      <c r="A1049" s="59"/>
      <c r="B1049" s="59"/>
      <c r="C1049" s="59"/>
      <c r="D1049" s="59"/>
      <c r="E1049" s="59"/>
      <c r="F1049" s="59"/>
      <c r="G1049" s="59"/>
      <c r="H1049" s="59"/>
      <c r="I1049" s="59"/>
      <c r="J1049" s="59"/>
      <c r="K1049" s="59"/>
      <c r="L1049" s="59"/>
      <c r="M1049" s="59"/>
      <c r="N1049" s="59"/>
      <c r="O1049" s="59"/>
      <c r="P1049" s="59"/>
      <c r="Q1049" s="59"/>
      <c r="R1049" s="59"/>
      <c r="S1049" s="59"/>
      <c r="T1049" s="59"/>
      <c r="U1049" s="59"/>
      <c r="V1049" s="59"/>
      <c r="W1049" s="59"/>
      <c r="X1049" s="59"/>
    </row>
    <row r="1050" spans="1:24" ht="12.75" customHeight="1" x14ac:dyDescent="0.2">
      <c r="A1050" s="59"/>
      <c r="B1050" s="59"/>
      <c r="C1050" s="59"/>
      <c r="D1050" s="59"/>
      <c r="E1050" s="59"/>
      <c r="F1050" s="59"/>
      <c r="G1050" s="59"/>
      <c r="H1050" s="59"/>
      <c r="I1050" s="59"/>
      <c r="J1050" s="59"/>
      <c r="K1050" s="59"/>
      <c r="L1050" s="59"/>
      <c r="M1050" s="59"/>
      <c r="N1050" s="59"/>
      <c r="O1050" s="59"/>
      <c r="P1050" s="59"/>
      <c r="Q1050" s="59"/>
      <c r="R1050" s="59"/>
      <c r="S1050" s="59"/>
      <c r="T1050" s="59"/>
      <c r="U1050" s="59"/>
      <c r="V1050" s="59"/>
      <c r="W1050" s="59"/>
      <c r="X1050" s="59"/>
    </row>
    <row r="1051" spans="1:24" ht="12.75" customHeight="1" x14ac:dyDescent="0.2">
      <c r="A1051" s="59"/>
      <c r="B1051" s="59"/>
      <c r="C1051" s="59"/>
      <c r="D1051" s="59"/>
      <c r="E1051" s="59"/>
      <c r="F1051" s="59"/>
      <c r="G1051" s="59"/>
      <c r="H1051" s="59"/>
      <c r="I1051" s="59"/>
      <c r="J1051" s="59"/>
      <c r="K1051" s="59"/>
      <c r="L1051" s="59"/>
      <c r="M1051" s="59"/>
      <c r="N1051" s="59"/>
      <c r="O1051" s="59"/>
      <c r="P1051" s="59"/>
      <c r="Q1051" s="59"/>
      <c r="R1051" s="59"/>
      <c r="S1051" s="59"/>
      <c r="T1051" s="59"/>
      <c r="U1051" s="59"/>
      <c r="V1051" s="59"/>
      <c r="W1051" s="59"/>
      <c r="X1051" s="59"/>
    </row>
    <row r="1052" spans="1:24" ht="12.75" customHeight="1" x14ac:dyDescent="0.2">
      <c r="A1052" s="59"/>
      <c r="B1052" s="59"/>
      <c r="C1052" s="59"/>
      <c r="D1052" s="59"/>
      <c r="E1052" s="59"/>
      <c r="F1052" s="59"/>
      <c r="G1052" s="59"/>
      <c r="H1052" s="59"/>
      <c r="I1052" s="59"/>
      <c r="J1052" s="59"/>
      <c r="K1052" s="59"/>
      <c r="L1052" s="59"/>
      <c r="M1052" s="59"/>
      <c r="N1052" s="59"/>
      <c r="O1052" s="59"/>
      <c r="P1052" s="59"/>
      <c r="Q1052" s="59"/>
      <c r="R1052" s="59"/>
      <c r="S1052" s="59"/>
      <c r="T1052" s="59"/>
      <c r="U1052" s="59"/>
      <c r="V1052" s="59"/>
      <c r="W1052" s="59"/>
      <c r="X1052" s="59"/>
    </row>
    <row r="1053" spans="1:24" ht="12.75" customHeight="1" x14ac:dyDescent="0.2">
      <c r="A1053" s="59"/>
      <c r="B1053" s="59"/>
      <c r="C1053" s="59"/>
      <c r="D1053" s="59"/>
      <c r="E1053" s="59"/>
      <c r="F1053" s="59"/>
      <c r="G1053" s="59"/>
      <c r="H1053" s="59"/>
      <c r="I1053" s="59"/>
      <c r="J1053" s="59"/>
      <c r="K1053" s="59"/>
      <c r="L1053" s="59"/>
      <c r="M1053" s="59"/>
      <c r="N1053" s="59"/>
      <c r="O1053" s="59"/>
      <c r="P1053" s="59"/>
      <c r="Q1053" s="59"/>
      <c r="R1053" s="59"/>
      <c r="S1053" s="59"/>
      <c r="T1053" s="59"/>
      <c r="U1053" s="59"/>
      <c r="V1053" s="59"/>
      <c r="W1053" s="59"/>
      <c r="X1053" s="59"/>
    </row>
    <row r="1054" spans="1:24" ht="12.75" customHeight="1" x14ac:dyDescent="0.2">
      <c r="A1054" s="59"/>
      <c r="B1054" s="59"/>
      <c r="C1054" s="59"/>
      <c r="D1054" s="59"/>
      <c r="E1054" s="59"/>
      <c r="F1054" s="59"/>
      <c r="G1054" s="59"/>
      <c r="H1054" s="59"/>
      <c r="I1054" s="59"/>
      <c r="J1054" s="59"/>
      <c r="K1054" s="59"/>
      <c r="L1054" s="59"/>
      <c r="M1054" s="59"/>
      <c r="N1054" s="59"/>
      <c r="O1054" s="59"/>
      <c r="P1054" s="59"/>
      <c r="Q1054" s="59"/>
      <c r="R1054" s="59"/>
      <c r="S1054" s="59"/>
      <c r="T1054" s="59"/>
      <c r="U1054" s="59"/>
      <c r="V1054" s="59"/>
      <c r="W1054" s="59"/>
      <c r="X1054" s="59"/>
    </row>
    <row r="1055" spans="1:24" ht="12.75" customHeight="1" x14ac:dyDescent="0.2">
      <c r="A1055" s="59"/>
      <c r="B1055" s="59"/>
      <c r="C1055" s="59"/>
      <c r="D1055" s="59"/>
      <c r="E1055" s="59"/>
      <c r="F1055" s="59"/>
      <c r="G1055" s="59"/>
      <c r="H1055" s="59"/>
      <c r="I1055" s="59"/>
      <c r="J1055" s="59"/>
      <c r="K1055" s="59"/>
      <c r="L1055" s="59"/>
      <c r="M1055" s="59"/>
      <c r="N1055" s="59"/>
      <c r="O1055" s="59"/>
      <c r="P1055" s="59"/>
      <c r="Q1055" s="59"/>
      <c r="R1055" s="59"/>
      <c r="S1055" s="59"/>
      <c r="T1055" s="59"/>
      <c r="U1055" s="59"/>
      <c r="V1055" s="59"/>
      <c r="W1055" s="59"/>
      <c r="X1055" s="59"/>
    </row>
    <row r="1056" spans="1:24" ht="12.75" customHeight="1" x14ac:dyDescent="0.2">
      <c r="A1056" s="59"/>
      <c r="B1056" s="59"/>
      <c r="C1056" s="59"/>
      <c r="D1056" s="59"/>
      <c r="E1056" s="59"/>
      <c r="F1056" s="59"/>
      <c r="G1056" s="59"/>
      <c r="H1056" s="59"/>
      <c r="I1056" s="59"/>
      <c r="J1056" s="59"/>
      <c r="K1056" s="59"/>
      <c r="L1056" s="59"/>
      <c r="M1056" s="59"/>
      <c r="N1056" s="59"/>
      <c r="O1056" s="59"/>
      <c r="P1056" s="59"/>
      <c r="Q1056" s="59"/>
      <c r="R1056" s="59"/>
      <c r="S1056" s="59"/>
      <c r="T1056" s="59"/>
      <c r="U1056" s="59"/>
      <c r="V1056" s="59"/>
      <c r="W1056" s="59"/>
      <c r="X1056" s="59"/>
    </row>
    <row r="1057" spans="1:24" ht="12.75" customHeight="1" x14ac:dyDescent="0.2">
      <c r="A1057" s="59"/>
      <c r="B1057" s="59"/>
      <c r="C1057" s="59"/>
      <c r="D1057" s="59"/>
      <c r="E1057" s="59"/>
      <c r="F1057" s="59"/>
      <c r="G1057" s="59"/>
      <c r="H1057" s="59"/>
      <c r="I1057" s="59"/>
      <c r="J1057" s="59"/>
      <c r="K1057" s="59"/>
      <c r="L1057" s="59"/>
      <c r="M1057" s="59"/>
      <c r="N1057" s="59"/>
      <c r="O1057" s="59"/>
      <c r="P1057" s="59"/>
      <c r="Q1057" s="59"/>
      <c r="R1057" s="59"/>
      <c r="S1057" s="59"/>
      <c r="T1057" s="59"/>
      <c r="U1057" s="59"/>
      <c r="V1057" s="59"/>
      <c r="W1057" s="59"/>
      <c r="X1057" s="59"/>
    </row>
    <row r="1058" spans="1:24" ht="12.75" customHeight="1" x14ac:dyDescent="0.2">
      <c r="A1058" s="59"/>
      <c r="B1058" s="59"/>
      <c r="C1058" s="59"/>
      <c r="D1058" s="59"/>
      <c r="E1058" s="59"/>
      <c r="F1058" s="59"/>
      <c r="G1058" s="59"/>
      <c r="H1058" s="59"/>
      <c r="I1058" s="59"/>
      <c r="J1058" s="59"/>
      <c r="K1058" s="59"/>
      <c r="L1058" s="59"/>
      <c r="M1058" s="59"/>
      <c r="N1058" s="59"/>
      <c r="O1058" s="59"/>
      <c r="P1058" s="59"/>
      <c r="Q1058" s="59"/>
      <c r="R1058" s="59"/>
      <c r="S1058" s="59"/>
      <c r="T1058" s="59"/>
      <c r="U1058" s="59"/>
      <c r="V1058" s="59"/>
      <c r="W1058" s="59"/>
      <c r="X1058" s="59"/>
    </row>
    <row r="1059" spans="1:24" ht="12.75" customHeight="1" x14ac:dyDescent="0.2">
      <c r="A1059" s="59"/>
      <c r="B1059" s="59"/>
      <c r="C1059" s="59"/>
      <c r="D1059" s="59"/>
      <c r="E1059" s="59"/>
      <c r="F1059" s="59"/>
      <c r="G1059" s="59"/>
      <c r="H1059" s="59"/>
      <c r="I1059" s="59"/>
      <c r="J1059" s="59"/>
      <c r="K1059" s="59"/>
      <c r="L1059" s="59"/>
      <c r="M1059" s="59"/>
      <c r="N1059" s="59"/>
      <c r="O1059" s="59"/>
      <c r="P1059" s="59"/>
      <c r="Q1059" s="59"/>
      <c r="R1059" s="59"/>
      <c r="S1059" s="59"/>
      <c r="T1059" s="59"/>
      <c r="U1059" s="59"/>
      <c r="V1059" s="59"/>
      <c r="W1059" s="59"/>
      <c r="X1059" s="59"/>
    </row>
    <row r="1060" spans="1:24" ht="12.75" customHeight="1" x14ac:dyDescent="0.2">
      <c r="A1060" s="59"/>
      <c r="B1060" s="59"/>
      <c r="C1060" s="59"/>
      <c r="D1060" s="59"/>
      <c r="E1060" s="59"/>
      <c r="F1060" s="59"/>
      <c r="G1060" s="59"/>
      <c r="H1060" s="59"/>
      <c r="I1060" s="59"/>
      <c r="J1060" s="59"/>
      <c r="K1060" s="59"/>
      <c r="L1060" s="59"/>
      <c r="M1060" s="59"/>
      <c r="N1060" s="59"/>
      <c r="O1060" s="59"/>
      <c r="P1060" s="59"/>
      <c r="Q1060" s="59"/>
      <c r="R1060" s="59"/>
      <c r="S1060" s="59"/>
      <c r="T1060" s="59"/>
      <c r="U1060" s="59"/>
      <c r="V1060" s="59"/>
      <c r="W1060" s="59"/>
      <c r="X1060" s="59"/>
    </row>
    <row r="1061" spans="1:24" ht="12.75" customHeight="1" x14ac:dyDescent="0.2">
      <c r="A1061" s="59"/>
      <c r="B1061" s="59"/>
      <c r="C1061" s="59"/>
      <c r="D1061" s="59"/>
      <c r="E1061" s="59"/>
      <c r="F1061" s="59"/>
      <c r="G1061" s="59"/>
      <c r="H1061" s="59"/>
      <c r="I1061" s="59"/>
      <c r="J1061" s="59"/>
      <c r="K1061" s="59"/>
      <c r="L1061" s="59"/>
      <c r="M1061" s="59"/>
      <c r="N1061" s="59"/>
      <c r="O1061" s="59"/>
      <c r="P1061" s="59"/>
      <c r="Q1061" s="59"/>
      <c r="R1061" s="59"/>
      <c r="S1061" s="59"/>
      <c r="T1061" s="59"/>
      <c r="U1061" s="59"/>
      <c r="V1061" s="59"/>
      <c r="W1061" s="59"/>
      <c r="X1061" s="59"/>
    </row>
    <row r="1062" spans="1:24" ht="12.75" customHeight="1" x14ac:dyDescent="0.2">
      <c r="A1062" s="59"/>
      <c r="B1062" s="59"/>
      <c r="C1062" s="59"/>
      <c r="D1062" s="59"/>
      <c r="E1062" s="59"/>
      <c r="F1062" s="59"/>
      <c r="G1062" s="59"/>
      <c r="H1062" s="59"/>
      <c r="I1062" s="59"/>
      <c r="J1062" s="59"/>
      <c r="K1062" s="59"/>
      <c r="L1062" s="59"/>
      <c r="M1062" s="59"/>
      <c r="N1062" s="59"/>
      <c r="O1062" s="59"/>
      <c r="P1062" s="59"/>
      <c r="Q1062" s="59"/>
      <c r="R1062" s="59"/>
      <c r="S1062" s="59"/>
      <c r="T1062" s="59"/>
      <c r="U1062" s="59"/>
      <c r="V1062" s="59"/>
      <c r="W1062" s="59"/>
      <c r="X1062" s="59"/>
    </row>
    <row r="1063" spans="1:24" ht="12.75" customHeight="1" x14ac:dyDescent="0.2">
      <c r="A1063" s="59"/>
      <c r="B1063" s="59"/>
      <c r="C1063" s="59"/>
      <c r="D1063" s="59"/>
      <c r="E1063" s="59"/>
      <c r="F1063" s="59"/>
      <c r="G1063" s="59"/>
      <c r="H1063" s="59"/>
      <c r="I1063" s="59"/>
      <c r="J1063" s="59"/>
      <c r="K1063" s="59"/>
      <c r="L1063" s="59"/>
      <c r="M1063" s="59"/>
      <c r="N1063" s="59"/>
      <c r="O1063" s="59"/>
      <c r="P1063" s="59"/>
      <c r="Q1063" s="59"/>
      <c r="R1063" s="59"/>
      <c r="S1063" s="59"/>
      <c r="T1063" s="59"/>
      <c r="U1063" s="59"/>
      <c r="V1063" s="59"/>
      <c r="W1063" s="59"/>
      <c r="X1063" s="59"/>
    </row>
    <row r="1064" spans="1:24" ht="12.75" customHeight="1" x14ac:dyDescent="0.2">
      <c r="A1064" s="59"/>
      <c r="B1064" s="59"/>
      <c r="C1064" s="59"/>
      <c r="D1064" s="59"/>
      <c r="E1064" s="59"/>
      <c r="F1064" s="59"/>
      <c r="G1064" s="59"/>
      <c r="H1064" s="59"/>
      <c r="I1064" s="59"/>
      <c r="J1064" s="59"/>
      <c r="K1064" s="59"/>
      <c r="L1064" s="59"/>
      <c r="M1064" s="59"/>
      <c r="N1064" s="59"/>
      <c r="O1064" s="59"/>
      <c r="P1064" s="59"/>
      <c r="Q1064" s="59"/>
      <c r="R1064" s="59"/>
      <c r="S1064" s="59"/>
      <c r="T1064" s="59"/>
      <c r="U1064" s="59"/>
      <c r="V1064" s="59"/>
      <c r="W1064" s="59"/>
      <c r="X1064" s="59"/>
    </row>
    <row r="1065" spans="1:24" ht="12.75" customHeight="1" x14ac:dyDescent="0.2">
      <c r="A1065" s="59"/>
      <c r="B1065" s="59"/>
      <c r="C1065" s="59"/>
      <c r="D1065" s="59"/>
      <c r="E1065" s="59"/>
      <c r="F1065" s="59"/>
      <c r="G1065" s="59"/>
      <c r="H1065" s="59"/>
      <c r="I1065" s="59"/>
      <c r="J1065" s="59"/>
      <c r="K1065" s="59"/>
      <c r="L1065" s="59"/>
      <c r="M1065" s="59"/>
      <c r="N1065" s="59"/>
      <c r="O1065" s="59"/>
      <c r="P1065" s="59"/>
      <c r="Q1065" s="59"/>
      <c r="R1065" s="59"/>
      <c r="S1065" s="59"/>
      <c r="T1065" s="59"/>
      <c r="U1065" s="59"/>
      <c r="V1065" s="59"/>
      <c r="W1065" s="59"/>
      <c r="X1065" s="59"/>
    </row>
    <row r="1066" spans="1:24" ht="12.75" customHeight="1" x14ac:dyDescent="0.2">
      <c r="A1066" s="59"/>
      <c r="B1066" s="59"/>
      <c r="C1066" s="59"/>
      <c r="D1066" s="59"/>
      <c r="E1066" s="59"/>
      <c r="F1066" s="59"/>
      <c r="G1066" s="59"/>
      <c r="H1066" s="59"/>
      <c r="I1066" s="59"/>
      <c r="J1066" s="59"/>
      <c r="K1066" s="59"/>
      <c r="L1066" s="59"/>
      <c r="M1066" s="59"/>
      <c r="N1066" s="59"/>
      <c r="O1066" s="59"/>
      <c r="P1066" s="59"/>
      <c r="Q1066" s="59"/>
      <c r="R1066" s="59"/>
      <c r="S1066" s="59"/>
      <c r="T1066" s="59"/>
      <c r="U1066" s="59"/>
      <c r="V1066" s="59"/>
      <c r="W1066" s="59"/>
      <c r="X1066" s="59"/>
    </row>
    <row r="1067" spans="1:24" ht="12.75" customHeight="1" x14ac:dyDescent="0.2">
      <c r="A1067" s="59"/>
      <c r="B1067" s="59"/>
      <c r="C1067" s="59"/>
      <c r="D1067" s="59"/>
      <c r="E1067" s="59"/>
      <c r="F1067" s="59"/>
      <c r="G1067" s="59"/>
      <c r="H1067" s="59"/>
      <c r="I1067" s="59"/>
      <c r="J1067" s="59"/>
      <c r="K1067" s="59"/>
      <c r="L1067" s="59"/>
      <c r="M1067" s="59"/>
      <c r="N1067" s="59"/>
      <c r="O1067" s="59"/>
      <c r="P1067" s="59"/>
      <c r="Q1067" s="59"/>
      <c r="R1067" s="59"/>
      <c r="S1067" s="59"/>
      <c r="T1067" s="59"/>
      <c r="U1067" s="59"/>
      <c r="V1067" s="59"/>
      <c r="W1067" s="59"/>
      <c r="X1067" s="59"/>
    </row>
    <row r="1068" spans="1:24" ht="12.75" customHeight="1" x14ac:dyDescent="0.2">
      <c r="A1068" s="59"/>
      <c r="B1068" s="59"/>
      <c r="C1068" s="59"/>
      <c r="D1068" s="59"/>
      <c r="E1068" s="59"/>
      <c r="F1068" s="59"/>
      <c r="G1068" s="59"/>
      <c r="H1068" s="59"/>
      <c r="I1068" s="59"/>
      <c r="J1068" s="59"/>
      <c r="K1068" s="59"/>
      <c r="L1068" s="59"/>
      <c r="M1068" s="59"/>
      <c r="N1068" s="59"/>
      <c r="O1068" s="59"/>
      <c r="P1068" s="59"/>
      <c r="Q1068" s="59"/>
      <c r="R1068" s="59"/>
      <c r="S1068" s="59"/>
      <c r="T1068" s="59"/>
      <c r="U1068" s="59"/>
      <c r="V1068" s="59"/>
      <c r="W1068" s="59"/>
      <c r="X1068" s="59"/>
    </row>
    <row r="1069" spans="1:24" ht="12.75" customHeight="1" x14ac:dyDescent="0.2">
      <c r="A1069" s="59"/>
      <c r="B1069" s="59"/>
      <c r="C1069" s="59"/>
      <c r="D1069" s="59"/>
      <c r="E1069" s="59"/>
      <c r="F1069" s="59"/>
      <c r="G1069" s="59"/>
      <c r="H1069" s="59"/>
      <c r="I1069" s="59"/>
      <c r="J1069" s="59"/>
      <c r="K1069" s="59"/>
      <c r="L1069" s="59"/>
      <c r="M1069" s="59"/>
      <c r="N1069" s="59"/>
      <c r="O1069" s="59"/>
      <c r="P1069" s="59"/>
      <c r="Q1069" s="59"/>
      <c r="R1069" s="59"/>
      <c r="S1069" s="59"/>
      <c r="T1069" s="59"/>
      <c r="U1069" s="59"/>
      <c r="V1069" s="59"/>
      <c r="W1069" s="59"/>
      <c r="X1069" s="59"/>
    </row>
    <row r="1070" spans="1:24" ht="12.75" customHeight="1" x14ac:dyDescent="0.2">
      <c r="A1070" s="59"/>
      <c r="B1070" s="59"/>
      <c r="C1070" s="59"/>
      <c r="D1070" s="59"/>
      <c r="E1070" s="59"/>
      <c r="F1070" s="59"/>
      <c r="G1070" s="59"/>
      <c r="H1070" s="59"/>
      <c r="I1070" s="59"/>
      <c r="J1070" s="59"/>
      <c r="K1070" s="59"/>
      <c r="L1070" s="59"/>
      <c r="M1070" s="59"/>
      <c r="N1070" s="59"/>
      <c r="O1070" s="59"/>
      <c r="P1070" s="59"/>
      <c r="Q1070" s="59"/>
      <c r="R1070" s="59"/>
      <c r="S1070" s="59"/>
      <c r="T1070" s="59"/>
      <c r="U1070" s="59"/>
      <c r="V1070" s="59"/>
      <c r="W1070" s="59"/>
      <c r="X1070" s="59"/>
    </row>
    <row r="1071" spans="1:24" ht="12.75" customHeight="1" x14ac:dyDescent="0.2">
      <c r="A1071" s="59"/>
      <c r="B1071" s="59"/>
      <c r="C1071" s="59"/>
      <c r="D1071" s="59"/>
      <c r="E1071" s="59"/>
      <c r="F1071" s="59"/>
      <c r="G1071" s="59"/>
      <c r="H1071" s="59"/>
      <c r="I1071" s="59"/>
      <c r="J1071" s="59"/>
      <c r="K1071" s="59"/>
      <c r="L1071" s="59"/>
      <c r="M1071" s="59"/>
      <c r="N1071" s="59"/>
      <c r="O1071" s="59"/>
      <c r="P1071" s="59"/>
      <c r="Q1071" s="59"/>
      <c r="R1071" s="59"/>
      <c r="S1071" s="59"/>
      <c r="T1071" s="59"/>
      <c r="U1071" s="59"/>
      <c r="V1071" s="59"/>
      <c r="W1071" s="59"/>
      <c r="X1071" s="59"/>
    </row>
    <row r="1072" spans="1:24" ht="12.75" customHeight="1" x14ac:dyDescent="0.2">
      <c r="A1072" s="59"/>
      <c r="B1072" s="59"/>
      <c r="C1072" s="59"/>
      <c r="D1072" s="59"/>
      <c r="E1072" s="59"/>
      <c r="F1072" s="59"/>
      <c r="G1072" s="59"/>
      <c r="H1072" s="59"/>
      <c r="I1072" s="59"/>
      <c r="J1072" s="59"/>
      <c r="K1072" s="59"/>
      <c r="L1072" s="59"/>
      <c r="M1072" s="59"/>
      <c r="N1072" s="59"/>
      <c r="O1072" s="59"/>
      <c r="P1072" s="59"/>
      <c r="Q1072" s="59"/>
      <c r="R1072" s="59"/>
      <c r="S1072" s="59"/>
      <c r="T1072" s="59"/>
      <c r="U1072" s="59"/>
      <c r="V1072" s="59"/>
      <c r="W1072" s="59"/>
      <c r="X1072" s="59"/>
    </row>
    <row r="1073" spans="1:24" ht="12.75" customHeight="1" x14ac:dyDescent="0.2">
      <c r="A1073" s="59"/>
      <c r="B1073" s="59"/>
      <c r="C1073" s="59"/>
      <c r="D1073" s="59"/>
      <c r="E1073" s="59"/>
      <c r="F1073" s="59"/>
      <c r="G1073" s="59"/>
      <c r="H1073" s="59"/>
      <c r="I1073" s="59"/>
      <c r="J1073" s="59"/>
      <c r="K1073" s="59"/>
      <c r="L1073" s="59"/>
      <c r="M1073" s="59"/>
      <c r="N1073" s="59"/>
      <c r="O1073" s="59"/>
      <c r="P1073" s="59"/>
      <c r="Q1073" s="59"/>
      <c r="R1073" s="59"/>
      <c r="S1073" s="59"/>
      <c r="T1073" s="59"/>
      <c r="U1073" s="59"/>
      <c r="V1073" s="59"/>
      <c r="W1073" s="59"/>
      <c r="X1073" s="59"/>
    </row>
    <row r="1074" spans="1:24" ht="12.75" customHeight="1" x14ac:dyDescent="0.2">
      <c r="A1074" s="59"/>
      <c r="B1074" s="59"/>
      <c r="C1074" s="59"/>
      <c r="D1074" s="59"/>
      <c r="E1074" s="59"/>
      <c r="F1074" s="59"/>
      <c r="G1074" s="59"/>
      <c r="H1074" s="59"/>
      <c r="I1074" s="59"/>
      <c r="J1074" s="59"/>
      <c r="K1074" s="59"/>
      <c r="L1074" s="59"/>
      <c r="M1074" s="59"/>
      <c r="N1074" s="59"/>
      <c r="O1074" s="59"/>
      <c r="P1074" s="59"/>
      <c r="Q1074" s="59"/>
      <c r="R1074" s="59"/>
      <c r="S1074" s="59"/>
      <c r="T1074" s="59"/>
      <c r="U1074" s="59"/>
      <c r="V1074" s="59"/>
      <c r="W1074" s="59"/>
      <c r="X1074" s="59"/>
    </row>
    <row r="1075" spans="1:24" ht="12.75" customHeight="1" x14ac:dyDescent="0.2">
      <c r="A1075" s="59"/>
      <c r="B1075" s="59"/>
      <c r="C1075" s="59"/>
      <c r="D1075" s="59"/>
      <c r="E1075" s="59"/>
      <c r="F1075" s="59"/>
      <c r="G1075" s="59"/>
      <c r="H1075" s="59"/>
      <c r="I1075" s="59"/>
      <c r="J1075" s="59"/>
      <c r="K1075" s="59"/>
      <c r="L1075" s="59"/>
      <c r="M1075" s="59"/>
      <c r="N1075" s="59"/>
      <c r="O1075" s="59"/>
      <c r="P1075" s="59"/>
      <c r="Q1075" s="59"/>
      <c r="R1075" s="59"/>
      <c r="S1075" s="59"/>
      <c r="T1075" s="59"/>
      <c r="U1075" s="59"/>
      <c r="V1075" s="59"/>
      <c r="W1075" s="59"/>
      <c r="X1075" s="59"/>
    </row>
    <row r="1076" spans="1:24" ht="12.75" customHeight="1" x14ac:dyDescent="0.2">
      <c r="A1076" s="59"/>
      <c r="B1076" s="59"/>
      <c r="C1076" s="59"/>
      <c r="D1076" s="59"/>
      <c r="E1076" s="59"/>
      <c r="F1076" s="59"/>
      <c r="G1076" s="59"/>
      <c r="H1076" s="59"/>
      <c r="I1076" s="59"/>
      <c r="J1076" s="59"/>
      <c r="K1076" s="59"/>
      <c r="L1076" s="59"/>
      <c r="M1076" s="59"/>
      <c r="N1076" s="59"/>
      <c r="O1076" s="59"/>
      <c r="P1076" s="59"/>
      <c r="Q1076" s="59"/>
      <c r="R1076" s="59"/>
      <c r="S1076" s="59"/>
      <c r="T1076" s="59"/>
      <c r="U1076" s="59"/>
      <c r="V1076" s="59"/>
      <c r="W1076" s="59"/>
      <c r="X1076" s="59"/>
    </row>
    <row r="1077" spans="1:24" ht="12.75" customHeight="1" x14ac:dyDescent="0.2">
      <c r="A1077" s="59"/>
      <c r="B1077" s="59"/>
      <c r="C1077" s="59"/>
      <c r="D1077" s="59"/>
      <c r="E1077" s="59"/>
      <c r="F1077" s="59"/>
      <c r="G1077" s="59"/>
      <c r="H1077" s="59"/>
      <c r="I1077" s="59"/>
      <c r="J1077" s="59"/>
      <c r="K1077" s="59"/>
      <c r="L1077" s="59"/>
      <c r="M1077" s="59"/>
      <c r="N1077" s="59"/>
      <c r="O1077" s="59"/>
      <c r="P1077" s="59"/>
      <c r="Q1077" s="59"/>
      <c r="R1077" s="59"/>
      <c r="S1077" s="59"/>
      <c r="T1077" s="59"/>
      <c r="U1077" s="59"/>
      <c r="V1077" s="59"/>
      <c r="W1077" s="59"/>
      <c r="X1077" s="59"/>
    </row>
    <row r="1078" spans="1:24" ht="12.75" customHeight="1" x14ac:dyDescent="0.2">
      <c r="A1078" s="59"/>
      <c r="B1078" s="59"/>
      <c r="C1078" s="59"/>
      <c r="D1078" s="59"/>
      <c r="E1078" s="59"/>
      <c r="F1078" s="59"/>
      <c r="G1078" s="59"/>
      <c r="H1078" s="59"/>
      <c r="I1078" s="59"/>
      <c r="J1078" s="59"/>
      <c r="K1078" s="59"/>
      <c r="L1078" s="59"/>
      <c r="M1078" s="59"/>
      <c r="N1078" s="59"/>
      <c r="O1078" s="59"/>
      <c r="P1078" s="59"/>
      <c r="Q1078" s="59"/>
      <c r="R1078" s="59"/>
      <c r="S1078" s="59"/>
      <c r="T1078" s="59"/>
      <c r="U1078" s="59"/>
      <c r="V1078" s="59"/>
      <c r="W1078" s="59"/>
      <c r="X1078" s="59"/>
    </row>
    <row r="1079" spans="1:24" ht="12.75" customHeight="1" x14ac:dyDescent="0.2">
      <c r="A1079" s="59"/>
      <c r="B1079" s="59"/>
      <c r="C1079" s="59"/>
      <c r="D1079" s="59"/>
      <c r="E1079" s="59"/>
      <c r="F1079" s="59"/>
      <c r="G1079" s="59"/>
      <c r="H1079" s="59"/>
      <c r="I1079" s="59"/>
      <c r="J1079" s="59"/>
      <c r="K1079" s="59"/>
      <c r="L1079" s="59"/>
      <c r="M1079" s="59"/>
      <c r="N1079" s="59"/>
      <c r="O1079" s="59"/>
      <c r="P1079" s="59"/>
      <c r="Q1079" s="59"/>
      <c r="R1079" s="59"/>
      <c r="S1079" s="59"/>
      <c r="T1079" s="59"/>
      <c r="U1079" s="59"/>
      <c r="V1079" s="59"/>
      <c r="W1079" s="59"/>
      <c r="X1079" s="59"/>
    </row>
    <row r="1080" spans="1:24" ht="12.75" customHeight="1" x14ac:dyDescent="0.2">
      <c r="A1080" s="59"/>
      <c r="B1080" s="59"/>
      <c r="C1080" s="59"/>
      <c r="D1080" s="59"/>
      <c r="E1080" s="59"/>
      <c r="F1080" s="59"/>
      <c r="G1080" s="59"/>
      <c r="H1080" s="59"/>
      <c r="I1080" s="59"/>
      <c r="J1080" s="59"/>
      <c r="K1080" s="59"/>
      <c r="L1080" s="59"/>
      <c r="M1080" s="59"/>
      <c r="N1080" s="59"/>
      <c r="O1080" s="59"/>
      <c r="P1080" s="59"/>
      <c r="Q1080" s="59"/>
      <c r="R1080" s="59"/>
      <c r="S1080" s="59"/>
      <c r="T1080" s="59"/>
      <c r="U1080" s="59"/>
      <c r="V1080" s="59"/>
      <c r="W1080" s="59"/>
      <c r="X1080" s="59"/>
    </row>
    <row r="1081" spans="1:24" ht="12.75" customHeight="1" x14ac:dyDescent="0.2">
      <c r="A1081" s="59"/>
      <c r="B1081" s="59"/>
      <c r="C1081" s="59"/>
      <c r="D1081" s="59"/>
      <c r="E1081" s="59"/>
      <c r="F1081" s="59"/>
      <c r="G1081" s="59"/>
      <c r="H1081" s="59"/>
      <c r="I1081" s="59"/>
      <c r="J1081" s="59"/>
      <c r="K1081" s="59"/>
      <c r="L1081" s="59"/>
      <c r="M1081" s="59"/>
      <c r="N1081" s="59"/>
      <c r="O1081" s="59"/>
      <c r="P1081" s="59"/>
      <c r="Q1081" s="59"/>
      <c r="R1081" s="59"/>
      <c r="S1081" s="59"/>
      <c r="T1081" s="59"/>
      <c r="U1081" s="59"/>
      <c r="V1081" s="59"/>
      <c r="W1081" s="59"/>
      <c r="X1081" s="59"/>
    </row>
    <row r="1082" spans="1:24" ht="12.75" customHeight="1" x14ac:dyDescent="0.2">
      <c r="A1082" s="59"/>
      <c r="B1082" s="59"/>
      <c r="C1082" s="59"/>
      <c r="D1082" s="59"/>
      <c r="E1082" s="59"/>
      <c r="F1082" s="59"/>
      <c r="G1082" s="59"/>
      <c r="H1082" s="59"/>
      <c r="I1082" s="59"/>
      <c r="J1082" s="59"/>
      <c r="K1082" s="59"/>
      <c r="L1082" s="59"/>
      <c r="M1082" s="59"/>
      <c r="N1082" s="59"/>
      <c r="O1082" s="59"/>
      <c r="P1082" s="59"/>
      <c r="Q1082" s="59"/>
      <c r="R1082" s="59"/>
      <c r="S1082" s="59"/>
      <c r="T1082" s="59"/>
      <c r="U1082" s="59"/>
      <c r="V1082" s="59"/>
      <c r="W1082" s="59"/>
      <c r="X1082" s="59"/>
    </row>
    <row r="1083" spans="1:24" ht="12.75" customHeight="1" x14ac:dyDescent="0.2">
      <c r="A1083" s="59"/>
      <c r="B1083" s="59"/>
      <c r="C1083" s="59"/>
      <c r="D1083" s="59"/>
      <c r="E1083" s="59"/>
      <c r="F1083" s="59"/>
      <c r="G1083" s="59"/>
      <c r="H1083" s="59"/>
      <c r="I1083" s="59"/>
      <c r="J1083" s="59"/>
      <c r="K1083" s="59"/>
      <c r="L1083" s="59"/>
      <c r="M1083" s="59"/>
      <c r="N1083" s="59"/>
      <c r="O1083" s="59"/>
      <c r="P1083" s="59"/>
      <c r="Q1083" s="59"/>
      <c r="R1083" s="59"/>
      <c r="S1083" s="59"/>
      <c r="T1083" s="59"/>
      <c r="U1083" s="59"/>
      <c r="V1083" s="59"/>
      <c r="W1083" s="59"/>
      <c r="X1083" s="59"/>
    </row>
    <row r="1084" spans="1:24" ht="12.75" customHeight="1" x14ac:dyDescent="0.2">
      <c r="A1084" s="59"/>
      <c r="B1084" s="59"/>
      <c r="C1084" s="59"/>
      <c r="D1084" s="59"/>
      <c r="E1084" s="59"/>
      <c r="F1084" s="59"/>
      <c r="G1084" s="59"/>
      <c r="H1084" s="59"/>
      <c r="I1084" s="59"/>
      <c r="J1084" s="59"/>
      <c r="K1084" s="59"/>
      <c r="L1084" s="59"/>
      <c r="M1084" s="59"/>
      <c r="N1084" s="59"/>
      <c r="O1084" s="59"/>
      <c r="P1084" s="59"/>
      <c r="Q1084" s="59"/>
      <c r="R1084" s="59"/>
      <c r="S1084" s="59"/>
      <c r="T1084" s="59"/>
      <c r="U1084" s="59"/>
      <c r="V1084" s="59"/>
      <c r="W1084" s="59"/>
      <c r="X1084" s="59"/>
    </row>
    <row r="1085" spans="1:24" ht="12.75" customHeight="1" x14ac:dyDescent="0.2">
      <c r="A1085" s="59"/>
      <c r="B1085" s="59"/>
      <c r="C1085" s="59"/>
      <c r="D1085" s="59"/>
      <c r="E1085" s="59"/>
      <c r="F1085" s="59"/>
      <c r="G1085" s="59"/>
      <c r="H1085" s="59"/>
      <c r="I1085" s="59"/>
      <c r="J1085" s="59"/>
      <c r="K1085" s="59"/>
      <c r="L1085" s="59"/>
      <c r="M1085" s="59"/>
      <c r="N1085" s="59"/>
      <c r="O1085" s="59"/>
      <c r="P1085" s="59"/>
      <c r="Q1085" s="59"/>
      <c r="R1085" s="59"/>
      <c r="S1085" s="59"/>
      <c r="T1085" s="59"/>
      <c r="U1085" s="59"/>
      <c r="V1085" s="59"/>
      <c r="W1085" s="59"/>
      <c r="X1085" s="59"/>
    </row>
    <row r="1086" spans="1:24" ht="12.75" customHeight="1" x14ac:dyDescent="0.2">
      <c r="A1086" s="59"/>
      <c r="B1086" s="59"/>
      <c r="C1086" s="59"/>
      <c r="D1086" s="59"/>
      <c r="E1086" s="59"/>
      <c r="F1086" s="59"/>
      <c r="G1086" s="59"/>
      <c r="H1086" s="59"/>
      <c r="I1086" s="59"/>
      <c r="J1086" s="59"/>
      <c r="K1086" s="59"/>
      <c r="L1086" s="59"/>
      <c r="M1086" s="59"/>
      <c r="N1086" s="59"/>
      <c r="O1086" s="59"/>
      <c r="P1086" s="59"/>
      <c r="Q1086" s="59"/>
      <c r="R1086" s="59"/>
      <c r="S1086" s="59"/>
      <c r="T1086" s="59"/>
      <c r="U1086" s="59"/>
      <c r="V1086" s="59"/>
      <c r="W1086" s="59"/>
      <c r="X1086" s="59"/>
    </row>
    <row r="1087" spans="1:24" ht="12.75" customHeight="1" x14ac:dyDescent="0.2">
      <c r="A1087" s="59"/>
      <c r="B1087" s="59"/>
      <c r="C1087" s="59"/>
      <c r="D1087" s="59"/>
      <c r="E1087" s="59"/>
      <c r="F1087" s="59"/>
      <c r="G1087" s="59"/>
      <c r="H1087" s="59"/>
      <c r="I1087" s="59"/>
      <c r="J1087" s="59"/>
      <c r="K1087" s="59"/>
      <c r="L1087" s="59"/>
      <c r="M1087" s="59"/>
      <c r="N1087" s="59"/>
      <c r="O1087" s="59"/>
      <c r="P1087" s="59"/>
      <c r="Q1087" s="59"/>
      <c r="R1087" s="59"/>
      <c r="S1087" s="59"/>
      <c r="T1087" s="59"/>
      <c r="U1087" s="59"/>
      <c r="V1087" s="59"/>
      <c r="W1087" s="59"/>
      <c r="X1087" s="59"/>
    </row>
    <row r="1088" spans="1:24" ht="12.75" customHeight="1" x14ac:dyDescent="0.2">
      <c r="A1088" s="59"/>
      <c r="B1088" s="59"/>
      <c r="C1088" s="59"/>
      <c r="D1088" s="59"/>
      <c r="E1088" s="59"/>
      <c r="F1088" s="59"/>
      <c r="G1088" s="59"/>
      <c r="H1088" s="59"/>
      <c r="I1088" s="59"/>
      <c r="J1088" s="59"/>
      <c r="K1088" s="59"/>
      <c r="L1088" s="59"/>
      <c r="M1088" s="59"/>
      <c r="N1088" s="59"/>
      <c r="O1088" s="59"/>
      <c r="P1088" s="59"/>
      <c r="Q1088" s="59"/>
      <c r="R1088" s="59"/>
      <c r="S1088" s="59"/>
      <c r="T1088" s="59"/>
      <c r="U1088" s="59"/>
      <c r="V1088" s="59"/>
      <c r="W1088" s="59"/>
      <c r="X1088" s="59"/>
    </row>
    <row r="1089" spans="1:24" ht="12.75" customHeight="1" x14ac:dyDescent="0.2">
      <c r="A1089" s="59"/>
      <c r="B1089" s="59"/>
      <c r="C1089" s="59"/>
      <c r="D1089" s="59"/>
      <c r="E1089" s="59"/>
      <c r="F1089" s="59"/>
      <c r="G1089" s="59"/>
      <c r="H1089" s="59"/>
      <c r="I1089" s="59"/>
      <c r="J1089" s="59"/>
      <c r="K1089" s="59"/>
      <c r="L1089" s="59"/>
      <c r="M1089" s="59"/>
      <c r="N1089" s="59"/>
      <c r="O1089" s="59"/>
      <c r="P1089" s="59"/>
      <c r="Q1089" s="59"/>
      <c r="R1089" s="59"/>
      <c r="S1089" s="59"/>
      <c r="T1089" s="59"/>
      <c r="U1089" s="59"/>
      <c r="V1089" s="59"/>
      <c r="W1089" s="59"/>
      <c r="X1089" s="59"/>
    </row>
    <row r="1090" spans="1:24" ht="12.75" customHeight="1" x14ac:dyDescent="0.2">
      <c r="A1090" s="59"/>
      <c r="B1090" s="59"/>
      <c r="C1090" s="59"/>
      <c r="D1090" s="59"/>
      <c r="E1090" s="59"/>
      <c r="F1090" s="59"/>
      <c r="G1090" s="59"/>
      <c r="H1090" s="59"/>
      <c r="I1090" s="59"/>
      <c r="J1090" s="59"/>
      <c r="K1090" s="59"/>
      <c r="L1090" s="59"/>
      <c r="M1090" s="59"/>
      <c r="N1090" s="59"/>
      <c r="O1090" s="59"/>
      <c r="P1090" s="59"/>
      <c r="Q1090" s="59"/>
      <c r="R1090" s="59"/>
      <c r="S1090" s="59"/>
      <c r="T1090" s="59"/>
      <c r="U1090" s="59"/>
      <c r="V1090" s="59"/>
      <c r="W1090" s="59"/>
      <c r="X1090" s="59"/>
    </row>
    <row r="1091" spans="1:24" ht="12.75" customHeight="1" x14ac:dyDescent="0.2">
      <c r="A1091" s="59"/>
      <c r="B1091" s="59"/>
      <c r="C1091" s="59"/>
      <c r="D1091" s="59"/>
      <c r="E1091" s="59"/>
      <c r="F1091" s="59"/>
      <c r="G1091" s="59"/>
      <c r="H1091" s="59"/>
      <c r="I1091" s="59"/>
      <c r="J1091" s="59"/>
      <c r="K1091" s="59"/>
      <c r="L1091" s="59"/>
      <c r="M1091" s="59"/>
      <c r="N1091" s="59"/>
      <c r="O1091" s="59"/>
      <c r="P1091" s="59"/>
      <c r="Q1091" s="59"/>
      <c r="R1091" s="59"/>
      <c r="S1091" s="59"/>
      <c r="T1091" s="59"/>
      <c r="U1091" s="59"/>
      <c r="V1091" s="59"/>
      <c r="W1091" s="59"/>
      <c r="X1091" s="59"/>
    </row>
    <row r="1092" spans="1:24" ht="12.75" customHeight="1" x14ac:dyDescent="0.2">
      <c r="A1092" s="59"/>
      <c r="B1092" s="59"/>
      <c r="C1092" s="59"/>
      <c r="D1092" s="59"/>
      <c r="E1092" s="59"/>
      <c r="F1092" s="59"/>
      <c r="G1092" s="59"/>
      <c r="H1092" s="59"/>
      <c r="I1092" s="59"/>
      <c r="J1092" s="59"/>
      <c r="K1092" s="59"/>
      <c r="L1092" s="59"/>
      <c r="M1092" s="59"/>
      <c r="N1092" s="59"/>
      <c r="O1092" s="59"/>
      <c r="P1092" s="59"/>
      <c r="Q1092" s="59"/>
      <c r="R1092" s="59"/>
      <c r="S1092" s="59"/>
      <c r="T1092" s="59"/>
      <c r="U1092" s="59"/>
      <c r="V1092" s="59"/>
      <c r="W1092" s="59"/>
      <c r="X1092" s="59"/>
    </row>
    <row r="1093" spans="1:24" ht="12.75" customHeight="1" x14ac:dyDescent="0.2">
      <c r="A1093" s="59"/>
      <c r="B1093" s="59"/>
      <c r="C1093" s="59"/>
      <c r="D1093" s="59"/>
      <c r="E1093" s="59"/>
      <c r="F1093" s="59"/>
      <c r="G1093" s="59"/>
      <c r="H1093" s="59"/>
      <c r="I1093" s="59"/>
      <c r="J1093" s="59"/>
      <c r="K1093" s="59"/>
      <c r="L1093" s="59"/>
      <c r="M1093" s="59"/>
      <c r="N1093" s="59"/>
      <c r="O1093" s="59"/>
      <c r="P1093" s="59"/>
      <c r="Q1093" s="59"/>
      <c r="R1093" s="59"/>
      <c r="S1093" s="59"/>
      <c r="T1093" s="59"/>
      <c r="U1093" s="59"/>
      <c r="V1093" s="59"/>
      <c r="W1093" s="59"/>
      <c r="X1093" s="59"/>
    </row>
    <row r="1094" spans="1:24" ht="12.75" customHeight="1" x14ac:dyDescent="0.2">
      <c r="A1094" s="59"/>
      <c r="B1094" s="59"/>
      <c r="C1094" s="59"/>
      <c r="D1094" s="59"/>
      <c r="E1094" s="59"/>
      <c r="F1094" s="59"/>
      <c r="G1094" s="59"/>
      <c r="H1094" s="59"/>
      <c r="I1094" s="59"/>
      <c r="J1094" s="59"/>
      <c r="K1094" s="59"/>
      <c r="L1094" s="59"/>
      <c r="M1094" s="59"/>
      <c r="N1094" s="59"/>
      <c r="O1094" s="59"/>
      <c r="P1094" s="59"/>
      <c r="Q1094" s="59"/>
      <c r="R1094" s="59"/>
      <c r="S1094" s="59"/>
      <c r="T1094" s="59"/>
      <c r="U1094" s="59"/>
      <c r="V1094" s="59"/>
      <c r="W1094" s="59"/>
      <c r="X1094" s="59"/>
    </row>
    <row r="1095" spans="1:24" ht="12.75" customHeight="1" x14ac:dyDescent="0.2">
      <c r="A1095" s="59"/>
      <c r="B1095" s="59"/>
      <c r="C1095" s="59"/>
      <c r="D1095" s="59"/>
      <c r="E1095" s="59"/>
      <c r="F1095" s="59"/>
      <c r="G1095" s="59"/>
      <c r="H1095" s="59"/>
      <c r="I1095" s="59"/>
      <c r="J1095" s="59"/>
      <c r="K1095" s="59"/>
      <c r="L1095" s="59"/>
      <c r="M1095" s="59"/>
      <c r="N1095" s="59"/>
      <c r="O1095" s="59"/>
      <c r="P1095" s="59"/>
      <c r="Q1095" s="59"/>
      <c r="R1095" s="59"/>
      <c r="S1095" s="59"/>
      <c r="T1095" s="59"/>
      <c r="U1095" s="59"/>
      <c r="V1095" s="59"/>
      <c r="W1095" s="59"/>
      <c r="X1095" s="59"/>
    </row>
    <row r="1096" spans="1:24" ht="12.75" customHeight="1" x14ac:dyDescent="0.2">
      <c r="A1096" s="59"/>
      <c r="B1096" s="59"/>
      <c r="C1096" s="59"/>
      <c r="D1096" s="59"/>
      <c r="E1096" s="59"/>
      <c r="F1096" s="59"/>
      <c r="G1096" s="59"/>
      <c r="H1096" s="59"/>
      <c r="I1096" s="59"/>
      <c r="J1096" s="59"/>
      <c r="K1096" s="59"/>
      <c r="L1096" s="59"/>
      <c r="M1096" s="59"/>
      <c r="N1096" s="59"/>
      <c r="O1096" s="59"/>
      <c r="P1096" s="59"/>
      <c r="Q1096" s="59"/>
      <c r="R1096" s="59"/>
      <c r="S1096" s="59"/>
      <c r="T1096" s="59"/>
      <c r="U1096" s="59"/>
      <c r="V1096" s="59"/>
      <c r="W1096" s="59"/>
      <c r="X1096" s="59"/>
    </row>
    <row r="1097" spans="1:24" ht="12.75" customHeight="1" x14ac:dyDescent="0.2">
      <c r="A1097" s="59"/>
      <c r="B1097" s="59"/>
      <c r="C1097" s="59"/>
      <c r="D1097" s="59"/>
      <c r="E1097" s="59"/>
      <c r="F1097" s="59"/>
      <c r="G1097" s="59"/>
      <c r="H1097" s="59"/>
      <c r="I1097" s="59"/>
      <c r="J1097" s="59"/>
      <c r="K1097" s="59"/>
      <c r="L1097" s="59"/>
      <c r="M1097" s="59"/>
      <c r="N1097" s="59"/>
      <c r="O1097" s="59"/>
      <c r="P1097" s="59"/>
      <c r="Q1097" s="59"/>
      <c r="R1097" s="59"/>
      <c r="S1097" s="59"/>
      <c r="T1097" s="59"/>
      <c r="U1097" s="59"/>
      <c r="V1097" s="59"/>
      <c r="W1097" s="59"/>
      <c r="X1097" s="59"/>
    </row>
    <row r="1098" spans="1:24" ht="12.75" customHeight="1" x14ac:dyDescent="0.2">
      <c r="A1098" s="59"/>
      <c r="B1098" s="59"/>
      <c r="C1098" s="59"/>
      <c r="D1098" s="59"/>
      <c r="E1098" s="59"/>
      <c r="F1098" s="59"/>
      <c r="G1098" s="59"/>
      <c r="H1098" s="59"/>
      <c r="I1098" s="59"/>
      <c r="J1098" s="59"/>
      <c r="K1098" s="59"/>
      <c r="L1098" s="59"/>
      <c r="M1098" s="59"/>
      <c r="N1098" s="59"/>
      <c r="O1098" s="59"/>
      <c r="P1098" s="59"/>
      <c r="Q1098" s="59"/>
      <c r="R1098" s="59"/>
      <c r="S1098" s="59"/>
      <c r="T1098" s="59"/>
      <c r="U1098" s="59"/>
      <c r="V1098" s="59"/>
      <c r="W1098" s="59"/>
      <c r="X1098" s="59"/>
    </row>
    <row r="1099" spans="1:24" ht="12.75" customHeight="1" x14ac:dyDescent="0.2">
      <c r="A1099" s="59"/>
      <c r="B1099" s="59"/>
      <c r="C1099" s="59"/>
      <c r="D1099" s="59"/>
      <c r="E1099" s="59"/>
      <c r="F1099" s="59"/>
      <c r="G1099" s="59"/>
      <c r="H1099" s="59"/>
      <c r="I1099" s="59"/>
      <c r="J1099" s="59"/>
      <c r="K1099" s="59"/>
      <c r="L1099" s="59"/>
      <c r="M1099" s="59"/>
      <c r="N1099" s="59"/>
      <c r="O1099" s="59"/>
      <c r="P1099" s="59"/>
      <c r="Q1099" s="59"/>
      <c r="R1099" s="59"/>
      <c r="S1099" s="59"/>
      <c r="T1099" s="59"/>
      <c r="U1099" s="59"/>
      <c r="V1099" s="59"/>
      <c r="W1099" s="59"/>
      <c r="X1099" s="59"/>
    </row>
    <row r="1100" spans="1:24" ht="12.75" customHeight="1" x14ac:dyDescent="0.2">
      <c r="A1100" s="59"/>
      <c r="B1100" s="59"/>
      <c r="C1100" s="59"/>
      <c r="D1100" s="59"/>
      <c r="E1100" s="59"/>
      <c r="F1100" s="59"/>
      <c r="G1100" s="59"/>
      <c r="H1100" s="59"/>
      <c r="I1100" s="59"/>
      <c r="J1100" s="59"/>
      <c r="K1100" s="59"/>
      <c r="L1100" s="59"/>
      <c r="M1100" s="59"/>
      <c r="N1100" s="59"/>
      <c r="O1100" s="59"/>
      <c r="P1100" s="59"/>
      <c r="Q1100" s="59"/>
      <c r="R1100" s="59"/>
      <c r="S1100" s="59"/>
      <c r="T1100" s="59"/>
      <c r="U1100" s="59"/>
      <c r="V1100" s="59"/>
      <c r="W1100" s="59"/>
      <c r="X1100" s="59"/>
    </row>
    <row r="1101" spans="1:24" ht="12.75" customHeight="1" x14ac:dyDescent="0.2">
      <c r="A1101" s="59"/>
      <c r="B1101" s="59"/>
      <c r="C1101" s="59"/>
      <c r="D1101" s="59"/>
      <c r="E1101" s="59"/>
      <c r="F1101" s="59"/>
      <c r="G1101" s="59"/>
      <c r="H1101" s="59"/>
      <c r="I1101" s="59"/>
      <c r="J1101" s="59"/>
      <c r="K1101" s="59"/>
      <c r="L1101" s="59"/>
      <c r="M1101" s="59"/>
      <c r="N1101" s="59"/>
      <c r="O1101" s="59"/>
      <c r="P1101" s="59"/>
      <c r="Q1101" s="59"/>
      <c r="R1101" s="59"/>
      <c r="S1101" s="59"/>
      <c r="T1101" s="59"/>
      <c r="U1101" s="59"/>
      <c r="V1101" s="59"/>
      <c r="W1101" s="59"/>
      <c r="X1101" s="59"/>
    </row>
    <row r="1102" spans="1:24" ht="12.75" customHeight="1" x14ac:dyDescent="0.2">
      <c r="A1102" s="59"/>
      <c r="B1102" s="59"/>
      <c r="C1102" s="59"/>
      <c r="D1102" s="59"/>
      <c r="E1102" s="59"/>
      <c r="F1102" s="59"/>
      <c r="G1102" s="59"/>
      <c r="H1102" s="59"/>
      <c r="I1102" s="59"/>
      <c r="J1102" s="59"/>
      <c r="K1102" s="59"/>
      <c r="L1102" s="59"/>
      <c r="M1102" s="59"/>
      <c r="N1102" s="59"/>
      <c r="O1102" s="59"/>
      <c r="P1102" s="59"/>
      <c r="Q1102" s="59"/>
      <c r="R1102" s="59"/>
      <c r="S1102" s="59"/>
      <c r="T1102" s="59"/>
      <c r="U1102" s="59"/>
      <c r="V1102" s="59"/>
      <c r="W1102" s="59"/>
      <c r="X1102" s="59"/>
    </row>
    <row r="1103" spans="1:24" ht="12.75" customHeight="1" x14ac:dyDescent="0.2">
      <c r="A1103" s="59"/>
      <c r="B1103" s="59"/>
      <c r="C1103" s="59"/>
      <c r="D1103" s="59"/>
      <c r="E1103" s="59"/>
      <c r="F1103" s="59"/>
      <c r="G1103" s="59"/>
      <c r="H1103" s="59"/>
      <c r="I1103" s="59"/>
      <c r="J1103" s="59"/>
      <c r="K1103" s="59"/>
      <c r="L1103" s="59"/>
      <c r="M1103" s="59"/>
      <c r="N1103" s="59"/>
      <c r="O1103" s="59"/>
      <c r="P1103" s="59"/>
      <c r="Q1103" s="59"/>
      <c r="R1103" s="59"/>
      <c r="S1103" s="59"/>
      <c r="T1103" s="59"/>
      <c r="U1103" s="59"/>
      <c r="V1103" s="59"/>
      <c r="W1103" s="59"/>
      <c r="X1103" s="59"/>
    </row>
    <row r="1104" spans="1:24" ht="12.75" customHeight="1" x14ac:dyDescent="0.2">
      <c r="A1104" s="59"/>
      <c r="B1104" s="59"/>
      <c r="C1104" s="59"/>
      <c r="D1104" s="59"/>
      <c r="E1104" s="59"/>
      <c r="F1104" s="59"/>
      <c r="G1104" s="59"/>
      <c r="H1104" s="59"/>
      <c r="I1104" s="59"/>
      <c r="J1104" s="59"/>
      <c r="K1104" s="59"/>
      <c r="L1104" s="59"/>
      <c r="M1104" s="59"/>
      <c r="N1104" s="59"/>
      <c r="O1104" s="59"/>
      <c r="P1104" s="59"/>
      <c r="Q1104" s="59"/>
      <c r="R1104" s="59"/>
      <c r="S1104" s="59"/>
      <c r="T1104" s="59"/>
      <c r="U1104" s="59"/>
      <c r="V1104" s="59"/>
      <c r="W1104" s="59"/>
      <c r="X1104" s="59"/>
    </row>
    <row r="1105" spans="1:24" ht="12.75" customHeight="1" x14ac:dyDescent="0.2">
      <c r="A1105" s="59"/>
      <c r="B1105" s="59"/>
      <c r="C1105" s="59"/>
      <c r="D1105" s="59"/>
      <c r="E1105" s="59"/>
      <c r="F1105" s="59"/>
      <c r="G1105" s="59"/>
      <c r="H1105" s="59"/>
      <c r="I1105" s="59"/>
      <c r="J1105" s="59"/>
      <c r="K1105" s="59"/>
      <c r="L1105" s="59"/>
      <c r="M1105" s="59"/>
      <c r="N1105" s="59"/>
      <c r="O1105" s="59"/>
      <c r="P1105" s="59"/>
      <c r="Q1105" s="59"/>
      <c r="R1105" s="59"/>
      <c r="S1105" s="59"/>
      <c r="T1105" s="59"/>
      <c r="U1105" s="59"/>
      <c r="V1105" s="59"/>
      <c r="W1105" s="59"/>
      <c r="X1105" s="59"/>
    </row>
    <row r="1106" spans="1:24" ht="12.75" customHeight="1" x14ac:dyDescent="0.2">
      <c r="A1106" s="59"/>
      <c r="B1106" s="59"/>
      <c r="C1106" s="59"/>
      <c r="D1106" s="59"/>
      <c r="E1106" s="59"/>
      <c r="F1106" s="59"/>
      <c r="G1106" s="59"/>
      <c r="H1106" s="59"/>
      <c r="I1106" s="59"/>
      <c r="J1106" s="59"/>
      <c r="K1106" s="59"/>
      <c r="L1106" s="59"/>
      <c r="M1106" s="59"/>
      <c r="N1106" s="59"/>
      <c r="O1106" s="59"/>
      <c r="P1106" s="59"/>
      <c r="Q1106" s="59"/>
      <c r="R1106" s="59"/>
      <c r="S1106" s="59"/>
      <c r="T1106" s="59"/>
      <c r="U1106" s="59"/>
      <c r="V1106" s="59"/>
      <c r="W1106" s="59"/>
      <c r="X1106" s="59"/>
    </row>
    <row r="1107" spans="1:24" ht="12.75" customHeight="1" x14ac:dyDescent="0.2">
      <c r="A1107" s="59"/>
      <c r="B1107" s="59"/>
      <c r="C1107" s="59"/>
      <c r="D1107" s="59"/>
      <c r="E1107" s="59"/>
      <c r="F1107" s="59"/>
      <c r="G1107" s="59"/>
      <c r="H1107" s="59"/>
      <c r="I1107" s="59"/>
      <c r="J1107" s="59"/>
      <c r="K1107" s="59"/>
      <c r="L1107" s="59"/>
      <c r="M1107" s="59"/>
      <c r="N1107" s="59"/>
      <c r="O1107" s="59"/>
      <c r="P1107" s="59"/>
      <c r="Q1107" s="59"/>
      <c r="R1107" s="59"/>
      <c r="S1107" s="59"/>
      <c r="T1107" s="59"/>
      <c r="U1107" s="59"/>
      <c r="V1107" s="59"/>
      <c r="W1107" s="59"/>
      <c r="X1107" s="59"/>
    </row>
    <row r="1108" spans="1:24" ht="12.75" customHeight="1" x14ac:dyDescent="0.2">
      <c r="A1108" s="59"/>
      <c r="B1108" s="59"/>
      <c r="C1108" s="59"/>
      <c r="D1108" s="59"/>
      <c r="E1108" s="59"/>
      <c r="F1108" s="59"/>
      <c r="G1108" s="59"/>
      <c r="H1108" s="59"/>
      <c r="I1108" s="59"/>
      <c r="J1108" s="59"/>
      <c r="K1108" s="59"/>
      <c r="L1108" s="59"/>
      <c r="M1108" s="59"/>
      <c r="N1108" s="59"/>
      <c r="O1108" s="59"/>
      <c r="P1108" s="59"/>
      <c r="Q1108" s="59"/>
      <c r="R1108" s="59"/>
      <c r="S1108" s="59"/>
      <c r="T1108" s="59"/>
      <c r="U1108" s="59"/>
      <c r="V1108" s="59"/>
      <c r="W1108" s="59"/>
      <c r="X1108" s="59"/>
    </row>
    <row r="1109" spans="1:24" ht="12.75" customHeight="1" x14ac:dyDescent="0.2">
      <c r="A1109" s="59"/>
      <c r="B1109" s="59"/>
      <c r="C1109" s="59"/>
      <c r="D1109" s="59"/>
      <c r="E1109" s="59"/>
      <c r="F1109" s="59"/>
      <c r="G1109" s="59"/>
      <c r="H1109" s="59"/>
      <c r="I1109" s="59"/>
      <c r="J1109" s="59"/>
      <c r="K1109" s="59"/>
      <c r="L1109" s="59"/>
      <c r="M1109" s="59"/>
      <c r="N1109" s="59"/>
      <c r="O1109" s="59"/>
      <c r="P1109" s="59"/>
      <c r="Q1109" s="59"/>
      <c r="R1109" s="59"/>
      <c r="S1109" s="59"/>
      <c r="T1109" s="59"/>
      <c r="U1109" s="59"/>
      <c r="V1109" s="59"/>
      <c r="W1109" s="59"/>
      <c r="X1109" s="59"/>
    </row>
    <row r="1110" spans="1:24" ht="12.75" customHeight="1" x14ac:dyDescent="0.2">
      <c r="A1110" s="59"/>
      <c r="B1110" s="59"/>
      <c r="C1110" s="59"/>
      <c r="D1110" s="59"/>
      <c r="E1110" s="59"/>
      <c r="F1110" s="59"/>
      <c r="G1110" s="59"/>
      <c r="H1110" s="59"/>
      <c r="I1110" s="59"/>
      <c r="J1110" s="59"/>
      <c r="K1110" s="59"/>
      <c r="L1110" s="59"/>
      <c r="M1110" s="59"/>
      <c r="N1110" s="59"/>
      <c r="O1110" s="59"/>
      <c r="P1110" s="59"/>
      <c r="Q1110" s="59"/>
      <c r="R1110" s="59"/>
      <c r="S1110" s="59"/>
      <c r="T1110" s="59"/>
      <c r="U1110" s="59"/>
      <c r="V1110" s="59"/>
      <c r="W1110" s="59"/>
      <c r="X1110" s="59"/>
    </row>
    <row r="1111" spans="1:24" ht="12.75" customHeight="1" x14ac:dyDescent="0.2">
      <c r="A1111" s="59"/>
      <c r="B1111" s="59"/>
      <c r="C1111" s="59"/>
      <c r="D1111" s="59"/>
      <c r="E1111" s="59"/>
      <c r="F1111" s="59"/>
      <c r="G1111" s="59"/>
      <c r="H1111" s="59"/>
      <c r="I1111" s="59"/>
      <c r="J1111" s="59"/>
      <c r="K1111" s="59"/>
      <c r="L1111" s="59"/>
      <c r="M1111" s="59"/>
      <c r="N1111" s="59"/>
      <c r="O1111" s="59"/>
      <c r="P1111" s="59"/>
      <c r="Q1111" s="59"/>
      <c r="R1111" s="59"/>
      <c r="S1111" s="59"/>
      <c r="T1111" s="59"/>
      <c r="U1111" s="59"/>
      <c r="V1111" s="59"/>
      <c r="W1111" s="59"/>
      <c r="X1111" s="59"/>
    </row>
    <row r="1112" spans="1:24" ht="12.75" customHeight="1" x14ac:dyDescent="0.2">
      <c r="A1112" s="59"/>
      <c r="B1112" s="59"/>
      <c r="C1112" s="59"/>
      <c r="D1112" s="59"/>
      <c r="E1112" s="59"/>
      <c r="F1112" s="59"/>
      <c r="G1112" s="59"/>
      <c r="H1112" s="59"/>
      <c r="I1112" s="59"/>
      <c r="J1112" s="59"/>
      <c r="K1112" s="59"/>
      <c r="L1112" s="59"/>
      <c r="M1112" s="59"/>
      <c r="N1112" s="59"/>
      <c r="O1112" s="59"/>
      <c r="P1112" s="59"/>
      <c r="Q1112" s="59"/>
      <c r="R1112" s="59"/>
      <c r="S1112" s="59"/>
      <c r="T1112" s="59"/>
      <c r="U1112" s="59"/>
      <c r="V1112" s="59"/>
      <c r="W1112" s="59"/>
      <c r="X1112" s="59"/>
    </row>
    <row r="1113" spans="1:24" ht="12.75" customHeight="1" x14ac:dyDescent="0.2">
      <c r="A1113" s="59"/>
      <c r="B1113" s="59"/>
      <c r="C1113" s="59"/>
      <c r="D1113" s="59"/>
      <c r="E1113" s="59"/>
      <c r="F1113" s="59"/>
      <c r="G1113" s="59"/>
      <c r="H1113" s="59"/>
      <c r="I1113" s="59"/>
      <c r="J1113" s="59"/>
      <c r="K1113" s="59"/>
      <c r="L1113" s="59"/>
      <c r="M1113" s="59"/>
      <c r="N1113" s="59"/>
      <c r="O1113" s="59"/>
      <c r="P1113" s="59"/>
      <c r="Q1113" s="59"/>
      <c r="R1113" s="59"/>
      <c r="S1113" s="59"/>
      <c r="T1113" s="59"/>
      <c r="U1113" s="59"/>
      <c r="V1113" s="59"/>
      <c r="W1113" s="59"/>
      <c r="X1113" s="59"/>
    </row>
    <row r="1114" spans="1:24" ht="12.75" customHeight="1" x14ac:dyDescent="0.2">
      <c r="A1114" s="59"/>
      <c r="B1114" s="59"/>
      <c r="C1114" s="59"/>
      <c r="D1114" s="59"/>
      <c r="E1114" s="59"/>
      <c r="F1114" s="59"/>
      <c r="G1114" s="59"/>
      <c r="H1114" s="59"/>
      <c r="I1114" s="59"/>
      <c r="J1114" s="59"/>
      <c r="K1114" s="59"/>
      <c r="L1114" s="59"/>
      <c r="M1114" s="59"/>
      <c r="N1114" s="59"/>
      <c r="O1114" s="59"/>
      <c r="P1114" s="59"/>
      <c r="Q1114" s="59"/>
      <c r="R1114" s="59"/>
      <c r="S1114" s="59"/>
      <c r="T1114" s="59"/>
      <c r="U1114" s="59"/>
      <c r="V1114" s="59"/>
      <c r="W1114" s="59"/>
      <c r="X1114" s="59"/>
    </row>
    <row r="1115" spans="1:24" ht="12.75" customHeight="1" x14ac:dyDescent="0.2">
      <c r="A1115" s="59"/>
      <c r="B1115" s="59"/>
      <c r="C1115" s="59"/>
      <c r="D1115" s="59"/>
      <c r="E1115" s="59"/>
      <c r="F1115" s="59"/>
      <c r="G1115" s="59"/>
      <c r="H1115" s="59"/>
      <c r="I1115" s="59"/>
      <c r="J1115" s="59"/>
      <c r="K1115" s="59"/>
      <c r="L1115" s="59"/>
      <c r="M1115" s="59"/>
      <c r="N1115" s="59"/>
      <c r="O1115" s="59"/>
      <c r="P1115" s="59"/>
      <c r="Q1115" s="59"/>
      <c r="R1115" s="59"/>
      <c r="S1115" s="59"/>
      <c r="T1115" s="59"/>
      <c r="U1115" s="59"/>
      <c r="V1115" s="59"/>
      <c r="W1115" s="59"/>
      <c r="X1115" s="59"/>
    </row>
    <row r="1116" spans="1:24" ht="12.75" customHeight="1" x14ac:dyDescent="0.2">
      <c r="A1116" s="59"/>
      <c r="B1116" s="59"/>
      <c r="C1116" s="59"/>
      <c r="D1116" s="59"/>
      <c r="E1116" s="59"/>
      <c r="F1116" s="59"/>
      <c r="G1116" s="59"/>
      <c r="H1116" s="59"/>
      <c r="I1116" s="59"/>
      <c r="J1116" s="59"/>
      <c r="K1116" s="59"/>
      <c r="L1116" s="59"/>
      <c r="M1116" s="59"/>
      <c r="N1116" s="59"/>
      <c r="O1116" s="59"/>
      <c r="P1116" s="59"/>
      <c r="Q1116" s="59"/>
      <c r="R1116" s="59"/>
      <c r="S1116" s="59"/>
      <c r="T1116" s="59"/>
      <c r="U1116" s="59"/>
      <c r="V1116" s="59"/>
      <c r="W1116" s="59"/>
      <c r="X1116" s="59"/>
    </row>
    <row r="1117" spans="1:24" ht="12.75" customHeight="1" x14ac:dyDescent="0.2">
      <c r="A1117" s="59"/>
      <c r="B1117" s="59"/>
      <c r="C1117" s="59"/>
      <c r="D1117" s="59"/>
      <c r="E1117" s="59"/>
      <c r="F1117" s="59"/>
      <c r="G1117" s="59"/>
      <c r="H1117" s="59"/>
      <c r="I1117" s="59"/>
      <c r="J1117" s="59"/>
      <c r="K1117" s="59"/>
      <c r="L1117" s="59"/>
      <c r="M1117" s="59"/>
      <c r="N1117" s="59"/>
      <c r="O1117" s="59"/>
      <c r="P1117" s="59"/>
      <c r="Q1117" s="59"/>
      <c r="R1117" s="59"/>
      <c r="S1117" s="59"/>
      <c r="T1117" s="59"/>
      <c r="U1117" s="59"/>
      <c r="V1117" s="59"/>
      <c r="W1117" s="59"/>
      <c r="X1117" s="59"/>
    </row>
    <row r="1118" spans="1:24" ht="12.75" customHeight="1" x14ac:dyDescent="0.2">
      <c r="A1118" s="59"/>
      <c r="B1118" s="59"/>
      <c r="C1118" s="59"/>
      <c r="D1118" s="59"/>
      <c r="E1118" s="59"/>
      <c r="F1118" s="59"/>
      <c r="G1118" s="59"/>
      <c r="H1118" s="59"/>
      <c r="I1118" s="59"/>
      <c r="J1118" s="59"/>
      <c r="K1118" s="59"/>
      <c r="L1118" s="59"/>
      <c r="M1118" s="59"/>
      <c r="N1118" s="59"/>
      <c r="O1118" s="59"/>
      <c r="P1118" s="59"/>
      <c r="Q1118" s="59"/>
      <c r="R1118" s="59"/>
      <c r="S1118" s="59"/>
      <c r="T1118" s="59"/>
      <c r="U1118" s="59"/>
      <c r="V1118" s="59"/>
      <c r="W1118" s="59"/>
      <c r="X1118" s="59"/>
    </row>
    <row r="1119" spans="1:24" ht="12.75" customHeight="1" x14ac:dyDescent="0.2">
      <c r="A1119" s="59"/>
      <c r="B1119" s="59"/>
      <c r="C1119" s="59"/>
      <c r="D1119" s="59"/>
      <c r="E1119" s="59"/>
      <c r="F1119" s="59"/>
      <c r="G1119" s="59"/>
      <c r="H1119" s="59"/>
      <c r="I1119" s="59"/>
      <c r="J1119" s="59"/>
      <c r="K1119" s="59"/>
      <c r="L1119" s="59"/>
      <c r="M1119" s="59"/>
      <c r="N1119" s="59"/>
      <c r="O1119" s="59"/>
      <c r="P1119" s="59"/>
      <c r="Q1119" s="59"/>
      <c r="R1119" s="59"/>
      <c r="S1119" s="59"/>
      <c r="T1119" s="59"/>
      <c r="U1119" s="59"/>
      <c r="V1119" s="59"/>
      <c r="W1119" s="59"/>
      <c r="X1119" s="59"/>
    </row>
    <row r="1120" spans="1:24" ht="12.75" customHeight="1" x14ac:dyDescent="0.2">
      <c r="A1120" s="59"/>
      <c r="B1120" s="59"/>
      <c r="C1120" s="59"/>
      <c r="D1120" s="59"/>
      <c r="E1120" s="59"/>
      <c r="F1120" s="59"/>
      <c r="G1120" s="59"/>
      <c r="H1120" s="59"/>
      <c r="I1120" s="59"/>
      <c r="J1120" s="59"/>
      <c r="K1120" s="59"/>
      <c r="L1120" s="59"/>
      <c r="M1120" s="59"/>
      <c r="N1120" s="59"/>
      <c r="O1120" s="59"/>
      <c r="P1120" s="59"/>
      <c r="Q1120" s="59"/>
      <c r="R1120" s="59"/>
      <c r="S1120" s="59"/>
      <c r="T1120" s="59"/>
      <c r="U1120" s="59"/>
      <c r="V1120" s="59"/>
      <c r="W1120" s="59"/>
      <c r="X1120" s="59"/>
    </row>
    <row r="1121" spans="1:24" ht="12.75" customHeight="1" x14ac:dyDescent="0.2">
      <c r="A1121" s="59"/>
      <c r="B1121" s="59"/>
      <c r="C1121" s="59"/>
      <c r="D1121" s="59"/>
      <c r="E1121" s="59"/>
      <c r="F1121" s="59"/>
      <c r="G1121" s="59"/>
      <c r="H1121" s="59"/>
      <c r="I1121" s="59"/>
      <c r="J1121" s="59"/>
      <c r="K1121" s="59"/>
      <c r="L1121" s="59"/>
      <c r="M1121" s="59"/>
      <c r="N1121" s="59"/>
      <c r="O1121" s="59"/>
      <c r="P1121" s="59"/>
      <c r="Q1121" s="59"/>
      <c r="R1121" s="59"/>
      <c r="S1121" s="59"/>
      <c r="T1121" s="59"/>
      <c r="U1121" s="59"/>
      <c r="V1121" s="59"/>
      <c r="W1121" s="59"/>
      <c r="X1121" s="59"/>
    </row>
    <row r="1122" spans="1:24" ht="12.75" customHeight="1" x14ac:dyDescent="0.2">
      <c r="A1122" s="59"/>
      <c r="B1122" s="59"/>
      <c r="C1122" s="59"/>
      <c r="D1122" s="59"/>
      <c r="E1122" s="59"/>
      <c r="F1122" s="59"/>
      <c r="G1122" s="59"/>
      <c r="H1122" s="59"/>
      <c r="I1122" s="59"/>
      <c r="J1122" s="59"/>
      <c r="K1122" s="59"/>
      <c r="L1122" s="59"/>
      <c r="M1122" s="59"/>
      <c r="N1122" s="59"/>
      <c r="O1122" s="59"/>
      <c r="P1122" s="59"/>
      <c r="Q1122" s="59"/>
      <c r="R1122" s="59"/>
      <c r="S1122" s="59"/>
      <c r="T1122" s="59"/>
      <c r="U1122" s="59"/>
      <c r="V1122" s="59"/>
      <c r="W1122" s="59"/>
      <c r="X1122" s="59"/>
    </row>
    <row r="1123" spans="1:24" ht="12.75" customHeight="1" x14ac:dyDescent="0.2">
      <c r="A1123" s="59"/>
      <c r="B1123" s="59"/>
      <c r="C1123" s="59"/>
      <c r="D1123" s="59"/>
      <c r="E1123" s="59"/>
      <c r="F1123" s="59"/>
      <c r="G1123" s="59"/>
      <c r="H1123" s="59"/>
      <c r="I1123" s="59"/>
      <c r="J1123" s="59"/>
      <c r="K1123" s="59"/>
      <c r="L1123" s="59"/>
      <c r="M1123" s="59"/>
      <c r="N1123" s="59"/>
      <c r="O1123" s="59"/>
      <c r="P1123" s="59"/>
      <c r="Q1123" s="59"/>
      <c r="R1123" s="59"/>
      <c r="S1123" s="59"/>
      <c r="T1123" s="59"/>
      <c r="U1123" s="59"/>
      <c r="V1123" s="59"/>
      <c r="W1123" s="59"/>
      <c r="X1123" s="59"/>
    </row>
    <row r="1124" spans="1:24" ht="12.75" customHeight="1" x14ac:dyDescent="0.2">
      <c r="A1124" s="59"/>
      <c r="B1124" s="59"/>
      <c r="C1124" s="59"/>
      <c r="D1124" s="59"/>
      <c r="E1124" s="59"/>
      <c r="F1124" s="59"/>
      <c r="G1124" s="59"/>
      <c r="H1124" s="59"/>
      <c r="I1124" s="59"/>
      <c r="J1124" s="59"/>
      <c r="K1124" s="59"/>
      <c r="L1124" s="59"/>
      <c r="M1124" s="59"/>
      <c r="N1124" s="59"/>
      <c r="O1124" s="59"/>
      <c r="P1124" s="59"/>
      <c r="Q1124" s="59"/>
      <c r="R1124" s="59"/>
      <c r="S1124" s="59"/>
      <c r="T1124" s="59"/>
      <c r="U1124" s="59"/>
      <c r="V1124" s="59"/>
      <c r="W1124" s="59"/>
      <c r="X1124" s="59"/>
    </row>
    <row r="1125" spans="1:24" ht="12.75" customHeight="1" x14ac:dyDescent="0.2">
      <c r="A1125" s="59"/>
      <c r="B1125" s="59"/>
      <c r="C1125" s="59"/>
      <c r="D1125" s="59"/>
      <c r="E1125" s="59"/>
      <c r="F1125" s="59"/>
      <c r="G1125" s="59"/>
      <c r="H1125" s="59"/>
      <c r="I1125" s="59"/>
      <c r="J1125" s="59"/>
      <c r="K1125" s="59"/>
      <c r="L1125" s="59"/>
      <c r="M1125" s="59"/>
      <c r="N1125" s="59"/>
      <c r="O1125" s="59"/>
      <c r="P1125" s="59"/>
      <c r="Q1125" s="59"/>
      <c r="R1125" s="59"/>
      <c r="S1125" s="59"/>
      <c r="T1125" s="59"/>
      <c r="U1125" s="59"/>
      <c r="V1125" s="59"/>
      <c r="W1125" s="59"/>
      <c r="X1125" s="59"/>
    </row>
    <row r="1126" spans="1:24" ht="12.75" customHeight="1" x14ac:dyDescent="0.2">
      <c r="A1126" s="59"/>
      <c r="B1126" s="59"/>
      <c r="C1126" s="59"/>
      <c r="D1126" s="59"/>
      <c r="E1126" s="59"/>
      <c r="F1126" s="59"/>
      <c r="G1126" s="59"/>
      <c r="H1126" s="59"/>
      <c r="I1126" s="59"/>
      <c r="J1126" s="59"/>
      <c r="K1126" s="59"/>
      <c r="L1126" s="59"/>
      <c r="M1126" s="59"/>
      <c r="N1126" s="59"/>
      <c r="O1126" s="59"/>
      <c r="P1126" s="59"/>
      <c r="Q1126" s="59"/>
      <c r="R1126" s="59"/>
      <c r="S1126" s="59"/>
      <c r="T1126" s="59"/>
      <c r="U1126" s="59"/>
      <c r="V1126" s="59"/>
      <c r="W1126" s="59"/>
      <c r="X1126" s="59"/>
    </row>
    <row r="1127" spans="1:24" ht="12.75" customHeight="1" x14ac:dyDescent="0.2">
      <c r="A1127" s="59"/>
      <c r="B1127" s="59"/>
      <c r="C1127" s="59"/>
      <c r="D1127" s="59"/>
      <c r="E1127" s="59"/>
      <c r="F1127" s="59"/>
      <c r="G1127" s="59"/>
      <c r="H1127" s="59"/>
      <c r="I1127" s="59"/>
      <c r="J1127" s="59"/>
      <c r="K1127" s="59"/>
      <c r="L1127" s="59"/>
      <c r="M1127" s="59"/>
      <c r="N1127" s="59"/>
      <c r="O1127" s="59"/>
      <c r="P1127" s="59"/>
      <c r="Q1127" s="59"/>
      <c r="R1127" s="59"/>
      <c r="S1127" s="59"/>
      <c r="T1127" s="59"/>
      <c r="U1127" s="59"/>
      <c r="V1127" s="59"/>
      <c r="W1127" s="59"/>
      <c r="X1127" s="59"/>
    </row>
    <row r="1128" spans="1:24" ht="12.75" customHeight="1" x14ac:dyDescent="0.2">
      <c r="A1128" s="59"/>
      <c r="B1128" s="59"/>
      <c r="C1128" s="59"/>
      <c r="D1128" s="59"/>
      <c r="E1128" s="59"/>
      <c r="F1128" s="59"/>
      <c r="G1128" s="59"/>
      <c r="H1128" s="59"/>
      <c r="I1128" s="59"/>
      <c r="J1128" s="59"/>
      <c r="K1128" s="59"/>
      <c r="L1128" s="59"/>
      <c r="M1128" s="59"/>
      <c r="N1128" s="59"/>
      <c r="O1128" s="59"/>
      <c r="P1128" s="59"/>
      <c r="Q1128" s="59"/>
      <c r="R1128" s="59"/>
      <c r="S1128" s="59"/>
      <c r="T1128" s="59"/>
      <c r="U1128" s="59"/>
      <c r="V1128" s="59"/>
      <c r="W1128" s="59"/>
      <c r="X1128" s="59"/>
    </row>
    <row r="1129" spans="1:24" ht="12.75" customHeight="1" x14ac:dyDescent="0.2">
      <c r="A1129" s="59"/>
      <c r="B1129" s="59"/>
      <c r="C1129" s="59"/>
      <c r="D1129" s="59"/>
      <c r="E1129" s="59"/>
      <c r="F1129" s="59"/>
      <c r="G1129" s="59"/>
      <c r="H1129" s="59"/>
      <c r="I1129" s="59"/>
      <c r="J1129" s="59"/>
      <c r="K1129" s="59"/>
      <c r="L1129" s="59"/>
      <c r="M1129" s="59"/>
      <c r="N1129" s="59"/>
      <c r="O1129" s="59"/>
      <c r="P1129" s="59"/>
      <c r="Q1129" s="59"/>
      <c r="R1129" s="59"/>
      <c r="S1129" s="59"/>
      <c r="T1129" s="59"/>
      <c r="U1129" s="59"/>
      <c r="V1129" s="59"/>
      <c r="W1129" s="59"/>
      <c r="X1129" s="59"/>
    </row>
    <row r="1130" spans="1:24" ht="12.75" customHeight="1" x14ac:dyDescent="0.2">
      <c r="A1130" s="59"/>
      <c r="B1130" s="59"/>
      <c r="C1130" s="59"/>
      <c r="D1130" s="59"/>
      <c r="E1130" s="59"/>
      <c r="F1130" s="59"/>
      <c r="G1130" s="59"/>
      <c r="H1130" s="59"/>
      <c r="I1130" s="59"/>
      <c r="J1130" s="59"/>
      <c r="K1130" s="59"/>
      <c r="L1130" s="59"/>
      <c r="M1130" s="59"/>
      <c r="N1130" s="59"/>
      <c r="O1130" s="59"/>
      <c r="P1130" s="59"/>
      <c r="Q1130" s="59"/>
      <c r="R1130" s="59"/>
      <c r="S1130" s="59"/>
      <c r="T1130" s="59"/>
      <c r="U1130" s="59"/>
      <c r="V1130" s="59"/>
      <c r="W1130" s="59"/>
      <c r="X1130" s="59"/>
    </row>
    <row r="1131" spans="1:24" ht="12.75" customHeight="1" x14ac:dyDescent="0.2">
      <c r="A1131" s="59"/>
      <c r="B1131" s="59"/>
      <c r="C1131" s="59"/>
      <c r="D1131" s="59"/>
      <c r="E1131" s="59"/>
      <c r="F1131" s="59"/>
      <c r="G1131" s="59"/>
      <c r="H1131" s="59"/>
      <c r="I1131" s="59"/>
      <c r="J1131" s="59"/>
      <c r="K1131" s="59"/>
      <c r="L1131" s="59"/>
      <c r="M1131" s="59"/>
      <c r="N1131" s="59"/>
      <c r="O1131" s="59"/>
      <c r="P1131" s="59"/>
      <c r="Q1131" s="59"/>
      <c r="R1131" s="59"/>
      <c r="S1131" s="59"/>
      <c r="T1131" s="59"/>
      <c r="U1131" s="59"/>
      <c r="V1131" s="59"/>
      <c r="W1131" s="59"/>
      <c r="X1131" s="59"/>
    </row>
    <row r="1132" spans="1:24" ht="12.75" customHeight="1" x14ac:dyDescent="0.2">
      <c r="A1132" s="59"/>
      <c r="B1132" s="59"/>
      <c r="C1132" s="59"/>
      <c r="D1132" s="59"/>
      <c r="E1132" s="59"/>
      <c r="F1132" s="59"/>
      <c r="G1132" s="59"/>
      <c r="H1132" s="59"/>
      <c r="I1132" s="59"/>
      <c r="J1132" s="59"/>
      <c r="K1132" s="59"/>
      <c r="L1132" s="59"/>
      <c r="M1132" s="59"/>
      <c r="N1132" s="59"/>
      <c r="O1132" s="59"/>
      <c r="P1132" s="59"/>
      <c r="Q1132" s="59"/>
      <c r="R1132" s="59"/>
      <c r="S1132" s="59"/>
      <c r="T1132" s="59"/>
      <c r="U1132" s="59"/>
      <c r="V1132" s="59"/>
      <c r="W1132" s="59"/>
      <c r="X1132" s="59"/>
    </row>
    <row r="1133" spans="1:24" ht="12.75" customHeight="1" x14ac:dyDescent="0.2">
      <c r="A1133" s="59"/>
      <c r="B1133" s="59"/>
      <c r="C1133" s="59"/>
      <c r="D1133" s="59"/>
      <c r="E1133" s="59"/>
      <c r="F1133" s="59"/>
      <c r="G1133" s="59"/>
      <c r="H1133" s="59"/>
      <c r="I1133" s="59"/>
      <c r="J1133" s="59"/>
      <c r="K1133" s="59"/>
      <c r="L1133" s="59"/>
      <c r="M1133" s="59"/>
      <c r="N1133" s="59"/>
      <c r="O1133" s="59"/>
      <c r="P1133" s="59"/>
      <c r="Q1133" s="59"/>
      <c r="R1133" s="59"/>
      <c r="S1133" s="59"/>
      <c r="T1133" s="59"/>
      <c r="U1133" s="59"/>
      <c r="V1133" s="59"/>
      <c r="W1133" s="59"/>
      <c r="X1133" s="59"/>
    </row>
    <row r="1134" spans="1:24" ht="12.75" customHeight="1" x14ac:dyDescent="0.2">
      <c r="A1134" s="59"/>
      <c r="B1134" s="59"/>
      <c r="C1134" s="59"/>
      <c r="D1134" s="59"/>
      <c r="E1134" s="59"/>
      <c r="F1134" s="59"/>
      <c r="G1134" s="59"/>
      <c r="H1134" s="59"/>
      <c r="I1134" s="59"/>
      <c r="J1134" s="59"/>
      <c r="K1134" s="59"/>
      <c r="L1134" s="59"/>
      <c r="M1134" s="59"/>
      <c r="N1134" s="59"/>
      <c r="O1134" s="59"/>
      <c r="P1134" s="59"/>
      <c r="Q1134" s="59"/>
      <c r="R1134" s="59"/>
      <c r="S1134" s="59"/>
      <c r="T1134" s="59"/>
      <c r="U1134" s="59"/>
      <c r="V1134" s="59"/>
      <c r="W1134" s="59"/>
      <c r="X1134" s="59"/>
    </row>
    <row r="1135" spans="1:24" ht="12.75" customHeight="1" x14ac:dyDescent="0.2">
      <c r="A1135" s="59"/>
      <c r="B1135" s="59"/>
      <c r="C1135" s="59"/>
      <c r="D1135" s="59"/>
      <c r="E1135" s="59"/>
      <c r="F1135" s="59"/>
      <c r="G1135" s="59"/>
      <c r="H1135" s="59"/>
      <c r="I1135" s="59"/>
      <c r="J1135" s="59"/>
      <c r="K1135" s="59"/>
      <c r="L1135" s="59"/>
      <c r="M1135" s="59"/>
      <c r="N1135" s="59"/>
      <c r="O1135" s="59"/>
      <c r="P1135" s="59"/>
      <c r="Q1135" s="59"/>
      <c r="R1135" s="59"/>
      <c r="S1135" s="59"/>
      <c r="T1135" s="59"/>
      <c r="U1135" s="59"/>
      <c r="V1135" s="59"/>
      <c r="W1135" s="59"/>
      <c r="X1135" s="59"/>
    </row>
    <row r="1136" spans="1:24" ht="12.75" customHeight="1" x14ac:dyDescent="0.2">
      <c r="A1136" s="59"/>
      <c r="B1136" s="59"/>
      <c r="C1136" s="59"/>
      <c r="D1136" s="59"/>
      <c r="E1136" s="59"/>
      <c r="F1136" s="59"/>
      <c r="G1136" s="59"/>
      <c r="H1136" s="59"/>
      <c r="I1136" s="59"/>
      <c r="J1136" s="59"/>
      <c r="K1136" s="59"/>
      <c r="L1136" s="59"/>
      <c r="M1136" s="59"/>
      <c r="N1136" s="59"/>
      <c r="O1136" s="59"/>
      <c r="P1136" s="59"/>
      <c r="Q1136" s="59"/>
      <c r="R1136" s="59"/>
      <c r="S1136" s="59"/>
      <c r="T1136" s="59"/>
      <c r="U1136" s="59"/>
      <c r="V1136" s="59"/>
      <c r="W1136" s="59"/>
      <c r="X1136" s="59"/>
    </row>
    <row r="1137" spans="1:24" ht="12.75" customHeight="1" x14ac:dyDescent="0.2">
      <c r="A1137" s="59"/>
      <c r="B1137" s="59"/>
      <c r="C1137" s="59"/>
      <c r="D1137" s="59"/>
      <c r="E1137" s="59"/>
      <c r="F1137" s="59"/>
      <c r="G1137" s="59"/>
      <c r="H1137" s="59"/>
      <c r="I1137" s="59"/>
      <c r="J1137" s="59"/>
      <c r="K1137" s="59"/>
      <c r="L1137" s="59"/>
      <c r="M1137" s="59"/>
      <c r="N1137" s="59"/>
      <c r="O1137" s="59"/>
      <c r="P1137" s="59"/>
      <c r="Q1137" s="59"/>
      <c r="R1137" s="59"/>
      <c r="S1137" s="59"/>
      <c r="T1137" s="59"/>
      <c r="U1137" s="59"/>
      <c r="V1137" s="59"/>
      <c r="W1137" s="59"/>
      <c r="X1137" s="59"/>
    </row>
    <row r="1138" spans="1:24" ht="12.75" customHeight="1" x14ac:dyDescent="0.2">
      <c r="A1138" s="59"/>
      <c r="B1138" s="59"/>
      <c r="C1138" s="59"/>
      <c r="D1138" s="59"/>
      <c r="E1138" s="59"/>
      <c r="F1138" s="59"/>
      <c r="G1138" s="59"/>
      <c r="H1138" s="59"/>
      <c r="I1138" s="59"/>
      <c r="J1138" s="59"/>
      <c r="K1138" s="59"/>
      <c r="L1138" s="59"/>
      <c r="M1138" s="59"/>
      <c r="N1138" s="59"/>
      <c r="O1138" s="59"/>
      <c r="P1138" s="59"/>
      <c r="Q1138" s="59"/>
      <c r="R1138" s="59"/>
      <c r="S1138" s="59"/>
      <c r="T1138" s="59"/>
      <c r="U1138" s="59"/>
      <c r="V1138" s="59"/>
      <c r="W1138" s="59"/>
      <c r="X1138" s="59"/>
    </row>
    <row r="1139" spans="1:24" ht="12.75" customHeight="1" x14ac:dyDescent="0.2">
      <c r="A1139" s="59"/>
      <c r="B1139" s="59"/>
      <c r="C1139" s="59"/>
      <c r="D1139" s="59"/>
      <c r="E1139" s="59"/>
      <c r="F1139" s="59"/>
      <c r="G1139" s="59"/>
      <c r="H1139" s="59"/>
      <c r="I1139" s="59"/>
      <c r="J1139" s="59"/>
      <c r="K1139" s="59"/>
      <c r="L1139" s="59"/>
      <c r="M1139" s="59"/>
      <c r="N1139" s="59"/>
      <c r="O1139" s="59"/>
      <c r="P1139" s="59"/>
      <c r="Q1139" s="59"/>
      <c r="R1139" s="59"/>
      <c r="S1139" s="59"/>
      <c r="T1139" s="59"/>
      <c r="U1139" s="59"/>
      <c r="V1139" s="59"/>
      <c r="W1139" s="59"/>
      <c r="X1139" s="59"/>
    </row>
    <row r="1140" spans="1:24" ht="12.75" customHeight="1" x14ac:dyDescent="0.2">
      <c r="A1140" s="59"/>
      <c r="B1140" s="59"/>
      <c r="C1140" s="59"/>
      <c r="D1140" s="59"/>
      <c r="E1140" s="59"/>
      <c r="F1140" s="59"/>
      <c r="G1140" s="59"/>
      <c r="H1140" s="59"/>
      <c r="I1140" s="59"/>
      <c r="J1140" s="59"/>
      <c r="K1140" s="59"/>
      <c r="L1140" s="59"/>
      <c r="M1140" s="59"/>
      <c r="N1140" s="59"/>
      <c r="O1140" s="59"/>
      <c r="P1140" s="59"/>
      <c r="Q1140" s="59"/>
      <c r="R1140" s="59"/>
      <c r="S1140" s="59"/>
      <c r="T1140" s="59"/>
      <c r="U1140" s="59"/>
      <c r="V1140" s="59"/>
      <c r="W1140" s="59"/>
      <c r="X1140" s="59"/>
    </row>
    <row r="1141" spans="1:24" ht="12.75" customHeight="1" x14ac:dyDescent="0.2">
      <c r="A1141" s="59"/>
      <c r="B1141" s="59"/>
      <c r="C1141" s="59"/>
      <c r="D1141" s="59"/>
      <c r="E1141" s="59"/>
      <c r="F1141" s="59"/>
      <c r="G1141" s="59"/>
      <c r="H1141" s="59"/>
      <c r="I1141" s="59"/>
      <c r="J1141" s="59"/>
      <c r="K1141" s="59"/>
      <c r="L1141" s="59"/>
      <c r="M1141" s="59"/>
      <c r="N1141" s="59"/>
      <c r="O1141" s="59"/>
      <c r="P1141" s="59"/>
      <c r="Q1141" s="59"/>
      <c r="R1141" s="59"/>
      <c r="S1141" s="59"/>
      <c r="T1141" s="59"/>
      <c r="U1141" s="59"/>
      <c r="V1141" s="59"/>
      <c r="W1141" s="59"/>
      <c r="X1141" s="59"/>
    </row>
    <row r="1142" spans="1:24" ht="12.75" customHeight="1" x14ac:dyDescent="0.2">
      <c r="A1142" s="59"/>
      <c r="B1142" s="59"/>
      <c r="C1142" s="59"/>
      <c r="D1142" s="59"/>
      <c r="E1142" s="59"/>
      <c r="F1142" s="59"/>
      <c r="G1142" s="59"/>
      <c r="H1142" s="59"/>
      <c r="I1142" s="59"/>
      <c r="J1142" s="59"/>
      <c r="K1142" s="59"/>
      <c r="L1142" s="59"/>
      <c r="M1142" s="59"/>
      <c r="N1142" s="59"/>
      <c r="O1142" s="59"/>
      <c r="P1142" s="59"/>
      <c r="Q1142" s="59"/>
      <c r="R1142" s="59"/>
      <c r="S1142" s="59"/>
      <c r="T1142" s="59"/>
      <c r="U1142" s="59"/>
      <c r="V1142" s="59"/>
      <c r="W1142" s="59"/>
      <c r="X1142" s="59"/>
    </row>
    <row r="1143" spans="1:24" ht="12.75" customHeight="1" x14ac:dyDescent="0.2">
      <c r="A1143" s="59"/>
      <c r="B1143" s="59"/>
      <c r="C1143" s="59"/>
      <c r="D1143" s="59"/>
      <c r="E1143" s="59"/>
      <c r="F1143" s="59"/>
      <c r="G1143" s="59"/>
      <c r="H1143" s="59"/>
      <c r="I1143" s="59"/>
      <c r="J1143" s="59"/>
      <c r="K1143" s="59"/>
      <c r="L1143" s="59"/>
      <c r="M1143" s="59"/>
      <c r="N1143" s="59"/>
      <c r="O1143" s="59"/>
      <c r="P1143" s="59"/>
      <c r="Q1143" s="59"/>
      <c r="R1143" s="59"/>
      <c r="S1143" s="59"/>
      <c r="T1143" s="59"/>
      <c r="U1143" s="59"/>
      <c r="V1143" s="59"/>
      <c r="W1143" s="59"/>
      <c r="X1143" s="59"/>
    </row>
    <row r="1144" spans="1:24" ht="12.75" customHeight="1" x14ac:dyDescent="0.2">
      <c r="A1144" s="59"/>
      <c r="B1144" s="59"/>
      <c r="C1144" s="59"/>
      <c r="D1144" s="59"/>
      <c r="E1144" s="59"/>
      <c r="F1144" s="59"/>
      <c r="G1144" s="59"/>
      <c r="H1144" s="59"/>
      <c r="I1144" s="59"/>
      <c r="J1144" s="59"/>
      <c r="K1144" s="59"/>
      <c r="L1144" s="59"/>
      <c r="M1144" s="59"/>
      <c r="N1144" s="59"/>
      <c r="O1144" s="59"/>
      <c r="P1144" s="59"/>
      <c r="Q1144" s="59"/>
      <c r="R1144" s="59"/>
      <c r="S1144" s="59"/>
      <c r="T1144" s="59"/>
      <c r="U1144" s="59"/>
      <c r="V1144" s="59"/>
      <c r="W1144" s="59"/>
      <c r="X1144" s="59"/>
    </row>
    <row r="1145" spans="1:24" ht="12.75" customHeight="1" x14ac:dyDescent="0.2">
      <c r="A1145" s="59"/>
      <c r="B1145" s="59"/>
      <c r="C1145" s="59"/>
      <c r="D1145" s="59"/>
      <c r="E1145" s="59"/>
      <c r="F1145" s="59"/>
      <c r="G1145" s="59"/>
      <c r="H1145" s="59"/>
      <c r="I1145" s="59"/>
      <c r="J1145" s="59"/>
      <c r="K1145" s="59"/>
      <c r="L1145" s="59"/>
      <c r="M1145" s="59"/>
      <c r="N1145" s="59"/>
      <c r="O1145" s="59"/>
      <c r="P1145" s="59"/>
      <c r="Q1145" s="59"/>
      <c r="R1145" s="59"/>
      <c r="S1145" s="59"/>
      <c r="T1145" s="59"/>
      <c r="U1145" s="59"/>
      <c r="V1145" s="59"/>
      <c r="W1145" s="59"/>
      <c r="X1145" s="59"/>
    </row>
    <row r="1146" spans="1:24" ht="12.75" customHeight="1" x14ac:dyDescent="0.2">
      <c r="A1146" s="59"/>
      <c r="B1146" s="59"/>
      <c r="C1146" s="59"/>
      <c r="D1146" s="59"/>
      <c r="E1146" s="59"/>
      <c r="F1146" s="59"/>
      <c r="G1146" s="59"/>
      <c r="H1146" s="59"/>
      <c r="I1146" s="59"/>
      <c r="J1146" s="59"/>
      <c r="K1146" s="59"/>
      <c r="L1146" s="59"/>
      <c r="M1146" s="59"/>
      <c r="N1146" s="59"/>
      <c r="O1146" s="59"/>
      <c r="P1146" s="59"/>
      <c r="Q1146" s="59"/>
      <c r="R1146" s="59"/>
      <c r="S1146" s="59"/>
      <c r="T1146" s="59"/>
      <c r="U1146" s="59"/>
      <c r="V1146" s="59"/>
      <c r="W1146" s="59"/>
      <c r="X1146" s="59"/>
    </row>
    <row r="1147" spans="1:24" ht="12.75" customHeight="1" x14ac:dyDescent="0.2">
      <c r="A1147" s="59"/>
      <c r="B1147" s="59"/>
      <c r="C1147" s="59"/>
      <c r="D1147" s="59"/>
      <c r="E1147" s="59"/>
      <c r="F1147" s="59"/>
      <c r="G1147" s="59"/>
      <c r="H1147" s="59"/>
      <c r="I1147" s="59"/>
      <c r="J1147" s="59"/>
      <c r="K1147" s="59"/>
      <c r="L1147" s="59"/>
      <c r="M1147" s="59"/>
      <c r="N1147" s="59"/>
      <c r="O1147" s="59"/>
      <c r="P1147" s="59"/>
      <c r="Q1147" s="59"/>
      <c r="R1147" s="59"/>
      <c r="S1147" s="59"/>
      <c r="T1147" s="59"/>
      <c r="U1147" s="59"/>
      <c r="V1147" s="59"/>
      <c r="W1147" s="59"/>
      <c r="X1147" s="59"/>
    </row>
    <row r="1148" spans="1:24" ht="12.75" customHeight="1" x14ac:dyDescent="0.2">
      <c r="A1148" s="59"/>
      <c r="B1148" s="59"/>
      <c r="C1148" s="59"/>
      <c r="D1148" s="59"/>
      <c r="E1148" s="59"/>
      <c r="F1148" s="59"/>
      <c r="G1148" s="59"/>
      <c r="H1148" s="59"/>
      <c r="I1148" s="59"/>
      <c r="J1148" s="59"/>
      <c r="K1148" s="59"/>
      <c r="L1148" s="59"/>
      <c r="M1148" s="59"/>
      <c r="N1148" s="59"/>
      <c r="O1148" s="59"/>
      <c r="P1148" s="59"/>
      <c r="Q1148" s="59"/>
      <c r="R1148" s="59"/>
      <c r="S1148" s="59"/>
      <c r="T1148" s="59"/>
      <c r="U1148" s="59"/>
      <c r="V1148" s="59"/>
      <c r="W1148" s="59"/>
      <c r="X1148" s="59"/>
    </row>
    <row r="1149" spans="1:24" ht="12.75" customHeight="1" x14ac:dyDescent="0.2">
      <c r="A1149" s="59"/>
      <c r="B1149" s="59"/>
      <c r="C1149" s="59"/>
      <c r="D1149" s="59"/>
      <c r="E1149" s="59"/>
      <c r="F1149" s="59"/>
      <c r="G1149" s="59"/>
      <c r="H1149" s="59"/>
      <c r="I1149" s="59"/>
      <c r="J1149" s="59"/>
      <c r="K1149" s="59"/>
      <c r="L1149" s="59"/>
      <c r="M1149" s="59"/>
      <c r="N1149" s="59"/>
      <c r="O1149" s="59"/>
      <c r="P1149" s="59"/>
      <c r="Q1149" s="59"/>
      <c r="R1149" s="59"/>
      <c r="S1149" s="59"/>
      <c r="T1149" s="59"/>
      <c r="U1149" s="59"/>
      <c r="V1149" s="59"/>
      <c r="W1149" s="59"/>
      <c r="X1149" s="59"/>
    </row>
    <row r="1150" spans="1:24" ht="12.75" customHeight="1" x14ac:dyDescent="0.2">
      <c r="A1150" s="59"/>
      <c r="B1150" s="59"/>
      <c r="C1150" s="59"/>
      <c r="D1150" s="59"/>
      <c r="E1150" s="59"/>
      <c r="F1150" s="59"/>
      <c r="G1150" s="59"/>
      <c r="H1150" s="59"/>
      <c r="I1150" s="59"/>
      <c r="J1150" s="59"/>
      <c r="K1150" s="59"/>
      <c r="L1150" s="59"/>
      <c r="M1150" s="59"/>
      <c r="N1150" s="59"/>
      <c r="O1150" s="59"/>
      <c r="P1150" s="59"/>
      <c r="Q1150" s="59"/>
      <c r="R1150" s="59"/>
      <c r="S1150" s="59"/>
      <c r="T1150" s="59"/>
      <c r="U1150" s="59"/>
      <c r="V1150" s="59"/>
      <c r="W1150" s="59"/>
      <c r="X1150" s="59"/>
    </row>
    <row r="1151" spans="1:24" ht="12.75" customHeight="1" x14ac:dyDescent="0.2">
      <c r="A1151" s="59"/>
      <c r="B1151" s="59"/>
      <c r="C1151" s="59"/>
      <c r="D1151" s="59"/>
      <c r="E1151" s="59"/>
      <c r="F1151" s="59"/>
      <c r="G1151" s="59"/>
      <c r="H1151" s="59"/>
      <c r="I1151" s="59"/>
      <c r="J1151" s="59"/>
      <c r="K1151" s="59"/>
      <c r="L1151" s="59"/>
      <c r="M1151" s="59"/>
      <c r="N1151" s="59"/>
      <c r="O1151" s="59"/>
      <c r="P1151" s="59"/>
      <c r="Q1151" s="59"/>
      <c r="R1151" s="59"/>
      <c r="S1151" s="59"/>
      <c r="T1151" s="59"/>
      <c r="U1151" s="59"/>
      <c r="V1151" s="59"/>
      <c r="W1151" s="59"/>
      <c r="X1151" s="59"/>
    </row>
    <row r="1152" spans="1:24" ht="12.75" customHeight="1" x14ac:dyDescent="0.2">
      <c r="A1152" s="59"/>
      <c r="B1152" s="59"/>
      <c r="C1152" s="59"/>
      <c r="D1152" s="59"/>
      <c r="E1152" s="59"/>
      <c r="F1152" s="59"/>
      <c r="G1152" s="59"/>
      <c r="H1152" s="59"/>
      <c r="I1152" s="59"/>
      <c r="J1152" s="59"/>
      <c r="K1152" s="59"/>
      <c r="L1152" s="59"/>
      <c r="M1152" s="59"/>
      <c r="N1152" s="59"/>
      <c r="O1152" s="59"/>
      <c r="P1152" s="59"/>
      <c r="Q1152" s="59"/>
      <c r="R1152" s="59"/>
      <c r="S1152" s="59"/>
      <c r="T1152" s="59"/>
      <c r="U1152" s="59"/>
      <c r="V1152" s="59"/>
      <c r="W1152" s="59"/>
      <c r="X1152" s="59"/>
    </row>
    <row r="1153" spans="1:24" ht="12.75" customHeight="1" x14ac:dyDescent="0.2">
      <c r="A1153" s="59"/>
      <c r="B1153" s="59"/>
      <c r="C1153" s="59"/>
      <c r="D1153" s="59"/>
      <c r="E1153" s="59"/>
      <c r="F1153" s="59"/>
      <c r="G1153" s="59"/>
      <c r="H1153" s="59"/>
      <c r="I1153" s="59"/>
      <c r="J1153" s="59"/>
      <c r="K1153" s="59"/>
      <c r="L1153" s="59"/>
      <c r="M1153" s="59"/>
      <c r="N1153" s="59"/>
      <c r="O1153" s="59"/>
      <c r="P1153" s="59"/>
      <c r="Q1153" s="59"/>
      <c r="R1153" s="59"/>
      <c r="S1153" s="59"/>
      <c r="T1153" s="59"/>
      <c r="U1153" s="59"/>
      <c r="V1153" s="59"/>
      <c r="W1153" s="59"/>
      <c r="X1153" s="59"/>
    </row>
    <row r="1154" spans="1:24" ht="12.75" customHeight="1" x14ac:dyDescent="0.2">
      <c r="A1154" s="59"/>
      <c r="B1154" s="59"/>
      <c r="C1154" s="59"/>
      <c r="D1154" s="59"/>
      <c r="E1154" s="59"/>
      <c r="F1154" s="59"/>
      <c r="G1154" s="59"/>
      <c r="H1154" s="59"/>
      <c r="I1154" s="59"/>
      <c r="J1154" s="59"/>
      <c r="K1154" s="59"/>
      <c r="L1154" s="59"/>
      <c r="M1154" s="59"/>
      <c r="N1154" s="59"/>
      <c r="O1154" s="59"/>
      <c r="P1154" s="59"/>
      <c r="Q1154" s="59"/>
      <c r="R1154" s="59"/>
      <c r="S1154" s="59"/>
      <c r="T1154" s="59"/>
      <c r="U1154" s="59"/>
      <c r="V1154" s="59"/>
      <c r="W1154" s="59"/>
      <c r="X1154" s="59"/>
    </row>
    <row r="1155" spans="1:24" ht="12.75" customHeight="1" x14ac:dyDescent="0.2">
      <c r="A1155" s="59"/>
      <c r="B1155" s="59"/>
      <c r="C1155" s="59"/>
      <c r="D1155" s="59"/>
      <c r="E1155" s="59"/>
      <c r="F1155" s="59"/>
      <c r="G1155" s="59"/>
      <c r="H1155" s="59"/>
      <c r="I1155" s="59"/>
      <c r="J1155" s="59"/>
      <c r="K1155" s="59"/>
      <c r="L1155" s="59"/>
      <c r="M1155" s="59"/>
      <c r="N1155" s="59"/>
      <c r="O1155" s="59"/>
      <c r="P1155" s="59"/>
      <c r="Q1155" s="59"/>
      <c r="R1155" s="59"/>
      <c r="S1155" s="59"/>
      <c r="T1155" s="59"/>
      <c r="U1155" s="59"/>
      <c r="V1155" s="59"/>
      <c r="W1155" s="59"/>
      <c r="X1155" s="59"/>
    </row>
    <row r="1156" spans="1:24" ht="12.75" customHeight="1" x14ac:dyDescent="0.2">
      <c r="A1156" s="59"/>
      <c r="B1156" s="59"/>
      <c r="C1156" s="59"/>
      <c r="D1156" s="59"/>
      <c r="E1156" s="59"/>
      <c r="F1156" s="59"/>
      <c r="G1156" s="59"/>
      <c r="H1156" s="59"/>
      <c r="I1156" s="59"/>
      <c r="J1156" s="59"/>
      <c r="K1156" s="59"/>
      <c r="L1156" s="59"/>
      <c r="M1156" s="59"/>
      <c r="N1156" s="59"/>
      <c r="O1156" s="59"/>
      <c r="P1156" s="59"/>
      <c r="Q1156" s="59"/>
      <c r="R1156" s="59"/>
      <c r="S1156" s="59"/>
      <c r="T1156" s="59"/>
      <c r="U1156" s="59"/>
      <c r="V1156" s="59"/>
      <c r="W1156" s="59"/>
      <c r="X1156" s="59"/>
    </row>
    <row r="1157" spans="1:24" ht="12.75" customHeight="1" x14ac:dyDescent="0.2">
      <c r="A1157" s="59"/>
      <c r="B1157" s="59"/>
      <c r="C1157" s="59"/>
      <c r="D1157" s="59"/>
      <c r="E1157" s="59"/>
      <c r="F1157" s="59"/>
      <c r="G1157" s="59"/>
      <c r="H1157" s="59"/>
      <c r="I1157" s="59"/>
      <c r="J1157" s="59"/>
      <c r="K1157" s="59"/>
      <c r="L1157" s="59"/>
      <c r="M1157" s="59"/>
      <c r="N1157" s="59"/>
      <c r="O1157" s="59"/>
      <c r="P1157" s="59"/>
      <c r="Q1157" s="59"/>
      <c r="R1157" s="59"/>
      <c r="S1157" s="59"/>
      <c r="T1157" s="59"/>
      <c r="U1157" s="59"/>
      <c r="V1157" s="59"/>
      <c r="W1157" s="59"/>
      <c r="X1157" s="59"/>
    </row>
    <row r="1158" spans="1:24" ht="12.75" customHeight="1" x14ac:dyDescent="0.2">
      <c r="A1158" s="59"/>
      <c r="B1158" s="59"/>
      <c r="C1158" s="59"/>
      <c r="D1158" s="59"/>
      <c r="E1158" s="59"/>
      <c r="F1158" s="59"/>
      <c r="G1158" s="59"/>
      <c r="H1158" s="59"/>
      <c r="I1158" s="59"/>
      <c r="J1158" s="59"/>
      <c r="K1158" s="59"/>
      <c r="L1158" s="59"/>
      <c r="M1158" s="59"/>
      <c r="N1158" s="59"/>
      <c r="O1158" s="59"/>
      <c r="P1158" s="59"/>
      <c r="Q1158" s="59"/>
      <c r="R1158" s="59"/>
      <c r="S1158" s="59"/>
      <c r="T1158" s="59"/>
      <c r="U1158" s="59"/>
      <c r="V1158" s="59"/>
      <c r="W1158" s="59"/>
      <c r="X1158" s="59"/>
    </row>
    <row r="1159" spans="1:24" ht="12.75" customHeight="1" x14ac:dyDescent="0.2">
      <c r="A1159" s="59"/>
      <c r="B1159" s="59"/>
      <c r="C1159" s="59"/>
      <c r="D1159" s="59"/>
      <c r="E1159" s="59"/>
      <c r="F1159" s="59"/>
      <c r="G1159" s="59"/>
      <c r="H1159" s="59"/>
      <c r="I1159" s="59"/>
      <c r="J1159" s="59"/>
      <c r="K1159" s="59"/>
      <c r="L1159" s="59"/>
      <c r="M1159" s="59"/>
      <c r="N1159" s="59"/>
      <c r="O1159" s="59"/>
      <c r="P1159" s="59"/>
      <c r="Q1159" s="59"/>
      <c r="R1159" s="59"/>
      <c r="S1159" s="59"/>
      <c r="T1159" s="59"/>
      <c r="U1159" s="59"/>
      <c r="V1159" s="59"/>
      <c r="W1159" s="59"/>
      <c r="X1159" s="59"/>
    </row>
    <row r="1160" spans="1:24" ht="12.75" customHeight="1" x14ac:dyDescent="0.2">
      <c r="A1160" s="59"/>
      <c r="B1160" s="59"/>
      <c r="C1160" s="59"/>
      <c r="D1160" s="59"/>
      <c r="E1160" s="59"/>
      <c r="F1160" s="59"/>
      <c r="G1160" s="59"/>
      <c r="H1160" s="59"/>
      <c r="I1160" s="59"/>
      <c r="J1160" s="59"/>
      <c r="K1160" s="59"/>
      <c r="L1160" s="59"/>
      <c r="M1160" s="59"/>
      <c r="N1160" s="59"/>
      <c r="O1160" s="59"/>
      <c r="P1160" s="59"/>
      <c r="Q1160" s="59"/>
      <c r="R1160" s="59"/>
      <c r="S1160" s="59"/>
      <c r="T1160" s="59"/>
      <c r="U1160" s="59"/>
      <c r="V1160" s="59"/>
      <c r="W1160" s="59"/>
      <c r="X1160" s="59"/>
    </row>
    <row r="1161" spans="1:24" ht="12.75" customHeight="1" x14ac:dyDescent="0.2">
      <c r="A1161" s="59"/>
      <c r="B1161" s="59"/>
      <c r="C1161" s="59"/>
      <c r="D1161" s="59"/>
      <c r="E1161" s="59"/>
      <c r="F1161" s="59"/>
      <c r="G1161" s="59"/>
      <c r="H1161" s="59"/>
      <c r="I1161" s="59"/>
      <c r="J1161" s="59"/>
      <c r="K1161" s="59"/>
      <c r="L1161" s="59"/>
      <c r="M1161" s="59"/>
      <c r="N1161" s="59"/>
      <c r="O1161" s="59"/>
      <c r="P1161" s="59"/>
      <c r="Q1161" s="59"/>
      <c r="R1161" s="59"/>
      <c r="S1161" s="59"/>
      <c r="T1161" s="59"/>
      <c r="U1161" s="59"/>
      <c r="V1161" s="59"/>
      <c r="W1161" s="59"/>
      <c r="X1161" s="59"/>
    </row>
    <row r="1162" spans="1:24" ht="12.75" customHeight="1" x14ac:dyDescent="0.2">
      <c r="A1162" s="59"/>
      <c r="B1162" s="59"/>
      <c r="C1162" s="59"/>
      <c r="D1162" s="59"/>
      <c r="E1162" s="59"/>
      <c r="F1162" s="59"/>
      <c r="G1162" s="59"/>
      <c r="H1162" s="59"/>
      <c r="I1162" s="59"/>
      <c r="J1162" s="59"/>
      <c r="K1162" s="59"/>
      <c r="L1162" s="59"/>
      <c r="M1162" s="59"/>
      <c r="N1162" s="59"/>
      <c r="O1162" s="59"/>
      <c r="P1162" s="59"/>
      <c r="Q1162" s="59"/>
      <c r="R1162" s="59"/>
      <c r="S1162" s="59"/>
      <c r="T1162" s="59"/>
      <c r="U1162" s="59"/>
      <c r="V1162" s="59"/>
      <c r="W1162" s="59"/>
      <c r="X1162" s="59"/>
    </row>
    <row r="1163" spans="1:24" ht="12.75" customHeight="1" x14ac:dyDescent="0.2">
      <c r="A1163" s="59"/>
      <c r="B1163" s="59"/>
      <c r="C1163" s="59"/>
      <c r="D1163" s="59"/>
      <c r="E1163" s="59"/>
      <c r="F1163" s="59"/>
      <c r="G1163" s="59"/>
      <c r="H1163" s="59"/>
      <c r="I1163" s="59"/>
      <c r="J1163" s="59"/>
      <c r="K1163" s="59"/>
      <c r="L1163" s="59"/>
      <c r="M1163" s="59"/>
      <c r="N1163" s="59"/>
      <c r="O1163" s="59"/>
      <c r="P1163" s="59"/>
      <c r="Q1163" s="59"/>
      <c r="R1163" s="59"/>
      <c r="S1163" s="59"/>
      <c r="T1163" s="59"/>
      <c r="U1163" s="59"/>
      <c r="V1163" s="59"/>
      <c r="W1163" s="59"/>
      <c r="X1163" s="59"/>
    </row>
    <row r="1164" spans="1:24" ht="12.75" customHeight="1" x14ac:dyDescent="0.2">
      <c r="A1164" s="59"/>
      <c r="B1164" s="59"/>
      <c r="C1164" s="59"/>
      <c r="D1164" s="59"/>
      <c r="E1164" s="59"/>
      <c r="F1164" s="59"/>
      <c r="G1164" s="59"/>
      <c r="H1164" s="59"/>
      <c r="I1164" s="59"/>
      <c r="J1164" s="59"/>
      <c r="K1164" s="59"/>
      <c r="L1164" s="59"/>
      <c r="M1164" s="59"/>
      <c r="N1164" s="59"/>
      <c r="O1164" s="59"/>
      <c r="P1164" s="59"/>
      <c r="Q1164" s="59"/>
      <c r="R1164" s="59"/>
      <c r="S1164" s="59"/>
      <c r="T1164" s="59"/>
      <c r="U1164" s="59"/>
      <c r="V1164" s="59"/>
      <c r="W1164" s="59"/>
      <c r="X1164" s="59"/>
    </row>
    <row r="1165" spans="1:24" ht="12.75" customHeight="1" x14ac:dyDescent="0.2">
      <c r="A1165" s="59"/>
      <c r="B1165" s="59"/>
      <c r="C1165" s="59"/>
      <c r="D1165" s="59"/>
      <c r="E1165" s="59"/>
      <c r="F1165" s="59"/>
      <c r="G1165" s="59"/>
      <c r="H1165" s="59"/>
      <c r="I1165" s="59"/>
      <c r="J1165" s="59"/>
      <c r="K1165" s="59"/>
      <c r="L1165" s="59"/>
      <c r="M1165" s="59"/>
      <c r="N1165" s="59"/>
      <c r="O1165" s="59"/>
      <c r="P1165" s="59"/>
      <c r="Q1165" s="59"/>
      <c r="R1165" s="59"/>
      <c r="S1165" s="59"/>
      <c r="T1165" s="59"/>
      <c r="U1165" s="59"/>
      <c r="V1165" s="59"/>
      <c r="W1165" s="59"/>
      <c r="X1165" s="59"/>
    </row>
    <row r="1166" spans="1:24" ht="12.75" customHeight="1" x14ac:dyDescent="0.2">
      <c r="A1166" s="59"/>
      <c r="B1166" s="59"/>
      <c r="C1166" s="59"/>
      <c r="D1166" s="59"/>
      <c r="E1166" s="59"/>
      <c r="F1166" s="59"/>
      <c r="G1166" s="59"/>
      <c r="H1166" s="59"/>
      <c r="I1166" s="59"/>
      <c r="J1166" s="59"/>
      <c r="K1166" s="59"/>
      <c r="L1166" s="59"/>
      <c r="M1166" s="59"/>
      <c r="N1166" s="59"/>
      <c r="O1166" s="59"/>
      <c r="P1166" s="59"/>
      <c r="Q1166" s="59"/>
      <c r="R1166" s="59"/>
      <c r="S1166" s="59"/>
      <c r="T1166" s="59"/>
      <c r="U1166" s="59"/>
      <c r="V1166" s="59"/>
      <c r="W1166" s="59"/>
      <c r="X1166" s="59"/>
    </row>
    <row r="1167" spans="1:24" ht="12.75" customHeight="1" x14ac:dyDescent="0.2">
      <c r="A1167" s="59"/>
      <c r="B1167" s="59"/>
      <c r="C1167" s="59"/>
      <c r="D1167" s="59"/>
      <c r="E1167" s="59"/>
      <c r="F1167" s="59"/>
      <c r="G1167" s="59"/>
      <c r="H1167" s="59"/>
      <c r="I1167" s="59"/>
      <c r="J1167" s="59"/>
      <c r="K1167" s="59"/>
      <c r="L1167" s="59"/>
      <c r="M1167" s="59"/>
      <c r="N1167" s="59"/>
      <c r="O1167" s="59"/>
      <c r="P1167" s="59"/>
      <c r="Q1167" s="59"/>
      <c r="R1167" s="59"/>
      <c r="S1167" s="59"/>
      <c r="T1167" s="59"/>
      <c r="U1167" s="59"/>
      <c r="V1167" s="59"/>
      <c r="W1167" s="59"/>
      <c r="X1167" s="59"/>
    </row>
    <row r="1168" spans="1:24" ht="12.75" customHeight="1" x14ac:dyDescent="0.2">
      <c r="A1168" s="59"/>
      <c r="B1168" s="59"/>
      <c r="C1168" s="59"/>
      <c r="D1168" s="59"/>
      <c r="E1168" s="59"/>
      <c r="F1168" s="59"/>
      <c r="G1168" s="59"/>
      <c r="H1168" s="59"/>
      <c r="I1168" s="59"/>
      <c r="J1168" s="59"/>
      <c r="K1168" s="59"/>
      <c r="L1168" s="59"/>
      <c r="M1168" s="59"/>
      <c r="N1168" s="59"/>
      <c r="O1168" s="59"/>
      <c r="P1168" s="59"/>
      <c r="Q1168" s="59"/>
      <c r="R1168" s="59"/>
      <c r="S1168" s="59"/>
      <c r="T1168" s="59"/>
      <c r="U1168" s="59"/>
      <c r="V1168" s="59"/>
      <c r="W1168" s="59"/>
      <c r="X1168" s="59"/>
    </row>
    <row r="1169" spans="1:24" ht="12.75" customHeight="1" x14ac:dyDescent="0.2">
      <c r="A1169" s="59"/>
      <c r="B1169" s="59"/>
      <c r="C1169" s="59"/>
      <c r="D1169" s="59"/>
      <c r="E1169" s="59"/>
      <c r="F1169" s="59"/>
      <c r="G1169" s="59"/>
      <c r="H1169" s="59"/>
      <c r="I1169" s="59"/>
      <c r="J1169" s="59"/>
      <c r="K1169" s="59"/>
      <c r="L1169" s="59"/>
      <c r="M1169" s="59"/>
      <c r="N1169" s="59"/>
      <c r="O1169" s="59"/>
      <c r="P1169" s="59"/>
      <c r="Q1169" s="59"/>
      <c r="R1169" s="59"/>
      <c r="S1169" s="59"/>
      <c r="T1169" s="59"/>
      <c r="U1169" s="59"/>
      <c r="V1169" s="59"/>
      <c r="W1169" s="59"/>
      <c r="X1169" s="59"/>
    </row>
    <row r="1170" spans="1:24" ht="12.75" customHeight="1" x14ac:dyDescent="0.2">
      <c r="A1170" s="59"/>
      <c r="B1170" s="59"/>
      <c r="C1170" s="59"/>
      <c r="D1170" s="59"/>
      <c r="E1170" s="59"/>
      <c r="F1170" s="59"/>
      <c r="G1170" s="59"/>
      <c r="H1170" s="59"/>
      <c r="I1170" s="59"/>
      <c r="J1170" s="59"/>
      <c r="K1170" s="59"/>
      <c r="L1170" s="59"/>
      <c r="M1170" s="59"/>
      <c r="N1170" s="59"/>
      <c r="O1170" s="59"/>
      <c r="P1170" s="59"/>
      <c r="Q1170" s="59"/>
      <c r="R1170" s="59"/>
      <c r="S1170" s="59"/>
      <c r="T1170" s="59"/>
      <c r="U1170" s="59"/>
      <c r="V1170" s="59"/>
      <c r="W1170" s="59"/>
      <c r="X1170" s="59"/>
    </row>
    <row r="1171" spans="1:24" ht="12.75" customHeight="1" x14ac:dyDescent="0.2">
      <c r="A1171" s="59"/>
      <c r="B1171" s="59"/>
      <c r="C1171" s="59"/>
      <c r="D1171" s="59"/>
      <c r="E1171" s="59"/>
      <c r="F1171" s="59"/>
      <c r="G1171" s="59"/>
      <c r="H1171" s="59"/>
      <c r="I1171" s="59"/>
      <c r="J1171" s="59"/>
      <c r="K1171" s="59"/>
      <c r="L1171" s="59"/>
      <c r="M1171" s="59"/>
      <c r="N1171" s="59"/>
      <c r="O1171" s="59"/>
      <c r="P1171" s="59"/>
      <c r="Q1171" s="59"/>
      <c r="R1171" s="59"/>
      <c r="S1171" s="59"/>
      <c r="T1171" s="59"/>
      <c r="U1171" s="59"/>
      <c r="V1171" s="59"/>
      <c r="W1171" s="59"/>
      <c r="X1171" s="59"/>
    </row>
    <row r="1172" spans="1:24" ht="12.75" customHeight="1" x14ac:dyDescent="0.2">
      <c r="A1172" s="59"/>
      <c r="B1172" s="59"/>
      <c r="C1172" s="59"/>
      <c r="D1172" s="59"/>
      <c r="E1172" s="59"/>
      <c r="F1172" s="59"/>
      <c r="G1172" s="59"/>
      <c r="H1172" s="59"/>
      <c r="I1172" s="59"/>
      <c r="J1172" s="59"/>
      <c r="K1172" s="59"/>
      <c r="L1172" s="59"/>
      <c r="M1172" s="59"/>
      <c r="N1172" s="59"/>
      <c r="O1172" s="59"/>
      <c r="P1172" s="59"/>
      <c r="Q1172" s="59"/>
      <c r="R1172" s="59"/>
      <c r="S1172" s="59"/>
      <c r="T1172" s="59"/>
      <c r="U1172" s="59"/>
      <c r="V1172" s="59"/>
      <c r="W1172" s="59"/>
      <c r="X1172" s="59"/>
    </row>
    <row r="1173" spans="1:24" ht="12.75" customHeight="1" x14ac:dyDescent="0.2">
      <c r="A1173" s="59"/>
      <c r="B1173" s="59"/>
      <c r="C1173" s="59"/>
      <c r="D1173" s="59"/>
      <c r="E1173" s="59"/>
      <c r="F1173" s="59"/>
      <c r="G1173" s="59"/>
      <c r="H1173" s="59"/>
      <c r="I1173" s="59"/>
      <c r="J1173" s="59"/>
      <c r="K1173" s="59"/>
      <c r="L1173" s="59"/>
      <c r="M1173" s="59"/>
      <c r="N1173" s="59"/>
      <c r="O1173" s="59"/>
      <c r="P1173" s="59"/>
      <c r="Q1173" s="59"/>
      <c r="R1173" s="59"/>
      <c r="S1173" s="59"/>
      <c r="T1173" s="59"/>
      <c r="U1173" s="59"/>
      <c r="V1173" s="59"/>
      <c r="W1173" s="59"/>
      <c r="X1173" s="59"/>
    </row>
    <row r="1174" spans="1:24" ht="12.75" customHeight="1" x14ac:dyDescent="0.2">
      <c r="A1174" s="59"/>
      <c r="B1174" s="59"/>
      <c r="C1174" s="59"/>
      <c r="D1174" s="59"/>
      <c r="E1174" s="59"/>
      <c r="F1174" s="59"/>
      <c r="G1174" s="59"/>
      <c r="H1174" s="59"/>
      <c r="I1174" s="59"/>
      <c r="J1174" s="59"/>
      <c r="K1174" s="59"/>
      <c r="L1174" s="59"/>
      <c r="M1174" s="59"/>
      <c r="N1174" s="59"/>
      <c r="O1174" s="59"/>
      <c r="P1174" s="59"/>
      <c r="Q1174" s="59"/>
      <c r="R1174" s="59"/>
      <c r="S1174" s="59"/>
      <c r="T1174" s="59"/>
      <c r="U1174" s="59"/>
      <c r="V1174" s="59"/>
      <c r="W1174" s="59"/>
      <c r="X1174" s="59"/>
    </row>
    <row r="1175" spans="1:24" ht="12.75" customHeight="1" x14ac:dyDescent="0.2">
      <c r="A1175" s="59"/>
      <c r="B1175" s="59"/>
      <c r="C1175" s="59"/>
      <c r="D1175" s="59"/>
      <c r="E1175" s="59"/>
      <c r="F1175" s="59"/>
      <c r="G1175" s="59"/>
      <c r="H1175" s="59"/>
      <c r="I1175" s="59"/>
      <c r="J1175" s="59"/>
      <c r="K1175" s="59"/>
      <c r="L1175" s="59"/>
      <c r="M1175" s="59"/>
      <c r="N1175" s="59"/>
      <c r="O1175" s="59"/>
      <c r="P1175" s="59"/>
      <c r="Q1175" s="59"/>
      <c r="R1175" s="59"/>
      <c r="S1175" s="59"/>
      <c r="T1175" s="59"/>
      <c r="U1175" s="59"/>
      <c r="V1175" s="59"/>
      <c r="W1175" s="59"/>
      <c r="X1175" s="59"/>
    </row>
    <row r="1176" spans="1:24" ht="12.75" customHeight="1" x14ac:dyDescent="0.2">
      <c r="A1176" s="59"/>
      <c r="B1176" s="59"/>
      <c r="C1176" s="59"/>
      <c r="D1176" s="59"/>
      <c r="E1176" s="59"/>
      <c r="F1176" s="59"/>
      <c r="G1176" s="59"/>
      <c r="H1176" s="59"/>
      <c r="I1176" s="59"/>
      <c r="J1176" s="59"/>
      <c r="K1176" s="59"/>
      <c r="L1176" s="59"/>
      <c r="M1176" s="59"/>
      <c r="N1176" s="59"/>
      <c r="O1176" s="59"/>
      <c r="P1176" s="59"/>
      <c r="Q1176" s="59"/>
      <c r="R1176" s="59"/>
      <c r="S1176" s="59"/>
      <c r="T1176" s="59"/>
      <c r="U1176" s="59"/>
      <c r="V1176" s="59"/>
      <c r="W1176" s="59"/>
      <c r="X1176" s="59"/>
    </row>
    <row r="1177" spans="1:24" ht="12.75" customHeight="1" x14ac:dyDescent="0.2">
      <c r="A1177" s="59"/>
      <c r="B1177" s="59"/>
      <c r="C1177" s="59"/>
      <c r="D1177" s="59"/>
      <c r="E1177" s="59"/>
      <c r="F1177" s="59"/>
      <c r="G1177" s="59"/>
      <c r="H1177" s="59"/>
      <c r="I1177" s="59"/>
      <c r="J1177" s="59"/>
      <c r="K1177" s="59"/>
      <c r="L1177" s="59"/>
      <c r="M1177" s="59"/>
      <c r="N1177" s="59"/>
      <c r="O1177" s="59"/>
      <c r="P1177" s="59"/>
      <c r="Q1177" s="59"/>
      <c r="R1177" s="59"/>
      <c r="S1177" s="59"/>
      <c r="T1177" s="59"/>
      <c r="U1177" s="59"/>
      <c r="V1177" s="59"/>
      <c r="W1177" s="59"/>
      <c r="X1177" s="59"/>
    </row>
    <row r="1178" spans="1:24" ht="12.75" customHeight="1" x14ac:dyDescent="0.2">
      <c r="A1178" s="59"/>
      <c r="B1178" s="59"/>
      <c r="C1178" s="59"/>
      <c r="D1178" s="59"/>
      <c r="E1178" s="59"/>
      <c r="F1178" s="59"/>
      <c r="G1178" s="59"/>
      <c r="H1178" s="59"/>
      <c r="I1178" s="59"/>
      <c r="J1178" s="59"/>
      <c r="K1178" s="59"/>
      <c r="L1178" s="59"/>
      <c r="M1178" s="59"/>
      <c r="N1178" s="59"/>
      <c r="O1178" s="59"/>
      <c r="P1178" s="59"/>
      <c r="Q1178" s="59"/>
      <c r="R1178" s="59"/>
      <c r="S1178" s="59"/>
      <c r="T1178" s="59"/>
      <c r="U1178" s="59"/>
      <c r="V1178" s="59"/>
      <c r="W1178" s="59"/>
      <c r="X1178" s="59"/>
    </row>
    <row r="1179" spans="1:24" ht="12.75" customHeight="1" x14ac:dyDescent="0.2">
      <c r="A1179" s="59"/>
      <c r="B1179" s="59"/>
      <c r="C1179" s="59"/>
      <c r="D1179" s="59"/>
      <c r="E1179" s="59"/>
      <c r="F1179" s="59"/>
      <c r="G1179" s="59"/>
      <c r="H1179" s="59"/>
      <c r="I1179" s="59"/>
      <c r="J1179" s="59"/>
      <c r="K1179" s="59"/>
      <c r="L1179" s="59"/>
      <c r="M1179" s="59"/>
      <c r="N1179" s="59"/>
      <c r="O1179" s="59"/>
      <c r="P1179" s="59"/>
      <c r="Q1179" s="59"/>
      <c r="R1179" s="59"/>
      <c r="S1179" s="59"/>
      <c r="T1179" s="59"/>
      <c r="U1179" s="59"/>
      <c r="V1179" s="59"/>
      <c r="W1179" s="59"/>
      <c r="X1179" s="59"/>
    </row>
    <row r="1180" spans="1:24" ht="12.75" customHeight="1" x14ac:dyDescent="0.2">
      <c r="A1180" s="59"/>
      <c r="B1180" s="59"/>
      <c r="C1180" s="59"/>
      <c r="D1180" s="59"/>
      <c r="E1180" s="59"/>
      <c r="F1180" s="59"/>
      <c r="G1180" s="59"/>
      <c r="H1180" s="59"/>
      <c r="I1180" s="59"/>
      <c r="J1180" s="59"/>
      <c r="K1180" s="59"/>
      <c r="L1180" s="59"/>
      <c r="M1180" s="59"/>
      <c r="N1180" s="59"/>
      <c r="O1180" s="59"/>
      <c r="P1180" s="59"/>
      <c r="Q1180" s="59"/>
      <c r="R1180" s="59"/>
      <c r="S1180" s="59"/>
      <c r="T1180" s="59"/>
      <c r="U1180" s="59"/>
      <c r="V1180" s="59"/>
      <c r="W1180" s="59"/>
      <c r="X1180" s="59"/>
    </row>
    <row r="1181" spans="1:24" ht="12.75" customHeight="1" x14ac:dyDescent="0.2">
      <c r="A1181" s="59"/>
      <c r="B1181" s="59"/>
      <c r="C1181" s="59"/>
      <c r="D1181" s="59"/>
      <c r="E1181" s="59"/>
      <c r="F1181" s="59"/>
      <c r="G1181" s="59"/>
      <c r="H1181" s="59"/>
      <c r="I1181" s="59"/>
      <c r="J1181" s="59"/>
      <c r="K1181" s="59"/>
      <c r="L1181" s="59"/>
      <c r="M1181" s="59"/>
      <c r="N1181" s="59"/>
      <c r="O1181" s="59"/>
      <c r="P1181" s="59"/>
      <c r="Q1181" s="59"/>
      <c r="R1181" s="59"/>
      <c r="S1181" s="59"/>
      <c r="T1181" s="59"/>
      <c r="U1181" s="59"/>
      <c r="V1181" s="59"/>
      <c r="W1181" s="59"/>
      <c r="X1181" s="59"/>
    </row>
    <row r="1182" spans="1:24" ht="12.75" customHeight="1" x14ac:dyDescent="0.2">
      <c r="A1182" s="59"/>
      <c r="B1182" s="59"/>
      <c r="C1182" s="59"/>
      <c r="D1182" s="59"/>
      <c r="E1182" s="59"/>
      <c r="F1182" s="59"/>
      <c r="G1182" s="59"/>
      <c r="H1182" s="59"/>
      <c r="I1182" s="59"/>
      <c r="J1182" s="59"/>
      <c r="K1182" s="59"/>
      <c r="L1182" s="59"/>
      <c r="M1182" s="59"/>
      <c r="N1182" s="59"/>
      <c r="O1182" s="59"/>
      <c r="P1182" s="59"/>
      <c r="Q1182" s="59"/>
      <c r="R1182" s="59"/>
      <c r="S1182" s="59"/>
      <c r="T1182" s="59"/>
      <c r="U1182" s="59"/>
      <c r="V1182" s="59"/>
      <c r="W1182" s="59"/>
      <c r="X1182" s="59"/>
    </row>
    <row r="1183" spans="1:24" ht="12.75" customHeight="1" x14ac:dyDescent="0.2">
      <c r="A1183" s="59"/>
      <c r="B1183" s="59"/>
      <c r="C1183" s="59"/>
      <c r="D1183" s="59"/>
      <c r="E1183" s="59"/>
      <c r="F1183" s="59"/>
      <c r="G1183" s="59"/>
      <c r="H1183" s="59"/>
      <c r="I1183" s="59"/>
      <c r="J1183" s="59"/>
      <c r="K1183" s="59"/>
      <c r="L1183" s="59"/>
      <c r="M1183" s="59"/>
      <c r="N1183" s="59"/>
      <c r="O1183" s="59"/>
      <c r="P1183" s="59"/>
      <c r="Q1183" s="59"/>
      <c r="R1183" s="59"/>
      <c r="S1183" s="59"/>
      <c r="T1183" s="59"/>
      <c r="U1183" s="59"/>
      <c r="V1183" s="59"/>
      <c r="W1183" s="59"/>
      <c r="X1183" s="59"/>
    </row>
    <row r="1184" spans="1:24" ht="12.75" customHeight="1" x14ac:dyDescent="0.2">
      <c r="A1184" s="59"/>
      <c r="B1184" s="59"/>
      <c r="C1184" s="59"/>
      <c r="D1184" s="59"/>
      <c r="E1184" s="59"/>
      <c r="F1184" s="59"/>
      <c r="G1184" s="59"/>
      <c r="H1184" s="59"/>
      <c r="I1184" s="59"/>
      <c r="J1184" s="59"/>
      <c r="K1184" s="59"/>
      <c r="L1184" s="59"/>
      <c r="M1184" s="59"/>
      <c r="N1184" s="59"/>
      <c r="O1184" s="59"/>
      <c r="P1184" s="59"/>
      <c r="Q1184" s="59"/>
      <c r="R1184" s="59"/>
      <c r="S1184" s="59"/>
      <c r="T1184" s="59"/>
      <c r="U1184" s="59"/>
      <c r="V1184" s="59"/>
      <c r="W1184" s="59"/>
      <c r="X1184" s="59"/>
    </row>
    <row r="1185" spans="1:24" ht="12.75" customHeight="1" x14ac:dyDescent="0.2">
      <c r="A1185" s="59"/>
      <c r="B1185" s="59"/>
      <c r="C1185" s="59"/>
      <c r="D1185" s="59"/>
      <c r="E1185" s="59"/>
      <c r="F1185" s="59"/>
      <c r="G1185" s="59"/>
      <c r="H1185" s="59"/>
      <c r="I1185" s="59"/>
      <c r="J1185" s="59"/>
      <c r="K1185" s="59"/>
      <c r="L1185" s="59"/>
      <c r="M1185" s="59"/>
      <c r="N1185" s="59"/>
      <c r="O1185" s="59"/>
      <c r="P1185" s="59"/>
      <c r="Q1185" s="59"/>
      <c r="R1185" s="59"/>
      <c r="S1185" s="59"/>
      <c r="T1185" s="59"/>
      <c r="U1185" s="59"/>
      <c r="V1185" s="59"/>
      <c r="W1185" s="59"/>
      <c r="X1185" s="59"/>
    </row>
    <row r="1186" spans="1:24" ht="12.75" customHeight="1" x14ac:dyDescent="0.2">
      <c r="A1186" s="59"/>
      <c r="B1186" s="59"/>
      <c r="C1186" s="59"/>
      <c r="D1186" s="59"/>
      <c r="E1186" s="59"/>
      <c r="F1186" s="59"/>
      <c r="G1186" s="59"/>
      <c r="H1186" s="59"/>
      <c r="I1186" s="59"/>
      <c r="J1186" s="59"/>
      <c r="K1186" s="59"/>
      <c r="L1186" s="59"/>
      <c r="M1186" s="59"/>
      <c r="N1186" s="59"/>
      <c r="O1186" s="59"/>
      <c r="P1186" s="59"/>
      <c r="Q1186" s="59"/>
      <c r="R1186" s="59"/>
      <c r="S1186" s="59"/>
      <c r="T1186" s="59"/>
      <c r="U1186" s="59"/>
      <c r="V1186" s="59"/>
      <c r="W1186" s="59"/>
      <c r="X1186" s="59"/>
    </row>
    <row r="1187" spans="1:24" ht="12.75" customHeight="1" x14ac:dyDescent="0.2">
      <c r="A1187" s="59"/>
      <c r="B1187" s="59"/>
      <c r="C1187" s="59"/>
      <c r="D1187" s="59"/>
      <c r="E1187" s="59"/>
      <c r="F1187" s="59"/>
      <c r="G1187" s="59"/>
      <c r="H1187" s="59"/>
      <c r="I1187" s="59"/>
      <c r="J1187" s="59"/>
      <c r="K1187" s="59"/>
      <c r="L1187" s="59"/>
      <c r="M1187" s="59"/>
      <c r="N1187" s="59"/>
      <c r="O1187" s="59"/>
      <c r="P1187" s="59"/>
      <c r="Q1187" s="59"/>
      <c r="R1187" s="59"/>
      <c r="S1187" s="59"/>
      <c r="T1187" s="59"/>
      <c r="U1187" s="59"/>
      <c r="V1187" s="59"/>
      <c r="W1187" s="59"/>
      <c r="X1187" s="59"/>
    </row>
    <row r="1188" spans="1:24" ht="12.75" customHeight="1" x14ac:dyDescent="0.2">
      <c r="A1188" s="59"/>
      <c r="B1188" s="59"/>
      <c r="C1188" s="59"/>
      <c r="D1188" s="59"/>
      <c r="E1188" s="59"/>
      <c r="F1188" s="59"/>
      <c r="G1188" s="59"/>
      <c r="H1188" s="59"/>
      <c r="I1188" s="59"/>
      <c r="J1188" s="59"/>
      <c r="K1188" s="59"/>
      <c r="L1188" s="59"/>
      <c r="M1188" s="59"/>
      <c r="N1188" s="59"/>
      <c r="O1188" s="59"/>
      <c r="P1188" s="59"/>
      <c r="Q1188" s="59"/>
      <c r="R1188" s="59"/>
      <c r="S1188" s="59"/>
      <c r="T1188" s="59"/>
      <c r="U1188" s="59"/>
      <c r="V1188" s="59"/>
      <c r="W1188" s="59"/>
      <c r="X1188" s="59"/>
    </row>
    <row r="1189" spans="1:24" ht="12.75" customHeight="1" x14ac:dyDescent="0.2">
      <c r="A1189" s="59"/>
      <c r="B1189" s="59"/>
      <c r="C1189" s="59"/>
      <c r="D1189" s="59"/>
      <c r="E1189" s="59"/>
      <c r="F1189" s="59"/>
      <c r="G1189" s="59"/>
      <c r="H1189" s="59"/>
      <c r="I1189" s="59"/>
      <c r="J1189" s="59"/>
      <c r="K1189" s="59"/>
      <c r="L1189" s="59"/>
      <c r="M1189" s="59"/>
      <c r="N1189" s="59"/>
      <c r="O1189" s="59"/>
      <c r="P1189" s="59"/>
      <c r="Q1189" s="59"/>
      <c r="R1189" s="59"/>
      <c r="S1189" s="59"/>
      <c r="T1189" s="59"/>
      <c r="U1189" s="59"/>
      <c r="V1189" s="59"/>
      <c r="W1189" s="59"/>
      <c r="X1189" s="59"/>
    </row>
    <row r="1190" spans="1:24" ht="12.75" customHeight="1" x14ac:dyDescent="0.2">
      <c r="A1190" s="59"/>
      <c r="B1190" s="59"/>
      <c r="C1190" s="59"/>
      <c r="D1190" s="59"/>
      <c r="E1190" s="59"/>
      <c r="F1190" s="59"/>
      <c r="G1190" s="59"/>
      <c r="H1190" s="59"/>
      <c r="I1190" s="59"/>
      <c r="J1190" s="59"/>
      <c r="K1190" s="59"/>
      <c r="L1190" s="59"/>
      <c r="M1190" s="59"/>
      <c r="N1190" s="59"/>
      <c r="O1190" s="59"/>
      <c r="P1190" s="59"/>
      <c r="Q1190" s="59"/>
      <c r="R1190" s="59"/>
      <c r="S1190" s="59"/>
      <c r="T1190" s="59"/>
      <c r="U1190" s="59"/>
      <c r="V1190" s="59"/>
      <c r="W1190" s="59"/>
      <c r="X1190" s="59"/>
    </row>
    <row r="1191" spans="1:24" ht="12.75" customHeight="1" x14ac:dyDescent="0.2">
      <c r="A1191" s="59"/>
      <c r="B1191" s="59"/>
      <c r="C1191" s="59"/>
      <c r="D1191" s="59"/>
      <c r="E1191" s="59"/>
      <c r="F1191" s="59"/>
      <c r="G1191" s="59"/>
      <c r="H1191" s="59"/>
      <c r="I1191" s="59"/>
      <c r="J1191" s="59"/>
      <c r="K1191" s="59"/>
      <c r="L1191" s="59"/>
      <c r="M1191" s="59"/>
      <c r="N1191" s="59"/>
      <c r="O1191" s="59"/>
      <c r="P1191" s="59"/>
      <c r="Q1191" s="59"/>
      <c r="R1191" s="59"/>
      <c r="S1191" s="59"/>
      <c r="T1191" s="59"/>
      <c r="U1191" s="59"/>
      <c r="V1191" s="59"/>
      <c r="W1191" s="59"/>
      <c r="X1191" s="59"/>
    </row>
    <row r="1192" spans="1:24" ht="12.75" customHeight="1" x14ac:dyDescent="0.2">
      <c r="A1192" s="59"/>
      <c r="B1192" s="59"/>
      <c r="C1192" s="59"/>
      <c r="D1192" s="59"/>
      <c r="E1192" s="59"/>
      <c r="F1192" s="59"/>
      <c r="G1192" s="59"/>
      <c r="H1192" s="59"/>
      <c r="I1192" s="59"/>
      <c r="J1192" s="59"/>
      <c r="K1192" s="59"/>
      <c r="L1192" s="59"/>
      <c r="M1192" s="59"/>
      <c r="N1192" s="59"/>
      <c r="O1192" s="59"/>
      <c r="P1192" s="59"/>
      <c r="Q1192" s="59"/>
      <c r="R1192" s="59"/>
      <c r="S1192" s="59"/>
      <c r="T1192" s="59"/>
      <c r="U1192" s="59"/>
      <c r="V1192" s="59"/>
      <c r="W1192" s="59"/>
      <c r="X1192" s="59"/>
    </row>
    <row r="1193" spans="1:24" ht="12.75" customHeight="1" x14ac:dyDescent="0.2">
      <c r="A1193" s="59"/>
      <c r="B1193" s="59"/>
      <c r="C1193" s="59"/>
      <c r="D1193" s="59"/>
      <c r="E1193" s="59"/>
      <c r="F1193" s="59"/>
      <c r="G1193" s="59"/>
      <c r="H1193" s="59"/>
      <c r="I1193" s="59"/>
      <c r="J1193" s="59"/>
      <c r="K1193" s="59"/>
      <c r="L1193" s="59"/>
      <c r="M1193" s="59"/>
      <c r="N1193" s="59"/>
      <c r="O1193" s="59"/>
      <c r="P1193" s="59"/>
      <c r="Q1193" s="59"/>
      <c r="R1193" s="59"/>
      <c r="S1193" s="59"/>
      <c r="T1193" s="59"/>
      <c r="U1193" s="59"/>
      <c r="V1193" s="59"/>
      <c r="W1193" s="59"/>
      <c r="X1193" s="59"/>
    </row>
    <row r="1194" spans="1:24" ht="12.75" customHeight="1" x14ac:dyDescent="0.2">
      <c r="A1194" s="59"/>
      <c r="B1194" s="59"/>
      <c r="C1194" s="59"/>
      <c r="D1194" s="59"/>
      <c r="E1194" s="59"/>
      <c r="F1194" s="59"/>
      <c r="G1194" s="59"/>
      <c r="H1194" s="59"/>
      <c r="I1194" s="59"/>
      <c r="J1194" s="59"/>
      <c r="K1194" s="59"/>
      <c r="L1194" s="59"/>
      <c r="M1194" s="59"/>
      <c r="N1194" s="59"/>
      <c r="O1194" s="59"/>
      <c r="P1194" s="59"/>
      <c r="Q1194" s="59"/>
      <c r="R1194" s="59"/>
      <c r="S1194" s="59"/>
      <c r="T1194" s="59"/>
      <c r="U1194" s="59"/>
      <c r="V1194" s="59"/>
      <c r="W1194" s="59"/>
      <c r="X1194" s="59"/>
    </row>
    <row r="1195" spans="1:24" ht="12.75" customHeight="1" x14ac:dyDescent="0.2">
      <c r="A1195" s="59"/>
      <c r="B1195" s="59"/>
      <c r="C1195" s="59"/>
      <c r="D1195" s="59"/>
      <c r="E1195" s="59"/>
      <c r="F1195" s="59"/>
      <c r="G1195" s="59"/>
      <c r="H1195" s="59"/>
      <c r="I1195" s="59"/>
      <c r="J1195" s="59"/>
      <c r="K1195" s="59"/>
      <c r="L1195" s="59"/>
      <c r="M1195" s="59"/>
      <c r="N1195" s="59"/>
      <c r="O1195" s="59"/>
      <c r="P1195" s="59"/>
      <c r="Q1195" s="59"/>
      <c r="R1195" s="59"/>
      <c r="S1195" s="59"/>
      <c r="T1195" s="59"/>
      <c r="U1195" s="59"/>
      <c r="V1195" s="59"/>
      <c r="W1195" s="59"/>
      <c r="X1195" s="59"/>
    </row>
    <row r="1196" spans="1:24" ht="12.75" customHeight="1" x14ac:dyDescent="0.2">
      <c r="A1196" s="59"/>
      <c r="B1196" s="59"/>
      <c r="C1196" s="59"/>
      <c r="D1196" s="59"/>
      <c r="E1196" s="59"/>
      <c r="F1196" s="59"/>
      <c r="G1196" s="59"/>
      <c r="H1196" s="59"/>
      <c r="I1196" s="59"/>
      <c r="J1196" s="59"/>
      <c r="K1196" s="59"/>
      <c r="L1196" s="59"/>
      <c r="M1196" s="59"/>
      <c r="N1196" s="59"/>
      <c r="O1196" s="59"/>
      <c r="P1196" s="59"/>
      <c r="Q1196" s="59"/>
      <c r="R1196" s="59"/>
      <c r="S1196" s="59"/>
      <c r="T1196" s="59"/>
      <c r="U1196" s="59"/>
      <c r="V1196" s="59"/>
      <c r="W1196" s="59"/>
      <c r="X1196" s="59"/>
    </row>
    <row r="1197" spans="1:24" ht="12.75" customHeight="1" x14ac:dyDescent="0.2">
      <c r="A1197" s="59"/>
      <c r="B1197" s="59"/>
      <c r="C1197" s="59"/>
      <c r="D1197" s="59"/>
      <c r="E1197" s="59"/>
      <c r="F1197" s="59"/>
      <c r="G1197" s="59"/>
      <c r="H1197" s="59"/>
      <c r="I1197" s="59"/>
      <c r="J1197" s="59"/>
      <c r="K1197" s="59"/>
      <c r="L1197" s="59"/>
      <c r="M1197" s="59"/>
      <c r="N1197" s="59"/>
      <c r="O1197" s="59"/>
      <c r="P1197" s="59"/>
      <c r="Q1197" s="59"/>
      <c r="R1197" s="59"/>
      <c r="S1197" s="59"/>
      <c r="T1197" s="59"/>
      <c r="U1197" s="59"/>
      <c r="V1197" s="59"/>
      <c r="W1197" s="59"/>
      <c r="X1197" s="59"/>
    </row>
    <row r="1198" spans="1:24" ht="12.75" customHeight="1" x14ac:dyDescent="0.2">
      <c r="A1198" s="59"/>
      <c r="B1198" s="59"/>
      <c r="C1198" s="59"/>
      <c r="D1198" s="59"/>
      <c r="E1198" s="59"/>
      <c r="F1198" s="59"/>
      <c r="G1198" s="59"/>
      <c r="H1198" s="59"/>
      <c r="I1198" s="59"/>
      <c r="J1198" s="59"/>
      <c r="K1198" s="59"/>
      <c r="L1198" s="59"/>
      <c r="M1198" s="59"/>
      <c r="N1198" s="59"/>
      <c r="O1198" s="59"/>
      <c r="P1198" s="59"/>
      <c r="Q1198" s="59"/>
      <c r="R1198" s="59"/>
      <c r="S1198" s="59"/>
      <c r="T1198" s="59"/>
      <c r="U1198" s="59"/>
      <c r="V1198" s="59"/>
      <c r="W1198" s="59"/>
      <c r="X1198" s="59"/>
    </row>
    <row r="1199" spans="1:24" ht="12.75" customHeight="1" x14ac:dyDescent="0.2">
      <c r="A1199" s="59"/>
      <c r="B1199" s="59"/>
      <c r="C1199" s="59"/>
      <c r="D1199" s="59"/>
      <c r="E1199" s="59"/>
      <c r="F1199" s="59"/>
      <c r="G1199" s="59"/>
      <c r="H1199" s="59"/>
      <c r="I1199" s="59"/>
      <c r="J1199" s="59"/>
      <c r="K1199" s="59"/>
      <c r="L1199" s="59"/>
      <c r="M1199" s="59"/>
      <c r="N1199" s="59"/>
      <c r="O1199" s="59"/>
      <c r="P1199" s="59"/>
      <c r="Q1199" s="59"/>
      <c r="R1199" s="59"/>
      <c r="S1199" s="59"/>
      <c r="T1199" s="59"/>
      <c r="U1199" s="59"/>
      <c r="V1199" s="59"/>
      <c r="W1199" s="59"/>
      <c r="X1199" s="59"/>
    </row>
    <row r="1200" spans="1:24" ht="12.75" customHeight="1" x14ac:dyDescent="0.2">
      <c r="A1200" s="59"/>
      <c r="B1200" s="59"/>
      <c r="C1200" s="59"/>
      <c r="D1200" s="59"/>
      <c r="E1200" s="59"/>
      <c r="F1200" s="59"/>
      <c r="G1200" s="59"/>
      <c r="H1200" s="59"/>
      <c r="I1200" s="59"/>
      <c r="J1200" s="59"/>
      <c r="K1200" s="59"/>
      <c r="L1200" s="59"/>
      <c r="M1200" s="59"/>
      <c r="N1200" s="59"/>
      <c r="O1200" s="59"/>
      <c r="P1200" s="59"/>
      <c r="Q1200" s="59"/>
      <c r="R1200" s="59"/>
      <c r="S1200" s="59"/>
      <c r="T1200" s="59"/>
      <c r="U1200" s="59"/>
      <c r="V1200" s="59"/>
      <c r="W1200" s="59"/>
      <c r="X1200" s="59"/>
    </row>
    <row r="1201" spans="1:24" ht="12.75" customHeight="1" x14ac:dyDescent="0.2">
      <c r="A1201" s="59"/>
      <c r="B1201" s="59"/>
      <c r="C1201" s="59"/>
      <c r="D1201" s="59"/>
      <c r="E1201" s="59"/>
      <c r="F1201" s="59"/>
      <c r="G1201" s="59"/>
      <c r="H1201" s="59"/>
      <c r="I1201" s="59"/>
      <c r="J1201" s="59"/>
      <c r="K1201" s="59"/>
      <c r="L1201" s="59"/>
      <c r="M1201" s="59"/>
      <c r="N1201" s="59"/>
      <c r="O1201" s="59"/>
      <c r="P1201" s="59"/>
      <c r="Q1201" s="59"/>
      <c r="R1201" s="59"/>
      <c r="S1201" s="59"/>
      <c r="T1201" s="59"/>
      <c r="U1201" s="59"/>
      <c r="V1201" s="59"/>
      <c r="W1201" s="59"/>
      <c r="X1201" s="59"/>
    </row>
    <row r="1202" spans="1:24" ht="12.75" customHeight="1" x14ac:dyDescent="0.2">
      <c r="A1202" s="59"/>
      <c r="B1202" s="59"/>
      <c r="C1202" s="59"/>
      <c r="D1202" s="59"/>
      <c r="E1202" s="59"/>
      <c r="F1202" s="59"/>
      <c r="G1202" s="59"/>
      <c r="H1202" s="59"/>
      <c r="I1202" s="59"/>
      <c r="J1202" s="59"/>
      <c r="K1202" s="59"/>
      <c r="L1202" s="59"/>
      <c r="M1202" s="59"/>
      <c r="N1202" s="59"/>
      <c r="O1202" s="59"/>
      <c r="P1202" s="59"/>
      <c r="Q1202" s="59"/>
      <c r="R1202" s="59"/>
      <c r="S1202" s="59"/>
      <c r="T1202" s="59"/>
      <c r="U1202" s="59"/>
      <c r="V1202" s="59"/>
      <c r="W1202" s="59"/>
      <c r="X1202" s="59"/>
    </row>
    <row r="1203" spans="1:24" ht="12.75" customHeight="1" x14ac:dyDescent="0.2">
      <c r="A1203" s="59"/>
      <c r="B1203" s="59"/>
      <c r="C1203" s="59"/>
      <c r="D1203" s="59"/>
      <c r="E1203" s="59"/>
      <c r="F1203" s="59"/>
      <c r="G1203" s="59"/>
      <c r="H1203" s="59"/>
      <c r="I1203" s="59"/>
      <c r="J1203" s="59"/>
      <c r="K1203" s="59"/>
      <c r="L1203" s="59"/>
      <c r="M1203" s="59"/>
      <c r="N1203" s="59"/>
      <c r="O1203" s="59"/>
      <c r="P1203" s="59"/>
      <c r="Q1203" s="59"/>
      <c r="R1203" s="59"/>
      <c r="S1203" s="59"/>
      <c r="T1203" s="59"/>
      <c r="U1203" s="59"/>
      <c r="V1203" s="59"/>
      <c r="W1203" s="59"/>
      <c r="X1203" s="59"/>
    </row>
    <row r="1204" spans="1:24" ht="12.75" customHeight="1" x14ac:dyDescent="0.2">
      <c r="A1204" s="59"/>
      <c r="B1204" s="59"/>
      <c r="C1204" s="59"/>
      <c r="D1204" s="59"/>
      <c r="E1204" s="59"/>
      <c r="F1204" s="59"/>
      <c r="G1204" s="59"/>
      <c r="H1204" s="59"/>
      <c r="I1204" s="59"/>
      <c r="J1204" s="59"/>
      <c r="K1204" s="59"/>
      <c r="L1204" s="59"/>
      <c r="M1204" s="59"/>
      <c r="N1204" s="59"/>
      <c r="O1204" s="59"/>
      <c r="P1204" s="59"/>
      <c r="Q1204" s="59"/>
      <c r="R1204" s="59"/>
      <c r="S1204" s="59"/>
      <c r="T1204" s="59"/>
      <c r="U1204" s="59"/>
      <c r="V1204" s="59"/>
      <c r="W1204" s="59"/>
      <c r="X1204" s="59"/>
    </row>
    <row r="1205" spans="1:24" ht="12.75" customHeight="1" x14ac:dyDescent="0.2">
      <c r="A1205" s="59"/>
      <c r="B1205" s="59"/>
      <c r="C1205" s="59"/>
      <c r="D1205" s="59"/>
      <c r="E1205" s="59"/>
      <c r="F1205" s="59"/>
      <c r="G1205" s="59"/>
      <c r="H1205" s="59"/>
      <c r="I1205" s="59"/>
      <c r="J1205" s="59"/>
      <c r="K1205" s="59"/>
      <c r="L1205" s="59"/>
      <c r="M1205" s="59"/>
      <c r="N1205" s="59"/>
      <c r="O1205" s="59"/>
      <c r="P1205" s="59"/>
      <c r="Q1205" s="59"/>
      <c r="R1205" s="59"/>
      <c r="S1205" s="59"/>
      <c r="T1205" s="59"/>
      <c r="U1205" s="59"/>
      <c r="V1205" s="59"/>
      <c r="W1205" s="59"/>
      <c r="X1205" s="59"/>
    </row>
    <row r="1206" spans="1:24" ht="12.75" customHeight="1" x14ac:dyDescent="0.2">
      <c r="A1206" s="59"/>
      <c r="B1206" s="59"/>
      <c r="C1206" s="59"/>
      <c r="D1206" s="59"/>
      <c r="E1206" s="59"/>
      <c r="F1206" s="59"/>
      <c r="G1206" s="59"/>
      <c r="H1206" s="59"/>
      <c r="I1206" s="59"/>
      <c r="J1206" s="59"/>
      <c r="K1206" s="59"/>
      <c r="L1206" s="59"/>
      <c r="M1206" s="59"/>
      <c r="N1206" s="59"/>
      <c r="O1206" s="59"/>
      <c r="P1206" s="59"/>
      <c r="Q1206" s="59"/>
      <c r="R1206" s="59"/>
      <c r="S1206" s="59"/>
      <c r="T1206" s="59"/>
      <c r="U1206" s="59"/>
      <c r="V1206" s="59"/>
      <c r="W1206" s="59"/>
      <c r="X1206" s="59"/>
    </row>
    <row r="1207" spans="1:24" ht="12.75" customHeight="1" x14ac:dyDescent="0.2">
      <c r="A1207" s="59"/>
      <c r="B1207" s="59"/>
      <c r="C1207" s="59"/>
      <c r="D1207" s="59"/>
      <c r="E1207" s="59"/>
      <c r="F1207" s="59"/>
      <c r="G1207" s="59"/>
      <c r="H1207" s="59"/>
      <c r="I1207" s="59"/>
      <c r="J1207" s="59"/>
      <c r="K1207" s="59"/>
      <c r="L1207" s="59"/>
      <c r="M1207" s="59"/>
      <c r="N1207" s="59"/>
      <c r="O1207" s="59"/>
      <c r="P1207" s="59"/>
      <c r="Q1207" s="59"/>
      <c r="R1207" s="59"/>
      <c r="S1207" s="59"/>
      <c r="T1207" s="59"/>
      <c r="U1207" s="59"/>
      <c r="V1207" s="59"/>
      <c r="W1207" s="59"/>
      <c r="X1207" s="59"/>
    </row>
    <row r="1208" spans="1:24" ht="12.75" customHeight="1" x14ac:dyDescent="0.2">
      <c r="A1208" s="59"/>
      <c r="B1208" s="59"/>
      <c r="C1208" s="59"/>
      <c r="D1208" s="59"/>
      <c r="E1208" s="59"/>
      <c r="F1208" s="59"/>
      <c r="G1208" s="59"/>
      <c r="H1208" s="59"/>
      <c r="I1208" s="59"/>
      <c r="J1208" s="59"/>
      <c r="K1208" s="59"/>
      <c r="L1208" s="59"/>
      <c r="M1208" s="59"/>
      <c r="N1208" s="59"/>
      <c r="O1208" s="59"/>
      <c r="P1208" s="59"/>
      <c r="Q1208" s="59"/>
      <c r="R1208" s="59"/>
      <c r="S1208" s="59"/>
      <c r="T1208" s="59"/>
      <c r="U1208" s="59"/>
      <c r="V1208" s="59"/>
      <c r="W1208" s="59"/>
      <c r="X1208" s="59"/>
    </row>
    <row r="1209" spans="1:24" ht="12.75" customHeight="1" x14ac:dyDescent="0.2">
      <c r="A1209" s="59"/>
      <c r="B1209" s="59"/>
      <c r="C1209" s="59"/>
      <c r="D1209" s="59"/>
      <c r="E1209" s="59"/>
      <c r="F1209" s="59"/>
      <c r="G1209" s="59"/>
      <c r="H1209" s="59"/>
      <c r="I1209" s="59"/>
      <c r="J1209" s="59"/>
      <c r="K1209" s="59"/>
      <c r="L1209" s="59"/>
      <c r="M1209" s="59"/>
      <c r="N1209" s="59"/>
      <c r="O1209" s="59"/>
      <c r="P1209" s="59"/>
      <c r="Q1209" s="59"/>
      <c r="R1209" s="59"/>
      <c r="S1209" s="59"/>
      <c r="T1209" s="59"/>
      <c r="U1209" s="59"/>
      <c r="V1209" s="59"/>
      <c r="W1209" s="59"/>
      <c r="X1209" s="59"/>
    </row>
    <row r="1210" spans="1:24" ht="12.75" customHeight="1" x14ac:dyDescent="0.2">
      <c r="A1210" s="59"/>
      <c r="B1210" s="59"/>
      <c r="C1210" s="59"/>
      <c r="D1210" s="59"/>
      <c r="E1210" s="59"/>
      <c r="F1210" s="59"/>
      <c r="G1210" s="59"/>
      <c r="H1210" s="59"/>
      <c r="I1210" s="59"/>
      <c r="J1210" s="59"/>
      <c r="K1210" s="59"/>
      <c r="L1210" s="59"/>
      <c r="M1210" s="59"/>
      <c r="N1210" s="59"/>
      <c r="O1210" s="59"/>
      <c r="P1210" s="59"/>
      <c r="Q1210" s="59"/>
      <c r="R1210" s="59"/>
      <c r="S1210" s="59"/>
      <c r="T1210" s="59"/>
      <c r="U1210" s="59"/>
      <c r="V1210" s="59"/>
      <c r="W1210" s="59"/>
      <c r="X1210" s="59"/>
    </row>
    <row r="1211" spans="1:24" ht="12.75" customHeight="1" x14ac:dyDescent="0.2">
      <c r="A1211" s="59"/>
      <c r="B1211" s="59"/>
      <c r="C1211" s="59"/>
      <c r="D1211" s="59"/>
      <c r="E1211" s="59"/>
      <c r="F1211" s="59"/>
      <c r="G1211" s="59"/>
      <c r="H1211" s="59"/>
      <c r="I1211" s="59"/>
      <c r="J1211" s="59"/>
      <c r="K1211" s="59"/>
      <c r="L1211" s="59"/>
      <c r="M1211" s="59"/>
      <c r="N1211" s="59"/>
      <c r="O1211" s="59"/>
      <c r="P1211" s="59"/>
      <c r="Q1211" s="59"/>
      <c r="R1211" s="59"/>
      <c r="S1211" s="59"/>
      <c r="T1211" s="59"/>
      <c r="U1211" s="59"/>
      <c r="V1211" s="59"/>
      <c r="W1211" s="59"/>
      <c r="X1211" s="59"/>
    </row>
    <row r="1212" spans="1:24" ht="12.75" customHeight="1" x14ac:dyDescent="0.2">
      <c r="A1212" s="59"/>
      <c r="B1212" s="59"/>
      <c r="C1212" s="59"/>
      <c r="D1212" s="59"/>
      <c r="E1212" s="59"/>
      <c r="F1212" s="59"/>
      <c r="G1212" s="59"/>
      <c r="H1212" s="59"/>
      <c r="I1212" s="59"/>
      <c r="J1212" s="59"/>
      <c r="K1212" s="59"/>
      <c r="L1212" s="59"/>
      <c r="M1212" s="59"/>
      <c r="N1212" s="59"/>
      <c r="O1212" s="59"/>
      <c r="P1212" s="59"/>
      <c r="Q1212" s="59"/>
      <c r="R1212" s="59"/>
      <c r="S1212" s="59"/>
      <c r="T1212" s="59"/>
      <c r="U1212" s="59"/>
      <c r="V1212" s="59"/>
      <c r="W1212" s="59"/>
      <c r="X1212" s="59"/>
    </row>
    <row r="1213" spans="1:24" ht="12.75" customHeight="1" x14ac:dyDescent="0.2">
      <c r="A1213" s="59"/>
      <c r="B1213" s="59"/>
      <c r="C1213" s="59"/>
      <c r="D1213" s="59"/>
      <c r="E1213" s="59"/>
      <c r="F1213" s="59"/>
      <c r="G1213" s="59"/>
      <c r="H1213" s="59"/>
      <c r="I1213" s="59"/>
      <c r="J1213" s="59"/>
      <c r="K1213" s="59"/>
      <c r="L1213" s="59"/>
      <c r="M1213" s="59"/>
      <c r="N1213" s="59"/>
      <c r="O1213" s="59"/>
      <c r="P1213" s="59"/>
      <c r="Q1213" s="59"/>
      <c r="R1213" s="59"/>
      <c r="S1213" s="59"/>
      <c r="T1213" s="59"/>
      <c r="U1213" s="59"/>
      <c r="V1213" s="59"/>
      <c r="W1213" s="59"/>
      <c r="X1213" s="59"/>
    </row>
    <row r="1214" spans="1:24" ht="12.75" customHeight="1" x14ac:dyDescent="0.2">
      <c r="A1214" s="59"/>
      <c r="B1214" s="59"/>
      <c r="C1214" s="59"/>
      <c r="D1214" s="59"/>
      <c r="E1214" s="59"/>
      <c r="F1214" s="59"/>
      <c r="G1214" s="59"/>
      <c r="H1214" s="59"/>
      <c r="I1214" s="59"/>
      <c r="J1214" s="59"/>
      <c r="K1214" s="59"/>
      <c r="L1214" s="59"/>
      <c r="M1214" s="59"/>
      <c r="N1214" s="59"/>
      <c r="O1214" s="59"/>
      <c r="P1214" s="59"/>
      <c r="Q1214" s="59"/>
      <c r="R1214" s="59"/>
      <c r="S1214" s="59"/>
      <c r="T1214" s="59"/>
      <c r="U1214" s="59"/>
      <c r="V1214" s="59"/>
      <c r="W1214" s="59"/>
      <c r="X1214" s="59"/>
    </row>
    <row r="1215" spans="1:24" ht="12.75" customHeight="1" x14ac:dyDescent="0.2">
      <c r="A1215" s="59"/>
      <c r="B1215" s="59"/>
      <c r="C1215" s="59"/>
      <c r="D1215" s="59"/>
      <c r="E1215" s="59"/>
      <c r="F1215" s="59"/>
      <c r="G1215" s="59"/>
      <c r="H1215" s="59"/>
      <c r="I1215" s="59"/>
      <c r="J1215" s="59"/>
      <c r="K1215" s="59"/>
      <c r="L1215" s="59"/>
      <c r="M1215" s="59"/>
      <c r="N1215" s="59"/>
      <c r="O1215" s="59"/>
      <c r="P1215" s="59"/>
      <c r="Q1215" s="59"/>
      <c r="R1215" s="59"/>
      <c r="S1215" s="59"/>
      <c r="T1215" s="59"/>
      <c r="U1215" s="59"/>
      <c r="V1215" s="59"/>
      <c r="W1215" s="59"/>
      <c r="X1215" s="59"/>
    </row>
    <row r="1216" spans="1:24" ht="12.75" customHeight="1" x14ac:dyDescent="0.2">
      <c r="A1216" s="59"/>
      <c r="B1216" s="59"/>
      <c r="C1216" s="59"/>
      <c r="D1216" s="59"/>
      <c r="E1216" s="59"/>
      <c r="F1216" s="59"/>
      <c r="G1216" s="59"/>
      <c r="H1216" s="59"/>
      <c r="I1216" s="59"/>
      <c r="J1216" s="59"/>
      <c r="K1216" s="59"/>
      <c r="L1216" s="59"/>
      <c r="M1216" s="59"/>
      <c r="N1216" s="59"/>
      <c r="O1216" s="59"/>
      <c r="P1216" s="59"/>
      <c r="Q1216" s="59"/>
      <c r="R1216" s="59"/>
      <c r="S1216" s="59"/>
      <c r="T1216" s="59"/>
      <c r="U1216" s="59"/>
      <c r="V1216" s="59"/>
      <c r="W1216" s="59"/>
      <c r="X1216" s="59"/>
    </row>
    <row r="1217" spans="1:24" ht="12.75" customHeight="1" x14ac:dyDescent="0.2">
      <c r="A1217" s="59"/>
      <c r="B1217" s="59"/>
      <c r="C1217" s="59"/>
      <c r="D1217" s="59"/>
      <c r="E1217" s="59"/>
      <c r="F1217" s="59"/>
      <c r="G1217" s="59"/>
      <c r="H1217" s="59"/>
      <c r="I1217" s="59"/>
      <c r="J1217" s="59"/>
      <c r="K1217" s="59"/>
      <c r="L1217" s="59"/>
      <c r="M1217" s="59"/>
      <c r="N1217" s="59"/>
      <c r="O1217" s="59"/>
      <c r="P1217" s="59"/>
      <c r="Q1217" s="59"/>
      <c r="R1217" s="59"/>
      <c r="S1217" s="59"/>
      <c r="T1217" s="59"/>
      <c r="U1217" s="59"/>
      <c r="V1217" s="59"/>
      <c r="W1217" s="59"/>
      <c r="X1217" s="59"/>
    </row>
    <row r="1218" spans="1:24" ht="12.75" customHeight="1" x14ac:dyDescent="0.2">
      <c r="A1218" s="59"/>
      <c r="B1218" s="59"/>
      <c r="C1218" s="59"/>
      <c r="D1218" s="59"/>
      <c r="E1218" s="59"/>
      <c r="F1218" s="59"/>
      <c r="G1218" s="59"/>
      <c r="H1218" s="59"/>
      <c r="I1218" s="59"/>
      <c r="J1218" s="59"/>
      <c r="K1218" s="59"/>
      <c r="L1218" s="59"/>
      <c r="M1218" s="59"/>
      <c r="N1218" s="59"/>
      <c r="O1218" s="59"/>
      <c r="P1218" s="59"/>
      <c r="Q1218" s="59"/>
      <c r="R1218" s="59"/>
      <c r="S1218" s="59"/>
      <c r="T1218" s="59"/>
      <c r="U1218" s="59"/>
      <c r="V1218" s="59"/>
      <c r="W1218" s="59"/>
      <c r="X1218" s="59"/>
    </row>
    <row r="1219" spans="1:24" ht="12.75" customHeight="1" x14ac:dyDescent="0.2">
      <c r="A1219" s="59"/>
      <c r="B1219" s="59"/>
      <c r="C1219" s="59"/>
      <c r="D1219" s="59"/>
      <c r="E1219" s="59"/>
      <c r="F1219" s="59"/>
      <c r="G1219" s="59"/>
      <c r="H1219" s="59"/>
      <c r="I1219" s="59"/>
      <c r="J1219" s="59"/>
      <c r="K1219" s="59"/>
      <c r="L1219" s="59"/>
      <c r="M1219" s="59"/>
      <c r="N1219" s="59"/>
      <c r="O1219" s="59"/>
      <c r="P1219" s="59"/>
      <c r="Q1219" s="59"/>
      <c r="R1219" s="59"/>
      <c r="S1219" s="59"/>
      <c r="T1219" s="59"/>
      <c r="U1219" s="59"/>
      <c r="V1219" s="59"/>
      <c r="W1219" s="59"/>
      <c r="X1219" s="59"/>
    </row>
    <row r="1220" spans="1:24" ht="12.75" customHeight="1" x14ac:dyDescent="0.2">
      <c r="A1220" s="59"/>
      <c r="B1220" s="59"/>
      <c r="C1220" s="59"/>
      <c r="D1220" s="59"/>
      <c r="E1220" s="59"/>
      <c r="F1220" s="59"/>
      <c r="G1220" s="59"/>
      <c r="H1220" s="59"/>
      <c r="I1220" s="59"/>
      <c r="J1220" s="59"/>
      <c r="K1220" s="59"/>
      <c r="L1220" s="59"/>
      <c r="M1220" s="59"/>
      <c r="N1220" s="59"/>
      <c r="O1220" s="59"/>
      <c r="P1220" s="59"/>
      <c r="Q1220" s="59"/>
      <c r="R1220" s="59"/>
      <c r="S1220" s="59"/>
      <c r="T1220" s="59"/>
      <c r="U1220" s="59"/>
      <c r="V1220" s="59"/>
      <c r="W1220" s="59"/>
      <c r="X1220" s="59"/>
    </row>
    <row r="1221" spans="1:24" ht="12.75" customHeight="1" x14ac:dyDescent="0.2">
      <c r="A1221" s="59"/>
      <c r="B1221" s="59"/>
      <c r="C1221" s="59"/>
      <c r="D1221" s="59"/>
      <c r="E1221" s="59"/>
      <c r="F1221" s="59"/>
      <c r="G1221" s="59"/>
      <c r="H1221" s="59"/>
      <c r="I1221" s="59"/>
      <c r="J1221" s="59"/>
      <c r="K1221" s="59"/>
      <c r="L1221" s="59"/>
      <c r="M1221" s="59"/>
      <c r="N1221" s="59"/>
      <c r="O1221" s="59"/>
      <c r="P1221" s="59"/>
      <c r="Q1221" s="59"/>
      <c r="R1221" s="59"/>
      <c r="S1221" s="59"/>
      <c r="T1221" s="59"/>
      <c r="U1221" s="59"/>
      <c r="V1221" s="59"/>
      <c r="W1221" s="59"/>
      <c r="X1221" s="59"/>
    </row>
    <row r="1222" spans="1:24" ht="12.75" customHeight="1" x14ac:dyDescent="0.2">
      <c r="A1222" s="59"/>
      <c r="B1222" s="59"/>
      <c r="C1222" s="59"/>
      <c r="D1222" s="59"/>
      <c r="E1222" s="59"/>
      <c r="F1222" s="59"/>
      <c r="G1222" s="59"/>
      <c r="H1222" s="59"/>
      <c r="I1222" s="59"/>
      <c r="J1222" s="59"/>
      <c r="K1222" s="59"/>
      <c r="L1222" s="59"/>
      <c r="M1222" s="59"/>
      <c r="N1222" s="59"/>
      <c r="O1222" s="59"/>
      <c r="P1222" s="59"/>
      <c r="Q1222" s="59"/>
      <c r="R1222" s="59"/>
      <c r="S1222" s="59"/>
      <c r="T1222" s="59"/>
      <c r="U1222" s="59"/>
      <c r="V1222" s="59"/>
      <c r="W1222" s="59"/>
      <c r="X1222" s="59"/>
    </row>
    <row r="1223" spans="1:24" ht="12.75" customHeight="1" x14ac:dyDescent="0.2">
      <c r="A1223" s="59"/>
      <c r="B1223" s="59"/>
      <c r="C1223" s="59"/>
      <c r="D1223" s="59"/>
      <c r="E1223" s="59"/>
      <c r="F1223" s="59"/>
      <c r="G1223" s="59"/>
      <c r="H1223" s="59"/>
      <c r="I1223" s="59"/>
      <c r="J1223" s="59"/>
      <c r="K1223" s="59"/>
      <c r="L1223" s="59"/>
      <c r="M1223" s="59"/>
      <c r="N1223" s="59"/>
      <c r="O1223" s="59"/>
      <c r="P1223" s="59"/>
      <c r="Q1223" s="59"/>
      <c r="R1223" s="59"/>
      <c r="S1223" s="59"/>
      <c r="T1223" s="59"/>
      <c r="U1223" s="59"/>
      <c r="V1223" s="59"/>
      <c r="W1223" s="59"/>
      <c r="X1223" s="59"/>
    </row>
    <row r="1224" spans="1:24" ht="12.75" customHeight="1" x14ac:dyDescent="0.2">
      <c r="A1224" s="59"/>
      <c r="B1224" s="59"/>
      <c r="C1224" s="59"/>
      <c r="D1224" s="59"/>
      <c r="E1224" s="59"/>
      <c r="F1224" s="59"/>
      <c r="G1224" s="59"/>
      <c r="H1224" s="59"/>
      <c r="I1224" s="59"/>
      <c r="J1224" s="59"/>
      <c r="K1224" s="59"/>
      <c r="L1224" s="59"/>
      <c r="M1224" s="59"/>
      <c r="N1224" s="59"/>
      <c r="O1224" s="59"/>
      <c r="P1224" s="59"/>
      <c r="Q1224" s="59"/>
      <c r="R1224" s="59"/>
      <c r="S1224" s="59"/>
      <c r="T1224" s="59"/>
      <c r="U1224" s="59"/>
      <c r="V1224" s="59"/>
      <c r="W1224" s="59"/>
      <c r="X1224" s="59"/>
    </row>
    <row r="1225" spans="1:24" ht="12.75" customHeight="1" x14ac:dyDescent="0.2">
      <c r="A1225" s="59"/>
      <c r="B1225" s="59"/>
      <c r="C1225" s="59"/>
      <c r="D1225" s="59"/>
      <c r="E1225" s="59"/>
      <c r="F1225" s="59"/>
      <c r="G1225" s="59"/>
      <c r="H1225" s="59"/>
      <c r="I1225" s="59"/>
      <c r="J1225" s="59"/>
      <c r="K1225" s="59"/>
      <c r="L1225" s="59"/>
      <c r="M1225" s="59"/>
      <c r="N1225" s="59"/>
      <c r="O1225" s="59"/>
      <c r="P1225" s="59"/>
      <c r="Q1225" s="59"/>
      <c r="R1225" s="59"/>
      <c r="S1225" s="59"/>
      <c r="T1225" s="59"/>
      <c r="U1225" s="59"/>
      <c r="V1225" s="59"/>
      <c r="W1225" s="59"/>
      <c r="X1225" s="59"/>
    </row>
    <row r="1226" spans="1:24" ht="12.75" customHeight="1" x14ac:dyDescent="0.2">
      <c r="A1226" s="59"/>
      <c r="B1226" s="59"/>
      <c r="C1226" s="59"/>
      <c r="D1226" s="59"/>
      <c r="E1226" s="59"/>
      <c r="F1226" s="59"/>
      <c r="G1226" s="59"/>
      <c r="H1226" s="59"/>
      <c r="I1226" s="59"/>
      <c r="J1226" s="59"/>
      <c r="K1226" s="59"/>
      <c r="L1226" s="59"/>
      <c r="M1226" s="59"/>
      <c r="N1226" s="59"/>
      <c r="O1226" s="59"/>
      <c r="P1226" s="59"/>
      <c r="Q1226" s="59"/>
      <c r="R1226" s="59"/>
      <c r="S1226" s="59"/>
      <c r="T1226" s="59"/>
      <c r="U1226" s="59"/>
      <c r="V1226" s="59"/>
      <c r="W1226" s="59"/>
      <c r="X1226" s="59"/>
    </row>
    <row r="1227" spans="1:24" ht="12.75" customHeight="1" x14ac:dyDescent="0.2">
      <c r="A1227" s="59"/>
      <c r="B1227" s="59"/>
      <c r="C1227" s="59"/>
      <c r="D1227" s="59"/>
      <c r="E1227" s="59"/>
      <c r="F1227" s="59"/>
      <c r="G1227" s="59"/>
      <c r="H1227" s="59"/>
      <c r="I1227" s="59"/>
      <c r="J1227" s="59"/>
      <c r="K1227" s="59"/>
      <c r="L1227" s="59"/>
      <c r="M1227" s="59"/>
      <c r="N1227" s="59"/>
      <c r="O1227" s="59"/>
      <c r="P1227" s="59"/>
      <c r="Q1227" s="59"/>
      <c r="R1227" s="59"/>
      <c r="S1227" s="59"/>
      <c r="T1227" s="59"/>
      <c r="U1227" s="59"/>
      <c r="V1227" s="59"/>
      <c r="W1227" s="59"/>
      <c r="X1227" s="59"/>
    </row>
    <row r="1228" spans="1:24" ht="12.75" customHeight="1" x14ac:dyDescent="0.2">
      <c r="A1228" s="59"/>
      <c r="B1228" s="59"/>
      <c r="C1228" s="59"/>
      <c r="D1228" s="59"/>
      <c r="E1228" s="59"/>
      <c r="F1228" s="59"/>
      <c r="G1228" s="59"/>
      <c r="H1228" s="59"/>
      <c r="I1228" s="59"/>
      <c r="J1228" s="59"/>
      <c r="K1228" s="59"/>
      <c r="L1228" s="59"/>
      <c r="M1228" s="59"/>
      <c r="N1228" s="59"/>
      <c r="O1228" s="59"/>
      <c r="P1228" s="59"/>
      <c r="Q1228" s="59"/>
      <c r="R1228" s="59"/>
      <c r="S1228" s="59"/>
      <c r="T1228" s="59"/>
      <c r="U1228" s="59"/>
      <c r="V1228" s="59"/>
      <c r="W1228" s="59"/>
      <c r="X1228" s="59"/>
    </row>
    <row r="1229" spans="1:24" ht="12.75" customHeight="1" x14ac:dyDescent="0.2">
      <c r="A1229" s="59"/>
      <c r="B1229" s="59"/>
      <c r="C1229" s="59"/>
      <c r="D1229" s="59"/>
      <c r="E1229" s="59"/>
      <c r="F1229" s="59"/>
      <c r="G1229" s="59"/>
      <c r="H1229" s="59"/>
      <c r="I1229" s="59"/>
      <c r="J1229" s="59"/>
      <c r="K1229" s="59"/>
      <c r="L1229" s="59"/>
      <c r="M1229" s="59"/>
      <c r="N1229" s="59"/>
      <c r="O1229" s="59"/>
      <c r="P1229" s="59"/>
      <c r="Q1229" s="59"/>
      <c r="R1229" s="59"/>
      <c r="S1229" s="59"/>
      <c r="T1229" s="59"/>
      <c r="U1229" s="59"/>
      <c r="V1229" s="59"/>
      <c r="W1229" s="59"/>
      <c r="X1229" s="59"/>
    </row>
    <row r="1230" spans="1:24" ht="12.75" customHeight="1" x14ac:dyDescent="0.2">
      <c r="A1230" s="59"/>
      <c r="B1230" s="59"/>
      <c r="C1230" s="59"/>
      <c r="D1230" s="59"/>
      <c r="E1230" s="59"/>
      <c r="F1230" s="59"/>
      <c r="G1230" s="59"/>
      <c r="H1230" s="59"/>
      <c r="I1230" s="59"/>
      <c r="J1230" s="59"/>
      <c r="K1230" s="59"/>
      <c r="L1230" s="59"/>
      <c r="M1230" s="59"/>
      <c r="N1230" s="59"/>
      <c r="O1230" s="59"/>
      <c r="P1230" s="59"/>
      <c r="Q1230" s="59"/>
      <c r="R1230" s="59"/>
      <c r="S1230" s="59"/>
      <c r="T1230" s="59"/>
      <c r="U1230" s="59"/>
      <c r="V1230" s="59"/>
      <c r="W1230" s="59"/>
      <c r="X1230" s="59"/>
    </row>
    <row r="1231" spans="1:24" ht="12.75" customHeight="1" x14ac:dyDescent="0.2">
      <c r="A1231" s="59"/>
      <c r="B1231" s="59"/>
      <c r="C1231" s="59"/>
      <c r="D1231" s="59"/>
      <c r="E1231" s="59"/>
      <c r="F1231" s="59"/>
      <c r="G1231" s="59"/>
      <c r="H1231" s="59"/>
      <c r="I1231" s="59"/>
      <c r="J1231" s="59"/>
      <c r="K1231" s="59"/>
      <c r="L1231" s="59"/>
      <c r="M1231" s="59"/>
      <c r="N1231" s="59"/>
      <c r="O1231" s="59"/>
      <c r="P1231" s="59"/>
      <c r="Q1231" s="59"/>
      <c r="R1231" s="59"/>
      <c r="S1231" s="59"/>
      <c r="T1231" s="59"/>
      <c r="U1231" s="59"/>
      <c r="V1231" s="59"/>
      <c r="W1231" s="59"/>
      <c r="X1231" s="59"/>
    </row>
    <row r="1232" spans="1:24" ht="12.75" customHeight="1" x14ac:dyDescent="0.2">
      <c r="A1232" s="59"/>
      <c r="B1232" s="59"/>
      <c r="C1232" s="59"/>
      <c r="D1232" s="59"/>
      <c r="E1232" s="59"/>
      <c r="F1232" s="59"/>
      <c r="G1232" s="59"/>
      <c r="H1232" s="59"/>
      <c r="I1232" s="59"/>
      <c r="J1232" s="59"/>
      <c r="K1232" s="59"/>
      <c r="L1232" s="59"/>
      <c r="M1232" s="59"/>
      <c r="N1232" s="59"/>
      <c r="O1232" s="59"/>
      <c r="P1232" s="59"/>
      <c r="Q1232" s="59"/>
      <c r="R1232" s="59"/>
      <c r="S1232" s="59"/>
      <c r="T1232" s="59"/>
      <c r="U1232" s="59"/>
      <c r="V1232" s="59"/>
      <c r="W1232" s="59"/>
      <c r="X1232" s="59"/>
    </row>
    <row r="1233" spans="1:24" ht="12.75" customHeight="1" x14ac:dyDescent="0.2">
      <c r="A1233" s="59"/>
      <c r="B1233" s="59"/>
      <c r="C1233" s="59"/>
      <c r="D1233" s="59"/>
      <c r="E1233" s="59"/>
      <c r="F1233" s="59"/>
      <c r="G1233" s="59"/>
      <c r="H1233" s="59"/>
      <c r="I1233" s="59"/>
      <c r="J1233" s="59"/>
      <c r="K1233" s="59"/>
      <c r="L1233" s="59"/>
      <c r="M1233" s="59"/>
      <c r="N1233" s="59"/>
      <c r="O1233" s="59"/>
      <c r="P1233" s="59"/>
      <c r="Q1233" s="59"/>
      <c r="R1233" s="59"/>
      <c r="S1233" s="59"/>
      <c r="T1233" s="59"/>
      <c r="U1233" s="59"/>
      <c r="V1233" s="59"/>
      <c r="W1233" s="59"/>
      <c r="X1233" s="59"/>
    </row>
    <row r="1234" spans="1:24" ht="12.75" customHeight="1" x14ac:dyDescent="0.2">
      <c r="A1234" s="59"/>
      <c r="B1234" s="59"/>
      <c r="C1234" s="59"/>
      <c r="D1234" s="59"/>
      <c r="E1234" s="59"/>
      <c r="F1234" s="59"/>
      <c r="G1234" s="59"/>
      <c r="H1234" s="59"/>
      <c r="I1234" s="59"/>
      <c r="J1234" s="59"/>
      <c r="K1234" s="59"/>
      <c r="L1234" s="59"/>
      <c r="M1234" s="59"/>
      <c r="N1234" s="59"/>
      <c r="O1234" s="59"/>
      <c r="P1234" s="59"/>
      <c r="Q1234" s="59"/>
      <c r="R1234" s="59"/>
      <c r="S1234" s="59"/>
      <c r="T1234" s="59"/>
      <c r="U1234" s="59"/>
      <c r="V1234" s="59"/>
      <c r="W1234" s="59"/>
      <c r="X1234" s="59"/>
    </row>
    <row r="1235" spans="1:24" ht="12.75" customHeight="1" x14ac:dyDescent="0.2">
      <c r="A1235" s="59"/>
      <c r="B1235" s="59"/>
      <c r="C1235" s="59"/>
      <c r="D1235" s="59"/>
      <c r="E1235" s="59"/>
      <c r="F1235" s="59"/>
      <c r="G1235" s="59"/>
      <c r="H1235" s="59"/>
      <c r="I1235" s="59"/>
      <c r="J1235" s="59"/>
      <c r="K1235" s="59"/>
      <c r="L1235" s="59"/>
      <c r="M1235" s="59"/>
      <c r="N1235" s="59"/>
      <c r="O1235" s="59"/>
      <c r="P1235" s="59"/>
      <c r="Q1235" s="59"/>
      <c r="R1235" s="59"/>
      <c r="S1235" s="59"/>
      <c r="T1235" s="59"/>
      <c r="U1235" s="59"/>
      <c r="V1235" s="59"/>
      <c r="W1235" s="59"/>
      <c r="X1235" s="59"/>
    </row>
    <row r="1236" spans="1:24" ht="12.75" customHeight="1" x14ac:dyDescent="0.2">
      <c r="A1236" s="59"/>
      <c r="B1236" s="59"/>
      <c r="C1236" s="59"/>
      <c r="D1236" s="59"/>
      <c r="E1236" s="59"/>
      <c r="F1236" s="59"/>
      <c r="G1236" s="59"/>
      <c r="H1236" s="59"/>
      <c r="I1236" s="59"/>
      <c r="J1236" s="59"/>
      <c r="K1236" s="59"/>
      <c r="L1236" s="59"/>
      <c r="M1236" s="59"/>
      <c r="N1236" s="59"/>
      <c r="O1236" s="59"/>
      <c r="P1236" s="59"/>
      <c r="Q1236" s="59"/>
      <c r="R1236" s="59"/>
      <c r="S1236" s="59"/>
      <c r="T1236" s="59"/>
      <c r="U1236" s="59"/>
      <c r="V1236" s="59"/>
      <c r="W1236" s="59"/>
      <c r="X1236" s="59"/>
    </row>
    <row r="1237" spans="1:24" ht="12.75" customHeight="1" x14ac:dyDescent="0.2">
      <c r="A1237" s="59"/>
      <c r="B1237" s="59"/>
      <c r="C1237" s="59"/>
      <c r="D1237" s="59"/>
      <c r="E1237" s="59"/>
      <c r="F1237" s="59"/>
      <c r="G1237" s="59"/>
      <c r="H1237" s="59"/>
      <c r="I1237" s="59"/>
      <c r="J1237" s="59"/>
      <c r="K1237" s="59"/>
      <c r="L1237" s="59"/>
      <c r="M1237" s="59"/>
      <c r="N1237" s="59"/>
      <c r="O1237" s="59"/>
      <c r="P1237" s="59"/>
      <c r="Q1237" s="59"/>
      <c r="R1237" s="59"/>
      <c r="S1237" s="59"/>
      <c r="T1237" s="59"/>
      <c r="U1237" s="59"/>
      <c r="V1237" s="59"/>
      <c r="W1237" s="59"/>
      <c r="X1237" s="59"/>
    </row>
    <row r="1238" spans="1:24" ht="12.75" customHeight="1" x14ac:dyDescent="0.2">
      <c r="A1238" s="59"/>
      <c r="B1238" s="59"/>
      <c r="C1238" s="59"/>
      <c r="D1238" s="59"/>
      <c r="E1238" s="59"/>
      <c r="F1238" s="59"/>
      <c r="G1238" s="59"/>
      <c r="H1238" s="59"/>
      <c r="I1238" s="59"/>
      <c r="J1238" s="59"/>
      <c r="K1238" s="59"/>
      <c r="L1238" s="59"/>
      <c r="M1238" s="59"/>
      <c r="N1238" s="59"/>
      <c r="O1238" s="59"/>
      <c r="P1238" s="59"/>
      <c r="Q1238" s="59"/>
      <c r="R1238" s="59"/>
      <c r="S1238" s="59"/>
      <c r="T1238" s="59"/>
      <c r="U1238" s="59"/>
      <c r="V1238" s="59"/>
      <c r="W1238" s="59"/>
      <c r="X1238" s="59"/>
    </row>
    <row r="1239" spans="1:24" ht="12.75" customHeight="1" x14ac:dyDescent="0.2">
      <c r="A1239" s="59"/>
      <c r="B1239" s="59"/>
      <c r="C1239" s="59"/>
      <c r="D1239" s="59"/>
      <c r="E1239" s="59"/>
      <c r="F1239" s="59"/>
      <c r="G1239" s="59"/>
      <c r="H1239" s="59"/>
      <c r="I1239" s="59"/>
      <c r="J1239" s="59"/>
      <c r="K1239" s="59"/>
      <c r="L1239" s="59"/>
      <c r="M1239" s="59"/>
      <c r="N1239" s="59"/>
      <c r="O1239" s="59"/>
      <c r="P1239" s="59"/>
      <c r="Q1239" s="59"/>
      <c r="R1239" s="59"/>
      <c r="S1239" s="59"/>
      <c r="T1239" s="59"/>
      <c r="U1239" s="59"/>
      <c r="V1239" s="59"/>
      <c r="W1239" s="59"/>
      <c r="X1239" s="59"/>
    </row>
    <row r="1240" spans="1:24" ht="12.75" customHeight="1" x14ac:dyDescent="0.2">
      <c r="A1240" s="59"/>
      <c r="B1240" s="59"/>
      <c r="C1240" s="59"/>
      <c r="D1240" s="59"/>
      <c r="E1240" s="59"/>
      <c r="F1240" s="59"/>
      <c r="G1240" s="59"/>
      <c r="H1240" s="59"/>
      <c r="I1240" s="59"/>
      <c r="J1240" s="59"/>
      <c r="K1240" s="59"/>
      <c r="L1240" s="59"/>
      <c r="M1240" s="59"/>
      <c r="N1240" s="59"/>
      <c r="O1240" s="59"/>
      <c r="P1240" s="59"/>
      <c r="Q1240" s="59"/>
      <c r="R1240" s="59"/>
      <c r="S1240" s="59"/>
      <c r="T1240" s="59"/>
      <c r="U1240" s="59"/>
      <c r="V1240" s="59"/>
      <c r="W1240" s="59"/>
      <c r="X1240" s="59"/>
    </row>
    <row r="1241" spans="1:24" ht="12.75" customHeight="1" x14ac:dyDescent="0.2">
      <c r="A1241" s="59"/>
      <c r="B1241" s="59"/>
      <c r="C1241" s="59"/>
      <c r="D1241" s="59"/>
      <c r="E1241" s="59"/>
      <c r="F1241" s="59"/>
      <c r="G1241" s="59"/>
      <c r="H1241" s="59"/>
      <c r="I1241" s="59"/>
      <c r="J1241" s="59"/>
      <c r="K1241" s="59"/>
      <c r="L1241" s="59"/>
      <c r="M1241" s="59"/>
      <c r="N1241" s="59"/>
      <c r="O1241" s="59"/>
      <c r="P1241" s="59"/>
      <c r="Q1241" s="59"/>
      <c r="R1241" s="59"/>
      <c r="S1241" s="59"/>
      <c r="T1241" s="59"/>
      <c r="U1241" s="59"/>
      <c r="V1241" s="59"/>
      <c r="W1241" s="59"/>
      <c r="X1241" s="59"/>
    </row>
    <row r="1242" spans="1:24" ht="12.75" customHeight="1" x14ac:dyDescent="0.2">
      <c r="A1242" s="59"/>
      <c r="B1242" s="59"/>
      <c r="C1242" s="59"/>
      <c r="D1242" s="59"/>
      <c r="E1242" s="59"/>
      <c r="F1242" s="59"/>
      <c r="G1242" s="59"/>
      <c r="H1242" s="59"/>
      <c r="I1242" s="59"/>
      <c r="J1242" s="59"/>
      <c r="K1242" s="59"/>
      <c r="L1242" s="59"/>
      <c r="M1242" s="59"/>
      <c r="N1242" s="59"/>
      <c r="O1242" s="59"/>
      <c r="P1242" s="59"/>
      <c r="Q1242" s="59"/>
      <c r="R1242" s="59"/>
      <c r="S1242" s="59"/>
      <c r="T1242" s="59"/>
      <c r="U1242" s="59"/>
      <c r="V1242" s="59"/>
      <c r="W1242" s="59"/>
      <c r="X1242" s="59"/>
    </row>
    <row r="1243" spans="1:24" ht="12.75" customHeight="1" x14ac:dyDescent="0.2">
      <c r="A1243" s="59"/>
      <c r="B1243" s="59"/>
      <c r="C1243" s="59"/>
      <c r="D1243" s="59"/>
      <c r="E1243" s="59"/>
      <c r="F1243" s="59"/>
      <c r="G1243" s="59"/>
      <c r="H1243" s="59"/>
      <c r="I1243" s="59"/>
      <c r="J1243" s="59"/>
      <c r="K1243" s="59"/>
      <c r="L1243" s="59"/>
      <c r="M1243" s="59"/>
      <c r="N1243" s="59"/>
      <c r="O1243" s="59"/>
      <c r="P1243" s="59"/>
      <c r="Q1243" s="59"/>
      <c r="R1243" s="59"/>
      <c r="S1243" s="59"/>
      <c r="T1243" s="59"/>
      <c r="U1243" s="59"/>
      <c r="V1243" s="59"/>
      <c r="W1243" s="59"/>
      <c r="X1243" s="59"/>
    </row>
    <row r="1244" spans="1:24" ht="12.75" customHeight="1" x14ac:dyDescent="0.2">
      <c r="A1244" s="59"/>
      <c r="B1244" s="59"/>
      <c r="C1244" s="59"/>
      <c r="D1244" s="59"/>
      <c r="E1244" s="59"/>
      <c r="F1244" s="59"/>
      <c r="G1244" s="59"/>
      <c r="H1244" s="59"/>
      <c r="I1244" s="59"/>
      <c r="J1244" s="59"/>
      <c r="K1244" s="59"/>
      <c r="L1244" s="59"/>
      <c r="M1244" s="59"/>
      <c r="N1244" s="59"/>
      <c r="O1244" s="59"/>
      <c r="P1244" s="59"/>
      <c r="Q1244" s="59"/>
      <c r="R1244" s="59"/>
      <c r="S1244" s="59"/>
      <c r="T1244" s="59"/>
      <c r="U1244" s="59"/>
      <c r="V1244" s="59"/>
      <c r="W1244" s="59"/>
      <c r="X1244" s="59"/>
    </row>
    <row r="1245" spans="1:24" ht="12.75" customHeight="1" x14ac:dyDescent="0.2">
      <c r="A1245" s="59"/>
      <c r="B1245" s="59"/>
      <c r="C1245" s="59"/>
      <c r="D1245" s="59"/>
      <c r="E1245" s="59"/>
      <c r="F1245" s="59"/>
      <c r="G1245" s="59"/>
      <c r="H1245" s="59"/>
      <c r="I1245" s="59"/>
      <c r="J1245" s="59"/>
      <c r="K1245" s="59"/>
      <c r="L1245" s="59"/>
      <c r="M1245" s="59"/>
      <c r="N1245" s="59"/>
      <c r="O1245" s="59"/>
      <c r="P1245" s="59"/>
      <c r="Q1245" s="59"/>
      <c r="R1245" s="59"/>
      <c r="S1245" s="59"/>
      <c r="T1245" s="59"/>
      <c r="U1245" s="59"/>
      <c r="V1245" s="59"/>
      <c r="W1245" s="59"/>
      <c r="X1245" s="59"/>
    </row>
    <row r="1246" spans="1:24" ht="12.75" customHeight="1" x14ac:dyDescent="0.2">
      <c r="A1246" s="59"/>
      <c r="B1246" s="59"/>
      <c r="C1246" s="59"/>
      <c r="D1246" s="59"/>
      <c r="E1246" s="59"/>
      <c r="F1246" s="59"/>
      <c r="G1246" s="59"/>
      <c r="H1246" s="59"/>
      <c r="I1246" s="59"/>
      <c r="J1246" s="59"/>
      <c r="K1246" s="59"/>
      <c r="L1246" s="59"/>
      <c r="M1246" s="59"/>
      <c r="N1246" s="59"/>
      <c r="O1246" s="59"/>
      <c r="P1246" s="59"/>
      <c r="Q1246" s="59"/>
      <c r="R1246" s="59"/>
      <c r="S1246" s="59"/>
      <c r="T1246" s="59"/>
      <c r="U1246" s="59"/>
      <c r="V1246" s="59"/>
      <c r="W1246" s="59"/>
      <c r="X1246" s="59"/>
    </row>
    <row r="1247" spans="1:24" ht="12.75" customHeight="1" x14ac:dyDescent="0.2">
      <c r="A1247" s="59"/>
      <c r="B1247" s="59"/>
      <c r="C1247" s="59"/>
      <c r="D1247" s="59"/>
      <c r="E1247" s="59"/>
      <c r="F1247" s="59"/>
      <c r="G1247" s="59"/>
      <c r="H1247" s="59"/>
      <c r="I1247" s="59"/>
      <c r="J1247" s="59"/>
      <c r="K1247" s="59"/>
      <c r="L1247" s="59"/>
      <c r="M1247" s="59"/>
      <c r="N1247" s="59"/>
      <c r="O1247" s="59"/>
      <c r="P1247" s="59"/>
      <c r="Q1247" s="59"/>
      <c r="R1247" s="59"/>
      <c r="S1247" s="59"/>
      <c r="T1247" s="59"/>
      <c r="U1247" s="59"/>
      <c r="V1247" s="59"/>
      <c r="W1247" s="59"/>
      <c r="X1247" s="59"/>
    </row>
    <row r="1248" spans="1:24" ht="12.75" customHeight="1" x14ac:dyDescent="0.2">
      <c r="A1248" s="59"/>
      <c r="B1248" s="59"/>
      <c r="C1248" s="59"/>
      <c r="D1248" s="59"/>
      <c r="E1248" s="59"/>
      <c r="F1248" s="59"/>
      <c r="G1248" s="59"/>
      <c r="H1248" s="59"/>
      <c r="I1248" s="59"/>
      <c r="J1248" s="59"/>
      <c r="K1248" s="59"/>
      <c r="L1248" s="59"/>
      <c r="M1248" s="59"/>
      <c r="N1248" s="59"/>
      <c r="O1248" s="59"/>
      <c r="P1248" s="59"/>
      <c r="Q1248" s="59"/>
      <c r="R1248" s="59"/>
      <c r="S1248" s="59"/>
      <c r="T1248" s="59"/>
      <c r="U1248" s="59"/>
      <c r="V1248" s="59"/>
      <c r="W1248" s="59"/>
      <c r="X1248" s="59"/>
    </row>
    <row r="1249" spans="1:24" ht="12.75" customHeight="1" x14ac:dyDescent="0.2">
      <c r="A1249" s="59"/>
      <c r="B1249" s="59"/>
      <c r="C1249" s="59"/>
      <c r="D1249" s="59"/>
      <c r="E1249" s="59"/>
      <c r="F1249" s="59"/>
      <c r="G1249" s="59"/>
      <c r="H1249" s="59"/>
      <c r="I1249" s="59"/>
      <c r="J1249" s="59"/>
      <c r="K1249" s="59"/>
      <c r="L1249" s="59"/>
      <c r="M1249" s="59"/>
      <c r="N1249" s="59"/>
      <c r="O1249" s="59"/>
      <c r="P1249" s="59"/>
      <c r="Q1249" s="59"/>
      <c r="R1249" s="59"/>
      <c r="S1249" s="59"/>
      <c r="T1249" s="59"/>
      <c r="U1249" s="59"/>
      <c r="V1249" s="59"/>
      <c r="W1249" s="59"/>
      <c r="X1249" s="59"/>
    </row>
    <row r="1250" spans="1:24" ht="12.75" customHeight="1" x14ac:dyDescent="0.2">
      <c r="A1250" s="59"/>
      <c r="B1250" s="59"/>
      <c r="C1250" s="59"/>
      <c r="D1250" s="59"/>
      <c r="E1250" s="59"/>
      <c r="F1250" s="59"/>
      <c r="G1250" s="59"/>
      <c r="H1250" s="59"/>
      <c r="I1250" s="59"/>
      <c r="J1250" s="59"/>
      <c r="K1250" s="59"/>
      <c r="L1250" s="59"/>
      <c r="M1250" s="59"/>
      <c r="N1250" s="59"/>
      <c r="O1250" s="59"/>
      <c r="P1250" s="59"/>
      <c r="Q1250" s="59"/>
      <c r="R1250" s="59"/>
      <c r="S1250" s="59"/>
      <c r="T1250" s="59"/>
      <c r="U1250" s="59"/>
      <c r="V1250" s="59"/>
      <c r="W1250" s="59"/>
      <c r="X1250" s="59"/>
    </row>
    <row r="1251" spans="1:24" ht="12.75" customHeight="1" x14ac:dyDescent="0.2">
      <c r="A1251" s="59"/>
      <c r="B1251" s="59"/>
      <c r="C1251" s="59"/>
      <c r="D1251" s="59"/>
      <c r="E1251" s="59"/>
      <c r="F1251" s="59"/>
      <c r="G1251" s="59"/>
      <c r="H1251" s="59"/>
      <c r="I1251" s="59"/>
      <c r="J1251" s="59"/>
      <c r="K1251" s="59"/>
      <c r="L1251" s="59"/>
      <c r="M1251" s="59"/>
      <c r="N1251" s="59"/>
      <c r="O1251" s="59"/>
      <c r="P1251" s="59"/>
      <c r="Q1251" s="59"/>
      <c r="R1251" s="59"/>
      <c r="S1251" s="59"/>
      <c r="T1251" s="59"/>
      <c r="U1251" s="59"/>
      <c r="V1251" s="59"/>
      <c r="W1251" s="59"/>
      <c r="X1251" s="59"/>
    </row>
    <row r="1252" spans="1:24" ht="12.75" customHeight="1" x14ac:dyDescent="0.2">
      <c r="A1252" s="59"/>
      <c r="B1252" s="59"/>
      <c r="C1252" s="59"/>
      <c r="D1252" s="59"/>
      <c r="E1252" s="59"/>
      <c r="F1252" s="59"/>
      <c r="G1252" s="59"/>
      <c r="H1252" s="59"/>
      <c r="I1252" s="59"/>
      <c r="J1252" s="59"/>
      <c r="K1252" s="59"/>
      <c r="L1252" s="59"/>
      <c r="M1252" s="59"/>
      <c r="N1252" s="59"/>
      <c r="O1252" s="59"/>
      <c r="P1252" s="59"/>
      <c r="Q1252" s="59"/>
      <c r="R1252" s="59"/>
      <c r="S1252" s="59"/>
      <c r="T1252" s="59"/>
      <c r="U1252" s="59"/>
      <c r="V1252" s="59"/>
      <c r="W1252" s="59"/>
      <c r="X1252" s="59"/>
    </row>
    <row r="1253" spans="1:24" ht="12.75" customHeight="1" x14ac:dyDescent="0.2">
      <c r="A1253" s="59"/>
      <c r="B1253" s="59"/>
      <c r="C1253" s="59"/>
      <c r="D1253" s="59"/>
      <c r="E1253" s="59"/>
      <c r="F1253" s="59"/>
      <c r="G1253" s="59"/>
      <c r="H1253" s="59"/>
      <c r="I1253" s="59"/>
      <c r="J1253" s="59"/>
      <c r="K1253" s="59"/>
      <c r="L1253" s="59"/>
      <c r="M1253" s="59"/>
      <c r="N1253" s="59"/>
      <c r="O1253" s="59"/>
      <c r="P1253" s="59"/>
      <c r="Q1253" s="59"/>
      <c r="R1253" s="59"/>
      <c r="S1253" s="59"/>
      <c r="T1253" s="59"/>
      <c r="U1253" s="59"/>
      <c r="V1253" s="59"/>
      <c r="W1253" s="59"/>
      <c r="X1253" s="59"/>
    </row>
    <row r="1254" spans="1:24" ht="12.75" customHeight="1" x14ac:dyDescent="0.2">
      <c r="A1254" s="59"/>
      <c r="B1254" s="59"/>
      <c r="C1254" s="59"/>
      <c r="D1254" s="59"/>
      <c r="E1254" s="59"/>
      <c r="F1254" s="59"/>
      <c r="G1254" s="59"/>
      <c r="H1254" s="59"/>
      <c r="I1254" s="59"/>
      <c r="J1254" s="59"/>
      <c r="K1254" s="59"/>
      <c r="L1254" s="59"/>
      <c r="M1254" s="59"/>
      <c r="N1254" s="59"/>
      <c r="O1254" s="59"/>
      <c r="P1254" s="59"/>
      <c r="Q1254" s="59"/>
      <c r="R1254" s="59"/>
      <c r="S1254" s="59"/>
      <c r="T1254" s="59"/>
      <c r="U1254" s="59"/>
      <c r="V1254" s="59"/>
      <c r="W1254" s="59"/>
      <c r="X1254" s="59"/>
    </row>
    <row r="1255" spans="1:24" ht="12.75" customHeight="1" x14ac:dyDescent="0.2">
      <c r="A1255" s="59"/>
      <c r="B1255" s="59"/>
      <c r="C1255" s="59"/>
      <c r="D1255" s="59"/>
      <c r="E1255" s="59"/>
      <c r="F1255" s="59"/>
      <c r="G1255" s="59"/>
      <c r="H1255" s="59"/>
      <c r="I1255" s="59"/>
      <c r="J1255" s="59"/>
      <c r="K1255" s="59"/>
      <c r="L1255" s="59"/>
      <c r="M1255" s="59"/>
      <c r="N1255" s="59"/>
      <c r="O1255" s="59"/>
      <c r="P1255" s="59"/>
      <c r="Q1255" s="59"/>
      <c r="R1255" s="59"/>
      <c r="S1255" s="59"/>
      <c r="T1255" s="59"/>
      <c r="U1255" s="59"/>
      <c r="V1255" s="59"/>
      <c r="W1255" s="59"/>
      <c r="X1255" s="59"/>
    </row>
    <row r="1256" spans="1:24" ht="12.75" customHeight="1" x14ac:dyDescent="0.2">
      <c r="A1256" s="59"/>
      <c r="B1256" s="59"/>
      <c r="C1256" s="59"/>
      <c r="D1256" s="59"/>
      <c r="E1256" s="59"/>
      <c r="F1256" s="59"/>
      <c r="G1256" s="59"/>
      <c r="H1256" s="59"/>
      <c r="I1256" s="59"/>
      <c r="J1256" s="59"/>
      <c r="K1256" s="59"/>
      <c r="L1256" s="59"/>
      <c r="M1256" s="59"/>
      <c r="N1256" s="59"/>
      <c r="O1256" s="59"/>
      <c r="P1256" s="59"/>
      <c r="Q1256" s="59"/>
      <c r="R1256" s="59"/>
      <c r="S1256" s="59"/>
      <c r="T1256" s="59"/>
      <c r="U1256" s="59"/>
      <c r="V1256" s="59"/>
      <c r="W1256" s="59"/>
      <c r="X1256" s="59"/>
    </row>
    <row r="1257" spans="1:24" ht="12.75" customHeight="1" x14ac:dyDescent="0.2">
      <c r="A1257" s="59"/>
      <c r="B1257" s="59"/>
      <c r="C1257" s="59"/>
      <c r="D1257" s="59"/>
      <c r="E1257" s="59"/>
      <c r="F1257" s="59"/>
      <c r="G1257" s="59"/>
      <c r="H1257" s="59"/>
      <c r="I1257" s="59"/>
      <c r="J1257" s="59"/>
      <c r="K1257" s="59"/>
      <c r="L1257" s="59"/>
      <c r="M1257" s="59"/>
      <c r="N1257" s="59"/>
      <c r="O1257" s="59"/>
      <c r="P1257" s="59"/>
      <c r="Q1257" s="59"/>
      <c r="R1257" s="59"/>
      <c r="S1257" s="59"/>
      <c r="T1257" s="59"/>
      <c r="U1257" s="59"/>
      <c r="V1257" s="59"/>
      <c r="W1257" s="59"/>
      <c r="X1257" s="59"/>
    </row>
    <row r="1258" spans="1:24" ht="12.75" customHeight="1" x14ac:dyDescent="0.2">
      <c r="A1258" s="59"/>
      <c r="B1258" s="59"/>
      <c r="C1258" s="59"/>
      <c r="D1258" s="59"/>
      <c r="E1258" s="59"/>
      <c r="F1258" s="59"/>
      <c r="G1258" s="59"/>
      <c r="H1258" s="59"/>
      <c r="I1258" s="59"/>
      <c r="J1258" s="59"/>
      <c r="K1258" s="59"/>
      <c r="L1258" s="59"/>
      <c r="M1258" s="59"/>
      <c r="N1258" s="59"/>
      <c r="O1258" s="59"/>
      <c r="P1258" s="59"/>
      <c r="Q1258" s="59"/>
      <c r="R1258" s="59"/>
      <c r="S1258" s="59"/>
      <c r="T1258" s="59"/>
      <c r="U1258" s="59"/>
      <c r="V1258" s="59"/>
      <c r="W1258" s="59"/>
      <c r="X1258" s="59"/>
    </row>
    <row r="1259" spans="1:24" ht="12.75" customHeight="1" x14ac:dyDescent="0.2">
      <c r="A1259" s="59"/>
      <c r="B1259" s="59"/>
      <c r="C1259" s="59"/>
      <c r="D1259" s="59"/>
      <c r="E1259" s="59"/>
      <c r="F1259" s="59"/>
      <c r="G1259" s="59"/>
      <c r="H1259" s="59"/>
      <c r="I1259" s="59"/>
      <c r="J1259" s="59"/>
      <c r="K1259" s="59"/>
      <c r="L1259" s="59"/>
      <c r="M1259" s="59"/>
      <c r="N1259" s="59"/>
      <c r="O1259" s="59"/>
      <c r="P1259" s="59"/>
      <c r="Q1259" s="59"/>
      <c r="R1259" s="59"/>
      <c r="S1259" s="59"/>
      <c r="T1259" s="59"/>
      <c r="U1259" s="59"/>
      <c r="V1259" s="59"/>
      <c r="W1259" s="59"/>
      <c r="X1259" s="59"/>
    </row>
    <row r="1260" spans="1:24" ht="12.75" customHeight="1" x14ac:dyDescent="0.2">
      <c r="A1260" s="59"/>
      <c r="B1260" s="59"/>
      <c r="C1260" s="59"/>
      <c r="D1260" s="59"/>
      <c r="E1260" s="59"/>
      <c r="F1260" s="59"/>
      <c r="G1260" s="59"/>
      <c r="H1260" s="59"/>
      <c r="I1260" s="59"/>
      <c r="J1260" s="59"/>
      <c r="K1260" s="59"/>
      <c r="L1260" s="59"/>
      <c r="M1260" s="59"/>
      <c r="N1260" s="59"/>
      <c r="O1260" s="59"/>
      <c r="P1260" s="59"/>
      <c r="Q1260" s="59"/>
      <c r="R1260" s="59"/>
      <c r="S1260" s="59"/>
      <c r="T1260" s="59"/>
      <c r="U1260" s="59"/>
      <c r="V1260" s="59"/>
      <c r="W1260" s="59"/>
      <c r="X1260" s="59"/>
    </row>
    <row r="1261" spans="1:24" ht="12.75" customHeight="1" x14ac:dyDescent="0.2">
      <c r="A1261" s="59"/>
      <c r="B1261" s="59"/>
      <c r="C1261" s="59"/>
      <c r="D1261" s="59"/>
      <c r="E1261" s="59"/>
      <c r="F1261" s="59"/>
      <c r="G1261" s="59"/>
      <c r="H1261" s="59"/>
      <c r="I1261" s="59"/>
      <c r="J1261" s="59"/>
      <c r="K1261" s="59"/>
      <c r="L1261" s="59"/>
      <c r="M1261" s="59"/>
      <c r="N1261" s="59"/>
      <c r="O1261" s="59"/>
      <c r="P1261" s="59"/>
      <c r="Q1261" s="59"/>
      <c r="R1261" s="59"/>
      <c r="S1261" s="59"/>
      <c r="T1261" s="59"/>
      <c r="U1261" s="59"/>
      <c r="V1261" s="59"/>
      <c r="W1261" s="59"/>
      <c r="X1261" s="59"/>
    </row>
    <row r="1262" spans="1:24" ht="12.75" customHeight="1" x14ac:dyDescent="0.2">
      <c r="A1262" s="59"/>
      <c r="B1262" s="59"/>
      <c r="C1262" s="59"/>
      <c r="D1262" s="59"/>
      <c r="E1262" s="59"/>
      <c r="F1262" s="59"/>
      <c r="G1262" s="59"/>
      <c r="H1262" s="59"/>
      <c r="I1262" s="59"/>
      <c r="J1262" s="59"/>
      <c r="K1262" s="59"/>
      <c r="L1262" s="59"/>
      <c r="M1262" s="59"/>
      <c r="N1262" s="59"/>
      <c r="O1262" s="59"/>
      <c r="P1262" s="59"/>
      <c r="Q1262" s="59"/>
      <c r="R1262" s="59"/>
      <c r="S1262" s="59"/>
      <c r="T1262" s="59"/>
      <c r="U1262" s="59"/>
      <c r="V1262" s="59"/>
      <c r="W1262" s="59"/>
      <c r="X1262" s="59"/>
    </row>
    <row r="1263" spans="1:24" ht="12.75" customHeight="1" x14ac:dyDescent="0.2">
      <c r="A1263" s="59"/>
      <c r="B1263" s="59"/>
      <c r="C1263" s="59"/>
      <c r="D1263" s="59"/>
      <c r="E1263" s="59"/>
      <c r="F1263" s="59"/>
      <c r="G1263" s="59"/>
      <c r="H1263" s="59"/>
      <c r="I1263" s="59"/>
      <c r="J1263" s="59"/>
      <c r="K1263" s="59"/>
      <c r="L1263" s="59"/>
      <c r="M1263" s="59"/>
      <c r="N1263" s="59"/>
      <c r="O1263" s="59"/>
      <c r="P1263" s="59"/>
      <c r="Q1263" s="59"/>
      <c r="R1263" s="59"/>
      <c r="S1263" s="59"/>
      <c r="T1263" s="59"/>
      <c r="U1263" s="59"/>
      <c r="V1263" s="59"/>
      <c r="W1263" s="59"/>
      <c r="X1263" s="59"/>
    </row>
    <row r="1264" spans="1:24" ht="12.75" customHeight="1" x14ac:dyDescent="0.2">
      <c r="A1264" s="59"/>
      <c r="B1264" s="59"/>
      <c r="C1264" s="59"/>
      <c r="D1264" s="59"/>
      <c r="E1264" s="59"/>
      <c r="F1264" s="59"/>
      <c r="G1264" s="59"/>
      <c r="H1264" s="59"/>
      <c r="I1264" s="59"/>
      <c r="J1264" s="59"/>
      <c r="K1264" s="59"/>
      <c r="L1264" s="59"/>
      <c r="M1264" s="59"/>
      <c r="N1264" s="59"/>
      <c r="O1264" s="59"/>
      <c r="P1264" s="59"/>
      <c r="Q1264" s="59"/>
      <c r="R1264" s="59"/>
      <c r="S1264" s="59"/>
      <c r="T1264" s="59"/>
      <c r="U1264" s="59"/>
      <c r="V1264" s="59"/>
      <c r="W1264" s="59"/>
      <c r="X1264" s="59"/>
    </row>
    <row r="1265" spans="1:24" ht="12.75" customHeight="1" x14ac:dyDescent="0.2">
      <c r="A1265" s="59"/>
      <c r="B1265" s="59"/>
      <c r="C1265" s="59"/>
      <c r="D1265" s="59"/>
      <c r="E1265" s="59"/>
      <c r="F1265" s="59"/>
      <c r="G1265" s="59"/>
      <c r="H1265" s="59"/>
      <c r="I1265" s="59"/>
      <c r="J1265" s="59"/>
      <c r="K1265" s="59"/>
      <c r="L1265" s="59"/>
      <c r="M1265" s="59"/>
      <c r="N1265" s="59"/>
      <c r="O1265" s="59"/>
      <c r="P1265" s="59"/>
      <c r="Q1265" s="59"/>
      <c r="R1265" s="59"/>
      <c r="S1265" s="59"/>
      <c r="T1265" s="59"/>
      <c r="U1265" s="59"/>
      <c r="V1265" s="59"/>
      <c r="W1265" s="59"/>
      <c r="X1265" s="59"/>
    </row>
    <row r="1266" spans="1:24" ht="12.75" customHeight="1" x14ac:dyDescent="0.2">
      <c r="A1266" s="59"/>
      <c r="B1266" s="59"/>
      <c r="C1266" s="59"/>
      <c r="D1266" s="59"/>
      <c r="E1266" s="59"/>
      <c r="F1266" s="59"/>
      <c r="G1266" s="59"/>
      <c r="H1266" s="59"/>
      <c r="I1266" s="59"/>
      <c r="J1266" s="59"/>
      <c r="K1266" s="59"/>
      <c r="L1266" s="59"/>
      <c r="M1266" s="59"/>
      <c r="N1266" s="59"/>
      <c r="O1266" s="59"/>
      <c r="P1266" s="59"/>
      <c r="Q1266" s="59"/>
      <c r="R1266" s="59"/>
      <c r="S1266" s="59"/>
      <c r="T1266" s="59"/>
      <c r="U1266" s="59"/>
      <c r="V1266" s="59"/>
      <c r="W1266" s="59"/>
      <c r="X1266" s="59"/>
    </row>
    <row r="1267" spans="1:24" ht="12.75" customHeight="1" x14ac:dyDescent="0.2">
      <c r="A1267" s="59"/>
      <c r="B1267" s="59"/>
      <c r="C1267" s="59"/>
      <c r="D1267" s="59"/>
      <c r="E1267" s="59"/>
      <c r="F1267" s="59"/>
      <c r="G1267" s="59"/>
      <c r="H1267" s="59"/>
      <c r="I1267" s="59"/>
      <c r="J1267" s="59"/>
      <c r="K1267" s="59"/>
      <c r="L1267" s="59"/>
      <c r="M1267" s="59"/>
      <c r="N1267" s="59"/>
      <c r="O1267" s="59"/>
      <c r="P1267" s="59"/>
      <c r="Q1267" s="59"/>
      <c r="R1267" s="59"/>
      <c r="S1267" s="59"/>
      <c r="T1267" s="59"/>
      <c r="U1267" s="59"/>
      <c r="V1267" s="59"/>
      <c r="W1267" s="59"/>
      <c r="X1267" s="59"/>
    </row>
    <row r="1268" spans="1:24" ht="12.75" customHeight="1" x14ac:dyDescent="0.2">
      <c r="A1268" s="59"/>
      <c r="B1268" s="59"/>
      <c r="C1268" s="59"/>
      <c r="D1268" s="59"/>
      <c r="E1268" s="59"/>
      <c r="F1268" s="59"/>
      <c r="G1268" s="59"/>
      <c r="H1268" s="59"/>
      <c r="I1268" s="59"/>
      <c r="J1268" s="59"/>
      <c r="K1268" s="59"/>
      <c r="L1268" s="59"/>
      <c r="M1268" s="59"/>
      <c r="N1268" s="59"/>
      <c r="O1268" s="59"/>
      <c r="P1268" s="59"/>
      <c r="Q1268" s="59"/>
      <c r="R1268" s="59"/>
      <c r="S1268" s="59"/>
      <c r="T1268" s="59"/>
      <c r="U1268" s="59"/>
      <c r="V1268" s="59"/>
      <c r="W1268" s="59"/>
      <c r="X1268" s="59"/>
    </row>
    <row r="1269" spans="1:24" ht="12.75" customHeight="1" x14ac:dyDescent="0.2">
      <c r="A1269" s="59"/>
      <c r="B1269" s="59"/>
      <c r="C1269" s="59"/>
      <c r="D1269" s="59"/>
      <c r="E1269" s="59"/>
      <c r="F1269" s="59"/>
      <c r="G1269" s="59"/>
      <c r="H1269" s="59"/>
      <c r="I1269" s="59"/>
      <c r="J1269" s="59"/>
      <c r="K1269" s="59"/>
      <c r="L1269" s="59"/>
      <c r="M1269" s="59"/>
      <c r="N1269" s="59"/>
      <c r="O1269" s="59"/>
      <c r="P1269" s="59"/>
      <c r="Q1269" s="59"/>
      <c r="R1269" s="59"/>
      <c r="S1269" s="59"/>
      <c r="T1269" s="59"/>
      <c r="U1269" s="59"/>
      <c r="V1269" s="59"/>
      <c r="W1269" s="59"/>
      <c r="X1269" s="59"/>
    </row>
    <row r="1270" spans="1:24" ht="12.75" customHeight="1" x14ac:dyDescent="0.2">
      <c r="A1270" s="59"/>
      <c r="B1270" s="59"/>
      <c r="C1270" s="59"/>
      <c r="D1270" s="59"/>
      <c r="E1270" s="59"/>
      <c r="F1270" s="59"/>
      <c r="G1270" s="59"/>
      <c r="H1270" s="59"/>
      <c r="I1270" s="59"/>
      <c r="J1270" s="59"/>
      <c r="K1270" s="59"/>
      <c r="L1270" s="59"/>
      <c r="M1270" s="59"/>
      <c r="N1270" s="59"/>
      <c r="O1270" s="59"/>
      <c r="P1270" s="59"/>
      <c r="Q1270" s="59"/>
      <c r="R1270" s="59"/>
      <c r="S1270" s="59"/>
      <c r="T1270" s="59"/>
      <c r="U1270" s="59"/>
      <c r="V1270" s="59"/>
      <c r="W1270" s="59"/>
      <c r="X1270" s="59"/>
    </row>
    <row r="1271" spans="1:24" ht="12.75" customHeight="1" x14ac:dyDescent="0.2">
      <c r="A1271" s="59"/>
      <c r="B1271" s="59"/>
      <c r="C1271" s="59"/>
      <c r="D1271" s="59"/>
      <c r="E1271" s="59"/>
      <c r="F1271" s="59"/>
      <c r="G1271" s="59"/>
      <c r="H1271" s="59"/>
      <c r="I1271" s="59"/>
      <c r="J1271" s="59"/>
      <c r="K1271" s="59"/>
      <c r="L1271" s="59"/>
      <c r="M1271" s="59"/>
      <c r="N1271" s="59"/>
      <c r="O1271" s="59"/>
      <c r="P1271" s="59"/>
      <c r="Q1271" s="59"/>
      <c r="R1271" s="59"/>
      <c r="S1271" s="59"/>
      <c r="T1271" s="59"/>
      <c r="U1271" s="59"/>
      <c r="V1271" s="59"/>
      <c r="W1271" s="59"/>
      <c r="X1271" s="59"/>
    </row>
    <row r="1272" spans="1:24" ht="12.75" customHeight="1" x14ac:dyDescent="0.2">
      <c r="A1272" s="59"/>
      <c r="B1272" s="59"/>
      <c r="C1272" s="59"/>
      <c r="D1272" s="59"/>
      <c r="E1272" s="59"/>
      <c r="F1272" s="59"/>
      <c r="G1272" s="59"/>
      <c r="H1272" s="59"/>
      <c r="I1272" s="59"/>
      <c r="J1272" s="59"/>
      <c r="K1272" s="59"/>
      <c r="L1272" s="59"/>
      <c r="M1272" s="59"/>
      <c r="N1272" s="59"/>
      <c r="O1272" s="59"/>
      <c r="P1272" s="59"/>
      <c r="Q1272" s="59"/>
      <c r="R1272" s="59"/>
      <c r="S1272" s="59"/>
      <c r="T1272" s="59"/>
      <c r="U1272" s="59"/>
      <c r="V1272" s="59"/>
      <c r="W1272" s="59"/>
      <c r="X1272" s="59"/>
    </row>
    <row r="1273" spans="1:24" ht="12.75" customHeight="1" x14ac:dyDescent="0.2">
      <c r="A1273" s="59"/>
      <c r="B1273" s="59"/>
      <c r="C1273" s="59"/>
      <c r="D1273" s="59"/>
      <c r="E1273" s="59"/>
      <c r="F1273" s="59"/>
      <c r="G1273" s="59"/>
      <c r="H1273" s="59"/>
      <c r="I1273" s="59"/>
      <c r="J1273" s="59"/>
      <c r="K1273" s="59"/>
      <c r="L1273" s="59"/>
      <c r="M1273" s="59"/>
      <c r="N1273" s="59"/>
      <c r="O1273" s="59"/>
      <c r="P1273" s="59"/>
      <c r="Q1273" s="59"/>
      <c r="R1273" s="59"/>
      <c r="S1273" s="59"/>
      <c r="T1273" s="59"/>
      <c r="U1273" s="59"/>
      <c r="V1273" s="59"/>
      <c r="W1273" s="59"/>
      <c r="X1273" s="59"/>
    </row>
    <row r="1274" spans="1:24" ht="12.75" customHeight="1" x14ac:dyDescent="0.2">
      <c r="A1274" s="59"/>
      <c r="B1274" s="59"/>
      <c r="C1274" s="59"/>
      <c r="D1274" s="59"/>
      <c r="E1274" s="59"/>
      <c r="F1274" s="59"/>
      <c r="G1274" s="59"/>
      <c r="H1274" s="59"/>
      <c r="I1274" s="59"/>
      <c r="J1274" s="59"/>
      <c r="K1274" s="59"/>
      <c r="L1274" s="59"/>
      <c r="M1274" s="59"/>
      <c r="N1274" s="59"/>
      <c r="O1274" s="59"/>
      <c r="P1274" s="59"/>
      <c r="Q1274" s="59"/>
      <c r="R1274" s="59"/>
      <c r="S1274" s="59"/>
      <c r="T1274" s="59"/>
      <c r="U1274" s="59"/>
      <c r="V1274" s="59"/>
      <c r="W1274" s="59"/>
      <c r="X1274" s="59"/>
    </row>
    <row r="1275" spans="1:24" ht="12.75" customHeight="1" x14ac:dyDescent="0.2">
      <c r="A1275" s="59"/>
      <c r="B1275" s="59"/>
      <c r="C1275" s="59"/>
      <c r="D1275" s="59"/>
      <c r="E1275" s="59"/>
      <c r="F1275" s="59"/>
      <c r="G1275" s="59"/>
      <c r="H1275" s="59"/>
      <c r="I1275" s="59"/>
      <c r="J1275" s="59"/>
      <c r="K1275" s="59"/>
      <c r="L1275" s="59"/>
      <c r="M1275" s="59"/>
      <c r="N1275" s="59"/>
      <c r="O1275" s="59"/>
      <c r="P1275" s="59"/>
      <c r="Q1275" s="59"/>
      <c r="R1275" s="59"/>
      <c r="S1275" s="59"/>
      <c r="T1275" s="59"/>
      <c r="U1275" s="59"/>
      <c r="V1275" s="59"/>
      <c r="W1275" s="59"/>
      <c r="X1275" s="59"/>
    </row>
    <row r="1276" spans="1:24" ht="12.75" customHeight="1" x14ac:dyDescent="0.2">
      <c r="A1276" s="59"/>
      <c r="B1276" s="59"/>
      <c r="C1276" s="59"/>
      <c r="D1276" s="59"/>
      <c r="E1276" s="59"/>
      <c r="F1276" s="59"/>
      <c r="G1276" s="59"/>
      <c r="H1276" s="59"/>
      <c r="I1276" s="59"/>
      <c r="J1276" s="59"/>
      <c r="K1276" s="59"/>
      <c r="L1276" s="59"/>
      <c r="M1276" s="59"/>
      <c r="N1276" s="59"/>
      <c r="O1276" s="59"/>
      <c r="P1276" s="59"/>
      <c r="Q1276" s="59"/>
      <c r="R1276" s="59"/>
      <c r="S1276" s="59"/>
      <c r="T1276" s="59"/>
      <c r="U1276" s="59"/>
      <c r="V1276" s="59"/>
      <c r="W1276" s="59"/>
      <c r="X1276" s="59"/>
    </row>
    <row r="1277" spans="1:24" ht="12.75" customHeight="1" x14ac:dyDescent="0.2">
      <c r="A1277" s="59"/>
      <c r="B1277" s="59"/>
      <c r="C1277" s="59"/>
      <c r="D1277" s="59"/>
      <c r="E1277" s="59"/>
      <c r="F1277" s="59"/>
      <c r="G1277" s="59"/>
      <c r="H1277" s="59"/>
      <c r="I1277" s="59"/>
      <c r="J1277" s="59"/>
      <c r="K1277" s="59"/>
      <c r="L1277" s="59"/>
      <c r="M1277" s="59"/>
      <c r="N1277" s="59"/>
      <c r="O1277" s="59"/>
      <c r="P1277" s="59"/>
      <c r="Q1277" s="59"/>
      <c r="R1277" s="59"/>
      <c r="S1277" s="59"/>
      <c r="T1277" s="59"/>
      <c r="U1277" s="59"/>
      <c r="V1277" s="59"/>
      <c r="W1277" s="59"/>
      <c r="X1277" s="59"/>
    </row>
    <row r="1278" spans="1:24" ht="12.75" customHeight="1" x14ac:dyDescent="0.2">
      <c r="A1278" s="59"/>
      <c r="B1278" s="59"/>
      <c r="C1278" s="59"/>
      <c r="D1278" s="59"/>
      <c r="E1278" s="59"/>
      <c r="F1278" s="59"/>
      <c r="G1278" s="59"/>
      <c r="H1278" s="59"/>
      <c r="I1278" s="59"/>
      <c r="J1278" s="59"/>
      <c r="K1278" s="59"/>
      <c r="L1278" s="59"/>
      <c r="M1278" s="59"/>
      <c r="N1278" s="59"/>
      <c r="O1278" s="59"/>
      <c r="P1278" s="59"/>
      <c r="Q1278" s="59"/>
      <c r="R1278" s="59"/>
      <c r="S1278" s="59"/>
      <c r="T1278" s="59"/>
      <c r="U1278" s="59"/>
      <c r="V1278" s="59"/>
      <c r="W1278" s="59"/>
      <c r="X1278" s="59"/>
    </row>
    <row r="1279" spans="1:24" ht="12.75" customHeight="1" x14ac:dyDescent="0.2">
      <c r="A1279" s="59"/>
      <c r="B1279" s="59"/>
      <c r="C1279" s="59"/>
      <c r="D1279" s="59"/>
      <c r="E1279" s="59"/>
      <c r="F1279" s="59"/>
      <c r="G1279" s="59"/>
      <c r="H1279" s="59"/>
      <c r="I1279" s="59"/>
      <c r="J1279" s="59"/>
      <c r="K1279" s="59"/>
      <c r="L1279" s="59"/>
      <c r="M1279" s="59"/>
      <c r="N1279" s="59"/>
      <c r="O1279" s="59"/>
      <c r="P1279" s="59"/>
      <c r="Q1279" s="59"/>
      <c r="R1279" s="59"/>
      <c r="S1279" s="59"/>
      <c r="T1279" s="59"/>
      <c r="U1279" s="59"/>
      <c r="V1279" s="59"/>
      <c r="W1279" s="59"/>
      <c r="X1279" s="59"/>
    </row>
    <row r="1280" spans="1:24" ht="12.75" customHeight="1" x14ac:dyDescent="0.2">
      <c r="A1280" s="59"/>
      <c r="B1280" s="59"/>
      <c r="C1280" s="59"/>
      <c r="D1280" s="59"/>
      <c r="E1280" s="59"/>
      <c r="F1280" s="59"/>
      <c r="G1280" s="59"/>
      <c r="H1280" s="59"/>
      <c r="I1280" s="59"/>
      <c r="J1280" s="59"/>
      <c r="K1280" s="59"/>
      <c r="L1280" s="59"/>
      <c r="M1280" s="59"/>
      <c r="N1280" s="59"/>
      <c r="O1280" s="59"/>
      <c r="P1280" s="59"/>
      <c r="Q1280" s="59"/>
      <c r="R1280" s="59"/>
      <c r="S1280" s="59"/>
      <c r="T1280" s="59"/>
      <c r="U1280" s="59"/>
      <c r="V1280" s="59"/>
      <c r="W1280" s="59"/>
      <c r="X1280" s="59"/>
    </row>
    <row r="1281" spans="1:24" ht="12.75" customHeight="1" x14ac:dyDescent="0.2">
      <c r="A1281" s="59"/>
      <c r="B1281" s="59"/>
      <c r="C1281" s="59"/>
      <c r="D1281" s="59"/>
      <c r="E1281" s="59"/>
      <c r="F1281" s="59"/>
      <c r="G1281" s="59"/>
      <c r="H1281" s="59"/>
      <c r="I1281" s="59"/>
      <c r="J1281" s="59"/>
      <c r="K1281" s="59"/>
      <c r="L1281" s="59"/>
      <c r="M1281" s="59"/>
      <c r="N1281" s="59"/>
      <c r="O1281" s="59"/>
      <c r="P1281" s="59"/>
      <c r="Q1281" s="59"/>
      <c r="R1281" s="59"/>
      <c r="S1281" s="59"/>
      <c r="T1281" s="59"/>
      <c r="U1281" s="59"/>
      <c r="V1281" s="59"/>
      <c r="W1281" s="59"/>
      <c r="X1281" s="59"/>
    </row>
    <row r="1282" spans="1:24" ht="12.75" customHeight="1" x14ac:dyDescent="0.2">
      <c r="A1282" s="59"/>
      <c r="B1282" s="59"/>
      <c r="C1282" s="59"/>
      <c r="D1282" s="59"/>
      <c r="E1282" s="59"/>
      <c r="F1282" s="59"/>
      <c r="G1282" s="59"/>
      <c r="H1282" s="59"/>
      <c r="I1282" s="59"/>
      <c r="J1282" s="59"/>
      <c r="K1282" s="59"/>
      <c r="L1282" s="59"/>
      <c r="M1282" s="59"/>
      <c r="N1282" s="59"/>
      <c r="O1282" s="59"/>
      <c r="P1282" s="59"/>
      <c r="Q1282" s="59"/>
      <c r="R1282" s="59"/>
      <c r="S1282" s="59"/>
      <c r="T1282" s="59"/>
      <c r="U1282" s="59"/>
      <c r="V1282" s="59"/>
      <c r="W1282" s="59"/>
      <c r="X1282" s="59"/>
    </row>
    <row r="1283" spans="1:24" ht="12.75" customHeight="1" x14ac:dyDescent="0.2">
      <c r="A1283" s="59"/>
      <c r="B1283" s="59"/>
      <c r="C1283" s="59"/>
      <c r="D1283" s="59"/>
      <c r="E1283" s="59"/>
      <c r="F1283" s="59"/>
      <c r="G1283" s="59"/>
      <c r="H1283" s="59"/>
      <c r="I1283" s="59"/>
      <c r="J1283" s="59"/>
      <c r="K1283" s="59"/>
      <c r="L1283" s="59"/>
      <c r="M1283" s="59"/>
      <c r="N1283" s="59"/>
      <c r="O1283" s="59"/>
      <c r="P1283" s="59"/>
      <c r="Q1283" s="59"/>
      <c r="R1283" s="59"/>
      <c r="S1283" s="59"/>
      <c r="T1283" s="59"/>
      <c r="U1283" s="59"/>
      <c r="V1283" s="59"/>
      <c r="W1283" s="59"/>
      <c r="X1283" s="59"/>
    </row>
    <row r="1284" spans="1:24" ht="12.75" customHeight="1" x14ac:dyDescent="0.2">
      <c r="A1284" s="59"/>
      <c r="B1284" s="59"/>
      <c r="C1284" s="59"/>
      <c r="D1284" s="59"/>
      <c r="E1284" s="59"/>
      <c r="F1284" s="59"/>
      <c r="G1284" s="59"/>
      <c r="H1284" s="59"/>
      <c r="I1284" s="59"/>
      <c r="J1284" s="59"/>
      <c r="K1284" s="59"/>
      <c r="L1284" s="59"/>
      <c r="M1284" s="59"/>
      <c r="N1284" s="59"/>
      <c r="O1284" s="59"/>
      <c r="P1284" s="59"/>
      <c r="Q1284" s="59"/>
      <c r="R1284" s="59"/>
      <c r="S1284" s="59"/>
      <c r="T1284" s="59"/>
      <c r="U1284" s="59"/>
      <c r="V1284" s="59"/>
      <c r="W1284" s="59"/>
      <c r="X1284" s="59"/>
    </row>
    <row r="1285" spans="1:24" ht="12.75" customHeight="1" x14ac:dyDescent="0.2">
      <c r="A1285" s="59"/>
      <c r="B1285" s="59"/>
      <c r="C1285" s="59"/>
      <c r="D1285" s="59"/>
      <c r="E1285" s="59"/>
      <c r="F1285" s="59"/>
      <c r="G1285" s="59"/>
      <c r="H1285" s="59"/>
      <c r="I1285" s="59"/>
      <c r="J1285" s="59"/>
      <c r="K1285" s="59"/>
      <c r="L1285" s="59"/>
      <c r="M1285" s="59"/>
      <c r="N1285" s="59"/>
      <c r="O1285" s="59"/>
      <c r="P1285" s="59"/>
      <c r="Q1285" s="59"/>
      <c r="R1285" s="59"/>
      <c r="S1285" s="59"/>
      <c r="T1285" s="59"/>
      <c r="U1285" s="59"/>
      <c r="V1285" s="59"/>
      <c r="W1285" s="59"/>
      <c r="X1285" s="59"/>
    </row>
    <row r="1286" spans="1:24" ht="12.75" customHeight="1" x14ac:dyDescent="0.2">
      <c r="A1286" s="59"/>
      <c r="B1286" s="59"/>
      <c r="C1286" s="59"/>
      <c r="D1286" s="59"/>
      <c r="E1286" s="59"/>
      <c r="F1286" s="59"/>
      <c r="G1286" s="59"/>
      <c r="H1286" s="59"/>
      <c r="I1286" s="59"/>
      <c r="J1286" s="59"/>
      <c r="K1286" s="59"/>
      <c r="L1286" s="59"/>
      <c r="M1286" s="59"/>
      <c r="N1286" s="59"/>
      <c r="O1286" s="59"/>
      <c r="P1286" s="59"/>
      <c r="Q1286" s="59"/>
      <c r="R1286" s="59"/>
      <c r="S1286" s="59"/>
      <c r="T1286" s="59"/>
      <c r="U1286" s="59"/>
      <c r="V1286" s="59"/>
      <c r="W1286" s="59"/>
      <c r="X1286" s="59"/>
    </row>
    <row r="1287" spans="1:24" ht="12.75" customHeight="1" x14ac:dyDescent="0.2">
      <c r="A1287" s="59"/>
      <c r="B1287" s="59"/>
      <c r="C1287" s="59"/>
      <c r="D1287" s="59"/>
      <c r="E1287" s="59"/>
      <c r="F1287" s="59"/>
      <c r="G1287" s="59"/>
      <c r="H1287" s="59"/>
      <c r="I1287" s="59"/>
      <c r="J1287" s="59"/>
      <c r="K1287" s="59"/>
      <c r="L1287" s="59"/>
      <c r="M1287" s="59"/>
      <c r="N1287" s="59"/>
      <c r="O1287" s="59"/>
      <c r="P1287" s="59"/>
      <c r="Q1287" s="59"/>
      <c r="R1287" s="59"/>
      <c r="S1287" s="59"/>
      <c r="T1287" s="59"/>
      <c r="U1287" s="59"/>
      <c r="V1287" s="59"/>
      <c r="W1287" s="59"/>
      <c r="X1287" s="59"/>
    </row>
    <row r="1288" spans="1:24" ht="12.75" customHeight="1" x14ac:dyDescent="0.2">
      <c r="A1288" s="59"/>
      <c r="B1288" s="59"/>
      <c r="C1288" s="59"/>
      <c r="D1288" s="59"/>
      <c r="E1288" s="59"/>
      <c r="F1288" s="59"/>
      <c r="G1288" s="59"/>
      <c r="H1288" s="59"/>
      <c r="I1288" s="59"/>
      <c r="J1288" s="59"/>
      <c r="K1288" s="59"/>
      <c r="L1288" s="59"/>
      <c r="M1288" s="59"/>
      <c r="N1288" s="59"/>
      <c r="O1288" s="59"/>
      <c r="P1288" s="59"/>
      <c r="Q1288" s="59"/>
      <c r="R1288" s="59"/>
      <c r="S1288" s="59"/>
      <c r="T1288" s="59"/>
      <c r="U1288" s="59"/>
      <c r="V1288" s="59"/>
      <c r="W1288" s="59"/>
      <c r="X1288" s="59"/>
    </row>
    <row r="1289" spans="1:24" ht="12.75" customHeight="1" x14ac:dyDescent="0.2">
      <c r="A1289" s="59"/>
      <c r="B1289" s="59"/>
      <c r="C1289" s="59"/>
      <c r="D1289" s="59"/>
      <c r="E1289" s="59"/>
      <c r="F1289" s="59"/>
      <c r="G1289" s="59"/>
      <c r="H1289" s="59"/>
      <c r="I1289" s="59"/>
      <c r="J1289" s="59"/>
      <c r="K1289" s="59"/>
      <c r="L1289" s="59"/>
      <c r="M1289" s="59"/>
      <c r="N1289" s="59"/>
      <c r="O1289" s="59"/>
      <c r="P1289" s="59"/>
      <c r="Q1289" s="59"/>
      <c r="R1289" s="59"/>
      <c r="S1289" s="59"/>
      <c r="T1289" s="59"/>
      <c r="U1289" s="59"/>
      <c r="V1289" s="59"/>
      <c r="W1289" s="59"/>
      <c r="X1289" s="59"/>
    </row>
    <row r="1290" spans="1:24" ht="12.75" customHeight="1" x14ac:dyDescent="0.2">
      <c r="A1290" s="59"/>
      <c r="B1290" s="59"/>
      <c r="C1290" s="59"/>
      <c r="D1290" s="59"/>
      <c r="E1290" s="59"/>
      <c r="F1290" s="59"/>
      <c r="G1290" s="59"/>
      <c r="H1290" s="59"/>
      <c r="I1290" s="59"/>
      <c r="J1290" s="59"/>
      <c r="K1290" s="59"/>
      <c r="L1290" s="59"/>
      <c r="M1290" s="59"/>
      <c r="N1290" s="59"/>
      <c r="O1290" s="59"/>
      <c r="P1290" s="59"/>
      <c r="Q1290" s="59"/>
      <c r="R1290" s="59"/>
      <c r="S1290" s="59"/>
      <c r="T1290" s="59"/>
      <c r="U1290" s="59"/>
      <c r="V1290" s="59"/>
      <c r="W1290" s="59"/>
      <c r="X1290" s="59"/>
    </row>
    <row r="1291" spans="1:24" ht="12.75" customHeight="1" x14ac:dyDescent="0.2">
      <c r="A1291" s="59"/>
      <c r="B1291" s="59"/>
      <c r="C1291" s="59"/>
      <c r="D1291" s="59"/>
      <c r="E1291" s="59"/>
      <c r="F1291" s="59"/>
      <c r="G1291" s="59"/>
      <c r="H1291" s="59"/>
      <c r="I1291" s="59"/>
      <c r="J1291" s="59"/>
      <c r="K1291" s="59"/>
      <c r="L1291" s="59"/>
      <c r="M1291" s="59"/>
      <c r="N1291" s="59"/>
      <c r="O1291" s="59"/>
      <c r="P1291" s="59"/>
      <c r="Q1291" s="59"/>
      <c r="R1291" s="59"/>
      <c r="S1291" s="59"/>
      <c r="T1291" s="59"/>
      <c r="U1291" s="59"/>
      <c r="V1291" s="59"/>
      <c r="W1291" s="59"/>
      <c r="X1291" s="59"/>
    </row>
    <row r="1292" spans="1:24" ht="12.75" customHeight="1" x14ac:dyDescent="0.2">
      <c r="A1292" s="59"/>
      <c r="B1292" s="59"/>
      <c r="C1292" s="59"/>
      <c r="D1292" s="59"/>
      <c r="E1292" s="59"/>
      <c r="F1292" s="59"/>
      <c r="G1292" s="59"/>
      <c r="H1292" s="59"/>
      <c r="I1292" s="59"/>
      <c r="J1292" s="59"/>
      <c r="K1292" s="59"/>
      <c r="L1292" s="59"/>
      <c r="M1292" s="59"/>
      <c r="N1292" s="59"/>
      <c r="O1292" s="59"/>
      <c r="P1292" s="59"/>
      <c r="Q1292" s="59"/>
      <c r="R1292" s="59"/>
      <c r="S1292" s="59"/>
      <c r="T1292" s="59"/>
      <c r="U1292" s="59"/>
      <c r="V1292" s="59"/>
      <c r="W1292" s="59"/>
      <c r="X1292" s="59"/>
    </row>
    <row r="1293" spans="1:24" ht="12.75" customHeight="1" x14ac:dyDescent="0.2">
      <c r="A1293" s="59"/>
      <c r="B1293" s="59"/>
      <c r="C1293" s="59"/>
      <c r="D1293" s="59"/>
      <c r="E1293" s="59"/>
      <c r="F1293" s="59"/>
      <c r="G1293" s="59"/>
      <c r="H1293" s="59"/>
      <c r="I1293" s="59"/>
      <c r="J1293" s="59"/>
      <c r="K1293" s="59"/>
      <c r="L1293" s="59"/>
      <c r="M1293" s="59"/>
      <c r="N1293" s="59"/>
      <c r="O1293" s="59"/>
      <c r="P1293" s="59"/>
      <c r="Q1293" s="59"/>
      <c r="R1293" s="59"/>
      <c r="S1293" s="59"/>
      <c r="T1293" s="59"/>
      <c r="U1293" s="59"/>
      <c r="V1293" s="59"/>
      <c r="W1293" s="59"/>
      <c r="X1293" s="59"/>
    </row>
    <row r="1294" spans="1:24" ht="12.75" customHeight="1" x14ac:dyDescent="0.2">
      <c r="A1294" s="59"/>
      <c r="B1294" s="59"/>
      <c r="C1294" s="59"/>
      <c r="D1294" s="59"/>
      <c r="E1294" s="59"/>
      <c r="F1294" s="59"/>
      <c r="G1294" s="59"/>
      <c r="H1294" s="59"/>
      <c r="I1294" s="59"/>
      <c r="J1294" s="59"/>
      <c r="K1294" s="59"/>
      <c r="L1294" s="59"/>
      <c r="M1294" s="59"/>
      <c r="N1294" s="59"/>
      <c r="O1294" s="59"/>
      <c r="P1294" s="59"/>
      <c r="Q1294" s="59"/>
      <c r="R1294" s="59"/>
      <c r="S1294" s="59"/>
      <c r="T1294" s="59"/>
      <c r="U1294" s="59"/>
      <c r="V1294" s="59"/>
      <c r="W1294" s="59"/>
      <c r="X1294" s="59"/>
    </row>
    <row r="1295" spans="1:24" ht="12.75" customHeight="1" x14ac:dyDescent="0.2">
      <c r="A1295" s="59"/>
      <c r="B1295" s="59"/>
      <c r="C1295" s="59"/>
      <c r="D1295" s="59"/>
      <c r="E1295" s="59"/>
      <c r="F1295" s="59"/>
      <c r="G1295" s="59"/>
      <c r="H1295" s="59"/>
      <c r="I1295" s="59"/>
      <c r="J1295" s="59"/>
      <c r="K1295" s="59"/>
      <c r="L1295" s="59"/>
      <c r="M1295" s="59"/>
      <c r="N1295" s="59"/>
      <c r="O1295" s="59"/>
      <c r="P1295" s="59"/>
      <c r="Q1295" s="59"/>
      <c r="R1295" s="59"/>
      <c r="S1295" s="59"/>
      <c r="T1295" s="59"/>
      <c r="U1295" s="59"/>
      <c r="V1295" s="59"/>
      <c r="W1295" s="59"/>
      <c r="X1295" s="59"/>
    </row>
    <row r="1296" spans="1:24" ht="12.75" customHeight="1" x14ac:dyDescent="0.2">
      <c r="A1296" s="59"/>
      <c r="B1296" s="59"/>
      <c r="C1296" s="59"/>
      <c r="D1296" s="59"/>
      <c r="E1296" s="59"/>
      <c r="F1296" s="59"/>
      <c r="G1296" s="59"/>
      <c r="H1296" s="59"/>
      <c r="I1296" s="59"/>
      <c r="J1296" s="59"/>
      <c r="K1296" s="59"/>
      <c r="L1296" s="59"/>
      <c r="M1296" s="59"/>
      <c r="N1296" s="59"/>
      <c r="O1296" s="59"/>
      <c r="P1296" s="59"/>
      <c r="Q1296" s="59"/>
      <c r="R1296" s="59"/>
      <c r="S1296" s="59"/>
      <c r="T1296" s="59"/>
      <c r="U1296" s="59"/>
      <c r="V1296" s="59"/>
      <c r="W1296" s="59"/>
      <c r="X1296" s="59"/>
    </row>
    <row r="1297" spans="1:24" ht="12.75" customHeight="1" x14ac:dyDescent="0.2">
      <c r="A1297" s="59"/>
      <c r="B1297" s="59"/>
      <c r="C1297" s="59"/>
      <c r="D1297" s="59"/>
      <c r="E1297" s="59"/>
      <c r="F1297" s="59"/>
      <c r="G1297" s="59"/>
      <c r="H1297" s="59"/>
      <c r="I1297" s="59"/>
      <c r="J1297" s="59"/>
      <c r="K1297" s="59"/>
      <c r="L1297" s="59"/>
      <c r="M1297" s="59"/>
      <c r="N1297" s="59"/>
      <c r="O1297" s="59"/>
      <c r="P1297" s="59"/>
      <c r="Q1297" s="59"/>
      <c r="R1297" s="59"/>
      <c r="S1297" s="59"/>
      <c r="T1297" s="59"/>
      <c r="U1297" s="59"/>
      <c r="V1297" s="59"/>
      <c r="W1297" s="59"/>
      <c r="X1297" s="59"/>
    </row>
    <row r="1298" spans="1:24" ht="12.75" customHeight="1" x14ac:dyDescent="0.2">
      <c r="A1298" s="59"/>
      <c r="B1298" s="59"/>
      <c r="C1298" s="59"/>
      <c r="D1298" s="59"/>
      <c r="E1298" s="59"/>
      <c r="F1298" s="59"/>
      <c r="G1298" s="59"/>
      <c r="H1298" s="59"/>
      <c r="I1298" s="59"/>
      <c r="J1298" s="59"/>
      <c r="K1298" s="59"/>
      <c r="L1298" s="59"/>
      <c r="M1298" s="59"/>
      <c r="N1298" s="59"/>
      <c r="O1298" s="59"/>
      <c r="P1298" s="59"/>
      <c r="Q1298" s="59"/>
      <c r="R1298" s="59"/>
      <c r="S1298" s="59"/>
      <c r="T1298" s="59"/>
      <c r="U1298" s="59"/>
      <c r="V1298" s="59"/>
      <c r="W1298" s="59"/>
      <c r="X1298" s="59"/>
    </row>
    <row r="1299" spans="1:24" ht="12.75" customHeight="1" x14ac:dyDescent="0.2">
      <c r="A1299" s="59"/>
      <c r="B1299" s="59"/>
      <c r="C1299" s="59"/>
      <c r="D1299" s="59"/>
      <c r="E1299" s="59"/>
      <c r="F1299" s="59"/>
      <c r="G1299" s="59"/>
      <c r="H1299" s="59"/>
      <c r="I1299" s="59"/>
      <c r="J1299" s="59"/>
      <c r="K1299" s="59"/>
      <c r="L1299" s="59"/>
      <c r="M1299" s="59"/>
      <c r="N1299" s="59"/>
      <c r="O1299" s="59"/>
      <c r="P1299" s="59"/>
      <c r="Q1299" s="59"/>
      <c r="R1299" s="59"/>
      <c r="S1299" s="59"/>
      <c r="T1299" s="59"/>
      <c r="U1299" s="59"/>
      <c r="V1299" s="59"/>
      <c r="W1299" s="59"/>
      <c r="X1299" s="59"/>
    </row>
    <row r="1300" spans="1:24" ht="12.75" customHeight="1" x14ac:dyDescent="0.2">
      <c r="A1300" s="59"/>
      <c r="B1300" s="59"/>
      <c r="C1300" s="59"/>
      <c r="D1300" s="59"/>
      <c r="E1300" s="59"/>
      <c r="F1300" s="59"/>
      <c r="G1300" s="59"/>
      <c r="H1300" s="59"/>
      <c r="I1300" s="59"/>
      <c r="J1300" s="59"/>
      <c r="K1300" s="59"/>
      <c r="L1300" s="59"/>
      <c r="M1300" s="59"/>
      <c r="N1300" s="59"/>
      <c r="O1300" s="59"/>
      <c r="P1300" s="59"/>
      <c r="Q1300" s="59"/>
      <c r="R1300" s="59"/>
      <c r="S1300" s="59"/>
      <c r="T1300" s="59"/>
      <c r="U1300" s="59"/>
      <c r="V1300" s="59"/>
      <c r="W1300" s="59"/>
      <c r="X1300" s="59"/>
    </row>
    <row r="1301" spans="1:24" ht="12.75" customHeight="1" x14ac:dyDescent="0.2">
      <c r="A1301" s="59"/>
      <c r="B1301" s="59"/>
      <c r="C1301" s="59"/>
      <c r="D1301" s="59"/>
      <c r="E1301" s="59"/>
      <c r="F1301" s="59"/>
      <c r="G1301" s="59"/>
      <c r="H1301" s="59"/>
      <c r="I1301" s="59"/>
      <c r="J1301" s="59"/>
      <c r="K1301" s="59"/>
      <c r="L1301" s="59"/>
      <c r="M1301" s="59"/>
      <c r="N1301" s="59"/>
      <c r="O1301" s="59"/>
      <c r="P1301" s="59"/>
      <c r="Q1301" s="59"/>
      <c r="R1301" s="59"/>
      <c r="S1301" s="59"/>
      <c r="T1301" s="59"/>
      <c r="U1301" s="59"/>
      <c r="V1301" s="59"/>
      <c r="W1301" s="59"/>
      <c r="X1301" s="59"/>
    </row>
    <row r="1302" spans="1:24" ht="12.75" customHeight="1" x14ac:dyDescent="0.2">
      <c r="A1302" s="59"/>
      <c r="B1302" s="59"/>
      <c r="C1302" s="59"/>
      <c r="D1302" s="59"/>
      <c r="E1302" s="59"/>
      <c r="F1302" s="59"/>
      <c r="G1302" s="59"/>
      <c r="H1302" s="59"/>
      <c r="I1302" s="59"/>
      <c r="J1302" s="59"/>
      <c r="K1302" s="59"/>
      <c r="L1302" s="59"/>
      <c r="M1302" s="59"/>
      <c r="N1302" s="59"/>
      <c r="O1302" s="59"/>
      <c r="P1302" s="59"/>
      <c r="Q1302" s="59"/>
      <c r="R1302" s="59"/>
      <c r="S1302" s="59"/>
      <c r="T1302" s="59"/>
      <c r="U1302" s="59"/>
      <c r="V1302" s="59"/>
      <c r="W1302" s="59"/>
      <c r="X1302" s="59"/>
    </row>
    <row r="1303" spans="1:24" ht="12.75" customHeight="1" x14ac:dyDescent="0.2">
      <c r="A1303" s="59"/>
      <c r="B1303" s="59"/>
      <c r="C1303" s="59"/>
      <c r="D1303" s="59"/>
      <c r="E1303" s="59"/>
      <c r="F1303" s="59"/>
      <c r="G1303" s="59"/>
      <c r="H1303" s="59"/>
      <c r="I1303" s="59"/>
      <c r="J1303" s="59"/>
      <c r="K1303" s="59"/>
      <c r="L1303" s="59"/>
      <c r="M1303" s="59"/>
      <c r="N1303" s="59"/>
      <c r="O1303" s="59"/>
      <c r="P1303" s="59"/>
      <c r="Q1303" s="59"/>
      <c r="R1303" s="59"/>
      <c r="S1303" s="59"/>
      <c r="T1303" s="59"/>
      <c r="U1303" s="59"/>
      <c r="V1303" s="59"/>
      <c r="W1303" s="59"/>
      <c r="X1303" s="59"/>
    </row>
    <row r="1304" spans="1:24" ht="12.75" customHeight="1" x14ac:dyDescent="0.2">
      <c r="A1304" s="59"/>
      <c r="B1304" s="59"/>
      <c r="C1304" s="59"/>
      <c r="D1304" s="59"/>
      <c r="E1304" s="59"/>
      <c r="F1304" s="59"/>
      <c r="G1304" s="59"/>
      <c r="H1304" s="59"/>
      <c r="I1304" s="59"/>
      <c r="J1304" s="59"/>
      <c r="K1304" s="59"/>
      <c r="L1304" s="59"/>
      <c r="M1304" s="59"/>
      <c r="N1304" s="59"/>
      <c r="O1304" s="59"/>
      <c r="P1304" s="59"/>
      <c r="Q1304" s="59"/>
      <c r="R1304" s="59"/>
      <c r="S1304" s="59"/>
      <c r="T1304" s="59"/>
      <c r="U1304" s="59"/>
      <c r="V1304" s="59"/>
      <c r="W1304" s="59"/>
      <c r="X1304" s="59"/>
    </row>
    <row r="1305" spans="1:24" ht="12.75" customHeight="1" x14ac:dyDescent="0.2">
      <c r="A1305" s="59"/>
      <c r="B1305" s="59"/>
      <c r="C1305" s="59"/>
      <c r="D1305" s="59"/>
      <c r="E1305" s="59"/>
      <c r="F1305" s="59"/>
      <c r="G1305" s="59"/>
      <c r="H1305" s="59"/>
      <c r="I1305" s="59"/>
      <c r="J1305" s="59"/>
      <c r="K1305" s="59"/>
      <c r="L1305" s="59"/>
      <c r="M1305" s="59"/>
      <c r="N1305" s="59"/>
      <c r="O1305" s="59"/>
      <c r="P1305" s="59"/>
      <c r="Q1305" s="59"/>
      <c r="R1305" s="59"/>
      <c r="S1305" s="59"/>
      <c r="T1305" s="59"/>
      <c r="U1305" s="59"/>
      <c r="V1305" s="59"/>
      <c r="W1305" s="59"/>
      <c r="X1305" s="59"/>
    </row>
    <row r="1306" spans="1:24" ht="12.75" customHeight="1" x14ac:dyDescent="0.2">
      <c r="A1306" s="59"/>
      <c r="B1306" s="59"/>
      <c r="C1306" s="59"/>
      <c r="D1306" s="59"/>
      <c r="E1306" s="59"/>
      <c r="F1306" s="59"/>
      <c r="G1306" s="59"/>
      <c r="H1306" s="59"/>
      <c r="I1306" s="59"/>
      <c r="J1306" s="59"/>
      <c r="K1306" s="59"/>
      <c r="L1306" s="59"/>
      <c r="M1306" s="59"/>
      <c r="N1306" s="59"/>
      <c r="O1306" s="59"/>
      <c r="P1306" s="59"/>
      <c r="Q1306" s="59"/>
      <c r="R1306" s="59"/>
      <c r="S1306" s="59"/>
      <c r="T1306" s="59"/>
      <c r="U1306" s="59"/>
      <c r="V1306" s="59"/>
      <c r="W1306" s="59"/>
      <c r="X1306" s="59"/>
    </row>
    <row r="1307" spans="1:24" ht="12.75" customHeight="1" x14ac:dyDescent="0.2">
      <c r="A1307" s="59"/>
      <c r="B1307" s="59"/>
      <c r="C1307" s="59"/>
      <c r="D1307" s="59"/>
      <c r="E1307" s="59"/>
      <c r="F1307" s="59"/>
      <c r="G1307" s="59"/>
      <c r="H1307" s="59"/>
      <c r="I1307" s="59"/>
      <c r="J1307" s="59"/>
      <c r="K1307" s="59"/>
      <c r="L1307" s="59"/>
      <c r="M1307" s="59"/>
      <c r="N1307" s="59"/>
      <c r="O1307" s="59"/>
      <c r="P1307" s="59"/>
      <c r="Q1307" s="59"/>
      <c r="R1307" s="59"/>
      <c r="S1307" s="59"/>
      <c r="T1307" s="59"/>
      <c r="U1307" s="59"/>
      <c r="V1307" s="59"/>
      <c r="W1307" s="59"/>
      <c r="X1307" s="59"/>
    </row>
    <row r="1308" spans="1:24" ht="12.75" customHeight="1" x14ac:dyDescent="0.2">
      <c r="A1308" s="59"/>
      <c r="B1308" s="59"/>
      <c r="C1308" s="59"/>
      <c r="D1308" s="59"/>
      <c r="E1308" s="59"/>
      <c r="F1308" s="59"/>
      <c r="G1308" s="59"/>
      <c r="H1308" s="59"/>
      <c r="I1308" s="59"/>
      <c r="J1308" s="59"/>
      <c r="K1308" s="59"/>
      <c r="L1308" s="59"/>
      <c r="M1308" s="59"/>
      <c r="N1308" s="59"/>
      <c r="O1308" s="59"/>
      <c r="P1308" s="59"/>
      <c r="Q1308" s="59"/>
      <c r="R1308" s="59"/>
      <c r="S1308" s="59"/>
      <c r="T1308" s="59"/>
      <c r="U1308" s="59"/>
      <c r="V1308" s="59"/>
      <c r="W1308" s="59"/>
      <c r="X1308" s="59"/>
    </row>
    <row r="1309" spans="1:24" ht="12.75" customHeight="1" x14ac:dyDescent="0.2">
      <c r="A1309" s="59"/>
      <c r="B1309" s="59"/>
      <c r="C1309" s="59"/>
      <c r="D1309" s="59"/>
      <c r="E1309" s="59"/>
      <c r="F1309" s="59"/>
      <c r="G1309" s="59"/>
      <c r="H1309" s="59"/>
      <c r="I1309" s="59"/>
      <c r="J1309" s="59"/>
      <c r="K1309" s="59"/>
      <c r="L1309" s="59"/>
      <c r="M1309" s="59"/>
      <c r="N1309" s="59"/>
      <c r="O1309" s="59"/>
      <c r="P1309" s="59"/>
      <c r="Q1309" s="59"/>
      <c r="R1309" s="59"/>
      <c r="S1309" s="59"/>
      <c r="T1309" s="59"/>
      <c r="U1309" s="59"/>
      <c r="V1309" s="59"/>
      <c r="W1309" s="59"/>
      <c r="X1309" s="59"/>
    </row>
    <row r="1310" spans="1:24" ht="12.75" customHeight="1" x14ac:dyDescent="0.2">
      <c r="A1310" s="59"/>
      <c r="B1310" s="59"/>
      <c r="C1310" s="59"/>
      <c r="D1310" s="59"/>
      <c r="E1310" s="59"/>
      <c r="F1310" s="59"/>
      <c r="G1310" s="59"/>
      <c r="H1310" s="59"/>
      <c r="I1310" s="59"/>
      <c r="J1310" s="59"/>
      <c r="K1310" s="59"/>
      <c r="L1310" s="59"/>
      <c r="M1310" s="59"/>
      <c r="N1310" s="59"/>
      <c r="O1310" s="59"/>
      <c r="P1310" s="59"/>
      <c r="Q1310" s="59"/>
      <c r="R1310" s="59"/>
      <c r="S1310" s="59"/>
      <c r="T1310" s="59"/>
      <c r="U1310" s="59"/>
      <c r="V1310" s="59"/>
      <c r="W1310" s="59"/>
      <c r="X1310" s="59"/>
    </row>
    <row r="1311" spans="1:24" ht="12.75" customHeight="1" x14ac:dyDescent="0.2">
      <c r="A1311" s="59"/>
      <c r="B1311" s="59"/>
      <c r="C1311" s="59"/>
      <c r="D1311" s="59"/>
      <c r="E1311" s="59"/>
      <c r="F1311" s="59"/>
      <c r="G1311" s="59"/>
      <c r="H1311" s="59"/>
      <c r="I1311" s="59"/>
      <c r="J1311" s="59"/>
      <c r="K1311" s="59"/>
      <c r="L1311" s="59"/>
      <c r="M1311" s="59"/>
      <c r="N1311" s="59"/>
      <c r="O1311" s="59"/>
      <c r="P1311" s="59"/>
      <c r="Q1311" s="59"/>
      <c r="R1311" s="59"/>
      <c r="S1311" s="59"/>
      <c r="T1311" s="59"/>
      <c r="U1311" s="59"/>
      <c r="V1311" s="59"/>
      <c r="W1311" s="59"/>
      <c r="X1311" s="59"/>
    </row>
    <row r="1312" spans="1:24" ht="12.75" customHeight="1" x14ac:dyDescent="0.2">
      <c r="A1312" s="59"/>
      <c r="B1312" s="59"/>
      <c r="C1312" s="59"/>
      <c r="D1312" s="59"/>
      <c r="E1312" s="59"/>
      <c r="F1312" s="59"/>
      <c r="G1312" s="59"/>
      <c r="H1312" s="59"/>
      <c r="I1312" s="59"/>
      <c r="J1312" s="59"/>
      <c r="K1312" s="59"/>
      <c r="L1312" s="59"/>
      <c r="M1312" s="59"/>
      <c r="N1312" s="59"/>
      <c r="O1312" s="59"/>
      <c r="P1312" s="59"/>
      <c r="Q1312" s="59"/>
      <c r="R1312" s="59"/>
      <c r="S1312" s="59"/>
      <c r="T1312" s="59"/>
      <c r="U1312" s="59"/>
      <c r="V1312" s="59"/>
      <c r="W1312" s="59"/>
      <c r="X1312" s="59"/>
    </row>
    <row r="1313" spans="1:24" ht="12.75" customHeight="1" x14ac:dyDescent="0.2">
      <c r="A1313" s="59"/>
      <c r="B1313" s="59"/>
      <c r="C1313" s="59"/>
      <c r="D1313" s="59"/>
      <c r="E1313" s="59"/>
      <c r="F1313" s="59"/>
      <c r="G1313" s="59"/>
      <c r="H1313" s="59"/>
      <c r="I1313" s="59"/>
      <c r="J1313" s="59"/>
      <c r="K1313" s="59"/>
      <c r="L1313" s="59"/>
      <c r="M1313" s="59"/>
      <c r="N1313" s="59"/>
      <c r="O1313" s="59"/>
      <c r="P1313" s="59"/>
      <c r="Q1313" s="59"/>
      <c r="R1313" s="59"/>
      <c r="S1313" s="59"/>
      <c r="T1313" s="59"/>
      <c r="U1313" s="59"/>
      <c r="V1313" s="59"/>
      <c r="W1313" s="59"/>
      <c r="X1313" s="59"/>
    </row>
    <row r="1314" spans="1:24" ht="12.75" customHeight="1" x14ac:dyDescent="0.2">
      <c r="A1314" s="59"/>
      <c r="B1314" s="59"/>
      <c r="C1314" s="59"/>
      <c r="D1314" s="59"/>
      <c r="E1314" s="59"/>
      <c r="F1314" s="59"/>
      <c r="G1314" s="59"/>
      <c r="H1314" s="59"/>
      <c r="I1314" s="59"/>
      <c r="J1314" s="59"/>
      <c r="K1314" s="59"/>
      <c r="L1314" s="59"/>
      <c r="M1314" s="59"/>
      <c r="N1314" s="59"/>
      <c r="O1314" s="59"/>
      <c r="P1314" s="59"/>
      <c r="Q1314" s="59"/>
      <c r="R1314" s="59"/>
      <c r="S1314" s="59"/>
      <c r="T1314" s="59"/>
      <c r="U1314" s="59"/>
      <c r="V1314" s="59"/>
      <c r="W1314" s="59"/>
      <c r="X1314" s="59"/>
    </row>
    <row r="1315" spans="1:24" ht="12.75" customHeight="1" x14ac:dyDescent="0.2">
      <c r="A1315" s="59"/>
      <c r="B1315" s="59"/>
      <c r="C1315" s="59"/>
      <c r="D1315" s="59"/>
      <c r="E1315" s="59"/>
      <c r="F1315" s="59"/>
      <c r="G1315" s="59"/>
      <c r="H1315" s="59"/>
      <c r="I1315" s="59"/>
      <c r="J1315" s="59"/>
      <c r="K1315" s="59"/>
      <c r="L1315" s="59"/>
      <c r="M1315" s="59"/>
      <c r="N1315" s="59"/>
      <c r="O1315" s="59"/>
      <c r="P1315" s="59"/>
      <c r="Q1315" s="59"/>
      <c r="R1315" s="59"/>
      <c r="S1315" s="59"/>
      <c r="T1315" s="59"/>
      <c r="U1315" s="59"/>
      <c r="V1315" s="59"/>
      <c r="W1315" s="59"/>
      <c r="X1315" s="59"/>
    </row>
    <row r="1316" spans="1:24" ht="12.75" customHeight="1" x14ac:dyDescent="0.2">
      <c r="A1316" s="59"/>
      <c r="B1316" s="59"/>
      <c r="C1316" s="59"/>
      <c r="D1316" s="59"/>
      <c r="E1316" s="59"/>
      <c r="F1316" s="59"/>
      <c r="G1316" s="59"/>
      <c r="H1316" s="59"/>
      <c r="I1316" s="59"/>
      <c r="J1316" s="59"/>
      <c r="K1316" s="59"/>
      <c r="L1316" s="59"/>
      <c r="M1316" s="59"/>
      <c r="N1316" s="59"/>
      <c r="O1316" s="59"/>
      <c r="P1316" s="59"/>
      <c r="Q1316" s="59"/>
      <c r="R1316" s="59"/>
      <c r="S1316" s="59"/>
      <c r="T1316" s="59"/>
      <c r="U1316" s="59"/>
      <c r="V1316" s="59"/>
      <c r="W1316" s="59"/>
      <c r="X1316" s="59"/>
    </row>
    <row r="1317" spans="1:24" ht="12.75" customHeight="1" x14ac:dyDescent="0.2">
      <c r="A1317" s="59"/>
      <c r="B1317" s="59"/>
      <c r="C1317" s="59"/>
      <c r="D1317" s="59"/>
      <c r="E1317" s="59"/>
      <c r="F1317" s="59"/>
      <c r="G1317" s="59"/>
      <c r="H1317" s="59"/>
      <c r="I1317" s="59"/>
      <c r="J1317" s="59"/>
      <c r="K1317" s="59"/>
      <c r="L1317" s="59"/>
      <c r="M1317" s="59"/>
      <c r="N1317" s="59"/>
      <c r="O1317" s="59"/>
      <c r="P1317" s="59"/>
      <c r="Q1317" s="59"/>
      <c r="R1317" s="59"/>
      <c r="S1317" s="59"/>
      <c r="T1317" s="59"/>
      <c r="U1317" s="59"/>
      <c r="V1317" s="59"/>
      <c r="W1317" s="59"/>
      <c r="X1317" s="59"/>
    </row>
    <row r="1318" spans="1:24" ht="12.75" customHeight="1" x14ac:dyDescent="0.2">
      <c r="A1318" s="59"/>
      <c r="B1318" s="59"/>
      <c r="C1318" s="59"/>
      <c r="D1318" s="59"/>
      <c r="E1318" s="59"/>
      <c r="F1318" s="59"/>
      <c r="G1318" s="59"/>
      <c r="H1318" s="59"/>
      <c r="I1318" s="59"/>
      <c r="J1318" s="59"/>
      <c r="K1318" s="59"/>
      <c r="L1318" s="59"/>
      <c r="M1318" s="59"/>
      <c r="N1318" s="59"/>
      <c r="O1318" s="59"/>
      <c r="P1318" s="59"/>
      <c r="Q1318" s="59"/>
      <c r="R1318" s="59"/>
      <c r="S1318" s="59"/>
      <c r="T1318" s="59"/>
      <c r="U1318" s="59"/>
      <c r="V1318" s="59"/>
      <c r="W1318" s="59"/>
      <c r="X1318" s="59"/>
    </row>
    <row r="1319" spans="1:24" ht="12.75" customHeight="1" x14ac:dyDescent="0.2">
      <c r="A1319" s="59"/>
      <c r="B1319" s="59"/>
      <c r="C1319" s="59"/>
      <c r="D1319" s="59"/>
      <c r="E1319" s="59"/>
      <c r="F1319" s="59"/>
      <c r="G1319" s="59"/>
      <c r="H1319" s="59"/>
      <c r="I1319" s="59"/>
      <c r="J1319" s="59"/>
      <c r="K1319" s="59"/>
      <c r="L1319" s="59"/>
      <c r="M1319" s="59"/>
      <c r="N1319" s="59"/>
      <c r="O1319" s="59"/>
      <c r="P1319" s="59"/>
      <c r="Q1319" s="59"/>
      <c r="R1319" s="59"/>
      <c r="S1319" s="59"/>
      <c r="T1319" s="59"/>
      <c r="U1319" s="59"/>
      <c r="V1319" s="59"/>
      <c r="W1319" s="59"/>
      <c r="X1319" s="59"/>
    </row>
    <row r="1320" spans="1:24" ht="12.75" customHeight="1" x14ac:dyDescent="0.2">
      <c r="A1320" s="59"/>
      <c r="B1320" s="59"/>
      <c r="C1320" s="59"/>
      <c r="D1320" s="59"/>
      <c r="E1320" s="59"/>
      <c r="F1320" s="59"/>
      <c r="G1320" s="59"/>
      <c r="H1320" s="59"/>
      <c r="I1320" s="59"/>
      <c r="J1320" s="59"/>
      <c r="K1320" s="59"/>
      <c r="L1320" s="59"/>
      <c r="M1320" s="59"/>
      <c r="N1320" s="59"/>
      <c r="O1320" s="59"/>
      <c r="P1320" s="59"/>
      <c r="Q1320" s="59"/>
      <c r="R1320" s="59"/>
      <c r="S1320" s="59"/>
      <c r="T1320" s="59"/>
      <c r="U1320" s="59"/>
      <c r="V1320" s="59"/>
      <c r="W1320" s="59"/>
      <c r="X1320" s="59"/>
    </row>
    <row r="1321" spans="1:24" ht="12.75" customHeight="1" x14ac:dyDescent="0.2">
      <c r="A1321" s="59"/>
      <c r="B1321" s="59"/>
      <c r="C1321" s="59"/>
      <c r="D1321" s="59"/>
      <c r="E1321" s="59"/>
      <c r="F1321" s="59"/>
      <c r="G1321" s="59"/>
      <c r="H1321" s="59"/>
      <c r="I1321" s="59"/>
      <c r="J1321" s="59"/>
      <c r="K1321" s="59"/>
      <c r="L1321" s="59"/>
      <c r="M1321" s="59"/>
      <c r="N1321" s="59"/>
      <c r="O1321" s="59"/>
      <c r="P1321" s="59"/>
      <c r="Q1321" s="59"/>
      <c r="R1321" s="59"/>
      <c r="S1321" s="59"/>
      <c r="T1321" s="59"/>
      <c r="U1321" s="59"/>
      <c r="V1321" s="59"/>
      <c r="W1321" s="59"/>
      <c r="X1321" s="59"/>
    </row>
    <row r="1322" spans="1:24" ht="12.75" customHeight="1" x14ac:dyDescent="0.2">
      <c r="A1322" s="59"/>
      <c r="B1322" s="59"/>
      <c r="C1322" s="59"/>
      <c r="D1322" s="59"/>
      <c r="E1322" s="59"/>
      <c r="F1322" s="59"/>
      <c r="G1322" s="59"/>
      <c r="H1322" s="59"/>
      <c r="I1322" s="59"/>
      <c r="J1322" s="59"/>
      <c r="K1322" s="59"/>
      <c r="L1322" s="59"/>
      <c r="M1322" s="59"/>
      <c r="N1322" s="59"/>
      <c r="O1322" s="59"/>
      <c r="P1322" s="59"/>
      <c r="Q1322" s="59"/>
      <c r="R1322" s="59"/>
      <c r="S1322" s="59"/>
      <c r="T1322" s="59"/>
      <c r="U1322" s="59"/>
      <c r="V1322" s="59"/>
      <c r="W1322" s="59"/>
      <c r="X1322" s="59"/>
    </row>
    <row r="1323" spans="1:24" ht="12.75" customHeight="1" x14ac:dyDescent="0.2">
      <c r="A1323" s="59"/>
      <c r="B1323" s="59"/>
      <c r="C1323" s="59"/>
      <c r="D1323" s="59"/>
      <c r="E1323" s="59"/>
      <c r="F1323" s="59"/>
      <c r="G1323" s="59"/>
      <c r="H1323" s="59"/>
      <c r="I1323" s="59"/>
      <c r="J1323" s="59"/>
      <c r="K1323" s="59"/>
      <c r="L1323" s="59"/>
      <c r="M1323" s="59"/>
      <c r="N1323" s="59"/>
      <c r="O1323" s="59"/>
      <c r="P1323" s="59"/>
      <c r="Q1323" s="59"/>
      <c r="R1323" s="59"/>
      <c r="S1323" s="59"/>
      <c r="T1323" s="59"/>
      <c r="U1323" s="59"/>
      <c r="V1323" s="59"/>
      <c r="W1323" s="59"/>
      <c r="X1323" s="59"/>
    </row>
    <row r="1324" spans="1:24" ht="12.75" customHeight="1" x14ac:dyDescent="0.2">
      <c r="A1324" s="59"/>
      <c r="B1324" s="59"/>
      <c r="C1324" s="59"/>
      <c r="D1324" s="59"/>
      <c r="E1324" s="59"/>
      <c r="F1324" s="59"/>
      <c r="G1324" s="59"/>
      <c r="H1324" s="59"/>
      <c r="I1324" s="59"/>
      <c r="J1324" s="59"/>
      <c r="K1324" s="59"/>
      <c r="L1324" s="59"/>
      <c r="M1324" s="59"/>
      <c r="N1324" s="59"/>
      <c r="O1324" s="59"/>
      <c r="P1324" s="59"/>
      <c r="Q1324" s="59"/>
      <c r="R1324" s="59"/>
      <c r="S1324" s="59"/>
      <c r="T1324" s="59"/>
      <c r="U1324" s="59"/>
      <c r="V1324" s="59"/>
      <c r="W1324" s="59"/>
      <c r="X1324" s="59"/>
    </row>
    <row r="1325" spans="1:24" ht="12.75" customHeight="1" x14ac:dyDescent="0.2">
      <c r="A1325" s="59"/>
      <c r="B1325" s="59"/>
      <c r="C1325" s="59"/>
      <c r="D1325" s="59"/>
      <c r="E1325" s="59"/>
      <c r="F1325" s="59"/>
      <c r="G1325" s="59"/>
      <c r="H1325" s="59"/>
      <c r="I1325" s="59"/>
      <c r="J1325" s="59"/>
      <c r="K1325" s="59"/>
      <c r="L1325" s="59"/>
      <c r="M1325" s="59"/>
      <c r="N1325" s="59"/>
      <c r="O1325" s="59"/>
      <c r="P1325" s="59"/>
      <c r="Q1325" s="59"/>
      <c r="R1325" s="59"/>
      <c r="S1325" s="59"/>
      <c r="T1325" s="59"/>
      <c r="U1325" s="59"/>
      <c r="V1325" s="59"/>
      <c r="W1325" s="59"/>
      <c r="X1325" s="59"/>
    </row>
    <row r="1326" spans="1:24" ht="12.75" customHeight="1" x14ac:dyDescent="0.2">
      <c r="A1326" s="59"/>
      <c r="B1326" s="59"/>
      <c r="C1326" s="59"/>
      <c r="D1326" s="59"/>
      <c r="E1326" s="59"/>
      <c r="F1326" s="59"/>
      <c r="G1326" s="59"/>
      <c r="H1326" s="59"/>
      <c r="I1326" s="59"/>
      <c r="J1326" s="59"/>
      <c r="K1326" s="59"/>
      <c r="L1326" s="59"/>
      <c r="M1326" s="59"/>
      <c r="N1326" s="59"/>
      <c r="O1326" s="59"/>
      <c r="P1326" s="59"/>
      <c r="Q1326" s="59"/>
      <c r="R1326" s="59"/>
      <c r="S1326" s="59"/>
      <c r="T1326" s="59"/>
      <c r="U1326" s="59"/>
      <c r="V1326" s="59"/>
      <c r="W1326" s="59"/>
      <c r="X1326" s="59"/>
    </row>
    <row r="1327" spans="1:24" ht="12.75" customHeight="1" x14ac:dyDescent="0.2">
      <c r="A1327" s="59"/>
      <c r="B1327" s="59"/>
      <c r="C1327" s="59"/>
      <c r="D1327" s="59"/>
      <c r="E1327" s="59"/>
      <c r="F1327" s="59"/>
      <c r="G1327" s="59"/>
      <c r="H1327" s="59"/>
      <c r="I1327" s="59"/>
      <c r="J1327" s="59"/>
      <c r="K1327" s="59"/>
      <c r="L1327" s="59"/>
      <c r="M1327" s="59"/>
      <c r="N1327" s="59"/>
      <c r="O1327" s="59"/>
      <c r="P1327" s="59"/>
      <c r="Q1327" s="59"/>
      <c r="R1327" s="59"/>
      <c r="S1327" s="59"/>
      <c r="T1327" s="59"/>
      <c r="U1327" s="59"/>
      <c r="V1327" s="59"/>
      <c r="W1327" s="59"/>
      <c r="X1327" s="59"/>
    </row>
    <row r="1328" spans="1:24" ht="12.75" customHeight="1" x14ac:dyDescent="0.2">
      <c r="A1328" s="59"/>
      <c r="B1328" s="59"/>
      <c r="C1328" s="59"/>
      <c r="D1328" s="59"/>
      <c r="E1328" s="59"/>
      <c r="F1328" s="59"/>
      <c r="G1328" s="59"/>
      <c r="H1328" s="59"/>
      <c r="I1328" s="59"/>
      <c r="J1328" s="59"/>
      <c r="K1328" s="59"/>
      <c r="L1328" s="59"/>
      <c r="M1328" s="59"/>
      <c r="N1328" s="59"/>
      <c r="O1328" s="59"/>
      <c r="P1328" s="59"/>
      <c r="Q1328" s="59"/>
      <c r="R1328" s="59"/>
      <c r="S1328" s="59"/>
      <c r="T1328" s="59"/>
      <c r="U1328" s="59"/>
      <c r="V1328" s="59"/>
      <c r="W1328" s="59"/>
      <c r="X1328" s="59"/>
    </row>
    <row r="1329" spans="1:24" ht="12.75" customHeight="1" x14ac:dyDescent="0.2">
      <c r="A1329" s="59"/>
      <c r="B1329" s="59"/>
      <c r="C1329" s="59"/>
      <c r="D1329" s="59"/>
      <c r="E1329" s="59"/>
      <c r="F1329" s="59"/>
      <c r="G1329" s="59"/>
      <c r="H1329" s="59"/>
      <c r="I1329" s="59"/>
      <c r="J1329" s="59"/>
      <c r="K1329" s="59"/>
      <c r="L1329" s="59"/>
      <c r="M1329" s="59"/>
      <c r="N1329" s="59"/>
      <c r="O1329" s="59"/>
      <c r="P1329" s="59"/>
      <c r="Q1329" s="59"/>
      <c r="R1329" s="59"/>
      <c r="S1329" s="59"/>
      <c r="T1329" s="59"/>
      <c r="U1329" s="59"/>
      <c r="V1329" s="59"/>
      <c r="W1329" s="59"/>
      <c r="X1329" s="59"/>
    </row>
    <row r="1330" spans="1:24" ht="12.75" customHeight="1" x14ac:dyDescent="0.2">
      <c r="A1330" s="59"/>
      <c r="B1330" s="59"/>
      <c r="C1330" s="59"/>
      <c r="D1330" s="59"/>
      <c r="E1330" s="59"/>
      <c r="F1330" s="59"/>
      <c r="G1330" s="59"/>
      <c r="H1330" s="59"/>
      <c r="I1330" s="59"/>
      <c r="J1330" s="59"/>
      <c r="K1330" s="59"/>
      <c r="L1330" s="59"/>
      <c r="M1330" s="59"/>
      <c r="N1330" s="59"/>
      <c r="O1330" s="59"/>
      <c r="P1330" s="59"/>
      <c r="Q1330" s="59"/>
      <c r="R1330" s="59"/>
      <c r="S1330" s="59"/>
      <c r="T1330" s="59"/>
      <c r="U1330" s="59"/>
      <c r="V1330" s="59"/>
      <c r="W1330" s="59"/>
      <c r="X1330" s="59"/>
    </row>
    <row r="1331" spans="1:24" ht="12.75" customHeight="1" x14ac:dyDescent="0.2">
      <c r="A1331" s="59"/>
      <c r="B1331" s="59"/>
      <c r="C1331" s="59"/>
      <c r="D1331" s="59"/>
      <c r="E1331" s="59"/>
      <c r="F1331" s="59"/>
      <c r="G1331" s="59"/>
      <c r="H1331" s="59"/>
      <c r="I1331" s="59"/>
      <c r="J1331" s="59"/>
      <c r="K1331" s="59"/>
      <c r="L1331" s="59"/>
      <c r="M1331" s="59"/>
      <c r="N1331" s="59"/>
      <c r="O1331" s="59"/>
      <c r="P1331" s="59"/>
      <c r="Q1331" s="59"/>
      <c r="R1331" s="59"/>
      <c r="S1331" s="59"/>
      <c r="T1331" s="59"/>
      <c r="U1331" s="59"/>
      <c r="V1331" s="59"/>
      <c r="W1331" s="59"/>
      <c r="X1331" s="59"/>
    </row>
    <row r="1332" spans="1:24" ht="12.75" customHeight="1" x14ac:dyDescent="0.2">
      <c r="A1332" s="59"/>
      <c r="B1332" s="59"/>
      <c r="C1332" s="59"/>
      <c r="D1332" s="59"/>
      <c r="E1332" s="59"/>
      <c r="F1332" s="59"/>
      <c r="G1332" s="59"/>
      <c r="H1332" s="59"/>
      <c r="I1332" s="59"/>
      <c r="J1332" s="59"/>
      <c r="K1332" s="59"/>
      <c r="L1332" s="59"/>
      <c r="M1332" s="59"/>
      <c r="N1332" s="59"/>
      <c r="O1332" s="59"/>
      <c r="P1332" s="59"/>
      <c r="Q1332" s="59"/>
      <c r="R1332" s="59"/>
      <c r="S1332" s="59"/>
      <c r="T1332" s="59"/>
      <c r="U1332" s="59"/>
      <c r="V1332" s="59"/>
      <c r="W1332" s="59"/>
      <c r="X1332" s="59"/>
    </row>
    <row r="1333" spans="1:24" ht="12.75" customHeight="1" x14ac:dyDescent="0.2">
      <c r="A1333" s="59"/>
      <c r="B1333" s="59"/>
      <c r="C1333" s="59"/>
      <c r="D1333" s="59"/>
      <c r="E1333" s="59"/>
      <c r="F1333" s="59"/>
      <c r="G1333" s="59"/>
      <c r="H1333" s="59"/>
      <c r="I1333" s="59"/>
      <c r="J1333" s="59"/>
      <c r="K1333" s="59"/>
      <c r="L1333" s="59"/>
      <c r="M1333" s="59"/>
      <c r="N1333" s="59"/>
      <c r="O1333" s="59"/>
      <c r="P1333" s="59"/>
      <c r="Q1333" s="59"/>
      <c r="R1333" s="59"/>
      <c r="S1333" s="59"/>
      <c r="T1333" s="59"/>
      <c r="U1333" s="59"/>
      <c r="V1333" s="59"/>
      <c r="W1333" s="59"/>
      <c r="X1333" s="59"/>
    </row>
    <row r="1334" spans="1:24" ht="12.75" customHeight="1" x14ac:dyDescent="0.2">
      <c r="A1334" s="59"/>
      <c r="B1334" s="59"/>
      <c r="C1334" s="59"/>
      <c r="D1334" s="59"/>
      <c r="E1334" s="59"/>
      <c r="F1334" s="59"/>
      <c r="G1334" s="59"/>
      <c r="H1334" s="59"/>
      <c r="I1334" s="59"/>
      <c r="J1334" s="59"/>
      <c r="K1334" s="59"/>
      <c r="L1334" s="59"/>
      <c r="M1334" s="59"/>
      <c r="N1334" s="59"/>
      <c r="O1334" s="59"/>
      <c r="P1334" s="59"/>
      <c r="Q1334" s="59"/>
      <c r="R1334" s="59"/>
      <c r="S1334" s="59"/>
      <c r="T1334" s="59"/>
      <c r="U1334" s="59"/>
      <c r="V1334" s="59"/>
      <c r="W1334" s="59"/>
      <c r="X1334" s="59"/>
    </row>
    <row r="1335" spans="1:24" ht="12.75" customHeight="1" x14ac:dyDescent="0.2">
      <c r="A1335" s="59"/>
      <c r="B1335" s="59"/>
      <c r="C1335" s="59"/>
      <c r="D1335" s="59"/>
      <c r="E1335" s="59"/>
      <c r="F1335" s="59"/>
      <c r="G1335" s="59"/>
      <c r="H1335" s="59"/>
      <c r="I1335" s="59"/>
      <c r="J1335" s="59"/>
      <c r="K1335" s="59"/>
      <c r="L1335" s="59"/>
      <c r="M1335" s="59"/>
      <c r="N1335" s="59"/>
      <c r="O1335" s="59"/>
      <c r="P1335" s="59"/>
      <c r="Q1335" s="59"/>
      <c r="R1335" s="59"/>
      <c r="S1335" s="59"/>
      <c r="T1335" s="59"/>
      <c r="U1335" s="59"/>
      <c r="V1335" s="59"/>
      <c r="W1335" s="59"/>
      <c r="X1335" s="59"/>
    </row>
    <row r="1336" spans="1:24" ht="12.75" customHeight="1" x14ac:dyDescent="0.2">
      <c r="A1336" s="59"/>
      <c r="B1336" s="59"/>
      <c r="C1336" s="59"/>
      <c r="D1336" s="59"/>
      <c r="E1336" s="59"/>
      <c r="F1336" s="59"/>
      <c r="G1336" s="59"/>
      <c r="H1336" s="59"/>
      <c r="I1336" s="59"/>
      <c r="J1336" s="59"/>
      <c r="K1336" s="59"/>
      <c r="L1336" s="59"/>
      <c r="M1336" s="59"/>
      <c r="N1336" s="59"/>
      <c r="O1336" s="59"/>
      <c r="P1336" s="59"/>
      <c r="Q1336" s="59"/>
      <c r="R1336" s="59"/>
      <c r="S1336" s="59"/>
      <c r="T1336" s="59"/>
      <c r="U1336" s="59"/>
      <c r="V1336" s="59"/>
      <c r="W1336" s="59"/>
      <c r="X1336" s="59"/>
    </row>
    <row r="1337" spans="1:24" ht="12.75" customHeight="1" x14ac:dyDescent="0.2">
      <c r="A1337" s="59"/>
      <c r="B1337" s="59"/>
      <c r="C1337" s="59"/>
      <c r="D1337" s="59"/>
      <c r="E1337" s="59"/>
      <c r="F1337" s="59"/>
      <c r="G1337" s="59"/>
      <c r="H1337" s="59"/>
      <c r="I1337" s="59"/>
      <c r="J1337" s="59"/>
      <c r="K1337" s="59"/>
      <c r="L1337" s="59"/>
      <c r="M1337" s="59"/>
      <c r="N1337" s="59"/>
      <c r="O1337" s="59"/>
      <c r="P1337" s="59"/>
      <c r="Q1337" s="59"/>
      <c r="R1337" s="59"/>
      <c r="S1337" s="59"/>
      <c r="T1337" s="59"/>
      <c r="U1337" s="59"/>
      <c r="V1337" s="59"/>
      <c r="W1337" s="59"/>
      <c r="X1337" s="59"/>
    </row>
    <row r="1338" spans="1:24" ht="12.75" customHeight="1" x14ac:dyDescent="0.2">
      <c r="A1338" s="59"/>
      <c r="B1338" s="59"/>
      <c r="C1338" s="59"/>
      <c r="D1338" s="59"/>
      <c r="E1338" s="59"/>
      <c r="F1338" s="59"/>
      <c r="G1338" s="59"/>
      <c r="H1338" s="59"/>
      <c r="I1338" s="59"/>
      <c r="J1338" s="59"/>
      <c r="K1338" s="59"/>
      <c r="L1338" s="59"/>
      <c r="M1338" s="59"/>
      <c r="N1338" s="59"/>
      <c r="O1338" s="59"/>
      <c r="P1338" s="59"/>
      <c r="Q1338" s="59"/>
      <c r="R1338" s="59"/>
      <c r="S1338" s="59"/>
      <c r="T1338" s="59"/>
      <c r="U1338" s="59"/>
      <c r="V1338" s="59"/>
      <c r="W1338" s="59"/>
      <c r="X1338" s="59"/>
    </row>
    <row r="1339" spans="1:24" ht="12.75" customHeight="1" x14ac:dyDescent="0.2">
      <c r="A1339" s="59"/>
      <c r="B1339" s="59"/>
      <c r="C1339" s="59"/>
      <c r="D1339" s="59"/>
      <c r="E1339" s="59"/>
      <c r="F1339" s="59"/>
      <c r="G1339" s="59"/>
      <c r="H1339" s="59"/>
      <c r="I1339" s="59"/>
      <c r="J1339" s="59"/>
      <c r="K1339" s="59"/>
      <c r="L1339" s="59"/>
      <c r="M1339" s="59"/>
      <c r="N1339" s="59"/>
      <c r="O1339" s="59"/>
      <c r="P1339" s="59"/>
      <c r="Q1339" s="59"/>
      <c r="R1339" s="59"/>
      <c r="S1339" s="59"/>
      <c r="T1339" s="59"/>
      <c r="U1339" s="59"/>
      <c r="V1339" s="59"/>
      <c r="W1339" s="59"/>
      <c r="X1339" s="59"/>
    </row>
    <row r="1340" spans="1:24" ht="12.75" customHeight="1" x14ac:dyDescent="0.2">
      <c r="A1340" s="59"/>
      <c r="B1340" s="59"/>
      <c r="C1340" s="59"/>
      <c r="D1340" s="59"/>
      <c r="E1340" s="59"/>
      <c r="F1340" s="59"/>
      <c r="G1340" s="59"/>
      <c r="H1340" s="59"/>
      <c r="I1340" s="59"/>
      <c r="J1340" s="59"/>
      <c r="K1340" s="59"/>
      <c r="L1340" s="59"/>
      <c r="M1340" s="59"/>
      <c r="N1340" s="59"/>
      <c r="O1340" s="59"/>
      <c r="P1340" s="59"/>
      <c r="Q1340" s="59"/>
      <c r="R1340" s="59"/>
      <c r="S1340" s="59"/>
      <c r="T1340" s="59"/>
      <c r="U1340" s="59"/>
      <c r="V1340" s="59"/>
      <c r="W1340" s="59"/>
      <c r="X1340" s="59"/>
    </row>
    <row r="1341" spans="1:24" ht="12.75" customHeight="1" x14ac:dyDescent="0.2">
      <c r="A1341" s="59"/>
      <c r="B1341" s="59"/>
      <c r="C1341" s="59"/>
      <c r="D1341" s="59"/>
      <c r="E1341" s="59"/>
      <c r="F1341" s="59"/>
      <c r="G1341" s="59"/>
      <c r="H1341" s="59"/>
      <c r="I1341" s="59"/>
      <c r="J1341" s="59"/>
      <c r="K1341" s="59"/>
      <c r="L1341" s="59"/>
      <c r="M1341" s="59"/>
      <c r="N1341" s="59"/>
      <c r="O1341" s="59"/>
      <c r="P1341" s="59"/>
      <c r="Q1341" s="59"/>
      <c r="R1341" s="59"/>
      <c r="S1341" s="59"/>
      <c r="T1341" s="59"/>
      <c r="U1341" s="59"/>
      <c r="V1341" s="59"/>
      <c r="W1341" s="59"/>
      <c r="X1341" s="59"/>
    </row>
    <row r="1342" spans="1:24" ht="12.75" customHeight="1" x14ac:dyDescent="0.2">
      <c r="A1342" s="59"/>
      <c r="B1342" s="59"/>
      <c r="C1342" s="59"/>
      <c r="D1342" s="59"/>
      <c r="E1342" s="59"/>
      <c r="F1342" s="59"/>
      <c r="G1342" s="59"/>
      <c r="H1342" s="59"/>
      <c r="I1342" s="59"/>
      <c r="J1342" s="59"/>
      <c r="K1342" s="59"/>
      <c r="L1342" s="59"/>
      <c r="M1342" s="59"/>
      <c r="N1342" s="59"/>
      <c r="O1342" s="59"/>
      <c r="P1342" s="59"/>
      <c r="Q1342" s="59"/>
      <c r="R1342" s="59"/>
      <c r="S1342" s="59"/>
      <c r="T1342" s="59"/>
      <c r="U1342" s="59"/>
      <c r="V1342" s="59"/>
      <c r="W1342" s="59"/>
      <c r="X1342" s="59"/>
    </row>
    <row r="1343" spans="1:24" ht="12.75" customHeight="1" x14ac:dyDescent="0.2">
      <c r="A1343" s="59"/>
      <c r="B1343" s="59"/>
      <c r="C1343" s="59"/>
      <c r="D1343" s="59"/>
      <c r="E1343" s="59"/>
      <c r="F1343" s="59"/>
      <c r="G1343" s="59"/>
      <c r="H1343" s="59"/>
      <c r="I1343" s="59"/>
      <c r="J1343" s="59"/>
      <c r="K1343" s="59"/>
      <c r="L1343" s="59"/>
      <c r="M1343" s="59"/>
      <c r="N1343" s="59"/>
      <c r="O1343" s="59"/>
      <c r="P1343" s="59"/>
      <c r="Q1343" s="59"/>
      <c r="R1343" s="59"/>
      <c r="S1343" s="59"/>
      <c r="T1343" s="59"/>
      <c r="U1343" s="59"/>
      <c r="V1343" s="59"/>
      <c r="W1343" s="59"/>
      <c r="X1343" s="59"/>
    </row>
    <row r="1344" spans="1:24" ht="12.75" customHeight="1" x14ac:dyDescent="0.2">
      <c r="A1344" s="59"/>
      <c r="B1344" s="59"/>
      <c r="C1344" s="59"/>
      <c r="D1344" s="59"/>
      <c r="E1344" s="59"/>
      <c r="F1344" s="59"/>
      <c r="G1344" s="59"/>
      <c r="H1344" s="59"/>
      <c r="I1344" s="59"/>
      <c r="J1344" s="59"/>
      <c r="K1344" s="59"/>
      <c r="L1344" s="59"/>
      <c r="M1344" s="59"/>
      <c r="N1344" s="59"/>
      <c r="O1344" s="59"/>
      <c r="P1344" s="59"/>
      <c r="Q1344" s="59"/>
      <c r="R1344" s="59"/>
      <c r="S1344" s="59"/>
      <c r="T1344" s="59"/>
      <c r="U1344" s="59"/>
      <c r="V1344" s="59"/>
      <c r="W1344" s="59"/>
      <c r="X1344" s="59"/>
    </row>
    <row r="1345" spans="1:24" ht="12.75" customHeight="1" x14ac:dyDescent="0.2">
      <c r="A1345" s="59"/>
      <c r="B1345" s="59"/>
      <c r="C1345" s="59"/>
      <c r="D1345" s="59"/>
      <c r="E1345" s="59"/>
      <c r="F1345" s="59"/>
      <c r="G1345" s="59"/>
      <c r="H1345" s="59"/>
      <c r="I1345" s="59"/>
      <c r="J1345" s="59"/>
      <c r="K1345" s="59"/>
      <c r="L1345" s="59"/>
      <c r="M1345" s="59"/>
      <c r="N1345" s="59"/>
      <c r="O1345" s="59"/>
      <c r="P1345" s="59"/>
      <c r="Q1345" s="59"/>
      <c r="R1345" s="59"/>
      <c r="S1345" s="59"/>
      <c r="T1345" s="59"/>
      <c r="U1345" s="59"/>
      <c r="V1345" s="59"/>
      <c r="W1345" s="59"/>
      <c r="X1345" s="59"/>
    </row>
    <row r="1346" spans="1:24" ht="12.75" customHeight="1" x14ac:dyDescent="0.2">
      <c r="A1346" s="59"/>
      <c r="B1346" s="59"/>
      <c r="C1346" s="59"/>
      <c r="D1346" s="59"/>
      <c r="E1346" s="59"/>
      <c r="F1346" s="59"/>
      <c r="G1346" s="59"/>
      <c r="H1346" s="59"/>
      <c r="I1346" s="59"/>
      <c r="J1346" s="59"/>
      <c r="K1346" s="59"/>
      <c r="L1346" s="59"/>
      <c r="M1346" s="59"/>
      <c r="N1346" s="59"/>
      <c r="O1346" s="59"/>
      <c r="P1346" s="59"/>
      <c r="Q1346" s="59"/>
      <c r="R1346" s="59"/>
      <c r="S1346" s="59"/>
      <c r="T1346" s="59"/>
      <c r="U1346" s="59"/>
      <c r="V1346" s="59"/>
      <c r="W1346" s="59"/>
      <c r="X1346" s="59"/>
    </row>
    <row r="1347" spans="1:24" ht="12.75" customHeight="1" x14ac:dyDescent="0.2">
      <c r="A1347" s="59"/>
      <c r="B1347" s="59"/>
      <c r="C1347" s="59"/>
      <c r="D1347" s="59"/>
      <c r="E1347" s="59"/>
      <c r="F1347" s="59"/>
      <c r="G1347" s="59"/>
      <c r="H1347" s="59"/>
      <c r="I1347" s="59"/>
      <c r="J1347" s="59"/>
      <c r="K1347" s="59"/>
      <c r="L1347" s="59"/>
      <c r="M1347" s="59"/>
      <c r="N1347" s="59"/>
      <c r="O1347" s="59"/>
      <c r="P1347" s="59"/>
      <c r="Q1347" s="59"/>
      <c r="R1347" s="59"/>
      <c r="S1347" s="59"/>
      <c r="T1347" s="59"/>
      <c r="U1347" s="59"/>
      <c r="V1347" s="59"/>
      <c r="W1347" s="59"/>
      <c r="X1347" s="59"/>
    </row>
    <row r="1348" spans="1:24" ht="12.75" customHeight="1" x14ac:dyDescent="0.2">
      <c r="A1348" s="59"/>
      <c r="B1348" s="59"/>
      <c r="C1348" s="59"/>
      <c r="D1348" s="59"/>
      <c r="E1348" s="59"/>
      <c r="F1348" s="59"/>
      <c r="G1348" s="59"/>
      <c r="H1348" s="59"/>
      <c r="I1348" s="59"/>
      <c r="J1348" s="59"/>
      <c r="K1348" s="59"/>
      <c r="L1348" s="59"/>
      <c r="M1348" s="59"/>
      <c r="N1348" s="59"/>
      <c r="O1348" s="59"/>
      <c r="P1348" s="59"/>
      <c r="Q1348" s="59"/>
      <c r="R1348" s="59"/>
      <c r="S1348" s="59"/>
      <c r="T1348" s="59"/>
      <c r="U1348" s="59"/>
      <c r="V1348" s="59"/>
      <c r="W1348" s="59"/>
      <c r="X1348" s="59"/>
    </row>
    <row r="1349" spans="1:24" ht="12.75" customHeight="1" x14ac:dyDescent="0.2">
      <c r="A1349" s="59"/>
      <c r="B1349" s="59"/>
      <c r="C1349" s="59"/>
      <c r="D1349" s="59"/>
      <c r="E1349" s="59"/>
      <c r="F1349" s="59"/>
      <c r="G1349" s="59"/>
      <c r="H1349" s="59"/>
      <c r="I1349" s="59"/>
      <c r="J1349" s="59"/>
      <c r="K1349" s="59"/>
      <c r="L1349" s="59"/>
      <c r="M1349" s="59"/>
      <c r="N1349" s="59"/>
      <c r="O1349" s="59"/>
      <c r="P1349" s="59"/>
      <c r="Q1349" s="59"/>
      <c r="R1349" s="59"/>
      <c r="S1349" s="59"/>
      <c r="T1349" s="59"/>
      <c r="U1349" s="59"/>
      <c r="V1349" s="59"/>
      <c r="W1349" s="59"/>
      <c r="X1349" s="59"/>
    </row>
    <row r="1350" spans="1:24" ht="12.75" customHeight="1" x14ac:dyDescent="0.2">
      <c r="A1350" s="59"/>
      <c r="B1350" s="59"/>
      <c r="C1350" s="59"/>
      <c r="D1350" s="59"/>
      <c r="E1350" s="59"/>
      <c r="F1350" s="59"/>
      <c r="G1350" s="59"/>
      <c r="H1350" s="59"/>
      <c r="I1350" s="59"/>
      <c r="J1350" s="59"/>
      <c r="K1350" s="59"/>
      <c r="L1350" s="59"/>
      <c r="M1350" s="59"/>
      <c r="N1350" s="59"/>
      <c r="O1350" s="59"/>
      <c r="P1350" s="59"/>
      <c r="Q1350" s="59"/>
      <c r="R1350" s="59"/>
      <c r="S1350" s="59"/>
      <c r="T1350" s="59"/>
      <c r="U1350" s="59"/>
      <c r="V1350" s="59"/>
      <c r="W1350" s="59"/>
      <c r="X1350" s="59"/>
    </row>
    <row r="1351" spans="1:24" ht="12.75" customHeight="1" x14ac:dyDescent="0.2">
      <c r="A1351" s="59"/>
      <c r="B1351" s="59"/>
      <c r="C1351" s="59"/>
      <c r="D1351" s="59"/>
      <c r="E1351" s="59"/>
      <c r="F1351" s="59"/>
      <c r="G1351" s="59"/>
      <c r="H1351" s="59"/>
      <c r="I1351" s="59"/>
      <c r="J1351" s="59"/>
      <c r="K1351" s="59"/>
      <c r="L1351" s="59"/>
      <c r="M1351" s="59"/>
      <c r="N1351" s="59"/>
      <c r="O1351" s="59"/>
      <c r="P1351" s="59"/>
      <c r="Q1351" s="59"/>
      <c r="R1351" s="59"/>
      <c r="S1351" s="59"/>
      <c r="T1351" s="59"/>
      <c r="U1351" s="59"/>
      <c r="V1351" s="59"/>
      <c r="W1351" s="59"/>
      <c r="X1351" s="59"/>
    </row>
    <row r="1352" spans="1:24" ht="12.75" customHeight="1" x14ac:dyDescent="0.2">
      <c r="A1352" s="59"/>
      <c r="B1352" s="59"/>
      <c r="C1352" s="59"/>
      <c r="D1352" s="59"/>
      <c r="E1352" s="59"/>
      <c r="F1352" s="59"/>
      <c r="G1352" s="59"/>
      <c r="H1352" s="59"/>
      <c r="I1352" s="59"/>
      <c r="J1352" s="59"/>
      <c r="K1352" s="59"/>
      <c r="L1352" s="59"/>
      <c r="M1352" s="59"/>
      <c r="N1352" s="59"/>
      <c r="O1352" s="59"/>
      <c r="P1352" s="59"/>
      <c r="Q1352" s="59"/>
      <c r="R1352" s="59"/>
      <c r="S1352" s="59"/>
      <c r="T1352" s="59"/>
      <c r="U1352" s="59"/>
      <c r="V1352" s="59"/>
      <c r="W1352" s="59"/>
      <c r="X1352" s="59"/>
    </row>
    <row r="1353" spans="1:24" ht="12.75" customHeight="1" x14ac:dyDescent="0.2">
      <c r="A1353" s="59"/>
      <c r="B1353" s="59"/>
      <c r="C1353" s="59"/>
      <c r="D1353" s="59"/>
      <c r="E1353" s="59"/>
      <c r="F1353" s="59"/>
      <c r="G1353" s="59"/>
      <c r="H1353" s="59"/>
      <c r="I1353" s="59"/>
      <c r="J1353" s="59"/>
      <c r="K1353" s="59"/>
      <c r="L1353" s="59"/>
      <c r="M1353" s="59"/>
      <c r="N1353" s="59"/>
      <c r="O1353" s="59"/>
      <c r="P1353" s="59"/>
      <c r="Q1353" s="59"/>
      <c r="R1353" s="59"/>
      <c r="S1353" s="59"/>
      <c r="T1353" s="59"/>
      <c r="U1353" s="59"/>
      <c r="V1353" s="59"/>
      <c r="W1353" s="59"/>
      <c r="X1353" s="59"/>
    </row>
    <row r="1354" spans="1:24" ht="12.75" customHeight="1" x14ac:dyDescent="0.2">
      <c r="A1354" s="59"/>
      <c r="B1354" s="59"/>
      <c r="C1354" s="59"/>
      <c r="D1354" s="59"/>
      <c r="E1354" s="59"/>
      <c r="F1354" s="59"/>
      <c r="G1354" s="59"/>
      <c r="H1354" s="59"/>
      <c r="I1354" s="59"/>
      <c r="J1354" s="59"/>
      <c r="K1354" s="59"/>
      <c r="L1354" s="59"/>
      <c r="M1354" s="59"/>
      <c r="N1354" s="59"/>
      <c r="O1354" s="59"/>
      <c r="P1354" s="59"/>
      <c r="Q1354" s="59"/>
      <c r="R1354" s="59"/>
      <c r="S1354" s="59"/>
      <c r="T1354" s="59"/>
      <c r="U1354" s="59"/>
      <c r="V1354" s="59"/>
      <c r="W1354" s="59"/>
      <c r="X1354" s="59"/>
    </row>
    <row r="1355" spans="1:24" ht="12.75" customHeight="1" x14ac:dyDescent="0.2">
      <c r="A1355" s="59"/>
      <c r="B1355" s="59"/>
      <c r="C1355" s="59"/>
      <c r="D1355" s="59"/>
      <c r="E1355" s="59"/>
      <c r="F1355" s="59"/>
      <c r="G1355" s="59"/>
      <c r="H1355" s="59"/>
      <c r="I1355" s="59"/>
      <c r="J1355" s="59"/>
      <c r="K1355" s="59"/>
      <c r="L1355" s="59"/>
      <c r="M1355" s="59"/>
      <c r="N1355" s="59"/>
      <c r="O1355" s="59"/>
      <c r="P1355" s="59"/>
      <c r="Q1355" s="59"/>
      <c r="R1355" s="59"/>
      <c r="S1355" s="59"/>
      <c r="T1355" s="59"/>
      <c r="U1355" s="59"/>
      <c r="V1355" s="59"/>
      <c r="W1355" s="59"/>
      <c r="X1355" s="59"/>
    </row>
    <row r="1356" spans="1:24" ht="12.75" customHeight="1" x14ac:dyDescent="0.2">
      <c r="A1356" s="59"/>
      <c r="B1356" s="59"/>
      <c r="C1356" s="59"/>
      <c r="D1356" s="59"/>
      <c r="E1356" s="59"/>
      <c r="F1356" s="59"/>
      <c r="G1356" s="59"/>
      <c r="H1356" s="59"/>
      <c r="I1356" s="59"/>
      <c r="J1356" s="59"/>
      <c r="K1356" s="59"/>
      <c r="L1356" s="59"/>
      <c r="M1356" s="59"/>
      <c r="N1356" s="59"/>
      <c r="O1356" s="59"/>
      <c r="P1356" s="59"/>
      <c r="Q1356" s="59"/>
      <c r="R1356" s="59"/>
      <c r="S1356" s="59"/>
      <c r="T1356" s="59"/>
      <c r="U1356" s="59"/>
      <c r="V1356" s="59"/>
      <c r="W1356" s="59"/>
      <c r="X1356" s="59"/>
    </row>
    <row r="1357" spans="1:24" ht="12.75" customHeight="1" x14ac:dyDescent="0.2">
      <c r="A1357" s="59"/>
      <c r="B1357" s="59"/>
      <c r="C1357" s="59"/>
      <c r="D1357" s="59"/>
      <c r="E1357" s="59"/>
      <c r="F1357" s="59"/>
      <c r="G1357" s="59"/>
      <c r="H1357" s="59"/>
      <c r="I1357" s="59"/>
      <c r="J1357" s="59"/>
      <c r="K1357" s="59"/>
      <c r="L1357" s="59"/>
      <c r="M1357" s="59"/>
      <c r="N1357" s="59"/>
      <c r="O1357" s="59"/>
      <c r="P1357" s="59"/>
      <c r="Q1357" s="59"/>
      <c r="R1357" s="59"/>
      <c r="S1357" s="59"/>
      <c r="T1357" s="59"/>
      <c r="U1357" s="59"/>
      <c r="V1357" s="59"/>
      <c r="W1357" s="59"/>
      <c r="X1357" s="59"/>
    </row>
    <row r="1358" spans="1:24" ht="12.75" customHeight="1" x14ac:dyDescent="0.2">
      <c r="A1358" s="59"/>
      <c r="B1358" s="59"/>
      <c r="C1358" s="59"/>
      <c r="D1358" s="59"/>
      <c r="E1358" s="59"/>
      <c r="F1358" s="59"/>
      <c r="G1358" s="59"/>
      <c r="H1358" s="59"/>
      <c r="I1358" s="59"/>
      <c r="J1358" s="59"/>
      <c r="K1358" s="59"/>
      <c r="L1358" s="59"/>
      <c r="M1358" s="59"/>
      <c r="N1358" s="59"/>
      <c r="O1358" s="59"/>
      <c r="P1358" s="59"/>
      <c r="Q1358" s="59"/>
      <c r="R1358" s="59"/>
      <c r="S1358" s="59"/>
      <c r="T1358" s="59"/>
      <c r="U1358" s="59"/>
      <c r="V1358" s="59"/>
      <c r="W1358" s="59"/>
      <c r="X1358" s="59"/>
    </row>
    <row r="1359" spans="1:24" ht="12.75" customHeight="1" x14ac:dyDescent="0.2">
      <c r="A1359" s="59"/>
      <c r="B1359" s="59"/>
      <c r="C1359" s="59"/>
      <c r="D1359" s="59"/>
      <c r="E1359" s="59"/>
      <c r="F1359" s="59"/>
      <c r="G1359" s="59"/>
      <c r="H1359" s="59"/>
      <c r="I1359" s="59"/>
      <c r="J1359" s="59"/>
      <c r="K1359" s="59"/>
      <c r="L1359" s="59"/>
      <c r="M1359" s="59"/>
      <c r="N1359" s="59"/>
      <c r="O1359" s="59"/>
      <c r="P1359" s="59"/>
      <c r="Q1359" s="59"/>
      <c r="R1359" s="59"/>
      <c r="S1359" s="59"/>
      <c r="T1359" s="59"/>
      <c r="U1359" s="59"/>
      <c r="V1359" s="59"/>
      <c r="W1359" s="59"/>
      <c r="X1359" s="59"/>
    </row>
    <row r="1360" spans="1:24" ht="12.75" customHeight="1" x14ac:dyDescent="0.2">
      <c r="A1360" s="59"/>
      <c r="B1360" s="59"/>
      <c r="C1360" s="59"/>
      <c r="D1360" s="59"/>
      <c r="E1360" s="59"/>
      <c r="F1360" s="59"/>
      <c r="G1360" s="59"/>
      <c r="H1360" s="59"/>
      <c r="I1360" s="59"/>
      <c r="J1360" s="59"/>
      <c r="K1360" s="59"/>
      <c r="L1360" s="59"/>
      <c r="M1360" s="59"/>
      <c r="N1360" s="59"/>
      <c r="O1360" s="59"/>
      <c r="P1360" s="59"/>
      <c r="Q1360" s="59"/>
      <c r="R1360" s="59"/>
      <c r="S1360" s="59"/>
      <c r="T1360" s="59"/>
      <c r="U1360" s="59"/>
      <c r="V1360" s="59"/>
      <c r="W1360" s="59"/>
      <c r="X1360" s="59"/>
    </row>
    <row r="1361" spans="1:24" ht="12.75" customHeight="1" x14ac:dyDescent="0.2">
      <c r="A1361" s="59"/>
      <c r="B1361" s="59"/>
      <c r="C1361" s="59"/>
      <c r="D1361" s="59"/>
      <c r="E1361" s="59"/>
      <c r="F1361" s="59"/>
      <c r="G1361" s="59"/>
      <c r="H1361" s="59"/>
      <c r="I1361" s="59"/>
      <c r="J1361" s="59"/>
      <c r="K1361" s="59"/>
      <c r="L1361" s="59"/>
      <c r="M1361" s="59"/>
      <c r="N1361" s="59"/>
      <c r="O1361" s="59"/>
      <c r="P1361" s="59"/>
      <c r="Q1361" s="59"/>
      <c r="R1361" s="59"/>
      <c r="S1361" s="59"/>
      <c r="T1361" s="59"/>
      <c r="U1361" s="59"/>
      <c r="V1361" s="59"/>
      <c r="W1361" s="59"/>
      <c r="X1361" s="59"/>
    </row>
    <row r="1362" spans="1:24" ht="12.75" customHeight="1" x14ac:dyDescent="0.2">
      <c r="A1362" s="59"/>
      <c r="B1362" s="59"/>
      <c r="C1362" s="59"/>
      <c r="D1362" s="59"/>
      <c r="E1362" s="59"/>
      <c r="F1362" s="59"/>
      <c r="G1362" s="59"/>
      <c r="H1362" s="59"/>
      <c r="I1362" s="59"/>
      <c r="J1362" s="59"/>
      <c r="K1362" s="59"/>
      <c r="L1362" s="59"/>
      <c r="M1362" s="59"/>
      <c r="N1362" s="59"/>
      <c r="O1362" s="59"/>
      <c r="P1362" s="59"/>
      <c r="Q1362" s="59"/>
      <c r="R1362" s="59"/>
      <c r="S1362" s="59"/>
      <c r="T1362" s="59"/>
      <c r="U1362" s="59"/>
      <c r="V1362" s="59"/>
      <c r="W1362" s="59"/>
      <c r="X1362" s="59"/>
    </row>
    <row r="1363" spans="1:24" ht="12.75" customHeight="1" x14ac:dyDescent="0.2">
      <c r="A1363" s="59"/>
      <c r="B1363" s="59"/>
      <c r="C1363" s="59"/>
      <c r="D1363" s="59"/>
      <c r="E1363" s="59"/>
      <c r="F1363" s="59"/>
      <c r="G1363" s="59"/>
      <c r="H1363" s="59"/>
      <c r="I1363" s="59"/>
      <c r="J1363" s="59"/>
      <c r="K1363" s="59"/>
      <c r="L1363" s="59"/>
      <c r="M1363" s="59"/>
      <c r="N1363" s="59"/>
      <c r="O1363" s="59"/>
      <c r="P1363" s="59"/>
      <c r="Q1363" s="59"/>
      <c r="R1363" s="59"/>
      <c r="S1363" s="59"/>
      <c r="T1363" s="59"/>
      <c r="U1363" s="59"/>
      <c r="V1363" s="59"/>
      <c r="W1363" s="59"/>
      <c r="X1363" s="59"/>
    </row>
    <row r="1364" spans="1:24" ht="12.75" customHeight="1" x14ac:dyDescent="0.2">
      <c r="A1364" s="59"/>
      <c r="B1364" s="59"/>
      <c r="C1364" s="59"/>
      <c r="D1364" s="59"/>
      <c r="E1364" s="59"/>
      <c r="F1364" s="59"/>
      <c r="G1364" s="59"/>
      <c r="H1364" s="59"/>
      <c r="I1364" s="59"/>
      <c r="J1364" s="59"/>
      <c r="K1364" s="59"/>
      <c r="L1364" s="59"/>
      <c r="M1364" s="59"/>
      <c r="N1364" s="59"/>
      <c r="O1364" s="59"/>
      <c r="P1364" s="59"/>
      <c r="Q1364" s="59"/>
      <c r="R1364" s="59"/>
      <c r="S1364" s="59"/>
      <c r="T1364" s="59"/>
      <c r="U1364" s="59"/>
      <c r="V1364" s="59"/>
      <c r="W1364" s="59"/>
      <c r="X1364" s="59"/>
    </row>
    <row r="1365" spans="1:24" ht="12.75" customHeight="1" x14ac:dyDescent="0.2">
      <c r="A1365" s="59"/>
      <c r="B1365" s="59"/>
      <c r="C1365" s="59"/>
      <c r="D1365" s="59"/>
      <c r="E1365" s="59"/>
      <c r="F1365" s="59"/>
      <c r="G1365" s="59"/>
      <c r="H1365" s="59"/>
      <c r="I1365" s="59"/>
      <c r="J1365" s="59"/>
      <c r="K1365" s="59"/>
      <c r="L1365" s="59"/>
      <c r="M1365" s="59"/>
      <c r="N1365" s="59"/>
      <c r="O1365" s="59"/>
      <c r="P1365" s="59"/>
      <c r="Q1365" s="59"/>
      <c r="R1365" s="59"/>
      <c r="S1365" s="59"/>
      <c r="T1365" s="59"/>
      <c r="U1365" s="59"/>
      <c r="V1365" s="59"/>
      <c r="W1365" s="59"/>
      <c r="X1365" s="59"/>
    </row>
    <row r="1366" spans="1:24" ht="12.75" customHeight="1" x14ac:dyDescent="0.2">
      <c r="A1366" s="59"/>
      <c r="B1366" s="59"/>
      <c r="C1366" s="59"/>
      <c r="D1366" s="59"/>
      <c r="E1366" s="59"/>
      <c r="F1366" s="59"/>
      <c r="G1366" s="59"/>
      <c r="H1366" s="59"/>
      <c r="I1366" s="59"/>
      <c r="J1366" s="59"/>
      <c r="K1366" s="59"/>
      <c r="L1366" s="59"/>
      <c r="M1366" s="59"/>
      <c r="N1366" s="59"/>
      <c r="O1366" s="59"/>
      <c r="P1366" s="59"/>
      <c r="Q1366" s="59"/>
      <c r="R1366" s="59"/>
      <c r="S1366" s="59"/>
      <c r="T1366" s="59"/>
      <c r="U1366" s="59"/>
      <c r="V1366" s="59"/>
      <c r="W1366" s="59"/>
      <c r="X1366" s="59"/>
    </row>
    <row r="1367" spans="1:24" ht="12.75" customHeight="1" x14ac:dyDescent="0.2">
      <c r="A1367" s="59"/>
      <c r="B1367" s="59"/>
      <c r="C1367" s="59"/>
      <c r="D1367" s="59"/>
      <c r="E1367" s="59"/>
      <c r="F1367" s="59"/>
      <c r="G1367" s="59"/>
      <c r="H1367" s="59"/>
      <c r="I1367" s="59"/>
      <c r="J1367" s="59"/>
      <c r="K1367" s="59"/>
      <c r="L1367" s="59"/>
      <c r="M1367" s="59"/>
      <c r="N1367" s="59"/>
      <c r="O1367" s="59"/>
      <c r="P1367" s="59"/>
      <c r="Q1367" s="59"/>
      <c r="R1367" s="59"/>
      <c r="S1367" s="59"/>
      <c r="T1367" s="59"/>
      <c r="U1367" s="59"/>
      <c r="V1367" s="59"/>
      <c r="W1367" s="59"/>
      <c r="X1367" s="59"/>
    </row>
    <row r="1368" spans="1:24" ht="12.75" customHeight="1" x14ac:dyDescent="0.2">
      <c r="A1368" s="59"/>
      <c r="B1368" s="59"/>
      <c r="C1368" s="59"/>
      <c r="D1368" s="59"/>
      <c r="E1368" s="59"/>
      <c r="F1368" s="59"/>
      <c r="G1368" s="59"/>
      <c r="H1368" s="59"/>
      <c r="I1368" s="59"/>
      <c r="J1368" s="59"/>
      <c r="K1368" s="59"/>
      <c r="L1368" s="59"/>
      <c r="M1368" s="59"/>
      <c r="N1368" s="59"/>
      <c r="O1368" s="59"/>
      <c r="P1368" s="59"/>
      <c r="Q1368" s="59"/>
      <c r="R1368" s="59"/>
      <c r="S1368" s="59"/>
      <c r="T1368" s="59"/>
      <c r="U1368" s="59"/>
      <c r="V1368" s="59"/>
      <c r="W1368" s="59"/>
      <c r="X1368" s="59"/>
    </row>
    <row r="1369" spans="1:24" ht="12.75" customHeight="1" x14ac:dyDescent="0.2">
      <c r="A1369" s="59"/>
      <c r="B1369" s="59"/>
      <c r="C1369" s="59"/>
      <c r="D1369" s="59"/>
      <c r="E1369" s="59"/>
      <c r="F1369" s="59"/>
      <c r="G1369" s="59"/>
      <c r="H1369" s="59"/>
      <c r="I1369" s="59"/>
      <c r="J1369" s="59"/>
      <c r="K1369" s="59"/>
      <c r="L1369" s="59"/>
      <c r="M1369" s="59"/>
      <c r="N1369" s="59"/>
      <c r="O1369" s="59"/>
      <c r="P1369" s="59"/>
      <c r="Q1369" s="59"/>
      <c r="R1369" s="59"/>
      <c r="S1369" s="59"/>
      <c r="T1369" s="59"/>
      <c r="U1369" s="59"/>
      <c r="V1369" s="59"/>
      <c r="W1369" s="59"/>
      <c r="X1369" s="59"/>
    </row>
    <row r="1370" spans="1:24" ht="12.75" customHeight="1" x14ac:dyDescent="0.2">
      <c r="A1370" s="59"/>
      <c r="B1370" s="59"/>
      <c r="C1370" s="59"/>
      <c r="D1370" s="59"/>
      <c r="E1370" s="59"/>
      <c r="F1370" s="59"/>
      <c r="G1370" s="59"/>
      <c r="H1370" s="59"/>
      <c r="I1370" s="59"/>
      <c r="J1370" s="59"/>
      <c r="K1370" s="59"/>
      <c r="L1370" s="59"/>
      <c r="M1370" s="59"/>
      <c r="N1370" s="59"/>
      <c r="O1370" s="59"/>
      <c r="P1370" s="59"/>
      <c r="Q1370" s="59"/>
      <c r="R1370" s="59"/>
      <c r="S1370" s="59"/>
      <c r="T1370" s="59"/>
      <c r="U1370" s="59"/>
      <c r="V1370" s="59"/>
      <c r="W1370" s="59"/>
      <c r="X1370" s="59"/>
    </row>
    <row r="1371" spans="1:24" ht="12.75" customHeight="1" x14ac:dyDescent="0.2">
      <c r="A1371" s="59"/>
      <c r="B1371" s="59"/>
      <c r="C1371" s="59"/>
      <c r="D1371" s="59"/>
      <c r="E1371" s="59"/>
      <c r="F1371" s="59"/>
      <c r="G1371" s="59"/>
      <c r="H1371" s="59"/>
      <c r="I1371" s="59"/>
      <c r="J1371" s="59"/>
      <c r="K1371" s="59"/>
      <c r="L1371" s="59"/>
      <c r="M1371" s="59"/>
      <c r="N1371" s="59"/>
      <c r="O1371" s="59"/>
      <c r="P1371" s="59"/>
      <c r="Q1371" s="59"/>
      <c r="R1371" s="59"/>
      <c r="S1371" s="59"/>
      <c r="T1371" s="59"/>
      <c r="U1371" s="59"/>
      <c r="V1371" s="59"/>
      <c r="W1371" s="59"/>
      <c r="X1371" s="59"/>
    </row>
    <row r="1372" spans="1:24" ht="12.75" customHeight="1" x14ac:dyDescent="0.2">
      <c r="A1372" s="59"/>
      <c r="B1372" s="59"/>
      <c r="C1372" s="59"/>
      <c r="D1372" s="59"/>
      <c r="E1372" s="59"/>
      <c r="F1372" s="59"/>
      <c r="G1372" s="59"/>
      <c r="H1372" s="59"/>
      <c r="I1372" s="59"/>
      <c r="J1372" s="59"/>
      <c r="K1372" s="59"/>
      <c r="L1372" s="59"/>
      <c r="M1372" s="59"/>
      <c r="N1372" s="59"/>
      <c r="O1372" s="59"/>
      <c r="P1372" s="59"/>
      <c r="Q1372" s="59"/>
      <c r="R1372" s="59"/>
      <c r="S1372" s="59"/>
      <c r="T1372" s="59"/>
      <c r="U1372" s="59"/>
      <c r="V1372" s="59"/>
      <c r="W1372" s="59"/>
      <c r="X1372" s="59"/>
    </row>
    <row r="1373" spans="1:24" ht="12.75" customHeight="1" x14ac:dyDescent="0.2">
      <c r="A1373" s="59"/>
      <c r="B1373" s="59"/>
      <c r="C1373" s="59"/>
      <c r="D1373" s="59"/>
      <c r="E1373" s="59"/>
      <c r="F1373" s="59"/>
      <c r="G1373" s="59"/>
      <c r="H1373" s="59"/>
      <c r="I1373" s="59"/>
      <c r="J1373" s="59"/>
      <c r="K1373" s="59"/>
      <c r="L1373" s="59"/>
      <c r="M1373" s="59"/>
      <c r="N1373" s="59"/>
      <c r="O1373" s="59"/>
      <c r="P1373" s="59"/>
      <c r="Q1373" s="59"/>
      <c r="R1373" s="59"/>
      <c r="S1373" s="59"/>
      <c r="T1373" s="59"/>
      <c r="U1373" s="59"/>
      <c r="V1373" s="59"/>
      <c r="W1373" s="59"/>
      <c r="X1373" s="59"/>
    </row>
    <row r="1374" spans="1:24" ht="12.75" customHeight="1" x14ac:dyDescent="0.2">
      <c r="A1374" s="59"/>
      <c r="B1374" s="59"/>
      <c r="C1374" s="59"/>
      <c r="D1374" s="59"/>
      <c r="E1374" s="59"/>
      <c r="F1374" s="59"/>
      <c r="G1374" s="59"/>
      <c r="H1374" s="59"/>
      <c r="I1374" s="59"/>
      <c r="J1374" s="59"/>
      <c r="K1374" s="59"/>
      <c r="L1374" s="59"/>
      <c r="M1374" s="59"/>
      <c r="N1374" s="59"/>
      <c r="O1374" s="59"/>
      <c r="P1374" s="59"/>
      <c r="Q1374" s="59"/>
      <c r="R1374" s="59"/>
      <c r="S1374" s="59"/>
      <c r="T1374" s="59"/>
      <c r="U1374" s="59"/>
      <c r="V1374" s="59"/>
      <c r="W1374" s="59"/>
      <c r="X1374" s="59"/>
    </row>
    <row r="1375" spans="1:24" ht="12.75" customHeight="1" x14ac:dyDescent="0.2">
      <c r="A1375" s="59"/>
      <c r="B1375" s="59"/>
      <c r="C1375" s="59"/>
      <c r="D1375" s="59"/>
      <c r="E1375" s="59"/>
      <c r="F1375" s="59"/>
      <c r="G1375" s="59"/>
      <c r="H1375" s="59"/>
      <c r="I1375" s="59"/>
      <c r="J1375" s="59"/>
      <c r="K1375" s="59"/>
      <c r="L1375" s="59"/>
      <c r="M1375" s="59"/>
      <c r="N1375" s="59"/>
      <c r="O1375" s="59"/>
      <c r="P1375" s="59"/>
      <c r="Q1375" s="59"/>
      <c r="R1375" s="59"/>
      <c r="S1375" s="59"/>
      <c r="T1375" s="59"/>
      <c r="U1375" s="59"/>
      <c r="V1375" s="59"/>
      <c r="W1375" s="59"/>
      <c r="X1375" s="59"/>
    </row>
    <row r="1376" spans="1:24" ht="12.75" customHeight="1" x14ac:dyDescent="0.2">
      <c r="A1376" s="59"/>
      <c r="B1376" s="59"/>
      <c r="C1376" s="59"/>
      <c r="D1376" s="59"/>
      <c r="E1376" s="59"/>
      <c r="F1376" s="59"/>
      <c r="G1376" s="59"/>
      <c r="H1376" s="59"/>
      <c r="I1376" s="59"/>
      <c r="J1376" s="59"/>
      <c r="K1376" s="59"/>
      <c r="L1376" s="59"/>
      <c r="M1376" s="59"/>
      <c r="N1376" s="59"/>
      <c r="O1376" s="59"/>
      <c r="P1376" s="59"/>
      <c r="Q1376" s="59"/>
      <c r="R1376" s="59"/>
      <c r="S1376" s="59"/>
      <c r="T1376" s="59"/>
      <c r="U1376" s="59"/>
      <c r="V1376" s="59"/>
      <c r="W1376" s="59"/>
      <c r="X1376" s="59"/>
    </row>
    <row r="1377" spans="1:24" ht="12.75" customHeight="1" x14ac:dyDescent="0.2">
      <c r="A1377" s="59"/>
      <c r="B1377" s="59"/>
      <c r="C1377" s="59"/>
      <c r="D1377" s="59"/>
      <c r="E1377" s="59"/>
      <c r="F1377" s="59"/>
      <c r="G1377" s="59"/>
      <c r="H1377" s="59"/>
      <c r="I1377" s="59"/>
      <c r="J1377" s="59"/>
      <c r="K1377" s="59"/>
      <c r="L1377" s="59"/>
      <c r="M1377" s="59"/>
      <c r="N1377" s="59"/>
      <c r="O1377" s="59"/>
      <c r="P1377" s="59"/>
      <c r="Q1377" s="59"/>
      <c r="R1377" s="59"/>
      <c r="S1377" s="59"/>
      <c r="T1377" s="59"/>
      <c r="U1377" s="59"/>
      <c r="V1377" s="59"/>
      <c r="W1377" s="59"/>
      <c r="X1377" s="59"/>
    </row>
    <row r="1378" spans="1:24" ht="12.75" customHeight="1" x14ac:dyDescent="0.2">
      <c r="A1378" s="59"/>
      <c r="B1378" s="59"/>
      <c r="C1378" s="59"/>
      <c r="D1378" s="59"/>
      <c r="E1378" s="59"/>
      <c r="F1378" s="59"/>
      <c r="G1378" s="59"/>
      <c r="H1378" s="59"/>
      <c r="I1378" s="59"/>
      <c r="J1378" s="59"/>
      <c r="K1378" s="59"/>
      <c r="L1378" s="59"/>
      <c r="M1378" s="59"/>
      <c r="N1378" s="59"/>
      <c r="O1378" s="59"/>
      <c r="P1378" s="59"/>
      <c r="Q1378" s="59"/>
      <c r="R1378" s="59"/>
      <c r="S1378" s="59"/>
      <c r="T1378" s="59"/>
      <c r="U1378" s="59"/>
      <c r="V1378" s="59"/>
      <c r="W1378" s="59"/>
      <c r="X1378" s="59"/>
    </row>
    <row r="1379" spans="1:24" ht="12.75" customHeight="1" x14ac:dyDescent="0.2">
      <c r="A1379" s="59"/>
      <c r="B1379" s="59"/>
      <c r="C1379" s="59"/>
      <c r="D1379" s="59"/>
      <c r="E1379" s="59"/>
      <c r="F1379" s="59"/>
      <c r="G1379" s="59"/>
      <c r="H1379" s="59"/>
      <c r="I1379" s="59"/>
      <c r="J1379" s="59"/>
      <c r="K1379" s="59"/>
      <c r="L1379" s="59"/>
      <c r="M1379" s="59"/>
      <c r="N1379" s="59"/>
      <c r="O1379" s="59"/>
      <c r="P1379" s="59"/>
      <c r="Q1379" s="59"/>
      <c r="R1379" s="59"/>
      <c r="S1379" s="59"/>
      <c r="T1379" s="59"/>
      <c r="U1379" s="59"/>
      <c r="V1379" s="59"/>
      <c r="W1379" s="59"/>
      <c r="X1379" s="59"/>
    </row>
    <row r="1380" spans="1:24" ht="12.75" customHeight="1" x14ac:dyDescent="0.2">
      <c r="A1380" s="59"/>
      <c r="B1380" s="59"/>
      <c r="C1380" s="59"/>
      <c r="D1380" s="59"/>
      <c r="E1380" s="59"/>
      <c r="F1380" s="59"/>
      <c r="G1380" s="59"/>
      <c r="H1380" s="59"/>
      <c r="I1380" s="59"/>
      <c r="J1380" s="59"/>
      <c r="K1380" s="59"/>
      <c r="L1380" s="59"/>
      <c r="M1380" s="59"/>
      <c r="N1380" s="59"/>
      <c r="O1380" s="59"/>
      <c r="P1380" s="59"/>
      <c r="Q1380" s="59"/>
      <c r="R1380" s="59"/>
      <c r="S1380" s="59"/>
      <c r="T1380" s="59"/>
      <c r="U1380" s="59"/>
      <c r="V1380" s="59"/>
      <c r="W1380" s="59"/>
      <c r="X1380" s="59"/>
    </row>
    <row r="1381" spans="1:24" ht="12.75" customHeight="1" x14ac:dyDescent="0.2">
      <c r="A1381" s="59"/>
      <c r="B1381" s="59"/>
      <c r="C1381" s="59"/>
      <c r="D1381" s="59"/>
      <c r="E1381" s="59"/>
      <c r="F1381" s="59"/>
      <c r="G1381" s="59"/>
      <c r="H1381" s="59"/>
      <c r="I1381" s="59"/>
      <c r="J1381" s="59"/>
      <c r="K1381" s="59"/>
      <c r="L1381" s="59"/>
      <c r="M1381" s="59"/>
      <c r="N1381" s="59"/>
      <c r="O1381" s="59"/>
      <c r="P1381" s="59"/>
      <c r="Q1381" s="59"/>
      <c r="R1381" s="59"/>
      <c r="S1381" s="59"/>
      <c r="T1381" s="59"/>
      <c r="U1381" s="59"/>
      <c r="V1381" s="59"/>
      <c r="W1381" s="59"/>
      <c r="X1381" s="59"/>
    </row>
    <row r="1382" spans="1:24" ht="12.75" customHeight="1" x14ac:dyDescent="0.2">
      <c r="A1382" s="59"/>
      <c r="B1382" s="59"/>
      <c r="C1382" s="59"/>
      <c r="D1382" s="59"/>
      <c r="E1382" s="59"/>
      <c r="F1382" s="59"/>
      <c r="G1382" s="59"/>
      <c r="H1382" s="59"/>
      <c r="I1382" s="59"/>
      <c r="J1382" s="59"/>
      <c r="K1382" s="59"/>
      <c r="L1382" s="59"/>
      <c r="M1382" s="59"/>
      <c r="N1382" s="59"/>
      <c r="O1382" s="59"/>
      <c r="P1382" s="59"/>
      <c r="Q1382" s="59"/>
      <c r="R1382" s="59"/>
      <c r="S1382" s="59"/>
      <c r="T1382" s="59"/>
      <c r="U1382" s="59"/>
      <c r="V1382" s="59"/>
      <c r="W1382" s="59"/>
      <c r="X1382" s="59"/>
    </row>
    <row r="1383" spans="1:24" ht="12.75" customHeight="1" x14ac:dyDescent="0.2">
      <c r="A1383" s="59"/>
      <c r="B1383" s="59"/>
      <c r="C1383" s="59"/>
      <c r="D1383" s="59"/>
      <c r="E1383" s="59"/>
      <c r="F1383" s="59"/>
      <c r="G1383" s="59"/>
      <c r="H1383" s="59"/>
      <c r="I1383" s="59"/>
      <c r="J1383" s="59"/>
      <c r="K1383" s="59"/>
      <c r="L1383" s="59"/>
      <c r="M1383" s="59"/>
      <c r="N1383" s="59"/>
      <c r="O1383" s="59"/>
      <c r="P1383" s="59"/>
      <c r="Q1383" s="59"/>
      <c r="R1383" s="59"/>
      <c r="S1383" s="59"/>
      <c r="T1383" s="59"/>
      <c r="U1383" s="59"/>
      <c r="V1383" s="59"/>
      <c r="W1383" s="59"/>
      <c r="X1383" s="59"/>
    </row>
    <row r="1384" spans="1:24" ht="12.75" customHeight="1" x14ac:dyDescent="0.2">
      <c r="A1384" s="59"/>
      <c r="B1384" s="59"/>
      <c r="C1384" s="59"/>
      <c r="D1384" s="59"/>
      <c r="E1384" s="59"/>
      <c r="F1384" s="59"/>
      <c r="G1384" s="59"/>
      <c r="H1384" s="59"/>
      <c r="I1384" s="59"/>
      <c r="J1384" s="59"/>
      <c r="K1384" s="59"/>
      <c r="L1384" s="59"/>
      <c r="M1384" s="59"/>
      <c r="N1384" s="59"/>
      <c r="O1384" s="59"/>
      <c r="P1384" s="59"/>
      <c r="Q1384" s="59"/>
      <c r="R1384" s="59"/>
      <c r="S1384" s="59"/>
      <c r="T1384" s="59"/>
      <c r="U1384" s="59"/>
      <c r="V1384" s="59"/>
      <c r="W1384" s="59"/>
      <c r="X1384" s="59"/>
    </row>
    <row r="1385" spans="1:24" ht="12.75" customHeight="1" x14ac:dyDescent="0.2">
      <c r="A1385" s="59"/>
      <c r="B1385" s="59"/>
      <c r="C1385" s="59"/>
      <c r="D1385" s="59"/>
      <c r="E1385" s="59"/>
      <c r="F1385" s="59"/>
      <c r="G1385" s="59"/>
      <c r="H1385" s="59"/>
      <c r="I1385" s="59"/>
      <c r="J1385" s="59"/>
      <c r="K1385" s="59"/>
      <c r="L1385" s="59"/>
      <c r="M1385" s="59"/>
      <c r="N1385" s="59"/>
      <c r="O1385" s="59"/>
      <c r="P1385" s="59"/>
      <c r="Q1385" s="59"/>
      <c r="R1385" s="59"/>
      <c r="S1385" s="59"/>
      <c r="T1385" s="59"/>
      <c r="U1385" s="59"/>
      <c r="V1385" s="59"/>
      <c r="W1385" s="59"/>
      <c r="X1385" s="59"/>
    </row>
    <row r="1386" spans="1:24" ht="12.75" customHeight="1" x14ac:dyDescent="0.2">
      <c r="A1386" s="59"/>
      <c r="B1386" s="59"/>
      <c r="C1386" s="59"/>
      <c r="D1386" s="59"/>
      <c r="E1386" s="59"/>
      <c r="F1386" s="59"/>
      <c r="G1386" s="59"/>
      <c r="H1386" s="59"/>
      <c r="I1386" s="59"/>
      <c r="J1386" s="59"/>
      <c r="K1386" s="59"/>
      <c r="L1386" s="59"/>
      <c r="M1386" s="59"/>
      <c r="N1386" s="59"/>
      <c r="O1386" s="59"/>
      <c r="P1386" s="59"/>
      <c r="Q1386" s="59"/>
      <c r="R1386" s="59"/>
      <c r="S1386" s="59"/>
      <c r="T1386" s="59"/>
      <c r="U1386" s="59"/>
      <c r="V1386" s="59"/>
      <c r="W1386" s="59"/>
      <c r="X1386" s="59"/>
    </row>
    <row r="1387" spans="1:24" ht="12.75" customHeight="1" x14ac:dyDescent="0.2">
      <c r="A1387" s="59"/>
      <c r="B1387" s="59"/>
      <c r="C1387" s="59"/>
      <c r="D1387" s="59"/>
      <c r="E1387" s="59"/>
      <c r="F1387" s="59"/>
      <c r="G1387" s="59"/>
      <c r="H1387" s="59"/>
      <c r="I1387" s="59"/>
      <c r="J1387" s="59"/>
      <c r="K1387" s="59"/>
      <c r="L1387" s="59"/>
      <c r="M1387" s="59"/>
      <c r="N1387" s="59"/>
      <c r="O1387" s="59"/>
      <c r="P1387" s="59"/>
      <c r="Q1387" s="59"/>
      <c r="R1387" s="59"/>
      <c r="S1387" s="59"/>
      <c r="T1387" s="59"/>
      <c r="U1387" s="59"/>
      <c r="V1387" s="59"/>
      <c r="W1387" s="59"/>
      <c r="X1387" s="59"/>
    </row>
    <row r="1388" spans="1:24" ht="12.75" customHeight="1" x14ac:dyDescent="0.2">
      <c r="A1388" s="59"/>
      <c r="B1388" s="59"/>
      <c r="C1388" s="59"/>
      <c r="D1388" s="59"/>
      <c r="E1388" s="59"/>
      <c r="F1388" s="59"/>
      <c r="G1388" s="59"/>
      <c r="H1388" s="59"/>
      <c r="I1388" s="59"/>
      <c r="J1388" s="59"/>
      <c r="K1388" s="59"/>
      <c r="L1388" s="59"/>
      <c r="M1388" s="59"/>
      <c r="N1388" s="59"/>
      <c r="O1388" s="59"/>
      <c r="P1388" s="59"/>
      <c r="Q1388" s="59"/>
      <c r="R1388" s="59"/>
      <c r="S1388" s="59"/>
      <c r="T1388" s="59"/>
      <c r="U1388" s="59"/>
      <c r="V1388" s="59"/>
      <c r="W1388" s="59"/>
      <c r="X1388" s="59"/>
    </row>
    <row r="1389" spans="1:24" ht="12.75" customHeight="1" x14ac:dyDescent="0.2">
      <c r="A1389" s="59"/>
      <c r="B1389" s="59"/>
      <c r="C1389" s="59"/>
      <c r="D1389" s="59"/>
      <c r="E1389" s="59"/>
      <c r="F1389" s="59"/>
      <c r="G1389" s="59"/>
      <c r="H1389" s="59"/>
      <c r="I1389" s="59"/>
      <c r="J1389" s="59"/>
      <c r="K1389" s="59"/>
      <c r="L1389" s="59"/>
      <c r="M1389" s="59"/>
      <c r="N1389" s="59"/>
      <c r="O1389" s="59"/>
      <c r="P1389" s="59"/>
      <c r="Q1389" s="59"/>
      <c r="R1389" s="59"/>
      <c r="S1389" s="59"/>
      <c r="T1389" s="59"/>
      <c r="U1389" s="59"/>
      <c r="V1389" s="59"/>
      <c r="W1389" s="59"/>
      <c r="X1389" s="59"/>
    </row>
    <row r="1390" spans="1:24" ht="12.75" customHeight="1" x14ac:dyDescent="0.2">
      <c r="A1390" s="59"/>
      <c r="B1390" s="59"/>
      <c r="C1390" s="59"/>
      <c r="D1390" s="59"/>
      <c r="E1390" s="59"/>
      <c r="F1390" s="59"/>
      <c r="G1390" s="59"/>
      <c r="H1390" s="59"/>
      <c r="I1390" s="59"/>
      <c r="J1390" s="59"/>
      <c r="K1390" s="59"/>
      <c r="L1390" s="59"/>
      <c r="M1390" s="59"/>
      <c r="N1390" s="59"/>
      <c r="O1390" s="59"/>
      <c r="P1390" s="59"/>
      <c r="Q1390" s="59"/>
      <c r="R1390" s="59"/>
      <c r="S1390" s="59"/>
      <c r="T1390" s="59"/>
      <c r="U1390" s="59"/>
      <c r="V1390" s="59"/>
      <c r="W1390" s="59"/>
      <c r="X1390" s="59"/>
    </row>
    <row r="1391" spans="1:24" ht="12.75" customHeight="1" x14ac:dyDescent="0.2">
      <c r="A1391" s="59"/>
      <c r="B1391" s="59"/>
      <c r="C1391" s="59"/>
      <c r="D1391" s="59"/>
      <c r="E1391" s="59"/>
      <c r="F1391" s="59"/>
      <c r="G1391" s="59"/>
      <c r="H1391" s="59"/>
      <c r="I1391" s="59"/>
      <c r="J1391" s="59"/>
      <c r="K1391" s="59"/>
      <c r="L1391" s="59"/>
      <c r="M1391" s="59"/>
      <c r="N1391" s="59"/>
      <c r="O1391" s="59"/>
      <c r="P1391" s="59"/>
      <c r="Q1391" s="59"/>
      <c r="R1391" s="59"/>
      <c r="S1391" s="59"/>
      <c r="T1391" s="59"/>
      <c r="U1391" s="59"/>
      <c r="V1391" s="59"/>
      <c r="W1391" s="59"/>
      <c r="X1391" s="59"/>
    </row>
    <row r="1392" spans="1:24" ht="12.75" customHeight="1" x14ac:dyDescent="0.2">
      <c r="A1392" s="59"/>
      <c r="B1392" s="59"/>
      <c r="C1392" s="59"/>
      <c r="D1392" s="59"/>
      <c r="E1392" s="59"/>
      <c r="F1392" s="59"/>
      <c r="G1392" s="59"/>
      <c r="H1392" s="59"/>
      <c r="I1392" s="59"/>
      <c r="J1392" s="59"/>
      <c r="K1392" s="59"/>
      <c r="L1392" s="59"/>
      <c r="M1392" s="59"/>
      <c r="N1392" s="59"/>
      <c r="O1392" s="59"/>
      <c r="P1392" s="59"/>
      <c r="Q1392" s="59"/>
      <c r="R1392" s="59"/>
      <c r="S1392" s="59"/>
      <c r="T1392" s="59"/>
      <c r="U1392" s="59"/>
      <c r="V1392" s="59"/>
      <c r="W1392" s="59"/>
      <c r="X1392" s="59"/>
    </row>
    <row r="1393" spans="1:24" ht="12.75" customHeight="1" x14ac:dyDescent="0.2">
      <c r="A1393" s="59"/>
      <c r="B1393" s="59"/>
      <c r="C1393" s="59"/>
      <c r="D1393" s="59"/>
      <c r="E1393" s="59"/>
      <c r="F1393" s="59"/>
      <c r="G1393" s="59"/>
      <c r="H1393" s="59"/>
      <c r="I1393" s="59"/>
      <c r="J1393" s="59"/>
      <c r="K1393" s="59"/>
      <c r="L1393" s="59"/>
      <c r="M1393" s="59"/>
      <c r="N1393" s="59"/>
      <c r="O1393" s="59"/>
      <c r="P1393" s="59"/>
      <c r="Q1393" s="59"/>
      <c r="R1393" s="59"/>
      <c r="S1393" s="59"/>
      <c r="T1393" s="59"/>
      <c r="U1393" s="59"/>
      <c r="V1393" s="59"/>
      <c r="W1393" s="59"/>
      <c r="X1393" s="59"/>
    </row>
    <row r="1394" spans="1:24" ht="12.75" customHeight="1" x14ac:dyDescent="0.2">
      <c r="A1394" s="59"/>
      <c r="B1394" s="59"/>
      <c r="C1394" s="59"/>
      <c r="D1394" s="59"/>
      <c r="E1394" s="59"/>
      <c r="F1394" s="59"/>
      <c r="G1394" s="59"/>
      <c r="H1394" s="59"/>
      <c r="I1394" s="59"/>
      <c r="J1394" s="59"/>
      <c r="K1394" s="59"/>
      <c r="L1394" s="59"/>
      <c r="M1394" s="59"/>
      <c r="N1394" s="59"/>
      <c r="O1394" s="59"/>
      <c r="P1394" s="59"/>
      <c r="Q1394" s="59"/>
      <c r="R1394" s="59"/>
      <c r="S1394" s="59"/>
      <c r="T1394" s="59"/>
      <c r="U1394" s="59"/>
      <c r="V1394" s="59"/>
      <c r="W1394" s="59"/>
      <c r="X1394" s="59"/>
    </row>
    <row r="1395" spans="1:24" ht="12.75" customHeight="1" x14ac:dyDescent="0.2">
      <c r="A1395" s="59"/>
      <c r="B1395" s="59"/>
      <c r="C1395" s="59"/>
      <c r="D1395" s="59"/>
      <c r="E1395" s="59"/>
      <c r="F1395" s="59"/>
      <c r="G1395" s="59"/>
      <c r="H1395" s="59"/>
      <c r="I1395" s="59"/>
      <c r="J1395" s="59"/>
      <c r="K1395" s="59"/>
      <c r="L1395" s="59"/>
      <c r="M1395" s="59"/>
      <c r="N1395" s="59"/>
      <c r="O1395" s="59"/>
      <c r="P1395" s="59"/>
      <c r="Q1395" s="59"/>
      <c r="R1395" s="59"/>
      <c r="S1395" s="59"/>
      <c r="T1395" s="59"/>
      <c r="U1395" s="59"/>
      <c r="V1395" s="59"/>
      <c r="W1395" s="59"/>
      <c r="X1395" s="59"/>
    </row>
    <row r="1396" spans="1:24" ht="12.75" customHeight="1" x14ac:dyDescent="0.2">
      <c r="A1396" s="59"/>
      <c r="B1396" s="59"/>
      <c r="C1396" s="59"/>
      <c r="D1396" s="59"/>
      <c r="E1396" s="59"/>
      <c r="F1396" s="59"/>
      <c r="G1396" s="59"/>
      <c r="H1396" s="59"/>
      <c r="I1396" s="59"/>
      <c r="J1396" s="59"/>
      <c r="K1396" s="59"/>
      <c r="L1396" s="59"/>
      <c r="M1396" s="59"/>
      <c r="N1396" s="59"/>
      <c r="O1396" s="59"/>
      <c r="P1396" s="59"/>
      <c r="Q1396" s="59"/>
      <c r="R1396" s="59"/>
      <c r="S1396" s="59"/>
      <c r="T1396" s="59"/>
      <c r="U1396" s="59"/>
      <c r="V1396" s="59"/>
      <c r="W1396" s="59"/>
      <c r="X1396" s="59"/>
    </row>
    <row r="1397" spans="1:24" ht="12.75" customHeight="1" x14ac:dyDescent="0.2">
      <c r="A1397" s="59"/>
      <c r="B1397" s="59"/>
      <c r="C1397" s="59"/>
      <c r="D1397" s="59"/>
      <c r="E1397" s="59"/>
      <c r="F1397" s="59"/>
      <c r="G1397" s="59"/>
      <c r="H1397" s="59"/>
      <c r="I1397" s="59"/>
      <c r="J1397" s="59"/>
      <c r="K1397" s="59"/>
      <c r="L1397" s="59"/>
      <c r="M1397" s="59"/>
      <c r="N1397" s="59"/>
      <c r="O1397" s="59"/>
      <c r="P1397" s="59"/>
      <c r="Q1397" s="59"/>
      <c r="R1397" s="59"/>
      <c r="S1397" s="59"/>
      <c r="T1397" s="59"/>
      <c r="U1397" s="59"/>
      <c r="V1397" s="59"/>
      <c r="W1397" s="59"/>
      <c r="X1397" s="59"/>
    </row>
    <row r="1398" spans="1:24" ht="12.75" customHeight="1" x14ac:dyDescent="0.2">
      <c r="A1398" s="59"/>
      <c r="B1398" s="59"/>
      <c r="C1398" s="59"/>
      <c r="D1398" s="59"/>
      <c r="E1398" s="59"/>
      <c r="F1398" s="59"/>
      <c r="G1398" s="59"/>
      <c r="H1398" s="59"/>
      <c r="I1398" s="59"/>
      <c r="J1398" s="59"/>
      <c r="K1398" s="59"/>
      <c r="L1398" s="59"/>
      <c r="M1398" s="59"/>
      <c r="N1398" s="59"/>
      <c r="O1398" s="59"/>
      <c r="P1398" s="59"/>
      <c r="Q1398" s="59"/>
      <c r="R1398" s="59"/>
      <c r="S1398" s="59"/>
      <c r="T1398" s="59"/>
      <c r="U1398" s="59"/>
      <c r="V1398" s="59"/>
      <c r="W1398" s="59"/>
      <c r="X1398" s="59"/>
    </row>
    <row r="1399" spans="1:24" ht="12.75" customHeight="1" x14ac:dyDescent="0.2">
      <c r="A1399" s="59"/>
      <c r="B1399" s="59"/>
      <c r="C1399" s="59"/>
      <c r="D1399" s="59"/>
      <c r="E1399" s="59"/>
      <c r="F1399" s="59"/>
      <c r="G1399" s="59"/>
      <c r="H1399" s="59"/>
      <c r="I1399" s="59"/>
      <c r="J1399" s="59"/>
      <c r="K1399" s="59"/>
      <c r="L1399" s="59"/>
      <c r="M1399" s="59"/>
      <c r="N1399" s="59"/>
      <c r="O1399" s="59"/>
      <c r="P1399" s="59"/>
      <c r="Q1399" s="59"/>
      <c r="R1399" s="59"/>
      <c r="S1399" s="59"/>
      <c r="T1399" s="59"/>
      <c r="U1399" s="59"/>
      <c r="V1399" s="59"/>
      <c r="W1399" s="59"/>
      <c r="X1399" s="59"/>
    </row>
    <row r="1400" spans="1:24" ht="12.75" customHeight="1" x14ac:dyDescent="0.2">
      <c r="A1400" s="59"/>
      <c r="B1400" s="59"/>
      <c r="C1400" s="59"/>
      <c r="D1400" s="59"/>
      <c r="E1400" s="59"/>
      <c r="F1400" s="59"/>
      <c r="G1400" s="59"/>
      <c r="H1400" s="59"/>
      <c r="I1400" s="59"/>
      <c r="J1400" s="59"/>
      <c r="K1400" s="59"/>
      <c r="L1400" s="59"/>
      <c r="M1400" s="59"/>
      <c r="N1400" s="59"/>
      <c r="O1400" s="59"/>
      <c r="P1400" s="59"/>
      <c r="Q1400" s="59"/>
      <c r="R1400" s="59"/>
      <c r="S1400" s="59"/>
      <c r="T1400" s="59"/>
      <c r="U1400" s="59"/>
      <c r="V1400" s="59"/>
      <c r="W1400" s="59"/>
      <c r="X1400" s="59"/>
    </row>
    <row r="1401" spans="1:24" ht="12.75" customHeight="1" x14ac:dyDescent="0.2">
      <c r="A1401" s="59"/>
      <c r="B1401" s="59"/>
      <c r="C1401" s="59"/>
      <c r="D1401" s="59"/>
      <c r="E1401" s="59"/>
      <c r="F1401" s="59"/>
      <c r="G1401" s="59"/>
      <c r="H1401" s="59"/>
      <c r="I1401" s="59"/>
      <c r="J1401" s="59"/>
      <c r="K1401" s="59"/>
      <c r="L1401" s="59"/>
      <c r="M1401" s="59"/>
      <c r="N1401" s="59"/>
      <c r="O1401" s="59"/>
      <c r="P1401" s="59"/>
      <c r="Q1401" s="59"/>
      <c r="R1401" s="59"/>
      <c r="S1401" s="59"/>
      <c r="T1401" s="59"/>
      <c r="U1401" s="59"/>
      <c r="V1401" s="59"/>
      <c r="W1401" s="59"/>
      <c r="X1401" s="59"/>
    </row>
    <row r="1402" spans="1:24" ht="12.75" customHeight="1" x14ac:dyDescent="0.2">
      <c r="A1402" s="59"/>
      <c r="B1402" s="59"/>
      <c r="C1402" s="59"/>
      <c r="D1402" s="59"/>
      <c r="E1402" s="59"/>
      <c r="F1402" s="59"/>
      <c r="G1402" s="59"/>
      <c r="H1402" s="59"/>
      <c r="I1402" s="59"/>
      <c r="J1402" s="59"/>
      <c r="K1402" s="59"/>
      <c r="L1402" s="59"/>
      <c r="M1402" s="59"/>
      <c r="N1402" s="59"/>
      <c r="O1402" s="59"/>
      <c r="P1402" s="59"/>
      <c r="Q1402" s="59"/>
      <c r="R1402" s="59"/>
      <c r="S1402" s="59"/>
      <c r="T1402" s="59"/>
      <c r="U1402" s="59"/>
      <c r="V1402" s="59"/>
      <c r="W1402" s="59"/>
      <c r="X1402" s="59"/>
    </row>
    <row r="1403" spans="1:24" ht="12.75" customHeight="1" x14ac:dyDescent="0.2">
      <c r="A1403" s="59"/>
      <c r="B1403" s="59"/>
      <c r="C1403" s="59"/>
      <c r="D1403" s="59"/>
      <c r="E1403" s="59"/>
      <c r="F1403" s="59"/>
      <c r="G1403" s="59"/>
      <c r="H1403" s="59"/>
      <c r="I1403" s="59"/>
      <c r="J1403" s="59"/>
      <c r="K1403" s="59"/>
      <c r="L1403" s="59"/>
      <c r="M1403" s="59"/>
      <c r="N1403" s="59"/>
      <c r="O1403" s="59"/>
      <c r="P1403" s="59"/>
      <c r="Q1403" s="59"/>
      <c r="R1403" s="59"/>
      <c r="S1403" s="59"/>
      <c r="T1403" s="59"/>
      <c r="U1403" s="59"/>
      <c r="V1403" s="59"/>
      <c r="W1403" s="59"/>
      <c r="X1403" s="59"/>
    </row>
    <row r="1404" spans="1:24" ht="12.75" customHeight="1" x14ac:dyDescent="0.2">
      <c r="A1404" s="59"/>
      <c r="B1404" s="59"/>
      <c r="C1404" s="59"/>
      <c r="D1404" s="59"/>
      <c r="E1404" s="59"/>
      <c r="F1404" s="59"/>
      <c r="G1404" s="59"/>
      <c r="H1404" s="59"/>
      <c r="I1404" s="59"/>
      <c r="J1404" s="59"/>
      <c r="K1404" s="59"/>
      <c r="L1404" s="59"/>
      <c r="M1404" s="59"/>
      <c r="N1404" s="59"/>
      <c r="O1404" s="59"/>
      <c r="P1404" s="59"/>
      <c r="Q1404" s="59"/>
      <c r="R1404" s="59"/>
      <c r="S1404" s="59"/>
      <c r="T1404" s="59"/>
      <c r="U1404" s="59"/>
      <c r="V1404" s="59"/>
      <c r="W1404" s="59"/>
      <c r="X1404" s="59"/>
    </row>
    <row r="1405" spans="1:24" ht="12.75" customHeight="1" x14ac:dyDescent="0.2">
      <c r="A1405" s="59"/>
      <c r="B1405" s="59"/>
      <c r="C1405" s="59"/>
      <c r="D1405" s="59"/>
      <c r="E1405" s="59"/>
      <c r="F1405" s="59"/>
      <c r="G1405" s="59"/>
      <c r="H1405" s="59"/>
      <c r="I1405" s="59"/>
      <c r="J1405" s="59"/>
      <c r="K1405" s="59"/>
      <c r="L1405" s="59"/>
      <c r="M1405" s="59"/>
      <c r="N1405" s="59"/>
      <c r="O1405" s="59"/>
      <c r="P1405" s="59"/>
      <c r="Q1405" s="59"/>
      <c r="R1405" s="59"/>
      <c r="S1405" s="59"/>
      <c r="T1405" s="59"/>
      <c r="U1405" s="59"/>
      <c r="V1405" s="59"/>
      <c r="W1405" s="59"/>
      <c r="X1405" s="59"/>
    </row>
    <row r="1406" spans="1:24" ht="12.75" customHeight="1" x14ac:dyDescent="0.2">
      <c r="A1406" s="59"/>
      <c r="B1406" s="59"/>
      <c r="C1406" s="59"/>
      <c r="D1406" s="59"/>
      <c r="E1406" s="59"/>
      <c r="F1406" s="59"/>
      <c r="G1406" s="59"/>
      <c r="H1406" s="59"/>
      <c r="I1406" s="59"/>
      <c r="J1406" s="59"/>
      <c r="K1406" s="59"/>
      <c r="L1406" s="59"/>
      <c r="M1406" s="59"/>
      <c r="N1406" s="59"/>
      <c r="O1406" s="59"/>
      <c r="P1406" s="59"/>
      <c r="Q1406" s="59"/>
      <c r="R1406" s="59"/>
      <c r="S1406" s="59"/>
      <c r="T1406" s="59"/>
      <c r="U1406" s="59"/>
      <c r="V1406" s="59"/>
      <c r="W1406" s="59"/>
      <c r="X1406" s="59"/>
    </row>
    <row r="1407" spans="1:24" ht="12.75" customHeight="1" x14ac:dyDescent="0.2">
      <c r="A1407" s="59"/>
      <c r="B1407" s="59"/>
      <c r="C1407" s="59"/>
      <c r="D1407" s="59"/>
      <c r="E1407" s="59"/>
      <c r="F1407" s="59"/>
      <c r="G1407" s="59"/>
      <c r="H1407" s="59"/>
      <c r="I1407" s="59"/>
      <c r="J1407" s="59"/>
      <c r="K1407" s="59"/>
      <c r="L1407" s="59"/>
      <c r="M1407" s="59"/>
      <c r="N1407" s="59"/>
      <c r="O1407" s="59"/>
      <c r="P1407" s="59"/>
      <c r="Q1407" s="59"/>
      <c r="R1407" s="59"/>
      <c r="S1407" s="59"/>
      <c r="T1407" s="59"/>
      <c r="U1407" s="59"/>
      <c r="V1407" s="59"/>
      <c r="W1407" s="59"/>
      <c r="X1407" s="59"/>
    </row>
    <row r="1408" spans="1:24" ht="12.75" customHeight="1" x14ac:dyDescent="0.2">
      <c r="A1408" s="59"/>
      <c r="B1408" s="59"/>
      <c r="C1408" s="59"/>
      <c r="D1408" s="59"/>
      <c r="E1408" s="59"/>
      <c r="F1408" s="59"/>
      <c r="G1408" s="59"/>
      <c r="H1408" s="59"/>
      <c r="I1408" s="59"/>
      <c r="J1408" s="59"/>
      <c r="K1408" s="59"/>
      <c r="L1408" s="59"/>
      <c r="M1408" s="59"/>
      <c r="N1408" s="59"/>
      <c r="O1408" s="59"/>
      <c r="P1408" s="59"/>
      <c r="Q1408" s="59"/>
      <c r="R1408" s="59"/>
      <c r="S1408" s="59"/>
      <c r="T1408" s="59"/>
      <c r="U1408" s="59"/>
      <c r="V1408" s="59"/>
      <c r="W1408" s="59"/>
      <c r="X1408" s="59"/>
    </row>
    <row r="1409" spans="1:24" ht="12.75" customHeight="1" x14ac:dyDescent="0.2">
      <c r="A1409" s="59"/>
      <c r="B1409" s="59"/>
      <c r="C1409" s="59"/>
      <c r="D1409" s="59"/>
      <c r="E1409" s="59"/>
      <c r="F1409" s="59"/>
      <c r="G1409" s="59"/>
      <c r="H1409" s="59"/>
      <c r="I1409" s="59"/>
      <c r="J1409" s="59"/>
      <c r="K1409" s="59"/>
      <c r="L1409" s="59"/>
      <c r="M1409" s="59"/>
      <c r="N1409" s="59"/>
      <c r="O1409" s="59"/>
      <c r="P1409" s="59"/>
      <c r="Q1409" s="59"/>
      <c r="R1409" s="59"/>
      <c r="S1409" s="59"/>
      <c r="T1409" s="59"/>
      <c r="U1409" s="59"/>
      <c r="V1409" s="59"/>
      <c r="W1409" s="59"/>
      <c r="X1409" s="59"/>
    </row>
    <row r="1410" spans="1:24" ht="12.75" customHeight="1" x14ac:dyDescent="0.2">
      <c r="A1410" s="59"/>
      <c r="B1410" s="59"/>
      <c r="C1410" s="59"/>
      <c r="D1410" s="59"/>
      <c r="E1410" s="59"/>
      <c r="F1410" s="59"/>
      <c r="G1410" s="59"/>
      <c r="H1410" s="59"/>
      <c r="I1410" s="59"/>
      <c r="J1410" s="59"/>
      <c r="K1410" s="59"/>
      <c r="L1410" s="59"/>
      <c r="M1410" s="59"/>
      <c r="N1410" s="59"/>
      <c r="O1410" s="59"/>
      <c r="P1410" s="59"/>
      <c r="Q1410" s="59"/>
      <c r="R1410" s="59"/>
      <c r="S1410" s="59"/>
      <c r="T1410" s="59"/>
      <c r="U1410" s="59"/>
      <c r="V1410" s="59"/>
      <c r="W1410" s="59"/>
      <c r="X1410" s="59"/>
    </row>
    <row r="1411" spans="1:24" ht="12.75" customHeight="1" x14ac:dyDescent="0.2">
      <c r="A1411" s="59"/>
      <c r="B1411" s="59"/>
      <c r="C1411" s="59"/>
      <c r="D1411" s="59"/>
      <c r="E1411" s="59"/>
      <c r="F1411" s="59"/>
      <c r="G1411" s="59"/>
      <c r="H1411" s="59"/>
      <c r="I1411" s="59"/>
      <c r="J1411" s="59"/>
      <c r="K1411" s="59"/>
      <c r="L1411" s="59"/>
      <c r="M1411" s="59"/>
      <c r="N1411" s="59"/>
      <c r="O1411" s="59"/>
      <c r="P1411" s="59"/>
      <c r="Q1411" s="59"/>
      <c r="R1411" s="59"/>
      <c r="S1411" s="59"/>
      <c r="T1411" s="59"/>
      <c r="U1411" s="59"/>
      <c r="V1411" s="59"/>
      <c r="W1411" s="59"/>
      <c r="X1411" s="59"/>
    </row>
    <row r="1412" spans="1:24" ht="12.75" customHeight="1" x14ac:dyDescent="0.2">
      <c r="A1412" s="59"/>
      <c r="B1412" s="59"/>
      <c r="C1412" s="59"/>
      <c r="D1412" s="59"/>
      <c r="E1412" s="59"/>
      <c r="F1412" s="59"/>
      <c r="G1412" s="59"/>
      <c r="H1412" s="59"/>
      <c r="I1412" s="59"/>
      <c r="J1412" s="59"/>
      <c r="K1412" s="59"/>
      <c r="L1412" s="59"/>
      <c r="M1412" s="59"/>
      <c r="N1412" s="59"/>
      <c r="O1412" s="59"/>
      <c r="P1412" s="59"/>
      <c r="Q1412" s="59"/>
      <c r="R1412" s="59"/>
      <c r="S1412" s="59"/>
      <c r="T1412" s="59"/>
      <c r="U1412" s="59"/>
      <c r="V1412" s="59"/>
      <c r="W1412" s="59"/>
      <c r="X1412" s="59"/>
    </row>
    <row r="1413" spans="1:24" ht="12.75" customHeight="1" x14ac:dyDescent="0.2">
      <c r="A1413" s="59"/>
      <c r="B1413" s="59"/>
      <c r="C1413" s="59"/>
      <c r="D1413" s="59"/>
      <c r="E1413" s="59"/>
      <c r="F1413" s="59"/>
      <c r="G1413" s="59"/>
      <c r="H1413" s="59"/>
      <c r="I1413" s="59"/>
      <c r="J1413" s="59"/>
      <c r="K1413" s="59"/>
      <c r="L1413" s="59"/>
      <c r="M1413" s="59"/>
      <c r="N1413" s="59"/>
      <c r="O1413" s="59"/>
      <c r="P1413" s="59"/>
      <c r="Q1413" s="59"/>
      <c r="R1413" s="59"/>
      <c r="S1413" s="59"/>
      <c r="T1413" s="59"/>
      <c r="U1413" s="59"/>
      <c r="V1413" s="59"/>
      <c r="W1413" s="59"/>
      <c r="X1413" s="59"/>
    </row>
    <row r="1414" spans="1:24" ht="12.75" customHeight="1" x14ac:dyDescent="0.2">
      <c r="A1414" s="59"/>
      <c r="B1414" s="59"/>
      <c r="C1414" s="59"/>
      <c r="D1414" s="59"/>
      <c r="E1414" s="59"/>
      <c r="F1414" s="59"/>
      <c r="G1414" s="59"/>
      <c r="H1414" s="59"/>
      <c r="I1414" s="59"/>
      <c r="J1414" s="59"/>
      <c r="K1414" s="59"/>
      <c r="L1414" s="59"/>
      <c r="M1414" s="59"/>
      <c r="N1414" s="59"/>
      <c r="O1414" s="59"/>
      <c r="P1414" s="59"/>
      <c r="Q1414" s="59"/>
      <c r="R1414" s="59"/>
      <c r="S1414" s="59"/>
      <c r="T1414" s="59"/>
      <c r="U1414" s="59"/>
      <c r="V1414" s="59"/>
      <c r="W1414" s="59"/>
      <c r="X1414" s="59"/>
    </row>
    <row r="1415" spans="1:24" ht="12.75" customHeight="1" x14ac:dyDescent="0.2">
      <c r="A1415" s="59"/>
      <c r="B1415" s="59"/>
      <c r="C1415" s="59"/>
      <c r="D1415" s="59"/>
      <c r="E1415" s="59"/>
      <c r="F1415" s="59"/>
      <c r="G1415" s="59"/>
      <c r="H1415" s="59"/>
      <c r="I1415" s="59"/>
      <c r="J1415" s="59"/>
      <c r="K1415" s="59"/>
      <c r="L1415" s="59"/>
      <c r="M1415" s="59"/>
      <c r="N1415" s="59"/>
      <c r="O1415" s="59"/>
      <c r="P1415" s="59"/>
      <c r="Q1415" s="59"/>
      <c r="R1415" s="59"/>
      <c r="S1415" s="59"/>
      <c r="T1415" s="59"/>
      <c r="U1415" s="59"/>
      <c r="V1415" s="59"/>
      <c r="W1415" s="59"/>
      <c r="X1415" s="59"/>
    </row>
    <row r="1416" spans="1:24" ht="12.75" customHeight="1" x14ac:dyDescent="0.2">
      <c r="A1416" s="59"/>
      <c r="B1416" s="59"/>
      <c r="C1416" s="59"/>
      <c r="D1416" s="59"/>
      <c r="E1416" s="59"/>
      <c r="F1416" s="59"/>
      <c r="G1416" s="59"/>
      <c r="H1416" s="59"/>
      <c r="I1416" s="59"/>
      <c r="J1416" s="59"/>
      <c r="K1416" s="59"/>
      <c r="L1416" s="59"/>
      <c r="M1416" s="59"/>
      <c r="N1416" s="59"/>
      <c r="O1416" s="59"/>
      <c r="P1416" s="59"/>
      <c r="Q1416" s="59"/>
      <c r="R1416" s="59"/>
      <c r="S1416" s="59"/>
      <c r="T1416" s="59"/>
      <c r="U1416" s="59"/>
      <c r="V1416" s="59"/>
      <c r="W1416" s="59"/>
      <c r="X1416" s="59"/>
    </row>
    <row r="1417" spans="1:24" ht="12.75" customHeight="1" x14ac:dyDescent="0.2">
      <c r="A1417" s="59"/>
      <c r="B1417" s="59"/>
      <c r="C1417" s="59"/>
      <c r="D1417" s="59"/>
      <c r="E1417" s="59"/>
      <c r="F1417" s="59"/>
      <c r="G1417" s="59"/>
      <c r="H1417" s="59"/>
      <c r="I1417" s="59"/>
      <c r="J1417" s="59"/>
      <c r="K1417" s="59"/>
      <c r="L1417" s="59"/>
      <c r="M1417" s="59"/>
      <c r="N1417" s="59"/>
      <c r="O1417" s="59"/>
      <c r="P1417" s="59"/>
      <c r="Q1417" s="59"/>
      <c r="R1417" s="59"/>
      <c r="S1417" s="59"/>
      <c r="T1417" s="59"/>
      <c r="U1417" s="59"/>
      <c r="V1417" s="59"/>
      <c r="W1417" s="59"/>
      <c r="X1417" s="59"/>
    </row>
    <row r="1418" spans="1:24" ht="12.75" customHeight="1" x14ac:dyDescent="0.2">
      <c r="A1418" s="59"/>
      <c r="B1418" s="59"/>
      <c r="C1418" s="59"/>
      <c r="D1418" s="59"/>
      <c r="E1418" s="59"/>
      <c r="F1418" s="59"/>
      <c r="G1418" s="59"/>
      <c r="H1418" s="59"/>
      <c r="I1418" s="59"/>
      <c r="J1418" s="59"/>
      <c r="K1418" s="59"/>
      <c r="L1418" s="59"/>
      <c r="M1418" s="59"/>
      <c r="N1418" s="59"/>
      <c r="O1418" s="59"/>
      <c r="P1418" s="59"/>
      <c r="Q1418" s="59"/>
      <c r="R1418" s="59"/>
      <c r="S1418" s="59"/>
      <c r="T1418" s="59"/>
      <c r="U1418" s="59"/>
      <c r="V1418" s="59"/>
      <c r="W1418" s="59"/>
      <c r="X1418" s="59"/>
    </row>
    <row r="1419" spans="1:24" ht="12.75" customHeight="1" x14ac:dyDescent="0.2">
      <c r="A1419" s="59"/>
      <c r="B1419" s="59"/>
      <c r="C1419" s="59"/>
      <c r="D1419" s="59"/>
      <c r="E1419" s="59"/>
      <c r="F1419" s="59"/>
      <c r="G1419" s="59"/>
      <c r="H1419" s="59"/>
      <c r="I1419" s="59"/>
      <c r="J1419" s="59"/>
      <c r="K1419" s="59"/>
      <c r="L1419" s="59"/>
      <c r="M1419" s="59"/>
      <c r="N1419" s="59"/>
      <c r="O1419" s="59"/>
      <c r="P1419" s="59"/>
      <c r="Q1419" s="59"/>
      <c r="R1419" s="59"/>
      <c r="S1419" s="59"/>
      <c r="T1419" s="59"/>
      <c r="U1419" s="59"/>
      <c r="V1419" s="59"/>
      <c r="W1419" s="59"/>
      <c r="X1419" s="59"/>
    </row>
    <row r="1420" spans="1:24" ht="12.75" customHeight="1" x14ac:dyDescent="0.2">
      <c r="A1420" s="59"/>
      <c r="B1420" s="59"/>
      <c r="C1420" s="59"/>
      <c r="D1420" s="59"/>
      <c r="E1420" s="59"/>
      <c r="F1420" s="59"/>
      <c r="G1420" s="59"/>
      <c r="H1420" s="59"/>
      <c r="I1420" s="59"/>
      <c r="J1420" s="59"/>
      <c r="K1420" s="59"/>
      <c r="L1420" s="59"/>
      <c r="M1420" s="59"/>
      <c r="N1420" s="59"/>
      <c r="O1420" s="59"/>
      <c r="P1420" s="59"/>
      <c r="Q1420" s="59"/>
      <c r="R1420" s="59"/>
      <c r="S1420" s="59"/>
      <c r="T1420" s="59"/>
      <c r="U1420" s="59"/>
      <c r="V1420" s="59"/>
      <c r="W1420" s="59"/>
      <c r="X1420" s="59"/>
    </row>
    <row r="1421" spans="1:24" ht="12.75" customHeight="1" x14ac:dyDescent="0.2">
      <c r="A1421" s="59"/>
      <c r="B1421" s="59"/>
      <c r="C1421" s="59"/>
      <c r="D1421" s="59"/>
      <c r="E1421" s="59"/>
      <c r="F1421" s="59"/>
      <c r="G1421" s="59"/>
      <c r="H1421" s="59"/>
      <c r="I1421" s="59"/>
      <c r="J1421" s="59"/>
      <c r="K1421" s="59"/>
      <c r="L1421" s="59"/>
      <c r="M1421" s="59"/>
      <c r="N1421" s="59"/>
      <c r="O1421" s="59"/>
      <c r="P1421" s="59"/>
      <c r="Q1421" s="59"/>
      <c r="R1421" s="59"/>
      <c r="S1421" s="59"/>
      <c r="T1421" s="59"/>
      <c r="U1421" s="59"/>
      <c r="V1421" s="59"/>
      <c r="W1421" s="59"/>
      <c r="X1421" s="59"/>
    </row>
    <row r="1422" spans="1:24" ht="12.75" customHeight="1" x14ac:dyDescent="0.2">
      <c r="A1422" s="59"/>
      <c r="B1422" s="59"/>
      <c r="C1422" s="59"/>
      <c r="D1422" s="59"/>
      <c r="E1422" s="59"/>
      <c r="F1422" s="59"/>
      <c r="G1422" s="59"/>
      <c r="H1422" s="59"/>
      <c r="I1422" s="59"/>
      <c r="J1422" s="59"/>
      <c r="K1422" s="59"/>
      <c r="L1422" s="59"/>
      <c r="M1422" s="59"/>
      <c r="N1422" s="59"/>
      <c r="O1422" s="59"/>
      <c r="P1422" s="59"/>
      <c r="Q1422" s="59"/>
      <c r="R1422" s="59"/>
      <c r="S1422" s="59"/>
      <c r="T1422" s="59"/>
      <c r="U1422" s="59"/>
      <c r="V1422" s="59"/>
      <c r="W1422" s="59"/>
      <c r="X1422" s="59"/>
    </row>
    <row r="1423" spans="1:24" ht="12.75" customHeight="1" x14ac:dyDescent="0.2">
      <c r="A1423" s="59"/>
      <c r="B1423" s="59"/>
      <c r="C1423" s="59"/>
      <c r="D1423" s="59"/>
      <c r="E1423" s="59"/>
      <c r="F1423" s="59"/>
      <c r="G1423" s="59"/>
      <c r="H1423" s="59"/>
      <c r="I1423" s="59"/>
      <c r="J1423" s="59"/>
      <c r="K1423" s="59"/>
      <c r="L1423" s="59"/>
      <c r="M1423" s="59"/>
      <c r="N1423" s="59"/>
      <c r="O1423" s="59"/>
      <c r="P1423" s="59"/>
      <c r="Q1423" s="59"/>
      <c r="R1423" s="59"/>
      <c r="S1423" s="59"/>
      <c r="T1423" s="59"/>
      <c r="U1423" s="59"/>
      <c r="V1423" s="59"/>
      <c r="W1423" s="59"/>
      <c r="X1423" s="59"/>
    </row>
    <row r="1424" spans="1:24" ht="12.75" customHeight="1" x14ac:dyDescent="0.2">
      <c r="A1424" s="59"/>
      <c r="B1424" s="59"/>
      <c r="C1424" s="59"/>
      <c r="D1424" s="59"/>
      <c r="E1424" s="59"/>
      <c r="F1424" s="59"/>
      <c r="G1424" s="59"/>
      <c r="H1424" s="59"/>
      <c r="I1424" s="59"/>
      <c r="J1424" s="59"/>
      <c r="K1424" s="59"/>
      <c r="L1424" s="59"/>
      <c r="M1424" s="59"/>
      <c r="N1424" s="59"/>
      <c r="O1424" s="59"/>
      <c r="P1424" s="59"/>
      <c r="Q1424" s="59"/>
      <c r="R1424" s="59"/>
      <c r="S1424" s="59"/>
      <c r="T1424" s="59"/>
      <c r="U1424" s="59"/>
      <c r="V1424" s="59"/>
      <c r="W1424" s="59"/>
      <c r="X1424" s="59"/>
    </row>
    <row r="1425" spans="1:24" ht="12.75" customHeight="1" x14ac:dyDescent="0.2">
      <c r="A1425" s="59"/>
      <c r="B1425" s="59"/>
      <c r="C1425" s="59"/>
      <c r="D1425" s="59"/>
      <c r="E1425" s="59"/>
      <c r="F1425" s="59"/>
      <c r="G1425" s="59"/>
      <c r="H1425" s="59"/>
      <c r="I1425" s="59"/>
      <c r="J1425" s="59"/>
      <c r="K1425" s="59"/>
      <c r="L1425" s="59"/>
      <c r="M1425" s="59"/>
      <c r="N1425" s="59"/>
      <c r="O1425" s="59"/>
      <c r="P1425" s="59"/>
      <c r="Q1425" s="59"/>
      <c r="R1425" s="59"/>
      <c r="S1425" s="59"/>
      <c r="T1425" s="59"/>
      <c r="U1425" s="59"/>
      <c r="V1425" s="59"/>
      <c r="W1425" s="59"/>
      <c r="X1425" s="59"/>
    </row>
    <row r="1426" spans="1:24" ht="12.75" customHeight="1" x14ac:dyDescent="0.2">
      <c r="A1426" s="59"/>
      <c r="B1426" s="59"/>
      <c r="C1426" s="59"/>
      <c r="D1426" s="59"/>
      <c r="E1426" s="59"/>
      <c r="F1426" s="59"/>
      <c r="G1426" s="59"/>
      <c r="H1426" s="59"/>
      <c r="I1426" s="59"/>
      <c r="J1426" s="59"/>
      <c r="K1426" s="59"/>
      <c r="L1426" s="59"/>
      <c r="M1426" s="59"/>
      <c r="N1426" s="59"/>
      <c r="O1426" s="59"/>
      <c r="P1426" s="59"/>
      <c r="Q1426" s="59"/>
      <c r="R1426" s="59"/>
      <c r="S1426" s="59"/>
      <c r="T1426" s="59"/>
      <c r="U1426" s="59"/>
      <c r="V1426" s="59"/>
      <c r="W1426" s="59"/>
      <c r="X1426" s="59"/>
    </row>
    <row r="1427" spans="1:24" ht="12.75" customHeight="1" x14ac:dyDescent="0.2">
      <c r="A1427" s="59"/>
      <c r="B1427" s="59"/>
      <c r="C1427" s="59"/>
      <c r="D1427" s="59"/>
      <c r="E1427" s="59"/>
      <c r="F1427" s="59"/>
      <c r="G1427" s="59"/>
      <c r="H1427" s="59"/>
      <c r="I1427" s="59"/>
      <c r="J1427" s="59"/>
      <c r="K1427" s="59"/>
      <c r="L1427" s="59"/>
      <c r="M1427" s="59"/>
      <c r="N1427" s="59"/>
      <c r="O1427" s="59"/>
      <c r="P1427" s="59"/>
      <c r="Q1427" s="59"/>
      <c r="R1427" s="59"/>
      <c r="S1427" s="59"/>
      <c r="T1427" s="59"/>
      <c r="U1427" s="59"/>
      <c r="V1427" s="59"/>
      <c r="W1427" s="59"/>
      <c r="X1427" s="59"/>
    </row>
    <row r="1428" spans="1:24" ht="12.75" customHeight="1" x14ac:dyDescent="0.2">
      <c r="A1428" s="59"/>
      <c r="B1428" s="59"/>
      <c r="C1428" s="59"/>
      <c r="D1428" s="59"/>
      <c r="E1428" s="59"/>
      <c r="F1428" s="59"/>
      <c r="G1428" s="59"/>
      <c r="H1428" s="59"/>
      <c r="I1428" s="59"/>
      <c r="J1428" s="59"/>
      <c r="K1428" s="59"/>
      <c r="L1428" s="59"/>
      <c r="M1428" s="59"/>
      <c r="N1428" s="59"/>
      <c r="O1428" s="59"/>
      <c r="P1428" s="59"/>
      <c r="Q1428" s="59"/>
      <c r="R1428" s="59"/>
      <c r="S1428" s="59"/>
      <c r="T1428" s="59"/>
      <c r="U1428" s="59"/>
      <c r="V1428" s="59"/>
      <c r="W1428" s="59"/>
      <c r="X1428" s="59"/>
    </row>
    <row r="1429" spans="1:24" ht="12.75" customHeight="1" x14ac:dyDescent="0.2">
      <c r="A1429" s="59"/>
      <c r="B1429" s="59"/>
      <c r="C1429" s="59"/>
      <c r="D1429" s="59"/>
      <c r="E1429" s="59"/>
      <c r="F1429" s="59"/>
      <c r="G1429" s="59"/>
      <c r="H1429" s="59"/>
      <c r="I1429" s="59"/>
      <c r="J1429" s="59"/>
      <c r="K1429" s="59"/>
      <c r="L1429" s="59"/>
      <c r="M1429" s="59"/>
      <c r="N1429" s="59"/>
      <c r="O1429" s="59"/>
      <c r="P1429" s="59"/>
      <c r="Q1429" s="59"/>
      <c r="R1429" s="59"/>
      <c r="S1429" s="59"/>
      <c r="T1429" s="59"/>
      <c r="U1429" s="59"/>
      <c r="V1429" s="59"/>
      <c r="W1429" s="59"/>
      <c r="X1429" s="59"/>
    </row>
    <row r="1430" spans="1:24" ht="12.75" customHeight="1" x14ac:dyDescent="0.2">
      <c r="A1430" s="59"/>
      <c r="B1430" s="59"/>
      <c r="C1430" s="59"/>
      <c r="D1430" s="59"/>
      <c r="E1430" s="59"/>
      <c r="F1430" s="59"/>
      <c r="G1430" s="59"/>
      <c r="H1430" s="59"/>
      <c r="I1430" s="59"/>
      <c r="J1430" s="59"/>
      <c r="K1430" s="59"/>
      <c r="L1430" s="59"/>
      <c r="M1430" s="59"/>
      <c r="N1430" s="59"/>
      <c r="O1430" s="59"/>
      <c r="P1430" s="59"/>
      <c r="Q1430" s="59"/>
      <c r="R1430" s="59"/>
      <c r="S1430" s="59"/>
      <c r="T1430" s="59"/>
      <c r="U1430" s="59"/>
      <c r="V1430" s="59"/>
      <c r="W1430" s="59"/>
      <c r="X1430" s="59"/>
    </row>
    <row r="1431" spans="1:24" ht="12.75" customHeight="1" x14ac:dyDescent="0.2">
      <c r="A1431" s="59"/>
      <c r="B1431" s="59"/>
      <c r="C1431" s="59"/>
      <c r="D1431" s="59"/>
      <c r="E1431" s="59"/>
      <c r="F1431" s="59"/>
      <c r="G1431" s="59"/>
      <c r="H1431" s="59"/>
      <c r="I1431" s="59"/>
      <c r="J1431" s="59"/>
      <c r="K1431" s="59"/>
      <c r="L1431" s="59"/>
      <c r="M1431" s="59"/>
      <c r="N1431" s="59"/>
      <c r="O1431" s="59"/>
      <c r="P1431" s="59"/>
      <c r="Q1431" s="59"/>
      <c r="R1431" s="59"/>
      <c r="S1431" s="59"/>
      <c r="T1431" s="59"/>
      <c r="U1431" s="59"/>
      <c r="V1431" s="59"/>
      <c r="W1431" s="59"/>
      <c r="X1431" s="59"/>
    </row>
    <row r="1432" spans="1:24" ht="12.75" customHeight="1" x14ac:dyDescent="0.2">
      <c r="A1432" s="59"/>
      <c r="B1432" s="59"/>
      <c r="C1432" s="59"/>
      <c r="D1432" s="59"/>
      <c r="E1432" s="59"/>
      <c r="F1432" s="59"/>
      <c r="G1432" s="59"/>
      <c r="H1432" s="59"/>
      <c r="I1432" s="59"/>
      <c r="J1432" s="59"/>
      <c r="K1432" s="59"/>
      <c r="L1432" s="59"/>
      <c r="M1432" s="59"/>
      <c r="N1432" s="59"/>
      <c r="O1432" s="59"/>
      <c r="P1432" s="59"/>
      <c r="Q1432" s="59"/>
      <c r="R1432" s="59"/>
      <c r="S1432" s="59"/>
      <c r="T1432" s="59"/>
      <c r="U1432" s="59"/>
      <c r="V1432" s="59"/>
      <c r="W1432" s="59"/>
      <c r="X1432" s="59"/>
    </row>
    <row r="1433" spans="1:24" ht="12.75" customHeight="1" x14ac:dyDescent="0.2">
      <c r="A1433" s="59"/>
      <c r="B1433" s="59"/>
      <c r="C1433" s="59"/>
      <c r="D1433" s="59"/>
      <c r="E1433" s="59"/>
      <c r="F1433" s="59"/>
      <c r="G1433" s="59"/>
      <c r="H1433" s="59"/>
      <c r="I1433" s="59"/>
      <c r="J1433" s="59"/>
      <c r="K1433" s="59"/>
      <c r="L1433" s="59"/>
      <c r="M1433" s="59"/>
      <c r="N1433" s="59"/>
      <c r="O1433" s="59"/>
      <c r="P1433" s="59"/>
      <c r="Q1433" s="59"/>
      <c r="R1433" s="59"/>
      <c r="S1433" s="59"/>
      <c r="T1433" s="59"/>
      <c r="U1433" s="59"/>
      <c r="V1433" s="59"/>
      <c r="W1433" s="59"/>
      <c r="X1433" s="59"/>
    </row>
    <row r="1434" spans="1:24" ht="12.75" customHeight="1" x14ac:dyDescent="0.2">
      <c r="A1434" s="59"/>
      <c r="B1434" s="59"/>
      <c r="C1434" s="59"/>
      <c r="D1434" s="59"/>
      <c r="E1434" s="59"/>
      <c r="F1434" s="59"/>
      <c r="G1434" s="59"/>
      <c r="H1434" s="59"/>
      <c r="I1434" s="59"/>
      <c r="J1434" s="59"/>
      <c r="K1434" s="59"/>
      <c r="L1434" s="59"/>
      <c r="M1434" s="59"/>
      <c r="N1434" s="59"/>
      <c r="O1434" s="59"/>
      <c r="P1434" s="59"/>
      <c r="Q1434" s="59"/>
      <c r="R1434" s="59"/>
      <c r="S1434" s="59"/>
      <c r="T1434" s="59"/>
      <c r="U1434" s="59"/>
      <c r="V1434" s="59"/>
      <c r="W1434" s="59"/>
      <c r="X1434" s="59"/>
    </row>
    <row r="1435" spans="1:24" ht="12.75" customHeight="1" x14ac:dyDescent="0.2">
      <c r="A1435" s="59"/>
      <c r="B1435" s="59"/>
      <c r="C1435" s="59"/>
      <c r="D1435" s="59"/>
      <c r="E1435" s="59"/>
      <c r="F1435" s="59"/>
      <c r="G1435" s="59"/>
      <c r="H1435" s="59"/>
      <c r="I1435" s="59"/>
      <c r="J1435" s="59"/>
      <c r="K1435" s="59"/>
      <c r="L1435" s="59"/>
      <c r="M1435" s="59"/>
      <c r="N1435" s="59"/>
      <c r="O1435" s="59"/>
      <c r="P1435" s="59"/>
      <c r="Q1435" s="59"/>
      <c r="R1435" s="59"/>
      <c r="S1435" s="59"/>
      <c r="T1435" s="59"/>
      <c r="U1435" s="59"/>
      <c r="V1435" s="59"/>
      <c r="W1435" s="59"/>
      <c r="X1435" s="59"/>
    </row>
    <row r="1436" spans="1:24" ht="12.75" customHeight="1" x14ac:dyDescent="0.2">
      <c r="A1436" s="59"/>
      <c r="B1436" s="59"/>
      <c r="C1436" s="59"/>
      <c r="D1436" s="59"/>
      <c r="E1436" s="59"/>
      <c r="F1436" s="59"/>
      <c r="G1436" s="59"/>
      <c r="H1436" s="59"/>
      <c r="I1436" s="59"/>
      <c r="J1436" s="59"/>
      <c r="K1436" s="59"/>
      <c r="L1436" s="59"/>
      <c r="M1436" s="59"/>
      <c r="N1436" s="59"/>
      <c r="O1436" s="59"/>
      <c r="P1436" s="59"/>
      <c r="Q1436" s="59"/>
      <c r="R1436" s="59"/>
      <c r="S1436" s="59"/>
      <c r="T1436" s="59"/>
      <c r="U1436" s="59"/>
      <c r="V1436" s="59"/>
      <c r="W1436" s="59"/>
      <c r="X1436" s="59"/>
    </row>
  </sheetData>
  <sheetProtection algorithmName="SHA-512" hashValue="A20TiGWYV63+e+H9JV2vuHWE7o2v04SURaVYDHCemAn9zPGcanSNL2+HnrF0xBduYig/Ks6aTUcuVIsa13T7pQ==" saltValue="szCyiwymMkkKI3uyduxmvQ==" spinCount="100000" sheet="1" objects="1" scenarios="1" formatColumns="0" formatRows="0" selectLockedCells="1" autoFilter="0"/>
  <autoFilter ref="A9:X9" xr:uid="{87C90323-4855-4E66-BC4B-C9716D111B0C}">
    <filterColumn colId="19" showButton="0"/>
  </autoFilter>
  <mergeCells count="2077">
    <mergeCell ref="O562:O564"/>
    <mergeCell ref="W562:W564"/>
    <mergeCell ref="A565:A567"/>
    <mergeCell ref="B565:B567"/>
    <mergeCell ref="C565:C567"/>
    <mergeCell ref="D565:D567"/>
    <mergeCell ref="E565:E567"/>
    <mergeCell ref="F565:F567"/>
    <mergeCell ref="G565:G567"/>
    <mergeCell ref="H565:H567"/>
    <mergeCell ref="I565:I567"/>
    <mergeCell ref="O565:O567"/>
    <mergeCell ref="W565:W567"/>
    <mergeCell ref="A562:A564"/>
    <mergeCell ref="B562:B564"/>
    <mergeCell ref="C562:C564"/>
    <mergeCell ref="D562:D564"/>
    <mergeCell ref="E562:E564"/>
    <mergeCell ref="F562:F564"/>
    <mergeCell ref="G562:G564"/>
    <mergeCell ref="H562:H564"/>
    <mergeCell ref="I562:I564"/>
    <mergeCell ref="O556:O558"/>
    <mergeCell ref="W556:W558"/>
    <mergeCell ref="A559:A561"/>
    <mergeCell ref="B559:B561"/>
    <mergeCell ref="C559:C561"/>
    <mergeCell ref="D559:D561"/>
    <mergeCell ref="E559:E561"/>
    <mergeCell ref="F559:F561"/>
    <mergeCell ref="G559:G561"/>
    <mergeCell ref="H559:H561"/>
    <mergeCell ref="I559:I561"/>
    <mergeCell ref="O559:O561"/>
    <mergeCell ref="W559:W561"/>
    <mergeCell ref="A556:A558"/>
    <mergeCell ref="B556:B558"/>
    <mergeCell ref="C556:C558"/>
    <mergeCell ref="D556:D558"/>
    <mergeCell ref="E556:E558"/>
    <mergeCell ref="F556:F558"/>
    <mergeCell ref="G556:G558"/>
    <mergeCell ref="H556:H558"/>
    <mergeCell ref="I556:I558"/>
    <mergeCell ref="X551:X552"/>
    <mergeCell ref="A553:A555"/>
    <mergeCell ref="B553:B555"/>
    <mergeCell ref="C553:C555"/>
    <mergeCell ref="D553:D555"/>
    <mergeCell ref="E553:E555"/>
    <mergeCell ref="F553:F555"/>
    <mergeCell ref="G553:G555"/>
    <mergeCell ref="H553:H555"/>
    <mergeCell ref="I553:I555"/>
    <mergeCell ref="O553:O555"/>
    <mergeCell ref="W553:W555"/>
    <mergeCell ref="O547:O549"/>
    <mergeCell ref="W547:W549"/>
    <mergeCell ref="A550:A552"/>
    <mergeCell ref="B550:B552"/>
    <mergeCell ref="C550:C552"/>
    <mergeCell ref="D550:D552"/>
    <mergeCell ref="E550:E552"/>
    <mergeCell ref="F550:F552"/>
    <mergeCell ref="G550:G552"/>
    <mergeCell ref="H550:H552"/>
    <mergeCell ref="I550:I552"/>
    <mergeCell ref="O550:O552"/>
    <mergeCell ref="W550:W552"/>
    <mergeCell ref="A547:A549"/>
    <mergeCell ref="B547:B549"/>
    <mergeCell ref="C547:C549"/>
    <mergeCell ref="D547:D549"/>
    <mergeCell ref="E547:E549"/>
    <mergeCell ref="F547:F549"/>
    <mergeCell ref="G547:G549"/>
    <mergeCell ref="H547:H549"/>
    <mergeCell ref="I547:I549"/>
    <mergeCell ref="O541:O543"/>
    <mergeCell ref="W541:W543"/>
    <mergeCell ref="A544:A546"/>
    <mergeCell ref="B544:B546"/>
    <mergeCell ref="C544:C546"/>
    <mergeCell ref="D544:D546"/>
    <mergeCell ref="E544:E546"/>
    <mergeCell ref="F544:F546"/>
    <mergeCell ref="G544:G546"/>
    <mergeCell ref="H544:H546"/>
    <mergeCell ref="I544:I546"/>
    <mergeCell ref="O544:O546"/>
    <mergeCell ref="W544:W546"/>
    <mergeCell ref="A541:A543"/>
    <mergeCell ref="B541:B543"/>
    <mergeCell ref="C541:C543"/>
    <mergeCell ref="D541:D543"/>
    <mergeCell ref="E541:E543"/>
    <mergeCell ref="F541:F543"/>
    <mergeCell ref="G541:G543"/>
    <mergeCell ref="H541:H543"/>
    <mergeCell ref="I541:I543"/>
    <mergeCell ref="O535:O537"/>
    <mergeCell ref="W535:W537"/>
    <mergeCell ref="A538:A540"/>
    <mergeCell ref="B538:B540"/>
    <mergeCell ref="C538:C540"/>
    <mergeCell ref="D538:D540"/>
    <mergeCell ref="E538:E540"/>
    <mergeCell ref="F538:F540"/>
    <mergeCell ref="G538:G540"/>
    <mergeCell ref="H538:H540"/>
    <mergeCell ref="I538:I540"/>
    <mergeCell ref="O538:O540"/>
    <mergeCell ref="W538:W540"/>
    <mergeCell ref="A535:A537"/>
    <mergeCell ref="B535:B537"/>
    <mergeCell ref="C535:C537"/>
    <mergeCell ref="D535:D537"/>
    <mergeCell ref="E535:E537"/>
    <mergeCell ref="F535:F537"/>
    <mergeCell ref="G535:G537"/>
    <mergeCell ref="H535:H537"/>
    <mergeCell ref="I535:I537"/>
    <mergeCell ref="O529:O531"/>
    <mergeCell ref="W529:W531"/>
    <mergeCell ref="A532:A534"/>
    <mergeCell ref="B532:B534"/>
    <mergeCell ref="C532:C534"/>
    <mergeCell ref="D532:D534"/>
    <mergeCell ref="E532:E534"/>
    <mergeCell ref="F532:F534"/>
    <mergeCell ref="G532:G534"/>
    <mergeCell ref="H532:H534"/>
    <mergeCell ref="I532:I534"/>
    <mergeCell ref="O532:O534"/>
    <mergeCell ref="W532:W534"/>
    <mergeCell ref="A529:A531"/>
    <mergeCell ref="B529:B531"/>
    <mergeCell ref="C529:C531"/>
    <mergeCell ref="D529:D531"/>
    <mergeCell ref="E529:E531"/>
    <mergeCell ref="F529:F531"/>
    <mergeCell ref="G529:G531"/>
    <mergeCell ref="H529:H531"/>
    <mergeCell ref="I529:I531"/>
    <mergeCell ref="O523:O525"/>
    <mergeCell ref="W523:W525"/>
    <mergeCell ref="A526:A528"/>
    <mergeCell ref="B526:B528"/>
    <mergeCell ref="C526:C528"/>
    <mergeCell ref="D526:D528"/>
    <mergeCell ref="E526:E528"/>
    <mergeCell ref="F526:F528"/>
    <mergeCell ref="G526:G528"/>
    <mergeCell ref="H526:H528"/>
    <mergeCell ref="I526:I528"/>
    <mergeCell ref="O526:O528"/>
    <mergeCell ref="W526:W528"/>
    <mergeCell ref="A523:A525"/>
    <mergeCell ref="B523:B525"/>
    <mergeCell ref="C523:C525"/>
    <mergeCell ref="D523:D525"/>
    <mergeCell ref="E523:E525"/>
    <mergeCell ref="F523:F525"/>
    <mergeCell ref="G523:G525"/>
    <mergeCell ref="H523:H525"/>
    <mergeCell ref="I523:I525"/>
    <mergeCell ref="O517:O519"/>
    <mergeCell ref="W517:W519"/>
    <mergeCell ref="A520:A522"/>
    <mergeCell ref="B520:B522"/>
    <mergeCell ref="C520:C522"/>
    <mergeCell ref="D520:D522"/>
    <mergeCell ref="E520:E522"/>
    <mergeCell ref="F520:F522"/>
    <mergeCell ref="G520:G522"/>
    <mergeCell ref="H520:H522"/>
    <mergeCell ref="I520:I522"/>
    <mergeCell ref="O520:O522"/>
    <mergeCell ref="W520:W522"/>
    <mergeCell ref="A517:A519"/>
    <mergeCell ref="B517:B519"/>
    <mergeCell ref="C517:C519"/>
    <mergeCell ref="D517:D519"/>
    <mergeCell ref="E517:E519"/>
    <mergeCell ref="F517:F519"/>
    <mergeCell ref="G517:G519"/>
    <mergeCell ref="H517:H519"/>
    <mergeCell ref="I517:I519"/>
    <mergeCell ref="O511:O513"/>
    <mergeCell ref="W511:W513"/>
    <mergeCell ref="A514:A516"/>
    <mergeCell ref="B514:B516"/>
    <mergeCell ref="C514:C516"/>
    <mergeCell ref="D514:D516"/>
    <mergeCell ref="E514:E516"/>
    <mergeCell ref="F514:F516"/>
    <mergeCell ref="G514:G516"/>
    <mergeCell ref="H514:H516"/>
    <mergeCell ref="I514:I516"/>
    <mergeCell ref="O514:O516"/>
    <mergeCell ref="W514:W516"/>
    <mergeCell ref="A511:A513"/>
    <mergeCell ref="B511:B513"/>
    <mergeCell ref="C511:C513"/>
    <mergeCell ref="D511:D513"/>
    <mergeCell ref="E511:E513"/>
    <mergeCell ref="F511:F513"/>
    <mergeCell ref="G511:G513"/>
    <mergeCell ref="H511:H513"/>
    <mergeCell ref="I511:I513"/>
    <mergeCell ref="X506:X507"/>
    <mergeCell ref="A508:A510"/>
    <mergeCell ref="B508:B510"/>
    <mergeCell ref="C508:C510"/>
    <mergeCell ref="D508:D510"/>
    <mergeCell ref="E508:E510"/>
    <mergeCell ref="F508:F510"/>
    <mergeCell ref="G508:G510"/>
    <mergeCell ref="H508:H510"/>
    <mergeCell ref="I508:I510"/>
    <mergeCell ref="O508:O510"/>
    <mergeCell ref="W508:W510"/>
    <mergeCell ref="O502:O504"/>
    <mergeCell ref="W502:W504"/>
    <mergeCell ref="A505:A507"/>
    <mergeCell ref="B505:B507"/>
    <mergeCell ref="C505:C507"/>
    <mergeCell ref="D505:D507"/>
    <mergeCell ref="E505:E507"/>
    <mergeCell ref="F505:F507"/>
    <mergeCell ref="G505:G507"/>
    <mergeCell ref="H505:H507"/>
    <mergeCell ref="I505:I507"/>
    <mergeCell ref="O505:O507"/>
    <mergeCell ref="W505:W507"/>
    <mergeCell ref="A502:A504"/>
    <mergeCell ref="B502:B504"/>
    <mergeCell ref="C502:C504"/>
    <mergeCell ref="D502:D504"/>
    <mergeCell ref="E502:E504"/>
    <mergeCell ref="F502:F504"/>
    <mergeCell ref="G502:G504"/>
    <mergeCell ref="H502:H504"/>
    <mergeCell ref="I502:I504"/>
    <mergeCell ref="O496:O498"/>
    <mergeCell ref="W496:W498"/>
    <mergeCell ref="A499:A501"/>
    <mergeCell ref="B499:B501"/>
    <mergeCell ref="C499:C501"/>
    <mergeCell ref="D499:D501"/>
    <mergeCell ref="E499:E501"/>
    <mergeCell ref="F499:F501"/>
    <mergeCell ref="G499:G501"/>
    <mergeCell ref="H499:H501"/>
    <mergeCell ref="I499:I501"/>
    <mergeCell ref="O499:O501"/>
    <mergeCell ref="W499:W501"/>
    <mergeCell ref="A496:A498"/>
    <mergeCell ref="B496:B498"/>
    <mergeCell ref="C496:C498"/>
    <mergeCell ref="D496:D498"/>
    <mergeCell ref="E496:E498"/>
    <mergeCell ref="F496:F498"/>
    <mergeCell ref="G496:G498"/>
    <mergeCell ref="H496:H498"/>
    <mergeCell ref="I496:I498"/>
    <mergeCell ref="O490:O492"/>
    <mergeCell ref="W490:W492"/>
    <mergeCell ref="A493:A495"/>
    <mergeCell ref="B493:B495"/>
    <mergeCell ref="C493:C495"/>
    <mergeCell ref="D493:D495"/>
    <mergeCell ref="E493:E495"/>
    <mergeCell ref="F493:F495"/>
    <mergeCell ref="G493:G495"/>
    <mergeCell ref="H493:H495"/>
    <mergeCell ref="I493:I495"/>
    <mergeCell ref="O493:O495"/>
    <mergeCell ref="W493:W495"/>
    <mergeCell ref="A490:A492"/>
    <mergeCell ref="B490:B492"/>
    <mergeCell ref="C490:C492"/>
    <mergeCell ref="D490:D492"/>
    <mergeCell ref="E490:E492"/>
    <mergeCell ref="F490:F492"/>
    <mergeCell ref="G490:G492"/>
    <mergeCell ref="H490:H492"/>
    <mergeCell ref="I490:I492"/>
    <mergeCell ref="O484:O486"/>
    <mergeCell ref="W484:W486"/>
    <mergeCell ref="A487:A489"/>
    <mergeCell ref="B487:B489"/>
    <mergeCell ref="C487:C489"/>
    <mergeCell ref="D487:D489"/>
    <mergeCell ref="E487:E489"/>
    <mergeCell ref="F487:F489"/>
    <mergeCell ref="G487:G489"/>
    <mergeCell ref="H487:H489"/>
    <mergeCell ref="I487:I489"/>
    <mergeCell ref="O487:O489"/>
    <mergeCell ref="W487:W489"/>
    <mergeCell ref="A484:A486"/>
    <mergeCell ref="B484:B486"/>
    <mergeCell ref="C484:C486"/>
    <mergeCell ref="D484:D486"/>
    <mergeCell ref="E484:E486"/>
    <mergeCell ref="F484:F486"/>
    <mergeCell ref="G484:G486"/>
    <mergeCell ref="H484:H486"/>
    <mergeCell ref="I484:I486"/>
    <mergeCell ref="O478:O480"/>
    <mergeCell ref="W478:W480"/>
    <mergeCell ref="A481:A483"/>
    <mergeCell ref="B481:B483"/>
    <mergeCell ref="C481:C483"/>
    <mergeCell ref="D481:D483"/>
    <mergeCell ref="E481:E483"/>
    <mergeCell ref="F481:F483"/>
    <mergeCell ref="G481:G483"/>
    <mergeCell ref="H481:H483"/>
    <mergeCell ref="I481:I483"/>
    <mergeCell ref="O481:O483"/>
    <mergeCell ref="W481:W483"/>
    <mergeCell ref="A478:A480"/>
    <mergeCell ref="B478:B480"/>
    <mergeCell ref="C478:C480"/>
    <mergeCell ref="D478:D480"/>
    <mergeCell ref="E478:E480"/>
    <mergeCell ref="F478:F480"/>
    <mergeCell ref="G478:G480"/>
    <mergeCell ref="H478:H480"/>
    <mergeCell ref="I478:I480"/>
    <mergeCell ref="O472:O474"/>
    <mergeCell ref="W472:W474"/>
    <mergeCell ref="A475:A477"/>
    <mergeCell ref="B475:B477"/>
    <mergeCell ref="C475:C477"/>
    <mergeCell ref="D475:D477"/>
    <mergeCell ref="E475:E477"/>
    <mergeCell ref="F475:F477"/>
    <mergeCell ref="G475:G477"/>
    <mergeCell ref="H475:H477"/>
    <mergeCell ref="I475:I477"/>
    <mergeCell ref="O475:O477"/>
    <mergeCell ref="W475:W477"/>
    <mergeCell ref="A472:A474"/>
    <mergeCell ref="B472:B474"/>
    <mergeCell ref="C472:C474"/>
    <mergeCell ref="D472:D474"/>
    <mergeCell ref="E472:E474"/>
    <mergeCell ref="F472:F474"/>
    <mergeCell ref="G472:G474"/>
    <mergeCell ref="H472:H474"/>
    <mergeCell ref="I472:I474"/>
    <mergeCell ref="O466:O468"/>
    <mergeCell ref="W466:W468"/>
    <mergeCell ref="A469:A471"/>
    <mergeCell ref="B469:B471"/>
    <mergeCell ref="C469:C471"/>
    <mergeCell ref="D469:D471"/>
    <mergeCell ref="E469:E471"/>
    <mergeCell ref="F469:F471"/>
    <mergeCell ref="G469:G471"/>
    <mergeCell ref="H469:H471"/>
    <mergeCell ref="I469:I471"/>
    <mergeCell ref="O469:O471"/>
    <mergeCell ref="W469:W471"/>
    <mergeCell ref="A466:A468"/>
    <mergeCell ref="B466:B468"/>
    <mergeCell ref="C466:C468"/>
    <mergeCell ref="D466:D468"/>
    <mergeCell ref="E466:E468"/>
    <mergeCell ref="F466:F468"/>
    <mergeCell ref="G466:G468"/>
    <mergeCell ref="H466:H468"/>
    <mergeCell ref="I466:I468"/>
    <mergeCell ref="X461:X462"/>
    <mergeCell ref="A463:A465"/>
    <mergeCell ref="B463:B465"/>
    <mergeCell ref="C463:C465"/>
    <mergeCell ref="D463:D465"/>
    <mergeCell ref="E463:E465"/>
    <mergeCell ref="F463:F465"/>
    <mergeCell ref="G463:G465"/>
    <mergeCell ref="H463:H465"/>
    <mergeCell ref="I463:I465"/>
    <mergeCell ref="O463:O465"/>
    <mergeCell ref="W463:W465"/>
    <mergeCell ref="O457:O459"/>
    <mergeCell ref="W457:W459"/>
    <mergeCell ref="A460:A462"/>
    <mergeCell ref="B460:B462"/>
    <mergeCell ref="C460:C462"/>
    <mergeCell ref="D460:D462"/>
    <mergeCell ref="E460:E462"/>
    <mergeCell ref="F460:F462"/>
    <mergeCell ref="G460:G462"/>
    <mergeCell ref="H460:H462"/>
    <mergeCell ref="I460:I462"/>
    <mergeCell ref="O460:O462"/>
    <mergeCell ref="W460:W462"/>
    <mergeCell ref="A457:A459"/>
    <mergeCell ref="B457:B459"/>
    <mergeCell ref="C457:C459"/>
    <mergeCell ref="D457:D459"/>
    <mergeCell ref="E457:E459"/>
    <mergeCell ref="F457:F459"/>
    <mergeCell ref="G457:G459"/>
    <mergeCell ref="H457:H459"/>
    <mergeCell ref="I457:I459"/>
    <mergeCell ref="O451:O453"/>
    <mergeCell ref="W451:W453"/>
    <mergeCell ref="A454:A456"/>
    <mergeCell ref="B454:B456"/>
    <mergeCell ref="C454:C456"/>
    <mergeCell ref="D454:D456"/>
    <mergeCell ref="E454:E456"/>
    <mergeCell ref="F454:F456"/>
    <mergeCell ref="G454:G456"/>
    <mergeCell ref="H454:H456"/>
    <mergeCell ref="I454:I456"/>
    <mergeCell ref="O454:O456"/>
    <mergeCell ref="W454:W456"/>
    <mergeCell ref="A451:A453"/>
    <mergeCell ref="B451:B453"/>
    <mergeCell ref="C451:C453"/>
    <mergeCell ref="D451:D453"/>
    <mergeCell ref="E451:E453"/>
    <mergeCell ref="F451:F453"/>
    <mergeCell ref="G451:G453"/>
    <mergeCell ref="H451:H453"/>
    <mergeCell ref="I451:I453"/>
    <mergeCell ref="O445:O447"/>
    <mergeCell ref="W445:W447"/>
    <mergeCell ref="A448:A450"/>
    <mergeCell ref="B448:B450"/>
    <mergeCell ref="C448:C450"/>
    <mergeCell ref="D448:D450"/>
    <mergeCell ref="E448:E450"/>
    <mergeCell ref="F448:F450"/>
    <mergeCell ref="G448:G450"/>
    <mergeCell ref="H448:H450"/>
    <mergeCell ref="I448:I450"/>
    <mergeCell ref="O448:O450"/>
    <mergeCell ref="W448:W450"/>
    <mergeCell ref="A445:A447"/>
    <mergeCell ref="B445:B447"/>
    <mergeCell ref="C445:C447"/>
    <mergeCell ref="D445:D447"/>
    <mergeCell ref="E445:E447"/>
    <mergeCell ref="F445:F447"/>
    <mergeCell ref="G445:G447"/>
    <mergeCell ref="H445:H447"/>
    <mergeCell ref="I445:I447"/>
    <mergeCell ref="O439:O441"/>
    <mergeCell ref="W439:W441"/>
    <mergeCell ref="A442:A444"/>
    <mergeCell ref="B442:B444"/>
    <mergeCell ref="C442:C444"/>
    <mergeCell ref="D442:D444"/>
    <mergeCell ref="E442:E444"/>
    <mergeCell ref="F442:F444"/>
    <mergeCell ref="G442:G444"/>
    <mergeCell ref="H442:H444"/>
    <mergeCell ref="I442:I444"/>
    <mergeCell ref="O442:O444"/>
    <mergeCell ref="W442:W444"/>
    <mergeCell ref="A439:A441"/>
    <mergeCell ref="B439:B441"/>
    <mergeCell ref="C439:C441"/>
    <mergeCell ref="D439:D441"/>
    <mergeCell ref="E439:E441"/>
    <mergeCell ref="F439:F441"/>
    <mergeCell ref="G439:G441"/>
    <mergeCell ref="H439:H441"/>
    <mergeCell ref="I439:I441"/>
    <mergeCell ref="O433:O435"/>
    <mergeCell ref="W433:W435"/>
    <mergeCell ref="A436:A438"/>
    <mergeCell ref="B436:B438"/>
    <mergeCell ref="C436:C438"/>
    <mergeCell ref="D436:D438"/>
    <mergeCell ref="E436:E438"/>
    <mergeCell ref="F436:F438"/>
    <mergeCell ref="G436:G438"/>
    <mergeCell ref="H436:H438"/>
    <mergeCell ref="I436:I438"/>
    <mergeCell ref="O436:O438"/>
    <mergeCell ref="W436:W438"/>
    <mergeCell ref="A433:A435"/>
    <mergeCell ref="B433:B435"/>
    <mergeCell ref="C433:C435"/>
    <mergeCell ref="D433:D435"/>
    <mergeCell ref="E433:E435"/>
    <mergeCell ref="F433:F435"/>
    <mergeCell ref="G433:G435"/>
    <mergeCell ref="H433:H435"/>
    <mergeCell ref="I433:I435"/>
    <mergeCell ref="O427:O429"/>
    <mergeCell ref="W427:W429"/>
    <mergeCell ref="A430:A432"/>
    <mergeCell ref="B430:B432"/>
    <mergeCell ref="C430:C432"/>
    <mergeCell ref="D430:D432"/>
    <mergeCell ref="E430:E432"/>
    <mergeCell ref="F430:F432"/>
    <mergeCell ref="G430:G432"/>
    <mergeCell ref="H430:H432"/>
    <mergeCell ref="I430:I432"/>
    <mergeCell ref="O430:O432"/>
    <mergeCell ref="W430:W432"/>
    <mergeCell ref="A427:A429"/>
    <mergeCell ref="B427:B429"/>
    <mergeCell ref="C427:C429"/>
    <mergeCell ref="D427:D429"/>
    <mergeCell ref="E427:E429"/>
    <mergeCell ref="F427:F429"/>
    <mergeCell ref="G427:G429"/>
    <mergeCell ref="H427:H429"/>
    <mergeCell ref="I427:I429"/>
    <mergeCell ref="O421:O423"/>
    <mergeCell ref="W421:W423"/>
    <mergeCell ref="A424:A426"/>
    <mergeCell ref="B424:B426"/>
    <mergeCell ref="C424:C426"/>
    <mergeCell ref="D424:D426"/>
    <mergeCell ref="E424:E426"/>
    <mergeCell ref="F424:F426"/>
    <mergeCell ref="G424:G426"/>
    <mergeCell ref="H424:H426"/>
    <mergeCell ref="I424:I426"/>
    <mergeCell ref="O424:O426"/>
    <mergeCell ref="W424:W426"/>
    <mergeCell ref="A421:A423"/>
    <mergeCell ref="B421:B423"/>
    <mergeCell ref="C421:C423"/>
    <mergeCell ref="D421:D423"/>
    <mergeCell ref="E421:E423"/>
    <mergeCell ref="F421:F423"/>
    <mergeCell ref="G421:G423"/>
    <mergeCell ref="H421:H423"/>
    <mergeCell ref="I421:I423"/>
    <mergeCell ref="X416:X417"/>
    <mergeCell ref="A418:A420"/>
    <mergeCell ref="B418:B420"/>
    <mergeCell ref="C418:C420"/>
    <mergeCell ref="D418:D420"/>
    <mergeCell ref="E418:E420"/>
    <mergeCell ref="F418:F420"/>
    <mergeCell ref="G418:G420"/>
    <mergeCell ref="H418:H420"/>
    <mergeCell ref="I418:I420"/>
    <mergeCell ref="O418:O420"/>
    <mergeCell ref="W418:W420"/>
    <mergeCell ref="O412:O414"/>
    <mergeCell ref="W412:W414"/>
    <mergeCell ref="A415:A417"/>
    <mergeCell ref="B415:B417"/>
    <mergeCell ref="C415:C417"/>
    <mergeCell ref="D415:D417"/>
    <mergeCell ref="E415:E417"/>
    <mergeCell ref="F415:F417"/>
    <mergeCell ref="G415:G417"/>
    <mergeCell ref="H415:H417"/>
    <mergeCell ref="I415:I417"/>
    <mergeCell ref="O415:O417"/>
    <mergeCell ref="W415:W417"/>
    <mergeCell ref="A412:A414"/>
    <mergeCell ref="B412:B414"/>
    <mergeCell ref="C412:C414"/>
    <mergeCell ref="D412:D414"/>
    <mergeCell ref="E412:E414"/>
    <mergeCell ref="F412:F414"/>
    <mergeCell ref="G412:G414"/>
    <mergeCell ref="H412:H414"/>
    <mergeCell ref="I412:I414"/>
    <mergeCell ref="O406:O408"/>
    <mergeCell ref="W406:W408"/>
    <mergeCell ref="A409:A411"/>
    <mergeCell ref="B409:B411"/>
    <mergeCell ref="C409:C411"/>
    <mergeCell ref="D409:D411"/>
    <mergeCell ref="E409:E411"/>
    <mergeCell ref="F409:F411"/>
    <mergeCell ref="G409:G411"/>
    <mergeCell ref="H409:H411"/>
    <mergeCell ref="I409:I411"/>
    <mergeCell ref="O409:O411"/>
    <mergeCell ref="W409:W411"/>
    <mergeCell ref="A406:A408"/>
    <mergeCell ref="B406:B408"/>
    <mergeCell ref="C406:C408"/>
    <mergeCell ref="D406:D408"/>
    <mergeCell ref="E406:E408"/>
    <mergeCell ref="F406:F408"/>
    <mergeCell ref="G406:G408"/>
    <mergeCell ref="H406:H408"/>
    <mergeCell ref="I406:I408"/>
    <mergeCell ref="O400:O402"/>
    <mergeCell ref="W400:W402"/>
    <mergeCell ref="A403:A405"/>
    <mergeCell ref="B403:B405"/>
    <mergeCell ref="C403:C405"/>
    <mergeCell ref="D403:D405"/>
    <mergeCell ref="E403:E405"/>
    <mergeCell ref="F403:F405"/>
    <mergeCell ref="G403:G405"/>
    <mergeCell ref="H403:H405"/>
    <mergeCell ref="I403:I405"/>
    <mergeCell ref="O403:O405"/>
    <mergeCell ref="W403:W405"/>
    <mergeCell ref="A400:A402"/>
    <mergeCell ref="B400:B402"/>
    <mergeCell ref="C400:C402"/>
    <mergeCell ref="D400:D402"/>
    <mergeCell ref="E400:E402"/>
    <mergeCell ref="F400:F402"/>
    <mergeCell ref="G400:G402"/>
    <mergeCell ref="H400:H402"/>
    <mergeCell ref="I400:I402"/>
    <mergeCell ref="O394:O396"/>
    <mergeCell ref="W394:W396"/>
    <mergeCell ref="A397:A399"/>
    <mergeCell ref="B397:B399"/>
    <mergeCell ref="C397:C399"/>
    <mergeCell ref="D397:D399"/>
    <mergeCell ref="E397:E399"/>
    <mergeCell ref="F397:F399"/>
    <mergeCell ref="G397:G399"/>
    <mergeCell ref="H397:H399"/>
    <mergeCell ref="I397:I399"/>
    <mergeCell ref="O397:O399"/>
    <mergeCell ref="W397:W399"/>
    <mergeCell ref="A394:A396"/>
    <mergeCell ref="B394:B396"/>
    <mergeCell ref="C394:C396"/>
    <mergeCell ref="D394:D396"/>
    <mergeCell ref="E394:E396"/>
    <mergeCell ref="F394:F396"/>
    <mergeCell ref="G394:G396"/>
    <mergeCell ref="H394:H396"/>
    <mergeCell ref="I394:I396"/>
    <mergeCell ref="O388:O390"/>
    <mergeCell ref="W388:W390"/>
    <mergeCell ref="A391:A393"/>
    <mergeCell ref="B391:B393"/>
    <mergeCell ref="C391:C393"/>
    <mergeCell ref="D391:D393"/>
    <mergeCell ref="E391:E393"/>
    <mergeCell ref="F391:F393"/>
    <mergeCell ref="G391:G393"/>
    <mergeCell ref="H391:H393"/>
    <mergeCell ref="I391:I393"/>
    <mergeCell ref="O391:O393"/>
    <mergeCell ref="W391:W393"/>
    <mergeCell ref="A388:A390"/>
    <mergeCell ref="B388:B390"/>
    <mergeCell ref="C388:C390"/>
    <mergeCell ref="D388:D390"/>
    <mergeCell ref="E388:E390"/>
    <mergeCell ref="F388:F390"/>
    <mergeCell ref="G388:G390"/>
    <mergeCell ref="H388:H390"/>
    <mergeCell ref="I388:I390"/>
    <mergeCell ref="O382:O384"/>
    <mergeCell ref="W382:W384"/>
    <mergeCell ref="A385:A387"/>
    <mergeCell ref="B385:B387"/>
    <mergeCell ref="C385:C387"/>
    <mergeCell ref="D385:D387"/>
    <mergeCell ref="E385:E387"/>
    <mergeCell ref="F385:F387"/>
    <mergeCell ref="G385:G387"/>
    <mergeCell ref="H385:H387"/>
    <mergeCell ref="I385:I387"/>
    <mergeCell ref="O385:O387"/>
    <mergeCell ref="W385:W387"/>
    <mergeCell ref="A382:A384"/>
    <mergeCell ref="B382:B384"/>
    <mergeCell ref="C382:C384"/>
    <mergeCell ref="D382:D384"/>
    <mergeCell ref="E382:E384"/>
    <mergeCell ref="F382:F384"/>
    <mergeCell ref="G382:G384"/>
    <mergeCell ref="H382:H384"/>
    <mergeCell ref="I382:I384"/>
    <mergeCell ref="O376:O378"/>
    <mergeCell ref="W376:W378"/>
    <mergeCell ref="A379:A381"/>
    <mergeCell ref="B379:B381"/>
    <mergeCell ref="C379:C381"/>
    <mergeCell ref="D379:D381"/>
    <mergeCell ref="E379:E381"/>
    <mergeCell ref="F379:F381"/>
    <mergeCell ref="G379:G381"/>
    <mergeCell ref="H379:H381"/>
    <mergeCell ref="I379:I381"/>
    <mergeCell ref="O379:O381"/>
    <mergeCell ref="W379:W381"/>
    <mergeCell ref="A376:A378"/>
    <mergeCell ref="B376:B378"/>
    <mergeCell ref="C376:C378"/>
    <mergeCell ref="D376:D378"/>
    <mergeCell ref="E376:E378"/>
    <mergeCell ref="F376:F378"/>
    <mergeCell ref="G376:G378"/>
    <mergeCell ref="H376:H378"/>
    <mergeCell ref="I376:I378"/>
    <mergeCell ref="O370:O372"/>
    <mergeCell ref="W370:W372"/>
    <mergeCell ref="X371:X372"/>
    <mergeCell ref="A373:A375"/>
    <mergeCell ref="B373:B375"/>
    <mergeCell ref="C373:C375"/>
    <mergeCell ref="D373:D375"/>
    <mergeCell ref="E373:E375"/>
    <mergeCell ref="F373:F375"/>
    <mergeCell ref="G373:G375"/>
    <mergeCell ref="H373:H375"/>
    <mergeCell ref="I373:I375"/>
    <mergeCell ref="O373:O375"/>
    <mergeCell ref="W373:W375"/>
    <mergeCell ref="A370:A372"/>
    <mergeCell ref="B370:B372"/>
    <mergeCell ref="C370:C372"/>
    <mergeCell ref="D370:D372"/>
    <mergeCell ref="E370:E372"/>
    <mergeCell ref="F370:F372"/>
    <mergeCell ref="G370:G372"/>
    <mergeCell ref="H370:H372"/>
    <mergeCell ref="I370:I372"/>
    <mergeCell ref="O364:O366"/>
    <mergeCell ref="W364:W366"/>
    <mergeCell ref="A367:A369"/>
    <mergeCell ref="B367:B369"/>
    <mergeCell ref="C367:C369"/>
    <mergeCell ref="D367:D369"/>
    <mergeCell ref="E367:E369"/>
    <mergeCell ref="F367:F369"/>
    <mergeCell ref="G367:G369"/>
    <mergeCell ref="H367:H369"/>
    <mergeCell ref="I367:I369"/>
    <mergeCell ref="O367:O369"/>
    <mergeCell ref="W367:W369"/>
    <mergeCell ref="A364:A366"/>
    <mergeCell ref="B364:B366"/>
    <mergeCell ref="C364:C366"/>
    <mergeCell ref="D364:D366"/>
    <mergeCell ref="E364:E366"/>
    <mergeCell ref="F364:F366"/>
    <mergeCell ref="G364:G366"/>
    <mergeCell ref="H364:H366"/>
    <mergeCell ref="I364:I366"/>
    <mergeCell ref="O358:O360"/>
    <mergeCell ref="W358:W360"/>
    <mergeCell ref="A361:A363"/>
    <mergeCell ref="B361:B363"/>
    <mergeCell ref="C361:C363"/>
    <mergeCell ref="D361:D363"/>
    <mergeCell ref="E361:E363"/>
    <mergeCell ref="F361:F363"/>
    <mergeCell ref="G361:G363"/>
    <mergeCell ref="H361:H363"/>
    <mergeCell ref="I361:I363"/>
    <mergeCell ref="O361:O363"/>
    <mergeCell ref="W361:W363"/>
    <mergeCell ref="A358:A360"/>
    <mergeCell ref="B358:B360"/>
    <mergeCell ref="C358:C360"/>
    <mergeCell ref="D358:D360"/>
    <mergeCell ref="E358:E360"/>
    <mergeCell ref="F358:F360"/>
    <mergeCell ref="G358:G360"/>
    <mergeCell ref="H358:H360"/>
    <mergeCell ref="I358:I360"/>
    <mergeCell ref="O352:O354"/>
    <mergeCell ref="W352:W354"/>
    <mergeCell ref="A355:A357"/>
    <mergeCell ref="B355:B357"/>
    <mergeCell ref="C355:C357"/>
    <mergeCell ref="D355:D357"/>
    <mergeCell ref="E355:E357"/>
    <mergeCell ref="F355:F357"/>
    <mergeCell ref="G355:G357"/>
    <mergeCell ref="H355:H357"/>
    <mergeCell ref="I355:I357"/>
    <mergeCell ref="O355:O357"/>
    <mergeCell ref="W355:W357"/>
    <mergeCell ref="A352:A354"/>
    <mergeCell ref="B352:B354"/>
    <mergeCell ref="C352:C354"/>
    <mergeCell ref="D352:D354"/>
    <mergeCell ref="E352:E354"/>
    <mergeCell ref="F352:F354"/>
    <mergeCell ref="G352:G354"/>
    <mergeCell ref="H352:H354"/>
    <mergeCell ref="I352:I354"/>
    <mergeCell ref="O346:O348"/>
    <mergeCell ref="W346:W348"/>
    <mergeCell ref="A349:A351"/>
    <mergeCell ref="B349:B351"/>
    <mergeCell ref="C349:C351"/>
    <mergeCell ref="D349:D351"/>
    <mergeCell ref="E349:E351"/>
    <mergeCell ref="F349:F351"/>
    <mergeCell ref="G349:G351"/>
    <mergeCell ref="H349:H351"/>
    <mergeCell ref="I349:I351"/>
    <mergeCell ref="O349:O351"/>
    <mergeCell ref="W349:W351"/>
    <mergeCell ref="A346:A348"/>
    <mergeCell ref="B346:B348"/>
    <mergeCell ref="C346:C348"/>
    <mergeCell ref="D346:D348"/>
    <mergeCell ref="E346:E348"/>
    <mergeCell ref="F346:F348"/>
    <mergeCell ref="G346:G348"/>
    <mergeCell ref="H346:H348"/>
    <mergeCell ref="I346:I348"/>
    <mergeCell ref="O340:O342"/>
    <mergeCell ref="W340:W342"/>
    <mergeCell ref="A343:A345"/>
    <mergeCell ref="B343:B345"/>
    <mergeCell ref="C343:C345"/>
    <mergeCell ref="D343:D345"/>
    <mergeCell ref="E343:E345"/>
    <mergeCell ref="F343:F345"/>
    <mergeCell ref="G343:G345"/>
    <mergeCell ref="H343:H345"/>
    <mergeCell ref="I343:I345"/>
    <mergeCell ref="O343:O345"/>
    <mergeCell ref="W343:W345"/>
    <mergeCell ref="A340:A342"/>
    <mergeCell ref="B340:B342"/>
    <mergeCell ref="C340:C342"/>
    <mergeCell ref="D340:D342"/>
    <mergeCell ref="E340:E342"/>
    <mergeCell ref="F340:F342"/>
    <mergeCell ref="G340:G342"/>
    <mergeCell ref="H340:H342"/>
    <mergeCell ref="I340:I342"/>
    <mergeCell ref="O334:O336"/>
    <mergeCell ref="W334:W336"/>
    <mergeCell ref="A337:A339"/>
    <mergeCell ref="B337:B339"/>
    <mergeCell ref="C337:C339"/>
    <mergeCell ref="D337:D339"/>
    <mergeCell ref="E337:E339"/>
    <mergeCell ref="F337:F339"/>
    <mergeCell ref="G337:G339"/>
    <mergeCell ref="H337:H339"/>
    <mergeCell ref="I337:I339"/>
    <mergeCell ref="O337:O339"/>
    <mergeCell ref="W337:W339"/>
    <mergeCell ref="A334:A336"/>
    <mergeCell ref="B334:B336"/>
    <mergeCell ref="C334:C336"/>
    <mergeCell ref="D334:D336"/>
    <mergeCell ref="E334:E336"/>
    <mergeCell ref="F334:F336"/>
    <mergeCell ref="G334:G336"/>
    <mergeCell ref="H334:H336"/>
    <mergeCell ref="I334:I336"/>
    <mergeCell ref="X329:X330"/>
    <mergeCell ref="A331:A333"/>
    <mergeCell ref="B331:B333"/>
    <mergeCell ref="C331:C333"/>
    <mergeCell ref="D331:D333"/>
    <mergeCell ref="E331:E333"/>
    <mergeCell ref="F331:F333"/>
    <mergeCell ref="G331:G333"/>
    <mergeCell ref="H331:H333"/>
    <mergeCell ref="I331:I333"/>
    <mergeCell ref="O331:O333"/>
    <mergeCell ref="W331:W333"/>
    <mergeCell ref="O325:O327"/>
    <mergeCell ref="W325:W327"/>
    <mergeCell ref="A328:A330"/>
    <mergeCell ref="B328:B330"/>
    <mergeCell ref="C328:C330"/>
    <mergeCell ref="D328:D330"/>
    <mergeCell ref="E328:E330"/>
    <mergeCell ref="F328:F330"/>
    <mergeCell ref="G328:G330"/>
    <mergeCell ref="H328:H330"/>
    <mergeCell ref="I328:I330"/>
    <mergeCell ref="O328:O330"/>
    <mergeCell ref="W328:W330"/>
    <mergeCell ref="A325:A327"/>
    <mergeCell ref="B325:B327"/>
    <mergeCell ref="C325:C327"/>
    <mergeCell ref="D325:D327"/>
    <mergeCell ref="E325:E327"/>
    <mergeCell ref="F325:F327"/>
    <mergeCell ref="G325:G327"/>
    <mergeCell ref="H325:H327"/>
    <mergeCell ref="I325:I327"/>
    <mergeCell ref="O319:O321"/>
    <mergeCell ref="W319:W321"/>
    <mergeCell ref="A322:A324"/>
    <mergeCell ref="B322:B324"/>
    <mergeCell ref="C322:C324"/>
    <mergeCell ref="D322:D324"/>
    <mergeCell ref="E322:E324"/>
    <mergeCell ref="F322:F324"/>
    <mergeCell ref="G322:G324"/>
    <mergeCell ref="H322:H324"/>
    <mergeCell ref="I322:I324"/>
    <mergeCell ref="O322:O324"/>
    <mergeCell ref="W322:W324"/>
    <mergeCell ref="A319:A321"/>
    <mergeCell ref="B319:B321"/>
    <mergeCell ref="C319:C321"/>
    <mergeCell ref="D319:D321"/>
    <mergeCell ref="E319:E321"/>
    <mergeCell ref="F319:F321"/>
    <mergeCell ref="G319:G321"/>
    <mergeCell ref="H319:H321"/>
    <mergeCell ref="I319:I321"/>
    <mergeCell ref="O313:O315"/>
    <mergeCell ref="W313:W315"/>
    <mergeCell ref="A316:A318"/>
    <mergeCell ref="B316:B318"/>
    <mergeCell ref="C316:C318"/>
    <mergeCell ref="D316:D318"/>
    <mergeCell ref="E316:E318"/>
    <mergeCell ref="F316:F318"/>
    <mergeCell ref="G316:G318"/>
    <mergeCell ref="H316:H318"/>
    <mergeCell ref="I316:I318"/>
    <mergeCell ref="O316:O318"/>
    <mergeCell ref="W316:W318"/>
    <mergeCell ref="A313:A315"/>
    <mergeCell ref="B313:B315"/>
    <mergeCell ref="C313:C315"/>
    <mergeCell ref="D313:D315"/>
    <mergeCell ref="E313:E315"/>
    <mergeCell ref="F313:F315"/>
    <mergeCell ref="G313:G315"/>
    <mergeCell ref="H313:H315"/>
    <mergeCell ref="I313:I315"/>
    <mergeCell ref="O307:O309"/>
    <mergeCell ref="W307:W309"/>
    <mergeCell ref="A310:A312"/>
    <mergeCell ref="B310:B312"/>
    <mergeCell ref="C310:C312"/>
    <mergeCell ref="D310:D312"/>
    <mergeCell ref="E310:E312"/>
    <mergeCell ref="F310:F312"/>
    <mergeCell ref="G310:G312"/>
    <mergeCell ref="H310:H312"/>
    <mergeCell ref="I310:I312"/>
    <mergeCell ref="O310:O312"/>
    <mergeCell ref="W310:W312"/>
    <mergeCell ref="A307:A309"/>
    <mergeCell ref="B307:B309"/>
    <mergeCell ref="C307:C309"/>
    <mergeCell ref="D307:D309"/>
    <mergeCell ref="E307:E309"/>
    <mergeCell ref="F307:F309"/>
    <mergeCell ref="G307:G309"/>
    <mergeCell ref="H307:H309"/>
    <mergeCell ref="I307:I309"/>
    <mergeCell ref="O301:O303"/>
    <mergeCell ref="W301:W303"/>
    <mergeCell ref="A304:A306"/>
    <mergeCell ref="B304:B306"/>
    <mergeCell ref="C304:C306"/>
    <mergeCell ref="D304:D306"/>
    <mergeCell ref="E304:E306"/>
    <mergeCell ref="F304:F306"/>
    <mergeCell ref="G304:G306"/>
    <mergeCell ref="H304:H306"/>
    <mergeCell ref="I304:I306"/>
    <mergeCell ref="O304:O306"/>
    <mergeCell ref="W304:W306"/>
    <mergeCell ref="A301:A303"/>
    <mergeCell ref="B301:B303"/>
    <mergeCell ref="C301:C303"/>
    <mergeCell ref="D301:D303"/>
    <mergeCell ref="E301:E303"/>
    <mergeCell ref="F301:F303"/>
    <mergeCell ref="G301:G303"/>
    <mergeCell ref="H301:H303"/>
    <mergeCell ref="I301:I303"/>
    <mergeCell ref="O295:O297"/>
    <mergeCell ref="W295:W297"/>
    <mergeCell ref="A298:A300"/>
    <mergeCell ref="B298:B300"/>
    <mergeCell ref="C298:C300"/>
    <mergeCell ref="D298:D300"/>
    <mergeCell ref="E298:E300"/>
    <mergeCell ref="F298:F300"/>
    <mergeCell ref="G298:G300"/>
    <mergeCell ref="H298:H300"/>
    <mergeCell ref="I298:I300"/>
    <mergeCell ref="O298:O300"/>
    <mergeCell ref="W298:W300"/>
    <mergeCell ref="A295:A297"/>
    <mergeCell ref="B295:B297"/>
    <mergeCell ref="C295:C297"/>
    <mergeCell ref="D295:D297"/>
    <mergeCell ref="E295:E297"/>
    <mergeCell ref="F295:F297"/>
    <mergeCell ref="G295:G297"/>
    <mergeCell ref="H295:H297"/>
    <mergeCell ref="I295:I297"/>
    <mergeCell ref="O289:O291"/>
    <mergeCell ref="W289:W291"/>
    <mergeCell ref="A292:A294"/>
    <mergeCell ref="B292:B294"/>
    <mergeCell ref="C292:C294"/>
    <mergeCell ref="D292:D294"/>
    <mergeCell ref="E292:E294"/>
    <mergeCell ref="F292:F294"/>
    <mergeCell ref="G292:G294"/>
    <mergeCell ref="H292:H294"/>
    <mergeCell ref="I292:I294"/>
    <mergeCell ref="O292:O294"/>
    <mergeCell ref="W292:W294"/>
    <mergeCell ref="A289:A291"/>
    <mergeCell ref="B289:B291"/>
    <mergeCell ref="C289:C291"/>
    <mergeCell ref="D289:D291"/>
    <mergeCell ref="E289:E291"/>
    <mergeCell ref="F289:F291"/>
    <mergeCell ref="G289:G291"/>
    <mergeCell ref="H289:H291"/>
    <mergeCell ref="I289:I291"/>
    <mergeCell ref="X284:X285"/>
    <mergeCell ref="A286:A288"/>
    <mergeCell ref="B286:B288"/>
    <mergeCell ref="C286:C288"/>
    <mergeCell ref="D286:D288"/>
    <mergeCell ref="E286:E288"/>
    <mergeCell ref="F286:F288"/>
    <mergeCell ref="G286:G288"/>
    <mergeCell ref="H286:H288"/>
    <mergeCell ref="I286:I288"/>
    <mergeCell ref="O286:O288"/>
    <mergeCell ref="W286:W288"/>
    <mergeCell ref="O280:O282"/>
    <mergeCell ref="W280:W282"/>
    <mergeCell ref="A283:A285"/>
    <mergeCell ref="B283:B285"/>
    <mergeCell ref="C283:C285"/>
    <mergeCell ref="D283:D285"/>
    <mergeCell ref="E283:E285"/>
    <mergeCell ref="F283:F285"/>
    <mergeCell ref="G283:G285"/>
    <mergeCell ref="H283:H285"/>
    <mergeCell ref="I283:I285"/>
    <mergeCell ref="O283:O285"/>
    <mergeCell ref="W283:W285"/>
    <mergeCell ref="A280:A282"/>
    <mergeCell ref="B280:B282"/>
    <mergeCell ref="C280:C282"/>
    <mergeCell ref="D280:D282"/>
    <mergeCell ref="E280:E282"/>
    <mergeCell ref="F280:F282"/>
    <mergeCell ref="G280:G282"/>
    <mergeCell ref="H280:H282"/>
    <mergeCell ref="I280:I282"/>
    <mergeCell ref="O274:O276"/>
    <mergeCell ref="W274:W276"/>
    <mergeCell ref="A277:A279"/>
    <mergeCell ref="B277:B279"/>
    <mergeCell ref="C277:C279"/>
    <mergeCell ref="D277:D279"/>
    <mergeCell ref="E277:E279"/>
    <mergeCell ref="F277:F279"/>
    <mergeCell ref="G277:G279"/>
    <mergeCell ref="H277:H279"/>
    <mergeCell ref="I277:I279"/>
    <mergeCell ref="O277:O279"/>
    <mergeCell ref="W277:W279"/>
    <mergeCell ref="A274:A276"/>
    <mergeCell ref="B274:B276"/>
    <mergeCell ref="C274:C276"/>
    <mergeCell ref="D274:D276"/>
    <mergeCell ref="E274:E276"/>
    <mergeCell ref="F274:F276"/>
    <mergeCell ref="G274:G276"/>
    <mergeCell ref="H274:H276"/>
    <mergeCell ref="I274:I276"/>
    <mergeCell ref="O268:O270"/>
    <mergeCell ref="W268:W270"/>
    <mergeCell ref="A271:A273"/>
    <mergeCell ref="B271:B273"/>
    <mergeCell ref="C271:C273"/>
    <mergeCell ref="D271:D273"/>
    <mergeCell ref="E271:E273"/>
    <mergeCell ref="F271:F273"/>
    <mergeCell ref="G271:G273"/>
    <mergeCell ref="H271:H273"/>
    <mergeCell ref="I271:I273"/>
    <mergeCell ref="O271:O273"/>
    <mergeCell ref="W271:W273"/>
    <mergeCell ref="A268:A270"/>
    <mergeCell ref="B268:B270"/>
    <mergeCell ref="C268:C270"/>
    <mergeCell ref="D268:D270"/>
    <mergeCell ref="E268:E270"/>
    <mergeCell ref="F268:F270"/>
    <mergeCell ref="G268:G270"/>
    <mergeCell ref="H268:H270"/>
    <mergeCell ref="I268:I270"/>
    <mergeCell ref="O262:O264"/>
    <mergeCell ref="W262:W264"/>
    <mergeCell ref="A265:A267"/>
    <mergeCell ref="B265:B267"/>
    <mergeCell ref="C265:C267"/>
    <mergeCell ref="D265:D267"/>
    <mergeCell ref="E265:E267"/>
    <mergeCell ref="F265:F267"/>
    <mergeCell ref="G265:G267"/>
    <mergeCell ref="H265:H267"/>
    <mergeCell ref="I265:I267"/>
    <mergeCell ref="O265:O267"/>
    <mergeCell ref="W265:W267"/>
    <mergeCell ref="A262:A264"/>
    <mergeCell ref="B262:B264"/>
    <mergeCell ref="C262:C264"/>
    <mergeCell ref="D262:D264"/>
    <mergeCell ref="E262:E264"/>
    <mergeCell ref="F262:F264"/>
    <mergeCell ref="G262:G264"/>
    <mergeCell ref="H262:H264"/>
    <mergeCell ref="I262:I264"/>
    <mergeCell ref="O256:O258"/>
    <mergeCell ref="W256:W258"/>
    <mergeCell ref="A259:A261"/>
    <mergeCell ref="B259:B261"/>
    <mergeCell ref="C259:C261"/>
    <mergeCell ref="D259:D261"/>
    <mergeCell ref="E259:E261"/>
    <mergeCell ref="F259:F261"/>
    <mergeCell ref="G259:G261"/>
    <mergeCell ref="H259:H261"/>
    <mergeCell ref="I259:I261"/>
    <mergeCell ref="O259:O261"/>
    <mergeCell ref="W259:W261"/>
    <mergeCell ref="A256:A258"/>
    <mergeCell ref="B256:B258"/>
    <mergeCell ref="C256:C258"/>
    <mergeCell ref="D256:D258"/>
    <mergeCell ref="E256:E258"/>
    <mergeCell ref="F256:F258"/>
    <mergeCell ref="G256:G258"/>
    <mergeCell ref="H256:H258"/>
    <mergeCell ref="I256:I258"/>
    <mergeCell ref="O250:O252"/>
    <mergeCell ref="W250:W252"/>
    <mergeCell ref="A253:A255"/>
    <mergeCell ref="B253:B255"/>
    <mergeCell ref="C253:C255"/>
    <mergeCell ref="D253:D255"/>
    <mergeCell ref="E253:E255"/>
    <mergeCell ref="F253:F255"/>
    <mergeCell ref="G253:G255"/>
    <mergeCell ref="H253:H255"/>
    <mergeCell ref="I253:I255"/>
    <mergeCell ref="O253:O255"/>
    <mergeCell ref="W253:W255"/>
    <mergeCell ref="A250:A252"/>
    <mergeCell ref="B250:B252"/>
    <mergeCell ref="C250:C252"/>
    <mergeCell ref="D250:D252"/>
    <mergeCell ref="E250:E252"/>
    <mergeCell ref="F250:F252"/>
    <mergeCell ref="G250:G252"/>
    <mergeCell ref="H250:H252"/>
    <mergeCell ref="I250:I252"/>
    <mergeCell ref="O244:O246"/>
    <mergeCell ref="W244:W246"/>
    <mergeCell ref="A247:A249"/>
    <mergeCell ref="B247:B249"/>
    <mergeCell ref="C247:C249"/>
    <mergeCell ref="D247:D249"/>
    <mergeCell ref="E247:E249"/>
    <mergeCell ref="F247:F249"/>
    <mergeCell ref="G247:G249"/>
    <mergeCell ref="H247:H249"/>
    <mergeCell ref="I247:I249"/>
    <mergeCell ref="O247:O249"/>
    <mergeCell ref="W247:W249"/>
    <mergeCell ref="A244:A246"/>
    <mergeCell ref="B244:B246"/>
    <mergeCell ref="C244:C246"/>
    <mergeCell ref="D244:D246"/>
    <mergeCell ref="E244:E246"/>
    <mergeCell ref="F244:F246"/>
    <mergeCell ref="G244:G246"/>
    <mergeCell ref="H244:H246"/>
    <mergeCell ref="I244:I246"/>
    <mergeCell ref="X239:X240"/>
    <mergeCell ref="A241:A243"/>
    <mergeCell ref="B241:B243"/>
    <mergeCell ref="C241:C243"/>
    <mergeCell ref="D241:D243"/>
    <mergeCell ref="E241:E243"/>
    <mergeCell ref="F241:F243"/>
    <mergeCell ref="G241:G243"/>
    <mergeCell ref="H241:H243"/>
    <mergeCell ref="I241:I243"/>
    <mergeCell ref="O241:O243"/>
    <mergeCell ref="W241:W243"/>
    <mergeCell ref="O235:O237"/>
    <mergeCell ref="W235:W237"/>
    <mergeCell ref="A238:A240"/>
    <mergeCell ref="B238:B240"/>
    <mergeCell ref="C238:C240"/>
    <mergeCell ref="D238:D240"/>
    <mergeCell ref="E238:E240"/>
    <mergeCell ref="F238:F240"/>
    <mergeCell ref="G238:G240"/>
    <mergeCell ref="H238:H240"/>
    <mergeCell ref="I238:I240"/>
    <mergeCell ref="O238:O240"/>
    <mergeCell ref="W238:W240"/>
    <mergeCell ref="A235:A237"/>
    <mergeCell ref="B235:B237"/>
    <mergeCell ref="C235:C237"/>
    <mergeCell ref="D235:D237"/>
    <mergeCell ref="E235:E237"/>
    <mergeCell ref="F235:F237"/>
    <mergeCell ref="G235:G237"/>
    <mergeCell ref="H235:H237"/>
    <mergeCell ref="I235:I237"/>
    <mergeCell ref="O229:O231"/>
    <mergeCell ref="W229:W231"/>
    <mergeCell ref="A232:A234"/>
    <mergeCell ref="B232:B234"/>
    <mergeCell ref="C232:C234"/>
    <mergeCell ref="D232:D234"/>
    <mergeCell ref="E232:E234"/>
    <mergeCell ref="F232:F234"/>
    <mergeCell ref="G232:G234"/>
    <mergeCell ref="H232:H234"/>
    <mergeCell ref="I232:I234"/>
    <mergeCell ref="O232:O234"/>
    <mergeCell ref="W232:W234"/>
    <mergeCell ref="A229:A231"/>
    <mergeCell ref="B229:B231"/>
    <mergeCell ref="C229:C231"/>
    <mergeCell ref="D229:D231"/>
    <mergeCell ref="E229:E231"/>
    <mergeCell ref="F229:F231"/>
    <mergeCell ref="G229:G231"/>
    <mergeCell ref="H229:H231"/>
    <mergeCell ref="I229:I231"/>
    <mergeCell ref="O223:O225"/>
    <mergeCell ref="W223:W225"/>
    <mergeCell ref="A226:A228"/>
    <mergeCell ref="B226:B228"/>
    <mergeCell ref="C226:C228"/>
    <mergeCell ref="D226:D228"/>
    <mergeCell ref="E226:E228"/>
    <mergeCell ref="F226:F228"/>
    <mergeCell ref="G226:G228"/>
    <mergeCell ref="H226:H228"/>
    <mergeCell ref="I226:I228"/>
    <mergeCell ref="O226:O228"/>
    <mergeCell ref="W226:W228"/>
    <mergeCell ref="A223:A225"/>
    <mergeCell ref="B223:B225"/>
    <mergeCell ref="C223:C225"/>
    <mergeCell ref="D223:D225"/>
    <mergeCell ref="E223:E225"/>
    <mergeCell ref="F223:F225"/>
    <mergeCell ref="G223:G225"/>
    <mergeCell ref="H223:H225"/>
    <mergeCell ref="I223:I225"/>
    <mergeCell ref="O217:O219"/>
    <mergeCell ref="W217:W219"/>
    <mergeCell ref="A220:A222"/>
    <mergeCell ref="B220:B222"/>
    <mergeCell ref="C220:C222"/>
    <mergeCell ref="D220:D222"/>
    <mergeCell ref="E220:E222"/>
    <mergeCell ref="F220:F222"/>
    <mergeCell ref="G220:G222"/>
    <mergeCell ref="H220:H222"/>
    <mergeCell ref="I220:I222"/>
    <mergeCell ref="O220:O222"/>
    <mergeCell ref="W220:W222"/>
    <mergeCell ref="A217:A219"/>
    <mergeCell ref="B217:B219"/>
    <mergeCell ref="C217:C219"/>
    <mergeCell ref="D217:D219"/>
    <mergeCell ref="E217:E219"/>
    <mergeCell ref="F217:F219"/>
    <mergeCell ref="G217:G219"/>
    <mergeCell ref="H217:H219"/>
    <mergeCell ref="I217:I219"/>
    <mergeCell ref="O211:O213"/>
    <mergeCell ref="W211:W213"/>
    <mergeCell ref="A214:A216"/>
    <mergeCell ref="B214:B216"/>
    <mergeCell ref="C214:C216"/>
    <mergeCell ref="D214:D216"/>
    <mergeCell ref="E214:E216"/>
    <mergeCell ref="F214:F216"/>
    <mergeCell ref="G214:G216"/>
    <mergeCell ref="H214:H216"/>
    <mergeCell ref="I214:I216"/>
    <mergeCell ref="O214:O216"/>
    <mergeCell ref="W214:W216"/>
    <mergeCell ref="A211:A213"/>
    <mergeCell ref="B211:B213"/>
    <mergeCell ref="C211:C213"/>
    <mergeCell ref="D211:D213"/>
    <mergeCell ref="E211:E213"/>
    <mergeCell ref="F211:F213"/>
    <mergeCell ref="G211:G213"/>
    <mergeCell ref="H211:H213"/>
    <mergeCell ref="I211:I213"/>
    <mergeCell ref="O205:O207"/>
    <mergeCell ref="W205:W207"/>
    <mergeCell ref="A208:A210"/>
    <mergeCell ref="B208:B210"/>
    <mergeCell ref="C208:C210"/>
    <mergeCell ref="D208:D210"/>
    <mergeCell ref="E208:E210"/>
    <mergeCell ref="F208:F210"/>
    <mergeCell ref="G208:G210"/>
    <mergeCell ref="H208:H210"/>
    <mergeCell ref="I208:I210"/>
    <mergeCell ref="O208:O210"/>
    <mergeCell ref="W208:W210"/>
    <mergeCell ref="A205:A207"/>
    <mergeCell ref="B205:B207"/>
    <mergeCell ref="C205:C207"/>
    <mergeCell ref="D205:D207"/>
    <mergeCell ref="E205:E207"/>
    <mergeCell ref="F205:F207"/>
    <mergeCell ref="G205:G207"/>
    <mergeCell ref="H205:H207"/>
    <mergeCell ref="I205:I207"/>
    <mergeCell ref="O199:O201"/>
    <mergeCell ref="W199:W201"/>
    <mergeCell ref="A202:A204"/>
    <mergeCell ref="B202:B204"/>
    <mergeCell ref="C202:C204"/>
    <mergeCell ref="D202:D204"/>
    <mergeCell ref="E202:E204"/>
    <mergeCell ref="F202:F204"/>
    <mergeCell ref="G202:G204"/>
    <mergeCell ref="H202:H204"/>
    <mergeCell ref="I202:I204"/>
    <mergeCell ref="O202:O204"/>
    <mergeCell ref="W202:W204"/>
    <mergeCell ref="A199:A201"/>
    <mergeCell ref="B199:B201"/>
    <mergeCell ref="C199:C201"/>
    <mergeCell ref="D199:D201"/>
    <mergeCell ref="E199:E201"/>
    <mergeCell ref="F199:F201"/>
    <mergeCell ref="G199:G201"/>
    <mergeCell ref="H199:H201"/>
    <mergeCell ref="I199:I201"/>
    <mergeCell ref="X194:X195"/>
    <mergeCell ref="A196:A198"/>
    <mergeCell ref="B196:B198"/>
    <mergeCell ref="C196:C198"/>
    <mergeCell ref="D196:D198"/>
    <mergeCell ref="E196:E198"/>
    <mergeCell ref="F196:F198"/>
    <mergeCell ref="G196:G198"/>
    <mergeCell ref="H196:H198"/>
    <mergeCell ref="I196:I198"/>
    <mergeCell ref="O196:O198"/>
    <mergeCell ref="W196:W198"/>
    <mergeCell ref="O190:O192"/>
    <mergeCell ref="W190:W192"/>
    <mergeCell ref="A193:A195"/>
    <mergeCell ref="B193:B195"/>
    <mergeCell ref="C193:C195"/>
    <mergeCell ref="D193:D195"/>
    <mergeCell ref="E193:E195"/>
    <mergeCell ref="F193:F195"/>
    <mergeCell ref="G193:G195"/>
    <mergeCell ref="H193:H195"/>
    <mergeCell ref="I193:I195"/>
    <mergeCell ref="O193:O195"/>
    <mergeCell ref="W193:W195"/>
    <mergeCell ref="A190:A192"/>
    <mergeCell ref="B190:B192"/>
    <mergeCell ref="C190:C192"/>
    <mergeCell ref="D190:D192"/>
    <mergeCell ref="E190:E192"/>
    <mergeCell ref="F190:F192"/>
    <mergeCell ref="G190:G192"/>
    <mergeCell ref="H190:H192"/>
    <mergeCell ref="I190:I192"/>
    <mergeCell ref="O94:O96"/>
    <mergeCell ref="W94:W96"/>
    <mergeCell ref="A97:A99"/>
    <mergeCell ref="B97:B99"/>
    <mergeCell ref="C97:C99"/>
    <mergeCell ref="D97:D99"/>
    <mergeCell ref="E97:E99"/>
    <mergeCell ref="F97:F99"/>
    <mergeCell ref="G97:G99"/>
    <mergeCell ref="H97:H99"/>
    <mergeCell ref="I97:I99"/>
    <mergeCell ref="O97:O99"/>
    <mergeCell ref="W97:W99"/>
    <mergeCell ref="A94:A96"/>
    <mergeCell ref="B94:B96"/>
    <mergeCell ref="C94:C96"/>
    <mergeCell ref="D94:D96"/>
    <mergeCell ref="E94:E96"/>
    <mergeCell ref="F94:F96"/>
    <mergeCell ref="G94:G96"/>
    <mergeCell ref="H94:H96"/>
    <mergeCell ref="I94:I96"/>
    <mergeCell ref="G181:G183"/>
    <mergeCell ref="H181:H183"/>
    <mergeCell ref="I181:I183"/>
    <mergeCell ref="O181:O183"/>
    <mergeCell ref="W181:W183"/>
    <mergeCell ref="A178:A180"/>
    <mergeCell ref="B178:B180"/>
    <mergeCell ref="C178:C180"/>
    <mergeCell ref="O88:O90"/>
    <mergeCell ref="W88:W90"/>
    <mergeCell ref="A91:A93"/>
    <mergeCell ref="B91:B93"/>
    <mergeCell ref="C91:C93"/>
    <mergeCell ref="D91:D93"/>
    <mergeCell ref="E91:E93"/>
    <mergeCell ref="F91:F93"/>
    <mergeCell ref="G91:G93"/>
    <mergeCell ref="H91:H93"/>
    <mergeCell ref="I91:I93"/>
    <mergeCell ref="O91:O93"/>
    <mergeCell ref="W91:W93"/>
    <mergeCell ref="A88:A90"/>
    <mergeCell ref="B88:B90"/>
    <mergeCell ref="C88:C90"/>
    <mergeCell ref="D88:D90"/>
    <mergeCell ref="E88:E90"/>
    <mergeCell ref="F88:F90"/>
    <mergeCell ref="G88:G90"/>
    <mergeCell ref="H88:H90"/>
    <mergeCell ref="I88:I90"/>
    <mergeCell ref="O82:O84"/>
    <mergeCell ref="W82:W84"/>
    <mergeCell ref="A85:A87"/>
    <mergeCell ref="B85:B87"/>
    <mergeCell ref="C85:C87"/>
    <mergeCell ref="D85:D87"/>
    <mergeCell ref="E85:E87"/>
    <mergeCell ref="F85:F87"/>
    <mergeCell ref="G85:G87"/>
    <mergeCell ref="H85:H87"/>
    <mergeCell ref="I85:I87"/>
    <mergeCell ref="O85:O87"/>
    <mergeCell ref="W85:W87"/>
    <mergeCell ref="A82:A84"/>
    <mergeCell ref="B82:B84"/>
    <mergeCell ref="C82:C84"/>
    <mergeCell ref="D82:D84"/>
    <mergeCell ref="E82:E84"/>
    <mergeCell ref="F82:F84"/>
    <mergeCell ref="G82:G84"/>
    <mergeCell ref="H82:H84"/>
    <mergeCell ref="I82:I84"/>
    <mergeCell ref="O76:O78"/>
    <mergeCell ref="W76:W78"/>
    <mergeCell ref="A79:A81"/>
    <mergeCell ref="B79:B81"/>
    <mergeCell ref="C79:C81"/>
    <mergeCell ref="D79:D81"/>
    <mergeCell ref="E79:E81"/>
    <mergeCell ref="F79:F81"/>
    <mergeCell ref="G79:G81"/>
    <mergeCell ref="H79:H81"/>
    <mergeCell ref="I79:I81"/>
    <mergeCell ref="O79:O81"/>
    <mergeCell ref="W79:W81"/>
    <mergeCell ref="A76:A78"/>
    <mergeCell ref="B76:B78"/>
    <mergeCell ref="C76:C78"/>
    <mergeCell ref="D76:D78"/>
    <mergeCell ref="E76:E78"/>
    <mergeCell ref="F76:F78"/>
    <mergeCell ref="G76:G78"/>
    <mergeCell ref="H76:H78"/>
    <mergeCell ref="I76:I78"/>
    <mergeCell ref="O70:O72"/>
    <mergeCell ref="W70:W72"/>
    <mergeCell ref="A73:A75"/>
    <mergeCell ref="B73:B75"/>
    <mergeCell ref="C73:C75"/>
    <mergeCell ref="D73:D75"/>
    <mergeCell ref="E73:E75"/>
    <mergeCell ref="F73:F75"/>
    <mergeCell ref="G73:G75"/>
    <mergeCell ref="H73:H75"/>
    <mergeCell ref="I73:I75"/>
    <mergeCell ref="O73:O75"/>
    <mergeCell ref="W73:W75"/>
    <mergeCell ref="A70:A72"/>
    <mergeCell ref="B70:B72"/>
    <mergeCell ref="C70:C72"/>
    <mergeCell ref="D70:D72"/>
    <mergeCell ref="E70:E72"/>
    <mergeCell ref="F70:F72"/>
    <mergeCell ref="G70:G72"/>
    <mergeCell ref="H70:H72"/>
    <mergeCell ref="I70:I72"/>
    <mergeCell ref="O64:O66"/>
    <mergeCell ref="W64:W66"/>
    <mergeCell ref="A67:A69"/>
    <mergeCell ref="B67:B69"/>
    <mergeCell ref="C67:C69"/>
    <mergeCell ref="D67:D69"/>
    <mergeCell ref="E67:E69"/>
    <mergeCell ref="F67:F69"/>
    <mergeCell ref="G67:G69"/>
    <mergeCell ref="H67:H69"/>
    <mergeCell ref="I67:I69"/>
    <mergeCell ref="O67:O69"/>
    <mergeCell ref="W67:W69"/>
    <mergeCell ref="A64:A66"/>
    <mergeCell ref="B64:B66"/>
    <mergeCell ref="C64:C66"/>
    <mergeCell ref="D64:D66"/>
    <mergeCell ref="E64:E66"/>
    <mergeCell ref="F64:F66"/>
    <mergeCell ref="G64:G66"/>
    <mergeCell ref="H64:H66"/>
    <mergeCell ref="I64:I66"/>
    <mergeCell ref="X59:X60"/>
    <mergeCell ref="A61:A63"/>
    <mergeCell ref="B61:B63"/>
    <mergeCell ref="C61:C63"/>
    <mergeCell ref="D61:D63"/>
    <mergeCell ref="E61:E63"/>
    <mergeCell ref="F61:F63"/>
    <mergeCell ref="G61:G63"/>
    <mergeCell ref="H61:H63"/>
    <mergeCell ref="I61:I63"/>
    <mergeCell ref="O61:O63"/>
    <mergeCell ref="W61:W63"/>
    <mergeCell ref="O55:O57"/>
    <mergeCell ref="W55:W57"/>
    <mergeCell ref="A58:A60"/>
    <mergeCell ref="B58:B60"/>
    <mergeCell ref="C58:C60"/>
    <mergeCell ref="D58:D60"/>
    <mergeCell ref="E58:E60"/>
    <mergeCell ref="F58:F60"/>
    <mergeCell ref="G58:G60"/>
    <mergeCell ref="H58:H60"/>
    <mergeCell ref="I58:I60"/>
    <mergeCell ref="O58:O60"/>
    <mergeCell ref="W58:W60"/>
    <mergeCell ref="A55:A57"/>
    <mergeCell ref="B55:B57"/>
    <mergeCell ref="C55:C57"/>
    <mergeCell ref="D55:D57"/>
    <mergeCell ref="E55:E57"/>
    <mergeCell ref="F55:F57"/>
    <mergeCell ref="G55:G57"/>
    <mergeCell ref="H55:H57"/>
    <mergeCell ref="I55:I57"/>
    <mergeCell ref="O49:O51"/>
    <mergeCell ref="W49:W51"/>
    <mergeCell ref="A52:A54"/>
    <mergeCell ref="B52:B54"/>
    <mergeCell ref="C52:C54"/>
    <mergeCell ref="D52:D54"/>
    <mergeCell ref="E52:E54"/>
    <mergeCell ref="F52:F54"/>
    <mergeCell ref="G52:G54"/>
    <mergeCell ref="H52:H54"/>
    <mergeCell ref="I52:I54"/>
    <mergeCell ref="O52:O54"/>
    <mergeCell ref="W52:W54"/>
    <mergeCell ref="A49:A51"/>
    <mergeCell ref="B49:B51"/>
    <mergeCell ref="C49:C51"/>
    <mergeCell ref="D49:D51"/>
    <mergeCell ref="E49:E51"/>
    <mergeCell ref="F49:F51"/>
    <mergeCell ref="G49:G51"/>
    <mergeCell ref="H49:H51"/>
    <mergeCell ref="I49:I51"/>
    <mergeCell ref="O43:O45"/>
    <mergeCell ref="W43:W45"/>
    <mergeCell ref="A46:A48"/>
    <mergeCell ref="B46:B48"/>
    <mergeCell ref="C46:C48"/>
    <mergeCell ref="D46:D48"/>
    <mergeCell ref="E46:E48"/>
    <mergeCell ref="F46:F48"/>
    <mergeCell ref="G46:G48"/>
    <mergeCell ref="H46:H48"/>
    <mergeCell ref="I46:I48"/>
    <mergeCell ref="O46:O48"/>
    <mergeCell ref="W46:W48"/>
    <mergeCell ref="A43:A45"/>
    <mergeCell ref="B43:B45"/>
    <mergeCell ref="C43:C45"/>
    <mergeCell ref="D43:D45"/>
    <mergeCell ref="E43:E45"/>
    <mergeCell ref="F43:F45"/>
    <mergeCell ref="G43:G45"/>
    <mergeCell ref="H43:H45"/>
    <mergeCell ref="I43:I45"/>
    <mergeCell ref="O37:O39"/>
    <mergeCell ref="W37:W39"/>
    <mergeCell ref="A40:A42"/>
    <mergeCell ref="B40:B42"/>
    <mergeCell ref="C40:C42"/>
    <mergeCell ref="D40:D42"/>
    <mergeCell ref="E40:E42"/>
    <mergeCell ref="F40:F42"/>
    <mergeCell ref="G40:G42"/>
    <mergeCell ref="H40:H42"/>
    <mergeCell ref="I40:I42"/>
    <mergeCell ref="O40:O42"/>
    <mergeCell ref="W40:W42"/>
    <mergeCell ref="A37:A39"/>
    <mergeCell ref="B37:B39"/>
    <mergeCell ref="C37:C39"/>
    <mergeCell ref="D37:D39"/>
    <mergeCell ref="E37:E39"/>
    <mergeCell ref="F37:F39"/>
    <mergeCell ref="G37:G39"/>
    <mergeCell ref="H37:H39"/>
    <mergeCell ref="I37:I39"/>
    <mergeCell ref="O31:O33"/>
    <mergeCell ref="W31:W33"/>
    <mergeCell ref="A34:A36"/>
    <mergeCell ref="B34:B36"/>
    <mergeCell ref="C34:C36"/>
    <mergeCell ref="D34:D36"/>
    <mergeCell ref="E34:E36"/>
    <mergeCell ref="F34:F36"/>
    <mergeCell ref="G34:G36"/>
    <mergeCell ref="H34:H36"/>
    <mergeCell ref="I34:I36"/>
    <mergeCell ref="O34:O36"/>
    <mergeCell ref="W34:W36"/>
    <mergeCell ref="A31:A33"/>
    <mergeCell ref="B31:B33"/>
    <mergeCell ref="C31:C33"/>
    <mergeCell ref="D31:D33"/>
    <mergeCell ref="E31:E33"/>
    <mergeCell ref="F31:F33"/>
    <mergeCell ref="G31:G33"/>
    <mergeCell ref="H31:H33"/>
    <mergeCell ref="I31:I33"/>
    <mergeCell ref="O25:O27"/>
    <mergeCell ref="W25:W27"/>
    <mergeCell ref="A28:A30"/>
    <mergeCell ref="B28:B30"/>
    <mergeCell ref="C28:C30"/>
    <mergeCell ref="D28:D30"/>
    <mergeCell ref="E28:E30"/>
    <mergeCell ref="F28:F30"/>
    <mergeCell ref="G28:G30"/>
    <mergeCell ref="H28:H30"/>
    <mergeCell ref="I28:I30"/>
    <mergeCell ref="O28:O30"/>
    <mergeCell ref="W28:W30"/>
    <mergeCell ref="A25:A27"/>
    <mergeCell ref="B25:B27"/>
    <mergeCell ref="C25:C27"/>
    <mergeCell ref="D25:D27"/>
    <mergeCell ref="E25:E27"/>
    <mergeCell ref="F25:F27"/>
    <mergeCell ref="G25:G27"/>
    <mergeCell ref="H25:H27"/>
    <mergeCell ref="I25:I27"/>
    <mergeCell ref="W19:W21"/>
    <mergeCell ref="A22:A24"/>
    <mergeCell ref="B22:B24"/>
    <mergeCell ref="C22:C24"/>
    <mergeCell ref="D22:D24"/>
    <mergeCell ref="E22:E24"/>
    <mergeCell ref="F22:F24"/>
    <mergeCell ref="G22:G24"/>
    <mergeCell ref="H22:H24"/>
    <mergeCell ref="I22:I24"/>
    <mergeCell ref="O22:O24"/>
    <mergeCell ref="W22:W24"/>
    <mergeCell ref="A19:A21"/>
    <mergeCell ref="B19:B21"/>
    <mergeCell ref="C19:C21"/>
    <mergeCell ref="D19:D21"/>
    <mergeCell ref="E19:E21"/>
    <mergeCell ref="F19:F21"/>
    <mergeCell ref="G19:G21"/>
    <mergeCell ref="H19:H21"/>
    <mergeCell ref="I19:I21"/>
    <mergeCell ref="X14:X15"/>
    <mergeCell ref="A16:A18"/>
    <mergeCell ref="B16:B18"/>
    <mergeCell ref="C16:C18"/>
    <mergeCell ref="D16:D18"/>
    <mergeCell ref="E16:E18"/>
    <mergeCell ref="F16:F18"/>
    <mergeCell ref="G16:G18"/>
    <mergeCell ref="H16:H18"/>
    <mergeCell ref="I16:I18"/>
    <mergeCell ref="O16:O18"/>
    <mergeCell ref="W16:W18"/>
    <mergeCell ref="O10:O12"/>
    <mergeCell ref="W10:W12"/>
    <mergeCell ref="A13:A15"/>
    <mergeCell ref="B13:B15"/>
    <mergeCell ref="C13:C15"/>
    <mergeCell ref="D13:D15"/>
    <mergeCell ref="E13:E15"/>
    <mergeCell ref="F13:F15"/>
    <mergeCell ref="G13:G15"/>
    <mergeCell ref="H13:H15"/>
    <mergeCell ref="I13:I15"/>
    <mergeCell ref="O13:O15"/>
    <mergeCell ref="W13:W15"/>
    <mergeCell ref="A10:A12"/>
    <mergeCell ref="B10:B12"/>
    <mergeCell ref="C10:C12"/>
    <mergeCell ref="D10:D12"/>
    <mergeCell ref="E10:E12"/>
    <mergeCell ref="F10:F12"/>
    <mergeCell ref="G10:G12"/>
    <mergeCell ref="I10:I12"/>
    <mergeCell ref="O184:O186"/>
    <mergeCell ref="W184:W186"/>
    <mergeCell ref="A187:A189"/>
    <mergeCell ref="B187:B189"/>
    <mergeCell ref="C187:C189"/>
    <mergeCell ref="D187:D189"/>
    <mergeCell ref="E187:E189"/>
    <mergeCell ref="F187:F189"/>
    <mergeCell ref="G187:G189"/>
    <mergeCell ref="H187:H189"/>
    <mergeCell ref="I187:I189"/>
    <mergeCell ref="O187:O189"/>
    <mergeCell ref="W187:W189"/>
    <mergeCell ref="A184:A186"/>
    <mergeCell ref="B184:B186"/>
    <mergeCell ref="C184:C186"/>
    <mergeCell ref="D184:D186"/>
    <mergeCell ref="E184:E186"/>
    <mergeCell ref="F184:F186"/>
    <mergeCell ref="G184:G186"/>
    <mergeCell ref="H184:H186"/>
    <mergeCell ref="I184:I186"/>
    <mergeCell ref="O178:O180"/>
    <mergeCell ref="W178:W180"/>
    <mergeCell ref="A181:A183"/>
    <mergeCell ref="B181:B183"/>
    <mergeCell ref="C181:C183"/>
    <mergeCell ref="D181:D183"/>
    <mergeCell ref="E181:E183"/>
    <mergeCell ref="F181:F183"/>
    <mergeCell ref="O19:O21"/>
    <mergeCell ref="D178:D180"/>
    <mergeCell ref="E178:E180"/>
    <mergeCell ref="F178:F180"/>
    <mergeCell ref="G178:G180"/>
    <mergeCell ref="H178:H180"/>
    <mergeCell ref="I178:I180"/>
    <mergeCell ref="O172:O174"/>
    <mergeCell ref="W172:W174"/>
    <mergeCell ref="A175:A177"/>
    <mergeCell ref="B175:B177"/>
    <mergeCell ref="C175:C177"/>
    <mergeCell ref="D175:D177"/>
    <mergeCell ref="E175:E177"/>
    <mergeCell ref="F175:F177"/>
    <mergeCell ref="G175:G177"/>
    <mergeCell ref="H175:H177"/>
    <mergeCell ref="I175:I177"/>
    <mergeCell ref="O175:O177"/>
    <mergeCell ref="W175:W177"/>
    <mergeCell ref="A172:A174"/>
    <mergeCell ref="B172:B174"/>
    <mergeCell ref="C172:C174"/>
    <mergeCell ref="D172:D174"/>
    <mergeCell ref="E172:E174"/>
    <mergeCell ref="F172:F174"/>
    <mergeCell ref="G172:G174"/>
    <mergeCell ref="H172:H174"/>
    <mergeCell ref="I172:I174"/>
    <mergeCell ref="O166:O168"/>
    <mergeCell ref="W166:W168"/>
    <mergeCell ref="A169:A171"/>
    <mergeCell ref="B169:B171"/>
    <mergeCell ref="C169:C171"/>
    <mergeCell ref="D169:D171"/>
    <mergeCell ref="E169:E171"/>
    <mergeCell ref="F169:F171"/>
    <mergeCell ref="G169:G171"/>
    <mergeCell ref="H169:H171"/>
    <mergeCell ref="I169:I171"/>
    <mergeCell ref="O169:O171"/>
    <mergeCell ref="W169:W171"/>
    <mergeCell ref="A166:A168"/>
    <mergeCell ref="B166:B168"/>
    <mergeCell ref="C166:C168"/>
    <mergeCell ref="D166:D168"/>
    <mergeCell ref="E166:E168"/>
    <mergeCell ref="F166:F168"/>
    <mergeCell ref="G166:G168"/>
    <mergeCell ref="H166:H168"/>
    <mergeCell ref="I166:I168"/>
    <mergeCell ref="O160:O162"/>
    <mergeCell ref="W160:W162"/>
    <mergeCell ref="A163:A165"/>
    <mergeCell ref="B163:B165"/>
    <mergeCell ref="C163:C165"/>
    <mergeCell ref="D163:D165"/>
    <mergeCell ref="E163:E165"/>
    <mergeCell ref="F163:F165"/>
    <mergeCell ref="G163:G165"/>
    <mergeCell ref="H163:H165"/>
    <mergeCell ref="I163:I165"/>
    <mergeCell ref="O163:O165"/>
    <mergeCell ref="W163:W165"/>
    <mergeCell ref="A160:A162"/>
    <mergeCell ref="B160:B162"/>
    <mergeCell ref="C160:C162"/>
    <mergeCell ref="D160:D162"/>
    <mergeCell ref="E160:E162"/>
    <mergeCell ref="F160:F162"/>
    <mergeCell ref="G160:G162"/>
    <mergeCell ref="H160:H162"/>
    <mergeCell ref="I160:I162"/>
    <mergeCell ref="O154:O156"/>
    <mergeCell ref="W154:W156"/>
    <mergeCell ref="A157:A159"/>
    <mergeCell ref="B157:B159"/>
    <mergeCell ref="C157:C159"/>
    <mergeCell ref="D157:D159"/>
    <mergeCell ref="E157:E159"/>
    <mergeCell ref="F157:F159"/>
    <mergeCell ref="G157:G159"/>
    <mergeCell ref="H157:H159"/>
    <mergeCell ref="I157:I159"/>
    <mergeCell ref="O157:O159"/>
    <mergeCell ref="W157:W159"/>
    <mergeCell ref="A154:A156"/>
    <mergeCell ref="B154:B156"/>
    <mergeCell ref="C154:C156"/>
    <mergeCell ref="D154:D156"/>
    <mergeCell ref="E154:E156"/>
    <mergeCell ref="F154:F156"/>
    <mergeCell ref="G154:G156"/>
    <mergeCell ref="H154:H156"/>
    <mergeCell ref="I154:I156"/>
    <mergeCell ref="X149:X150"/>
    <mergeCell ref="A151:A153"/>
    <mergeCell ref="B151:B153"/>
    <mergeCell ref="C151:C153"/>
    <mergeCell ref="D151:D153"/>
    <mergeCell ref="E151:E153"/>
    <mergeCell ref="F151:F153"/>
    <mergeCell ref="G151:G153"/>
    <mergeCell ref="H151:H153"/>
    <mergeCell ref="I151:I153"/>
    <mergeCell ref="O151:O153"/>
    <mergeCell ref="W151:W153"/>
    <mergeCell ref="O145:O147"/>
    <mergeCell ref="W145:W147"/>
    <mergeCell ref="A148:A150"/>
    <mergeCell ref="B148:B150"/>
    <mergeCell ref="C148:C150"/>
    <mergeCell ref="D148:D150"/>
    <mergeCell ref="E148:E150"/>
    <mergeCell ref="F148:F150"/>
    <mergeCell ref="G148:G150"/>
    <mergeCell ref="H148:H150"/>
    <mergeCell ref="I148:I150"/>
    <mergeCell ref="O148:O150"/>
    <mergeCell ref="W148:W150"/>
    <mergeCell ref="A145:A147"/>
    <mergeCell ref="B145:B147"/>
    <mergeCell ref="C145:C147"/>
    <mergeCell ref="D145:D147"/>
    <mergeCell ref="E145:E147"/>
    <mergeCell ref="F145:F147"/>
    <mergeCell ref="G145:G147"/>
    <mergeCell ref="H145:H147"/>
    <mergeCell ref="I145:I147"/>
    <mergeCell ref="F2:U2"/>
    <mergeCell ref="F3:U3"/>
    <mergeCell ref="F4:U4"/>
    <mergeCell ref="F142:F144"/>
    <mergeCell ref="G142:G144"/>
    <mergeCell ref="H142:H144"/>
    <mergeCell ref="I142:I144"/>
    <mergeCell ref="O142:O144"/>
    <mergeCell ref="W142:W144"/>
    <mergeCell ref="G139:G141"/>
    <mergeCell ref="H139:H141"/>
    <mergeCell ref="I139:I141"/>
    <mergeCell ref="O139:O141"/>
    <mergeCell ref="W139:W141"/>
    <mergeCell ref="F139:F141"/>
    <mergeCell ref="F136:F138"/>
    <mergeCell ref="G136:G138"/>
    <mergeCell ref="H136:H138"/>
    <mergeCell ref="I136:I138"/>
    <mergeCell ref="O136:O138"/>
    <mergeCell ref="W136:W138"/>
    <mergeCell ref="G133:G135"/>
    <mergeCell ref="H133:H135"/>
    <mergeCell ref="I133:I135"/>
    <mergeCell ref="F130:F132"/>
    <mergeCell ref="G130:G132"/>
    <mergeCell ref="H130:H132"/>
    <mergeCell ref="I130:I132"/>
    <mergeCell ref="O130:O132"/>
    <mergeCell ref="W130:W132"/>
    <mergeCell ref="A142:A144"/>
    <mergeCell ref="B142:B144"/>
    <mergeCell ref="C142:C144"/>
    <mergeCell ref="D142:D144"/>
    <mergeCell ref="E142:E144"/>
    <mergeCell ref="A139:A141"/>
    <mergeCell ref="B139:B141"/>
    <mergeCell ref="C139:C141"/>
    <mergeCell ref="D139:D141"/>
    <mergeCell ref="E139:E141"/>
    <mergeCell ref="O133:O135"/>
    <mergeCell ref="W133:W135"/>
    <mergeCell ref="A136:A138"/>
    <mergeCell ref="B136:B138"/>
    <mergeCell ref="C136:C138"/>
    <mergeCell ref="D136:D138"/>
    <mergeCell ref="E136:E138"/>
    <mergeCell ref="A133:A135"/>
    <mergeCell ref="B133:B135"/>
    <mergeCell ref="C133:C135"/>
    <mergeCell ref="D133:D135"/>
    <mergeCell ref="E133:E135"/>
    <mergeCell ref="F133:F135"/>
    <mergeCell ref="G127:G129"/>
    <mergeCell ref="H127:H129"/>
    <mergeCell ref="I127:I129"/>
    <mergeCell ref="O127:O129"/>
    <mergeCell ref="W127:W129"/>
    <mergeCell ref="F127:F129"/>
    <mergeCell ref="A130:A132"/>
    <mergeCell ref="B130:B132"/>
    <mergeCell ref="C130:C132"/>
    <mergeCell ref="D130:D132"/>
    <mergeCell ref="E130:E132"/>
    <mergeCell ref="A127:A129"/>
    <mergeCell ref="B127:B129"/>
    <mergeCell ref="C127:C129"/>
    <mergeCell ref="D127:D129"/>
    <mergeCell ref="E127:E129"/>
    <mergeCell ref="O115:O117"/>
    <mergeCell ref="W115:W117"/>
    <mergeCell ref="A124:A126"/>
    <mergeCell ref="B124:B126"/>
    <mergeCell ref="C124:C126"/>
    <mergeCell ref="D124:D126"/>
    <mergeCell ref="E124:E126"/>
    <mergeCell ref="A121:A123"/>
    <mergeCell ref="B121:B123"/>
    <mergeCell ref="C121:C123"/>
    <mergeCell ref="D121:D123"/>
    <mergeCell ref="E121:E123"/>
    <mergeCell ref="F124:F126"/>
    <mergeCell ref="G124:G126"/>
    <mergeCell ref="H124:H126"/>
    <mergeCell ref="I124:I126"/>
    <mergeCell ref="O124:O126"/>
    <mergeCell ref="W124:W126"/>
    <mergeCell ref="G121:G123"/>
    <mergeCell ref="H121:H123"/>
    <mergeCell ref="I121:I123"/>
    <mergeCell ref="O121:O123"/>
    <mergeCell ref="W121:W123"/>
    <mergeCell ref="F121:F123"/>
    <mergeCell ref="A118:A120"/>
    <mergeCell ref="B118:B120"/>
    <mergeCell ref="C118:C120"/>
    <mergeCell ref="D118:D120"/>
    <mergeCell ref="E118:E120"/>
    <mergeCell ref="H112:H114"/>
    <mergeCell ref="I112:I114"/>
    <mergeCell ref="O112:O114"/>
    <mergeCell ref="W112:W114"/>
    <mergeCell ref="A115:A117"/>
    <mergeCell ref="B115:B117"/>
    <mergeCell ref="C115:C117"/>
    <mergeCell ref="D115:D117"/>
    <mergeCell ref="E115:E117"/>
    <mergeCell ref="F115:F117"/>
    <mergeCell ref="F118:F120"/>
    <mergeCell ref="G118:G120"/>
    <mergeCell ref="H118:H120"/>
    <mergeCell ref="I118:I120"/>
    <mergeCell ref="O118:O120"/>
    <mergeCell ref="W118:W120"/>
    <mergeCell ref="G115:G117"/>
    <mergeCell ref="H115:H117"/>
    <mergeCell ref="I115:I117"/>
    <mergeCell ref="O109:O111"/>
    <mergeCell ref="W109:W111"/>
    <mergeCell ref="A112:A114"/>
    <mergeCell ref="B112:B114"/>
    <mergeCell ref="C112:C114"/>
    <mergeCell ref="D112:D114"/>
    <mergeCell ref="E112:E114"/>
    <mergeCell ref="F112:F114"/>
    <mergeCell ref="G112:G114"/>
    <mergeCell ref="A109:A111"/>
    <mergeCell ref="B109:B111"/>
    <mergeCell ref="C109:C111"/>
    <mergeCell ref="D109:D111"/>
    <mergeCell ref="E109:E111"/>
    <mergeCell ref="F109:F111"/>
    <mergeCell ref="G109:G111"/>
    <mergeCell ref="H109:H111"/>
    <mergeCell ref="I109:I111"/>
    <mergeCell ref="X104:X105"/>
    <mergeCell ref="A106:A108"/>
    <mergeCell ref="B106:B108"/>
    <mergeCell ref="C106:C108"/>
    <mergeCell ref="D106:D108"/>
    <mergeCell ref="E106:E108"/>
    <mergeCell ref="F106:F108"/>
    <mergeCell ref="G106:G108"/>
    <mergeCell ref="H106:H108"/>
    <mergeCell ref="I106:I108"/>
    <mergeCell ref="F103:F105"/>
    <mergeCell ref="G103:G105"/>
    <mergeCell ref="H103:H105"/>
    <mergeCell ref="I103:I105"/>
    <mergeCell ref="O103:O105"/>
    <mergeCell ref="W103:W105"/>
    <mergeCell ref="O106:O108"/>
    <mergeCell ref="W106:W108"/>
    <mergeCell ref="A5:W5"/>
    <mergeCell ref="A6:C6"/>
    <mergeCell ref="D6:E6"/>
    <mergeCell ref="F6:G6"/>
    <mergeCell ref="A7:W7"/>
    <mergeCell ref="J8:P8"/>
    <mergeCell ref="Q8:V8"/>
    <mergeCell ref="W8:W9"/>
    <mergeCell ref="T9:U9"/>
    <mergeCell ref="G8:I8"/>
    <mergeCell ref="G100:G102"/>
    <mergeCell ref="H100:H102"/>
    <mergeCell ref="I100:I102"/>
    <mergeCell ref="O100:O102"/>
    <mergeCell ref="W100:W102"/>
    <mergeCell ref="A103:A105"/>
    <mergeCell ref="B103:B105"/>
    <mergeCell ref="C103:C105"/>
    <mergeCell ref="D103:D105"/>
    <mergeCell ref="E103:E105"/>
    <mergeCell ref="A100:A102"/>
    <mergeCell ref="B100:B102"/>
    <mergeCell ref="C100:C102"/>
    <mergeCell ref="D100:D102"/>
    <mergeCell ref="E100:E102"/>
    <mergeCell ref="F100:F102"/>
    <mergeCell ref="A8:A9"/>
    <mergeCell ref="B8:B9"/>
    <mergeCell ref="C8:C9"/>
    <mergeCell ref="D8:E8"/>
    <mergeCell ref="F8:F9"/>
    <mergeCell ref="H10:H12"/>
  </mergeCells>
  <phoneticPr fontId="61" type="noConversion"/>
  <conditionalFormatting sqref="F10:G567">
    <cfRule type="cellIs" dxfId="97" priority="86" stopIfTrue="1" operator="equal">
      <formula>1</formula>
    </cfRule>
    <cfRule type="cellIs" dxfId="96" priority="83" operator="equal">
      <formula>"LEVE"</formula>
    </cfRule>
    <cfRule type="cellIs" dxfId="95" priority="84" operator="equal">
      <formula>"MODERADO"</formula>
    </cfRule>
    <cfRule type="cellIs" dxfId="94" priority="85" operator="equal">
      <formula>"GRAVE"</formula>
    </cfRule>
    <cfRule type="cellIs" dxfId="93" priority="87" stopIfTrue="1" operator="between">
      <formula>1.9</formula>
      <formula>3.1</formula>
    </cfRule>
    <cfRule type="cellIs" dxfId="92" priority="88" stopIfTrue="1" operator="equal">
      <formula>4</formula>
    </cfRule>
  </conditionalFormatting>
  <conditionalFormatting sqref="M10:M567">
    <cfRule type="expression" dxfId="91" priority="89">
      <formula>$J$100="No existe control para el riesgo"</formula>
    </cfRule>
  </conditionalFormatting>
  <conditionalFormatting sqref="N11:N567 O370 O373 O376 O379 O382 O385 O388 O391 O394 O397 O400 O403 O406 O409 O412 O415 O418 O421 O424 O427 O430 O433 O436 O439 O442 O445 O448 O451 O454 O457 O460 O463 O466 O469 O472 O475 O478 O481 O484 O487 O490 O493 O496 O499 O502 O505 O508 O511 O514 O517 O520 O523 O526 O529 O532 O535 O538 O541 O544 O547 O550 O553 O556 O559 O562 O565">
    <cfRule type="expression" dxfId="90" priority="90">
      <formula>$J$100="No existe control para el riesgo"</formula>
    </cfRule>
  </conditionalFormatting>
  <conditionalFormatting sqref="N10:O10 O13 O16 O19 O22 O25 O28 O31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 O316 O319 O322 O325 O328 O331 O334 O337 O340 O343 O346 O349 O352 O355 O358 O361 O364 O367">
    <cfRule type="expression" dxfId="89" priority="166">
      <formula>$J$100="No existe control para el riesgo"</formula>
    </cfRule>
  </conditionalFormatting>
  <conditionalFormatting sqref="O10:O369">
    <cfRule type="cellIs" dxfId="88" priority="167" operator="equal">
      <formula>"INEXISTENTE"</formula>
    </cfRule>
    <cfRule type="cellIs" dxfId="87" priority="168" operator="equal">
      <formula>"ACEPTABLE"</formula>
    </cfRule>
    <cfRule type="cellIs" dxfId="86" priority="169" operator="equal">
      <formula>"FUERTE"</formula>
    </cfRule>
    <cfRule type="cellIs" dxfId="85" priority="170" operator="equal">
      <formula>"DÉBIL"</formula>
    </cfRule>
  </conditionalFormatting>
  <conditionalFormatting sqref="O370:O567">
    <cfRule type="cellIs" dxfId="84" priority="91" operator="equal">
      <formula>"INEXISTENTE"</formula>
    </cfRule>
    <cfRule type="cellIs" dxfId="83" priority="92" operator="equal">
      <formula>"ACEPTABLE"</formula>
    </cfRule>
    <cfRule type="cellIs" dxfId="82" priority="93" operator="equal">
      <formula>"FUERTE"</formula>
    </cfRule>
    <cfRule type="cellIs" dxfId="81" priority="94" operator="equal">
      <formula>"DÉBIL"</formula>
    </cfRule>
  </conditionalFormatting>
  <conditionalFormatting sqref="P10:P567">
    <cfRule type="expression" dxfId="80" priority="4">
      <formula>$J10=0</formula>
    </cfRule>
  </conditionalFormatting>
  <conditionalFormatting sqref="S10:S567">
    <cfRule type="expression" dxfId="79" priority="172">
      <formula>Q10="ASUMIR"</formula>
    </cfRule>
  </conditionalFormatting>
  <conditionalFormatting sqref="T10:T567">
    <cfRule type="expression" dxfId="78" priority="6">
      <formula>Q10="ASUMIR"</formula>
    </cfRule>
    <cfRule type="expression" dxfId="77" priority="12">
      <formula>Q10=0</formula>
    </cfRule>
  </conditionalFormatting>
  <conditionalFormatting sqref="T13:U567">
    <cfRule type="expression" dxfId="76" priority="130">
      <formula>$Q13="ASUMIR"</formula>
    </cfRule>
  </conditionalFormatting>
  <conditionalFormatting sqref="T11:V11">
    <cfRule type="expression" dxfId="75" priority="158">
      <formula>$Q12="ASUMIR"</formula>
    </cfRule>
  </conditionalFormatting>
  <conditionalFormatting sqref="T11:V12">
    <cfRule type="expression" dxfId="74" priority="8">
      <formula>$Q12=0</formula>
    </cfRule>
  </conditionalFormatting>
  <conditionalFormatting sqref="T12:V12">
    <cfRule type="expression" dxfId="73" priority="7">
      <formula>$Q13="ASUMIR"</formula>
    </cfRule>
  </conditionalFormatting>
  <conditionalFormatting sqref="U10:U567">
    <cfRule type="expression" dxfId="72" priority="2">
      <formula>Q10=0</formula>
    </cfRule>
    <cfRule type="expression" dxfId="71" priority="3">
      <formula>Q10="ASUMIR"</formula>
    </cfRule>
  </conditionalFormatting>
  <conditionalFormatting sqref="V10:V369">
    <cfRule type="beginsWith" dxfId="70" priority="153" operator="beginsWith" text="Eficaz">
      <formula>LEFT((V10),LEN("Eficaz"))=("Eficaz")</formula>
    </cfRule>
    <cfRule type="beginsWith" dxfId="69" priority="154" operator="beginsWith" text="No eficaz">
      <formula>LEFT((V10),LEN("No eficaz"))=("No eficaz")</formula>
    </cfRule>
  </conditionalFormatting>
  <conditionalFormatting sqref="V10:V567">
    <cfRule type="expression" dxfId="68" priority="1">
      <formula>$Q10=0</formula>
    </cfRule>
    <cfRule type="expression" dxfId="67" priority="152">
      <formula>$Q10="ASUMIR"</formula>
    </cfRule>
  </conditionalFormatting>
  <conditionalFormatting sqref="V370">
    <cfRule type="expression" dxfId="66" priority="131">
      <formula>$Q370="ASUMIR"</formula>
    </cfRule>
  </conditionalFormatting>
  <conditionalFormatting sqref="V370:V411">
    <cfRule type="beginsWith" dxfId="65" priority="132" operator="beginsWith" text="Eficaz">
      <formula>LEFT((V370),LEN("Eficaz"))=("Eficaz")</formula>
    </cfRule>
    <cfRule type="beginsWith" dxfId="64" priority="133" operator="beginsWith" text="No eficaz">
      <formula>LEFT((V370),LEN("No eficaz"))=("No eficaz")</formula>
    </cfRule>
  </conditionalFormatting>
  <conditionalFormatting sqref="V412:V415">
    <cfRule type="expression" dxfId="63" priority="124">
      <formula>$Q412="ASUMIR"</formula>
    </cfRule>
  </conditionalFormatting>
  <conditionalFormatting sqref="V412:V456">
    <cfRule type="beginsWith" dxfId="62" priority="125" operator="beginsWith" text="Eficaz">
      <formula>LEFT((V412),LEN("Eficaz"))=("Eficaz")</formula>
    </cfRule>
    <cfRule type="beginsWith" dxfId="61" priority="126" operator="beginsWith" text="No eficaz">
      <formula>LEFT((V412),LEN("No eficaz"))=("No eficaz")</formula>
    </cfRule>
  </conditionalFormatting>
  <conditionalFormatting sqref="V457:V460">
    <cfRule type="expression" dxfId="60" priority="145">
      <formula>$Q457="ASUMIR"</formula>
    </cfRule>
  </conditionalFormatting>
  <conditionalFormatting sqref="V457:V501">
    <cfRule type="beginsWith" dxfId="59" priority="146" operator="beginsWith" text="Eficaz">
      <formula>LEFT((V457),LEN("Eficaz"))=("Eficaz")</formula>
    </cfRule>
    <cfRule type="beginsWith" dxfId="58" priority="147" operator="beginsWith" text="No eficaz">
      <formula>LEFT((V457),LEN("No eficaz"))=("No eficaz")</formula>
    </cfRule>
  </conditionalFormatting>
  <conditionalFormatting sqref="V502:V505">
    <cfRule type="expression" dxfId="57" priority="138">
      <formula>$Q502="ASUMIR"</formula>
    </cfRule>
  </conditionalFormatting>
  <conditionalFormatting sqref="V502:V546">
    <cfRule type="beginsWith" dxfId="56" priority="140" operator="beginsWith" text="No eficaz">
      <formula>LEFT((V502),LEN("No eficaz"))=("No eficaz")</formula>
    </cfRule>
    <cfRule type="beginsWith" dxfId="55" priority="139" operator="beginsWith" text="Eficaz">
      <formula>LEFT((V502),LEN("Eficaz"))=("Eficaz")</formula>
    </cfRule>
  </conditionalFormatting>
  <conditionalFormatting sqref="V547:V550">
    <cfRule type="expression" dxfId="54" priority="103">
      <formula>$Q547="ASUMIR"</formula>
    </cfRule>
  </conditionalFormatting>
  <conditionalFormatting sqref="V547:V567">
    <cfRule type="beginsWith" dxfId="53" priority="105" operator="beginsWith" text="No eficaz">
      <formula>LEFT((V547),LEN("No eficaz"))=("No eficaz")</formula>
    </cfRule>
    <cfRule type="beginsWith" dxfId="52" priority="104" operator="beginsWith" text="Eficaz">
      <formula>LEFT((V547),LEN("Eficaz"))=("Eficaz")</formula>
    </cfRule>
  </conditionalFormatting>
  <conditionalFormatting sqref="W10:W567">
    <cfRule type="containsText" dxfId="51" priority="107" operator="containsText" text="REQUIERE NUEVA ACCIÓN">
      <formula>NOT(ISERROR(SEARCH("REQUIERE NUEVA ACCIÓN",W10)))</formula>
    </cfRule>
    <cfRule type="containsText" dxfId="50" priority="108" operator="containsText" text="RIESGO CONTROLADO">
      <formula>NOT(ISERROR(SEARCH("RIESGO CONTROLADO",W10)))</formula>
    </cfRule>
    <cfRule type="containsText" dxfId="49" priority="106" operator="containsText" text="CONTINUA LA ACCIÓN ANTERIOR">
      <formula>NOT(ISERROR(SEARCH("CONTINUA LA ACCIÓN ANTERIOR",W10)))</formula>
    </cfRule>
  </conditionalFormatting>
  <dataValidations count="7">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T1" xr:uid="{F05D0943-E6C8-4AC2-AC7C-6749137F35F8}">
      <formula1>INDIRECT($Q100:$Q144)</formula1>
    </dataValidation>
    <dataValidation type="list" allowBlank="1" showErrorMessage="1" promptTitle="SITUACION DEL RIESGO" prompt="Evalue luego del seguimiento el riesgo, para ello tenga en cuenta los resultados de:_x000a_- Medición y el análisis del indicador de riesgo_x000a_-Dificultades para la aplicación del control existente_x000a_-El cumplimiento y eficacia de la acción plantea" sqref="W10:W567" xr:uid="{603C4D50-C0E7-4728-905A-1CFE1A977265}">
      <formula1>"RIESGO CONTROLADO,REQUIERE NUEVA ACCIÓN,CONTINUA LA ACCIÓN ANTERIOR"</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T568:T1047994" xr:uid="{15C309FF-FBA7-4158-AC83-C99B0A2D67BF}">
      <formula1>INDIRECT($Q577:$Q1149)</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T1047995:T1048576" xr:uid="{6593A816-37AF-4C29-8A26-143847FE31DB}">
      <formula1>INDIRECT($Q1:$Q1048004)</formula1>
    </dataValidation>
    <dataValidation type="list" allowBlank="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 sqref="V10:V567" xr:uid="{EAB3D80E-CB6B-4DAF-8F38-8EA893414606}">
      <formula1>INDIRECT(T10)</formula1>
    </dataValidation>
    <dataValidation type="list" allowBlank="1" showInputMessage="1" showErrorMessage="1" sqref="T10:T567" xr:uid="{04982559-CBA0-44B0-99B8-46E03CC4454A}">
      <formula1>INDIRECT($Q10)</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T3:T8" xr:uid="{54FB3483-F5E8-432C-A404-872F21FEE287}">
      <formula1>INDIRECT($Q102:$Q568)</formula1>
    </dataValidation>
  </dataValidation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605932-1256-4DB7-BDAB-18E536DE279F}">
  <dimension ref="A1:X1436"/>
  <sheetViews>
    <sheetView showGridLines="0" topLeftCell="A328" zoomScaleNormal="100" workbookViewId="0">
      <selection activeCell="H73" sqref="H73:H75"/>
    </sheetView>
  </sheetViews>
  <sheetFormatPr baseColWidth="10" defaultColWidth="12.5703125" defaultRowHeight="12.75" customHeight="1" x14ac:dyDescent="0.2"/>
  <cols>
    <col min="1" max="1" width="5.28515625" style="58" customWidth="1"/>
    <col min="2" max="2" width="21.85546875" style="58" hidden="1" customWidth="1"/>
    <col min="3" max="3" width="9.140625" style="58" hidden="1" customWidth="1"/>
    <col min="4" max="4" width="10.140625" style="58" hidden="1" customWidth="1"/>
    <col min="5" max="5" width="36.140625" style="58" customWidth="1"/>
    <col min="6" max="6" width="16.85546875" style="58" customWidth="1"/>
    <col min="7" max="7" width="28.85546875" style="58" customWidth="1"/>
    <col min="8" max="8" width="27.5703125" style="58" customWidth="1"/>
    <col min="9" max="10" width="35.7109375" style="58" customWidth="1"/>
    <col min="11" max="11" width="22.85546875" style="58" customWidth="1"/>
    <col min="12" max="12" width="26" style="58" customWidth="1"/>
    <col min="13" max="13" width="13.42578125" style="58" customWidth="1"/>
    <col min="14" max="14" width="14.140625" style="58" customWidth="1"/>
    <col min="15" max="15" width="17.140625" style="58" customWidth="1"/>
    <col min="16" max="16" width="43.42578125" style="58" customWidth="1"/>
    <col min="17" max="17" width="19.42578125" style="58" customWidth="1"/>
    <col min="18" max="19" width="20.7109375" style="58" customWidth="1"/>
    <col min="20" max="20" width="26.28515625" style="58" customWidth="1"/>
    <col min="21" max="22" width="30.7109375" style="58" customWidth="1"/>
    <col min="23" max="23" width="24.85546875" style="58" customWidth="1"/>
    <col min="24" max="24" width="11.42578125" style="58" customWidth="1"/>
    <col min="25" max="16384" width="12.5703125" style="58"/>
  </cols>
  <sheetData>
    <row r="1" spans="1:24" s="56" customFormat="1" ht="17.25" customHeight="1" x14ac:dyDescent="0.2">
      <c r="A1" s="175"/>
      <c r="B1" s="175"/>
      <c r="C1" s="175"/>
      <c r="D1" s="205"/>
      <c r="E1" s="205"/>
      <c r="F1" s="205"/>
      <c r="G1" s="205"/>
      <c r="H1" s="205"/>
      <c r="I1" s="205"/>
      <c r="J1" s="205"/>
      <c r="K1" s="205"/>
      <c r="L1" s="205"/>
      <c r="M1" s="205"/>
      <c r="N1" s="205"/>
      <c r="O1" s="205"/>
      <c r="P1" s="205"/>
      <c r="Q1" s="205"/>
      <c r="R1" s="205"/>
      <c r="S1" s="205"/>
      <c r="T1" s="205"/>
      <c r="U1" s="205"/>
      <c r="V1" s="177" t="s">
        <v>49</v>
      </c>
      <c r="W1" s="178" t="str">
        <f>'01-Mapa de Riesgos'!U1</f>
        <v>1313-SIG-F13</v>
      </c>
      <c r="X1" s="55"/>
    </row>
    <row r="2" spans="1:24" s="56" customFormat="1" ht="17.25" customHeight="1" x14ac:dyDescent="0.2">
      <c r="A2" s="175"/>
      <c r="B2" s="175"/>
      <c r="C2" s="175"/>
      <c r="D2" s="158" t="s">
        <v>51</v>
      </c>
      <c r="E2" s="176"/>
      <c r="F2" s="466" t="s">
        <v>474</v>
      </c>
      <c r="G2" s="466"/>
      <c r="H2" s="466"/>
      <c r="I2" s="466"/>
      <c r="J2" s="466"/>
      <c r="K2" s="466"/>
      <c r="L2" s="466"/>
      <c r="M2" s="466"/>
      <c r="N2" s="466"/>
      <c r="O2" s="466"/>
      <c r="P2" s="466"/>
      <c r="Q2" s="466"/>
      <c r="R2" s="466"/>
      <c r="S2" s="466"/>
      <c r="T2" s="466"/>
      <c r="U2" s="467"/>
      <c r="V2" s="179" t="s">
        <v>292</v>
      </c>
      <c r="W2" s="180">
        <f>'01-Mapa de Riesgos'!U2</f>
        <v>2</v>
      </c>
      <c r="X2" s="55"/>
    </row>
    <row r="3" spans="1:24" s="56" customFormat="1" ht="17.25" customHeight="1" x14ac:dyDescent="0.2">
      <c r="A3" s="175"/>
      <c r="B3" s="175"/>
      <c r="C3" s="175"/>
      <c r="D3" s="158" t="s">
        <v>47</v>
      </c>
      <c r="E3" s="176"/>
      <c r="F3" s="466" t="s">
        <v>475</v>
      </c>
      <c r="G3" s="466"/>
      <c r="H3" s="466"/>
      <c r="I3" s="466"/>
      <c r="J3" s="466"/>
      <c r="K3" s="466"/>
      <c r="L3" s="466"/>
      <c r="M3" s="466"/>
      <c r="N3" s="466"/>
      <c r="O3" s="466"/>
      <c r="P3" s="466"/>
      <c r="Q3" s="466"/>
      <c r="R3" s="466"/>
      <c r="S3" s="466"/>
      <c r="T3" s="466"/>
      <c r="U3" s="467"/>
      <c r="V3" s="179" t="s">
        <v>293</v>
      </c>
      <c r="W3" s="181">
        <f>'01-Mapa de Riesgos'!U3</f>
        <v>46071</v>
      </c>
      <c r="X3" s="55"/>
    </row>
    <row r="4" spans="1:24" s="56" customFormat="1" ht="17.25" customHeight="1" thickBot="1" x14ac:dyDescent="0.25">
      <c r="A4" s="175"/>
      <c r="B4" s="175"/>
      <c r="C4" s="175"/>
      <c r="D4" s="158"/>
      <c r="E4" s="176"/>
      <c r="F4" s="466" t="s">
        <v>480</v>
      </c>
      <c r="G4" s="466"/>
      <c r="H4" s="466"/>
      <c r="I4" s="466"/>
      <c r="J4" s="466"/>
      <c r="K4" s="466"/>
      <c r="L4" s="466"/>
      <c r="M4" s="466"/>
      <c r="N4" s="466"/>
      <c r="O4" s="466"/>
      <c r="P4" s="466"/>
      <c r="Q4" s="466"/>
      <c r="R4" s="466"/>
      <c r="S4" s="466"/>
      <c r="T4" s="466"/>
      <c r="U4" s="467"/>
      <c r="V4" s="182" t="s">
        <v>294</v>
      </c>
      <c r="W4" s="183" t="s">
        <v>473</v>
      </c>
      <c r="X4" s="55"/>
    </row>
    <row r="5" spans="1:24" s="56" customFormat="1" ht="36" customHeight="1" thickBot="1" x14ac:dyDescent="0.25">
      <c r="A5" s="427"/>
      <c r="B5" s="428"/>
      <c r="C5" s="428"/>
      <c r="D5" s="428"/>
      <c r="E5" s="428"/>
      <c r="F5" s="428"/>
      <c r="G5" s="428"/>
      <c r="H5" s="428"/>
      <c r="I5" s="428"/>
      <c r="J5" s="428"/>
      <c r="K5" s="428"/>
      <c r="L5" s="428"/>
      <c r="M5" s="428"/>
      <c r="N5" s="428"/>
      <c r="O5" s="428"/>
      <c r="P5" s="428"/>
      <c r="Q5" s="428"/>
      <c r="R5" s="428"/>
      <c r="S5" s="428"/>
      <c r="T5" s="428"/>
      <c r="U5" s="428"/>
      <c r="V5" s="428"/>
      <c r="W5" s="428"/>
      <c r="X5" s="55"/>
    </row>
    <row r="6" spans="1:24" s="56" customFormat="1" ht="27.75" customHeight="1" thickBot="1" x14ac:dyDescent="0.25">
      <c r="A6" s="429"/>
      <c r="B6" s="430"/>
      <c r="C6" s="430"/>
      <c r="D6" s="431" t="s">
        <v>509</v>
      </c>
      <c r="E6" s="432"/>
      <c r="F6" s="433"/>
      <c r="G6" s="434"/>
      <c r="H6" s="206"/>
      <c r="M6" s="206"/>
      <c r="N6" s="175"/>
      <c r="O6" s="175"/>
      <c r="P6" s="175"/>
      <c r="Q6" s="206"/>
      <c r="R6" s="206"/>
      <c r="S6" s="206"/>
      <c r="T6" s="206"/>
      <c r="U6" s="175"/>
      <c r="V6" s="175"/>
      <c r="W6" s="175"/>
      <c r="X6" s="55"/>
    </row>
    <row r="7" spans="1:24" s="56" customFormat="1" ht="12.75" customHeight="1" thickBot="1" x14ac:dyDescent="0.25">
      <c r="A7" s="435"/>
      <c r="B7" s="428"/>
      <c r="C7" s="428"/>
      <c r="D7" s="428"/>
      <c r="E7" s="428"/>
      <c r="F7" s="428"/>
      <c r="G7" s="428"/>
      <c r="H7" s="428"/>
      <c r="I7" s="428"/>
      <c r="J7" s="428"/>
      <c r="K7" s="428"/>
      <c r="L7" s="428"/>
      <c r="M7" s="428"/>
      <c r="N7" s="428"/>
      <c r="O7" s="428"/>
      <c r="P7" s="428"/>
      <c r="Q7" s="428"/>
      <c r="R7" s="428"/>
      <c r="S7" s="428"/>
      <c r="T7" s="428"/>
      <c r="U7" s="428"/>
      <c r="V7" s="428"/>
      <c r="W7" s="428"/>
      <c r="X7" s="55"/>
    </row>
    <row r="8" spans="1:24" s="56" customFormat="1" ht="33.75" customHeight="1" x14ac:dyDescent="0.2">
      <c r="A8" s="458" t="s">
        <v>43</v>
      </c>
      <c r="B8" s="436" t="s">
        <v>341</v>
      </c>
      <c r="C8" s="436" t="s">
        <v>342</v>
      </c>
      <c r="D8" s="436" t="s">
        <v>58</v>
      </c>
      <c r="E8" s="437"/>
      <c r="F8" s="436" t="s">
        <v>56</v>
      </c>
      <c r="G8" s="436" t="s">
        <v>45</v>
      </c>
      <c r="H8" s="436"/>
      <c r="I8" s="436"/>
      <c r="J8" s="436" t="s">
        <v>44</v>
      </c>
      <c r="K8" s="436"/>
      <c r="L8" s="436"/>
      <c r="M8" s="436"/>
      <c r="N8" s="436"/>
      <c r="O8" s="436"/>
      <c r="P8" s="436"/>
      <c r="Q8" s="436" t="s">
        <v>61</v>
      </c>
      <c r="R8" s="437"/>
      <c r="S8" s="437"/>
      <c r="T8" s="437"/>
      <c r="U8" s="437"/>
      <c r="V8" s="437"/>
      <c r="W8" s="438" t="s">
        <v>450</v>
      </c>
      <c r="X8" s="55"/>
    </row>
    <row r="9" spans="1:24" s="56" customFormat="1" ht="33.75" customHeight="1" thickBot="1" x14ac:dyDescent="0.25">
      <c r="A9" s="459"/>
      <c r="B9" s="460"/>
      <c r="C9" s="460"/>
      <c r="D9" s="212" t="s">
        <v>54</v>
      </c>
      <c r="E9" s="212" t="s">
        <v>1</v>
      </c>
      <c r="F9" s="460"/>
      <c r="G9" s="212" t="s">
        <v>449</v>
      </c>
      <c r="H9" s="213" t="s">
        <v>445</v>
      </c>
      <c r="I9" s="213" t="s">
        <v>446</v>
      </c>
      <c r="J9" s="212" t="s">
        <v>66</v>
      </c>
      <c r="K9" s="212" t="s">
        <v>264</v>
      </c>
      <c r="L9" s="212" t="s">
        <v>265</v>
      </c>
      <c r="M9" s="212" t="s">
        <v>46</v>
      </c>
      <c r="N9" s="212" t="s">
        <v>266</v>
      </c>
      <c r="O9" s="212" t="s">
        <v>267</v>
      </c>
      <c r="P9" s="213" t="s">
        <v>514</v>
      </c>
      <c r="Q9" s="212" t="s">
        <v>196</v>
      </c>
      <c r="R9" s="212" t="s">
        <v>197</v>
      </c>
      <c r="S9" s="212" t="s">
        <v>198</v>
      </c>
      <c r="T9" s="440" t="s">
        <v>515</v>
      </c>
      <c r="U9" s="441"/>
      <c r="V9" s="237" t="s">
        <v>448</v>
      </c>
      <c r="W9" s="439"/>
      <c r="X9" s="57"/>
    </row>
    <row r="10" spans="1:24" ht="12.75" customHeight="1" x14ac:dyDescent="0.2">
      <c r="A10" s="457">
        <v>1</v>
      </c>
      <c r="B10" s="457" t="e">
        <f>'01-Mapa de Riesgos'!#REF!</f>
        <v>#REF!</v>
      </c>
      <c r="C10" s="456" t="e">
        <f>+'01-Mapa de Riesgos'!#REF!</f>
        <v>#REF!</v>
      </c>
      <c r="D10" s="456" t="e">
        <f>'01-Mapa de Riesgos'!#REF!</f>
        <v>#REF!</v>
      </c>
      <c r="E10" s="456" t="str">
        <f>'01-Mapa de Riesgos'!N11</f>
        <v>Posibilidad de afectación reputacional  por la desactualización de las propuestas curriculares de los programas académicos,    debido a la poca apropiación de la cultura de la autorreflexión, autoevaluación y autorregulación promovida desde el Proyecto Educativo Institucional, que busca la calidad y la excelencia académica.</v>
      </c>
      <c r="F10" s="442" t="str">
        <f>'02-Mapa de riesgo'!AD11</f>
        <v>MODERADO</v>
      </c>
      <c r="G10" s="442" t="str">
        <f>'02-Mapa de riesgo'!AE11</f>
        <v># de programas renovados</v>
      </c>
      <c r="H10" s="445"/>
      <c r="I10" s="445"/>
      <c r="J10" s="236" t="str">
        <f>'02-Mapa de riesgo'!G11</f>
        <v>Sesiones de acompañamiento a los programas académicos y sus respectivos registros 
Balance anual del acompañamiento realizado a los programas académicos</v>
      </c>
      <c r="K10" s="207">
        <f>'02-Mapa de riesgo'!L11</f>
        <v>0</v>
      </c>
      <c r="L10" s="207" t="str">
        <f>'02-Mapa de riesgo'!Q11</f>
        <v>Contratista</v>
      </c>
      <c r="M10" s="208" t="str">
        <f>'02-Mapa de riesgo'!U11</f>
        <v>Oportuno</v>
      </c>
      <c r="N10" s="208" t="str">
        <f>'02-Mapa de riesgo'!Z11</f>
        <v>Preventivo</v>
      </c>
      <c r="O10" s="448" t="str">
        <f>'02-Mapa de riesgo'!AB11</f>
        <v>ACEPTABLE</v>
      </c>
      <c r="P10" s="157"/>
      <c r="Q10" s="210" t="str">
        <f>'02-Mapa de riesgo'!AG11</f>
        <v>COMPARTIR</v>
      </c>
      <c r="R10" s="210" t="str">
        <f>'02-Mapa de riesgo'!AH11</f>
        <v>Acompañamiento a los programas académicos con renovación curricular formalizada.</v>
      </c>
      <c r="S10" s="211" t="str">
        <f>'02-Mapa de riesgo'!AJ11</f>
        <v>Vicerrectoría Académica,
Facultades y programas académicos</v>
      </c>
      <c r="T10" s="156"/>
      <c r="U10" s="157"/>
      <c r="V10" s="157"/>
      <c r="W10" s="451"/>
      <c r="X10" s="159"/>
    </row>
    <row r="11" spans="1:24" ht="12.75" customHeight="1" x14ac:dyDescent="0.2">
      <c r="A11" s="443"/>
      <c r="B11" s="443"/>
      <c r="C11" s="443"/>
      <c r="D11" s="443"/>
      <c r="E11" s="443"/>
      <c r="F11" s="443"/>
      <c r="G11" s="443"/>
      <c r="H11" s="446"/>
      <c r="I11" s="446"/>
      <c r="J11" s="236" t="str">
        <f>'02-Mapa de riesgo'!G12</f>
        <v>Aprobación de las renovaciones curriculares de los programas académicos por parte del comité central de curriculo y evaluación o comité central de prosgrados  según corresponda</v>
      </c>
      <c r="K11" s="207">
        <f>'02-Mapa de riesgo'!L12</f>
        <v>0</v>
      </c>
      <c r="L11" s="207" t="str">
        <f>'02-Mapa de riesgo'!Q12</f>
        <v>Contratista</v>
      </c>
      <c r="M11" s="208" t="str">
        <f>'02-Mapa de riesgo'!U12</f>
        <v>Oportuno</v>
      </c>
      <c r="N11" s="208" t="str">
        <f>'02-Mapa de riesgo'!Z12</f>
        <v>Preventivo</v>
      </c>
      <c r="O11" s="449"/>
      <c r="P11" s="157"/>
      <c r="Q11" s="210" t="str">
        <f>'02-Mapa de riesgo'!AG12</f>
        <v>COMPARTIR</v>
      </c>
      <c r="R11" s="210" t="str">
        <f>'02-Mapa de riesgo'!AH12</f>
        <v>Asesoría a los programas académicos con la renovación curricular formalizada, en la implementación de: prácticas educativas innovadoras, identidad institucional, plan de valoración y seguimientos de los resultados de aprendizaje y plan de mejoramiento continuo.</v>
      </c>
      <c r="S11" s="211" t="str">
        <f>'02-Mapa de riesgo'!AJ12</f>
        <v>Vicerrectoría Académica,
Facultades y programas académicos</v>
      </c>
      <c r="T11" s="156"/>
      <c r="U11" s="157"/>
      <c r="V11" s="157"/>
      <c r="W11" s="452"/>
      <c r="X11" s="159"/>
    </row>
    <row r="12" spans="1:24" ht="12.75" customHeight="1" x14ac:dyDescent="0.2">
      <c r="A12" s="444"/>
      <c r="B12" s="444"/>
      <c r="C12" s="444"/>
      <c r="D12" s="444"/>
      <c r="E12" s="444"/>
      <c r="F12" s="444"/>
      <c r="G12" s="444"/>
      <c r="H12" s="447"/>
      <c r="I12" s="447"/>
      <c r="J12" s="236">
        <f>'02-Mapa de riesgo'!G13</f>
        <v>0</v>
      </c>
      <c r="K12" s="207">
        <f>'02-Mapa de riesgo'!L13</f>
        <v>0</v>
      </c>
      <c r="L12" s="207">
        <f>'02-Mapa de riesgo'!Q13</f>
        <v>0</v>
      </c>
      <c r="M12" s="208">
        <f>'02-Mapa de riesgo'!U13</f>
        <v>0</v>
      </c>
      <c r="N12" s="208">
        <f>'02-Mapa de riesgo'!Z13</f>
        <v>0</v>
      </c>
      <c r="O12" s="450"/>
      <c r="P12" s="157"/>
      <c r="Q12" s="210">
        <f>'02-Mapa de riesgo'!AG13</f>
        <v>0</v>
      </c>
      <c r="R12" s="210">
        <f>'02-Mapa de riesgo'!AH13</f>
        <v>0</v>
      </c>
      <c r="S12" s="211">
        <f>'02-Mapa de riesgo'!AJ13</f>
        <v>0</v>
      </c>
      <c r="T12" s="156"/>
      <c r="U12" s="157"/>
      <c r="V12" s="157"/>
      <c r="W12" s="453"/>
      <c r="X12" s="159"/>
    </row>
    <row r="13" spans="1:24" ht="12.75" customHeight="1" x14ac:dyDescent="0.2">
      <c r="A13" s="454">
        <v>2</v>
      </c>
      <c r="B13" s="454" t="e">
        <f>'01-Mapa de Riesgos'!#REF!</f>
        <v>#REF!</v>
      </c>
      <c r="C13" s="455" t="e">
        <f>+'01-Mapa de Riesgos'!#REF!</f>
        <v>#REF!</v>
      </c>
      <c r="D13" s="455" t="e">
        <f>'01-Mapa de Riesgos'!#REF!</f>
        <v>#REF!</v>
      </c>
      <c r="E13" s="456" t="str">
        <f>'01-Mapa de Riesgos'!N14</f>
        <v>Posibilidad de afectación reputacional  por no obtener la renovación del registro calificado de un programa académico   por la inoportuna solicitud del mismo o por el incumplimiento de las condiciones de calidad exigidas por el Ministerio de Educación Nacional.</v>
      </c>
      <c r="F13" s="442" t="str">
        <f>'02-Mapa de riesgo'!AD14</f>
        <v>LEVE</v>
      </c>
      <c r="G13" s="442" t="str">
        <f>'02-Mapa de riesgo'!AE14</f>
        <v>No. de programas a los que el MEN no le otorga renovación de registro calificado / No. total de programas activos en la vigencia</v>
      </c>
      <c r="H13" s="464"/>
      <c r="I13" s="464"/>
      <c r="J13" s="236" t="str">
        <f>'02-Mapa de riesgo'!G14</f>
        <v>Seguimiento a las fechas de vencimiento de los registros calificados</v>
      </c>
      <c r="K13" s="207">
        <f>'02-Mapa de riesgo'!L14</f>
        <v>0</v>
      </c>
      <c r="L13" s="207" t="str">
        <f>'02-Mapa de riesgo'!Q14</f>
        <v>Profesional Transitorio</v>
      </c>
      <c r="M13" s="208" t="str">
        <f>'02-Mapa de riesgo'!U14</f>
        <v>Oportuno</v>
      </c>
      <c r="N13" s="208" t="str">
        <f>'02-Mapa de riesgo'!Z14</f>
        <v>Preventivo</v>
      </c>
      <c r="O13" s="448" t="str">
        <f>'02-Mapa de riesgo'!AB14</f>
        <v>ACEPTABLE</v>
      </c>
      <c r="P13" s="157"/>
      <c r="Q13" s="210" t="str">
        <f>'02-Mapa de riesgo'!AG14</f>
        <v>ASUMIR</v>
      </c>
      <c r="R13" s="210">
        <f>'02-Mapa de riesgo'!AH14</f>
        <v>0</v>
      </c>
      <c r="S13" s="211">
        <f>'02-Mapa de riesgo'!AJ14</f>
        <v>0</v>
      </c>
      <c r="T13" s="156"/>
      <c r="U13" s="157"/>
      <c r="V13" s="157"/>
      <c r="W13" s="465"/>
      <c r="X13" s="159"/>
    </row>
    <row r="14" spans="1:24" ht="12.75" customHeight="1" x14ac:dyDescent="0.2">
      <c r="A14" s="443"/>
      <c r="B14" s="443"/>
      <c r="C14" s="443"/>
      <c r="D14" s="443"/>
      <c r="E14" s="443"/>
      <c r="F14" s="443"/>
      <c r="G14" s="443"/>
      <c r="H14" s="446"/>
      <c r="I14" s="446"/>
      <c r="J14" s="236" t="str">
        <f>'02-Mapa de riesgo'!G15</f>
        <v>Memorando a cada facultad y programa recordando la fecha de vencimiento y la fecha oportuna de solicitud de renovación del registro calificad</v>
      </c>
      <c r="K14" s="207">
        <f>'02-Mapa de riesgo'!L15</f>
        <v>0</v>
      </c>
      <c r="L14" s="207" t="str">
        <f>'02-Mapa de riesgo'!Q15</f>
        <v>Profesional Transitorio</v>
      </c>
      <c r="M14" s="208" t="str">
        <f>'02-Mapa de riesgo'!U15</f>
        <v>Oportuno</v>
      </c>
      <c r="N14" s="208" t="str">
        <f>'02-Mapa de riesgo'!Z15</f>
        <v>Preventivo</v>
      </c>
      <c r="O14" s="449"/>
      <c r="P14" s="157"/>
      <c r="Q14" s="210" t="str">
        <f>'02-Mapa de riesgo'!AG15</f>
        <v>ASUMIR</v>
      </c>
      <c r="R14" s="210">
        <f>'02-Mapa de riesgo'!AH15</f>
        <v>0</v>
      </c>
      <c r="S14" s="211">
        <f>'02-Mapa de riesgo'!AJ15</f>
        <v>0</v>
      </c>
      <c r="T14" s="156"/>
      <c r="U14" s="157"/>
      <c r="V14" s="157"/>
      <c r="W14" s="452"/>
      <c r="X14" s="461"/>
    </row>
    <row r="15" spans="1:24" ht="12.75" customHeight="1" x14ac:dyDescent="0.2">
      <c r="A15" s="444"/>
      <c r="B15" s="444"/>
      <c r="C15" s="444"/>
      <c r="D15" s="444"/>
      <c r="E15" s="444"/>
      <c r="F15" s="444"/>
      <c r="G15" s="444"/>
      <c r="H15" s="447"/>
      <c r="I15" s="447"/>
      <c r="J15" s="236" t="str">
        <f>'02-Mapa de riesgo'!G16</f>
        <v>Asesoria a los programas sobre la aplicación de la política académica curricular institucional</v>
      </c>
      <c r="K15" s="207">
        <f>'02-Mapa de riesgo'!L16</f>
        <v>0</v>
      </c>
      <c r="L15" s="207" t="str">
        <f>'02-Mapa de riesgo'!Q16</f>
        <v>Profesional Transitorio</v>
      </c>
      <c r="M15" s="208" t="str">
        <f>'02-Mapa de riesgo'!U16</f>
        <v>Oportuno</v>
      </c>
      <c r="N15" s="208" t="str">
        <f>'02-Mapa de riesgo'!Z16</f>
        <v>Preventivo</v>
      </c>
      <c r="O15" s="450"/>
      <c r="P15" s="157"/>
      <c r="Q15" s="210" t="str">
        <f>'02-Mapa de riesgo'!AG16</f>
        <v>ASUMIR</v>
      </c>
      <c r="R15" s="210">
        <f>'02-Mapa de riesgo'!AH16</f>
        <v>0</v>
      </c>
      <c r="S15" s="211">
        <f>'02-Mapa de riesgo'!AJ16</f>
        <v>0</v>
      </c>
      <c r="T15" s="156"/>
      <c r="U15" s="157"/>
      <c r="V15" s="157"/>
      <c r="W15" s="453"/>
      <c r="X15" s="462"/>
    </row>
    <row r="16" spans="1:24" ht="12.75" customHeight="1" x14ac:dyDescent="0.2">
      <c r="A16" s="454">
        <v>3</v>
      </c>
      <c r="B16" s="454" t="e">
        <f>'01-Mapa de Riesgos'!#REF!</f>
        <v>#REF!</v>
      </c>
      <c r="C16" s="455" t="e">
        <f>+'01-Mapa de Riesgos'!#REF!</f>
        <v>#REF!</v>
      </c>
      <c r="D16" s="455" t="e">
        <f>'01-Mapa de Riesgos'!#REF!</f>
        <v>#REF!</v>
      </c>
      <c r="E16" s="456" t="str">
        <f>'01-Mapa de Riesgos'!N17</f>
        <v>Posibilidad de afectación económica y reputacional  por incorrecta asignación de puntos que implique devolución de dinero por parte del docente,    debido a vacios en la norma y falta de automatización del proceso.</v>
      </c>
      <c r="F16" s="442" t="str">
        <f>'02-Mapa de riesgo'!AD17</f>
        <v>MODERADO</v>
      </c>
      <c r="G16" s="442" t="str">
        <f>'02-Mapa de riesgo'!AE17</f>
        <v>Monto del valor excedido</v>
      </c>
      <c r="H16" s="463"/>
      <c r="I16" s="464"/>
      <c r="J16" s="236" t="str">
        <f>'02-Mapa de riesgo'!G17</f>
        <v>Verificar el cumplimiento de los requisitos exigidos en la Reglamentación externa e interna, realizando los procesos adecuadamente, con la colaboración de especialistas académicos. Revisión de los Actos Administrativos (Resolución de Rectoría) elaborados, de acuerdo con el estudio preliminar aprobado en Acta.</v>
      </c>
      <c r="K16" s="207" t="str">
        <f>'02-Mapa de riesgo'!L17</f>
        <v>Documentos digitales- Sistema información CIARP</v>
      </c>
      <c r="L16" s="207" t="str">
        <f>'02-Mapa de riesgo'!Q17</f>
        <v>Secretaria General</v>
      </c>
      <c r="M16" s="208" t="str">
        <f>'02-Mapa de riesgo'!U17</f>
        <v>Oportuno</v>
      </c>
      <c r="N16" s="208" t="str">
        <f>'02-Mapa de riesgo'!Z17</f>
        <v>Preventivo</v>
      </c>
      <c r="O16" s="448" t="str">
        <f>'02-Mapa de riesgo'!AB17</f>
        <v>ACEPTABLE</v>
      </c>
      <c r="P16" s="157"/>
      <c r="Q16" s="210" t="str">
        <f>'02-Mapa de riesgo'!AG17</f>
        <v>COMPARTIR</v>
      </c>
      <c r="R16" s="210" t="str">
        <f>'02-Mapa de riesgo'!AH17</f>
        <v>el Comité de Asignación contrasta con el 1279, la Secretaria General verifica que el acto administrativo de cuenta de lo aprobado en el acto administrativo de CIARP</v>
      </c>
      <c r="S16" s="211" t="str">
        <f>'02-Mapa de riesgo'!AJ17</f>
        <v xml:space="preserve">CIARP
Secretaria General </v>
      </c>
      <c r="T16" s="156"/>
      <c r="U16" s="157"/>
      <c r="V16" s="157"/>
      <c r="W16" s="465"/>
      <c r="X16" s="59"/>
    </row>
    <row r="17" spans="1:24" ht="12.75" customHeight="1" x14ac:dyDescent="0.2">
      <c r="A17" s="443"/>
      <c r="B17" s="443"/>
      <c r="C17" s="443"/>
      <c r="D17" s="443"/>
      <c r="E17" s="443"/>
      <c r="F17" s="443"/>
      <c r="G17" s="443"/>
      <c r="H17" s="446"/>
      <c r="I17" s="446"/>
      <c r="J17" s="236" t="str">
        <f>'02-Mapa de riesgo'!G18</f>
        <v>Verificación de los procesos y puntos aplicados realizadas en las Auditorias externas e internas</v>
      </c>
      <c r="K17" s="207">
        <f>'02-Mapa de riesgo'!L18</f>
        <v>0</v>
      </c>
      <c r="L17" s="207" t="str">
        <f>'02-Mapa de riesgo'!Q18</f>
        <v>Transitorios Profesional Administrativo/ Control Interno</v>
      </c>
      <c r="M17" s="208" t="str">
        <f>'02-Mapa de riesgo'!U18</f>
        <v>Oportuno</v>
      </c>
      <c r="N17" s="208" t="str">
        <f>'02-Mapa de riesgo'!Z18</f>
        <v>Detectivo</v>
      </c>
      <c r="O17" s="449"/>
      <c r="P17" s="157"/>
      <c r="Q17" s="210" t="str">
        <f>'02-Mapa de riesgo'!AG18</f>
        <v>COMPARTIR</v>
      </c>
      <c r="R17" s="210" t="str">
        <f>'02-Mapa de riesgo'!AH18</f>
        <v>Se realiza la auditoria cuando corresponda de acuerdo al muestreo</v>
      </c>
      <c r="S17" s="211" t="str">
        <f>'02-Mapa de riesgo'!AJ18</f>
        <v>CIARP
Entes de control</v>
      </c>
      <c r="T17" s="156"/>
      <c r="U17" s="157"/>
      <c r="V17" s="157"/>
      <c r="W17" s="452"/>
      <c r="X17" s="59"/>
    </row>
    <row r="18" spans="1:24" ht="12.75" customHeight="1" x14ac:dyDescent="0.2">
      <c r="A18" s="444"/>
      <c r="B18" s="444"/>
      <c r="C18" s="444"/>
      <c r="D18" s="444"/>
      <c r="E18" s="444"/>
      <c r="F18" s="444"/>
      <c r="G18" s="444"/>
      <c r="H18" s="447"/>
      <c r="I18" s="447"/>
      <c r="J18" s="236" t="str">
        <f>'02-Mapa de riesgo'!G19</f>
        <v>Verificación de los puntos aplicados a nómina o contratación vigente</v>
      </c>
      <c r="K18" s="207">
        <f>'02-Mapa de riesgo'!L19</f>
        <v>0</v>
      </c>
      <c r="L18" s="207" t="str">
        <f>'02-Mapa de riesgo'!Q19</f>
        <v>Transitorios Profesional Administrativo/ Profesional de Nómina</v>
      </c>
      <c r="M18" s="208" t="str">
        <f>'02-Mapa de riesgo'!U19</f>
        <v>Oportuno</v>
      </c>
      <c r="N18" s="208" t="str">
        <f>'02-Mapa de riesgo'!Z19</f>
        <v>Detectivo</v>
      </c>
      <c r="O18" s="450"/>
      <c r="P18" s="157"/>
      <c r="Q18" s="210" t="str">
        <f>'02-Mapa de riesgo'!AG19</f>
        <v>COMPARTIR</v>
      </c>
      <c r="R18" s="210" t="str">
        <f>'02-Mapa de riesgo'!AH19</f>
        <v>La profesional de Nomina verifica que los puntos aprobados queden correctamente aprobados para pago</v>
      </c>
      <c r="S18" s="211" t="str">
        <f>'02-Mapa de riesgo'!AJ19</f>
        <v>CIARP
Nómina</v>
      </c>
      <c r="T18" s="156"/>
      <c r="U18" s="157"/>
      <c r="V18" s="157"/>
      <c r="W18" s="453"/>
      <c r="X18" s="59"/>
    </row>
    <row r="19" spans="1:24" ht="12.75" customHeight="1" x14ac:dyDescent="0.2">
      <c r="A19" s="454">
        <v>4</v>
      </c>
      <c r="B19" s="454" t="e">
        <f>'01-Mapa de Riesgos'!#REF!</f>
        <v>#REF!</v>
      </c>
      <c r="C19" s="455" t="e">
        <f>+'01-Mapa de Riesgos'!#REF!</f>
        <v>#REF!</v>
      </c>
      <c r="D19" s="455" t="e">
        <f>'01-Mapa de Riesgos'!#REF!</f>
        <v>#REF!</v>
      </c>
      <c r="E19" s="456" t="str">
        <f>'01-Mapa de Riesgos'!N20</f>
        <v>Posibilidad de afectación económica y reputacional  por cancelación de estudiantes en las asignaturas virtuales   a causa de que el reglamento estudiantil permite la cancelación en cualquier período del semestre académico, las brechas en habilidades y competencias para mantenerse en la modalidad y la falta de procedimientos institucionales que garanticen la creación y oferta de asignaturas virtuales.</v>
      </c>
      <c r="F19" s="442" t="str">
        <f>'02-Mapa de riesgo'!AD20</f>
        <v>MODERADO</v>
      </c>
      <c r="G19" s="442" t="str">
        <f>'02-Mapa de riesgo'!AE20</f>
        <v>% de cancelación de estudiantes =
(# de cancelaciones semestrales de estudiantes  en asignaturas virtuales por semestre/ # de estudiantes matriculados en asignaturas virtuales por semestre)* 100%</v>
      </c>
      <c r="H19" s="464"/>
      <c r="I19" s="464"/>
      <c r="J19" s="236" t="str">
        <f>'02-Mapa de riesgo'!G20</f>
        <v>Controles de acceso usuarios y contraseñas.</v>
      </c>
      <c r="K19" s="207">
        <f>'02-Mapa de riesgo'!L20</f>
        <v>0</v>
      </c>
      <c r="L19" s="207" t="str">
        <f>'02-Mapa de riesgo'!Q20</f>
        <v xml:space="preserve">Profesional de mercadeo
Profesional de pedagogía
Profesional de sistemas de información
Auxiliar de sistema de acompañamiento
Técnico 
</v>
      </c>
      <c r="M19" s="208" t="str">
        <f>'02-Mapa de riesgo'!U20</f>
        <v>Oportuno</v>
      </c>
      <c r="N19" s="208" t="str">
        <f>'02-Mapa de riesgo'!Z20</f>
        <v>Preventivo</v>
      </c>
      <c r="O19" s="448" t="str">
        <f>'02-Mapa de riesgo'!AB20</f>
        <v>ACEPTABLE</v>
      </c>
      <c r="P19" s="157"/>
      <c r="Q19" s="210" t="str">
        <f>'02-Mapa de riesgo'!AG20</f>
        <v>REDUCIR</v>
      </c>
      <c r="R19" s="210" t="str">
        <f>'02-Mapa de riesgo'!AH20</f>
        <v>Comunicación permanente con los estudiantes a través los canales de contacto de Univirtual</v>
      </c>
      <c r="S19" s="211">
        <f>'02-Mapa de riesgo'!AJ20</f>
        <v>0</v>
      </c>
      <c r="T19" s="156"/>
      <c r="U19" s="157"/>
      <c r="V19" s="157"/>
      <c r="W19" s="465"/>
      <c r="X19" s="59"/>
    </row>
    <row r="20" spans="1:24" ht="12.75" customHeight="1" x14ac:dyDescent="0.2">
      <c r="A20" s="443"/>
      <c r="B20" s="443"/>
      <c r="C20" s="443"/>
      <c r="D20" s="443"/>
      <c r="E20" s="443"/>
      <c r="F20" s="443"/>
      <c r="G20" s="443"/>
      <c r="H20" s="446"/>
      <c r="I20" s="446"/>
      <c r="J20" s="236" t="str">
        <f>'02-Mapa de riesgo'!G21</f>
        <v>Realización de Backup a los computadores del Sistema Integral de Gestión</v>
      </c>
      <c r="K20" s="207">
        <f>'02-Mapa de riesgo'!L21</f>
        <v>0</v>
      </c>
      <c r="L20" s="207" t="str">
        <f>'02-Mapa de riesgo'!Q21</f>
        <v xml:space="preserve">Profesional de mercadeo
Profesional de pedagogía
Profesional de sistemas de información
Auxiliar de sistema de acompañamiento
Técnico </v>
      </c>
      <c r="M20" s="208" t="str">
        <f>'02-Mapa de riesgo'!U21</f>
        <v>Oportuno</v>
      </c>
      <c r="N20" s="208" t="str">
        <f>'02-Mapa de riesgo'!Z21</f>
        <v>Detectivo</v>
      </c>
      <c r="O20" s="449"/>
      <c r="P20" s="157"/>
      <c r="Q20" s="210" t="str">
        <f>'02-Mapa de riesgo'!AG21</f>
        <v>REDUCIR</v>
      </c>
      <c r="R20" s="210" t="str">
        <f>'02-Mapa de riesgo'!AH21</f>
        <v>Identificación de estudiantes con riesgo de cancelación o abandono de asignaturas semipresenciales y remitir aquellos casos que presenten causas personales y/o académicas a las dependencias que correspondan</v>
      </c>
      <c r="S20" s="211">
        <f>'02-Mapa de riesgo'!AJ21</f>
        <v>0</v>
      </c>
      <c r="T20" s="156"/>
      <c r="U20" s="157"/>
      <c r="V20" s="157"/>
      <c r="W20" s="452"/>
      <c r="X20" s="59"/>
    </row>
    <row r="21" spans="1:24" ht="12.75" customHeight="1" x14ac:dyDescent="0.2">
      <c r="A21" s="444"/>
      <c r="B21" s="444"/>
      <c r="C21" s="444"/>
      <c r="D21" s="444"/>
      <c r="E21" s="444"/>
      <c r="F21" s="444"/>
      <c r="G21" s="444"/>
      <c r="H21" s="447"/>
      <c r="I21" s="447"/>
      <c r="J21" s="236" t="str">
        <f>'02-Mapa de riesgo'!G22</f>
        <v>Backup de los servidores</v>
      </c>
      <c r="K21" s="207" t="str">
        <f>'02-Mapa de riesgo'!L22</f>
        <v>Sotware de GTISI
Página Web-CRIE</v>
      </c>
      <c r="L21" s="207">
        <f>'02-Mapa de riesgo'!Q22</f>
        <v>0</v>
      </c>
      <c r="M21" s="208">
        <f>'02-Mapa de riesgo'!U22</f>
        <v>0</v>
      </c>
      <c r="N21" s="208">
        <f>'02-Mapa de riesgo'!Z22</f>
        <v>0</v>
      </c>
      <c r="O21" s="450"/>
      <c r="P21" s="157"/>
      <c r="Q21" s="210">
        <f>'02-Mapa de riesgo'!AG22</f>
        <v>0</v>
      </c>
      <c r="R21" s="210">
        <f>'02-Mapa de riesgo'!AH22</f>
        <v>0</v>
      </c>
      <c r="S21" s="211">
        <f>'02-Mapa de riesgo'!AJ22</f>
        <v>0</v>
      </c>
      <c r="T21" s="156"/>
      <c r="U21" s="157"/>
      <c r="V21" s="157"/>
      <c r="W21" s="453"/>
      <c r="X21" s="59"/>
    </row>
    <row r="22" spans="1:24" ht="12.75" customHeight="1" x14ac:dyDescent="0.2">
      <c r="A22" s="454">
        <v>5</v>
      </c>
      <c r="B22" s="454" t="e">
        <f>'01-Mapa de Riesgos'!#REF!</f>
        <v>#REF!</v>
      </c>
      <c r="C22" s="455" t="e">
        <f>+'01-Mapa de Riesgos'!#REF!</f>
        <v>#REF!</v>
      </c>
      <c r="D22" s="455" t="e">
        <f>'01-Mapa de Riesgos'!#REF!</f>
        <v>#REF!</v>
      </c>
      <c r="E22" s="456" t="str">
        <f>'01-Mapa de Riesgos'!N23</f>
        <v>Posibilidad de afectación económica y reputacional  por insatisfacción de los egresados con la Universidad,   debido a debilidades en los procesos de comunicación y al desconocimiento de los beneficios de vinculación con la Universidad.</v>
      </c>
      <c r="F22" s="442" t="str">
        <f>'02-Mapa de riesgo'!AD23</f>
        <v>MODERADO</v>
      </c>
      <c r="G22" s="442" t="str">
        <f>'02-Mapa de riesgo'!AE23</f>
        <v>Encuesta de satisfacción enviada a los egresados participantes de los eventos realizados por la asociación de egresados en los ultimos seis meses con porcentaje de satisfacción igual o superior al 70%</v>
      </c>
      <c r="H22" s="464"/>
      <c r="I22" s="464"/>
      <c r="J22" s="236" t="str">
        <f>'02-Mapa de riesgo'!G23</f>
        <v>Sistema de seguimiento a través del área de GTISI</v>
      </c>
      <c r="K22" s="207">
        <f>'02-Mapa de riesgo'!L23</f>
        <v>0</v>
      </c>
      <c r="L22" s="207" t="str">
        <f>'02-Mapa de riesgo'!Q23</f>
        <v>Ingeniero GTISI y Coordinadora Gestión Egresados</v>
      </c>
      <c r="M22" s="208" t="str">
        <f>'02-Mapa de riesgo'!U23</f>
        <v>Oportuno</v>
      </c>
      <c r="N22" s="208" t="str">
        <f>'02-Mapa de riesgo'!Z23</f>
        <v>Detectivo</v>
      </c>
      <c r="O22" s="448" t="str">
        <f>'02-Mapa de riesgo'!AB23</f>
        <v>ACEPTABLE</v>
      </c>
      <c r="P22" s="157"/>
      <c r="Q22" s="210" t="str">
        <f>'02-Mapa de riesgo'!AG23</f>
        <v>REDUCIR</v>
      </c>
      <c r="R22" s="210" t="str">
        <f>'02-Mapa de riesgo'!AH23</f>
        <v>Fortalecer los procesos de comunicación para garantizar el conocimiento de los beneficios de vinculación con la Asociación de Egresados</v>
      </c>
      <c r="S22" s="211">
        <f>'02-Mapa de riesgo'!AJ23</f>
        <v>0</v>
      </c>
      <c r="T22" s="156"/>
      <c r="U22" s="157"/>
      <c r="V22" s="157"/>
      <c r="W22" s="465"/>
      <c r="X22" s="59"/>
    </row>
    <row r="23" spans="1:24" ht="12.75" customHeight="1" x14ac:dyDescent="0.2">
      <c r="A23" s="443"/>
      <c r="B23" s="443"/>
      <c r="C23" s="443"/>
      <c r="D23" s="443"/>
      <c r="E23" s="443"/>
      <c r="F23" s="443"/>
      <c r="G23" s="443"/>
      <c r="H23" s="446"/>
      <c r="I23" s="446"/>
      <c r="J23" s="236">
        <f>'02-Mapa de riesgo'!G24</f>
        <v>0</v>
      </c>
      <c r="K23" s="207">
        <f>'02-Mapa de riesgo'!L24</f>
        <v>0</v>
      </c>
      <c r="L23" s="207">
        <f>'02-Mapa de riesgo'!Q24</f>
        <v>0</v>
      </c>
      <c r="M23" s="208">
        <f>'02-Mapa de riesgo'!U24</f>
        <v>0</v>
      </c>
      <c r="N23" s="208">
        <f>'02-Mapa de riesgo'!Z24</f>
        <v>0</v>
      </c>
      <c r="O23" s="449"/>
      <c r="P23" s="157"/>
      <c r="Q23" s="210">
        <f>'02-Mapa de riesgo'!AG24</f>
        <v>0</v>
      </c>
      <c r="R23" s="210">
        <f>'02-Mapa de riesgo'!AH24</f>
        <v>0</v>
      </c>
      <c r="S23" s="211">
        <f>'02-Mapa de riesgo'!AJ24</f>
        <v>0</v>
      </c>
      <c r="T23" s="156"/>
      <c r="U23" s="157"/>
      <c r="V23" s="157"/>
      <c r="W23" s="452"/>
      <c r="X23" s="59"/>
    </row>
    <row r="24" spans="1:24" ht="12.75" customHeight="1" x14ac:dyDescent="0.2">
      <c r="A24" s="444"/>
      <c r="B24" s="444"/>
      <c r="C24" s="444"/>
      <c r="D24" s="444"/>
      <c r="E24" s="444"/>
      <c r="F24" s="444"/>
      <c r="G24" s="444"/>
      <c r="H24" s="447"/>
      <c r="I24" s="447"/>
      <c r="J24" s="236">
        <f>'02-Mapa de riesgo'!G25</f>
        <v>0</v>
      </c>
      <c r="K24" s="207">
        <f>'02-Mapa de riesgo'!L25</f>
        <v>0</v>
      </c>
      <c r="L24" s="207">
        <f>'02-Mapa de riesgo'!Q25</f>
        <v>0</v>
      </c>
      <c r="M24" s="208">
        <f>'02-Mapa de riesgo'!U25</f>
        <v>0</v>
      </c>
      <c r="N24" s="208">
        <f>'02-Mapa de riesgo'!Z25</f>
        <v>0</v>
      </c>
      <c r="O24" s="450"/>
      <c r="P24" s="157"/>
      <c r="Q24" s="210">
        <f>'02-Mapa de riesgo'!AG25</f>
        <v>0</v>
      </c>
      <c r="R24" s="210">
        <f>'02-Mapa de riesgo'!AH25</f>
        <v>0</v>
      </c>
      <c r="S24" s="211">
        <f>'02-Mapa de riesgo'!AJ25</f>
        <v>0</v>
      </c>
      <c r="T24" s="156"/>
      <c r="U24" s="157"/>
      <c r="V24" s="157"/>
      <c r="W24" s="453"/>
      <c r="X24" s="59"/>
    </row>
    <row r="25" spans="1:24" ht="12.75" customHeight="1" x14ac:dyDescent="0.2">
      <c r="A25" s="454">
        <v>6</v>
      </c>
      <c r="B25" s="454" t="e">
        <f>'01-Mapa de Riesgos'!#REF!</f>
        <v>#REF!</v>
      </c>
      <c r="C25" s="455" t="e">
        <f>+'01-Mapa de Riesgos'!#REF!</f>
        <v>#REF!</v>
      </c>
      <c r="D25" s="455" t="e">
        <f>'01-Mapa de Riesgos'!#REF!</f>
        <v>#REF!</v>
      </c>
      <c r="E25" s="456" t="str">
        <f>'01-Mapa de Riesgos'!N26</f>
        <v>Posibilidad de afectación económica y reputacional  por desactualización de la información de contacto de los egresados,   debido a la falta de actualización periódica de la información de contacto de los mismos.</v>
      </c>
      <c r="F25" s="442" t="str">
        <f>'02-Mapa de riesgo'!AD26</f>
        <v>MODERADO</v>
      </c>
      <c r="G25" s="442" t="str">
        <f>'02-Mapa de riesgo'!AE26</f>
        <v>Número de registros de egresados actualizados / Total de egresados de los últimos 30 años</v>
      </c>
      <c r="H25" s="464"/>
      <c r="I25" s="464"/>
      <c r="J25" s="236" t="str">
        <f>'02-Mapa de riesgo'!G26</f>
        <v>Actualización y verificación periódica de la información de contacto de los egresados a través de encuestas, actividades institucionales y mecanismos de seguimiento implementados por la Asociación de Egresados.</v>
      </c>
      <c r="K25" s="207">
        <f>'02-Mapa de riesgo'!L26</f>
        <v>0</v>
      </c>
      <c r="L25" s="207" t="str">
        <f>'02-Mapa de riesgo'!Q26</f>
        <v>Ingeniero GTISI y Coordinación de Gestión de Egresados</v>
      </c>
      <c r="M25" s="208" t="str">
        <f>'02-Mapa de riesgo'!U26</f>
        <v>Oportuno</v>
      </c>
      <c r="N25" s="208" t="str">
        <f>'02-Mapa de riesgo'!Z26</f>
        <v>Preventivo</v>
      </c>
      <c r="O25" s="448" t="str">
        <f>'02-Mapa de riesgo'!AB26</f>
        <v>ACEPTABLE</v>
      </c>
      <c r="P25" s="157"/>
      <c r="Q25" s="210" t="str">
        <f>'02-Mapa de riesgo'!AG26</f>
        <v>REDUCIR</v>
      </c>
      <c r="R25" s="210" t="str">
        <f>'02-Mapa de riesgo'!AH26</f>
        <v>Realizar campañas periódicas de actualización de información de contacto de egresados mediante los canales institucionales de la Universidad.</v>
      </c>
      <c r="S25" s="211">
        <f>'02-Mapa de riesgo'!AJ26</f>
        <v>0</v>
      </c>
      <c r="T25" s="156"/>
      <c r="U25" s="157"/>
      <c r="V25" s="157"/>
      <c r="W25" s="465"/>
      <c r="X25" s="59"/>
    </row>
    <row r="26" spans="1:24" ht="12.75" customHeight="1" x14ac:dyDescent="0.2">
      <c r="A26" s="443"/>
      <c r="B26" s="443"/>
      <c r="C26" s="443"/>
      <c r="D26" s="443"/>
      <c r="E26" s="443"/>
      <c r="F26" s="443"/>
      <c r="G26" s="443"/>
      <c r="H26" s="446"/>
      <c r="I26" s="446"/>
      <c r="J26" s="236">
        <f>'02-Mapa de riesgo'!G27</f>
        <v>0</v>
      </c>
      <c r="K26" s="207">
        <f>'02-Mapa de riesgo'!L27</f>
        <v>0</v>
      </c>
      <c r="L26" s="207">
        <f>'02-Mapa de riesgo'!Q27</f>
        <v>0</v>
      </c>
      <c r="M26" s="208">
        <f>'02-Mapa de riesgo'!U27</f>
        <v>0</v>
      </c>
      <c r="N26" s="208">
        <f>'02-Mapa de riesgo'!Z27</f>
        <v>0</v>
      </c>
      <c r="O26" s="449"/>
      <c r="P26" s="157"/>
      <c r="Q26" s="210">
        <f>'02-Mapa de riesgo'!AG27</f>
        <v>0</v>
      </c>
      <c r="R26" s="210">
        <f>'02-Mapa de riesgo'!AH27</f>
        <v>0</v>
      </c>
      <c r="S26" s="211">
        <f>'02-Mapa de riesgo'!AJ27</f>
        <v>0</v>
      </c>
      <c r="T26" s="156"/>
      <c r="U26" s="157"/>
      <c r="V26" s="157"/>
      <c r="W26" s="452"/>
      <c r="X26" s="59"/>
    </row>
    <row r="27" spans="1:24" ht="12.75" customHeight="1" x14ac:dyDescent="0.2">
      <c r="A27" s="444"/>
      <c r="B27" s="444"/>
      <c r="C27" s="444"/>
      <c r="D27" s="444"/>
      <c r="E27" s="444"/>
      <c r="F27" s="444"/>
      <c r="G27" s="444"/>
      <c r="H27" s="447"/>
      <c r="I27" s="447"/>
      <c r="J27" s="236">
        <f>'02-Mapa de riesgo'!G28</f>
        <v>0</v>
      </c>
      <c r="K27" s="207">
        <f>'02-Mapa de riesgo'!L28</f>
        <v>0</v>
      </c>
      <c r="L27" s="207">
        <f>'02-Mapa de riesgo'!Q28</f>
        <v>0</v>
      </c>
      <c r="M27" s="208">
        <f>'02-Mapa de riesgo'!U28</f>
        <v>0</v>
      </c>
      <c r="N27" s="208">
        <f>'02-Mapa de riesgo'!Z28</f>
        <v>0</v>
      </c>
      <c r="O27" s="450"/>
      <c r="P27" s="157"/>
      <c r="Q27" s="210">
        <f>'02-Mapa de riesgo'!AG28</f>
        <v>0</v>
      </c>
      <c r="R27" s="210">
        <f>'02-Mapa de riesgo'!AH28</f>
        <v>0</v>
      </c>
      <c r="S27" s="211">
        <f>'02-Mapa de riesgo'!AJ28</f>
        <v>0</v>
      </c>
      <c r="T27" s="156"/>
      <c r="U27" s="157"/>
      <c r="V27" s="157"/>
      <c r="W27" s="453"/>
      <c r="X27" s="59"/>
    </row>
    <row r="28" spans="1:24" ht="12.75" customHeight="1" x14ac:dyDescent="0.2">
      <c r="A28" s="454">
        <v>7</v>
      </c>
      <c r="B28" s="454" t="e">
        <f>'01-Mapa de Riesgos'!#REF!</f>
        <v>#REF!</v>
      </c>
      <c r="C28" s="455" t="e">
        <f>+'01-Mapa de Riesgos'!#REF!</f>
        <v>#REF!</v>
      </c>
      <c r="D28" s="455" t="e">
        <f>'01-Mapa de Riesgos'!#REF!</f>
        <v>#REF!</v>
      </c>
      <c r="E28" s="456" t="str">
        <f>'01-Mapa de Riesgos'!N29</f>
        <v>Posibilidad de afectación reputacional  por bajo impacto de los egresados en el medio laboral y social,   debido a la falta de herramientas o mecanismos efectivos para el seguimiento de la trayectoria laboral de los egresados.</v>
      </c>
      <c r="F28" s="442" t="str">
        <f>'02-Mapa de riesgo'!AD29</f>
        <v>MODERADO</v>
      </c>
      <c r="G28" s="442" t="str">
        <f>'02-Mapa de riesgo'!AE29</f>
        <v xml:space="preserve">Número de egresados con información laboral reportada / 10% del total de egresados de los ultimos 10 años </v>
      </c>
      <c r="H28" s="464"/>
      <c r="I28" s="464"/>
      <c r="J28" s="236" t="str">
        <f>'02-Mapa de riesgo'!G29</f>
        <v>Seguimiento al impacto laboral de los egresados mediante:
resultados del Observatorio Laboral para la Educación (OLE)
encuestas de egresados sobre su situación laboral
encuestas a empleadores sobre satisfacción con el perfil del egresado.</v>
      </c>
      <c r="K28" s="207">
        <f>'02-Mapa de riesgo'!L29</f>
        <v>0</v>
      </c>
      <c r="L28" s="207" t="str">
        <f>'02-Mapa de riesgo'!Q29</f>
        <v>Ingeniero GTISI y Coordinación de Gestión de Egresados</v>
      </c>
      <c r="M28" s="208" t="str">
        <f>'02-Mapa de riesgo'!U29</f>
        <v>Oportuno</v>
      </c>
      <c r="N28" s="208" t="str">
        <f>'02-Mapa de riesgo'!Z29</f>
        <v>Preventivo</v>
      </c>
      <c r="O28" s="448" t="str">
        <f>'02-Mapa de riesgo'!AB29</f>
        <v>ACEPTABLE</v>
      </c>
      <c r="P28" s="157"/>
      <c r="Q28" s="210" t="str">
        <f>'02-Mapa de riesgo'!AG29</f>
        <v>REDUCIR</v>
      </c>
      <c r="R28" s="210" t="str">
        <f>'02-Mapa de riesgo'!AH29</f>
        <v>Realizar seguimiento periódico a la información obtenida del Observatorio Laboral para la Educación y de las encuestas de egresados y empleadores para fortalecer el análisis del impacto del egresado.</v>
      </c>
      <c r="S28" s="211">
        <f>'02-Mapa de riesgo'!AJ29</f>
        <v>0</v>
      </c>
      <c r="T28" s="156"/>
      <c r="U28" s="157"/>
      <c r="V28" s="157"/>
      <c r="W28" s="465"/>
      <c r="X28" s="59"/>
    </row>
    <row r="29" spans="1:24" ht="12.75" customHeight="1" x14ac:dyDescent="0.2">
      <c r="A29" s="443"/>
      <c r="B29" s="443"/>
      <c r="C29" s="443"/>
      <c r="D29" s="443"/>
      <c r="E29" s="443"/>
      <c r="F29" s="443"/>
      <c r="G29" s="443"/>
      <c r="H29" s="446"/>
      <c r="I29" s="446"/>
      <c r="J29" s="236">
        <f>'02-Mapa de riesgo'!G30</f>
        <v>0</v>
      </c>
      <c r="K29" s="207">
        <f>'02-Mapa de riesgo'!L30</f>
        <v>0</v>
      </c>
      <c r="L29" s="207">
        <f>'02-Mapa de riesgo'!Q30</f>
        <v>0</v>
      </c>
      <c r="M29" s="208">
        <f>'02-Mapa de riesgo'!U30</f>
        <v>0</v>
      </c>
      <c r="N29" s="208">
        <f>'02-Mapa de riesgo'!Z30</f>
        <v>0</v>
      </c>
      <c r="O29" s="449"/>
      <c r="P29" s="157"/>
      <c r="Q29" s="210">
        <f>'02-Mapa de riesgo'!AG30</f>
        <v>0</v>
      </c>
      <c r="R29" s="210">
        <f>'02-Mapa de riesgo'!AH30</f>
        <v>0</v>
      </c>
      <c r="S29" s="211">
        <f>'02-Mapa de riesgo'!AJ30</f>
        <v>0</v>
      </c>
      <c r="T29" s="156"/>
      <c r="U29" s="157"/>
      <c r="V29" s="157"/>
      <c r="W29" s="452"/>
      <c r="X29" s="59"/>
    </row>
    <row r="30" spans="1:24" ht="12.75" customHeight="1" x14ac:dyDescent="0.2">
      <c r="A30" s="444"/>
      <c r="B30" s="444"/>
      <c r="C30" s="444"/>
      <c r="D30" s="444"/>
      <c r="E30" s="444"/>
      <c r="F30" s="444"/>
      <c r="G30" s="444"/>
      <c r="H30" s="447"/>
      <c r="I30" s="447"/>
      <c r="J30" s="236">
        <f>'02-Mapa de riesgo'!G31</f>
        <v>0</v>
      </c>
      <c r="K30" s="207">
        <f>'02-Mapa de riesgo'!L31</f>
        <v>0</v>
      </c>
      <c r="L30" s="207">
        <f>'02-Mapa de riesgo'!Q31</f>
        <v>0</v>
      </c>
      <c r="M30" s="208">
        <f>'02-Mapa de riesgo'!U31</f>
        <v>0</v>
      </c>
      <c r="N30" s="208">
        <f>'02-Mapa de riesgo'!Z31</f>
        <v>0</v>
      </c>
      <c r="O30" s="450"/>
      <c r="P30" s="157"/>
      <c r="Q30" s="210">
        <f>'02-Mapa de riesgo'!AG31</f>
        <v>0</v>
      </c>
      <c r="R30" s="210">
        <f>'02-Mapa de riesgo'!AH31</f>
        <v>0</v>
      </c>
      <c r="S30" s="211">
        <f>'02-Mapa de riesgo'!AJ31</f>
        <v>0</v>
      </c>
      <c r="T30" s="156"/>
      <c r="U30" s="157"/>
      <c r="V30" s="157"/>
      <c r="W30" s="453"/>
      <c r="X30" s="59"/>
    </row>
    <row r="31" spans="1:24" ht="12.75" customHeight="1" x14ac:dyDescent="0.2">
      <c r="A31" s="454">
        <v>8</v>
      </c>
      <c r="B31" s="454" t="e">
        <f>'01-Mapa de Riesgos'!#REF!</f>
        <v>#REF!</v>
      </c>
      <c r="C31" s="455" t="e">
        <f>+'01-Mapa de Riesgos'!#REF!</f>
        <v>#REF!</v>
      </c>
      <c r="D31" s="455" t="e">
        <f>'01-Mapa de Riesgos'!#REF!</f>
        <v>#REF!</v>
      </c>
      <c r="E31" s="456" t="str">
        <f>'01-Mapa de Riesgos'!N32</f>
        <v>Posibilidad de afectación reputacional  por Incumplimiento en el tiempo de la promesa de servicio,   debido a las devoluciones en el proceso precontractual  y demoras en la entrega de la información por parte de las dependencias.</v>
      </c>
      <c r="F31" s="442" t="str">
        <f>'02-Mapa de riesgo'!AD32</f>
        <v>MODERADO</v>
      </c>
      <c r="G31" s="442" t="str">
        <f>'02-Mapa de riesgo'!AE32</f>
        <v>(Cantidad de contratos fuera del tiempo de la promesa de servicio/Cantidad de contratos perfeccionados) * 100%</v>
      </c>
      <c r="H31" s="464"/>
      <c r="I31" s="464"/>
      <c r="J31" s="236" t="str">
        <f>'02-Mapa de riesgo'!G32</f>
        <v>Verificación en bases de datos de contratos perfeccionados</v>
      </c>
      <c r="K31" s="207">
        <f>'02-Mapa de riesgo'!L32</f>
        <v>0</v>
      </c>
      <c r="L31" s="207" t="str">
        <f>'02-Mapa de riesgo'!Q32</f>
        <v>Asesor grado 12</v>
      </c>
      <c r="M31" s="208" t="str">
        <f>'02-Mapa de riesgo'!U32</f>
        <v>Oportuno</v>
      </c>
      <c r="N31" s="208" t="str">
        <f>'02-Mapa de riesgo'!Z32</f>
        <v>Preventivo</v>
      </c>
      <c r="O31" s="448" t="str">
        <f>'02-Mapa de riesgo'!AB32</f>
        <v>ACEPTABLE</v>
      </c>
      <c r="P31" s="157"/>
      <c r="Q31" s="210" t="str">
        <f>'02-Mapa de riesgo'!AG32</f>
        <v>REDUCIR</v>
      </c>
      <c r="R31" s="210" t="str">
        <f>'02-Mapa de riesgo'!AH32</f>
        <v>Verificación de la base de datos de contratos perfeccionados para evitar superar los tiempos de la promesa de servicio.</v>
      </c>
      <c r="S31" s="211">
        <f>'02-Mapa de riesgo'!AJ32</f>
        <v>0</v>
      </c>
      <c r="T31" s="156"/>
      <c r="U31" s="157"/>
      <c r="V31" s="157"/>
      <c r="W31" s="465"/>
      <c r="X31" s="59"/>
    </row>
    <row r="32" spans="1:24" ht="12.75" customHeight="1" x14ac:dyDescent="0.2">
      <c r="A32" s="443"/>
      <c r="B32" s="443"/>
      <c r="C32" s="443"/>
      <c r="D32" s="443"/>
      <c r="E32" s="443"/>
      <c r="F32" s="443"/>
      <c r="G32" s="443"/>
      <c r="H32" s="446"/>
      <c r="I32" s="446"/>
      <c r="J32" s="236">
        <f>'02-Mapa de riesgo'!G33</f>
        <v>0</v>
      </c>
      <c r="K32" s="207">
        <f>'02-Mapa de riesgo'!L33</f>
        <v>0</v>
      </c>
      <c r="L32" s="207">
        <f>'02-Mapa de riesgo'!Q33</f>
        <v>0</v>
      </c>
      <c r="M32" s="208">
        <f>'02-Mapa de riesgo'!U33</f>
        <v>0</v>
      </c>
      <c r="N32" s="208">
        <f>'02-Mapa de riesgo'!Z33</f>
        <v>0</v>
      </c>
      <c r="O32" s="449"/>
      <c r="P32" s="157"/>
      <c r="Q32" s="210">
        <f>'02-Mapa de riesgo'!AG33</f>
        <v>0</v>
      </c>
      <c r="R32" s="210">
        <f>'02-Mapa de riesgo'!AH33</f>
        <v>0</v>
      </c>
      <c r="S32" s="211">
        <f>'02-Mapa de riesgo'!AJ33</f>
        <v>0</v>
      </c>
      <c r="T32" s="156"/>
      <c r="U32" s="157"/>
      <c r="V32" s="157"/>
      <c r="W32" s="452"/>
      <c r="X32" s="59"/>
    </row>
    <row r="33" spans="1:24" ht="12.75" customHeight="1" x14ac:dyDescent="0.2">
      <c r="A33" s="444"/>
      <c r="B33" s="444"/>
      <c r="C33" s="444"/>
      <c r="D33" s="444"/>
      <c r="E33" s="444"/>
      <c r="F33" s="444"/>
      <c r="G33" s="444"/>
      <c r="H33" s="447"/>
      <c r="I33" s="447"/>
      <c r="J33" s="236">
        <f>'02-Mapa de riesgo'!G34</f>
        <v>0</v>
      </c>
      <c r="K33" s="207">
        <f>'02-Mapa de riesgo'!L34</f>
        <v>0</v>
      </c>
      <c r="L33" s="207">
        <f>'02-Mapa de riesgo'!Q34</f>
        <v>0</v>
      </c>
      <c r="M33" s="208">
        <f>'02-Mapa de riesgo'!U34</f>
        <v>0</v>
      </c>
      <c r="N33" s="208">
        <f>'02-Mapa de riesgo'!Z34</f>
        <v>0</v>
      </c>
      <c r="O33" s="450"/>
      <c r="P33" s="157"/>
      <c r="Q33" s="210">
        <f>'02-Mapa de riesgo'!AG34</f>
        <v>0</v>
      </c>
      <c r="R33" s="210">
        <f>'02-Mapa de riesgo'!AH34</f>
        <v>0</v>
      </c>
      <c r="S33" s="211">
        <f>'02-Mapa de riesgo'!AJ34</f>
        <v>0</v>
      </c>
      <c r="T33" s="156"/>
      <c r="U33" s="157"/>
      <c r="V33" s="157"/>
      <c r="W33" s="453"/>
      <c r="X33" s="59"/>
    </row>
    <row r="34" spans="1:24" ht="12.75" customHeight="1" x14ac:dyDescent="0.2">
      <c r="A34" s="454">
        <v>9</v>
      </c>
      <c r="B34" s="454" t="e">
        <f>'01-Mapa de Riesgos'!#REF!</f>
        <v>#REF!</v>
      </c>
      <c r="C34" s="455" t="e">
        <f>+'01-Mapa de Riesgos'!#REF!</f>
        <v>#REF!</v>
      </c>
      <c r="D34" s="455" t="e">
        <f>'01-Mapa de Riesgos'!#REF!</f>
        <v>#REF!</v>
      </c>
      <c r="E34" s="456" t="str">
        <f>'01-Mapa de Riesgos'!N35</f>
        <v>Posibilidad de afectación reputacional  por sanciones o hallazgos,   debido a la creación extemporanea de los contratos en la plataforma SECOP.</v>
      </c>
      <c r="F34" s="442" t="str">
        <f>'02-Mapa de riesgo'!AD35</f>
        <v>MODERADO</v>
      </c>
      <c r="G34" s="442" t="str">
        <f>'02-Mapa de riesgo'!AE35</f>
        <v>(Cantidad de contratos creados extemporaneos/Cantidad de contratos perfeccionados) * 100%</v>
      </c>
      <c r="H34" s="464"/>
      <c r="I34" s="464"/>
      <c r="J34" s="236" t="str">
        <f>'02-Mapa de riesgo'!G35</f>
        <v>Verificación en la matriz de control SECOP</v>
      </c>
      <c r="K34" s="207">
        <f>'02-Mapa de riesgo'!L35</f>
        <v>0</v>
      </c>
      <c r="L34" s="207" t="str">
        <f>'02-Mapa de riesgo'!Q35</f>
        <v>Asesor grado 12</v>
      </c>
      <c r="M34" s="208" t="str">
        <f>'02-Mapa de riesgo'!U35</f>
        <v>Oportuno</v>
      </c>
      <c r="N34" s="208" t="str">
        <f>'02-Mapa de riesgo'!Z35</f>
        <v>Preventivo</v>
      </c>
      <c r="O34" s="448" t="str">
        <f>'02-Mapa de riesgo'!AB35</f>
        <v>ACEPTABLE</v>
      </c>
      <c r="P34" s="157"/>
      <c r="Q34" s="210" t="str">
        <f>'02-Mapa de riesgo'!AG35</f>
        <v>REDUCIR</v>
      </c>
      <c r="R34" s="210" t="str">
        <f>'02-Mapa de riesgo'!AH35</f>
        <v>Sensibilización sobre los terminos legales establecidos para la publicación</v>
      </c>
      <c r="S34" s="211">
        <f>'02-Mapa de riesgo'!AJ35</f>
        <v>0</v>
      </c>
      <c r="T34" s="156"/>
      <c r="U34" s="157"/>
      <c r="V34" s="157"/>
      <c r="W34" s="465"/>
      <c r="X34" s="59"/>
    </row>
    <row r="35" spans="1:24" ht="12.75" customHeight="1" x14ac:dyDescent="0.2">
      <c r="A35" s="443"/>
      <c r="B35" s="443"/>
      <c r="C35" s="443"/>
      <c r="D35" s="443"/>
      <c r="E35" s="443"/>
      <c r="F35" s="443"/>
      <c r="G35" s="443"/>
      <c r="H35" s="446"/>
      <c r="I35" s="446"/>
      <c r="J35" s="236">
        <f>'02-Mapa de riesgo'!G36</f>
        <v>0</v>
      </c>
      <c r="K35" s="207">
        <f>'02-Mapa de riesgo'!L36</f>
        <v>0</v>
      </c>
      <c r="L35" s="207">
        <f>'02-Mapa de riesgo'!Q36</f>
        <v>0</v>
      </c>
      <c r="M35" s="208">
        <f>'02-Mapa de riesgo'!U36</f>
        <v>0</v>
      </c>
      <c r="N35" s="208">
        <f>'02-Mapa de riesgo'!Z36</f>
        <v>0</v>
      </c>
      <c r="O35" s="449"/>
      <c r="P35" s="157"/>
      <c r="Q35" s="210">
        <f>'02-Mapa de riesgo'!AG36</f>
        <v>0</v>
      </c>
      <c r="R35" s="210">
        <f>'02-Mapa de riesgo'!AH36</f>
        <v>0</v>
      </c>
      <c r="S35" s="211">
        <f>'02-Mapa de riesgo'!AJ36</f>
        <v>0</v>
      </c>
      <c r="T35" s="156"/>
      <c r="U35" s="157"/>
      <c r="V35" s="157"/>
      <c r="W35" s="452"/>
      <c r="X35" s="59"/>
    </row>
    <row r="36" spans="1:24" ht="12.75" customHeight="1" x14ac:dyDescent="0.2">
      <c r="A36" s="444"/>
      <c r="B36" s="444"/>
      <c r="C36" s="444"/>
      <c r="D36" s="444"/>
      <c r="E36" s="444"/>
      <c r="F36" s="444"/>
      <c r="G36" s="444"/>
      <c r="H36" s="447"/>
      <c r="I36" s="447"/>
      <c r="J36" s="236">
        <f>'02-Mapa de riesgo'!G37</f>
        <v>0</v>
      </c>
      <c r="K36" s="207">
        <f>'02-Mapa de riesgo'!L37</f>
        <v>0</v>
      </c>
      <c r="L36" s="207">
        <f>'02-Mapa de riesgo'!Q37</f>
        <v>0</v>
      </c>
      <c r="M36" s="208">
        <f>'02-Mapa de riesgo'!U37</f>
        <v>0</v>
      </c>
      <c r="N36" s="208">
        <f>'02-Mapa de riesgo'!Z37</f>
        <v>0</v>
      </c>
      <c r="O36" s="450"/>
      <c r="P36" s="157"/>
      <c r="Q36" s="210">
        <f>'02-Mapa de riesgo'!AG37</f>
        <v>0</v>
      </c>
      <c r="R36" s="210">
        <f>'02-Mapa de riesgo'!AH37</f>
        <v>0</v>
      </c>
      <c r="S36" s="211">
        <f>'02-Mapa de riesgo'!AJ37</f>
        <v>0</v>
      </c>
      <c r="T36" s="156"/>
      <c r="U36" s="157"/>
      <c r="V36" s="157"/>
      <c r="W36" s="453"/>
      <c r="X36" s="59"/>
    </row>
    <row r="37" spans="1:24" ht="12.75" customHeight="1" x14ac:dyDescent="0.2">
      <c r="A37" s="454">
        <v>10</v>
      </c>
      <c r="B37" s="454" t="e">
        <f>'01-Mapa de Riesgos'!#REF!</f>
        <v>#REF!</v>
      </c>
      <c r="C37" s="455" t="e">
        <f>+'01-Mapa de Riesgos'!#REF!</f>
        <v>#REF!</v>
      </c>
      <c r="D37" s="455" t="e">
        <f>'01-Mapa de Riesgos'!#REF!</f>
        <v>#REF!</v>
      </c>
      <c r="E37" s="456" t="str">
        <f>'01-Mapa de Riesgos'!N38</f>
        <v>Posibilidad de afectación económica y reputacional  por fallos adversos para la institución,   debido a la falta de defensa en los tiempos concedidos por el despacho.</v>
      </c>
      <c r="F37" s="442" t="str">
        <f>'02-Mapa de riesgo'!AD38</f>
        <v>MODERADO</v>
      </c>
      <c r="G37" s="442" t="str">
        <f>'02-Mapa de riesgo'!AE38</f>
        <v>(Tutelas atendidas en término/Total de tutelas recibidas)*100%</v>
      </c>
      <c r="H37" s="463"/>
      <c r="I37" s="464"/>
      <c r="J37" s="236" t="str">
        <f>'02-Mapa de riesgo'!G38</f>
        <v>Fecha de recibido de la tutela al correo electrónico autorizado</v>
      </c>
      <c r="K37" s="207">
        <f>'02-Mapa de riesgo'!L38</f>
        <v>0</v>
      </c>
      <c r="L37" s="207" t="str">
        <f>'02-Mapa de riesgo'!Q38</f>
        <v>Asesor grado 12</v>
      </c>
      <c r="M37" s="208" t="str">
        <f>'02-Mapa de riesgo'!U38</f>
        <v>Oportuno</v>
      </c>
      <c r="N37" s="208" t="str">
        <f>'02-Mapa de riesgo'!Z38</f>
        <v>Preventivo</v>
      </c>
      <c r="O37" s="448" t="str">
        <f>'02-Mapa de riesgo'!AB38</f>
        <v>ACEPTABLE</v>
      </c>
      <c r="P37" s="157"/>
      <c r="Q37" s="210" t="str">
        <f>'02-Mapa de riesgo'!AG38</f>
        <v>REDUCIR</v>
      </c>
      <c r="R37" s="210" t="str">
        <f>'02-Mapa de riesgo'!AH38</f>
        <v>Verificación permanente del correo electrónico autorizado</v>
      </c>
      <c r="S37" s="211">
        <f>'02-Mapa de riesgo'!AJ38</f>
        <v>0</v>
      </c>
      <c r="T37" s="156"/>
      <c r="U37" s="157"/>
      <c r="V37" s="157"/>
      <c r="W37" s="465"/>
      <c r="X37" s="59"/>
    </row>
    <row r="38" spans="1:24" ht="12.75" customHeight="1" x14ac:dyDescent="0.2">
      <c r="A38" s="443"/>
      <c r="B38" s="443"/>
      <c r="C38" s="443"/>
      <c r="D38" s="443"/>
      <c r="E38" s="443"/>
      <c r="F38" s="443"/>
      <c r="G38" s="443"/>
      <c r="H38" s="446"/>
      <c r="I38" s="446"/>
      <c r="J38" s="236">
        <f>'02-Mapa de riesgo'!G39</f>
        <v>0</v>
      </c>
      <c r="K38" s="207">
        <f>'02-Mapa de riesgo'!L39</f>
        <v>0</v>
      </c>
      <c r="L38" s="207">
        <f>'02-Mapa de riesgo'!Q39</f>
        <v>0</v>
      </c>
      <c r="M38" s="208">
        <f>'02-Mapa de riesgo'!U39</f>
        <v>0</v>
      </c>
      <c r="N38" s="208">
        <f>'02-Mapa de riesgo'!Z39</f>
        <v>0</v>
      </c>
      <c r="O38" s="449"/>
      <c r="P38" s="157"/>
      <c r="Q38" s="210">
        <f>'02-Mapa de riesgo'!AG39</f>
        <v>0</v>
      </c>
      <c r="R38" s="210">
        <f>'02-Mapa de riesgo'!AH39</f>
        <v>0</v>
      </c>
      <c r="S38" s="211">
        <f>'02-Mapa de riesgo'!AJ39</f>
        <v>0</v>
      </c>
      <c r="T38" s="156"/>
      <c r="U38" s="157"/>
      <c r="V38" s="157"/>
      <c r="W38" s="452"/>
      <c r="X38" s="59"/>
    </row>
    <row r="39" spans="1:24" ht="12.75" customHeight="1" x14ac:dyDescent="0.2">
      <c r="A39" s="444"/>
      <c r="B39" s="444"/>
      <c r="C39" s="444"/>
      <c r="D39" s="444"/>
      <c r="E39" s="444"/>
      <c r="F39" s="444"/>
      <c r="G39" s="444"/>
      <c r="H39" s="447"/>
      <c r="I39" s="447"/>
      <c r="J39" s="236">
        <f>'02-Mapa de riesgo'!G40</f>
        <v>0</v>
      </c>
      <c r="K39" s="207">
        <f>'02-Mapa de riesgo'!L40</f>
        <v>0</v>
      </c>
      <c r="L39" s="207">
        <f>'02-Mapa de riesgo'!Q40</f>
        <v>0</v>
      </c>
      <c r="M39" s="208">
        <f>'02-Mapa de riesgo'!U40</f>
        <v>0</v>
      </c>
      <c r="N39" s="208">
        <f>'02-Mapa de riesgo'!Z40</f>
        <v>0</v>
      </c>
      <c r="O39" s="450"/>
      <c r="P39" s="157"/>
      <c r="Q39" s="210">
        <f>'02-Mapa de riesgo'!AG40</f>
        <v>0</v>
      </c>
      <c r="R39" s="210">
        <f>'02-Mapa de riesgo'!AH40</f>
        <v>0</v>
      </c>
      <c r="S39" s="211">
        <f>'02-Mapa de riesgo'!AJ40</f>
        <v>0</v>
      </c>
      <c r="T39" s="156"/>
      <c r="U39" s="157"/>
      <c r="V39" s="157"/>
      <c r="W39" s="453"/>
      <c r="X39" s="59"/>
    </row>
    <row r="40" spans="1:24" ht="12.75" customHeight="1" x14ac:dyDescent="0.2">
      <c r="A40" s="454">
        <v>11</v>
      </c>
      <c r="B40" s="454" t="e">
        <f>'01-Mapa de Riesgos'!#REF!</f>
        <v>#REF!</v>
      </c>
      <c r="C40" s="455" t="e">
        <f>+'01-Mapa de Riesgos'!#REF!</f>
        <v>#REF!</v>
      </c>
      <c r="D40" s="455" t="e">
        <f>'01-Mapa de Riesgos'!#REF!</f>
        <v>#REF!</v>
      </c>
      <c r="E40" s="456" t="str">
        <f>'01-Mapa de Riesgos'!N41</f>
        <v>Posibilidad de afectación económica y reputacional  por desfinanciamiento del presupuesto institucional,   debido a:
 *Omisión de información en la planeación e identificación de necesidades presupuestales desde las dependencias académicas y administrativas.
*Aprobación de normatividad interna y externa que le generan mayor obligación a la institución o cambios en el funcionamiento.
 *Disminución en el recaudo de los recursos apropiados en el presupuesto de la Universidad aprobado por el Consejo Superior.</v>
      </c>
      <c r="F40" s="442" t="str">
        <f>'02-Mapa de riesgo'!AD41</f>
        <v>GRAVE</v>
      </c>
      <c r="G40" s="442" t="str">
        <f>'02-Mapa de riesgo'!AE41</f>
        <v xml:space="preserve">Equilibrio Financiero = Ingresos totales / Gastos Totales </v>
      </c>
      <c r="H40" s="463"/>
      <c r="I40" s="464"/>
      <c r="J40" s="236" t="str">
        <f>'02-Mapa de riesgo'!G41</f>
        <v>Aplicación del procedimiento  de programación, elaboración y aprobación del proyecto de presupuesto institucional para la vigencia.</v>
      </c>
      <c r="K40" s="207">
        <f>'02-Mapa de riesgo'!L41</f>
        <v>0</v>
      </c>
      <c r="L40" s="207" t="str">
        <f>'02-Mapa de riesgo'!Q41</f>
        <v>Directivo grado 21
Profesional especializado II
Profesional II
Direccionamiento Económico y Financiero</v>
      </c>
      <c r="M40" s="208" t="str">
        <f>'02-Mapa de riesgo'!U41</f>
        <v>Oportuno</v>
      </c>
      <c r="N40" s="208" t="str">
        <f>'02-Mapa de riesgo'!Z41</f>
        <v>Preventivo</v>
      </c>
      <c r="O40" s="448" t="str">
        <f>'02-Mapa de riesgo'!AB41</f>
        <v>ACEPTABLE</v>
      </c>
      <c r="P40" s="157"/>
      <c r="Q40" s="210" t="str">
        <f>'02-Mapa de riesgo'!AG41</f>
        <v>REDUCIR</v>
      </c>
      <c r="R40" s="210" t="str">
        <f>'02-Mapa de riesgo'!AH41</f>
        <v>Generar espacios de socialización y retroalimentación de las necesidades del presupuesto en las facultades y dependencias administrativas.</v>
      </c>
      <c r="S40" s="211">
        <f>'02-Mapa de riesgo'!AJ41</f>
        <v>0</v>
      </c>
      <c r="T40" s="156"/>
      <c r="U40" s="157"/>
      <c r="V40" s="157"/>
      <c r="W40" s="465"/>
      <c r="X40" s="59"/>
    </row>
    <row r="41" spans="1:24" ht="12.75" customHeight="1" x14ac:dyDescent="0.2">
      <c r="A41" s="443"/>
      <c r="B41" s="443"/>
      <c r="C41" s="443"/>
      <c r="D41" s="443"/>
      <c r="E41" s="443"/>
      <c r="F41" s="443"/>
      <c r="G41" s="443"/>
      <c r="H41" s="446"/>
      <c r="I41" s="446"/>
      <c r="J41" s="236" t="str">
        <f>'02-Mapa de riesgo'!G42</f>
        <v>Monitoreo al recaudo de ingresos y a la ejecución de los gastos del presupuesto aprobado por el Consejo Superior.</v>
      </c>
      <c r="K41" s="207">
        <f>'02-Mapa de riesgo'!L42</f>
        <v>0</v>
      </c>
      <c r="L41" s="207" t="str">
        <f>'02-Mapa de riesgo'!Q42</f>
        <v>Jefe de sección Gestión de Tesorería
Jefe de sección Gestión de Presupuesto</v>
      </c>
      <c r="M41" s="208" t="str">
        <f>'02-Mapa de riesgo'!U42</f>
        <v>Oportuno</v>
      </c>
      <c r="N41" s="208" t="str">
        <f>'02-Mapa de riesgo'!Z42</f>
        <v>Detectivo</v>
      </c>
      <c r="O41" s="449"/>
      <c r="P41" s="157"/>
      <c r="Q41" s="210" t="str">
        <f>'02-Mapa de riesgo'!AG42</f>
        <v>REDUCIR</v>
      </c>
      <c r="R41" s="210" t="str">
        <f>'02-Mapa de riesgo'!AH42</f>
        <v>Realizar proceso de sensibilización a través de diferentes estrategias de difusión.</v>
      </c>
      <c r="S41" s="211">
        <f>'02-Mapa de riesgo'!AJ42</f>
        <v>0</v>
      </c>
      <c r="T41" s="156"/>
      <c r="U41" s="157"/>
      <c r="V41" s="157"/>
      <c r="W41" s="452"/>
      <c r="X41" s="59"/>
    </row>
    <row r="42" spans="1:24" ht="12.75" customHeight="1" x14ac:dyDescent="0.2">
      <c r="A42" s="444"/>
      <c r="B42" s="444"/>
      <c r="C42" s="444"/>
      <c r="D42" s="444"/>
      <c r="E42" s="444"/>
      <c r="F42" s="444"/>
      <c r="G42" s="444"/>
      <c r="H42" s="447"/>
      <c r="I42" s="447"/>
      <c r="J42" s="236" t="str">
        <f>'02-Mapa de riesgo'!G43</f>
        <v>Trazabilidad de ejecución de gastos de la vigencia, mediante reportes de los sistemas de información disponibles</v>
      </c>
      <c r="K42" s="207">
        <f>'02-Mapa de riesgo'!L43</f>
        <v>0</v>
      </c>
      <c r="L42" s="207" t="str">
        <f>'02-Mapa de riesgo'!Q43</f>
        <v>Profesional II Direccionamiento Económico y Financiero</v>
      </c>
      <c r="M42" s="208" t="str">
        <f>'02-Mapa de riesgo'!U43</f>
        <v>Oportuno</v>
      </c>
      <c r="N42" s="208" t="str">
        <f>'02-Mapa de riesgo'!Z43</f>
        <v>Detectivo</v>
      </c>
      <c r="O42" s="450"/>
      <c r="P42" s="157"/>
      <c r="Q42" s="210" t="str">
        <f>'02-Mapa de riesgo'!AG43</f>
        <v>REDUCIR</v>
      </c>
      <c r="R42" s="210" t="str">
        <f>'02-Mapa de riesgo'!AH43</f>
        <v>Emisión de los conceptos administrativos y financieros previo presentación de los proyectos de acuerdo ante el Consejo Superior</v>
      </c>
      <c r="S42" s="211">
        <f>'02-Mapa de riesgo'!AJ43</f>
        <v>0</v>
      </c>
      <c r="T42" s="156"/>
      <c r="U42" s="157"/>
      <c r="V42" s="157"/>
      <c r="W42" s="453"/>
      <c r="X42" s="59"/>
    </row>
    <row r="43" spans="1:24" ht="12.75" customHeight="1" x14ac:dyDescent="0.2">
      <c r="A43" s="457">
        <v>12</v>
      </c>
      <c r="B43" s="454" t="e">
        <f>'01-Mapa de Riesgos'!#REF!</f>
        <v>#REF!</v>
      </c>
      <c r="C43" s="455" t="e">
        <f>+'01-Mapa de Riesgos'!#REF!</f>
        <v>#REF!</v>
      </c>
      <c r="D43" s="455" t="e">
        <f>'01-Mapa de Riesgos'!#REF!</f>
        <v>#REF!</v>
      </c>
      <c r="E43" s="456" t="str">
        <f>'01-Mapa de Riesgos'!N44</f>
        <v>Posibilidad de afectación reputacional  por responder los PQRS fuera de los términos legales,   debido a falta de conocimiento del procedimiento  y limitaciones en los accesos a los medios tecnológicos.</v>
      </c>
      <c r="F43" s="442" t="str">
        <f>'02-Mapa de riesgo'!AD44</f>
        <v>LEVE</v>
      </c>
      <c r="G43" s="442" t="str">
        <f>'02-Mapa de riesgo'!AE44</f>
        <v>(No. PQRS sin responder en los tiempos establecidos durante el año / total de PQRS  recibidas durante el año)*100</v>
      </c>
      <c r="H43" s="464"/>
      <c r="I43" s="464"/>
      <c r="J43" s="236" t="str">
        <f>'02-Mapa de riesgo'!G44</f>
        <v>Generación de alertas por correo electrónico y visuales en el aplicativo PQRS a los responsables de cada unidad organizacional, con respecto al estado de los PQRS pendientes por responder.</v>
      </c>
      <c r="K43" s="207" t="str">
        <f>'02-Mapa de riesgo'!L44</f>
        <v>Aplicativo PQRS</v>
      </c>
      <c r="L43" s="207" t="str">
        <f>'02-Mapa de riesgo'!Q44</f>
        <v>Técnico II
Gestión de Tecnologías Informáticas y Sistemas de Información</v>
      </c>
      <c r="M43" s="208" t="str">
        <f>'02-Mapa de riesgo'!U44</f>
        <v>Oportuno</v>
      </c>
      <c r="N43" s="208" t="str">
        <f>'02-Mapa de riesgo'!Z44</f>
        <v>Preventivo</v>
      </c>
      <c r="O43" s="448" t="str">
        <f>'02-Mapa de riesgo'!AB44</f>
        <v>FUERTE</v>
      </c>
      <c r="P43" s="157"/>
      <c r="Q43" s="210" t="str">
        <f>'02-Mapa de riesgo'!AG44</f>
        <v>ASUMIR</v>
      </c>
      <c r="R43" s="210">
        <f>'02-Mapa de riesgo'!AH44</f>
        <v>0</v>
      </c>
      <c r="S43" s="211">
        <f>'02-Mapa de riesgo'!AJ44</f>
        <v>0</v>
      </c>
      <c r="T43" s="156"/>
      <c r="U43" s="157"/>
      <c r="V43" s="157"/>
      <c r="W43" s="465"/>
      <c r="X43" s="59"/>
    </row>
    <row r="44" spans="1:24" ht="12.75" customHeight="1" x14ac:dyDescent="0.2">
      <c r="A44" s="443"/>
      <c r="B44" s="443"/>
      <c r="C44" s="443"/>
      <c r="D44" s="443"/>
      <c r="E44" s="443"/>
      <c r="F44" s="443"/>
      <c r="G44" s="443"/>
      <c r="H44" s="446"/>
      <c r="I44" s="446"/>
      <c r="J44" s="236" t="str">
        <f>'02-Mapa de riesgo'!G45</f>
        <v>Socialización del Sistema PQRS y de la normatividad aplicable a la institución.</v>
      </c>
      <c r="K44" s="207">
        <f>'02-Mapa de riesgo'!L45</f>
        <v>0</v>
      </c>
      <c r="L44" s="207" t="str">
        <f>'02-Mapa de riesgo'!Q45</f>
        <v>Técnico Grado 16 Vicerrectoría Administrativa y Financiera</v>
      </c>
      <c r="M44" s="208" t="str">
        <f>'02-Mapa de riesgo'!U45</f>
        <v>Oportuno</v>
      </c>
      <c r="N44" s="208" t="str">
        <f>'02-Mapa de riesgo'!Z45</f>
        <v>Preventivo</v>
      </c>
      <c r="O44" s="449"/>
      <c r="P44" s="157"/>
      <c r="Q44" s="210" t="str">
        <f>'02-Mapa de riesgo'!AG45</f>
        <v>ASUMIR</v>
      </c>
      <c r="R44" s="210">
        <f>'02-Mapa de riesgo'!AH45</f>
        <v>0</v>
      </c>
      <c r="S44" s="211">
        <f>'02-Mapa de riesgo'!AJ45</f>
        <v>0</v>
      </c>
      <c r="T44" s="156"/>
      <c r="U44" s="157"/>
      <c r="V44" s="157"/>
      <c r="W44" s="452"/>
      <c r="X44" s="59"/>
    </row>
    <row r="45" spans="1:24" ht="12.75" customHeight="1" x14ac:dyDescent="0.2">
      <c r="A45" s="444"/>
      <c r="B45" s="444"/>
      <c r="C45" s="444"/>
      <c r="D45" s="444"/>
      <c r="E45" s="444"/>
      <c r="F45" s="444"/>
      <c r="G45" s="444"/>
      <c r="H45" s="447"/>
      <c r="I45" s="447"/>
      <c r="J45" s="236">
        <f>'02-Mapa de riesgo'!G46</f>
        <v>0</v>
      </c>
      <c r="K45" s="207">
        <f>'02-Mapa de riesgo'!L46</f>
        <v>0</v>
      </c>
      <c r="L45" s="207">
        <f>'02-Mapa de riesgo'!Q46</f>
        <v>0</v>
      </c>
      <c r="M45" s="208">
        <f>'02-Mapa de riesgo'!U46</f>
        <v>0</v>
      </c>
      <c r="N45" s="208">
        <f>'02-Mapa de riesgo'!Z46</f>
        <v>0</v>
      </c>
      <c r="O45" s="450"/>
      <c r="P45" s="157"/>
      <c r="Q45" s="210">
        <f>'02-Mapa de riesgo'!AG46</f>
        <v>0</v>
      </c>
      <c r="R45" s="210">
        <f>'02-Mapa de riesgo'!AH46</f>
        <v>0</v>
      </c>
      <c r="S45" s="211">
        <f>'02-Mapa de riesgo'!AJ46</f>
        <v>0</v>
      </c>
      <c r="T45" s="156"/>
      <c r="U45" s="157"/>
      <c r="V45" s="157"/>
      <c r="W45" s="453"/>
      <c r="X45" s="59"/>
    </row>
    <row r="46" spans="1:24" ht="12.75" customHeight="1" x14ac:dyDescent="0.2">
      <c r="A46" s="454">
        <v>13</v>
      </c>
      <c r="B46" s="454" t="e">
        <f>'01-Mapa de Riesgos'!#REF!</f>
        <v>#REF!</v>
      </c>
      <c r="C46" s="455" t="e">
        <f>+'01-Mapa de Riesgos'!#REF!</f>
        <v>#REF!</v>
      </c>
      <c r="D46" s="455" t="e">
        <f>'01-Mapa de Riesgos'!#REF!</f>
        <v>#REF!</v>
      </c>
      <c r="E46" s="456" t="str">
        <f>'01-Mapa de Riesgos'!N47</f>
        <v>Posibilidad de afectación económica y reputacional  por incumplimiento en los lineamientos institucionales que no cuentan con respaldo financiero al suscribir contratos o convenios entre la universidad y entes externos,   debido a:
 *Desconocimiento de los lineamientos por parte del personal de la Institución para la suscripción de contratos o convenios. 
*Entrega inoportuna de la información por parte del proponente.
*Presiones de agentes externos para el cumplimiento de tiempos para la presentación de propuestas.</v>
      </c>
      <c r="F46" s="442" t="str">
        <f>'02-Mapa de riesgo'!AD47</f>
        <v>MODERADO</v>
      </c>
      <c r="G46" s="442" t="str">
        <f>'02-Mapa de riesgo'!AE47</f>
        <v>(No. de convenios y contratatos  revisados por la VAF / Total convenios y contratos suscritos en la univesidad ) * 100</v>
      </c>
      <c r="H46" s="464"/>
      <c r="I46" s="464"/>
      <c r="J46" s="236" t="str">
        <f>'02-Mapa de riesgo'!G47</f>
        <v>Revisión por parte de la Vicerrectoría Administrativa y Financiera de los contratos y convenios que se envían desde la Oficina Jurídica.</v>
      </c>
      <c r="K46" s="207">
        <f>'02-Mapa de riesgo'!L47</f>
        <v>0</v>
      </c>
      <c r="L46" s="207" t="str">
        <f>'02-Mapa de riesgo'!Q47</f>
        <v>Profesional Especializado III  Gestión Estratégica de Proyectos</v>
      </c>
      <c r="M46" s="208" t="str">
        <f>'02-Mapa de riesgo'!U47</f>
        <v>Oportuno</v>
      </c>
      <c r="N46" s="208" t="str">
        <f>'02-Mapa de riesgo'!Z47</f>
        <v>Detectivo</v>
      </c>
      <c r="O46" s="448" t="str">
        <f>'02-Mapa de riesgo'!AB47</f>
        <v>ACEPTABLE</v>
      </c>
      <c r="P46" s="157"/>
      <c r="Q46" s="210" t="str">
        <f>'02-Mapa de riesgo'!AG47</f>
        <v>REDUCIR</v>
      </c>
      <c r="R46" s="210" t="str">
        <f>'02-Mapa de riesgo'!AH47</f>
        <v>Socializar y sensibilizar por diferentes medios de comunicación a las facultades y dependencias de los lineamientos institucionales.</v>
      </c>
      <c r="S46" s="211">
        <f>'02-Mapa de riesgo'!AJ47</f>
        <v>0</v>
      </c>
      <c r="T46" s="156"/>
      <c r="U46" s="157"/>
      <c r="V46" s="157"/>
      <c r="W46" s="465"/>
      <c r="X46" s="59"/>
    </row>
    <row r="47" spans="1:24" ht="12.75" customHeight="1" x14ac:dyDescent="0.2">
      <c r="A47" s="443"/>
      <c r="B47" s="443"/>
      <c r="C47" s="443"/>
      <c r="D47" s="443"/>
      <c r="E47" s="443"/>
      <c r="F47" s="443"/>
      <c r="G47" s="443"/>
      <c r="H47" s="446"/>
      <c r="I47" s="446"/>
      <c r="J47" s="236" t="str">
        <f>'02-Mapa de riesgo'!G48</f>
        <v>Revisión por parte de la alta Dirección (comité directivo) de los proyectos en trámite.</v>
      </c>
      <c r="K47" s="207">
        <f>'02-Mapa de riesgo'!L48</f>
        <v>0</v>
      </c>
      <c r="L47" s="207" t="str">
        <f>'02-Mapa de riesgo'!Q48</f>
        <v>Profesional Especializado III  Gestión Estratégica de Proyectos</v>
      </c>
      <c r="M47" s="208" t="str">
        <f>'02-Mapa de riesgo'!U48</f>
        <v>Oportuno</v>
      </c>
      <c r="N47" s="208" t="str">
        <f>'02-Mapa de riesgo'!Z48</f>
        <v>Preventivo</v>
      </c>
      <c r="O47" s="449"/>
      <c r="P47" s="157"/>
      <c r="Q47" s="210" t="str">
        <f>'02-Mapa de riesgo'!AG48</f>
        <v>REDUCIR</v>
      </c>
      <c r="R47" s="210" t="str">
        <f>'02-Mapa de riesgo'!AH48</f>
        <v>Socializar y sensibilizar por diferentes medios de comunicación a las facultades y dependencias de los lineamientos institucionales.</v>
      </c>
      <c r="S47" s="211">
        <f>'02-Mapa de riesgo'!AJ48</f>
        <v>0</v>
      </c>
      <c r="T47" s="156"/>
      <c r="U47" s="157"/>
      <c r="V47" s="157"/>
      <c r="W47" s="452"/>
      <c r="X47" s="59"/>
    </row>
    <row r="48" spans="1:24" ht="12.75" customHeight="1" x14ac:dyDescent="0.2">
      <c r="A48" s="444"/>
      <c r="B48" s="444"/>
      <c r="C48" s="444"/>
      <c r="D48" s="444"/>
      <c r="E48" s="444"/>
      <c r="F48" s="444"/>
      <c r="G48" s="444"/>
      <c r="H48" s="447"/>
      <c r="I48" s="447"/>
      <c r="J48" s="236">
        <f>'02-Mapa de riesgo'!G49</f>
        <v>0</v>
      </c>
      <c r="K48" s="207">
        <f>'02-Mapa de riesgo'!L49</f>
        <v>0</v>
      </c>
      <c r="L48" s="207">
        <f>'02-Mapa de riesgo'!Q49</f>
        <v>0</v>
      </c>
      <c r="M48" s="208">
        <f>'02-Mapa de riesgo'!U49</f>
        <v>0</v>
      </c>
      <c r="N48" s="208">
        <f>'02-Mapa de riesgo'!Z49</f>
        <v>0</v>
      </c>
      <c r="O48" s="450"/>
      <c r="P48" s="157"/>
      <c r="Q48" s="210">
        <f>'02-Mapa de riesgo'!AG49</f>
        <v>0</v>
      </c>
      <c r="R48" s="210">
        <f>'02-Mapa de riesgo'!AH49</f>
        <v>0</v>
      </c>
      <c r="S48" s="211">
        <f>'02-Mapa de riesgo'!AJ49</f>
        <v>0</v>
      </c>
      <c r="T48" s="156"/>
      <c r="U48" s="157"/>
      <c r="V48" s="157"/>
      <c r="W48" s="453"/>
      <c r="X48" s="59"/>
    </row>
    <row r="49" spans="1:24" ht="12.75" customHeight="1" x14ac:dyDescent="0.2">
      <c r="A49" s="454">
        <v>14</v>
      </c>
      <c r="B49" s="454" t="e">
        <f>'01-Mapa de Riesgos'!#REF!</f>
        <v>#REF!</v>
      </c>
      <c r="C49" s="455" t="e">
        <f>+'01-Mapa de Riesgos'!#REF!</f>
        <v>#REF!</v>
      </c>
      <c r="D49" s="455" t="e">
        <f>'01-Mapa de Riesgos'!#REF!</f>
        <v>#REF!</v>
      </c>
      <c r="E49" s="456" t="str">
        <f>'01-Mapa de Riesgos'!N50</f>
        <v>Posibilidad de pérdida reputacional  por pérdida o modificación de la documentación,   debido a falta de ética profesional al entregar información  a personas no autorizadas,  y/o tramitar la creación y actualización de cambios a documentos sin cumplir con los procedimientos definidos en el Sistema Integral de Gestión.</v>
      </c>
      <c r="F49" s="442" t="str">
        <f>'02-Mapa de riesgo'!AD50</f>
        <v>MODERADO</v>
      </c>
      <c r="G49" s="442" t="str">
        <f>'02-Mapa de riesgo'!AE50</f>
        <v># de pérdidas parciales de la información</v>
      </c>
      <c r="H49" s="463"/>
      <c r="I49" s="464"/>
      <c r="J49" s="236" t="str">
        <f>'02-Mapa de riesgo'!G50</f>
        <v>Controles de acceso usuarios y contraseñas.</v>
      </c>
      <c r="K49" s="207">
        <f>'02-Mapa de riesgo'!L50</f>
        <v>0</v>
      </c>
      <c r="L49" s="207" t="str">
        <f>'02-Mapa de riesgo'!Q50</f>
        <v>Profesional SIG</v>
      </c>
      <c r="M49" s="208" t="str">
        <f>'02-Mapa de riesgo'!U50</f>
        <v>Oportuno</v>
      </c>
      <c r="N49" s="208" t="str">
        <f>'02-Mapa de riesgo'!Z50</f>
        <v>Preventivo</v>
      </c>
      <c r="O49" s="448" t="str">
        <f>'02-Mapa de riesgo'!AB50</f>
        <v>FUERTE</v>
      </c>
      <c r="P49" s="157"/>
      <c r="Q49" s="210" t="str">
        <f>'02-Mapa de riesgo'!AG50</f>
        <v>REDUCIR</v>
      </c>
      <c r="R49" s="210" t="str">
        <f>'02-Mapa de riesgo'!AH50</f>
        <v>Cumplimiento del procedimiento de Administración de la información documentada.</v>
      </c>
      <c r="S49" s="211">
        <f>'02-Mapa de riesgo'!AJ50</f>
        <v>0</v>
      </c>
      <c r="T49" s="156"/>
      <c r="U49" s="157"/>
      <c r="V49" s="157"/>
      <c r="W49" s="465"/>
      <c r="X49" s="59"/>
    </row>
    <row r="50" spans="1:24" ht="12.75" customHeight="1" x14ac:dyDescent="0.2">
      <c r="A50" s="443"/>
      <c r="B50" s="443"/>
      <c r="C50" s="443"/>
      <c r="D50" s="443"/>
      <c r="E50" s="443"/>
      <c r="F50" s="443"/>
      <c r="G50" s="443"/>
      <c r="H50" s="446"/>
      <c r="I50" s="446"/>
      <c r="J50" s="236" t="str">
        <f>'02-Mapa de riesgo'!G51</f>
        <v>Realización de Backup a los computadores del Sistema Integral de Gestión</v>
      </c>
      <c r="K50" s="207">
        <f>'02-Mapa de riesgo'!L51</f>
        <v>0</v>
      </c>
      <c r="L50" s="207" t="str">
        <f>'02-Mapa de riesgo'!Q51</f>
        <v>Profesional SIG</v>
      </c>
      <c r="M50" s="208" t="str">
        <f>'02-Mapa de riesgo'!U51</f>
        <v>Oportuno</v>
      </c>
      <c r="N50" s="208" t="str">
        <f>'02-Mapa de riesgo'!Z51</f>
        <v>Preventivo</v>
      </c>
      <c r="O50" s="449"/>
      <c r="P50" s="157"/>
      <c r="Q50" s="210" t="str">
        <f>'02-Mapa de riesgo'!AG51</f>
        <v>REDUCIR</v>
      </c>
      <c r="R50" s="210" t="str">
        <f>'02-Mapa de riesgo'!AH51</f>
        <v>Mantenimiento preventivo de los computadores a cargo de GTI SI.</v>
      </c>
      <c r="S50" s="211">
        <f>'02-Mapa de riesgo'!AJ51</f>
        <v>0</v>
      </c>
      <c r="T50" s="156"/>
      <c r="U50" s="157"/>
      <c r="V50" s="157"/>
      <c r="W50" s="452"/>
      <c r="X50" s="59"/>
    </row>
    <row r="51" spans="1:24" ht="12.75" customHeight="1" x14ac:dyDescent="0.2">
      <c r="A51" s="444"/>
      <c r="B51" s="444"/>
      <c r="C51" s="444"/>
      <c r="D51" s="444"/>
      <c r="E51" s="444"/>
      <c r="F51" s="444"/>
      <c r="G51" s="444"/>
      <c r="H51" s="447"/>
      <c r="I51" s="447"/>
      <c r="J51" s="236" t="str">
        <f>'02-Mapa de riesgo'!G52</f>
        <v>Backup de los servidores</v>
      </c>
      <c r="K51" s="207" t="str">
        <f>'02-Mapa de riesgo'!L52</f>
        <v>Sotware de GTISI
Página Web-CRIE</v>
      </c>
      <c r="L51" s="207" t="str">
        <f>'02-Mapa de riesgo'!Q52</f>
        <v>Profesional CRIE
Profesional GTISI</v>
      </c>
      <c r="M51" s="208" t="str">
        <f>'02-Mapa de riesgo'!U52</f>
        <v>Oportuno</v>
      </c>
      <c r="N51" s="208" t="str">
        <f>'02-Mapa de riesgo'!Z52</f>
        <v>Preventivo</v>
      </c>
      <c r="O51" s="450"/>
      <c r="P51" s="157"/>
      <c r="Q51" s="210" t="str">
        <f>'02-Mapa de riesgo'!AG52</f>
        <v>COMPARTIR</v>
      </c>
      <c r="R51" s="210" t="str">
        <f>'02-Mapa de riesgo'!AH52</f>
        <v>Carpeta compartida en el drive entre los integrantes del SIG donde se encuentra toda la documentación.</v>
      </c>
      <c r="S51" s="211" t="str">
        <f>'02-Mapa de riesgo'!AJ52</f>
        <v>CRIE
 GTISI</v>
      </c>
      <c r="T51" s="156"/>
      <c r="U51" s="157"/>
      <c r="V51" s="157"/>
      <c r="W51" s="453"/>
      <c r="X51" s="59"/>
    </row>
    <row r="52" spans="1:24" ht="12.75" customHeight="1" x14ac:dyDescent="0.2">
      <c r="A52" s="454">
        <v>15</v>
      </c>
      <c r="B52" s="454" t="e">
        <f>'01-Mapa de Riesgos'!#REF!</f>
        <v>#REF!</v>
      </c>
      <c r="C52" s="455" t="e">
        <f>+'01-Mapa de Riesgos'!#REF!</f>
        <v>#REF!</v>
      </c>
      <c r="D52" s="455" t="e">
        <f>'01-Mapa de Riesgos'!#REF!</f>
        <v>#REF!</v>
      </c>
      <c r="E52" s="456" t="str">
        <f>'01-Mapa de Riesgos'!N53</f>
        <v>Posibilidad de afectación económica y reputacional  por la degradación de las areas boscosas de la universidad por acciones antrópicas o eventos naturales,   debido a la vulnerabilidad a dichos eventos, alto flujo de visitantes, cerramientos inseguros y falta de cultura ciudadana.</v>
      </c>
      <c r="F52" s="442" t="str">
        <f>'02-Mapa de riesgo'!AD53</f>
        <v>LEVE</v>
      </c>
      <c r="G52" s="442" t="str">
        <f>'02-Mapa de riesgo'!AE53</f>
        <v>No. de eventos antrópicos o naturales que causaron degradación al área boscosa en la vigencia</v>
      </c>
      <c r="H52" s="464"/>
      <c r="I52" s="464"/>
      <c r="J52" s="236" t="str">
        <f>'02-Mapa de riesgo'!G53</f>
        <v>Recorridos de inspección por los linderos (reportes mensuales con evidencias de inspecciones realizadas en el período)</v>
      </c>
      <c r="K52" s="207">
        <f>'02-Mapa de riesgo'!L53</f>
        <v>0</v>
      </c>
      <c r="L52" s="207" t="str">
        <f>'02-Mapa de riesgo'!Q53</f>
        <v>Asistencial I</v>
      </c>
      <c r="M52" s="208" t="str">
        <f>'02-Mapa de riesgo'!U53</f>
        <v>Oportuno</v>
      </c>
      <c r="N52" s="208" t="str">
        <f>'02-Mapa de riesgo'!Z53</f>
        <v>Preventivo</v>
      </c>
      <c r="O52" s="448" t="str">
        <f>'02-Mapa de riesgo'!AB53</f>
        <v>ACEPTABLE</v>
      </c>
      <c r="P52" s="157"/>
      <c r="Q52" s="210" t="str">
        <f>'02-Mapa de riesgo'!AG53</f>
        <v>ASUMIR</v>
      </c>
      <c r="R52" s="210">
        <f>'02-Mapa de riesgo'!AH53</f>
        <v>0</v>
      </c>
      <c r="S52" s="211">
        <f>'02-Mapa de riesgo'!AJ53</f>
        <v>0</v>
      </c>
      <c r="T52" s="156"/>
      <c r="U52" s="157"/>
      <c r="V52" s="157"/>
      <c r="W52" s="465"/>
      <c r="X52" s="59"/>
    </row>
    <row r="53" spans="1:24" ht="12.75" customHeight="1" x14ac:dyDescent="0.2">
      <c r="A53" s="443"/>
      <c r="B53" s="443"/>
      <c r="C53" s="443"/>
      <c r="D53" s="443"/>
      <c r="E53" s="443"/>
      <c r="F53" s="443"/>
      <c r="G53" s="443"/>
      <c r="H53" s="446"/>
      <c r="I53" s="446"/>
      <c r="J53" s="236" t="str">
        <f>'02-Mapa de riesgo'!G54</f>
        <v>Programa de Educación Ambiental</v>
      </c>
      <c r="K53" s="207">
        <f>'02-Mapa de riesgo'!L54</f>
        <v>0</v>
      </c>
      <c r="L53" s="207" t="str">
        <f>'02-Mapa de riesgo'!Q54</f>
        <v>Profesional Especializado III</v>
      </c>
      <c r="M53" s="208" t="str">
        <f>'02-Mapa de riesgo'!U54</f>
        <v>Oportuno</v>
      </c>
      <c r="N53" s="208" t="str">
        <f>'02-Mapa de riesgo'!Z54</f>
        <v>Preventivo</v>
      </c>
      <c r="O53" s="449"/>
      <c r="P53" s="157"/>
      <c r="Q53" s="210" t="str">
        <f>'02-Mapa de riesgo'!AG54</f>
        <v>ASUMIR</v>
      </c>
      <c r="R53" s="210">
        <f>'02-Mapa de riesgo'!AH54</f>
        <v>0</v>
      </c>
      <c r="S53" s="211">
        <f>'02-Mapa de riesgo'!AJ54</f>
        <v>0</v>
      </c>
      <c r="T53" s="156"/>
      <c r="U53" s="157"/>
      <c r="V53" s="157"/>
      <c r="W53" s="452"/>
      <c r="X53" s="59"/>
    </row>
    <row r="54" spans="1:24" ht="12.75" customHeight="1" x14ac:dyDescent="0.2">
      <c r="A54" s="444"/>
      <c r="B54" s="444"/>
      <c r="C54" s="444"/>
      <c r="D54" s="444"/>
      <c r="E54" s="444"/>
      <c r="F54" s="444"/>
      <c r="G54" s="444"/>
      <c r="H54" s="447"/>
      <c r="I54" s="447"/>
      <c r="J54" s="236" t="str">
        <f>'02-Mapa de riesgo'!G55</f>
        <v>Gestión para la actualización plan de Emergencias Ambientales</v>
      </c>
      <c r="K54" s="207">
        <f>'02-Mapa de riesgo'!L55</f>
        <v>0</v>
      </c>
      <c r="L54" s="207" t="str">
        <f>'02-Mapa de riesgo'!Q55</f>
        <v>Profesional</v>
      </c>
      <c r="M54" s="208" t="str">
        <f>'02-Mapa de riesgo'!U55</f>
        <v>Oportuno</v>
      </c>
      <c r="N54" s="208" t="str">
        <f>'02-Mapa de riesgo'!Z55</f>
        <v>Preventivo</v>
      </c>
      <c r="O54" s="450"/>
      <c r="P54" s="157"/>
      <c r="Q54" s="210" t="str">
        <f>'02-Mapa de riesgo'!AG55</f>
        <v>ASUMIR</v>
      </c>
      <c r="R54" s="210">
        <f>'02-Mapa de riesgo'!AH55</f>
        <v>0</v>
      </c>
      <c r="S54" s="211">
        <f>'02-Mapa de riesgo'!AJ55</f>
        <v>0</v>
      </c>
      <c r="T54" s="156"/>
      <c r="U54" s="157"/>
      <c r="V54" s="157"/>
      <c r="W54" s="453"/>
      <c r="X54" s="59"/>
    </row>
    <row r="55" spans="1:24" ht="12.75" customHeight="1" x14ac:dyDescent="0.2">
      <c r="A55" s="454">
        <v>16</v>
      </c>
      <c r="B55" s="457" t="e">
        <f>'01-Mapa de Riesgos'!#REF!</f>
        <v>#REF!</v>
      </c>
      <c r="C55" s="456" t="e">
        <f>+'01-Mapa de Riesgos'!#REF!</f>
        <v>#REF!</v>
      </c>
      <c r="D55" s="456" t="e">
        <f>'01-Mapa de Riesgos'!#REF!</f>
        <v>#REF!</v>
      </c>
      <c r="E55" s="456" t="str">
        <f>'01-Mapa de Riesgos'!N56</f>
        <v>Posibilidad de afectación económica y reputacional  por baja o nula participación o impacto, de los programas de Bienestar  Institucional en la comunidad Universitaria,    debido a debilidades estructurales en los procesos de planeación conjunta y articulación, o a causa de escasa difusión de los programas y servicios disponibles, o a la 
limitada actualización del diagnóstico de las necesidades reales y cambiantes de la comunidad universitaria.</v>
      </c>
      <c r="F55" s="442" t="str">
        <f>'02-Mapa de riesgo'!AD56</f>
        <v>LEVE</v>
      </c>
      <c r="G55" s="442" t="str">
        <f>'02-Mapa de riesgo'!AE56</f>
        <v>(Σ   Peso asignado a la línea temática  𝑖 de la politica de bienestar  x   Valor del indicador asociado a la línea temática 𝑖 de la politica de bienestar ) / ΣPeso asignado a la línea temática  𝑖 de la politica de bienestar</v>
      </c>
      <c r="H55" s="445"/>
      <c r="I55" s="445"/>
      <c r="J55" s="236" t="str">
        <f>'02-Mapa de riesgo'!G56</f>
        <v>Diagnostico e identificación de las necesidades a partir del estudio de calidad de vida de la comunidad universitaria y medición del impacto de las estrategias y actividades formuladas</v>
      </c>
      <c r="K55" s="207">
        <f>'02-Mapa de riesgo'!L56</f>
        <v>0</v>
      </c>
      <c r="L55" s="207" t="str">
        <f>'02-Mapa de riesgo'!Q56</f>
        <v>Profesional Observatorio</v>
      </c>
      <c r="M55" s="208" t="str">
        <f>'02-Mapa de riesgo'!U56</f>
        <v>Oportuno</v>
      </c>
      <c r="N55" s="208" t="str">
        <f>'02-Mapa de riesgo'!Z56</f>
        <v>Detectivo</v>
      </c>
      <c r="O55" s="448" t="str">
        <f>'02-Mapa de riesgo'!AB56</f>
        <v>ACEPTABLE</v>
      </c>
      <c r="P55" s="209"/>
      <c r="Q55" s="210" t="str">
        <f>'02-Mapa de riesgo'!AG56</f>
        <v>ASUMIR</v>
      </c>
      <c r="R55" s="210">
        <f>'02-Mapa de riesgo'!AH56</f>
        <v>0</v>
      </c>
      <c r="S55" s="211">
        <f>'02-Mapa de riesgo'!AJ56</f>
        <v>0</v>
      </c>
      <c r="T55" s="156"/>
      <c r="U55" s="157"/>
      <c r="V55" s="157"/>
      <c r="W55" s="451"/>
      <c r="X55" s="159"/>
    </row>
    <row r="56" spans="1:24" ht="12.75" customHeight="1" x14ac:dyDescent="0.2">
      <c r="A56" s="443"/>
      <c r="B56" s="443"/>
      <c r="C56" s="443"/>
      <c r="D56" s="443"/>
      <c r="E56" s="443"/>
      <c r="F56" s="443"/>
      <c r="G56" s="443"/>
      <c r="H56" s="446"/>
      <c r="I56" s="446"/>
      <c r="J56" s="236" t="str">
        <f>'02-Mapa de riesgo'!G57</f>
        <v>Cumplimiento de la Politica de Bienestar Institucional y sus lineamientos para la articulación e implementación</v>
      </c>
      <c r="K56" s="207">
        <f>'02-Mapa de riesgo'!L57</f>
        <v>0</v>
      </c>
      <c r="L56" s="207" t="str">
        <f>'02-Mapa de riesgo'!Q57</f>
        <v>Profesional Observatorio</v>
      </c>
      <c r="M56" s="208" t="str">
        <f>'02-Mapa de riesgo'!U57</f>
        <v>Oportuno</v>
      </c>
      <c r="N56" s="208" t="str">
        <f>'02-Mapa de riesgo'!Z57</f>
        <v>Preventivo</v>
      </c>
      <c r="O56" s="449"/>
      <c r="P56" s="157"/>
      <c r="Q56" s="210" t="str">
        <f>'02-Mapa de riesgo'!AG57</f>
        <v>ASUMIR</v>
      </c>
      <c r="R56" s="210">
        <f>'02-Mapa de riesgo'!AH57</f>
        <v>0</v>
      </c>
      <c r="S56" s="211">
        <f>'02-Mapa de riesgo'!AJ57</f>
        <v>0</v>
      </c>
      <c r="T56" s="156"/>
      <c r="U56" s="157"/>
      <c r="V56" s="157"/>
      <c r="W56" s="452"/>
      <c r="X56" s="159"/>
    </row>
    <row r="57" spans="1:24" ht="12.75" customHeight="1" x14ac:dyDescent="0.2">
      <c r="A57" s="444"/>
      <c r="B57" s="444"/>
      <c r="C57" s="444"/>
      <c r="D57" s="444"/>
      <c r="E57" s="444"/>
      <c r="F57" s="444"/>
      <c r="G57" s="444"/>
      <c r="H57" s="447"/>
      <c r="I57" s="447"/>
      <c r="J57" s="236" t="str">
        <f>'02-Mapa de riesgo'!G58</f>
        <v>Dilvulgación y comunicación de las estrategias en el marco politica de bienestar Institucional y los servicios ofertados por la Vicerrectoria</v>
      </c>
      <c r="K57" s="207">
        <f>'02-Mapa de riesgo'!L58</f>
        <v>0</v>
      </c>
      <c r="L57" s="207" t="str">
        <f>'02-Mapa de riesgo'!Q58</f>
        <v>Profesional Especializado II VRSBU - Promoción de la Salud Integral</v>
      </c>
      <c r="M57" s="208" t="str">
        <f>'02-Mapa de riesgo'!U58</f>
        <v>Oportuno</v>
      </c>
      <c r="N57" s="208" t="str">
        <f>'02-Mapa de riesgo'!Z58</f>
        <v>Preventivo</v>
      </c>
      <c r="O57" s="450"/>
      <c r="P57" s="157"/>
      <c r="Q57" s="210" t="str">
        <f>'02-Mapa de riesgo'!AG58</f>
        <v>ASUMIR</v>
      </c>
      <c r="R57" s="210">
        <f>'02-Mapa de riesgo'!AH58</f>
        <v>0</v>
      </c>
      <c r="S57" s="211">
        <f>'02-Mapa de riesgo'!AJ58</f>
        <v>0</v>
      </c>
      <c r="T57" s="156"/>
      <c r="U57" s="157"/>
      <c r="V57" s="157"/>
      <c r="W57" s="453"/>
      <c r="X57" s="159"/>
    </row>
    <row r="58" spans="1:24" ht="12.75" customHeight="1" x14ac:dyDescent="0.2">
      <c r="A58" s="454">
        <v>17</v>
      </c>
      <c r="B58" s="454" t="e">
        <f>'01-Mapa de Riesgos'!#REF!</f>
        <v>#REF!</v>
      </c>
      <c r="C58" s="455" t="e">
        <f>+'01-Mapa de Riesgos'!#REF!</f>
        <v>#REF!</v>
      </c>
      <c r="D58" s="455" t="e">
        <f>'01-Mapa de Riesgos'!#REF!</f>
        <v>#REF!</v>
      </c>
      <c r="E58" s="456" t="str">
        <f>'01-Mapa de Riesgos'!N59</f>
        <v>Posibilidad de afectación económica y reputacional  por la no habilitación de los servicios de salud ofertados en la Institución,    debido a la falta de cumplimiento de uno o más criterios normativos, o a causa de la limitada asignación de recursos para la contratación del personal idoneo, y la falta de centralización de los procesos de habilitación en servicios de salud de la UTP</v>
      </c>
      <c r="F58" s="442" t="str">
        <f>'02-Mapa de riesgo'!AD59</f>
        <v>MODERADO</v>
      </c>
      <c r="G58" s="442" t="str">
        <f>'02-Mapa de riesgo'!AE59</f>
        <v>Indice de Variación en el Numero de proyectos de Extensión Financiados internamente, respecto al año anterior: No de proyectos de extensión financiados año 2026 / No de proyectos de extensión financiados año 2025</v>
      </c>
      <c r="H58" s="464"/>
      <c r="I58" s="464"/>
      <c r="J58" s="236" t="str">
        <f>'02-Mapa de riesgo'!G59</f>
        <v>Resultados de Autoevaluación 
Actas del GAGAS 
Cumplimiento normativa de espacios fisicos con SST</v>
      </c>
      <c r="K58" s="207">
        <f>'02-Mapa de riesgo'!L59</f>
        <v>0</v>
      </c>
      <c r="L58" s="207" t="str">
        <f>'02-Mapa de riesgo'!Q59</f>
        <v xml:space="preserve">Profesional Especializado II VRSBU - Promoción de la Salud Integral
Coordinador SST </v>
      </c>
      <c r="M58" s="208" t="str">
        <f>'02-Mapa de riesgo'!U59</f>
        <v>Oportuno</v>
      </c>
      <c r="N58" s="208" t="str">
        <f>'02-Mapa de riesgo'!Z59</f>
        <v>Preventivo</v>
      </c>
      <c r="O58" s="448" t="str">
        <f>'02-Mapa de riesgo'!AB59</f>
        <v>ACEPTABLE</v>
      </c>
      <c r="P58" s="157"/>
      <c r="Q58" s="210" t="str">
        <f>'02-Mapa de riesgo'!AG59</f>
        <v>ASUMIR</v>
      </c>
      <c r="R58" s="210">
        <f>'02-Mapa de riesgo'!AH59</f>
        <v>0</v>
      </c>
      <c r="S58" s="211">
        <f>'02-Mapa de riesgo'!AJ59</f>
        <v>0</v>
      </c>
      <c r="T58" s="156"/>
      <c r="U58" s="157"/>
      <c r="V58" s="157"/>
      <c r="W58" s="465"/>
      <c r="X58" s="159"/>
    </row>
    <row r="59" spans="1:24" ht="12.75" customHeight="1" x14ac:dyDescent="0.2">
      <c r="A59" s="443"/>
      <c r="B59" s="443"/>
      <c r="C59" s="443"/>
      <c r="D59" s="443"/>
      <c r="E59" s="443"/>
      <c r="F59" s="443"/>
      <c r="G59" s="443"/>
      <c r="H59" s="446"/>
      <c r="I59" s="446"/>
      <c r="J59" s="236" t="str">
        <f>'02-Mapa de riesgo'!G60</f>
        <v>Gestionar los recursos necesarios para asegurar la idonedida del personal necesario para la verificación de las condiciones de habilitación de los servicios de salud</v>
      </c>
      <c r="K59" s="207">
        <f>'02-Mapa de riesgo'!L60</f>
        <v>0</v>
      </c>
      <c r="L59" s="207" t="str">
        <f>'02-Mapa de riesgo'!Q60</f>
        <v>Profesional Especializado II VRSBU - Promoción de la Salud Integral
Coordinador SST</v>
      </c>
      <c r="M59" s="208" t="str">
        <f>'02-Mapa de riesgo'!U60</f>
        <v>No oportuno</v>
      </c>
      <c r="N59" s="208" t="str">
        <f>'02-Mapa de riesgo'!Z60</f>
        <v>Preventivo</v>
      </c>
      <c r="O59" s="449"/>
      <c r="P59" s="157"/>
      <c r="Q59" s="210">
        <f>'02-Mapa de riesgo'!AG60</f>
        <v>0</v>
      </c>
      <c r="R59" s="210">
        <f>'02-Mapa de riesgo'!AH60</f>
        <v>0</v>
      </c>
      <c r="S59" s="211">
        <f>'02-Mapa de riesgo'!AJ60</f>
        <v>0</v>
      </c>
      <c r="T59" s="156"/>
      <c r="U59" s="157"/>
      <c r="V59" s="157"/>
      <c r="W59" s="452"/>
      <c r="X59" s="461"/>
    </row>
    <row r="60" spans="1:24" ht="12.75" customHeight="1" x14ac:dyDescent="0.2">
      <c r="A60" s="444"/>
      <c r="B60" s="444"/>
      <c r="C60" s="444"/>
      <c r="D60" s="444"/>
      <c r="E60" s="444"/>
      <c r="F60" s="444"/>
      <c r="G60" s="444"/>
      <c r="H60" s="447"/>
      <c r="I60" s="447"/>
      <c r="J60" s="236" t="str">
        <f>'02-Mapa de riesgo'!G61</f>
        <v>Ruta para la habilitación de los servicios de atención en salud de la UTP</v>
      </c>
      <c r="K60" s="207">
        <f>'02-Mapa de riesgo'!L61</f>
        <v>0</v>
      </c>
      <c r="L60" s="207" t="str">
        <f>'02-Mapa de riesgo'!Q61</f>
        <v>Profesional Especializado II VRSBU - Promoción de la Salud Integral
 Coordinador de SST</v>
      </c>
      <c r="M60" s="208" t="str">
        <f>'02-Mapa de riesgo'!U61</f>
        <v>No oportuno</v>
      </c>
      <c r="N60" s="208" t="str">
        <f>'02-Mapa de riesgo'!Z61</f>
        <v>Preventivo</v>
      </c>
      <c r="O60" s="450"/>
      <c r="P60" s="157"/>
      <c r="Q60" s="210">
        <f>'02-Mapa de riesgo'!AG61</f>
        <v>0</v>
      </c>
      <c r="R60" s="210">
        <f>'02-Mapa de riesgo'!AH61</f>
        <v>0</v>
      </c>
      <c r="S60" s="211">
        <f>'02-Mapa de riesgo'!AJ61</f>
        <v>0</v>
      </c>
      <c r="T60" s="156"/>
      <c r="U60" s="157"/>
      <c r="V60" s="157"/>
      <c r="W60" s="453"/>
      <c r="X60" s="462"/>
    </row>
    <row r="61" spans="1:24" ht="12.75" customHeight="1" x14ac:dyDescent="0.2">
      <c r="A61" s="454">
        <v>18</v>
      </c>
      <c r="B61" s="454" t="e">
        <f>'01-Mapa de Riesgos'!#REF!</f>
        <v>#REF!</v>
      </c>
      <c r="C61" s="455" t="e">
        <f>+'01-Mapa de Riesgos'!#REF!</f>
        <v>#REF!</v>
      </c>
      <c r="D61" s="455" t="e">
        <f>'01-Mapa de Riesgos'!#REF!</f>
        <v>#REF!</v>
      </c>
      <c r="E61" s="456" t="str">
        <f>'01-Mapa de Riesgos'!N62</f>
        <v xml:space="preserve">Posibilidad de afectación económica y reputacional  por dificultad en la entrega de los apoyos,    debido a tramites internos y externos que dificultan la asignación y entrega de los apoyos de bono de transporte y monitoria social, o a causa de la falta herramientas que permitan dar respuesta eficiente a la alta demanda de los apoyos y la asignación de los mismos.
</v>
      </c>
      <c r="F61" s="442" t="str">
        <f>'02-Mapa de riesgo'!AD62</f>
        <v>MODERADO</v>
      </c>
      <c r="G61" s="442" t="str">
        <f>'02-Mapa de riesgo'!AE62</f>
        <v>Índice de variación de actividades de extensión: No de Actividades de Extensión por modalidades año 2026 / No de Actividades de Extensión por modalidades año 2025</v>
      </c>
      <c r="H61" s="463"/>
      <c r="I61" s="464"/>
      <c r="J61" s="236" t="str">
        <f>'02-Mapa de riesgo'!G62</f>
        <v>Actualización de la normatividad de apoyos socioeconómicos y gestión de los ajustes necesarios, conforme a los tiempos y condiciones establecidas.</v>
      </c>
      <c r="K61" s="207">
        <f>'02-Mapa de riesgo'!L62</f>
        <v>0</v>
      </c>
      <c r="L61" s="207" t="str">
        <f>'02-Mapa de riesgo'!Q62</f>
        <v>Profesional Especializado II VRSYBU - Líder Gestión Social</v>
      </c>
      <c r="M61" s="208" t="str">
        <f>'02-Mapa de riesgo'!U62</f>
        <v>Oportuno</v>
      </c>
      <c r="N61" s="208" t="str">
        <f>'02-Mapa de riesgo'!Z62</f>
        <v>Preventivo</v>
      </c>
      <c r="O61" s="448" t="str">
        <f>'02-Mapa de riesgo'!AB62</f>
        <v>ACEPTABLE</v>
      </c>
      <c r="P61" s="157"/>
      <c r="Q61" s="210" t="str">
        <f>'02-Mapa de riesgo'!AG62</f>
        <v>ASUMIR</v>
      </c>
      <c r="R61" s="210">
        <f>'02-Mapa de riesgo'!AH62</f>
        <v>0</v>
      </c>
      <c r="S61" s="211">
        <f>'02-Mapa de riesgo'!AJ62</f>
        <v>0</v>
      </c>
      <c r="T61" s="156"/>
      <c r="U61" s="157"/>
      <c r="V61" s="157"/>
      <c r="W61" s="465"/>
      <c r="X61" s="59"/>
    </row>
    <row r="62" spans="1:24" ht="12.75" customHeight="1" x14ac:dyDescent="0.2">
      <c r="A62" s="443"/>
      <c r="B62" s="443"/>
      <c r="C62" s="443"/>
      <c r="D62" s="443"/>
      <c r="E62" s="443"/>
      <c r="F62" s="443"/>
      <c r="G62" s="443"/>
      <c r="H62" s="446"/>
      <c r="I62" s="446"/>
      <c r="J62" s="236" t="str">
        <f>'02-Mapa de riesgo'!G63</f>
        <v>Seguimiento a los procesos de asignación y ejecución (tableros de mando).</v>
      </c>
      <c r="K62" s="207">
        <f>'02-Mapa de riesgo'!L63</f>
        <v>0</v>
      </c>
      <c r="L62" s="207" t="str">
        <f>'02-Mapa de riesgo'!Q63</f>
        <v>Profesional Especializado II VRSYBU - Líder Gestión Social</v>
      </c>
      <c r="M62" s="208" t="str">
        <f>'02-Mapa de riesgo'!U63</f>
        <v>Oportuno</v>
      </c>
      <c r="N62" s="208" t="str">
        <f>'02-Mapa de riesgo'!Z63</f>
        <v>Preventivo</v>
      </c>
      <c r="O62" s="449"/>
      <c r="P62" s="157"/>
      <c r="Q62" s="210" t="str">
        <f>'02-Mapa de riesgo'!AG63</f>
        <v>ASUMIR</v>
      </c>
      <c r="R62" s="210">
        <f>'02-Mapa de riesgo'!AH63</f>
        <v>0</v>
      </c>
      <c r="S62" s="211">
        <f>'02-Mapa de riesgo'!AJ63</f>
        <v>0</v>
      </c>
      <c r="T62" s="156"/>
      <c r="U62" s="157"/>
      <c r="V62" s="157"/>
      <c r="W62" s="452"/>
      <c r="X62" s="59"/>
    </row>
    <row r="63" spans="1:24" ht="12.75" customHeight="1" x14ac:dyDescent="0.2">
      <c r="A63" s="444"/>
      <c r="B63" s="444"/>
      <c r="C63" s="444"/>
      <c r="D63" s="444"/>
      <c r="E63" s="444"/>
      <c r="F63" s="444"/>
      <c r="G63" s="444"/>
      <c r="H63" s="447"/>
      <c r="I63" s="447"/>
      <c r="J63" s="236" t="str">
        <f>'02-Mapa de riesgo'!G64</f>
        <v>Implementación progresiva de un sistema de información automatizado para la gestión de apoyos socioeconómicos.
2026 - Desarrollo e implementación de un módulo automatizado para los apoyos</v>
      </c>
      <c r="K63" s="207">
        <f>'02-Mapa de riesgo'!L64</f>
        <v>0</v>
      </c>
      <c r="L63" s="207" t="str">
        <f>'02-Mapa de riesgo'!Q64</f>
        <v>Profesional Especializado II VRSYBU - Líder Gestión Social</v>
      </c>
      <c r="M63" s="208" t="str">
        <f>'02-Mapa de riesgo'!U64</f>
        <v>Oportuno</v>
      </c>
      <c r="N63" s="208" t="str">
        <f>'02-Mapa de riesgo'!Z64</f>
        <v>Preventivo</v>
      </c>
      <c r="O63" s="450"/>
      <c r="P63" s="157"/>
      <c r="Q63" s="210" t="str">
        <f>'02-Mapa de riesgo'!AG64</f>
        <v>ASUMIR</v>
      </c>
      <c r="R63" s="210">
        <f>'02-Mapa de riesgo'!AH64</f>
        <v>0</v>
      </c>
      <c r="S63" s="211">
        <f>'02-Mapa de riesgo'!AJ64</f>
        <v>0</v>
      </c>
      <c r="T63" s="156"/>
      <c r="U63" s="157"/>
      <c r="V63" s="157"/>
      <c r="W63" s="453"/>
      <c r="X63" s="59"/>
    </row>
    <row r="64" spans="1:24" ht="12.75" customHeight="1" x14ac:dyDescent="0.2">
      <c r="A64" s="454">
        <v>19</v>
      </c>
      <c r="B64" s="454" t="e">
        <f>'01-Mapa de Riesgos'!#REF!</f>
        <v>#REF!</v>
      </c>
      <c r="C64" s="455" t="e">
        <f>+'01-Mapa de Riesgos'!#REF!</f>
        <v>#REF!</v>
      </c>
      <c r="D64" s="455" t="e">
        <f>'01-Mapa de Riesgos'!#REF!</f>
        <v>#REF!</v>
      </c>
      <c r="E64" s="456" t="str">
        <f>'01-Mapa de Riesgos'!N65</f>
        <v>Posibilidad de afectación reputacional  por Reducción en la cantidad de activos de conocimiento transferidos a la sociedad,   debido a Cambios en la normatividad que dificulten el proceso de transferencia de los activos de conocimiento, o Falta de financiación para la validación, prototipado y escalamiento de los activos tecnológicos .</v>
      </c>
      <c r="F64" s="442" t="str">
        <f>'02-Mapa de riesgo'!AD65</f>
        <v>MODERADO</v>
      </c>
      <c r="G64" s="442" t="str">
        <f>'02-Mapa de riesgo'!AE65</f>
        <v>Índice de variación de contratos  de transferencia de activos de conocimiento = No de contratos de transferencia de activos de conocimiento 2026/ No de contratos de transferencia de activos de conocimiento 2025</v>
      </c>
      <c r="H64" s="464"/>
      <c r="I64" s="464"/>
      <c r="J64" s="236" t="str">
        <f>'02-Mapa de riesgo'!G65</f>
        <v xml:space="preserve">Actualización de inventario de activos de conocimiento y diagnóstico del índice de madurez tecnológica -  TRL </v>
      </c>
      <c r="K64" s="207">
        <f>'02-Mapa de riesgo'!L65</f>
        <v>0</v>
      </c>
      <c r="L64" s="207" t="str">
        <f>'02-Mapa de riesgo'!Q65</f>
        <v>Profesional…</v>
      </c>
      <c r="M64" s="208" t="str">
        <f>'02-Mapa de riesgo'!U65</f>
        <v>Oportuno</v>
      </c>
      <c r="N64" s="208" t="str">
        <f>'02-Mapa de riesgo'!Z65</f>
        <v>Preventivo</v>
      </c>
      <c r="O64" s="448" t="str">
        <f>'02-Mapa de riesgo'!AB65</f>
        <v>ACEPTABLE</v>
      </c>
      <c r="P64" s="157"/>
      <c r="Q64" s="210" t="str">
        <f>'02-Mapa de riesgo'!AG65</f>
        <v>REDUCIR</v>
      </c>
      <c r="R64" s="210" t="str">
        <f>'02-Mapa de riesgo'!AH65</f>
        <v xml:space="preserve">Implementar una estrategia de vinculacion de validadores de los activos de conocimiento inscritos en la ruta de transferencia de la Universidad </v>
      </c>
      <c r="S64" s="211">
        <f>'02-Mapa de riesgo'!AJ65</f>
        <v>0</v>
      </c>
      <c r="T64" s="156"/>
      <c r="U64" s="157"/>
      <c r="V64" s="157"/>
      <c r="W64" s="465"/>
      <c r="X64" s="59"/>
    </row>
    <row r="65" spans="1:24" ht="12.75" customHeight="1" x14ac:dyDescent="0.2">
      <c r="A65" s="443"/>
      <c r="B65" s="443"/>
      <c r="C65" s="443"/>
      <c r="D65" s="443"/>
      <c r="E65" s="443"/>
      <c r="F65" s="443"/>
      <c r="G65" s="443"/>
      <c r="H65" s="446"/>
      <c r="I65" s="446"/>
      <c r="J65" s="236" t="str">
        <f>'02-Mapa de riesgo'!G66</f>
        <v xml:space="preserve">Jornadas de sensibilización del Estatuto de Propiedad Intelectual  entre la comunidad universitaria </v>
      </c>
      <c r="K65" s="207">
        <f>'02-Mapa de riesgo'!L66</f>
        <v>0</v>
      </c>
      <c r="L65" s="207" t="str">
        <f>'02-Mapa de riesgo'!Q66</f>
        <v>Profesional…</v>
      </c>
      <c r="M65" s="208" t="str">
        <f>'02-Mapa de riesgo'!U66</f>
        <v>Oportuno</v>
      </c>
      <c r="N65" s="208" t="str">
        <f>'02-Mapa de riesgo'!Z66</f>
        <v>Preventivo</v>
      </c>
      <c r="O65" s="449"/>
      <c r="P65" s="157"/>
      <c r="Q65" s="210" t="str">
        <f>'02-Mapa de riesgo'!AG66</f>
        <v>REDUCIR</v>
      </c>
      <c r="R65" s="210" t="str">
        <f>'02-Mapa de riesgo'!AH66</f>
        <v>Tramitar y verificar el estado de las solicitudes de la comunidad universitaria sobre temas de propiedad intelectual</v>
      </c>
      <c r="S65" s="211">
        <f>'02-Mapa de riesgo'!AJ66</f>
        <v>0</v>
      </c>
      <c r="T65" s="156"/>
      <c r="U65" s="157"/>
      <c r="V65" s="157"/>
      <c r="W65" s="452"/>
      <c r="X65" s="59"/>
    </row>
    <row r="66" spans="1:24" ht="12.75" customHeight="1" x14ac:dyDescent="0.2">
      <c r="A66" s="444"/>
      <c r="B66" s="444"/>
      <c r="C66" s="444"/>
      <c r="D66" s="444"/>
      <c r="E66" s="444"/>
      <c r="F66" s="444"/>
      <c r="G66" s="444"/>
      <c r="H66" s="447"/>
      <c r="I66" s="447"/>
      <c r="J66" s="236" t="str">
        <f>'02-Mapa de riesgo'!G67</f>
        <v xml:space="preserve">Identificación y priorización de proyectos de desarrollo tecnológico e innovación susceptibles de financiación </v>
      </c>
      <c r="K66" s="207">
        <f>'02-Mapa de riesgo'!L67</f>
        <v>0</v>
      </c>
      <c r="L66" s="207" t="str">
        <f>'02-Mapa de riesgo'!Q67</f>
        <v>Profesional…</v>
      </c>
      <c r="M66" s="208" t="str">
        <f>'02-Mapa de riesgo'!U67</f>
        <v>Oportuno</v>
      </c>
      <c r="N66" s="208" t="str">
        <f>'02-Mapa de riesgo'!Z67</f>
        <v>Preventivo</v>
      </c>
      <c r="O66" s="450"/>
      <c r="P66" s="157"/>
      <c r="Q66" s="210" t="str">
        <f>'02-Mapa de riesgo'!AG67</f>
        <v>REDUCIR</v>
      </c>
      <c r="R66" s="210" t="str">
        <f>'02-Mapa de riesgo'!AH67</f>
        <v>Implementar la Convocatoria para financiación de proyectos  de Desarrollo Tecnológico</v>
      </c>
      <c r="S66" s="211">
        <f>'02-Mapa de riesgo'!AJ67</f>
        <v>0</v>
      </c>
      <c r="T66" s="156"/>
      <c r="U66" s="157"/>
      <c r="V66" s="157"/>
      <c r="W66" s="453"/>
      <c r="X66" s="59"/>
    </row>
    <row r="67" spans="1:24" ht="12.75" customHeight="1" x14ac:dyDescent="0.2">
      <c r="A67" s="454">
        <v>20</v>
      </c>
      <c r="B67" s="454" t="e">
        <f>'01-Mapa de Riesgos'!#REF!</f>
        <v>#REF!</v>
      </c>
      <c r="C67" s="455" t="e">
        <f>+'01-Mapa de Riesgos'!#REF!</f>
        <v>#REF!</v>
      </c>
      <c r="D67" s="455" t="e">
        <f>'01-Mapa de Riesgos'!#REF!</f>
        <v>#REF!</v>
      </c>
      <c r="E67" s="456" t="str">
        <f>'01-Mapa de Riesgos'!N68</f>
        <v>Posibilidad de afectación reputacional  por Reducción en la ejecución y financiación de proyectos y actividades de extensión universitaria   Debido a Disminución de la inversión institucional en proyectos de Extensión financiados a traves de Convocatorias Internas</v>
      </c>
      <c r="F67" s="442" t="str">
        <f>'02-Mapa de riesgo'!AD68</f>
        <v>LEVE</v>
      </c>
      <c r="G67" s="442" t="str">
        <f>'02-Mapa de riesgo'!AE68</f>
        <v>Indice de Variación en el Numero de proyectos de Extensión Financiados internamente, respecto al año anterior: No de proyectos de extensión financiados año 2026 / No de proyectos de extensión financiados año 2025</v>
      </c>
      <c r="H67" s="464"/>
      <c r="I67" s="464"/>
      <c r="J67" s="236" t="str">
        <f>'02-Mapa de riesgo'!G68</f>
        <v>Convocatorias periódicas para la financiación de proyectos de Extensión</v>
      </c>
      <c r="K67" s="207">
        <f>'02-Mapa de riesgo'!L68</f>
        <v>0</v>
      </c>
      <c r="L67" s="207" t="str">
        <f>'02-Mapa de riesgo'!Q68</f>
        <v>Profesional…</v>
      </c>
      <c r="M67" s="208" t="str">
        <f>'02-Mapa de riesgo'!U68</f>
        <v>Oportuno</v>
      </c>
      <c r="N67" s="208" t="str">
        <f>'02-Mapa de riesgo'!Z68</f>
        <v>Preventivo</v>
      </c>
      <c r="O67" s="448" t="str">
        <f>'02-Mapa de riesgo'!AB68</f>
        <v>ACEPTABLE</v>
      </c>
      <c r="P67" s="157"/>
      <c r="Q67" s="210" t="str">
        <f>'02-Mapa de riesgo'!AG68</f>
        <v>ASUMIR</v>
      </c>
      <c r="R67" s="210">
        <f>'02-Mapa de riesgo'!AH68</f>
        <v>0</v>
      </c>
      <c r="S67" s="211">
        <f>'02-Mapa de riesgo'!AJ68</f>
        <v>0</v>
      </c>
      <c r="T67" s="156"/>
      <c r="U67" s="157"/>
      <c r="V67" s="157"/>
      <c r="W67" s="465"/>
      <c r="X67" s="59"/>
    </row>
    <row r="68" spans="1:24" ht="12.75" customHeight="1" x14ac:dyDescent="0.2">
      <c r="A68" s="443"/>
      <c r="B68" s="443"/>
      <c r="C68" s="443"/>
      <c r="D68" s="443"/>
      <c r="E68" s="443"/>
      <c r="F68" s="443"/>
      <c r="G68" s="443"/>
      <c r="H68" s="446"/>
      <c r="I68" s="446"/>
      <c r="J68" s="236">
        <f>'02-Mapa de riesgo'!G69</f>
        <v>0</v>
      </c>
      <c r="K68" s="207">
        <f>'02-Mapa de riesgo'!L69</f>
        <v>0</v>
      </c>
      <c r="L68" s="207">
        <f>'02-Mapa de riesgo'!Q69</f>
        <v>0</v>
      </c>
      <c r="M68" s="208">
        <f>'02-Mapa de riesgo'!U69</f>
        <v>0</v>
      </c>
      <c r="N68" s="208">
        <f>'02-Mapa de riesgo'!Z69</f>
        <v>0</v>
      </c>
      <c r="O68" s="449"/>
      <c r="P68" s="157"/>
      <c r="Q68" s="210">
        <f>'02-Mapa de riesgo'!AG69</f>
        <v>0</v>
      </c>
      <c r="R68" s="210">
        <f>'02-Mapa de riesgo'!AH69</f>
        <v>0</v>
      </c>
      <c r="S68" s="211">
        <f>'02-Mapa de riesgo'!AJ69</f>
        <v>0</v>
      </c>
      <c r="T68" s="156"/>
      <c r="U68" s="157"/>
      <c r="V68" s="157"/>
      <c r="W68" s="452"/>
      <c r="X68" s="59"/>
    </row>
    <row r="69" spans="1:24" ht="12.75" customHeight="1" x14ac:dyDescent="0.2">
      <c r="A69" s="444"/>
      <c r="B69" s="444"/>
      <c r="C69" s="444"/>
      <c r="D69" s="444"/>
      <c r="E69" s="444"/>
      <c r="F69" s="444"/>
      <c r="G69" s="444"/>
      <c r="H69" s="447"/>
      <c r="I69" s="447"/>
      <c r="J69" s="236">
        <f>'02-Mapa de riesgo'!G70</f>
        <v>0</v>
      </c>
      <c r="K69" s="207">
        <f>'02-Mapa de riesgo'!L70</f>
        <v>0</v>
      </c>
      <c r="L69" s="207">
        <f>'02-Mapa de riesgo'!Q70</f>
        <v>0</v>
      </c>
      <c r="M69" s="208">
        <f>'02-Mapa de riesgo'!U70</f>
        <v>0</v>
      </c>
      <c r="N69" s="208">
        <f>'02-Mapa de riesgo'!Z70</f>
        <v>0</v>
      </c>
      <c r="O69" s="450"/>
      <c r="P69" s="157"/>
      <c r="Q69" s="210">
        <f>'02-Mapa de riesgo'!AG70</f>
        <v>0</v>
      </c>
      <c r="R69" s="210">
        <f>'02-Mapa de riesgo'!AH70</f>
        <v>0</v>
      </c>
      <c r="S69" s="211">
        <f>'02-Mapa de riesgo'!AJ70</f>
        <v>0</v>
      </c>
      <c r="T69" s="156"/>
      <c r="U69" s="157"/>
      <c r="V69" s="157"/>
      <c r="W69" s="453"/>
      <c r="X69" s="59"/>
    </row>
    <row r="70" spans="1:24" ht="12.75" customHeight="1" x14ac:dyDescent="0.2">
      <c r="A70" s="454">
        <v>21</v>
      </c>
      <c r="B70" s="454" t="e">
        <f>'01-Mapa de Riesgos'!#REF!</f>
        <v>#REF!</v>
      </c>
      <c r="C70" s="455" t="e">
        <f>+'01-Mapa de Riesgos'!#REF!</f>
        <v>#REF!</v>
      </c>
      <c r="D70" s="455" t="e">
        <f>'01-Mapa de Riesgos'!#REF!</f>
        <v>#REF!</v>
      </c>
      <c r="E70" s="456" t="str">
        <f>'01-Mapa de Riesgos'!N71</f>
        <v xml:space="preserve">Posibilidad de afectación económica y reputacional  por Desfinanciación de la Institución por falta de recursos internos. 
Bajo posicionamiento de la institución a nivel local, regional, nacional e internacional. 
Incumplimiento en los indicadores.     debido a Baja demanda de servicios de extensión en el sector externo a la Universidad Tecnológica de Pereira. </v>
      </c>
      <c r="F70" s="442" t="str">
        <f>'02-Mapa de riesgo'!AD71</f>
        <v>LEVE</v>
      </c>
      <c r="G70" s="442" t="str">
        <f>'02-Mapa de riesgo'!AE71</f>
        <v>Índice de variación de actividades de extensión: No de Actividades de Extensión por modalidades año 2026 / No de Actividades de Extensión por modalidades año 2025</v>
      </c>
      <c r="H70" s="464"/>
      <c r="I70" s="464"/>
      <c r="J70" s="236" t="str">
        <f>'02-Mapa de riesgo'!G71</f>
        <v>Generación de herramientas de promoción y visibilidad de las actividades de extensión y las capacidades institucionales</v>
      </c>
      <c r="K70" s="207">
        <f>'02-Mapa de riesgo'!L71</f>
        <v>0</v>
      </c>
      <c r="L70" s="207" t="str">
        <f>'02-Mapa de riesgo'!Q71</f>
        <v>Contratista profesional Extensión Universitaria</v>
      </c>
      <c r="M70" s="208" t="str">
        <f>'02-Mapa de riesgo'!U71</f>
        <v>Oportuno</v>
      </c>
      <c r="N70" s="208" t="str">
        <f>'02-Mapa de riesgo'!Z71</f>
        <v>Preventivo</v>
      </c>
      <c r="O70" s="448" t="str">
        <f>'02-Mapa de riesgo'!AB71</f>
        <v>ACEPTABLE</v>
      </c>
      <c r="P70" s="157"/>
      <c r="Q70" s="210" t="str">
        <f>'02-Mapa de riesgo'!AG71</f>
        <v>ASUMIR</v>
      </c>
      <c r="R70" s="210">
        <f>'02-Mapa de riesgo'!AH71</f>
        <v>0</v>
      </c>
      <c r="S70" s="211">
        <f>'02-Mapa de riesgo'!AJ71</f>
        <v>0</v>
      </c>
      <c r="T70" s="156"/>
      <c r="U70" s="157"/>
      <c r="V70" s="157"/>
      <c r="W70" s="465"/>
      <c r="X70" s="59"/>
    </row>
    <row r="71" spans="1:24" ht="12.75" customHeight="1" x14ac:dyDescent="0.2">
      <c r="A71" s="443"/>
      <c r="B71" s="443"/>
      <c r="C71" s="443"/>
      <c r="D71" s="443"/>
      <c r="E71" s="443"/>
      <c r="F71" s="443"/>
      <c r="G71" s="443"/>
      <c r="H71" s="446"/>
      <c r="I71" s="446"/>
      <c r="J71" s="236" t="str">
        <f>'02-Mapa de riesgo'!G72</f>
        <v>Seguimiento a las certificaciónes de cumplimiento y evaluaciones de los servicios  ofrecidos para consolidar experiencia institucional</v>
      </c>
      <c r="K71" s="207">
        <f>'02-Mapa de riesgo'!L72</f>
        <v>0</v>
      </c>
      <c r="L71" s="207" t="str">
        <f>'02-Mapa de riesgo'!Q72</f>
        <v xml:space="preserve"> Auxiliar V Extensión universitaria</v>
      </c>
      <c r="M71" s="208" t="str">
        <f>'02-Mapa de riesgo'!U72</f>
        <v>Oportuno</v>
      </c>
      <c r="N71" s="208" t="str">
        <f>'02-Mapa de riesgo'!Z72</f>
        <v>Preventivo</v>
      </c>
      <c r="O71" s="449"/>
      <c r="P71" s="157"/>
      <c r="Q71" s="210" t="str">
        <f>'02-Mapa de riesgo'!AG72</f>
        <v>ASUMIR</v>
      </c>
      <c r="R71" s="210">
        <f>'02-Mapa de riesgo'!AH72</f>
        <v>0</v>
      </c>
      <c r="S71" s="211">
        <f>'02-Mapa de riesgo'!AJ72</f>
        <v>0</v>
      </c>
      <c r="T71" s="156"/>
      <c r="U71" s="157"/>
      <c r="V71" s="157"/>
      <c r="W71" s="452"/>
      <c r="X71" s="59"/>
    </row>
    <row r="72" spans="1:24" ht="12.75" customHeight="1" x14ac:dyDescent="0.2">
      <c r="A72" s="444"/>
      <c r="B72" s="444"/>
      <c r="C72" s="444"/>
      <c r="D72" s="444"/>
      <c r="E72" s="444"/>
      <c r="F72" s="444"/>
      <c r="G72" s="444"/>
      <c r="H72" s="447"/>
      <c r="I72" s="447"/>
      <c r="J72" s="236" t="str">
        <f>'02-Mapa de riesgo'!G73</f>
        <v>Seguimiento al registro de actividades de extensión universitaria</v>
      </c>
      <c r="K72" s="207">
        <f>'02-Mapa de riesgo'!L73</f>
        <v>0</v>
      </c>
      <c r="L72" s="207" t="str">
        <f>'02-Mapa de riesgo'!Q73</f>
        <v xml:space="preserve"> Auxiliar  V Extensión universitaria</v>
      </c>
      <c r="M72" s="208" t="str">
        <f>'02-Mapa de riesgo'!U73</f>
        <v>Oportuno</v>
      </c>
      <c r="N72" s="208" t="str">
        <f>'02-Mapa de riesgo'!Z73</f>
        <v>Preventivo</v>
      </c>
      <c r="O72" s="450"/>
      <c r="P72" s="157"/>
      <c r="Q72" s="210" t="str">
        <f>'02-Mapa de riesgo'!AG73</f>
        <v>ASUMIR</v>
      </c>
      <c r="R72" s="210">
        <f>'02-Mapa de riesgo'!AH73</f>
        <v>0</v>
      </c>
      <c r="S72" s="211">
        <f>'02-Mapa de riesgo'!AJ73</f>
        <v>0</v>
      </c>
      <c r="T72" s="156"/>
      <c r="U72" s="157"/>
      <c r="V72" s="157"/>
      <c r="W72" s="453"/>
      <c r="X72" s="59"/>
    </row>
    <row r="73" spans="1:24" ht="12.75" customHeight="1" x14ac:dyDescent="0.2">
      <c r="A73" s="454">
        <v>22</v>
      </c>
      <c r="B73" s="454" t="e">
        <f>'01-Mapa de Riesgos'!#REF!</f>
        <v>#REF!</v>
      </c>
      <c r="C73" s="455" t="e">
        <f>+'01-Mapa de Riesgos'!#REF!</f>
        <v>#REF!</v>
      </c>
      <c r="D73" s="455" t="e">
        <f>'01-Mapa de Riesgos'!#REF!</f>
        <v>#REF!</v>
      </c>
      <c r="E73" s="456" t="str">
        <f>'01-Mapa de Riesgos'!N74</f>
        <v xml:space="preserve">Posibilidad de afectación económica y reputacional  por grupos de investigación que pierdan el reconocimiento del Ministerio de Ciencia, Tecnología e Innovación - MINCIENCIAS.    debido a que no cumplen con los estándares mínimos establecidos en el modelo de medición de dicha entidad. </v>
      </c>
      <c r="F73" s="442" t="str">
        <f>'02-Mapa de riesgo'!AD74</f>
        <v>LEVE</v>
      </c>
      <c r="G73" s="442" t="str">
        <f>'02-Mapa de riesgo'!AE74</f>
        <v xml:space="preserve">% de grupos de investigación reconocidos: No de grupos de investigación reconocidos / No de grupos de investigación registrados en la UTP y que hayan participado en la convocatoria de medición respectiva. </v>
      </c>
      <c r="H73" s="464"/>
      <c r="I73" s="464"/>
      <c r="J73" s="236" t="str">
        <f>'02-Mapa de riesgo'!G74</f>
        <v>Convocatorias periódicas para la financiación de proyectos de Grupos de Investigación y productos (Libros, artículos)</v>
      </c>
      <c r="K73" s="207">
        <f>'02-Mapa de riesgo'!L74</f>
        <v>0</v>
      </c>
      <c r="L73" s="207" t="str">
        <f>'02-Mapa de riesgo'!Q74</f>
        <v xml:space="preserve">Profesional Especializado II - Investigaciones </v>
      </c>
      <c r="M73" s="208" t="str">
        <f>'02-Mapa de riesgo'!U74</f>
        <v>Oportuno</v>
      </c>
      <c r="N73" s="208" t="str">
        <f>'02-Mapa de riesgo'!Z74</f>
        <v>Preventivo</v>
      </c>
      <c r="O73" s="448" t="str">
        <f>'02-Mapa de riesgo'!AB74</f>
        <v>ACEPTABLE</v>
      </c>
      <c r="P73" s="157"/>
      <c r="Q73" s="210" t="str">
        <f>'02-Mapa de riesgo'!AG74</f>
        <v>REDUCIR</v>
      </c>
      <c r="R73" s="210" t="str">
        <f>'02-Mapa de riesgo'!AH74</f>
        <v xml:space="preserve">Realizar  acompañamiento a cada uno de los grupos de investigación y sus integrantes, con el fin de que no pierdan su reconocimiento ante MinCiencias y que permita mejorar su clasificación. </v>
      </c>
      <c r="S73" s="211">
        <f>'02-Mapa de riesgo'!AJ74</f>
        <v>0</v>
      </c>
      <c r="T73" s="156"/>
      <c r="U73" s="157"/>
      <c r="V73" s="157"/>
      <c r="W73" s="465"/>
      <c r="X73" s="59"/>
    </row>
    <row r="74" spans="1:24" ht="12.75" customHeight="1" x14ac:dyDescent="0.2">
      <c r="A74" s="443"/>
      <c r="B74" s="443"/>
      <c r="C74" s="443"/>
      <c r="D74" s="443"/>
      <c r="E74" s="443"/>
      <c r="F74" s="443"/>
      <c r="G74" s="443"/>
      <c r="H74" s="446"/>
      <c r="I74" s="446"/>
      <c r="J74" s="236" t="str">
        <f>'02-Mapa de riesgo'!G75</f>
        <v>Programa de Formación para los investigadores (Formulación de Proyectos, Redacción de Artículos, Cvlac, Gruplac)</v>
      </c>
      <c r="K74" s="207">
        <f>'02-Mapa de riesgo'!L75</f>
        <v>0</v>
      </c>
      <c r="L74" s="207" t="str">
        <f>'02-Mapa de riesgo'!Q75</f>
        <v xml:space="preserve">Profesional Especializado II - Investigaciones  - Contratista de formación  </v>
      </c>
      <c r="M74" s="208" t="str">
        <f>'02-Mapa de riesgo'!U75</f>
        <v>Oportuno</v>
      </c>
      <c r="N74" s="208" t="str">
        <f>'02-Mapa de riesgo'!Z75</f>
        <v>Preventivo</v>
      </c>
      <c r="O74" s="449"/>
      <c r="P74" s="157"/>
      <c r="Q74" s="210" t="str">
        <f>'02-Mapa de riesgo'!AG75</f>
        <v>REDUCIR</v>
      </c>
      <c r="R74" s="210" t="str">
        <f>'02-Mapa de riesgo'!AH75</f>
        <v xml:space="preserve">Diseñar un software que compile la información interna de productos generada por los integrantes de los grupos de investigación y se remita semestralmente a los directores de grupo para su respectivo registro en el GrupLAC. </v>
      </c>
      <c r="S74" s="211">
        <f>'02-Mapa de riesgo'!AJ75</f>
        <v>0</v>
      </c>
      <c r="T74" s="156"/>
      <c r="U74" s="157"/>
      <c r="V74" s="157"/>
      <c r="W74" s="452"/>
      <c r="X74" s="59"/>
    </row>
    <row r="75" spans="1:24" ht="12.75" customHeight="1" x14ac:dyDescent="0.2">
      <c r="A75" s="444"/>
      <c r="B75" s="444"/>
      <c r="C75" s="444"/>
      <c r="D75" s="444"/>
      <c r="E75" s="444"/>
      <c r="F75" s="444"/>
      <c r="G75" s="444"/>
      <c r="H75" s="447"/>
      <c r="I75" s="447"/>
      <c r="J75" s="236" t="str">
        <f>'02-Mapa de riesgo'!G76</f>
        <v>Acuerdo de Investigaciones y Resolución Reglamentaria.</v>
      </c>
      <c r="K75" s="207">
        <f>'02-Mapa de riesgo'!L76</f>
        <v>0</v>
      </c>
      <c r="L75" s="207" t="str">
        <f>'02-Mapa de riesgo'!Q76</f>
        <v xml:space="preserve">Profesional Especializado II - Investigaciones </v>
      </c>
      <c r="M75" s="208" t="str">
        <f>'02-Mapa de riesgo'!U76</f>
        <v>Oportuno</v>
      </c>
      <c r="N75" s="208" t="str">
        <f>'02-Mapa de riesgo'!Z76</f>
        <v>Preventivo</v>
      </c>
      <c r="O75" s="450"/>
      <c r="P75" s="157"/>
      <c r="Q75" s="210" t="str">
        <f>'02-Mapa de riesgo'!AG76</f>
        <v>REDUCIR</v>
      </c>
      <c r="R75" s="210" t="str">
        <f>'02-Mapa de riesgo'!AH76</f>
        <v xml:space="preserve">Realizar analÍtica de datos para establecer los criterios faltantes a los grupos de investigación para su reconocimiento ante el Ministerio de Ciencia, Tecnología e Innovación - MINCIENCIAS </v>
      </c>
      <c r="S75" s="211">
        <f>'02-Mapa de riesgo'!AJ76</f>
        <v>0</v>
      </c>
      <c r="T75" s="156"/>
      <c r="U75" s="157"/>
      <c r="V75" s="157"/>
      <c r="W75" s="453"/>
      <c r="X75" s="59"/>
    </row>
    <row r="76" spans="1:24" ht="12.75" customHeight="1" x14ac:dyDescent="0.2">
      <c r="A76" s="457">
        <v>23</v>
      </c>
      <c r="B76" s="454" t="e">
        <f>'01-Mapa de Riesgos'!#REF!</f>
        <v>#REF!</v>
      </c>
      <c r="C76" s="455" t="e">
        <f>+'01-Mapa de Riesgos'!#REF!</f>
        <v>#REF!</v>
      </c>
      <c r="D76" s="455" t="e">
        <f>'01-Mapa de Riesgos'!#REF!</f>
        <v>#REF!</v>
      </c>
      <c r="E76" s="456" t="str">
        <f>'01-Mapa de Riesgos'!N77</f>
        <v>Posibilidad de afectación económica y reputacional  por desfinanciamiento del presupuesto institucional,   debido a:
 *Omisión de información en la planeación e identificación de necesidades presupuestales desde las dependencias académicas y administrativas.
*Aprobación de normatividad interna y externa que le generan mayor obligación a la institución o cambios en el funcionamiento.
 *Disminución en el recaudo de los recursos apropiados en el presupuesto de la Universidad aprobado por el Consejo Superior.</v>
      </c>
      <c r="F76" s="442" t="str">
        <f>'02-Mapa de riesgo'!AD77</f>
        <v>GRAVE</v>
      </c>
      <c r="G76" s="442" t="str">
        <f>'02-Mapa de riesgo'!AE77</f>
        <v xml:space="preserve">Equilibrio Financiero = Ingresos totales / Gastos Totales </v>
      </c>
      <c r="H76" s="464"/>
      <c r="I76" s="464"/>
      <c r="J76" s="236" t="str">
        <f>'02-Mapa de riesgo'!G77</f>
        <v>Aplicación del procedimiento  de programación, elaboración y aprobación del proyecto de presupuesto institucional para la vigencia.</v>
      </c>
      <c r="K76" s="207">
        <f>'02-Mapa de riesgo'!L77</f>
        <v>0</v>
      </c>
      <c r="L76" s="207" t="str">
        <f>'02-Mapa de riesgo'!Q77</f>
        <v>Directivo grado 21
Profesional especializado II
Profesional II
Direccionamiento Económico y Financiero</v>
      </c>
      <c r="M76" s="208" t="str">
        <f>'02-Mapa de riesgo'!U77</f>
        <v>Oportuno</v>
      </c>
      <c r="N76" s="208" t="str">
        <f>'02-Mapa de riesgo'!Z77</f>
        <v>Preventivo</v>
      </c>
      <c r="O76" s="448" t="str">
        <f>'02-Mapa de riesgo'!AB77</f>
        <v>ACEPTABLE</v>
      </c>
      <c r="P76" s="157"/>
      <c r="Q76" s="210" t="str">
        <f>'02-Mapa de riesgo'!AG77</f>
        <v>REDUCIR</v>
      </c>
      <c r="R76" s="210" t="str">
        <f>'02-Mapa de riesgo'!AH77</f>
        <v>Generar espacios de socialización y retroalimentación de las necesidades del presupuesto en las facultades y dependencias administrativas.</v>
      </c>
      <c r="S76" s="211">
        <f>'02-Mapa de riesgo'!AJ77</f>
        <v>0</v>
      </c>
      <c r="T76" s="156"/>
      <c r="U76" s="157"/>
      <c r="V76" s="157"/>
      <c r="W76" s="465"/>
      <c r="X76" s="59"/>
    </row>
    <row r="77" spans="1:24" ht="12.75" customHeight="1" x14ac:dyDescent="0.2">
      <c r="A77" s="443"/>
      <c r="B77" s="443"/>
      <c r="C77" s="443"/>
      <c r="D77" s="443"/>
      <c r="E77" s="443"/>
      <c r="F77" s="443"/>
      <c r="G77" s="443"/>
      <c r="H77" s="446"/>
      <c r="I77" s="446"/>
      <c r="J77" s="236" t="str">
        <f>'02-Mapa de riesgo'!G78</f>
        <v>Monitoreo al recaudo de ingresos y a la ejecución de los gastos del presupuesto aprobado por el Consejo Superior.</v>
      </c>
      <c r="K77" s="207">
        <f>'02-Mapa de riesgo'!L78</f>
        <v>0</v>
      </c>
      <c r="L77" s="207" t="str">
        <f>'02-Mapa de riesgo'!Q78</f>
        <v>Jefe de sección Gestión de Tesorería
Jefe de sección Gestión de Presupuesto</v>
      </c>
      <c r="M77" s="208" t="str">
        <f>'02-Mapa de riesgo'!U78</f>
        <v>Oportuno</v>
      </c>
      <c r="N77" s="208" t="str">
        <f>'02-Mapa de riesgo'!Z78</f>
        <v>Detectivo</v>
      </c>
      <c r="O77" s="449"/>
      <c r="P77" s="157"/>
      <c r="Q77" s="210" t="str">
        <f>'02-Mapa de riesgo'!AG78</f>
        <v>REDUCIR</v>
      </c>
      <c r="R77" s="210" t="str">
        <f>'02-Mapa de riesgo'!AH78</f>
        <v>Realizar proceso de sensibilización a través de diferentes estrategias de difusión.</v>
      </c>
      <c r="S77" s="211">
        <f>'02-Mapa de riesgo'!AJ78</f>
        <v>0</v>
      </c>
      <c r="T77" s="156"/>
      <c r="U77" s="157"/>
      <c r="V77" s="157"/>
      <c r="W77" s="452"/>
      <c r="X77" s="59"/>
    </row>
    <row r="78" spans="1:24" ht="12.75" customHeight="1" x14ac:dyDescent="0.2">
      <c r="A78" s="444"/>
      <c r="B78" s="444"/>
      <c r="C78" s="444"/>
      <c r="D78" s="444"/>
      <c r="E78" s="444"/>
      <c r="F78" s="444"/>
      <c r="G78" s="444"/>
      <c r="H78" s="447"/>
      <c r="I78" s="447"/>
      <c r="J78" s="236" t="str">
        <f>'02-Mapa de riesgo'!G79</f>
        <v>Trazabilidad de ejecución de gastos de la vigencia, mediante reportes de los sistemas de información disponibles</v>
      </c>
      <c r="K78" s="207">
        <f>'02-Mapa de riesgo'!L79</f>
        <v>0</v>
      </c>
      <c r="L78" s="207" t="str">
        <f>'02-Mapa de riesgo'!Q79</f>
        <v>Profesional II Direccionamiento Económico y Financiero</v>
      </c>
      <c r="M78" s="208" t="str">
        <f>'02-Mapa de riesgo'!U79</f>
        <v>Oportuno</v>
      </c>
      <c r="N78" s="208" t="str">
        <f>'02-Mapa de riesgo'!Z79</f>
        <v>Detectivo</v>
      </c>
      <c r="O78" s="450"/>
      <c r="P78" s="157"/>
      <c r="Q78" s="210" t="str">
        <f>'02-Mapa de riesgo'!AG79</f>
        <v>REDUCIR</v>
      </c>
      <c r="R78" s="210" t="str">
        <f>'02-Mapa de riesgo'!AH79</f>
        <v>Emisión de los conceptos administrativos y financieros previo presentación de los proyectos de acuerdo ante el Consejo Superior</v>
      </c>
      <c r="S78" s="211">
        <f>'02-Mapa de riesgo'!AJ79</f>
        <v>0</v>
      </c>
      <c r="T78" s="156"/>
      <c r="U78" s="157"/>
      <c r="V78" s="157"/>
      <c r="W78" s="453"/>
      <c r="X78" s="59"/>
    </row>
    <row r="79" spans="1:24" ht="12.75" customHeight="1" x14ac:dyDescent="0.2">
      <c r="A79" s="454">
        <v>24</v>
      </c>
      <c r="B79" s="454" t="e">
        <f>'01-Mapa de Riesgos'!#REF!</f>
        <v>#REF!</v>
      </c>
      <c r="C79" s="455" t="e">
        <f>+'01-Mapa de Riesgos'!#REF!</f>
        <v>#REF!</v>
      </c>
      <c r="D79" s="455" t="e">
        <f>'01-Mapa de Riesgos'!#REF!</f>
        <v>#REF!</v>
      </c>
      <c r="E79" s="456" t="str">
        <f>'01-Mapa de Riesgos'!N80</f>
        <v>Posibilidad de afectación reputacional  por responder los PQRS fuera de los términos legales,   debido a falta de conocimiento del procedimiento  y limitaciones en los accesos a los medios tecnológicos.</v>
      </c>
      <c r="F79" s="442" t="str">
        <f>'02-Mapa de riesgo'!AD80</f>
        <v>LEVE</v>
      </c>
      <c r="G79" s="442" t="str">
        <f>'02-Mapa de riesgo'!AE80</f>
        <v>(No. PQRS sin responder en los tiempos establecidos durante el año / total de PQRS  recibidas durante el año)*100</v>
      </c>
      <c r="H79" s="464"/>
      <c r="I79" s="464"/>
      <c r="J79" s="236" t="str">
        <f>'02-Mapa de riesgo'!G80</f>
        <v>Generación de alertas por correo electrónico y visuales en el aplicativo PQRS a los responsables de cada unidad organizacional, con respecto al estado de los PQRS pendientes por responder.</v>
      </c>
      <c r="K79" s="207" t="str">
        <f>'02-Mapa de riesgo'!L80</f>
        <v>Aplicativo PQRS</v>
      </c>
      <c r="L79" s="207" t="str">
        <f>'02-Mapa de riesgo'!Q80</f>
        <v>Técnico II
Gestión de Tecnologías Informáticas y Sistemas de Información</v>
      </c>
      <c r="M79" s="208" t="str">
        <f>'02-Mapa de riesgo'!U80</f>
        <v>Oportuno</v>
      </c>
      <c r="N79" s="208" t="str">
        <f>'02-Mapa de riesgo'!Z80</f>
        <v>Preventivo</v>
      </c>
      <c r="O79" s="448" t="str">
        <f>'02-Mapa de riesgo'!AB80</f>
        <v>FUERTE</v>
      </c>
      <c r="P79" s="157"/>
      <c r="Q79" s="210" t="str">
        <f>'02-Mapa de riesgo'!AG80</f>
        <v>ASUMIR</v>
      </c>
      <c r="R79" s="210">
        <f>'02-Mapa de riesgo'!AH80</f>
        <v>0</v>
      </c>
      <c r="S79" s="211">
        <f>'02-Mapa de riesgo'!AJ80</f>
        <v>0</v>
      </c>
      <c r="T79" s="156"/>
      <c r="U79" s="157"/>
      <c r="V79" s="157"/>
      <c r="W79" s="465"/>
      <c r="X79" s="59"/>
    </row>
    <row r="80" spans="1:24" ht="12.75" customHeight="1" x14ac:dyDescent="0.2">
      <c r="A80" s="443"/>
      <c r="B80" s="443"/>
      <c r="C80" s="443"/>
      <c r="D80" s="443"/>
      <c r="E80" s="443"/>
      <c r="F80" s="443"/>
      <c r="G80" s="443"/>
      <c r="H80" s="446"/>
      <c r="I80" s="446"/>
      <c r="J80" s="236" t="str">
        <f>'02-Mapa de riesgo'!G81</f>
        <v>Socialización del Sistema PQRS y de la normatividad aplicable a la institución.</v>
      </c>
      <c r="K80" s="207">
        <f>'02-Mapa de riesgo'!L81</f>
        <v>0</v>
      </c>
      <c r="L80" s="207" t="str">
        <f>'02-Mapa de riesgo'!Q81</f>
        <v>Técnico Grado 16 Vicerrectoría Administrativa y Financiera</v>
      </c>
      <c r="M80" s="208" t="str">
        <f>'02-Mapa de riesgo'!U81</f>
        <v>Oportuno</v>
      </c>
      <c r="N80" s="208" t="str">
        <f>'02-Mapa de riesgo'!Z81</f>
        <v>Preventivo</v>
      </c>
      <c r="O80" s="449"/>
      <c r="P80" s="157"/>
      <c r="Q80" s="210" t="str">
        <f>'02-Mapa de riesgo'!AG81</f>
        <v>ASUMIR</v>
      </c>
      <c r="R80" s="210">
        <f>'02-Mapa de riesgo'!AH81</f>
        <v>0</v>
      </c>
      <c r="S80" s="211">
        <f>'02-Mapa de riesgo'!AJ81</f>
        <v>0</v>
      </c>
      <c r="T80" s="156"/>
      <c r="U80" s="157"/>
      <c r="V80" s="157"/>
      <c r="W80" s="452"/>
      <c r="X80" s="59"/>
    </row>
    <row r="81" spans="1:24" ht="12.75" customHeight="1" x14ac:dyDescent="0.2">
      <c r="A81" s="444"/>
      <c r="B81" s="444"/>
      <c r="C81" s="444"/>
      <c r="D81" s="444"/>
      <c r="E81" s="444"/>
      <c r="F81" s="444"/>
      <c r="G81" s="444"/>
      <c r="H81" s="447"/>
      <c r="I81" s="447"/>
      <c r="J81" s="236">
        <f>'02-Mapa de riesgo'!G82</f>
        <v>0</v>
      </c>
      <c r="K81" s="207">
        <f>'02-Mapa de riesgo'!L82</f>
        <v>0</v>
      </c>
      <c r="L81" s="207">
        <f>'02-Mapa de riesgo'!Q82</f>
        <v>0</v>
      </c>
      <c r="M81" s="208">
        <f>'02-Mapa de riesgo'!U82</f>
        <v>0</v>
      </c>
      <c r="N81" s="208">
        <f>'02-Mapa de riesgo'!Z82</f>
        <v>0</v>
      </c>
      <c r="O81" s="450"/>
      <c r="P81" s="157"/>
      <c r="Q81" s="210">
        <f>'02-Mapa de riesgo'!AG82</f>
        <v>0</v>
      </c>
      <c r="R81" s="210">
        <f>'02-Mapa de riesgo'!AH82</f>
        <v>0</v>
      </c>
      <c r="S81" s="211">
        <f>'02-Mapa de riesgo'!AJ82</f>
        <v>0</v>
      </c>
      <c r="T81" s="156"/>
      <c r="U81" s="157"/>
      <c r="V81" s="157"/>
      <c r="W81" s="453"/>
      <c r="X81" s="59"/>
    </row>
    <row r="82" spans="1:24" ht="12.75" customHeight="1" x14ac:dyDescent="0.2">
      <c r="A82" s="454">
        <v>25</v>
      </c>
      <c r="B82" s="454" t="e">
        <f>'01-Mapa de Riesgos'!#REF!</f>
        <v>#REF!</v>
      </c>
      <c r="C82" s="455" t="e">
        <f>+'01-Mapa de Riesgos'!#REF!</f>
        <v>#REF!</v>
      </c>
      <c r="D82" s="455" t="e">
        <f>'01-Mapa de Riesgos'!#REF!</f>
        <v>#REF!</v>
      </c>
      <c r="E82" s="456" t="str">
        <f>'01-Mapa de Riesgos'!N83</f>
        <v>Posibilidad de afectación económica y reputacional  por incumplimiento en los lineamientos institucionales que no cuentan con respaldo financiero al suscribir contratos o convenios entre la universidad y entes externos,   debido a:
 *Desconocimiento de los lineamientos por parte del personal de la Institución para la suscripción de contratos o convenios. 
*Entrega inoportuna de la información por parte del proponente.
*Presiones de agentes externos para el cumplimiento de tiempos para la presentación de propuestas.</v>
      </c>
      <c r="F82" s="442" t="str">
        <f>'02-Mapa de riesgo'!AD83</f>
        <v>MODERADO</v>
      </c>
      <c r="G82" s="442" t="str">
        <f>'02-Mapa de riesgo'!AE83</f>
        <v>(No. de convenios y contratatos  revisados por la VAF / Total convenios y contratos suscritos en la univesidad ) * 100</v>
      </c>
      <c r="H82" s="463"/>
      <c r="I82" s="464"/>
      <c r="J82" s="236" t="str">
        <f>'02-Mapa de riesgo'!G83</f>
        <v>Revisión por parte de la Vicerrectoría Administrativa y Financiera de los contratos y convenios que se envían desde la Oficina Jurídica.</v>
      </c>
      <c r="K82" s="207">
        <f>'02-Mapa de riesgo'!L83</f>
        <v>0</v>
      </c>
      <c r="L82" s="207" t="str">
        <f>'02-Mapa de riesgo'!Q83</f>
        <v>Profesional Especializado III  Gestión Estratégica de Proyectos</v>
      </c>
      <c r="M82" s="208" t="str">
        <f>'02-Mapa de riesgo'!U83</f>
        <v>Oportuno</v>
      </c>
      <c r="N82" s="208" t="str">
        <f>'02-Mapa de riesgo'!Z83</f>
        <v>Detectivo</v>
      </c>
      <c r="O82" s="448" t="str">
        <f>'02-Mapa de riesgo'!AB83</f>
        <v>ACEPTABLE</v>
      </c>
      <c r="P82" s="157"/>
      <c r="Q82" s="210" t="str">
        <f>'02-Mapa de riesgo'!AG83</f>
        <v>REDUCIR</v>
      </c>
      <c r="R82" s="210" t="str">
        <f>'02-Mapa de riesgo'!AH83</f>
        <v>Socializar y sensibilizar por diferentes medios de comunicación a las facultades y dependencias de los lineamientos institucionales.</v>
      </c>
      <c r="S82" s="211">
        <f>'02-Mapa de riesgo'!AJ83</f>
        <v>0</v>
      </c>
      <c r="T82" s="156"/>
      <c r="U82" s="157"/>
      <c r="V82" s="157"/>
      <c r="W82" s="465"/>
      <c r="X82" s="59"/>
    </row>
    <row r="83" spans="1:24" ht="12.75" customHeight="1" x14ac:dyDescent="0.2">
      <c r="A83" s="443"/>
      <c r="B83" s="443"/>
      <c r="C83" s="443"/>
      <c r="D83" s="443"/>
      <c r="E83" s="443"/>
      <c r="F83" s="443"/>
      <c r="G83" s="443"/>
      <c r="H83" s="446"/>
      <c r="I83" s="446"/>
      <c r="J83" s="236" t="str">
        <f>'02-Mapa de riesgo'!G84</f>
        <v>Revisión por parte de la alta Dirección (comité directivo) de los proyectos en trámite.</v>
      </c>
      <c r="K83" s="207">
        <f>'02-Mapa de riesgo'!L84</f>
        <v>0</v>
      </c>
      <c r="L83" s="207" t="str">
        <f>'02-Mapa de riesgo'!Q84</f>
        <v>Profesional Especializado III  Gestión Estratégica de Proyectos</v>
      </c>
      <c r="M83" s="208" t="str">
        <f>'02-Mapa de riesgo'!U84</f>
        <v>Oportuno</v>
      </c>
      <c r="N83" s="208" t="str">
        <f>'02-Mapa de riesgo'!Z84</f>
        <v>Preventivo</v>
      </c>
      <c r="O83" s="449"/>
      <c r="P83" s="157"/>
      <c r="Q83" s="210" t="str">
        <f>'02-Mapa de riesgo'!AG84</f>
        <v>REDUCIR</v>
      </c>
      <c r="R83" s="210" t="str">
        <f>'02-Mapa de riesgo'!AH84</f>
        <v>Socializar y sensibilizar por diferentes medios de comunicación a las facultades y dependencias de los lineamientos institucionales.</v>
      </c>
      <c r="S83" s="211">
        <f>'02-Mapa de riesgo'!AJ84</f>
        <v>0</v>
      </c>
      <c r="T83" s="156"/>
      <c r="U83" s="157"/>
      <c r="V83" s="157"/>
      <c r="W83" s="452"/>
      <c r="X83" s="59"/>
    </row>
    <row r="84" spans="1:24" ht="12.75" customHeight="1" x14ac:dyDescent="0.2">
      <c r="A84" s="444"/>
      <c r="B84" s="444"/>
      <c r="C84" s="444"/>
      <c r="D84" s="444"/>
      <c r="E84" s="444"/>
      <c r="F84" s="444"/>
      <c r="G84" s="444"/>
      <c r="H84" s="447"/>
      <c r="I84" s="447"/>
      <c r="J84" s="236">
        <f>'02-Mapa de riesgo'!G85</f>
        <v>0</v>
      </c>
      <c r="K84" s="207">
        <f>'02-Mapa de riesgo'!L85</f>
        <v>0</v>
      </c>
      <c r="L84" s="207">
        <f>'02-Mapa de riesgo'!Q85</f>
        <v>0</v>
      </c>
      <c r="M84" s="208">
        <f>'02-Mapa de riesgo'!U85</f>
        <v>0</v>
      </c>
      <c r="N84" s="208">
        <f>'02-Mapa de riesgo'!Z85</f>
        <v>0</v>
      </c>
      <c r="O84" s="450"/>
      <c r="P84" s="157"/>
      <c r="Q84" s="210">
        <f>'02-Mapa de riesgo'!AG85</f>
        <v>0</v>
      </c>
      <c r="R84" s="210">
        <f>'02-Mapa de riesgo'!AH85</f>
        <v>0</v>
      </c>
      <c r="S84" s="211">
        <f>'02-Mapa de riesgo'!AJ85</f>
        <v>0</v>
      </c>
      <c r="T84" s="156"/>
      <c r="U84" s="157"/>
      <c r="V84" s="157"/>
      <c r="W84" s="453"/>
      <c r="X84" s="59"/>
    </row>
    <row r="85" spans="1:24" ht="12.75" customHeight="1" x14ac:dyDescent="0.2">
      <c r="A85" s="454">
        <v>26</v>
      </c>
      <c r="B85" s="454" t="e">
        <f>'01-Mapa de Riesgos'!#REF!</f>
        <v>#REF!</v>
      </c>
      <c r="C85" s="455" t="e">
        <f>+'01-Mapa de Riesgos'!#REF!</f>
        <v>#REF!</v>
      </c>
      <c r="D85" s="455" t="e">
        <f>'01-Mapa de Riesgos'!#REF!</f>
        <v>#REF!</v>
      </c>
      <c r="E85" s="456" t="str">
        <f>'01-Mapa de Riesgos'!N86</f>
        <v>Posibilidad de pérdida reputacional  por pérdida o modificación de la documentación,   debido a falta de ética profesional al entregar información  a personas no autorizadas,  y/o tramitar la creación y actualización de cambios a documentos sin cumplir con los procedimientos definidos en el Sistema Integral de Gestión.</v>
      </c>
      <c r="F85" s="442" t="str">
        <f>'02-Mapa de riesgo'!AD86</f>
        <v>MODERADO</v>
      </c>
      <c r="G85" s="442" t="str">
        <f>'02-Mapa de riesgo'!AE86</f>
        <v># de pérdidas parciales de la información</v>
      </c>
      <c r="H85" s="463"/>
      <c r="I85" s="464"/>
      <c r="J85" s="236" t="str">
        <f>'02-Mapa de riesgo'!G86</f>
        <v>Controles de acceso usuarios y contraseñas.</v>
      </c>
      <c r="K85" s="207">
        <f>'02-Mapa de riesgo'!L86</f>
        <v>0</v>
      </c>
      <c r="L85" s="207" t="str">
        <f>'02-Mapa de riesgo'!Q86</f>
        <v>Profesional SIG</v>
      </c>
      <c r="M85" s="208" t="str">
        <f>'02-Mapa de riesgo'!U86</f>
        <v>Oportuno</v>
      </c>
      <c r="N85" s="208" t="str">
        <f>'02-Mapa de riesgo'!Z86</f>
        <v>Preventivo</v>
      </c>
      <c r="O85" s="448" t="str">
        <f>'02-Mapa de riesgo'!AB86</f>
        <v>FUERTE</v>
      </c>
      <c r="P85" s="157"/>
      <c r="Q85" s="210" t="str">
        <f>'02-Mapa de riesgo'!AG86</f>
        <v>REDUCIR</v>
      </c>
      <c r="R85" s="210" t="str">
        <f>'02-Mapa de riesgo'!AH86</f>
        <v>Cumplimiento del procedimiento de Administración de la información documentada.</v>
      </c>
      <c r="S85" s="211">
        <f>'02-Mapa de riesgo'!AJ86</f>
        <v>0</v>
      </c>
      <c r="T85" s="156"/>
      <c r="U85" s="157"/>
      <c r="V85" s="157"/>
      <c r="W85" s="465"/>
      <c r="X85" s="59"/>
    </row>
    <row r="86" spans="1:24" ht="12.75" customHeight="1" x14ac:dyDescent="0.2">
      <c r="A86" s="443"/>
      <c r="B86" s="443"/>
      <c r="C86" s="443"/>
      <c r="D86" s="443"/>
      <c r="E86" s="443"/>
      <c r="F86" s="443"/>
      <c r="G86" s="443"/>
      <c r="H86" s="446"/>
      <c r="I86" s="446"/>
      <c r="J86" s="236" t="str">
        <f>'02-Mapa de riesgo'!G87</f>
        <v>Realización de Backup a los computadores del Sistema Integral de Gestión</v>
      </c>
      <c r="K86" s="207">
        <f>'02-Mapa de riesgo'!L87</f>
        <v>0</v>
      </c>
      <c r="L86" s="207" t="str">
        <f>'02-Mapa de riesgo'!Q87</f>
        <v>Profesional SIG</v>
      </c>
      <c r="M86" s="208" t="str">
        <f>'02-Mapa de riesgo'!U87</f>
        <v>Oportuno</v>
      </c>
      <c r="N86" s="208" t="str">
        <f>'02-Mapa de riesgo'!Z87</f>
        <v>Preventivo</v>
      </c>
      <c r="O86" s="449"/>
      <c r="P86" s="157"/>
      <c r="Q86" s="210" t="str">
        <f>'02-Mapa de riesgo'!AG87</f>
        <v>REDUCIR</v>
      </c>
      <c r="R86" s="210" t="str">
        <f>'02-Mapa de riesgo'!AH87</f>
        <v>Mantenimiento preventivo de los computadores a cargo de GTI SI.</v>
      </c>
      <c r="S86" s="211">
        <f>'02-Mapa de riesgo'!AJ87</f>
        <v>0</v>
      </c>
      <c r="T86" s="156"/>
      <c r="U86" s="157"/>
      <c r="V86" s="157"/>
      <c r="W86" s="452"/>
      <c r="X86" s="59"/>
    </row>
    <row r="87" spans="1:24" ht="12.75" customHeight="1" x14ac:dyDescent="0.2">
      <c r="A87" s="444"/>
      <c r="B87" s="444"/>
      <c r="C87" s="444"/>
      <c r="D87" s="444"/>
      <c r="E87" s="444"/>
      <c r="F87" s="444"/>
      <c r="G87" s="444"/>
      <c r="H87" s="447"/>
      <c r="I87" s="447"/>
      <c r="J87" s="236" t="str">
        <f>'02-Mapa de riesgo'!G88</f>
        <v>Backup de los servidores</v>
      </c>
      <c r="K87" s="207" t="str">
        <f>'02-Mapa de riesgo'!L88</f>
        <v>Sotware de GTISI
Página Web-CRIE</v>
      </c>
      <c r="L87" s="207" t="str">
        <f>'02-Mapa de riesgo'!Q88</f>
        <v>Profesional CRIE
Profesional GTISI</v>
      </c>
      <c r="M87" s="208" t="str">
        <f>'02-Mapa de riesgo'!U88</f>
        <v>Oportuno</v>
      </c>
      <c r="N87" s="208" t="str">
        <f>'02-Mapa de riesgo'!Z88</f>
        <v>Preventivo</v>
      </c>
      <c r="O87" s="450"/>
      <c r="P87" s="157"/>
      <c r="Q87" s="210" t="str">
        <f>'02-Mapa de riesgo'!AG88</f>
        <v>COMPARTIR</v>
      </c>
      <c r="R87" s="210" t="str">
        <f>'02-Mapa de riesgo'!AH88</f>
        <v>Carpeta compartida en el drive entre los integrantes del SIG donde se encuentra toda la documentación.</v>
      </c>
      <c r="S87" s="211" t="str">
        <f>'02-Mapa de riesgo'!AJ88</f>
        <v>CRIE
 GTISI</v>
      </c>
      <c r="T87" s="156"/>
      <c r="U87" s="157"/>
      <c r="V87" s="157"/>
      <c r="W87" s="453"/>
      <c r="X87" s="59"/>
    </row>
    <row r="88" spans="1:24" ht="12.75" customHeight="1" x14ac:dyDescent="0.2">
      <c r="A88" s="454">
        <v>27</v>
      </c>
      <c r="B88" s="454" t="e">
        <f>'01-Mapa de Riesgos'!#REF!</f>
        <v>#REF!</v>
      </c>
      <c r="C88" s="455" t="e">
        <f>+'01-Mapa de Riesgos'!#REF!</f>
        <v>#REF!</v>
      </c>
      <c r="D88" s="455" t="e">
        <f>'01-Mapa de Riesgos'!#REF!</f>
        <v>#REF!</v>
      </c>
      <c r="E88" s="456" t="str">
        <f>'01-Mapa de Riesgos'!N89</f>
        <v>Posibilidad de afectación económica y reputacional  por la degradación de las areas boscosas de la universidad por acciones antrópicas o eventos naturales,   debido a la vulnerabilidad a dichos eventos, alto flujo de visitantes, cerramientos inseguros y falta de cultura ciudadana.</v>
      </c>
      <c r="F88" s="442" t="str">
        <f>'02-Mapa de riesgo'!AD89</f>
        <v>LEVE</v>
      </c>
      <c r="G88" s="442" t="str">
        <f>'02-Mapa de riesgo'!AE89</f>
        <v>No. de eventos antrópicos o naturales que causaron degradación al área boscosa en la vigencia</v>
      </c>
      <c r="H88" s="464"/>
      <c r="I88" s="464"/>
      <c r="J88" s="236" t="str">
        <f>'02-Mapa de riesgo'!G89</f>
        <v>Recorridos de inspección por los linderos (reportes mensuales con evidencias de inspecciones realizadas en el período)</v>
      </c>
      <c r="K88" s="207">
        <f>'02-Mapa de riesgo'!L89</f>
        <v>0</v>
      </c>
      <c r="L88" s="207" t="str">
        <f>'02-Mapa de riesgo'!Q89</f>
        <v>Asistencial I</v>
      </c>
      <c r="M88" s="208" t="str">
        <f>'02-Mapa de riesgo'!U89</f>
        <v>Oportuno</v>
      </c>
      <c r="N88" s="208" t="str">
        <f>'02-Mapa de riesgo'!Z89</f>
        <v>Preventivo</v>
      </c>
      <c r="O88" s="448" t="str">
        <f>'02-Mapa de riesgo'!AB89</f>
        <v>ACEPTABLE</v>
      </c>
      <c r="P88" s="157"/>
      <c r="Q88" s="210" t="str">
        <f>'02-Mapa de riesgo'!AG89</f>
        <v>ASUMIR</v>
      </c>
      <c r="R88" s="210">
        <f>'02-Mapa de riesgo'!AH89</f>
        <v>0</v>
      </c>
      <c r="S88" s="211">
        <f>'02-Mapa de riesgo'!AJ89</f>
        <v>0</v>
      </c>
      <c r="T88" s="156"/>
      <c r="U88" s="157"/>
      <c r="V88" s="157"/>
      <c r="W88" s="465"/>
      <c r="X88" s="59"/>
    </row>
    <row r="89" spans="1:24" ht="12.75" customHeight="1" x14ac:dyDescent="0.2">
      <c r="A89" s="443"/>
      <c r="B89" s="443"/>
      <c r="C89" s="443"/>
      <c r="D89" s="443"/>
      <c r="E89" s="443"/>
      <c r="F89" s="443"/>
      <c r="G89" s="443"/>
      <c r="H89" s="446"/>
      <c r="I89" s="446"/>
      <c r="J89" s="236" t="str">
        <f>'02-Mapa de riesgo'!G90</f>
        <v>Programa de Educación Ambiental</v>
      </c>
      <c r="K89" s="207">
        <f>'02-Mapa de riesgo'!L90</f>
        <v>0</v>
      </c>
      <c r="L89" s="207" t="str">
        <f>'02-Mapa de riesgo'!Q90</f>
        <v>Profesional Especializado III</v>
      </c>
      <c r="M89" s="208" t="str">
        <f>'02-Mapa de riesgo'!U90</f>
        <v>Oportuno</v>
      </c>
      <c r="N89" s="208" t="str">
        <f>'02-Mapa de riesgo'!Z90</f>
        <v>Preventivo</v>
      </c>
      <c r="O89" s="449"/>
      <c r="P89" s="157"/>
      <c r="Q89" s="210" t="str">
        <f>'02-Mapa de riesgo'!AG90</f>
        <v>ASUMIR</v>
      </c>
      <c r="R89" s="210">
        <f>'02-Mapa de riesgo'!AH90</f>
        <v>0</v>
      </c>
      <c r="S89" s="211">
        <f>'02-Mapa de riesgo'!AJ90</f>
        <v>0</v>
      </c>
      <c r="T89" s="156"/>
      <c r="U89" s="157"/>
      <c r="V89" s="157"/>
      <c r="W89" s="452"/>
      <c r="X89" s="59"/>
    </row>
    <row r="90" spans="1:24" ht="12.75" customHeight="1" x14ac:dyDescent="0.2">
      <c r="A90" s="444"/>
      <c r="B90" s="444"/>
      <c r="C90" s="444"/>
      <c r="D90" s="444"/>
      <c r="E90" s="444"/>
      <c r="F90" s="444"/>
      <c r="G90" s="444"/>
      <c r="H90" s="447"/>
      <c r="I90" s="447"/>
      <c r="J90" s="236" t="str">
        <f>'02-Mapa de riesgo'!G91</f>
        <v>Gestión para la actualización plan de Emergencias Ambientales</v>
      </c>
      <c r="K90" s="207">
        <f>'02-Mapa de riesgo'!L91</f>
        <v>0</v>
      </c>
      <c r="L90" s="207" t="str">
        <f>'02-Mapa de riesgo'!Q91</f>
        <v>Profesional</v>
      </c>
      <c r="M90" s="208" t="str">
        <f>'02-Mapa de riesgo'!U91</f>
        <v>Oportuno</v>
      </c>
      <c r="N90" s="208" t="str">
        <f>'02-Mapa de riesgo'!Z91</f>
        <v>Preventivo</v>
      </c>
      <c r="O90" s="450"/>
      <c r="P90" s="157"/>
      <c r="Q90" s="210" t="str">
        <f>'02-Mapa de riesgo'!AG91</f>
        <v>ASUMIR</v>
      </c>
      <c r="R90" s="210">
        <f>'02-Mapa de riesgo'!AH91</f>
        <v>0</v>
      </c>
      <c r="S90" s="211">
        <f>'02-Mapa de riesgo'!AJ91</f>
        <v>0</v>
      </c>
      <c r="T90" s="156"/>
      <c r="U90" s="157"/>
      <c r="V90" s="157"/>
      <c r="W90" s="453"/>
      <c r="X90" s="59"/>
    </row>
    <row r="91" spans="1:24" ht="12.75" customHeight="1" x14ac:dyDescent="0.2">
      <c r="A91" s="454">
        <v>28</v>
      </c>
      <c r="B91" s="454">
        <f>'01-Mapa de Riesgos'!D2</f>
        <v>0</v>
      </c>
      <c r="C91" s="455">
        <f>+'01-Mapa de Riesgos'!F2</f>
        <v>0</v>
      </c>
      <c r="D91" s="455">
        <f>'01-Mapa de Riesgos'!J2</f>
        <v>0</v>
      </c>
      <c r="E91" s="456" t="str">
        <f>'01-Mapa de Riesgos'!N92</f>
        <v>Posibilidad de afectación económica y reputacional  por cancelación de estudiantes en las asignaturas virtuales   a causa de que el reglamento estudiantil permite la cancelación en cualquier período del semestre académico, las brechas en habilidades y competencias para mantenerse en la modalidad y la falta de procedimientos institucionales que garanticen la creación y oferta de asignaturas virtuales.</v>
      </c>
      <c r="F91" s="442" t="str">
        <f>'02-Mapa de riesgo'!AD92</f>
        <v>MODERADO</v>
      </c>
      <c r="G91" s="442" t="str">
        <f>'02-Mapa de riesgo'!AE92</f>
        <v>% de cancelación de estudiantes =
(# de cancelaciones semestrales de estudiantes  en asignaturas virtuales por semestre/ # de estudiantes matriculados en asignaturas virtuales por semestre)* 100%</v>
      </c>
      <c r="H91" s="464"/>
      <c r="I91" s="464"/>
      <c r="J91" s="236" t="str">
        <f>'02-Mapa de riesgo'!G92</f>
        <v>Estrategias de acompañamiento a estudiantes y docentes</v>
      </c>
      <c r="K91" s="207">
        <f>'02-Mapa de riesgo'!L92</f>
        <v>0</v>
      </c>
      <c r="L91" s="207" t="str">
        <f>'02-Mapa de riesgo'!Q92</f>
        <v xml:space="preserve">Profesional de mercadeo
Profesional de pedagogía
Profesional de sistemas de información
Auxiliar de sistema de acompañamiento
Técnico 
</v>
      </c>
      <c r="M91" s="208" t="str">
        <f>'02-Mapa de riesgo'!U92</f>
        <v>Oportuno</v>
      </c>
      <c r="N91" s="208" t="str">
        <f>'02-Mapa de riesgo'!Z92</f>
        <v>Preventivo</v>
      </c>
      <c r="O91" s="448" t="str">
        <f>'02-Mapa de riesgo'!AB92</f>
        <v>ACEPTABLE</v>
      </c>
      <c r="P91" s="157"/>
      <c r="Q91" s="210" t="str">
        <f>'02-Mapa de riesgo'!AG92</f>
        <v>REDUCIR</v>
      </c>
      <c r="R91" s="210" t="str">
        <f>'02-Mapa de riesgo'!AH92</f>
        <v>Comunicación permanente con los estudiantes a través los canales de contacto de Univirtual</v>
      </c>
      <c r="S91" s="211">
        <f>'02-Mapa de riesgo'!AJ92</f>
        <v>0</v>
      </c>
      <c r="T91" s="156"/>
      <c r="U91" s="157"/>
      <c r="V91" s="157"/>
      <c r="W91" s="465"/>
      <c r="X91" s="59"/>
    </row>
    <row r="92" spans="1:24" ht="12.75" customHeight="1" x14ac:dyDescent="0.2">
      <c r="A92" s="443"/>
      <c r="B92" s="443"/>
      <c r="C92" s="443"/>
      <c r="D92" s="443"/>
      <c r="E92" s="443"/>
      <c r="F92" s="443"/>
      <c r="G92" s="443"/>
      <c r="H92" s="446"/>
      <c r="I92" s="446"/>
      <c r="J92" s="236" t="str">
        <f>'02-Mapa de riesgo'!G93</f>
        <v>Medición periódica de la deserción de los estudiantes en las asignaturas virtuales</v>
      </c>
      <c r="K92" s="207">
        <f>'02-Mapa de riesgo'!L93</f>
        <v>0</v>
      </c>
      <c r="L92" s="207" t="str">
        <f>'02-Mapa de riesgo'!Q93</f>
        <v xml:space="preserve">Profesional de mercadeo
Profesional de pedagogía
Profesional de sistemas de información
Auxiliar de sistema de acompañamiento
Técnico </v>
      </c>
      <c r="M92" s="208" t="str">
        <f>'02-Mapa de riesgo'!U93</f>
        <v>Oportuno</v>
      </c>
      <c r="N92" s="208" t="str">
        <f>'02-Mapa de riesgo'!Z93</f>
        <v>Detectivo</v>
      </c>
      <c r="O92" s="449"/>
      <c r="P92" s="157"/>
      <c r="Q92" s="210" t="str">
        <f>'02-Mapa de riesgo'!AG93</f>
        <v>REDUCIR</v>
      </c>
      <c r="R92" s="210" t="str">
        <f>'02-Mapa de riesgo'!AH93</f>
        <v>Identificación de estudiantes con riesgo de cancelación o abandono de asignaturas semipresenciales y remitir aquellos casos que presenten causas personales y/o académicas a las dependencias que correspondan</v>
      </c>
      <c r="S92" s="211">
        <f>'02-Mapa de riesgo'!AJ93</f>
        <v>0</v>
      </c>
      <c r="T92" s="156"/>
      <c r="U92" s="157"/>
      <c r="V92" s="157"/>
      <c r="W92" s="452"/>
      <c r="X92" s="59"/>
    </row>
    <row r="93" spans="1:24" ht="12.75" customHeight="1" x14ac:dyDescent="0.2">
      <c r="A93" s="444"/>
      <c r="B93" s="444"/>
      <c r="C93" s="444"/>
      <c r="D93" s="444"/>
      <c r="E93" s="444"/>
      <c r="F93" s="444"/>
      <c r="G93" s="444"/>
      <c r="H93" s="447"/>
      <c r="I93" s="447"/>
      <c r="J93" s="236">
        <f>'02-Mapa de riesgo'!G94</f>
        <v>0</v>
      </c>
      <c r="K93" s="207">
        <f>'02-Mapa de riesgo'!L94</f>
        <v>0</v>
      </c>
      <c r="L93" s="207">
        <f>'02-Mapa de riesgo'!Q94</f>
        <v>0</v>
      </c>
      <c r="M93" s="208">
        <f>'02-Mapa de riesgo'!U94</f>
        <v>0</v>
      </c>
      <c r="N93" s="208">
        <f>'02-Mapa de riesgo'!Z94</f>
        <v>0</v>
      </c>
      <c r="O93" s="450"/>
      <c r="P93" s="157"/>
      <c r="Q93" s="210">
        <f>'02-Mapa de riesgo'!AG94</f>
        <v>0</v>
      </c>
      <c r="R93" s="210">
        <f>'02-Mapa de riesgo'!AH94</f>
        <v>0</v>
      </c>
      <c r="S93" s="211">
        <f>'02-Mapa de riesgo'!AJ94</f>
        <v>0</v>
      </c>
      <c r="T93" s="156"/>
      <c r="U93" s="157"/>
      <c r="V93" s="157"/>
      <c r="W93" s="453"/>
      <c r="X93" s="59"/>
    </row>
    <row r="94" spans="1:24" ht="12.75" customHeight="1" x14ac:dyDescent="0.2">
      <c r="A94" s="454">
        <v>29</v>
      </c>
      <c r="B94" s="454">
        <f>'01-Mapa de Riesgos'!D5</f>
        <v>0</v>
      </c>
      <c r="C94" s="455">
        <f>+'01-Mapa de Riesgos'!F5</f>
        <v>0</v>
      </c>
      <c r="D94" s="455">
        <f>'01-Mapa de Riesgos'!J5</f>
        <v>0</v>
      </c>
      <c r="E94" s="456" t="str">
        <f>'01-Mapa de Riesgos'!N95</f>
        <v>Posibilidad de afectación reputacional  Por desactualización del tarjetón electoral o fallas técnicas del servidor,   debido a errores o irregularidades en el software de votaciones y/o fallas en el servidor que soporta este servicio.</v>
      </c>
      <c r="F94" s="442" t="str">
        <f>'02-Mapa de riesgo'!AD95</f>
        <v>LEVE</v>
      </c>
      <c r="G94" s="442" t="str">
        <f>'02-Mapa de riesgo'!AE95</f>
        <v>Nùmero de impugnaciones electorales</v>
      </c>
      <c r="H94" s="463"/>
      <c r="I94" s="464"/>
      <c r="J94" s="236" t="str">
        <f>'02-Mapa de riesgo'!G95</f>
        <v>Elaboración de listados descentralizados por parte de las dependencias responsables</v>
      </c>
      <c r="K94" s="207" t="str">
        <f>'02-Mapa de riesgo'!L95</f>
        <v>Software Gestion de Talento Humano y Software de Registro y Control</v>
      </c>
      <c r="L94" s="207" t="str">
        <f>'02-Mapa de riesgo'!Q95</f>
        <v>Jefe de Gestion del Talento Humano y la directora de Admisiones registro y Control</v>
      </c>
      <c r="M94" s="208" t="str">
        <f>'02-Mapa de riesgo'!U95</f>
        <v>Oportuno</v>
      </c>
      <c r="N94" s="208" t="str">
        <f>'02-Mapa de riesgo'!Z95</f>
        <v>Preventivo</v>
      </c>
      <c r="O94" s="448" t="str">
        <f>'02-Mapa de riesgo'!AB95</f>
        <v>FUERTE</v>
      </c>
      <c r="P94" s="157"/>
      <c r="Q94" s="210" t="str">
        <f>'02-Mapa de riesgo'!AG95</f>
        <v>ASUMIR</v>
      </c>
      <c r="R94" s="210">
        <f>'02-Mapa de riesgo'!AH95</f>
        <v>0</v>
      </c>
      <c r="S94" s="211">
        <f>'02-Mapa de riesgo'!AJ95</f>
        <v>0</v>
      </c>
      <c r="T94" s="156"/>
      <c r="U94" s="157"/>
      <c r="V94" s="157"/>
      <c r="W94" s="465"/>
      <c r="X94" s="59"/>
    </row>
    <row r="95" spans="1:24" ht="12.75" customHeight="1" x14ac:dyDescent="0.2">
      <c r="A95" s="443"/>
      <c r="B95" s="443"/>
      <c r="C95" s="443"/>
      <c r="D95" s="443"/>
      <c r="E95" s="443"/>
      <c r="F95" s="443"/>
      <c r="G95" s="443"/>
      <c r="H95" s="446"/>
      <c r="I95" s="446"/>
      <c r="J95" s="236" t="str">
        <f>'02-Mapa de riesgo'!G96</f>
        <v>Revisión de la configuración de las elecciones y Auditoria por parte de Control Interno</v>
      </c>
      <c r="K95" s="207">
        <f>'02-Mapa de riesgo'!L96</f>
        <v>0</v>
      </c>
      <c r="L95" s="207" t="str">
        <f>'02-Mapa de riesgo'!Q96</f>
        <v>Jefe y profesional de Control Interno</v>
      </c>
      <c r="M95" s="208" t="str">
        <f>'02-Mapa de riesgo'!U96</f>
        <v>Oportuno</v>
      </c>
      <c r="N95" s="208" t="str">
        <f>'02-Mapa de riesgo'!Z96</f>
        <v>Preventivo</v>
      </c>
      <c r="O95" s="449"/>
      <c r="P95" s="157"/>
      <c r="Q95" s="210" t="str">
        <f>'02-Mapa de riesgo'!AG96</f>
        <v>ASUMIR</v>
      </c>
      <c r="R95" s="210">
        <f>'02-Mapa de riesgo'!AH96</f>
        <v>0</v>
      </c>
      <c r="S95" s="211">
        <f>'02-Mapa de riesgo'!AJ96</f>
        <v>0</v>
      </c>
      <c r="T95" s="156"/>
      <c r="U95" s="157"/>
      <c r="V95" s="157"/>
      <c r="W95" s="452"/>
      <c r="X95" s="59"/>
    </row>
    <row r="96" spans="1:24" ht="12.75" customHeight="1" x14ac:dyDescent="0.2">
      <c r="A96" s="444"/>
      <c r="B96" s="444"/>
      <c r="C96" s="444"/>
      <c r="D96" s="444"/>
      <c r="E96" s="444"/>
      <c r="F96" s="444"/>
      <c r="G96" s="444"/>
      <c r="H96" s="447"/>
      <c r="I96" s="447"/>
      <c r="J96" s="236" t="str">
        <f>'02-Mapa de riesgo'!G97</f>
        <v>Pruebas de simulación de las votaciones</v>
      </c>
      <c r="K96" s="207" t="str">
        <f>'02-Mapa de riesgo'!L97</f>
        <v>Software de Votaciones</v>
      </c>
      <c r="L96" s="207" t="str">
        <f>'02-Mapa de riesgo'!Q97</f>
        <v>Ingeniero de Sistemas asignado a las elecciones</v>
      </c>
      <c r="M96" s="208" t="str">
        <f>'02-Mapa de riesgo'!U97</f>
        <v>Oportuno</v>
      </c>
      <c r="N96" s="208" t="str">
        <f>'02-Mapa de riesgo'!Z97</f>
        <v>Preventivo</v>
      </c>
      <c r="O96" s="450"/>
      <c r="P96" s="157"/>
      <c r="Q96" s="210" t="str">
        <f>'02-Mapa de riesgo'!AG97</f>
        <v>ASUMIR</v>
      </c>
      <c r="R96" s="210">
        <f>'02-Mapa de riesgo'!AH97</f>
        <v>0</v>
      </c>
      <c r="S96" s="211">
        <f>'02-Mapa de riesgo'!AJ97</f>
        <v>0</v>
      </c>
      <c r="T96" s="156"/>
      <c r="U96" s="157"/>
      <c r="V96" s="157"/>
      <c r="W96" s="453"/>
      <c r="X96" s="59"/>
    </row>
    <row r="97" spans="1:24" ht="12.75" customHeight="1" x14ac:dyDescent="0.2">
      <c r="A97" s="454">
        <v>30</v>
      </c>
      <c r="B97" s="454" t="str">
        <f>'01-Mapa de Riesgos'!D8</f>
        <v>NOMBRE DEL PROCESO O PILAR DEL PDI</v>
      </c>
      <c r="C97" s="455" t="str">
        <f>+'01-Mapa de Riesgos'!F8</f>
        <v>MAPA INSTITUCIONAL</v>
      </c>
      <c r="D97" s="455">
        <f>'01-Mapa de Riesgos'!J8</f>
        <v>0</v>
      </c>
      <c r="E97" s="456" t="str">
        <f>'01-Mapa de Riesgos'!N98</f>
        <v>Posibilidad de afectación reputacional   Por omisión o retraso en las respuestas a derechos de petición y/o solicitudes dadas por la Secretaria General, dentro de los tiempos establecidos por la ley,   A causa de la cantidad de información requerida para dar respuesta a la solicitud.</v>
      </c>
      <c r="F97" s="442" t="str">
        <f>'02-Mapa de riesgo'!AD98</f>
        <v>MODERADO</v>
      </c>
      <c r="G97" s="442" t="str">
        <f>'02-Mapa de riesgo'!AE98</f>
        <v>Nùmero de derechos de petición o Demandas que se conviertan en tutelas</v>
      </c>
      <c r="H97" s="464"/>
      <c r="I97" s="464"/>
      <c r="J97" s="236" t="str">
        <f>'02-Mapa de riesgo'!G98</f>
        <v>Radicación de los Derechos de Petición por parte de Gestión Documental donde se establece fecha de recepción</v>
      </c>
      <c r="K97" s="207">
        <f>'02-Mapa de riesgo'!L98</f>
        <v>0</v>
      </c>
      <c r="L97" s="207" t="str">
        <f>'02-Mapa de riesgo'!Q98</f>
        <v>Planta y transitorio</v>
      </c>
      <c r="M97" s="208" t="str">
        <f>'02-Mapa de riesgo'!U98</f>
        <v>Oportuno</v>
      </c>
      <c r="N97" s="208" t="str">
        <f>'02-Mapa de riesgo'!Z98</f>
        <v>Preventivo</v>
      </c>
      <c r="O97" s="448" t="str">
        <f>'02-Mapa de riesgo'!AB98</f>
        <v>ACEPTABLE</v>
      </c>
      <c r="P97" s="157"/>
      <c r="Q97" s="210" t="str">
        <f>'02-Mapa de riesgo'!AG98</f>
        <v>REDUCIR</v>
      </c>
      <c r="R97" s="210" t="str">
        <f>'02-Mapa de riesgo'!AH98</f>
        <v>Hacer seguimiento permanente a la gestión de las respuestas de los derechos de petición.</v>
      </c>
      <c r="S97" s="211">
        <f>'02-Mapa de riesgo'!AJ98</f>
        <v>0</v>
      </c>
      <c r="T97" s="156"/>
      <c r="U97" s="157"/>
      <c r="V97" s="157"/>
      <c r="W97" s="465"/>
      <c r="X97" s="59"/>
    </row>
    <row r="98" spans="1:24" ht="12.75" customHeight="1" x14ac:dyDescent="0.2">
      <c r="A98" s="443"/>
      <c r="B98" s="443"/>
      <c r="C98" s="443"/>
      <c r="D98" s="443"/>
      <c r="E98" s="443"/>
      <c r="F98" s="443"/>
      <c r="G98" s="443"/>
      <c r="H98" s="446"/>
      <c r="I98" s="446"/>
      <c r="J98" s="236" t="str">
        <f>'02-Mapa de riesgo'!G99</f>
        <v>Seguimiento por parte del funcionario encargado estableciendo dentro del calendario una alarma de aviso de la proximidad del vencimiento</v>
      </c>
      <c r="K98" s="207">
        <f>'02-Mapa de riesgo'!L99</f>
        <v>0</v>
      </c>
      <c r="L98" s="207" t="str">
        <f>'02-Mapa de riesgo'!Q99</f>
        <v>Contrato prestación de servicios</v>
      </c>
      <c r="M98" s="208" t="str">
        <f>'02-Mapa de riesgo'!U99</f>
        <v>Oportuno</v>
      </c>
      <c r="N98" s="208" t="str">
        <f>'02-Mapa de riesgo'!Z99</f>
        <v>Preventivo</v>
      </c>
      <c r="O98" s="449"/>
      <c r="P98" s="157"/>
      <c r="Q98" s="210" t="str">
        <f>'02-Mapa de riesgo'!AG99</f>
        <v>REDUCIR</v>
      </c>
      <c r="R98" s="210" t="str">
        <f>'02-Mapa de riesgo'!AH99</f>
        <v>Hacer seguimiento permanente a la gestión de las respuestas de los derechos de petición.</v>
      </c>
      <c r="S98" s="211">
        <f>'02-Mapa de riesgo'!AJ99</f>
        <v>0</v>
      </c>
      <c r="T98" s="156"/>
      <c r="U98" s="157"/>
      <c r="V98" s="157"/>
      <c r="W98" s="452"/>
      <c r="X98" s="59"/>
    </row>
    <row r="99" spans="1:24" ht="12.75" customHeight="1" x14ac:dyDescent="0.2">
      <c r="A99" s="444"/>
      <c r="B99" s="444"/>
      <c r="C99" s="444"/>
      <c r="D99" s="444"/>
      <c r="E99" s="444"/>
      <c r="F99" s="444"/>
      <c r="G99" s="444"/>
      <c r="H99" s="447"/>
      <c r="I99" s="447"/>
      <c r="J99" s="236" t="str">
        <f>'02-Mapa de riesgo'!G100</f>
        <v>Solicitud por escrito a las dependencias internas o externas de la información requerida para la adecuada atención del Derecho de Petición con fecha máxima para aportarla</v>
      </c>
      <c r="K99" s="207">
        <f>'02-Mapa de riesgo'!L100</f>
        <v>0</v>
      </c>
      <c r="L99" s="207" t="str">
        <f>'02-Mapa de riesgo'!Q100</f>
        <v>Secretaria General/Contrato  prestación de servicios</v>
      </c>
      <c r="M99" s="208" t="str">
        <f>'02-Mapa de riesgo'!U100</f>
        <v>Oportuno</v>
      </c>
      <c r="N99" s="208" t="str">
        <f>'02-Mapa de riesgo'!Z100</f>
        <v>Preventivo</v>
      </c>
      <c r="O99" s="450"/>
      <c r="P99" s="157"/>
      <c r="Q99" s="210" t="str">
        <f>'02-Mapa de riesgo'!AG100</f>
        <v>REDUCIR</v>
      </c>
      <c r="R99" s="210" t="str">
        <f>'02-Mapa de riesgo'!AH100</f>
        <v>Hacer seguimiento permanente a la gestión de las respuestas de los derechos de petición.</v>
      </c>
      <c r="S99" s="211">
        <f>'02-Mapa de riesgo'!AJ100</f>
        <v>0</v>
      </c>
      <c r="T99" s="156"/>
      <c r="U99" s="157"/>
      <c r="V99" s="157"/>
      <c r="W99" s="453"/>
      <c r="X99" s="59"/>
    </row>
    <row r="100" spans="1:24" ht="12.75" customHeight="1" x14ac:dyDescent="0.2">
      <c r="A100" s="454">
        <v>31</v>
      </c>
      <c r="B100" s="457" t="str">
        <f>'01-Mapa de Riesgos'!D11</f>
        <v>EXCELENCIA_ACADÉMICA_PARA_LA_FORMACIÓN_INTEGRAL</v>
      </c>
      <c r="C100" s="456" t="str">
        <f>+'01-Mapa de Riesgos'!F11</f>
        <v>SI</v>
      </c>
      <c r="D100" s="456" t="str">
        <f>'01-Mapa de Riesgos'!J11</f>
        <v>Gestión</v>
      </c>
      <c r="E100" s="456" t="str">
        <f>'01-Mapa de Riesgos'!N101</f>
        <v>Posibilidad de perdida de disponibilidad  por alteración, destrucción o mal manejo de la información de series documentales conservadas físicamente    a causa de eventos externos, naturales como inundaciones, incendios y/o accesos no autorizados</v>
      </c>
      <c r="F100" s="442" t="str">
        <f>'02-Mapa de riesgo'!AD101</f>
        <v>MODERADO</v>
      </c>
      <c r="G100" s="442" t="str">
        <f>'02-Mapa de riesgo'!AE101</f>
        <v>Cantidad de registros reportados en los inventarios central e historico.</v>
      </c>
      <c r="H100" s="445"/>
      <c r="I100" s="445"/>
      <c r="J100" s="236" t="str">
        <f>'02-Mapa de riesgo'!G101</f>
        <v>Recarga de Extintores , equipo de control de temperatura,humedad y sensores de humo</v>
      </c>
      <c r="K100" s="207">
        <f>'02-Mapa de riesgo'!L101</f>
        <v>0</v>
      </c>
      <c r="L100" s="207" t="str">
        <f>'02-Mapa de riesgo'!Q101</f>
        <v>Técnico Administrativo  Transitorio - Gestión de Servicios Institucionales</v>
      </c>
      <c r="M100" s="208" t="str">
        <f>'02-Mapa de riesgo'!U101</f>
        <v>Oportuno</v>
      </c>
      <c r="N100" s="208" t="str">
        <f>'02-Mapa de riesgo'!Z101</f>
        <v>Preventivo</v>
      </c>
      <c r="O100" s="448" t="str">
        <f>'02-Mapa de riesgo'!AB101</f>
        <v>ACEPTABLE</v>
      </c>
      <c r="P100" s="157"/>
      <c r="Q100" s="210" t="str">
        <f>'02-Mapa de riesgo'!AG101</f>
        <v>COMPARTIR</v>
      </c>
      <c r="R100" s="210" t="str">
        <f>'02-Mapa de riesgo'!AH101</f>
        <v>Solicitar a Gestión de servicios institucionales que  realice mantenimiento a los equipos de control de Gestión de documentos, al menos una vez al año</v>
      </c>
      <c r="S100" s="211" t="str">
        <f>'02-Mapa de riesgo'!AJ101</f>
        <v>Gestión de Servicios institucionales.</v>
      </c>
      <c r="T100" s="156"/>
      <c r="U100" s="157"/>
      <c r="V100" s="157"/>
      <c r="W100" s="451"/>
      <c r="X100" s="159"/>
    </row>
    <row r="101" spans="1:24" ht="12.75" customHeight="1" x14ac:dyDescent="0.2">
      <c r="A101" s="443"/>
      <c r="B101" s="443"/>
      <c r="C101" s="443"/>
      <c r="D101" s="443"/>
      <c r="E101" s="443"/>
      <c r="F101" s="443"/>
      <c r="G101" s="443"/>
      <c r="H101" s="446"/>
      <c r="I101" s="446"/>
      <c r="J101" s="236" t="str">
        <f>'02-Mapa de riesgo'!G102</f>
        <v>Procesos de microfilmación y Digitalización</v>
      </c>
      <c r="K101" s="207">
        <f>'02-Mapa de riesgo'!L102</f>
        <v>0</v>
      </c>
      <c r="L101" s="207" t="str">
        <f>'02-Mapa de riesgo'!Q102</f>
        <v>Transitorio Administrativo  Asistencial V.</v>
      </c>
      <c r="M101" s="208" t="str">
        <f>'02-Mapa de riesgo'!U102</f>
        <v>Oportuno</v>
      </c>
      <c r="N101" s="208" t="str">
        <f>'02-Mapa de riesgo'!Z102</f>
        <v>Preventivo</v>
      </c>
      <c r="O101" s="449"/>
      <c r="P101" s="157"/>
      <c r="Q101" s="210" t="str">
        <f>'02-Mapa de riesgo'!AG102</f>
        <v>REDUCIR</v>
      </c>
      <c r="R101" s="210" t="str">
        <f>'02-Mapa de riesgo'!AH102</f>
        <v>Garantizar que la actividad de microfilmación y digitalización se realice semanalmente</v>
      </c>
      <c r="S101" s="211">
        <f>'02-Mapa de riesgo'!AJ102</f>
        <v>0</v>
      </c>
      <c r="T101" s="156"/>
      <c r="U101" s="157"/>
      <c r="V101" s="157"/>
      <c r="W101" s="452"/>
      <c r="X101" s="159"/>
    </row>
    <row r="102" spans="1:24" ht="12.75" customHeight="1" x14ac:dyDescent="0.2">
      <c r="A102" s="444"/>
      <c r="B102" s="444"/>
      <c r="C102" s="444"/>
      <c r="D102" s="444"/>
      <c r="E102" s="444"/>
      <c r="F102" s="444"/>
      <c r="G102" s="444"/>
      <c r="H102" s="447"/>
      <c r="I102" s="447"/>
      <c r="J102" s="236" t="str">
        <f>'02-Mapa de riesgo'!G103</f>
        <v>Actualización del Inventario documental de los archivos central e historico.</v>
      </c>
      <c r="K102" s="207">
        <f>'02-Mapa de riesgo'!L103</f>
        <v>0</v>
      </c>
      <c r="L102" s="207" t="str">
        <f>'02-Mapa de riesgo'!Q103</f>
        <v>Transitorio Administrativo  Asistencial III.</v>
      </c>
      <c r="M102" s="208" t="str">
        <f>'02-Mapa de riesgo'!U103</f>
        <v>Oportuno</v>
      </c>
      <c r="N102" s="208" t="str">
        <f>'02-Mapa de riesgo'!Z103</f>
        <v>Preventivo</v>
      </c>
      <c r="O102" s="450"/>
      <c r="P102" s="157"/>
      <c r="Q102" s="210" t="str">
        <f>'02-Mapa de riesgo'!AG103</f>
        <v>REDUCIR</v>
      </c>
      <c r="R102" s="210" t="str">
        <f>'02-Mapa de riesgo'!AH103</f>
        <v>Garantizar que la actividad de actualización de los inventarios, se realicen semanalmente</v>
      </c>
      <c r="S102" s="211">
        <f>'02-Mapa de riesgo'!AJ103</f>
        <v>0</v>
      </c>
      <c r="T102" s="156"/>
      <c r="U102" s="157"/>
      <c r="V102" s="157"/>
      <c r="W102" s="453"/>
      <c r="X102" s="159"/>
    </row>
    <row r="103" spans="1:24" ht="12.75" customHeight="1" x14ac:dyDescent="0.2">
      <c r="A103" s="454">
        <v>32</v>
      </c>
      <c r="B103" s="454" t="str">
        <f>'01-Mapa de Riesgos'!D14</f>
        <v>DOCENCIA</v>
      </c>
      <c r="C103" s="455" t="str">
        <f>+'01-Mapa de Riesgos'!F14</f>
        <v>NO</v>
      </c>
      <c r="D103" s="455" t="str">
        <f>'01-Mapa de Riesgos'!J14</f>
        <v>Gestión</v>
      </c>
      <c r="E103" s="456" t="str">
        <f>'01-Mapa de Riesgos'!N104</f>
        <v>Posibilidad de afectación reputacional  por incumplimiento de las metas en los tres niveles de gestión  del PDI 2020-2028,   debido a una inadeacuada planeación y ejecución de las metas y los recursos</v>
      </c>
      <c r="F103" s="442" t="str">
        <f>'02-Mapa de riesgo'!AD104</f>
        <v>LEVE</v>
      </c>
      <c r="G103" s="442" t="str">
        <f>'02-Mapa de riesgo'!AE104</f>
        <v>% Nivel de cumplimiento de los indicadroes del PDI en sus tres niveles de gestión</v>
      </c>
      <c r="H103" s="464"/>
      <c r="I103" s="464"/>
      <c r="J103" s="236" t="str">
        <f>'02-Mapa de riesgo'!G104</f>
        <v>Seguimiento en los tres niveles de gestión</v>
      </c>
      <c r="K103" s="207" t="str">
        <f>'02-Mapa de riesgo'!L104</f>
        <v>SIGER</v>
      </c>
      <c r="L103" s="207" t="str">
        <f>'02-Mapa de riesgo'!Q104</f>
        <v>Profesional Especializado II
Profesional II</v>
      </c>
      <c r="M103" s="208" t="str">
        <f>'02-Mapa de riesgo'!U104</f>
        <v>Oportuno</v>
      </c>
      <c r="N103" s="208" t="str">
        <f>'02-Mapa de riesgo'!Z104</f>
        <v>Preventivo</v>
      </c>
      <c r="O103" s="448" t="str">
        <f>'02-Mapa de riesgo'!AB104</f>
        <v>FUERTE</v>
      </c>
      <c r="P103" s="157"/>
      <c r="Q103" s="210" t="str">
        <f>'02-Mapa de riesgo'!AG104</f>
        <v>ASUMIR</v>
      </c>
      <c r="R103" s="210">
        <f>'02-Mapa de riesgo'!AH104</f>
        <v>0</v>
      </c>
      <c r="S103" s="211">
        <f>'02-Mapa de riesgo'!AJ104</f>
        <v>0</v>
      </c>
      <c r="T103" s="156"/>
      <c r="U103" s="157"/>
      <c r="V103" s="157"/>
      <c r="W103" s="465"/>
      <c r="X103" s="159"/>
    </row>
    <row r="104" spans="1:24" ht="12.75" customHeight="1" x14ac:dyDescent="0.2">
      <c r="A104" s="443"/>
      <c r="B104" s="443"/>
      <c r="C104" s="443"/>
      <c r="D104" s="443"/>
      <c r="E104" s="443"/>
      <c r="F104" s="443"/>
      <c r="G104" s="443"/>
      <c r="H104" s="446"/>
      <c r="I104" s="446"/>
      <c r="J104" s="236" t="str">
        <f>'02-Mapa de riesgo'!G105</f>
        <v>Calidad de información al reporte del PDI a los tres niveles de gestión</v>
      </c>
      <c r="K104" s="207" t="str">
        <f>'02-Mapa de riesgo'!L105</f>
        <v>SIGER</v>
      </c>
      <c r="L104" s="207" t="str">
        <f>'02-Mapa de riesgo'!Q105</f>
        <v>Profesional Especializado II
Profesional II</v>
      </c>
      <c r="M104" s="208" t="str">
        <f>'02-Mapa de riesgo'!U105</f>
        <v>Oportuno</v>
      </c>
      <c r="N104" s="208" t="str">
        <f>'02-Mapa de riesgo'!Z105</f>
        <v>Detectivo</v>
      </c>
      <c r="O104" s="449"/>
      <c r="P104" s="157"/>
      <c r="Q104" s="210" t="str">
        <f>'02-Mapa de riesgo'!AG105</f>
        <v>ASUMIR</v>
      </c>
      <c r="R104" s="210">
        <f>'02-Mapa de riesgo'!AH105</f>
        <v>0</v>
      </c>
      <c r="S104" s="211">
        <f>'02-Mapa de riesgo'!AJ105</f>
        <v>0</v>
      </c>
      <c r="T104" s="156"/>
      <c r="U104" s="157"/>
      <c r="V104" s="157"/>
      <c r="W104" s="452"/>
      <c r="X104" s="461"/>
    </row>
    <row r="105" spans="1:24" ht="12.75" customHeight="1" x14ac:dyDescent="0.2">
      <c r="A105" s="444"/>
      <c r="B105" s="444"/>
      <c r="C105" s="444"/>
      <c r="D105" s="444"/>
      <c r="E105" s="444"/>
      <c r="F105" s="444"/>
      <c r="G105" s="444"/>
      <c r="H105" s="447"/>
      <c r="I105" s="447"/>
      <c r="J105" s="236" t="str">
        <f>'02-Mapa de riesgo'!G106</f>
        <v>Realización Comité de Gerencia del PDI</v>
      </c>
      <c r="K105" s="207">
        <f>'02-Mapa de riesgo'!L106</f>
        <v>0</v>
      </c>
      <c r="L105" s="207" t="str">
        <f>'02-Mapa de riesgo'!Q106</f>
        <v>Rector 
Jefe Planeación
Líderes de Pilares de Gestión</v>
      </c>
      <c r="M105" s="208" t="str">
        <f>'02-Mapa de riesgo'!U106</f>
        <v>Oportuno</v>
      </c>
      <c r="N105" s="208" t="str">
        <f>'02-Mapa de riesgo'!Z106</f>
        <v>Preventivo</v>
      </c>
      <c r="O105" s="450"/>
      <c r="P105" s="157"/>
      <c r="Q105" s="210" t="str">
        <f>'02-Mapa de riesgo'!AG106</f>
        <v>ASUMIR</v>
      </c>
      <c r="R105" s="210">
        <f>'02-Mapa de riesgo'!AH106</f>
        <v>0</v>
      </c>
      <c r="S105" s="211">
        <f>'02-Mapa de riesgo'!AJ106</f>
        <v>0</v>
      </c>
      <c r="T105" s="156"/>
      <c r="U105" s="157"/>
      <c r="V105" s="157"/>
      <c r="W105" s="453"/>
      <c r="X105" s="462"/>
    </row>
    <row r="106" spans="1:24" ht="12.75" customHeight="1" x14ac:dyDescent="0.2">
      <c r="A106" s="454">
        <v>33</v>
      </c>
      <c r="B106" s="454" t="str">
        <f>'01-Mapa de Riesgos'!D17</f>
        <v>DOCENCIA</v>
      </c>
      <c r="C106" s="455" t="str">
        <f>+'01-Mapa de Riesgos'!F17</f>
        <v>NO</v>
      </c>
      <c r="D106" s="455" t="str">
        <f>'01-Mapa de Riesgos'!J17</f>
        <v>Gestión</v>
      </c>
      <c r="E106" s="456" t="str">
        <f>'01-Mapa de Riesgos'!N107</f>
        <v>Posibilidad de pérdida económica y reputacional  por ejecución inadecuada de los procesos contratactuales la Oficina de Planeación,   debido a un bajo nivel de seguimiento y control en la ejecución de contratos, Ordenes de servicios, proyectos de operación comercial</v>
      </c>
      <c r="F106" s="442" t="str">
        <f>'02-Mapa de riesgo'!AD107</f>
        <v>MODERADO</v>
      </c>
      <c r="G106" s="442" t="str">
        <f>'02-Mapa de riesgo'!AE107</f>
        <v>(Contratos y/o proyectos ejecutados inadecuadamente /Total proyectos y/o contratos ejecutados)X100%</v>
      </c>
      <c r="H106" s="463"/>
      <c r="I106" s="464"/>
      <c r="J106" s="236" t="str">
        <f>'02-Mapa de riesgo'!G107</f>
        <v>Aplicación Manual de Interventoría y Supervisión de la UTP</v>
      </c>
      <c r="K106" s="207">
        <f>'02-Mapa de riesgo'!L107</f>
        <v>0</v>
      </c>
      <c r="L106" s="207" t="str">
        <f>'02-Mapa de riesgo'!Q107</f>
        <v>Supervisor Interventor</v>
      </c>
      <c r="M106" s="208" t="str">
        <f>'02-Mapa de riesgo'!U107</f>
        <v>Oportuno</v>
      </c>
      <c r="N106" s="208" t="str">
        <f>'02-Mapa de riesgo'!Z107</f>
        <v>Preventivo</v>
      </c>
      <c r="O106" s="448" t="str">
        <f>'02-Mapa de riesgo'!AB107</f>
        <v>ACEPTABLE</v>
      </c>
      <c r="P106" s="157"/>
      <c r="Q106" s="210" t="str">
        <f>'02-Mapa de riesgo'!AG107</f>
        <v>REDUCIR</v>
      </c>
      <c r="R106" s="210" t="str">
        <f>'02-Mapa de riesgo'!AH107</f>
        <v>Definir tips informativos contractuales y de interventoría y supervisión con el fin de generar conocimiento sobre estos temas</v>
      </c>
      <c r="S106" s="211">
        <f>'02-Mapa de riesgo'!AJ107</f>
        <v>0</v>
      </c>
      <c r="T106" s="156"/>
      <c r="U106" s="157"/>
      <c r="V106" s="157"/>
      <c r="W106" s="465"/>
      <c r="X106" s="59"/>
    </row>
    <row r="107" spans="1:24" ht="12.75" customHeight="1" x14ac:dyDescent="0.2">
      <c r="A107" s="443"/>
      <c r="B107" s="443"/>
      <c r="C107" s="443"/>
      <c r="D107" s="443"/>
      <c r="E107" s="443"/>
      <c r="F107" s="443"/>
      <c r="G107" s="443"/>
      <c r="H107" s="446"/>
      <c r="I107" s="446"/>
      <c r="J107" s="236" t="str">
        <f>'02-Mapa de riesgo'!G108</f>
        <v xml:space="preserve">Realizar proceso de apoyo al seguimiento de la contratación de la oficina de Planeación </v>
      </c>
      <c r="K107" s="207">
        <f>'02-Mapa de riesgo'!L108</f>
        <v>0</v>
      </c>
      <c r="L107" s="207" t="str">
        <f>'02-Mapa de riesgo'!Q108</f>
        <v>Profesional Especializado II
Profesional I</v>
      </c>
      <c r="M107" s="208" t="str">
        <f>'02-Mapa de riesgo'!U108</f>
        <v>Oportuno</v>
      </c>
      <c r="N107" s="208" t="str">
        <f>'02-Mapa de riesgo'!Z108</f>
        <v>Detectivo</v>
      </c>
      <c r="O107" s="449"/>
      <c r="P107" s="157"/>
      <c r="Q107" s="210" t="str">
        <f>'02-Mapa de riesgo'!AG108</f>
        <v>REDUCIR</v>
      </c>
      <c r="R107" s="210" t="str">
        <f>'02-Mapa de riesgo'!AH108</f>
        <v>Procesos de reinducción temas asociados a los procesos contractuales</v>
      </c>
      <c r="S107" s="211">
        <f>'02-Mapa de riesgo'!AJ108</f>
        <v>0</v>
      </c>
      <c r="T107" s="156"/>
      <c r="U107" s="157"/>
      <c r="V107" s="157"/>
      <c r="W107" s="452"/>
      <c r="X107" s="59"/>
    </row>
    <row r="108" spans="1:24" ht="12.75" customHeight="1" x14ac:dyDescent="0.2">
      <c r="A108" s="444"/>
      <c r="B108" s="444"/>
      <c r="C108" s="444"/>
      <c r="D108" s="444"/>
      <c r="E108" s="444"/>
      <c r="F108" s="444"/>
      <c r="G108" s="444"/>
      <c r="H108" s="447"/>
      <c r="I108" s="447"/>
      <c r="J108" s="236" t="str">
        <f>'02-Mapa de riesgo'!G109</f>
        <v>Generar periodicamente alertas a los supervisores  e interventores frente al estado de los contratos y documentación contractual</v>
      </c>
      <c r="K108" s="207">
        <f>'02-Mapa de riesgo'!L109</f>
        <v>0</v>
      </c>
      <c r="L108" s="207" t="str">
        <f>'02-Mapa de riesgo'!Q109</f>
        <v>Profesional Especializado II
Profesional I</v>
      </c>
      <c r="M108" s="208" t="str">
        <f>'02-Mapa de riesgo'!U109</f>
        <v>Oportuno</v>
      </c>
      <c r="N108" s="208" t="str">
        <f>'02-Mapa de riesgo'!Z109</f>
        <v>Preventivo</v>
      </c>
      <c r="O108" s="450"/>
      <c r="P108" s="157"/>
      <c r="Q108" s="210" t="str">
        <f>'02-Mapa de riesgo'!AG109</f>
        <v>REDUCIR</v>
      </c>
      <c r="R108" s="210" t="str">
        <f>'02-Mapa de riesgo'!AH109</f>
        <v>Desarrollo de una solución tecnológica interna para el registro y trazabilidad de la contratación</v>
      </c>
      <c r="S108" s="211">
        <f>'02-Mapa de riesgo'!AJ109</f>
        <v>0</v>
      </c>
      <c r="T108" s="156"/>
      <c r="U108" s="157"/>
      <c r="V108" s="157"/>
      <c r="W108" s="453"/>
      <c r="X108" s="59"/>
    </row>
    <row r="109" spans="1:24" ht="12.75" customHeight="1" x14ac:dyDescent="0.2">
      <c r="A109" s="457">
        <v>34</v>
      </c>
      <c r="B109" s="454" t="str">
        <f>'01-Mapa de Riesgos'!D20</f>
        <v>DOCENCIA</v>
      </c>
      <c r="C109" s="455" t="str">
        <f>+'01-Mapa de Riesgos'!F20</f>
        <v>NO</v>
      </c>
      <c r="D109" s="455" t="str">
        <f>'01-Mapa de Riesgos'!J20</f>
        <v>Gestión</v>
      </c>
      <c r="E109" s="456" t="str">
        <f>'01-Mapa de Riesgos'!N110</f>
        <v>Posibilidad de pérdida de integridad  por la consolidación y extracción de información desde diversas fuentes internas con diferentes reglas de negocio y criterios de procesamiento,   debido a la inadecuada estandarización y gobernanza unificada de las fuentes de datos, definiciones y reglas de negocio institucionales.</v>
      </c>
      <c r="F109" s="442" t="str">
        <f>'02-Mapa de riesgo'!AD110</f>
        <v>MODERADO</v>
      </c>
      <c r="G109" s="442" t="str">
        <f>'02-Mapa de riesgo'!AE110</f>
        <v>%Nivel de actualización de la información a nivel estratégico y táctico</v>
      </c>
      <c r="H109" s="464"/>
      <c r="I109" s="464"/>
      <c r="J109" s="236" t="str">
        <f>'02-Mapa de riesgo'!G110</f>
        <v>Actividad en el Plan de Acción de AIE la generación de alertas a las fuentes de información cuando se detectan inconsistencias.</v>
      </c>
      <c r="K109" s="207">
        <f>'02-Mapa de riesgo'!L110</f>
        <v>0</v>
      </c>
      <c r="L109" s="207" t="str">
        <f>'02-Mapa de riesgo'!Q110</f>
        <v>Profesional Especializado II AIE
Profesional AIE</v>
      </c>
      <c r="M109" s="208" t="str">
        <f>'02-Mapa de riesgo'!U110</f>
        <v>Oportuno</v>
      </c>
      <c r="N109" s="208" t="str">
        <f>'02-Mapa de riesgo'!Z110</f>
        <v>Preventivo</v>
      </c>
      <c r="O109" s="448" t="str">
        <f>'02-Mapa de riesgo'!AB110</f>
        <v>ACEPTABLE</v>
      </c>
      <c r="P109" s="157"/>
      <c r="Q109" s="210" t="str">
        <f>'02-Mapa de riesgo'!AG110</f>
        <v>COMPARTIR</v>
      </c>
      <c r="R109" s="210" t="str">
        <f>'02-Mapa de riesgo'!AH110</f>
        <v>Generar vistas materializadas con reglas de tiempo definida para que la información estadística no cambie cuando se realizan cambios y ajustes en el sistema transaccional de periodos ya cerrados</v>
      </c>
      <c r="S109" s="211" t="str">
        <f>'02-Mapa de riesgo'!AJ110</f>
        <v>Gestión de Tecnologías Informáticas  y Sistemas de Información</v>
      </c>
      <c r="T109" s="156"/>
      <c r="U109" s="157"/>
      <c r="V109" s="157"/>
      <c r="W109" s="465"/>
      <c r="X109" s="59"/>
    </row>
    <row r="110" spans="1:24" ht="12.75" customHeight="1" x14ac:dyDescent="0.2">
      <c r="A110" s="443"/>
      <c r="B110" s="443"/>
      <c r="C110" s="443"/>
      <c r="D110" s="443"/>
      <c r="E110" s="443"/>
      <c r="F110" s="443"/>
      <c r="G110" s="443"/>
      <c r="H110" s="446"/>
      <c r="I110" s="446"/>
      <c r="J110" s="236" t="str">
        <f>'02-Mapa de riesgo'!G111</f>
        <v>Revisión a la Calidad de datos</v>
      </c>
      <c r="K110" s="207" t="str">
        <f>'02-Mapa de riesgo'!L111</f>
        <v>Scripts desarrollados en R para validar la consistencia de la información</v>
      </c>
      <c r="L110" s="207" t="str">
        <f>'02-Mapa de riesgo'!Q111</f>
        <v>Profesional Especializado II AIE
Profesional AIE</v>
      </c>
      <c r="M110" s="208" t="str">
        <f>'02-Mapa de riesgo'!U111</f>
        <v>Oportuno</v>
      </c>
      <c r="N110" s="208" t="str">
        <f>'02-Mapa de riesgo'!Z111</f>
        <v>Detectivo</v>
      </c>
      <c r="O110" s="449"/>
      <c r="P110" s="157"/>
      <c r="Q110" s="210">
        <f>'02-Mapa de riesgo'!AG111</f>
        <v>0</v>
      </c>
      <c r="R110" s="210">
        <f>'02-Mapa de riesgo'!AH111</f>
        <v>0</v>
      </c>
      <c r="S110" s="211">
        <f>'02-Mapa de riesgo'!AJ111</f>
        <v>0</v>
      </c>
      <c r="T110" s="156"/>
      <c r="U110" s="157"/>
      <c r="V110" s="157"/>
      <c r="W110" s="452"/>
      <c r="X110" s="59"/>
    </row>
    <row r="111" spans="1:24" ht="12.75" customHeight="1" x14ac:dyDescent="0.2">
      <c r="A111" s="444"/>
      <c r="B111" s="444"/>
      <c r="C111" s="444"/>
      <c r="D111" s="444"/>
      <c r="E111" s="444"/>
      <c r="F111" s="444"/>
      <c r="G111" s="444"/>
      <c r="H111" s="447"/>
      <c r="I111" s="447"/>
      <c r="J111" s="236">
        <f>'02-Mapa de riesgo'!G112</f>
        <v>0</v>
      </c>
      <c r="K111" s="207">
        <f>'02-Mapa de riesgo'!L112</f>
        <v>0</v>
      </c>
      <c r="L111" s="207">
        <f>'02-Mapa de riesgo'!Q112</f>
        <v>0</v>
      </c>
      <c r="M111" s="208">
        <f>'02-Mapa de riesgo'!U112</f>
        <v>0</v>
      </c>
      <c r="N111" s="208">
        <f>'02-Mapa de riesgo'!Z112</f>
        <v>0</v>
      </c>
      <c r="O111" s="450"/>
      <c r="P111" s="157"/>
      <c r="Q111" s="210">
        <f>'02-Mapa de riesgo'!AG112</f>
        <v>0</v>
      </c>
      <c r="R111" s="210">
        <f>'02-Mapa de riesgo'!AH112</f>
        <v>0</v>
      </c>
      <c r="S111" s="211">
        <f>'02-Mapa de riesgo'!AJ112</f>
        <v>0</v>
      </c>
      <c r="T111" s="156"/>
      <c r="U111" s="157"/>
      <c r="V111" s="157"/>
      <c r="W111" s="453"/>
      <c r="X111" s="59"/>
    </row>
    <row r="112" spans="1:24" ht="12.75" customHeight="1" x14ac:dyDescent="0.2">
      <c r="A112" s="454">
        <v>35</v>
      </c>
      <c r="B112" s="454" t="str">
        <f>'01-Mapa de Riesgos'!D23</f>
        <v>EGRESADOS</v>
      </c>
      <c r="C112" s="455" t="str">
        <f>+'01-Mapa de Riesgos'!F23</f>
        <v>NO</v>
      </c>
      <c r="D112" s="455" t="str">
        <f>'01-Mapa de Riesgos'!J23</f>
        <v>Gestión</v>
      </c>
      <c r="E112" s="456" t="str">
        <f>'01-Mapa de Riesgos'!N113</f>
        <v>Posibilidad de pérdida de disponibilidad  por aplicación insuficiente de mecanismos y procedimientos de respaldo de la información,   debido a la ausencia de una política institucional formal de respaldo y gestión de copias de seguridad de la información.</v>
      </c>
      <c r="F112" s="442" t="str">
        <f>'02-Mapa de riesgo'!AD113</f>
        <v>MODERADO</v>
      </c>
      <c r="G112" s="442" t="str">
        <f>'02-Mapa de riesgo'!AE113</f>
        <v>%Cumplimiento de la actividad Respaldo de activos de Información del Plan de acción de AIE</v>
      </c>
      <c r="H112" s="464"/>
      <c r="I112" s="464"/>
      <c r="J112" s="236" t="str">
        <f>'02-Mapa de riesgo'!G113</f>
        <v>Actividad en el plan de acción de AIE para el respaldo de los activos de información</v>
      </c>
      <c r="K112" s="207">
        <f>'02-Mapa de riesgo'!L113</f>
        <v>0</v>
      </c>
      <c r="L112" s="207" t="str">
        <f>'02-Mapa de riesgo'!Q113</f>
        <v>Profesional Especializado II AIE
Profesional AIE</v>
      </c>
      <c r="M112" s="208" t="str">
        <f>'02-Mapa de riesgo'!U113</f>
        <v>Oportuno</v>
      </c>
      <c r="N112" s="208" t="str">
        <f>'02-Mapa de riesgo'!Z113</f>
        <v>Preventivo</v>
      </c>
      <c r="O112" s="448" t="str">
        <f>'02-Mapa de riesgo'!AB113</f>
        <v>ACEPTABLE</v>
      </c>
      <c r="P112" s="157"/>
      <c r="Q112" s="210" t="str">
        <f>'02-Mapa de riesgo'!AG113</f>
        <v>COMPARTIR</v>
      </c>
      <c r="R112" s="210" t="str">
        <f>'02-Mapa de riesgo'!AH113</f>
        <v>Solicitar y definir mecanismos institucionales para el Respaldo de los Activos de Información</v>
      </c>
      <c r="S112" s="211" t="str">
        <f>'02-Mapa de riesgo'!AJ113</f>
        <v>Gestión de Tecnologías Informáticas  y Sistemas de Información</v>
      </c>
      <c r="T112" s="156"/>
      <c r="U112" s="157"/>
      <c r="V112" s="157"/>
      <c r="W112" s="465"/>
      <c r="X112" s="59"/>
    </row>
    <row r="113" spans="1:24" ht="12.75" customHeight="1" x14ac:dyDescent="0.2">
      <c r="A113" s="443"/>
      <c r="B113" s="443"/>
      <c r="C113" s="443"/>
      <c r="D113" s="443"/>
      <c r="E113" s="443"/>
      <c r="F113" s="443"/>
      <c r="G113" s="443"/>
      <c r="H113" s="446"/>
      <c r="I113" s="446"/>
      <c r="J113" s="236" t="str">
        <f>'02-Mapa de riesgo'!G114</f>
        <v>Actualizar y aplicar la metodología de Respaldo de Activos de Información</v>
      </c>
      <c r="K113" s="207">
        <f>'02-Mapa de riesgo'!L114</f>
        <v>0</v>
      </c>
      <c r="L113" s="207" t="str">
        <f>'02-Mapa de riesgo'!Q114</f>
        <v>Profesional Especializado II AIE
Profesional AIE</v>
      </c>
      <c r="M113" s="208" t="str">
        <f>'02-Mapa de riesgo'!U114</f>
        <v>Oportuno</v>
      </c>
      <c r="N113" s="208" t="str">
        <f>'02-Mapa de riesgo'!Z114</f>
        <v>Preventivo</v>
      </c>
      <c r="O113" s="449"/>
      <c r="P113" s="157"/>
      <c r="Q113" s="210">
        <f>'02-Mapa de riesgo'!AG114</f>
        <v>0</v>
      </c>
      <c r="R113" s="210">
        <f>'02-Mapa de riesgo'!AH114</f>
        <v>0</v>
      </c>
      <c r="S113" s="211">
        <f>'02-Mapa de riesgo'!AJ114</f>
        <v>0</v>
      </c>
      <c r="T113" s="156"/>
      <c r="U113" s="157"/>
      <c r="V113" s="157"/>
      <c r="W113" s="452"/>
      <c r="X113" s="59"/>
    </row>
    <row r="114" spans="1:24" ht="12.75" customHeight="1" x14ac:dyDescent="0.2">
      <c r="A114" s="444"/>
      <c r="B114" s="444"/>
      <c r="C114" s="444"/>
      <c r="D114" s="444"/>
      <c r="E114" s="444"/>
      <c r="F114" s="444"/>
      <c r="G114" s="444"/>
      <c r="H114" s="447"/>
      <c r="I114" s="447"/>
      <c r="J114" s="236">
        <f>'02-Mapa de riesgo'!G115</f>
        <v>0</v>
      </c>
      <c r="K114" s="207">
        <f>'02-Mapa de riesgo'!L115</f>
        <v>0</v>
      </c>
      <c r="L114" s="207">
        <f>'02-Mapa de riesgo'!Q115</f>
        <v>0</v>
      </c>
      <c r="M114" s="208">
        <f>'02-Mapa de riesgo'!U115</f>
        <v>0</v>
      </c>
      <c r="N114" s="208">
        <f>'02-Mapa de riesgo'!Z115</f>
        <v>0</v>
      </c>
      <c r="O114" s="450"/>
      <c r="P114" s="157"/>
      <c r="Q114" s="210">
        <f>'02-Mapa de riesgo'!AG115</f>
        <v>0</v>
      </c>
      <c r="R114" s="210">
        <f>'02-Mapa de riesgo'!AH115</f>
        <v>0</v>
      </c>
      <c r="S114" s="211">
        <f>'02-Mapa de riesgo'!AJ115</f>
        <v>0</v>
      </c>
      <c r="T114" s="156"/>
      <c r="U114" s="157"/>
      <c r="V114" s="157"/>
      <c r="W114" s="453"/>
      <c r="X114" s="59"/>
    </row>
    <row r="115" spans="1:24" ht="12.75" customHeight="1" x14ac:dyDescent="0.2">
      <c r="A115" s="454">
        <v>36</v>
      </c>
      <c r="B115" s="454" t="str">
        <f>'01-Mapa de Riesgos'!D26</f>
        <v>EGRESADOS</v>
      </c>
      <c r="C115" s="455" t="str">
        <f>+'01-Mapa de Riesgos'!F26</f>
        <v>NO</v>
      </c>
      <c r="D115" s="455" t="str">
        <f>'01-Mapa de Riesgos'!J26</f>
        <v>Gestión</v>
      </c>
      <c r="E115" s="456" t="str">
        <f>'01-Mapa de Riesgos'!N116</f>
        <v>Posibilidad de afectación reputacional  por incumplimiento de las metas del plan de mejora por el bajo nivel de ejecución de las acciones establecidas,   a causa de la falta de seguimiento y control a las acciones de mejoramiento</v>
      </c>
      <c r="F115" s="442" t="str">
        <f>'02-Mapa de riesgo'!AD116</f>
        <v>LEVE</v>
      </c>
      <c r="G115" s="442" t="str">
        <f>'02-Mapa de riesgo'!AE116</f>
        <v>%Nivel cumplimiento del Plan de Mejoramiento Institucional</v>
      </c>
      <c r="H115" s="464"/>
      <c r="I115" s="464"/>
      <c r="J115" s="236" t="str">
        <f>'02-Mapa de riesgo'!G116</f>
        <v>Seguimiento al plan de mejoramiento institucional</v>
      </c>
      <c r="K115" s="207">
        <f>'02-Mapa de riesgo'!L116</f>
        <v>0</v>
      </c>
      <c r="L115" s="207" t="str">
        <f>'02-Mapa de riesgo'!Q116</f>
        <v>Profesional especializado I</v>
      </c>
      <c r="M115" s="208" t="str">
        <f>'02-Mapa de riesgo'!U116</f>
        <v>Oportuno</v>
      </c>
      <c r="N115" s="208" t="str">
        <f>'02-Mapa de riesgo'!Z116</f>
        <v>Preventivo</v>
      </c>
      <c r="O115" s="448" t="str">
        <f>'02-Mapa de riesgo'!AB116</f>
        <v>ACEPTABLE</v>
      </c>
      <c r="P115" s="157"/>
      <c r="Q115" s="210" t="str">
        <f>'02-Mapa de riesgo'!AG116</f>
        <v>ASUMIR</v>
      </c>
      <c r="R115" s="210">
        <f>'02-Mapa de riesgo'!AH116</f>
        <v>0</v>
      </c>
      <c r="S115" s="211">
        <f>'02-Mapa de riesgo'!AJ116</f>
        <v>0</v>
      </c>
      <c r="T115" s="156"/>
      <c r="U115" s="157"/>
      <c r="V115" s="157"/>
      <c r="W115" s="465"/>
      <c r="X115" s="59"/>
    </row>
    <row r="116" spans="1:24" ht="12.75" customHeight="1" x14ac:dyDescent="0.2">
      <c r="A116" s="443"/>
      <c r="B116" s="443"/>
      <c r="C116" s="443"/>
      <c r="D116" s="443"/>
      <c r="E116" s="443"/>
      <c r="F116" s="443"/>
      <c r="G116" s="443"/>
      <c r="H116" s="446"/>
      <c r="I116" s="446"/>
      <c r="J116" s="236">
        <f>'02-Mapa de riesgo'!G117</f>
        <v>0</v>
      </c>
      <c r="K116" s="207">
        <f>'02-Mapa de riesgo'!L117</f>
        <v>0</v>
      </c>
      <c r="L116" s="207">
        <f>'02-Mapa de riesgo'!Q117</f>
        <v>0</v>
      </c>
      <c r="M116" s="208">
        <f>'02-Mapa de riesgo'!U117</f>
        <v>0</v>
      </c>
      <c r="N116" s="208">
        <f>'02-Mapa de riesgo'!Z117</f>
        <v>0</v>
      </c>
      <c r="O116" s="449"/>
      <c r="P116" s="157"/>
      <c r="Q116" s="210">
        <f>'02-Mapa de riesgo'!AG117</f>
        <v>0</v>
      </c>
      <c r="R116" s="210">
        <f>'02-Mapa de riesgo'!AH117</f>
        <v>0</v>
      </c>
      <c r="S116" s="211">
        <f>'02-Mapa de riesgo'!AJ117</f>
        <v>0</v>
      </c>
      <c r="T116" s="156"/>
      <c r="U116" s="157"/>
      <c r="V116" s="157"/>
      <c r="W116" s="452"/>
      <c r="X116" s="59"/>
    </row>
    <row r="117" spans="1:24" ht="12.75" customHeight="1" x14ac:dyDescent="0.2">
      <c r="A117" s="444"/>
      <c r="B117" s="444"/>
      <c r="C117" s="444"/>
      <c r="D117" s="444"/>
      <c r="E117" s="444"/>
      <c r="F117" s="444"/>
      <c r="G117" s="444"/>
      <c r="H117" s="447"/>
      <c r="I117" s="447"/>
      <c r="J117" s="236">
        <f>'02-Mapa de riesgo'!G118</f>
        <v>0</v>
      </c>
      <c r="K117" s="207">
        <f>'02-Mapa de riesgo'!L118</f>
        <v>0</v>
      </c>
      <c r="L117" s="207">
        <f>'02-Mapa de riesgo'!Q118</f>
        <v>0</v>
      </c>
      <c r="M117" s="208">
        <f>'02-Mapa de riesgo'!U118</f>
        <v>0</v>
      </c>
      <c r="N117" s="208">
        <f>'02-Mapa de riesgo'!Z118</f>
        <v>0</v>
      </c>
      <c r="O117" s="450"/>
      <c r="P117" s="157"/>
      <c r="Q117" s="210">
        <f>'02-Mapa de riesgo'!AG118</f>
        <v>0</v>
      </c>
      <c r="R117" s="210">
        <f>'02-Mapa de riesgo'!AH118</f>
        <v>0</v>
      </c>
      <c r="S117" s="211">
        <f>'02-Mapa de riesgo'!AJ118</f>
        <v>0</v>
      </c>
      <c r="T117" s="156"/>
      <c r="U117" s="157"/>
      <c r="V117" s="157"/>
      <c r="W117" s="453"/>
      <c r="X117" s="59"/>
    </row>
    <row r="118" spans="1:24" ht="12.75" customHeight="1" x14ac:dyDescent="0.2">
      <c r="A118" s="454">
        <v>37</v>
      </c>
      <c r="B118" s="454" t="str">
        <f>'01-Mapa de Riesgos'!D29</f>
        <v>EGRESADOS</v>
      </c>
      <c r="C118" s="455" t="str">
        <f>+'01-Mapa de Riesgos'!F29</f>
        <v>NO</v>
      </c>
      <c r="D118" s="455" t="str">
        <f>'01-Mapa de Riesgos'!J29</f>
        <v>Gestión</v>
      </c>
      <c r="E118" s="456" t="str">
        <f>'01-Mapa de Riesgos'!N119</f>
        <v>Posibilidad de afectación reputacional  por desarticulación 
de los lineamientos del Plan Maestro de la Planta Físca con las apuestas del Plan de Desarrollo Institucional,   debido a un inadecuada priorización y alineación de los proyectos en los estudios previos</v>
      </c>
      <c r="F118" s="442" t="str">
        <f>'02-Mapa de riesgo'!AD119</f>
        <v>MODERADO</v>
      </c>
      <c r="G118" s="442" t="str">
        <f>'02-Mapa de riesgo'!AE119</f>
        <v xml:space="preserve"> (Número de proyectos ejecutados y finalizados en la vigencia  
/  Número de proyectos incluidos en el  Plan de acción del proceso, alineados con el Plan Maestro y/o  PDI)x100%</v>
      </c>
      <c r="H118" s="464"/>
      <c r="I118" s="464"/>
      <c r="J118" s="236" t="str">
        <f>'02-Mapa de riesgo'!G119</f>
        <v>Verificación de los estudios previos</v>
      </c>
      <c r="K118" s="207">
        <f>'02-Mapa de riesgo'!L119</f>
        <v>0</v>
      </c>
      <c r="L118" s="207" t="str">
        <f>'02-Mapa de riesgo'!Q119</f>
        <v>Profesional Especializado II
Profesional I</v>
      </c>
      <c r="M118" s="208" t="str">
        <f>'02-Mapa de riesgo'!U119</f>
        <v>Oportuno</v>
      </c>
      <c r="N118" s="208" t="str">
        <f>'02-Mapa de riesgo'!Z119</f>
        <v>Preventivo</v>
      </c>
      <c r="O118" s="448" t="str">
        <f>'02-Mapa de riesgo'!AB119</f>
        <v>ACEPTABLE</v>
      </c>
      <c r="P118" s="157"/>
      <c r="Q118" s="210" t="str">
        <f>'02-Mapa de riesgo'!AG119</f>
        <v>REDUCIR</v>
      </c>
      <c r="R118" s="210" t="str">
        <f>'02-Mapa de riesgo'!AH119</f>
        <v xml:space="preserve">Verificacion de los pliegos y estudios previos de proyectos en la etapa de planeacion previo al envio a la oficina juridica para su publicacion. </v>
      </c>
      <c r="S118" s="211">
        <f>'02-Mapa de riesgo'!AJ119</f>
        <v>0</v>
      </c>
      <c r="T118" s="156"/>
      <c r="U118" s="157"/>
      <c r="V118" s="157"/>
      <c r="W118" s="465"/>
      <c r="X118" s="59"/>
    </row>
    <row r="119" spans="1:24" ht="12.75" customHeight="1" x14ac:dyDescent="0.2">
      <c r="A119" s="443"/>
      <c r="B119" s="443"/>
      <c r="C119" s="443"/>
      <c r="D119" s="443"/>
      <c r="E119" s="443"/>
      <c r="F119" s="443"/>
      <c r="G119" s="443"/>
      <c r="H119" s="446"/>
      <c r="I119" s="446"/>
      <c r="J119" s="236" t="str">
        <f>'02-Mapa de riesgo'!G120</f>
        <v>Verificación de la intervención se encuentre en el plan de acción del proceso de la Insfraestructura física</v>
      </c>
      <c r="K119" s="207">
        <f>'02-Mapa de riesgo'!L120</f>
        <v>0</v>
      </c>
      <c r="L119" s="207" t="str">
        <f>'02-Mapa de riesgo'!Q120</f>
        <v>Profesional Especializado II
Profesional I</v>
      </c>
      <c r="M119" s="208" t="str">
        <f>'02-Mapa de riesgo'!U120</f>
        <v>Oportuno</v>
      </c>
      <c r="N119" s="208" t="str">
        <f>'02-Mapa de riesgo'!Z120</f>
        <v>Preventivo</v>
      </c>
      <c r="O119" s="449"/>
      <c r="P119" s="157"/>
      <c r="Q119" s="210" t="str">
        <f>'02-Mapa de riesgo'!AG120</f>
        <v>REDUCIR</v>
      </c>
      <c r="R119" s="210" t="str">
        <f>'02-Mapa de riesgo'!AH120</f>
        <v>Incluir en le proceso de inducción la socialización del plan maestro a los colaboradores del proceso</v>
      </c>
      <c r="S119" s="211">
        <f>'02-Mapa de riesgo'!AJ120</f>
        <v>0</v>
      </c>
      <c r="T119" s="156"/>
      <c r="U119" s="157"/>
      <c r="V119" s="157"/>
      <c r="W119" s="452"/>
      <c r="X119" s="59"/>
    </row>
    <row r="120" spans="1:24" ht="12.75" customHeight="1" x14ac:dyDescent="0.2">
      <c r="A120" s="444"/>
      <c r="B120" s="444"/>
      <c r="C120" s="444"/>
      <c r="D120" s="444"/>
      <c r="E120" s="444"/>
      <c r="F120" s="444"/>
      <c r="G120" s="444"/>
      <c r="H120" s="447"/>
      <c r="I120" s="447"/>
      <c r="J120" s="236">
        <f>'02-Mapa de riesgo'!G121</f>
        <v>0</v>
      </c>
      <c r="K120" s="207">
        <f>'02-Mapa de riesgo'!L121</f>
        <v>0</v>
      </c>
      <c r="L120" s="207">
        <f>'02-Mapa de riesgo'!Q121</f>
        <v>0</v>
      </c>
      <c r="M120" s="208">
        <f>'02-Mapa de riesgo'!U121</f>
        <v>0</v>
      </c>
      <c r="N120" s="208">
        <f>'02-Mapa de riesgo'!Z121</f>
        <v>0</v>
      </c>
      <c r="O120" s="450"/>
      <c r="P120" s="157"/>
      <c r="Q120" s="210">
        <f>'02-Mapa de riesgo'!AG121</f>
        <v>0</v>
      </c>
      <c r="R120" s="210">
        <f>'02-Mapa de riesgo'!AH121</f>
        <v>0</v>
      </c>
      <c r="S120" s="211">
        <f>'02-Mapa de riesgo'!AJ121</f>
        <v>0</v>
      </c>
      <c r="T120" s="156"/>
      <c r="U120" s="157"/>
      <c r="V120" s="157"/>
      <c r="W120" s="453"/>
      <c r="X120" s="59"/>
    </row>
    <row r="121" spans="1:24" ht="12.75" customHeight="1" x14ac:dyDescent="0.2">
      <c r="A121" s="454">
        <v>38</v>
      </c>
      <c r="B121" s="454" t="str">
        <f>'01-Mapa de Riesgos'!D32</f>
        <v>ADMINISTRACIÓN_INSTITUCIONAL</v>
      </c>
      <c r="C121" s="455" t="str">
        <f>+'01-Mapa de Riesgos'!F32</f>
        <v>NO</v>
      </c>
      <c r="D121" s="455" t="str">
        <f>'01-Mapa de Riesgos'!J32</f>
        <v>Gestión</v>
      </c>
      <c r="E121" s="456" t="str">
        <f>'01-Mapa de Riesgos'!N122</f>
        <v>Posibilidad de afectación económica y reputacional  por modificaciones en el presupuesto ante una inadecuada planeación y ejecución de la infraestructura física,   a causa de deficiencias en el registro y validación de las necesidades del espacio físico</v>
      </c>
      <c r="F121" s="442" t="str">
        <f>'02-Mapa de riesgo'!AD122</f>
        <v>MODERADO</v>
      </c>
      <c r="G121" s="442" t="str">
        <f>'02-Mapa de riesgo'!AE122</f>
        <v>(Intervenciones a la planta fisica del plan de accion de la vigencia/ Intervenciones recibidos a satisfacción por el usuario. )x100%</v>
      </c>
      <c r="H121" s="464"/>
      <c r="I121" s="464"/>
      <c r="J121" s="236" t="str">
        <f>'02-Mapa de riesgo'!G122</f>
        <v>Registro y consolidacion de la necesidad del usuario a través mediante actas de reunion y/o memorando y/o correos electrónicos.</v>
      </c>
      <c r="K121" s="207">
        <f>'02-Mapa de riesgo'!L122</f>
        <v>0</v>
      </c>
      <c r="L121" s="207" t="str">
        <f>'02-Mapa de riesgo'!Q122</f>
        <v xml:space="preserve">Profesional I y Interventor/supervisor del proyecto </v>
      </c>
      <c r="M121" s="208" t="str">
        <f>'02-Mapa de riesgo'!U122</f>
        <v>Oportuno</v>
      </c>
      <c r="N121" s="208" t="str">
        <f>'02-Mapa de riesgo'!Z122</f>
        <v>Preventivo</v>
      </c>
      <c r="O121" s="448" t="str">
        <f>'02-Mapa de riesgo'!AB122</f>
        <v>ACEPTABLE</v>
      </c>
      <c r="P121" s="157"/>
      <c r="Q121" s="210" t="str">
        <f>'02-Mapa de riesgo'!AG122</f>
        <v>REDUCIR</v>
      </c>
      <c r="R121" s="210" t="str">
        <f>'02-Mapa de riesgo'!AH122</f>
        <v>Suscripción del acta de entrega a usurio que de cuenta del recibo sin observaciones de la intervención para su puesta en operación (Supeditado a la finalización y terminación de obras nuevas y/0 adecuaciones)</v>
      </c>
      <c r="S121" s="211">
        <f>'02-Mapa de riesgo'!AJ122</f>
        <v>0</v>
      </c>
      <c r="T121" s="156"/>
      <c r="U121" s="157"/>
      <c r="V121" s="157"/>
      <c r="W121" s="465"/>
      <c r="X121" s="59"/>
    </row>
    <row r="122" spans="1:24" ht="12.75" customHeight="1" x14ac:dyDescent="0.2">
      <c r="A122" s="443"/>
      <c r="B122" s="443"/>
      <c r="C122" s="443"/>
      <c r="D122" s="443"/>
      <c r="E122" s="443"/>
      <c r="F122" s="443"/>
      <c r="G122" s="443"/>
      <c r="H122" s="446"/>
      <c r="I122" s="446"/>
      <c r="J122" s="236" t="str">
        <f>'02-Mapa de riesgo'!G123</f>
        <v>Cada proyecto de intervención de infraestructura debe contener (Estudios previos, diseños, presupuesto, especificaciones, en fase III, permisos aprobados)</v>
      </c>
      <c r="K122" s="207">
        <f>'02-Mapa de riesgo'!L123</f>
        <v>0</v>
      </c>
      <c r="L122" s="207" t="str">
        <f>'02-Mapa de riesgo'!Q123</f>
        <v xml:space="preserve">Profesional I y Interventor/supervisor del proyecto </v>
      </c>
      <c r="M122" s="208" t="str">
        <f>'02-Mapa de riesgo'!U123</f>
        <v>Oportuno</v>
      </c>
      <c r="N122" s="208" t="str">
        <f>'02-Mapa de riesgo'!Z123</f>
        <v>Preventivo</v>
      </c>
      <c r="O122" s="449"/>
      <c r="P122" s="157"/>
      <c r="Q122" s="210">
        <f>'02-Mapa de riesgo'!AG123</f>
        <v>0</v>
      </c>
      <c r="R122" s="210">
        <f>'02-Mapa de riesgo'!AH123</f>
        <v>0</v>
      </c>
      <c r="S122" s="211">
        <f>'02-Mapa de riesgo'!AJ123</f>
        <v>0</v>
      </c>
      <c r="T122" s="156"/>
      <c r="U122" s="157"/>
      <c r="V122" s="157"/>
      <c r="W122" s="452"/>
      <c r="X122" s="59"/>
    </row>
    <row r="123" spans="1:24" ht="12.75" customHeight="1" x14ac:dyDescent="0.2">
      <c r="A123" s="444"/>
      <c r="B123" s="444"/>
      <c r="C123" s="444"/>
      <c r="D123" s="444"/>
      <c r="E123" s="444"/>
      <c r="F123" s="444"/>
      <c r="G123" s="444"/>
      <c r="H123" s="447"/>
      <c r="I123" s="447"/>
      <c r="J123" s="236" t="str">
        <f>'02-Mapa de riesgo'!G124</f>
        <v>Se validan las intervenciones con las dependencias de la universidad relacionadas con el manejo de la planta fisica tales como seccion de mantenimiento, CRIE Centro de Recursos informaticos y Vicerrectoría Administrativa y Financiera</v>
      </c>
      <c r="K123" s="207">
        <f>'02-Mapa de riesgo'!L124</f>
        <v>0</v>
      </c>
      <c r="L123" s="207" t="str">
        <f>'02-Mapa de riesgo'!Q124</f>
        <v xml:space="preserve">Profesional I y Interventor/supervisor del proyecto </v>
      </c>
      <c r="M123" s="208" t="str">
        <f>'02-Mapa de riesgo'!U124</f>
        <v>Oportuno</v>
      </c>
      <c r="N123" s="208" t="str">
        <f>'02-Mapa de riesgo'!Z124</f>
        <v>Preventivo</v>
      </c>
      <c r="O123" s="450"/>
      <c r="P123" s="157"/>
      <c r="Q123" s="210">
        <f>'02-Mapa de riesgo'!AG124</f>
        <v>0</v>
      </c>
      <c r="R123" s="210">
        <f>'02-Mapa de riesgo'!AH124</f>
        <v>0</v>
      </c>
      <c r="S123" s="211">
        <f>'02-Mapa de riesgo'!AJ124</f>
        <v>0</v>
      </c>
      <c r="T123" s="156"/>
      <c r="U123" s="157"/>
      <c r="V123" s="157"/>
      <c r="W123" s="453"/>
      <c r="X123" s="59"/>
    </row>
    <row r="124" spans="1:24" ht="12.75" customHeight="1" x14ac:dyDescent="0.2">
      <c r="A124" s="454">
        <v>39</v>
      </c>
      <c r="B124" s="454" t="str">
        <f>'01-Mapa de Riesgos'!D35</f>
        <v>ADMINISTRACIÓN_INSTITUCIONAL</v>
      </c>
      <c r="C124" s="455" t="str">
        <f>+'01-Mapa de Riesgos'!F35</f>
        <v>NO</v>
      </c>
      <c r="D124" s="455" t="str">
        <f>'01-Mapa de Riesgos'!J35</f>
        <v>Gestión</v>
      </c>
      <c r="E124" s="456" t="str">
        <f>'01-Mapa de Riesgos'!N125</f>
        <v>Posibilidad de afectación reputacional  por ejecución inadecuada de las actividades e incumplimiento de las metas dek Pilar "Gestión del contexto y visibilidad nacional e internacional,   debido a una planeación descontextualizada de la realizada de la realidad regional, nacional e internacional</v>
      </c>
      <c r="F124" s="442" t="str">
        <f>'02-Mapa de riesgo'!AD125</f>
        <v>LEVE</v>
      </c>
      <c r="G124" s="442" t="str">
        <f>'02-Mapa de riesgo'!AE125</f>
        <v>%Cumplimiento promedio de los planes operativos del pilar "Gestión de contexto y visibilidad nacional e internacional"</v>
      </c>
      <c r="H124" s="464"/>
      <c r="I124" s="464"/>
      <c r="J124" s="236" t="str">
        <f>'02-Mapa de riesgo'!G125</f>
        <v>Seguimiento al cumplimiento de los planes operativos del pilar "Gestión del contexto y visibilidad nacional e internacional"</v>
      </c>
      <c r="K124" s="207" t="str">
        <f>'02-Mapa de riesgo'!L125</f>
        <v>SIGER</v>
      </c>
      <c r="L124" s="207" t="str">
        <f>'02-Mapa de riesgo'!Q125</f>
        <v>Funcionaria enlace del Pilar de Gestión</v>
      </c>
      <c r="M124" s="208" t="str">
        <f>'02-Mapa de riesgo'!U125</f>
        <v>Oportuno</v>
      </c>
      <c r="N124" s="208" t="str">
        <f>'02-Mapa de riesgo'!Z125</f>
        <v>Preventivo</v>
      </c>
      <c r="O124" s="448" t="str">
        <f>'02-Mapa de riesgo'!AB125</f>
        <v>FUERTE</v>
      </c>
      <c r="P124" s="157"/>
      <c r="Q124" s="210" t="str">
        <f>'02-Mapa de riesgo'!AG125</f>
        <v>ASUMIR</v>
      </c>
      <c r="R124" s="210">
        <f>'02-Mapa de riesgo'!AH125</f>
        <v>0</v>
      </c>
      <c r="S124" s="211">
        <f>'02-Mapa de riesgo'!AJ125</f>
        <v>0</v>
      </c>
      <c r="T124" s="156"/>
      <c r="U124" s="157"/>
      <c r="V124" s="157"/>
      <c r="W124" s="465"/>
      <c r="X124" s="59"/>
    </row>
    <row r="125" spans="1:24" ht="12.75" customHeight="1" x14ac:dyDescent="0.2">
      <c r="A125" s="443"/>
      <c r="B125" s="443"/>
      <c r="C125" s="443"/>
      <c r="D125" s="443"/>
      <c r="E125" s="443"/>
      <c r="F125" s="443"/>
      <c r="G125" s="443"/>
      <c r="H125" s="446"/>
      <c r="I125" s="446"/>
      <c r="J125" s="236">
        <f>'02-Mapa de riesgo'!G126</f>
        <v>0</v>
      </c>
      <c r="K125" s="207">
        <f>'02-Mapa de riesgo'!L126</f>
        <v>0</v>
      </c>
      <c r="L125" s="207">
        <f>'02-Mapa de riesgo'!Q126</f>
        <v>0</v>
      </c>
      <c r="M125" s="208">
        <f>'02-Mapa de riesgo'!U126</f>
        <v>0</v>
      </c>
      <c r="N125" s="208">
        <f>'02-Mapa de riesgo'!Z126</f>
        <v>0</v>
      </c>
      <c r="O125" s="449"/>
      <c r="P125" s="157"/>
      <c r="Q125" s="210">
        <f>'02-Mapa de riesgo'!AG126</f>
        <v>0</v>
      </c>
      <c r="R125" s="210">
        <f>'02-Mapa de riesgo'!AH126</f>
        <v>0</v>
      </c>
      <c r="S125" s="211">
        <f>'02-Mapa de riesgo'!AJ126</f>
        <v>0</v>
      </c>
      <c r="T125" s="156"/>
      <c r="U125" s="157"/>
      <c r="V125" s="157"/>
      <c r="W125" s="452"/>
      <c r="X125" s="59"/>
    </row>
    <row r="126" spans="1:24" ht="12.75" customHeight="1" x14ac:dyDescent="0.2">
      <c r="A126" s="444"/>
      <c r="B126" s="444"/>
      <c r="C126" s="444"/>
      <c r="D126" s="444"/>
      <c r="E126" s="444"/>
      <c r="F126" s="444"/>
      <c r="G126" s="444"/>
      <c r="H126" s="447"/>
      <c r="I126" s="447"/>
      <c r="J126" s="236">
        <f>'02-Mapa de riesgo'!G127</f>
        <v>0</v>
      </c>
      <c r="K126" s="207">
        <f>'02-Mapa de riesgo'!L127</f>
        <v>0</v>
      </c>
      <c r="L126" s="207">
        <f>'02-Mapa de riesgo'!Q127</f>
        <v>0</v>
      </c>
      <c r="M126" s="208">
        <f>'02-Mapa de riesgo'!U127</f>
        <v>0</v>
      </c>
      <c r="N126" s="208">
        <f>'02-Mapa de riesgo'!Z127</f>
        <v>0</v>
      </c>
      <c r="O126" s="450"/>
      <c r="P126" s="157"/>
      <c r="Q126" s="210">
        <f>'02-Mapa de riesgo'!AG127</f>
        <v>0</v>
      </c>
      <c r="R126" s="210">
        <f>'02-Mapa de riesgo'!AH127</f>
        <v>0</v>
      </c>
      <c r="S126" s="211">
        <f>'02-Mapa de riesgo'!AJ127</f>
        <v>0</v>
      </c>
      <c r="T126" s="156"/>
      <c r="U126" s="157"/>
      <c r="V126" s="157"/>
      <c r="W126" s="453"/>
      <c r="X126" s="59"/>
    </row>
    <row r="127" spans="1:24" ht="12.75" customHeight="1" x14ac:dyDescent="0.2">
      <c r="A127" s="454">
        <v>40</v>
      </c>
      <c r="B127" s="454" t="str">
        <f>'01-Mapa de Riesgos'!D38</f>
        <v>ADMINISTRACIÓN_INSTITUCIONAL</v>
      </c>
      <c r="C127" s="455" t="str">
        <f>+'01-Mapa de Riesgos'!F38</f>
        <v>NO</v>
      </c>
      <c r="D127" s="455" t="str">
        <f>'01-Mapa de Riesgos'!J38</f>
        <v>Gestión</v>
      </c>
      <c r="E127" s="456" t="str">
        <f>'01-Mapa de Riesgos'!N128</f>
        <v>Posibilidad de afectación reputacional  por baja calificación en el Índice de Gestión de Proyectos de Regalías - IGPR,   debido a una ejecución inadecuada de los proyectos finaciados con Recursos del Sistema General de Regalías - SGR</v>
      </c>
      <c r="F127" s="442" t="str">
        <f>'02-Mapa de riesgo'!AD128</f>
        <v>LEVE</v>
      </c>
      <c r="G127" s="442" t="str">
        <f>'02-Mapa de riesgo'!AE128</f>
        <v>Índice de Gestión de Proyectos de Regalías (IGPR)</v>
      </c>
      <c r="H127" s="463"/>
      <c r="I127" s="464"/>
      <c r="J127" s="236" t="str">
        <f>'02-Mapa de riesgo'!G128</f>
        <v>Reuniones de seguimiento a la ejecución de los proyectos</v>
      </c>
      <c r="K127" s="207">
        <f>'02-Mapa de riesgo'!L128</f>
        <v>0</v>
      </c>
      <c r="L127" s="207" t="str">
        <f>'02-Mapa de riesgo'!Q128</f>
        <v>Contratista</v>
      </c>
      <c r="M127" s="208" t="str">
        <f>'02-Mapa de riesgo'!U128</f>
        <v>Oportuno</v>
      </c>
      <c r="N127" s="208" t="str">
        <f>'02-Mapa de riesgo'!Z128</f>
        <v>Preventivo</v>
      </c>
      <c r="O127" s="448" t="str">
        <f>'02-Mapa de riesgo'!AB128</f>
        <v>ACEPTABLE</v>
      </c>
      <c r="P127" s="157"/>
      <c r="Q127" s="210" t="str">
        <f>'02-Mapa de riesgo'!AG128</f>
        <v>ASUMIR</v>
      </c>
      <c r="R127" s="210">
        <f>'02-Mapa de riesgo'!AH128</f>
        <v>0</v>
      </c>
      <c r="S127" s="211">
        <f>'02-Mapa de riesgo'!AJ128</f>
        <v>0</v>
      </c>
      <c r="T127" s="156"/>
      <c r="U127" s="157"/>
      <c r="V127" s="157"/>
      <c r="W127" s="465"/>
      <c r="X127" s="59"/>
    </row>
    <row r="128" spans="1:24" ht="12.75" customHeight="1" x14ac:dyDescent="0.2">
      <c r="A128" s="443"/>
      <c r="B128" s="443"/>
      <c r="C128" s="443"/>
      <c r="D128" s="443"/>
      <c r="E128" s="443"/>
      <c r="F128" s="443"/>
      <c r="G128" s="443"/>
      <c r="H128" s="446"/>
      <c r="I128" s="446"/>
      <c r="J128" s="236">
        <f>'02-Mapa de riesgo'!G129</f>
        <v>0</v>
      </c>
      <c r="K128" s="207">
        <f>'02-Mapa de riesgo'!L129</f>
        <v>0</v>
      </c>
      <c r="L128" s="207">
        <f>'02-Mapa de riesgo'!Q129</f>
        <v>0</v>
      </c>
      <c r="M128" s="208">
        <f>'02-Mapa de riesgo'!U129</f>
        <v>0</v>
      </c>
      <c r="N128" s="208">
        <f>'02-Mapa de riesgo'!Z129</f>
        <v>0</v>
      </c>
      <c r="O128" s="449"/>
      <c r="P128" s="157"/>
      <c r="Q128" s="210">
        <f>'02-Mapa de riesgo'!AG129</f>
        <v>0</v>
      </c>
      <c r="R128" s="210">
        <f>'02-Mapa de riesgo'!AH129</f>
        <v>0</v>
      </c>
      <c r="S128" s="211">
        <f>'02-Mapa de riesgo'!AJ129</f>
        <v>0</v>
      </c>
      <c r="T128" s="156"/>
      <c r="U128" s="157"/>
      <c r="V128" s="157"/>
      <c r="W128" s="452"/>
      <c r="X128" s="59"/>
    </row>
    <row r="129" spans="1:24" ht="12.75" customHeight="1" x14ac:dyDescent="0.2">
      <c r="A129" s="444"/>
      <c r="B129" s="444"/>
      <c r="C129" s="444"/>
      <c r="D129" s="444"/>
      <c r="E129" s="444"/>
      <c r="F129" s="444"/>
      <c r="G129" s="444"/>
      <c r="H129" s="447"/>
      <c r="I129" s="447"/>
      <c r="J129" s="236">
        <f>'02-Mapa de riesgo'!G130</f>
        <v>0</v>
      </c>
      <c r="K129" s="207">
        <f>'02-Mapa de riesgo'!L130</f>
        <v>0</v>
      </c>
      <c r="L129" s="207">
        <f>'02-Mapa de riesgo'!Q130</f>
        <v>0</v>
      </c>
      <c r="M129" s="208">
        <f>'02-Mapa de riesgo'!U130</f>
        <v>0</v>
      </c>
      <c r="N129" s="208">
        <f>'02-Mapa de riesgo'!Z130</f>
        <v>0</v>
      </c>
      <c r="O129" s="450"/>
      <c r="P129" s="157"/>
      <c r="Q129" s="210">
        <f>'02-Mapa de riesgo'!AG130</f>
        <v>0</v>
      </c>
      <c r="R129" s="210">
        <f>'02-Mapa de riesgo'!AH130</f>
        <v>0</v>
      </c>
      <c r="S129" s="211">
        <f>'02-Mapa de riesgo'!AJ130</f>
        <v>0</v>
      </c>
      <c r="T129" s="156"/>
      <c r="U129" s="157"/>
      <c r="V129" s="157"/>
      <c r="W129" s="453"/>
      <c r="X129" s="59"/>
    </row>
    <row r="130" spans="1:24" ht="12.75" customHeight="1" x14ac:dyDescent="0.2">
      <c r="A130" s="454">
        <v>41</v>
      </c>
      <c r="B130" s="454" t="str">
        <f>'01-Mapa de Riesgos'!D41</f>
        <v>GESTIÓN_Y_SOSTENIBILIDAD_INSTITUCIONAL</v>
      </c>
      <c r="C130" s="455" t="str">
        <f>+'01-Mapa de Riesgos'!F41</f>
        <v>SI</v>
      </c>
      <c r="D130" s="455" t="str">
        <f>'01-Mapa de Riesgos'!J41</f>
        <v>Gestión</v>
      </c>
      <c r="E130" s="456" t="str">
        <f>'01-Mapa de Riesgos'!N131</f>
        <v>Posibilidad de afectación económica y reputacional  por desconocimiento o aplicación incorrecta de los procedimientos por parte de los responsables del proceso,   debido a la insuficiente socialización y capacitación institucional sobre los procedimientos establecidos para la gestión del proceso, o a causa de una incorrecta asignacion del estatus migratorio por parte de Migración Colombia.</v>
      </c>
      <c r="F130" s="442" t="str">
        <f>'02-Mapa de riesgo'!AD131</f>
        <v>MODERADO</v>
      </c>
      <c r="G130" s="442" t="str">
        <f>'02-Mapa de riesgo'!AE131</f>
        <v xml:space="preserve">Numero de sanciones impuestas / numero procesos migratorios legalizados durante la vigencia
</v>
      </c>
      <c r="H130" s="463"/>
      <c r="I130" s="464"/>
      <c r="J130" s="236" t="str">
        <f>'02-Mapa de riesgo'!G131</f>
        <v>Socialización de normatividad en materia del estatus migratorio a los Decanos</v>
      </c>
      <c r="K130" s="207">
        <f>'02-Mapa de riesgo'!L131</f>
        <v>0</v>
      </c>
      <c r="L130" s="207" t="str">
        <f>'02-Mapa de riesgo'!Q131</f>
        <v>Asistencial V</v>
      </c>
      <c r="M130" s="208" t="str">
        <f>'02-Mapa de riesgo'!U131</f>
        <v>Oportuno</v>
      </c>
      <c r="N130" s="208" t="str">
        <f>'02-Mapa de riesgo'!Z131</f>
        <v>Preventivo</v>
      </c>
      <c r="O130" s="448" t="str">
        <f>'02-Mapa de riesgo'!AB131</f>
        <v>ACEPTABLE</v>
      </c>
      <c r="P130" s="157"/>
      <c r="Q130" s="210" t="str">
        <f>'02-Mapa de riesgo'!AG131</f>
        <v>COMPARTIR</v>
      </c>
      <c r="R130" s="210" t="str">
        <f>'02-Mapa de riesgo'!AH131</f>
        <v xml:space="preserve">1. sensibilizar en los riesgos de no reportar invitados internacionales al cademico y adminitrativo de la UTP.
2. Socializar la guía de Visitantes Internacionales.
</v>
      </c>
      <c r="S130" s="211" t="str">
        <f>'02-Mapa de riesgo'!AJ131</f>
        <v>Facultades</v>
      </c>
      <c r="T130" s="156"/>
      <c r="U130" s="157"/>
      <c r="V130" s="157"/>
      <c r="W130" s="465"/>
      <c r="X130" s="59"/>
    </row>
    <row r="131" spans="1:24" ht="12.75" customHeight="1" x14ac:dyDescent="0.2">
      <c r="A131" s="443"/>
      <c r="B131" s="443"/>
      <c r="C131" s="443"/>
      <c r="D131" s="443"/>
      <c r="E131" s="443"/>
      <c r="F131" s="443"/>
      <c r="G131" s="443"/>
      <c r="H131" s="446"/>
      <c r="I131" s="446"/>
      <c r="J131" s="236" t="str">
        <f>'02-Mapa de riesgo'!G132</f>
        <v>Socialización de normatividad en materia del estatus migratorio a los Estudiantes en movilidad entrante</v>
      </c>
      <c r="K131" s="207">
        <f>'02-Mapa de riesgo'!L132</f>
        <v>0</v>
      </c>
      <c r="L131" s="207" t="str">
        <f>'02-Mapa de riesgo'!Q132</f>
        <v>Profesional II ND</v>
      </c>
      <c r="M131" s="208" t="str">
        <f>'02-Mapa de riesgo'!U132</f>
        <v>Oportuno</v>
      </c>
      <c r="N131" s="208" t="str">
        <f>'02-Mapa de riesgo'!Z132</f>
        <v>Preventivo</v>
      </c>
      <c r="O131" s="449"/>
      <c r="P131" s="157"/>
      <c r="Q131" s="210" t="str">
        <f>'02-Mapa de riesgo'!AG132</f>
        <v>REDUCIR</v>
      </c>
      <c r="R131" s="210" t="str">
        <f>'02-Mapa de riesgo'!AH132</f>
        <v>1. Revision de estatus migratorio de los estudiantes en movilidad entrante.
2. Socialización del proceso de renovacion del Permiso de Integracion y Desarrollo</v>
      </c>
      <c r="S131" s="211">
        <f>'02-Mapa de riesgo'!AJ132</f>
        <v>0</v>
      </c>
      <c r="T131" s="156"/>
      <c r="U131" s="157"/>
      <c r="V131" s="157"/>
      <c r="W131" s="452"/>
      <c r="X131" s="59"/>
    </row>
    <row r="132" spans="1:24" ht="12.75" customHeight="1" x14ac:dyDescent="0.2">
      <c r="A132" s="444"/>
      <c r="B132" s="444"/>
      <c r="C132" s="444"/>
      <c r="D132" s="444"/>
      <c r="E132" s="444"/>
      <c r="F132" s="444"/>
      <c r="G132" s="444"/>
      <c r="H132" s="447"/>
      <c r="I132" s="447"/>
      <c r="J132" s="236">
        <f>'02-Mapa de riesgo'!G133</f>
        <v>0</v>
      </c>
      <c r="K132" s="207">
        <f>'02-Mapa de riesgo'!L133</f>
        <v>0</v>
      </c>
      <c r="L132" s="207">
        <f>'02-Mapa de riesgo'!Q133</f>
        <v>0</v>
      </c>
      <c r="M132" s="208">
        <f>'02-Mapa de riesgo'!U133</f>
        <v>0</v>
      </c>
      <c r="N132" s="208">
        <f>'02-Mapa de riesgo'!Z133</f>
        <v>0</v>
      </c>
      <c r="O132" s="450"/>
      <c r="P132" s="157"/>
      <c r="Q132" s="210">
        <f>'02-Mapa de riesgo'!AG133</f>
        <v>0</v>
      </c>
      <c r="R132" s="210">
        <f>'02-Mapa de riesgo'!AH133</f>
        <v>0</v>
      </c>
      <c r="S132" s="211">
        <f>'02-Mapa de riesgo'!AJ133</f>
        <v>0</v>
      </c>
      <c r="T132" s="156"/>
      <c r="U132" s="157"/>
      <c r="V132" s="157"/>
      <c r="W132" s="453"/>
      <c r="X132" s="59"/>
    </row>
    <row r="133" spans="1:24" ht="12.75" customHeight="1" x14ac:dyDescent="0.2">
      <c r="A133" s="454">
        <v>42</v>
      </c>
      <c r="B133" s="454" t="str">
        <f>'01-Mapa de Riesgos'!D44</f>
        <v>CONTROL_SEGUIMIENTO</v>
      </c>
      <c r="C133" s="455" t="str">
        <f>+'01-Mapa de Riesgos'!F44</f>
        <v>SI</v>
      </c>
      <c r="D133" s="455" t="str">
        <f>'01-Mapa de Riesgos'!J44</f>
        <v>Gestión</v>
      </c>
      <c r="E133" s="456" t="str">
        <f>'01-Mapa de Riesgos'!N134</f>
        <v>Posibilidad de perdida de disponibilidad  por inaccesibilidad a los servicios o aplicaciones institucionales,   a causa de fallas en dispositivos fisicos o virtuales que afectan el funcionamiento de las aplicaciones instaladas.</v>
      </c>
      <c r="F133" s="442" t="str">
        <f>'02-Mapa de riesgo'!AD134</f>
        <v>MODERADO</v>
      </c>
      <c r="G133" s="442" t="str">
        <f>'02-Mapa de riesgo'!AE134</f>
        <v>(1- (No. de minutos que los dispositivos físicos o virtuales estan NO disponibles) / ((365*24*60)/2))*100</v>
      </c>
      <c r="H133" s="464"/>
      <c r="I133" s="464"/>
      <c r="J133" s="236" t="str">
        <f>'02-Mapa de riesgo'!G134</f>
        <v xml:space="preserve">Software de monitoreos de los servidores y servicios. </v>
      </c>
      <c r="K133" s="207" t="str">
        <f>'02-Mapa de riesgo'!L134</f>
        <v>Nagios</v>
      </c>
      <c r="L133" s="207" t="str">
        <f>'02-Mapa de riesgo'!Q134</f>
        <v>Profesional especializado/ Contratista</v>
      </c>
      <c r="M133" s="208" t="str">
        <f>'02-Mapa de riesgo'!U134</f>
        <v>Oportuno</v>
      </c>
      <c r="N133" s="208" t="str">
        <f>'02-Mapa de riesgo'!Z134</f>
        <v>Detectivo</v>
      </c>
      <c r="O133" s="448" t="str">
        <f>'02-Mapa de riesgo'!AB134</f>
        <v>ACEPTABLE</v>
      </c>
      <c r="P133" s="157"/>
      <c r="Q133" s="210" t="str">
        <f>'02-Mapa de riesgo'!AG134</f>
        <v>REDUCIR</v>
      </c>
      <c r="R133" s="210" t="str">
        <f>'02-Mapa de riesgo'!AH134</f>
        <v>Monitoreo constante</v>
      </c>
      <c r="S133" s="211">
        <f>'02-Mapa de riesgo'!AJ134</f>
        <v>0</v>
      </c>
      <c r="T133" s="156"/>
      <c r="U133" s="157"/>
      <c r="V133" s="157"/>
      <c r="W133" s="465"/>
      <c r="X133" s="59"/>
    </row>
    <row r="134" spans="1:24" ht="12.75" customHeight="1" x14ac:dyDescent="0.2">
      <c r="A134" s="443"/>
      <c r="B134" s="443"/>
      <c r="C134" s="443"/>
      <c r="D134" s="443"/>
      <c r="E134" s="443"/>
      <c r="F134" s="443"/>
      <c r="G134" s="443"/>
      <c r="H134" s="446"/>
      <c r="I134" s="446"/>
      <c r="J134" s="236">
        <f>'02-Mapa de riesgo'!G135</f>
        <v>0</v>
      </c>
      <c r="K134" s="207">
        <f>'02-Mapa de riesgo'!L135</f>
        <v>0</v>
      </c>
      <c r="L134" s="207">
        <f>'02-Mapa de riesgo'!Q135</f>
        <v>0</v>
      </c>
      <c r="M134" s="208">
        <f>'02-Mapa de riesgo'!U135</f>
        <v>0</v>
      </c>
      <c r="N134" s="208">
        <f>'02-Mapa de riesgo'!Z135</f>
        <v>0</v>
      </c>
      <c r="O134" s="449"/>
      <c r="P134" s="157"/>
      <c r="Q134" s="210">
        <f>'02-Mapa de riesgo'!AG135</f>
        <v>0</v>
      </c>
      <c r="R134" s="210">
        <f>'02-Mapa de riesgo'!AH135</f>
        <v>0</v>
      </c>
      <c r="S134" s="211">
        <f>'02-Mapa de riesgo'!AJ135</f>
        <v>0</v>
      </c>
      <c r="T134" s="156"/>
      <c r="U134" s="157"/>
      <c r="V134" s="157"/>
      <c r="W134" s="452"/>
      <c r="X134" s="59"/>
    </row>
    <row r="135" spans="1:24" ht="12.75" customHeight="1" x14ac:dyDescent="0.2">
      <c r="A135" s="444"/>
      <c r="B135" s="444"/>
      <c r="C135" s="444"/>
      <c r="D135" s="444"/>
      <c r="E135" s="444"/>
      <c r="F135" s="444"/>
      <c r="G135" s="444"/>
      <c r="H135" s="447"/>
      <c r="I135" s="447"/>
      <c r="J135" s="236">
        <f>'02-Mapa de riesgo'!G136</f>
        <v>0</v>
      </c>
      <c r="K135" s="207">
        <f>'02-Mapa de riesgo'!L136</f>
        <v>0</v>
      </c>
      <c r="L135" s="207">
        <f>'02-Mapa de riesgo'!Q136</f>
        <v>0</v>
      </c>
      <c r="M135" s="208">
        <f>'02-Mapa de riesgo'!U136</f>
        <v>0</v>
      </c>
      <c r="N135" s="208">
        <f>'02-Mapa de riesgo'!Z136</f>
        <v>0</v>
      </c>
      <c r="O135" s="450"/>
      <c r="P135" s="157"/>
      <c r="Q135" s="210">
        <f>'02-Mapa de riesgo'!AG136</f>
        <v>0</v>
      </c>
      <c r="R135" s="210">
        <f>'02-Mapa de riesgo'!AH136</f>
        <v>0</v>
      </c>
      <c r="S135" s="211">
        <f>'02-Mapa de riesgo'!AJ136</f>
        <v>0</v>
      </c>
      <c r="T135" s="156"/>
      <c r="U135" s="157"/>
      <c r="V135" s="157"/>
      <c r="W135" s="453"/>
      <c r="X135" s="59"/>
    </row>
    <row r="136" spans="1:24" ht="12.75" customHeight="1" x14ac:dyDescent="0.2">
      <c r="A136" s="454">
        <v>43</v>
      </c>
      <c r="B136" s="454" t="str">
        <f>'01-Mapa de Riesgos'!D47</f>
        <v>EXTENSIÓN_PROYECCIÓN_SOCIAL</v>
      </c>
      <c r="C136" s="455" t="str">
        <f>+'01-Mapa de Riesgos'!F47</f>
        <v>NO</v>
      </c>
      <c r="D136" s="455" t="str">
        <f>'01-Mapa de Riesgos'!J47</f>
        <v>Gestión</v>
      </c>
      <c r="E136" s="456" t="str">
        <f>'01-Mapa de Riesgos'!N137</f>
        <v>Posibilidad de perdida de integridad  por existencia de datos inconsistentes o cálculos incorrectos,   debido a la entrega de información incompleta en el levantamiento de requerimientos, cambios en la normatividad interna o externa, o errores en implementación de funcionalidad.</v>
      </c>
      <c r="F136" s="442" t="str">
        <f>'02-Mapa de riesgo'!AD137</f>
        <v>MODERADO</v>
      </c>
      <c r="G136" s="442" t="str">
        <f>'02-Mapa de riesgo'!AE137</f>
        <v>(No. de errores graves en aplicativos / Total de errores en aplicativos reportados por semestre)*100</v>
      </c>
      <c r="H136" s="464"/>
      <c r="I136" s="464"/>
      <c r="J136" s="236" t="str">
        <f>'02-Mapa de riesgo'!G137</f>
        <v>Revisión y validación de los incidentes reportados en la Mesa de ayuda</v>
      </c>
      <c r="K136" s="207">
        <f>'02-Mapa de riesgo'!L137</f>
        <v>0</v>
      </c>
      <c r="L136" s="207" t="str">
        <f>'02-Mapa de riesgo'!Q137</f>
        <v>Profesional grado 15
Profesional Especializado (TA)
Profesional I</v>
      </c>
      <c r="M136" s="208" t="str">
        <f>'02-Mapa de riesgo'!U137</f>
        <v>Oportuno</v>
      </c>
      <c r="N136" s="208" t="str">
        <f>'02-Mapa de riesgo'!Z137</f>
        <v>Detectivo</v>
      </c>
      <c r="O136" s="448" t="str">
        <f>'02-Mapa de riesgo'!AB137</f>
        <v>ACEPTABLE</v>
      </c>
      <c r="P136" s="157"/>
      <c r="Q136" s="210" t="str">
        <f>'02-Mapa de riesgo'!AG137</f>
        <v>REDUCIR</v>
      </c>
      <c r="R136" s="210" t="str">
        <f>'02-Mapa de riesgo'!AH137</f>
        <v>Realizar ajustes de las aplicaciones para minimizar la recurrencia del error</v>
      </c>
      <c r="S136" s="211">
        <f>'02-Mapa de riesgo'!AJ137</f>
        <v>0</v>
      </c>
      <c r="T136" s="156"/>
      <c r="U136" s="157"/>
      <c r="V136" s="157"/>
      <c r="W136" s="465"/>
      <c r="X136" s="59"/>
    </row>
    <row r="137" spans="1:24" ht="12.75" customHeight="1" x14ac:dyDescent="0.2">
      <c r="A137" s="443"/>
      <c r="B137" s="443"/>
      <c r="C137" s="443"/>
      <c r="D137" s="443"/>
      <c r="E137" s="443"/>
      <c r="F137" s="443"/>
      <c r="G137" s="443"/>
      <c r="H137" s="446"/>
      <c r="I137" s="446"/>
      <c r="J137" s="236">
        <f>'02-Mapa de riesgo'!G138</f>
        <v>0</v>
      </c>
      <c r="K137" s="207">
        <f>'02-Mapa de riesgo'!L138</f>
        <v>0</v>
      </c>
      <c r="L137" s="207">
        <f>'02-Mapa de riesgo'!Q138</f>
        <v>0</v>
      </c>
      <c r="M137" s="208">
        <f>'02-Mapa de riesgo'!U138</f>
        <v>0</v>
      </c>
      <c r="N137" s="208">
        <f>'02-Mapa de riesgo'!Z138</f>
        <v>0</v>
      </c>
      <c r="O137" s="449"/>
      <c r="P137" s="157"/>
      <c r="Q137" s="210">
        <f>'02-Mapa de riesgo'!AG138</f>
        <v>0</v>
      </c>
      <c r="R137" s="210">
        <f>'02-Mapa de riesgo'!AH138</f>
        <v>0</v>
      </c>
      <c r="S137" s="211">
        <f>'02-Mapa de riesgo'!AJ138</f>
        <v>0</v>
      </c>
      <c r="T137" s="156"/>
      <c r="U137" s="157"/>
      <c r="V137" s="157"/>
      <c r="W137" s="452"/>
      <c r="X137" s="59"/>
    </row>
    <row r="138" spans="1:24" ht="12.75" customHeight="1" x14ac:dyDescent="0.2">
      <c r="A138" s="444"/>
      <c r="B138" s="444"/>
      <c r="C138" s="444"/>
      <c r="D138" s="444"/>
      <c r="E138" s="444"/>
      <c r="F138" s="444"/>
      <c r="G138" s="444"/>
      <c r="H138" s="447"/>
      <c r="I138" s="447"/>
      <c r="J138" s="236">
        <f>'02-Mapa de riesgo'!G139</f>
        <v>0</v>
      </c>
      <c r="K138" s="207">
        <f>'02-Mapa de riesgo'!L139</f>
        <v>0</v>
      </c>
      <c r="L138" s="207">
        <f>'02-Mapa de riesgo'!Q139</f>
        <v>0</v>
      </c>
      <c r="M138" s="208">
        <f>'02-Mapa de riesgo'!U139</f>
        <v>0</v>
      </c>
      <c r="N138" s="208">
        <f>'02-Mapa de riesgo'!Z139</f>
        <v>0</v>
      </c>
      <c r="O138" s="450"/>
      <c r="P138" s="157"/>
      <c r="Q138" s="210">
        <f>'02-Mapa de riesgo'!AG139</f>
        <v>0</v>
      </c>
      <c r="R138" s="210">
        <f>'02-Mapa de riesgo'!AH139</f>
        <v>0</v>
      </c>
      <c r="S138" s="211">
        <f>'02-Mapa de riesgo'!AJ139</f>
        <v>0</v>
      </c>
      <c r="T138" s="156"/>
      <c r="U138" s="157"/>
      <c r="V138" s="157"/>
      <c r="W138" s="453"/>
      <c r="X138" s="59"/>
    </row>
    <row r="139" spans="1:24" ht="12.75" customHeight="1" x14ac:dyDescent="0.2">
      <c r="A139" s="454">
        <v>44</v>
      </c>
      <c r="B139" s="454" t="str">
        <f>'01-Mapa de Riesgos'!D50</f>
        <v>ASEGURAMIENTO_DE_LA_CALIDAD_INSTITUCIONAL</v>
      </c>
      <c r="C139" s="455" t="str">
        <f>+'01-Mapa de Riesgos'!F50</f>
        <v>SI</v>
      </c>
      <c r="D139" s="455" t="str">
        <f>'01-Mapa de Riesgos'!J50</f>
        <v>Integridad_Pública_Corrupción</v>
      </c>
      <c r="E139" s="456" t="str">
        <f>'01-Mapa de Riesgos'!N140</f>
        <v>Posibilidad de perdida de confidencialidad  por fuga de información,   debido a falta de capacitación y asesoria en materia de protección de datos personales.</v>
      </c>
      <c r="F139" s="442" t="str">
        <f>'02-Mapa de riesgo'!AD140</f>
        <v>MODERADO</v>
      </c>
      <c r="G139" s="442" t="str">
        <f>'02-Mapa de riesgo'!AE140</f>
        <v>(No. de capacitaciones atendidas / No. de capacitaciones programadas)*100</v>
      </c>
      <c r="H139" s="463"/>
      <c r="I139" s="464"/>
      <c r="J139" s="236" t="str">
        <f>'02-Mapa de riesgo'!G140</f>
        <v>Capacitación, socialización, sensibilización y asesorias referente a protección de datos.</v>
      </c>
      <c r="K139" s="207">
        <f>'02-Mapa de riesgo'!L140</f>
        <v>0</v>
      </c>
      <c r="L139" s="207" t="str">
        <f>'02-Mapa de riesgo'!Q140</f>
        <v>Contratista</v>
      </c>
      <c r="M139" s="208" t="str">
        <f>'02-Mapa de riesgo'!U140</f>
        <v>No oportuno</v>
      </c>
      <c r="N139" s="208" t="str">
        <f>'02-Mapa de riesgo'!Z140</f>
        <v>Preventivo</v>
      </c>
      <c r="O139" s="448" t="str">
        <f>'02-Mapa de riesgo'!AB140</f>
        <v>DÉBIL</v>
      </c>
      <c r="P139" s="157"/>
      <c r="Q139" s="210" t="str">
        <f>'02-Mapa de riesgo'!AG140</f>
        <v>REDUCIR</v>
      </c>
      <c r="R139" s="210" t="str">
        <f>'02-Mapa de riesgo'!AH140</f>
        <v>Realizar la capacitación, socialización, sensibilización de la Ley 1581 de 2012 de protección de datos personales y sus decretos reglamentarios.  Realizar las asesorias.</v>
      </c>
      <c r="S139" s="211">
        <f>'02-Mapa de riesgo'!AJ140</f>
        <v>0</v>
      </c>
      <c r="T139" s="156"/>
      <c r="U139" s="157"/>
      <c r="V139" s="157"/>
      <c r="W139" s="465"/>
      <c r="X139" s="59"/>
    </row>
    <row r="140" spans="1:24" ht="12.75" customHeight="1" x14ac:dyDescent="0.2">
      <c r="A140" s="443"/>
      <c r="B140" s="443"/>
      <c r="C140" s="443"/>
      <c r="D140" s="443"/>
      <c r="E140" s="443"/>
      <c r="F140" s="443"/>
      <c r="G140" s="443"/>
      <c r="H140" s="446"/>
      <c r="I140" s="446"/>
      <c r="J140" s="236">
        <f>'02-Mapa de riesgo'!G141</f>
        <v>0</v>
      </c>
      <c r="K140" s="207">
        <f>'02-Mapa de riesgo'!L141</f>
        <v>0</v>
      </c>
      <c r="L140" s="207">
        <f>'02-Mapa de riesgo'!Q141</f>
        <v>0</v>
      </c>
      <c r="M140" s="208">
        <f>'02-Mapa de riesgo'!U141</f>
        <v>0</v>
      </c>
      <c r="N140" s="208">
        <f>'02-Mapa de riesgo'!Z141</f>
        <v>0</v>
      </c>
      <c r="O140" s="449"/>
      <c r="P140" s="157"/>
      <c r="Q140" s="210">
        <f>'02-Mapa de riesgo'!AG141</f>
        <v>0</v>
      </c>
      <c r="R140" s="210">
        <f>'02-Mapa de riesgo'!AH141</f>
        <v>0</v>
      </c>
      <c r="S140" s="211">
        <f>'02-Mapa de riesgo'!AJ141</f>
        <v>0</v>
      </c>
      <c r="T140" s="156"/>
      <c r="U140" s="157"/>
      <c r="V140" s="157"/>
      <c r="W140" s="452"/>
      <c r="X140" s="59"/>
    </row>
    <row r="141" spans="1:24" ht="12.75" customHeight="1" x14ac:dyDescent="0.2">
      <c r="A141" s="444"/>
      <c r="B141" s="444"/>
      <c r="C141" s="444"/>
      <c r="D141" s="444"/>
      <c r="E141" s="444"/>
      <c r="F141" s="444"/>
      <c r="G141" s="444"/>
      <c r="H141" s="447"/>
      <c r="I141" s="447"/>
      <c r="J141" s="236">
        <f>'02-Mapa de riesgo'!G142</f>
        <v>0</v>
      </c>
      <c r="K141" s="207">
        <f>'02-Mapa de riesgo'!L142</f>
        <v>0</v>
      </c>
      <c r="L141" s="207">
        <f>'02-Mapa de riesgo'!Q142</f>
        <v>0</v>
      </c>
      <c r="M141" s="208">
        <f>'02-Mapa de riesgo'!U142</f>
        <v>0</v>
      </c>
      <c r="N141" s="208">
        <f>'02-Mapa de riesgo'!Z142</f>
        <v>0</v>
      </c>
      <c r="O141" s="450"/>
      <c r="P141" s="157"/>
      <c r="Q141" s="210">
        <f>'02-Mapa de riesgo'!AG142</f>
        <v>0</v>
      </c>
      <c r="R141" s="210">
        <f>'02-Mapa de riesgo'!AH142</f>
        <v>0</v>
      </c>
      <c r="S141" s="211">
        <f>'02-Mapa de riesgo'!AJ142</f>
        <v>0</v>
      </c>
      <c r="T141" s="156"/>
      <c r="U141" s="157"/>
      <c r="V141" s="157"/>
      <c r="W141" s="453"/>
      <c r="X141" s="59"/>
    </row>
    <row r="142" spans="1:24" ht="12.75" customHeight="1" x14ac:dyDescent="0.2">
      <c r="A142" s="457">
        <v>45</v>
      </c>
      <c r="B142" s="454" t="str">
        <f>'01-Mapa de Riesgos'!D53</f>
        <v>EXTENSIÓN_PROYECCIÓN_SOCIAL</v>
      </c>
      <c r="C142" s="455" t="str">
        <f>+'01-Mapa de Riesgos'!F53</f>
        <v>NO</v>
      </c>
      <c r="D142" s="455" t="str">
        <f>'01-Mapa de Riesgos'!J53</f>
        <v>Gestión</v>
      </c>
      <c r="E142" s="456" t="str">
        <f>'01-Mapa de Riesgos'!N143</f>
        <v>Posibilidad de afectación económica y reputacional  por incumplimiento normativo en la gestión del Talento Humano,   debido a: 
*Procesamiento y verificación manual de información que genera omisiones.
*Desconocimiento normativo y no ejecución correcta de los procesos o procedimientos  establecidos 
*Debilidad en la identificación , gestión y seguimiento a los riesgos laborales del SG-SST 
*Incumplimiento en los términos establecidos por la normativa por parte de los líderes responsables.
*Insufienciente  recurso para realizar la intervención (capacidad)</v>
      </c>
      <c r="F142" s="442" t="str">
        <f>'02-Mapa de riesgo'!AD143</f>
        <v>MODERADO</v>
      </c>
      <c r="G142" s="442" t="str">
        <f>'02-Mapa de riesgo'!AE143</f>
        <v xml:space="preserve">Nro de situaciones presentadas por incumplimiento de la normatividad </v>
      </c>
      <c r="H142" s="464"/>
      <c r="I142" s="464"/>
      <c r="J142" s="236" t="str">
        <f>'02-Mapa de riesgo'!G143</f>
        <v xml:space="preserve">Revisión de la actualización de la normatividad, lineamientos, procesos y procedimientos vigentes </v>
      </c>
      <c r="K142" s="207">
        <f>'02-Mapa de riesgo'!L143</f>
        <v>0</v>
      </c>
      <c r="L142" s="207" t="str">
        <f>'02-Mapa de riesgo'!Q143</f>
        <v>Planta/Transitorio</v>
      </c>
      <c r="M142" s="208" t="str">
        <f>'02-Mapa de riesgo'!U143</f>
        <v>Oportuno</v>
      </c>
      <c r="N142" s="208" t="str">
        <f>'02-Mapa de riesgo'!Z143</f>
        <v>Preventivo</v>
      </c>
      <c r="O142" s="448" t="str">
        <f>'02-Mapa de riesgo'!AB143</f>
        <v>ACEPTABLE</v>
      </c>
      <c r="P142" s="157"/>
      <c r="Q142" s="210" t="str">
        <f>'02-Mapa de riesgo'!AG143</f>
        <v>REDUCIR</v>
      </c>
      <c r="R142" s="210" t="str">
        <f>'02-Mapa de riesgo'!AH143</f>
        <v xml:space="preserve">Revisión Periodica del cumplimiento en grupo de lideres interno </v>
      </c>
      <c r="S142" s="211">
        <f>'02-Mapa de riesgo'!AJ143</f>
        <v>0</v>
      </c>
      <c r="T142" s="156"/>
      <c r="U142" s="157"/>
      <c r="V142" s="157"/>
      <c r="W142" s="465"/>
      <c r="X142" s="59"/>
    </row>
    <row r="143" spans="1:24" ht="12.75" customHeight="1" x14ac:dyDescent="0.2">
      <c r="A143" s="443"/>
      <c r="B143" s="443"/>
      <c r="C143" s="443"/>
      <c r="D143" s="443"/>
      <c r="E143" s="443"/>
      <c r="F143" s="443"/>
      <c r="G143" s="443"/>
      <c r="H143" s="446"/>
      <c r="I143" s="446"/>
      <c r="J143" s="236" t="str">
        <f>'02-Mapa de riesgo'!G144</f>
        <v>Implementación de auditorias internas en procesos determinados para monitorear el cumplimiento de la normatividad, lineamientos, procesos y procedimientos vigentes.</v>
      </c>
      <c r="K143" s="207">
        <f>'02-Mapa de riesgo'!L144</f>
        <v>0</v>
      </c>
      <c r="L143" s="207" t="str">
        <f>'02-Mapa de riesgo'!Q144</f>
        <v>Planta/Transitorio</v>
      </c>
      <c r="M143" s="208" t="str">
        <f>'02-Mapa de riesgo'!U144</f>
        <v>Oportuno</v>
      </c>
      <c r="N143" s="208" t="str">
        <f>'02-Mapa de riesgo'!Z144</f>
        <v>Preventivo</v>
      </c>
      <c r="O143" s="449"/>
      <c r="P143" s="157"/>
      <c r="Q143" s="210" t="str">
        <f>'02-Mapa de riesgo'!AG144</f>
        <v>REDUCIR</v>
      </c>
      <c r="R143" s="210" t="str">
        <f>'02-Mapa de riesgo'!AH144</f>
        <v xml:space="preserve">Implementar acciones de mejora </v>
      </c>
      <c r="S143" s="211">
        <f>'02-Mapa de riesgo'!AJ144</f>
        <v>0</v>
      </c>
      <c r="T143" s="156"/>
      <c r="U143" s="157"/>
      <c r="V143" s="157"/>
      <c r="W143" s="452"/>
      <c r="X143" s="59"/>
    </row>
    <row r="144" spans="1:24" ht="12.75" customHeight="1" x14ac:dyDescent="0.2">
      <c r="A144" s="444"/>
      <c r="B144" s="444"/>
      <c r="C144" s="444"/>
      <c r="D144" s="444"/>
      <c r="E144" s="444"/>
      <c r="F144" s="444"/>
      <c r="G144" s="444"/>
      <c r="H144" s="447"/>
      <c r="I144" s="447"/>
      <c r="J144" s="236" t="str">
        <f>'02-Mapa de riesgo'!G145</f>
        <v xml:space="preserve">Hacer seguimiento al cuadro control de los procesos </v>
      </c>
      <c r="K144" s="207">
        <f>'02-Mapa de riesgo'!L145</f>
        <v>0</v>
      </c>
      <c r="L144" s="207" t="str">
        <f>'02-Mapa de riesgo'!Q145</f>
        <v>Planta/Transitorio</v>
      </c>
      <c r="M144" s="208" t="str">
        <f>'02-Mapa de riesgo'!U145</f>
        <v>Oportuno</v>
      </c>
      <c r="N144" s="208" t="str">
        <f>'02-Mapa de riesgo'!Z145</f>
        <v>Preventivo</v>
      </c>
      <c r="O144" s="450"/>
      <c r="P144" s="157"/>
      <c r="Q144" s="210" t="str">
        <f>'02-Mapa de riesgo'!AG145</f>
        <v>REDUCIR</v>
      </c>
      <c r="R144" s="210" t="str">
        <f>'02-Mapa de riesgo'!AH145</f>
        <v>Establecer e implementar acciones de acuerdo al seguimiento</v>
      </c>
      <c r="S144" s="211">
        <f>'02-Mapa de riesgo'!AJ145</f>
        <v>0</v>
      </c>
      <c r="T144" s="156"/>
      <c r="U144" s="157"/>
      <c r="V144" s="157"/>
      <c r="W144" s="453"/>
      <c r="X144" s="59"/>
    </row>
    <row r="145" spans="1:24" ht="12.75" customHeight="1" x14ac:dyDescent="0.2">
      <c r="A145" s="454">
        <v>46</v>
      </c>
      <c r="B145" s="457" t="str">
        <f>'01-Mapa de Riesgos'!D56</f>
        <v>BIENESTAR_INSTITUCIONAL_CALIDAD_DE_VIDA_E_INCLUSIÓN_EN_CONTEXTOS_UNIVERSITARIOS</v>
      </c>
      <c r="C145" s="456" t="str">
        <f>+'01-Mapa de Riesgos'!F56</f>
        <v>SI</v>
      </c>
      <c r="D145" s="456" t="str">
        <f>'01-Mapa de Riesgos'!J56</f>
        <v>Gestión</v>
      </c>
      <c r="E145" s="456" t="str">
        <f>'01-Mapa de Riesgos'!N146</f>
        <v xml:space="preserve">Posibilidad de afectación reputacional  por pérdida del conocimiento institucional,   debido a la ausencia de mecanismos efectivos para transferir y capitalizar el conocimiento ante el retiro o terminación de contrato o por cumplimiento de la etapa pensional o causa de ausencia en la divulgación, documentación, socialización y lecciones aprendidas. </v>
      </c>
      <c r="F145" s="442" t="str">
        <f>'02-Mapa de riesgo'!AD146</f>
        <v>LEVE</v>
      </c>
      <c r="G145" s="442" t="str">
        <f>'02-Mapa de riesgo'!AE146</f>
        <v xml:space="preserve">Porcentaje de implementación de estrategias de documentación, socialización y transferencia de conocimiento identificados </v>
      </c>
      <c r="H145" s="445"/>
      <c r="I145" s="445"/>
      <c r="J145" s="236" t="str">
        <f>'02-Mapa de riesgo'!G146</f>
        <v>Seguimiento al cuadro de control para la identificación del conocimiento clave</v>
      </c>
      <c r="K145" s="207">
        <f>'02-Mapa de riesgo'!L146</f>
        <v>0</v>
      </c>
      <c r="L145" s="207" t="str">
        <f>'02-Mapa de riesgo'!Q146</f>
        <v>Profesional DH</v>
      </c>
      <c r="M145" s="208" t="str">
        <f>'02-Mapa de riesgo'!U146</f>
        <v>Oportuno</v>
      </c>
      <c r="N145" s="208" t="str">
        <f>'02-Mapa de riesgo'!Z146</f>
        <v>Preventivo</v>
      </c>
      <c r="O145" s="448" t="str">
        <f>'02-Mapa de riesgo'!AB146</f>
        <v>ACEPTABLE</v>
      </c>
      <c r="P145" s="157"/>
      <c r="Q145" s="210" t="str">
        <f>'02-Mapa de riesgo'!AG146</f>
        <v>ASUMIR</v>
      </c>
      <c r="R145" s="210">
        <f>'02-Mapa de riesgo'!AH146</f>
        <v>0</v>
      </c>
      <c r="S145" s="211">
        <f>'02-Mapa de riesgo'!AJ146</f>
        <v>0</v>
      </c>
      <c r="T145" s="156"/>
      <c r="U145" s="157"/>
      <c r="V145" s="157"/>
      <c r="W145" s="451"/>
      <c r="X145" s="159"/>
    </row>
    <row r="146" spans="1:24" ht="12.75" customHeight="1" x14ac:dyDescent="0.2">
      <c r="A146" s="443"/>
      <c r="B146" s="443"/>
      <c r="C146" s="443"/>
      <c r="D146" s="443"/>
      <c r="E146" s="443"/>
      <c r="F146" s="443"/>
      <c r="G146" s="443"/>
      <c r="H146" s="446"/>
      <c r="I146" s="446"/>
      <c r="J146" s="236" t="str">
        <f>'02-Mapa de riesgo'!G147</f>
        <v xml:space="preserve">Identificar, establecer e implementar las estrategias para disminuir la fuga del conocimiento en los colaboradores </v>
      </c>
      <c r="K146" s="207">
        <f>'02-Mapa de riesgo'!L147</f>
        <v>0</v>
      </c>
      <c r="L146" s="207" t="str">
        <f>'02-Mapa de riesgo'!Q147</f>
        <v>Profesional DH</v>
      </c>
      <c r="M146" s="208" t="str">
        <f>'02-Mapa de riesgo'!U147</f>
        <v>Oportuno</v>
      </c>
      <c r="N146" s="208" t="str">
        <f>'02-Mapa de riesgo'!Z147</f>
        <v>Preventivo</v>
      </c>
      <c r="O146" s="449"/>
      <c r="P146" s="157"/>
      <c r="Q146" s="210" t="str">
        <f>'02-Mapa de riesgo'!AG147</f>
        <v>ASUMIR</v>
      </c>
      <c r="R146" s="210">
        <f>'02-Mapa de riesgo'!AH147</f>
        <v>0</v>
      </c>
      <c r="S146" s="211">
        <f>'02-Mapa de riesgo'!AJ147</f>
        <v>0</v>
      </c>
      <c r="T146" s="156"/>
      <c r="U146" s="157"/>
      <c r="V146" s="157"/>
      <c r="W146" s="452"/>
      <c r="X146" s="159"/>
    </row>
    <row r="147" spans="1:24" ht="12.75" customHeight="1" x14ac:dyDescent="0.2">
      <c r="A147" s="444"/>
      <c r="B147" s="444"/>
      <c r="C147" s="444"/>
      <c r="D147" s="444"/>
      <c r="E147" s="444"/>
      <c r="F147" s="444"/>
      <c r="G147" s="444"/>
      <c r="H147" s="447"/>
      <c r="I147" s="447"/>
      <c r="J147" s="236" t="str">
        <f>'02-Mapa de riesgo'!G148</f>
        <v xml:space="preserve">Realizar seguimiento al funcionamiento de la prueba piloto de plan de entrenamiento </v>
      </c>
      <c r="K147" s="207">
        <f>'02-Mapa de riesgo'!L148</f>
        <v>0</v>
      </c>
      <c r="L147" s="207" t="str">
        <f>'02-Mapa de riesgo'!Q148</f>
        <v xml:space="preserve">Técnico Admon Personal </v>
      </c>
      <c r="M147" s="208" t="str">
        <f>'02-Mapa de riesgo'!U148</f>
        <v>Oportuno</v>
      </c>
      <c r="N147" s="208" t="str">
        <f>'02-Mapa de riesgo'!Z148</f>
        <v>Preventivo</v>
      </c>
      <c r="O147" s="450"/>
      <c r="P147" s="157"/>
      <c r="Q147" s="210" t="str">
        <f>'02-Mapa de riesgo'!AG148</f>
        <v>ASUMIR</v>
      </c>
      <c r="R147" s="210">
        <f>'02-Mapa de riesgo'!AH148</f>
        <v>0</v>
      </c>
      <c r="S147" s="211">
        <f>'02-Mapa de riesgo'!AJ148</f>
        <v>0</v>
      </c>
      <c r="T147" s="156"/>
      <c r="U147" s="157"/>
      <c r="V147" s="157"/>
      <c r="W147" s="453"/>
      <c r="X147" s="159"/>
    </row>
    <row r="148" spans="1:24" ht="12.75" customHeight="1" x14ac:dyDescent="0.2">
      <c r="A148" s="454">
        <v>47</v>
      </c>
      <c r="B148" s="454" t="str">
        <f>'01-Mapa de Riesgos'!D59</f>
        <v>BIENESTAR_INSTITUCIONAL</v>
      </c>
      <c r="C148" s="455" t="str">
        <f>+'01-Mapa de Riesgos'!F59</f>
        <v>NO</v>
      </c>
      <c r="D148" s="455" t="str">
        <f>'01-Mapa de Riesgos'!J59</f>
        <v>Gestión</v>
      </c>
      <c r="E148" s="456" t="str">
        <f>'01-Mapa de Riesgos'!N149</f>
        <v xml:space="preserve">Posibilidad de pérdida reputacional  por conductas contrarias a los principios de integridad pública por parte de trabajadores,    debido a la debilidades en los procesos de sensibilización,  seguimiento y apropiación de la politica integridad y mecanismos insuficientes para la verificación de antecedentes durante la vinculación </v>
      </c>
      <c r="F148" s="442" t="str">
        <f>'02-Mapa de riesgo'!AD149</f>
        <v>MODERADO</v>
      </c>
      <c r="G148" s="442" t="str">
        <f>'02-Mapa de riesgo'!AE149</f>
        <v xml:space="preserve">% de cumplimiento del plan de trabajo de la CEYBG 
% de personas con documentación vigente
Nro  de personas auditadas contratadas con documentación vigente/total de personas auditadas </v>
      </c>
      <c r="H148" s="464"/>
      <c r="I148" s="464"/>
      <c r="J148" s="236" t="str">
        <f>'02-Mapa de riesgo'!G149</f>
        <v xml:space="preserve">Realizar capacitación y sensibilización de la politica de integridad </v>
      </c>
      <c r="K148" s="207">
        <f>'02-Mapa de riesgo'!L149</f>
        <v>0</v>
      </c>
      <c r="L148" s="207" t="str">
        <f>'02-Mapa de riesgo'!Q149</f>
        <v>Profesional DH</v>
      </c>
      <c r="M148" s="208" t="str">
        <f>'02-Mapa de riesgo'!U149</f>
        <v>Oportuno</v>
      </c>
      <c r="N148" s="208" t="str">
        <f>'02-Mapa de riesgo'!Z149</f>
        <v>Preventivo</v>
      </c>
      <c r="O148" s="448" t="str">
        <f>'02-Mapa de riesgo'!AB149</f>
        <v>FUERTE</v>
      </c>
      <c r="P148" s="157"/>
      <c r="Q148" s="210" t="str">
        <f>'02-Mapa de riesgo'!AG149</f>
        <v>REDUCIR</v>
      </c>
      <c r="R148" s="210" t="str">
        <f>'02-Mapa de riesgo'!AH149</f>
        <v xml:space="preserve">Revisar la cobertura  y asistencia a la capacitación, reprogramando a la población faltante. </v>
      </c>
      <c r="S148" s="211">
        <f>'02-Mapa de riesgo'!AJ149</f>
        <v>0</v>
      </c>
      <c r="T148" s="156"/>
      <c r="U148" s="157"/>
      <c r="V148" s="157"/>
      <c r="W148" s="465"/>
      <c r="X148" s="159"/>
    </row>
    <row r="149" spans="1:24" ht="12.75" customHeight="1" x14ac:dyDescent="0.2">
      <c r="A149" s="443"/>
      <c r="B149" s="443"/>
      <c r="C149" s="443"/>
      <c r="D149" s="443"/>
      <c r="E149" s="443"/>
      <c r="F149" s="443"/>
      <c r="G149" s="443"/>
      <c r="H149" s="446"/>
      <c r="I149" s="446"/>
      <c r="J149" s="236" t="str">
        <f>'02-Mapa de riesgo'!G150</f>
        <v xml:space="preserve">Solicitud y verificación del reporte de antecedentes </v>
      </c>
      <c r="K149" s="207" t="str">
        <f>'02-Mapa de riesgo'!L150</f>
        <v>Sistemas de información</v>
      </c>
      <c r="L149" s="207" t="str">
        <f>'02-Mapa de riesgo'!Q150</f>
        <v>Asistencial II</v>
      </c>
      <c r="M149" s="208" t="str">
        <f>'02-Mapa de riesgo'!U150</f>
        <v>Oportuno</v>
      </c>
      <c r="N149" s="208" t="str">
        <f>'02-Mapa de riesgo'!Z150</f>
        <v>Preventivo</v>
      </c>
      <c r="O149" s="449"/>
      <c r="P149" s="157"/>
      <c r="Q149" s="210" t="str">
        <f>'02-Mapa de riesgo'!AG150</f>
        <v>REDUCIR</v>
      </c>
      <c r="R149" s="210" t="str">
        <f>'02-Mapa de riesgo'!AH150</f>
        <v>Devolución de la legalización hasta el cumplimiento de requisito en cuanto a antecedentes</v>
      </c>
      <c r="S149" s="211">
        <f>'02-Mapa de riesgo'!AJ150</f>
        <v>0</v>
      </c>
      <c r="T149" s="156"/>
      <c r="U149" s="157"/>
      <c r="V149" s="157"/>
      <c r="W149" s="452"/>
      <c r="X149" s="461"/>
    </row>
    <row r="150" spans="1:24" ht="12.75" customHeight="1" x14ac:dyDescent="0.2">
      <c r="A150" s="444"/>
      <c r="B150" s="444"/>
      <c r="C150" s="444"/>
      <c r="D150" s="444"/>
      <c r="E150" s="444"/>
      <c r="F150" s="444"/>
      <c r="G150" s="444"/>
      <c r="H150" s="447"/>
      <c r="I150" s="447"/>
      <c r="J150" s="236">
        <f>'02-Mapa de riesgo'!G151</f>
        <v>0</v>
      </c>
      <c r="K150" s="207">
        <f>'02-Mapa de riesgo'!L151</f>
        <v>0</v>
      </c>
      <c r="L150" s="207">
        <f>'02-Mapa de riesgo'!Q151</f>
        <v>0</v>
      </c>
      <c r="M150" s="208">
        <f>'02-Mapa de riesgo'!U151</f>
        <v>0</v>
      </c>
      <c r="N150" s="208">
        <f>'02-Mapa de riesgo'!Z151</f>
        <v>0</v>
      </c>
      <c r="O150" s="450"/>
      <c r="P150" s="157"/>
      <c r="Q150" s="210">
        <f>'02-Mapa de riesgo'!AG151</f>
        <v>0</v>
      </c>
      <c r="R150" s="210">
        <f>'02-Mapa de riesgo'!AH151</f>
        <v>0</v>
      </c>
      <c r="S150" s="211">
        <f>'02-Mapa de riesgo'!AJ151</f>
        <v>0</v>
      </c>
      <c r="T150" s="156"/>
      <c r="U150" s="157"/>
      <c r="V150" s="157"/>
      <c r="W150" s="453"/>
      <c r="X150" s="462"/>
    </row>
    <row r="151" spans="1:24" ht="12.75" customHeight="1" x14ac:dyDescent="0.2">
      <c r="A151" s="454">
        <v>48</v>
      </c>
      <c r="B151" s="454" t="str">
        <f>'01-Mapa de Riesgos'!D62</f>
        <v>BIENESTAR_INSTITUCIONAL</v>
      </c>
      <c r="C151" s="455" t="str">
        <f>+'01-Mapa de Riesgos'!F62</f>
        <v>NO</v>
      </c>
      <c r="D151" s="455" t="str">
        <f>'01-Mapa de Riesgos'!J62</f>
        <v>Gestión</v>
      </c>
      <c r="E151" s="456" t="str">
        <f>'01-Mapa de Riesgos'!N152</f>
        <v>Posibilidad de afectación reputacional  por hechos económicos no incluídos en el proceso contable,    debido a desconocimiento de las políticas y prácticas contables establecidas en la UTP, o a causa de la no aplicación de las políticas institucionales por parte de las dependencias, o debido a falta de capacitación por la alta rotación de personal en las áreas encargadas del suministro de información.</v>
      </c>
      <c r="F151" s="442" t="str">
        <f>'02-Mapa de riesgo'!AD152</f>
        <v>MODERADO</v>
      </c>
      <c r="G151" s="442" t="str">
        <f>'02-Mapa de riesgo'!AE152</f>
        <v>Proporción de hechos económicos no reportados en el período = Valor de hechos económicos no reportados / el Valor de los activos del periodo reportado</v>
      </c>
      <c r="H151" s="463"/>
      <c r="I151" s="464"/>
      <c r="J151" s="236" t="str">
        <f>'02-Mapa de riesgo'!G152</f>
        <v>Divulgación de las políticas contables.</v>
      </c>
      <c r="K151" s="207">
        <f>'02-Mapa de riesgo'!L152</f>
        <v>0</v>
      </c>
      <c r="L151" s="207" t="str">
        <f>'02-Mapa de riesgo'!Q152</f>
        <v>Jefe de Gestión contable</v>
      </c>
      <c r="M151" s="208" t="str">
        <f>'02-Mapa de riesgo'!U152</f>
        <v>Oportuno</v>
      </c>
      <c r="N151" s="208" t="str">
        <f>'02-Mapa de riesgo'!Z152</f>
        <v>Preventivo</v>
      </c>
      <c r="O151" s="448" t="str">
        <f>'02-Mapa de riesgo'!AB152</f>
        <v>ACEPTABLE</v>
      </c>
      <c r="P151" s="157"/>
      <c r="Q151" s="210" t="str">
        <f>'02-Mapa de riesgo'!AG152</f>
        <v>REDUCIR</v>
      </c>
      <c r="R151" s="210" t="str">
        <f>'02-Mapa de riesgo'!AH152</f>
        <v>Asesoría contable y financiera para las dependencias que lo requieran</v>
      </c>
      <c r="S151" s="211">
        <f>'02-Mapa de riesgo'!AJ152</f>
        <v>0</v>
      </c>
      <c r="T151" s="156"/>
      <c r="U151" s="157"/>
      <c r="V151" s="157"/>
      <c r="W151" s="465"/>
      <c r="X151" s="59"/>
    </row>
    <row r="152" spans="1:24" ht="12.75" customHeight="1" x14ac:dyDescent="0.2">
      <c r="A152" s="443"/>
      <c r="B152" s="443"/>
      <c r="C152" s="443"/>
      <c r="D152" s="443"/>
      <c r="E152" s="443"/>
      <c r="F152" s="443"/>
      <c r="G152" s="443"/>
      <c r="H152" s="446"/>
      <c r="I152" s="446"/>
      <c r="J152" s="236" t="str">
        <f>'02-Mapa de riesgo'!G153</f>
        <v>Solicitud de información contable generada en las diferentes dependencias</v>
      </c>
      <c r="K152" s="207">
        <f>'02-Mapa de riesgo'!L153</f>
        <v>0</v>
      </c>
      <c r="L152" s="207" t="str">
        <f>'02-Mapa de riesgo'!Q153</f>
        <v>Jefe de Gestión contable</v>
      </c>
      <c r="M152" s="208" t="str">
        <f>'02-Mapa de riesgo'!U153</f>
        <v>Oportuno</v>
      </c>
      <c r="N152" s="208" t="str">
        <f>'02-Mapa de riesgo'!Z153</f>
        <v>Preventivo</v>
      </c>
      <c r="O152" s="449"/>
      <c r="P152" s="157"/>
      <c r="Q152" s="210" t="str">
        <f>'02-Mapa de riesgo'!AG153</f>
        <v>REDUCIR</v>
      </c>
      <c r="R152" s="210" t="str">
        <f>'02-Mapa de riesgo'!AH153</f>
        <v>Verificación de la información recibida de las dependencias</v>
      </c>
      <c r="S152" s="211">
        <f>'02-Mapa de riesgo'!AJ153</f>
        <v>0</v>
      </c>
      <c r="T152" s="156"/>
      <c r="U152" s="157"/>
      <c r="V152" s="157"/>
      <c r="W152" s="452"/>
      <c r="X152" s="59"/>
    </row>
    <row r="153" spans="1:24" ht="12.75" customHeight="1" x14ac:dyDescent="0.2">
      <c r="A153" s="444"/>
      <c r="B153" s="444"/>
      <c r="C153" s="444"/>
      <c r="D153" s="444"/>
      <c r="E153" s="444"/>
      <c r="F153" s="444"/>
      <c r="G153" s="444"/>
      <c r="H153" s="447"/>
      <c r="I153" s="447"/>
      <c r="J153" s="236">
        <f>'02-Mapa de riesgo'!G154</f>
        <v>0</v>
      </c>
      <c r="K153" s="207">
        <f>'02-Mapa de riesgo'!L154</f>
        <v>0</v>
      </c>
      <c r="L153" s="207">
        <f>'02-Mapa de riesgo'!Q154</f>
        <v>0</v>
      </c>
      <c r="M153" s="208">
        <f>'02-Mapa de riesgo'!U154</f>
        <v>0</v>
      </c>
      <c r="N153" s="208">
        <f>'02-Mapa de riesgo'!Z154</f>
        <v>0</v>
      </c>
      <c r="O153" s="450"/>
      <c r="P153" s="157"/>
      <c r="Q153" s="210">
        <f>'02-Mapa de riesgo'!AG154</f>
        <v>0</v>
      </c>
      <c r="R153" s="210">
        <f>'02-Mapa de riesgo'!AH154</f>
        <v>0</v>
      </c>
      <c r="S153" s="211">
        <f>'02-Mapa de riesgo'!AJ154</f>
        <v>0</v>
      </c>
      <c r="T153" s="156"/>
      <c r="U153" s="157"/>
      <c r="V153" s="157"/>
      <c r="W153" s="453"/>
      <c r="X153" s="59"/>
    </row>
    <row r="154" spans="1:24" ht="12.75" customHeight="1" x14ac:dyDescent="0.2">
      <c r="A154" s="454">
        <v>49</v>
      </c>
      <c r="B154" s="454" t="str">
        <f>'01-Mapa de Riesgos'!D65</f>
        <v>INVESTIGACIÓN_E_INNOVACIÓN</v>
      </c>
      <c r="C154" s="455" t="str">
        <f>+'01-Mapa de Riesgos'!F65</f>
        <v>NO</v>
      </c>
      <c r="D154" s="455" t="str">
        <f>'01-Mapa de Riesgos'!J65</f>
        <v>Gestión</v>
      </c>
      <c r="E154" s="456" t="str">
        <f>'01-Mapa de Riesgos'!N155</f>
        <v>Posibilidad de afectación reputacional  por estados financieros inconsistentes,    debido al incumplimiento normativo y del manual de políticas contables</v>
      </c>
      <c r="F154" s="442" t="str">
        <f>'02-Mapa de riesgo'!AD155</f>
        <v>MODERADO</v>
      </c>
      <c r="G154" s="442" t="str">
        <f>'02-Mapa de riesgo'!AE155</f>
        <v>Normas nuevas emitidas durante la vigencia/Normatividad nueva adoptada durante la vigencia en la UTP</v>
      </c>
      <c r="H154" s="464"/>
      <c r="I154" s="464"/>
      <c r="J154" s="236" t="str">
        <f>'02-Mapa de riesgo'!G155</f>
        <v>Consultas página Web de la CGN para determinar los cambio que hayan del Marco  Normativo aplicable a la Universidad</v>
      </c>
      <c r="K154" s="207">
        <f>'02-Mapa de riesgo'!L155</f>
        <v>0</v>
      </c>
      <c r="L154" s="207" t="str">
        <f>'02-Mapa de riesgo'!Q155</f>
        <v>Jefe de Gestión contable
Profesional
Técnico
Asistencial
Gestión Contable</v>
      </c>
      <c r="M154" s="208" t="str">
        <f>'02-Mapa de riesgo'!U155</f>
        <v>Oportuno</v>
      </c>
      <c r="N154" s="208" t="str">
        <f>'02-Mapa de riesgo'!Z155</f>
        <v>Preventivo</v>
      </c>
      <c r="O154" s="448" t="str">
        <f>'02-Mapa de riesgo'!AB155</f>
        <v>ACEPTABLE</v>
      </c>
      <c r="P154" s="157"/>
      <c r="Q154" s="210" t="str">
        <f>'02-Mapa de riesgo'!AG155</f>
        <v>REDUCIR</v>
      </c>
      <c r="R154" s="210" t="str">
        <f>'02-Mapa de riesgo'!AH155</f>
        <v>Consultar permanente la normatividad nueva emitida por parte de las entidades de control que tengan efecto en la contabilidad</v>
      </c>
      <c r="S154" s="211">
        <f>'02-Mapa de riesgo'!AJ155</f>
        <v>0</v>
      </c>
      <c r="T154" s="156"/>
      <c r="U154" s="157"/>
      <c r="V154" s="157"/>
      <c r="W154" s="465"/>
      <c r="X154" s="59"/>
    </row>
    <row r="155" spans="1:24" ht="12.75" customHeight="1" x14ac:dyDescent="0.2">
      <c r="A155" s="443"/>
      <c r="B155" s="443"/>
      <c r="C155" s="443"/>
      <c r="D155" s="443"/>
      <c r="E155" s="443"/>
      <c r="F155" s="443"/>
      <c r="G155" s="443"/>
      <c r="H155" s="446"/>
      <c r="I155" s="446"/>
      <c r="J155" s="236" t="str">
        <f>'02-Mapa de riesgo'!G156</f>
        <v>Gestionar la emisión de la resolución de rectoría que involucre la adopción de las nuevas normas técnicas</v>
      </c>
      <c r="K155" s="207">
        <f>'02-Mapa de riesgo'!L156</f>
        <v>0</v>
      </c>
      <c r="L155" s="207" t="str">
        <f>'02-Mapa de riesgo'!Q156</f>
        <v>Jefe de Gestión contable
Profesional
Técnico
Asistencial
Gestión Contable</v>
      </c>
      <c r="M155" s="208" t="str">
        <f>'02-Mapa de riesgo'!U156</f>
        <v>Oportuno</v>
      </c>
      <c r="N155" s="208" t="str">
        <f>'02-Mapa de riesgo'!Z156</f>
        <v>Preventivo</v>
      </c>
      <c r="O155" s="449"/>
      <c r="P155" s="157"/>
      <c r="Q155" s="210" t="str">
        <f>'02-Mapa de riesgo'!AG156</f>
        <v>REDUCIR</v>
      </c>
      <c r="R155" s="210" t="str">
        <f>'02-Mapa de riesgo'!AH156</f>
        <v xml:space="preserve">Garantizar la adopción de las nuevas normas técnicas emitidas de aplicabilidad en la universidad </v>
      </c>
      <c r="S155" s="211">
        <f>'02-Mapa de riesgo'!AJ156</f>
        <v>0</v>
      </c>
      <c r="T155" s="156"/>
      <c r="U155" s="157"/>
      <c r="V155" s="157"/>
      <c r="W155" s="452"/>
      <c r="X155" s="59"/>
    </row>
    <row r="156" spans="1:24" ht="12.75" customHeight="1" x14ac:dyDescent="0.2">
      <c r="A156" s="444"/>
      <c r="B156" s="444"/>
      <c r="C156" s="444"/>
      <c r="D156" s="444"/>
      <c r="E156" s="444"/>
      <c r="F156" s="444"/>
      <c r="G156" s="444"/>
      <c r="H156" s="447"/>
      <c r="I156" s="447"/>
      <c r="J156" s="236">
        <f>'02-Mapa de riesgo'!G157</f>
        <v>0</v>
      </c>
      <c r="K156" s="207">
        <f>'02-Mapa de riesgo'!L157</f>
        <v>0</v>
      </c>
      <c r="L156" s="207">
        <f>'02-Mapa de riesgo'!Q157</f>
        <v>0</v>
      </c>
      <c r="M156" s="208">
        <f>'02-Mapa de riesgo'!U157</f>
        <v>0</v>
      </c>
      <c r="N156" s="208">
        <f>'02-Mapa de riesgo'!Z157</f>
        <v>0</v>
      </c>
      <c r="O156" s="450"/>
      <c r="P156" s="157"/>
      <c r="Q156" s="210">
        <f>'02-Mapa de riesgo'!AG157</f>
        <v>0</v>
      </c>
      <c r="R156" s="210">
        <f>'02-Mapa de riesgo'!AH157</f>
        <v>0</v>
      </c>
      <c r="S156" s="211">
        <f>'02-Mapa de riesgo'!AJ157</f>
        <v>0</v>
      </c>
      <c r="T156" s="156"/>
      <c r="U156" s="157"/>
      <c r="V156" s="157"/>
      <c r="W156" s="453"/>
      <c r="X156" s="59"/>
    </row>
    <row r="157" spans="1:24" ht="12.75" customHeight="1" x14ac:dyDescent="0.2">
      <c r="A157" s="454">
        <v>50</v>
      </c>
      <c r="B157" s="454" t="str">
        <f>'01-Mapa de Riesgos'!D68</f>
        <v>CREACIÓN_GESTIÓN_Y_TRANSFERENCIA_DEL_CONOCIMIENTO</v>
      </c>
      <c r="C157" s="455" t="str">
        <f>+'01-Mapa de Riesgos'!F68</f>
        <v>SI</v>
      </c>
      <c r="D157" s="455" t="str">
        <f>'01-Mapa de Riesgos'!J68</f>
        <v>Gestión</v>
      </c>
      <c r="E157" s="456" t="str">
        <f>'01-Mapa de Riesgos'!N158</f>
        <v>Posibilidad de afectación económica y reputacional  por demora u omisión en la emisión de ordenes de pago,   debido a la falta de seguimiento y revisión, fallas en el sistema financiero, fallas en la conexión de red.</v>
      </c>
      <c r="F157" s="442" t="str">
        <f>'02-Mapa de riesgo'!AD158</f>
        <v>LEVE</v>
      </c>
      <c r="G157" s="442" t="str">
        <f>'02-Mapa de riesgo'!AE158</f>
        <v>Proporción de las ordenes de pago no generadas/ la cantidad de documentos recibidos en Drive</v>
      </c>
      <c r="H157" s="464"/>
      <c r="I157" s="464"/>
      <c r="J157" s="236" t="str">
        <f>'02-Mapa de riesgo'!G158</f>
        <v>Revisar que la totalidad de los documentos recibidos para tramite de pago esten cargados en las carpeta Drive respectivas</v>
      </c>
      <c r="K157" s="207">
        <f>'02-Mapa de riesgo'!L158</f>
        <v>0</v>
      </c>
      <c r="L157" s="207" t="str">
        <f>'02-Mapa de riesgo'!Q158</f>
        <v xml:space="preserve">Jefe de Gestión contable Asistencial </v>
      </c>
      <c r="M157" s="208" t="str">
        <f>'02-Mapa de riesgo'!U158</f>
        <v>Oportuno</v>
      </c>
      <c r="N157" s="208" t="str">
        <f>'02-Mapa de riesgo'!Z158</f>
        <v>Preventivo</v>
      </c>
      <c r="O157" s="448" t="str">
        <f>'02-Mapa de riesgo'!AB158</f>
        <v>ACEPTABLE</v>
      </c>
      <c r="P157" s="157"/>
      <c r="Q157" s="210" t="str">
        <f>'02-Mapa de riesgo'!AG158</f>
        <v>ASUMIR</v>
      </c>
      <c r="R157" s="210">
        <f>'02-Mapa de riesgo'!AH158</f>
        <v>0</v>
      </c>
      <c r="S157" s="211">
        <f>'02-Mapa de riesgo'!AJ158</f>
        <v>0</v>
      </c>
      <c r="T157" s="156"/>
      <c r="U157" s="157"/>
      <c r="V157" s="157"/>
      <c r="W157" s="465"/>
      <c r="X157" s="59"/>
    </row>
    <row r="158" spans="1:24" ht="12.75" customHeight="1" x14ac:dyDescent="0.2">
      <c r="A158" s="443"/>
      <c r="B158" s="443"/>
      <c r="C158" s="443"/>
      <c r="D158" s="443"/>
      <c r="E158" s="443"/>
      <c r="F158" s="443"/>
      <c r="G158" s="443"/>
      <c r="H158" s="446"/>
      <c r="I158" s="446"/>
      <c r="J158" s="236" t="str">
        <f>'02-Mapa de riesgo'!G159</f>
        <v>Revision de las carpetas de los documentos de pago y correos electronicos recibidos por parte de las otras dependencias antes de pasar de fecha en el aplicativo</v>
      </c>
      <c r="K158" s="207">
        <f>'02-Mapa de riesgo'!L159</f>
        <v>0</v>
      </c>
      <c r="L158" s="207" t="str">
        <f>'02-Mapa de riesgo'!Q159</f>
        <v>Jefe de Gestión contable  Técnico</v>
      </c>
      <c r="M158" s="208" t="str">
        <f>'02-Mapa de riesgo'!U159</f>
        <v>Oportuno</v>
      </c>
      <c r="N158" s="208" t="str">
        <f>'02-Mapa de riesgo'!Z159</f>
        <v>Preventivo</v>
      </c>
      <c r="O158" s="449"/>
      <c r="P158" s="157"/>
      <c r="Q158" s="210" t="str">
        <f>'02-Mapa de riesgo'!AG159</f>
        <v>ASUMIR</v>
      </c>
      <c r="R158" s="210">
        <f>'02-Mapa de riesgo'!AH159</f>
        <v>0</v>
      </c>
      <c r="S158" s="211">
        <f>'02-Mapa de riesgo'!AJ159</f>
        <v>0</v>
      </c>
      <c r="T158" s="156"/>
      <c r="U158" s="157"/>
      <c r="V158" s="157"/>
      <c r="W158" s="452"/>
      <c r="X158" s="59"/>
    </row>
    <row r="159" spans="1:24" ht="12.75" customHeight="1" x14ac:dyDescent="0.2">
      <c r="A159" s="444"/>
      <c r="B159" s="444"/>
      <c r="C159" s="444"/>
      <c r="D159" s="444"/>
      <c r="E159" s="444"/>
      <c r="F159" s="444"/>
      <c r="G159" s="444"/>
      <c r="H159" s="447"/>
      <c r="I159" s="447"/>
      <c r="J159" s="236" t="str">
        <f>'02-Mapa de riesgo'!G160</f>
        <v>Revision de las ordenes de pago pendientes de causar</v>
      </c>
      <c r="K159" s="207">
        <f>'02-Mapa de riesgo'!L160</f>
        <v>0</v>
      </c>
      <c r="L159" s="207" t="str">
        <f>'02-Mapa de riesgo'!Q160</f>
        <v>Jefe de Gestión contable Técnico</v>
      </c>
      <c r="M159" s="208" t="str">
        <f>'02-Mapa de riesgo'!U160</f>
        <v>Oportuno</v>
      </c>
      <c r="N159" s="208" t="str">
        <f>'02-Mapa de riesgo'!Z160</f>
        <v>Preventivo</v>
      </c>
      <c r="O159" s="450"/>
      <c r="P159" s="157"/>
      <c r="Q159" s="210" t="str">
        <f>'02-Mapa de riesgo'!AG160</f>
        <v>ASUMIR</v>
      </c>
      <c r="R159" s="210">
        <f>'02-Mapa de riesgo'!AH160</f>
        <v>0</v>
      </c>
      <c r="S159" s="211">
        <f>'02-Mapa de riesgo'!AJ160</f>
        <v>0</v>
      </c>
      <c r="T159" s="156"/>
      <c r="U159" s="157"/>
      <c r="V159" s="157"/>
      <c r="W159" s="453"/>
      <c r="X159" s="59"/>
    </row>
    <row r="160" spans="1:24" ht="12.75" customHeight="1" x14ac:dyDescent="0.2">
      <c r="A160" s="454">
        <v>51</v>
      </c>
      <c r="B160" s="454" t="str">
        <f>'01-Mapa de Riesgos'!D71</f>
        <v>EXTENSIÓN_PROYECCIÓN_SOCIAL</v>
      </c>
      <c r="C160" s="455" t="str">
        <f>+'01-Mapa de Riesgos'!F71</f>
        <v>SI</v>
      </c>
      <c r="D160" s="455" t="str">
        <f>'01-Mapa de Riesgos'!J71</f>
        <v>Gestión</v>
      </c>
      <c r="E160" s="456" t="str">
        <f>'01-Mapa de Riesgos'!N161</f>
        <v>Posibilidad  de efecto dañoso sobre el recurso público  por incumplimiento, inoportunidad o inadecuada presentación de obligaciones Tributarias,   debido a la no aplicación correcta de la norma tributaria.</v>
      </c>
      <c r="F160" s="442" t="str">
        <f>'02-Mapa de riesgo'!AD161</f>
        <v>MODERADO</v>
      </c>
      <c r="G160" s="442" t="str">
        <f>'02-Mapa de riesgo'!AE161</f>
        <v>Número de novedades  / Número total de declaraciones obligaciodos a presentar</v>
      </c>
      <c r="H160" s="464"/>
      <c r="I160" s="464"/>
      <c r="J160" s="236" t="str">
        <f>'02-Mapa de riesgo'!G161</f>
        <v>Cronograma de obligaciones Tributarias de la vigencia</v>
      </c>
      <c r="K160" s="207">
        <f>'02-Mapa de riesgo'!L161</f>
        <v>0</v>
      </c>
      <c r="L160" s="207" t="str">
        <f>'02-Mapa de riesgo'!Q161</f>
        <v>Jefe de Gestión contable
Profesional</v>
      </c>
      <c r="M160" s="208" t="str">
        <f>'02-Mapa de riesgo'!U161</f>
        <v>Oportuno</v>
      </c>
      <c r="N160" s="208" t="str">
        <f>'02-Mapa de riesgo'!Z161</f>
        <v>Preventivo</v>
      </c>
      <c r="O160" s="448" t="str">
        <f>'02-Mapa de riesgo'!AB161</f>
        <v>ACEPTABLE</v>
      </c>
      <c r="P160" s="157"/>
      <c r="Q160" s="210" t="str">
        <f>'02-Mapa de riesgo'!AG161</f>
        <v>REDUCIR</v>
      </c>
      <c r="R160" s="210" t="str">
        <f>'02-Mapa de riesgo'!AH161</f>
        <v xml:space="preserve">Actualizar permanentemente el estado del cronograma </v>
      </c>
      <c r="S160" s="211">
        <f>'02-Mapa de riesgo'!AJ161</f>
        <v>0</v>
      </c>
      <c r="T160" s="156"/>
      <c r="U160" s="157"/>
      <c r="V160" s="157"/>
      <c r="W160" s="465"/>
      <c r="X160" s="59"/>
    </row>
    <row r="161" spans="1:24" ht="12.75" customHeight="1" x14ac:dyDescent="0.2">
      <c r="A161" s="443"/>
      <c r="B161" s="443"/>
      <c r="C161" s="443"/>
      <c r="D161" s="443"/>
      <c r="E161" s="443"/>
      <c r="F161" s="443"/>
      <c r="G161" s="443"/>
      <c r="H161" s="446"/>
      <c r="I161" s="446"/>
      <c r="J161" s="236" t="str">
        <f>'02-Mapa de riesgo'!G162</f>
        <v>Check list de obligaciones normativas para los tipos de declaraciones</v>
      </c>
      <c r="K161" s="207">
        <f>'02-Mapa de riesgo'!L162</f>
        <v>0</v>
      </c>
      <c r="L161" s="207" t="str">
        <f>'02-Mapa de riesgo'!Q162</f>
        <v>Jefe de Gestión contable
Profesional</v>
      </c>
      <c r="M161" s="208" t="str">
        <f>'02-Mapa de riesgo'!U162</f>
        <v>Oportuno</v>
      </c>
      <c r="N161" s="208" t="str">
        <f>'02-Mapa de riesgo'!Z162</f>
        <v>Preventivo</v>
      </c>
      <c r="O161" s="449"/>
      <c r="P161" s="157"/>
      <c r="Q161" s="210" t="str">
        <f>'02-Mapa de riesgo'!AG162</f>
        <v>REDUCIR</v>
      </c>
      <c r="R161" s="210" t="str">
        <f>'02-Mapa de riesgo'!AH162</f>
        <v>Reportar la fecha de elaboración de las obligaciones tributarias y actualizar el check list de obligaciones</v>
      </c>
      <c r="S161" s="211">
        <f>'02-Mapa de riesgo'!AJ162</f>
        <v>0</v>
      </c>
      <c r="T161" s="156"/>
      <c r="U161" s="157"/>
      <c r="V161" s="157"/>
      <c r="W161" s="452"/>
      <c r="X161" s="59"/>
    </row>
    <row r="162" spans="1:24" ht="12.75" customHeight="1" x14ac:dyDescent="0.2">
      <c r="A162" s="444"/>
      <c r="B162" s="444"/>
      <c r="C162" s="444"/>
      <c r="D162" s="444"/>
      <c r="E162" s="444"/>
      <c r="F162" s="444"/>
      <c r="G162" s="444"/>
      <c r="H162" s="447"/>
      <c r="I162" s="447"/>
      <c r="J162" s="236" t="str">
        <f>'02-Mapa de riesgo'!G163</f>
        <v xml:space="preserve">Actualización en normas tributarias </v>
      </c>
      <c r="K162" s="207">
        <f>'02-Mapa de riesgo'!L163</f>
        <v>0</v>
      </c>
      <c r="L162" s="207" t="str">
        <f>'02-Mapa de riesgo'!Q163</f>
        <v>Jefe de Gestión contable
Profesional</v>
      </c>
      <c r="M162" s="208" t="str">
        <f>'02-Mapa de riesgo'!U163</f>
        <v>Oportuno</v>
      </c>
      <c r="N162" s="208" t="str">
        <f>'02-Mapa de riesgo'!Z163</f>
        <v>Preventivo</v>
      </c>
      <c r="O162" s="450"/>
      <c r="P162" s="157"/>
      <c r="Q162" s="210" t="str">
        <f>'02-Mapa de riesgo'!AG163</f>
        <v>REDUCIR</v>
      </c>
      <c r="R162" s="210" t="str">
        <f>'02-Mapa de riesgo'!AH163</f>
        <v xml:space="preserve">Realizar capacitaciones permanentes, consultar las actualizaciones normativas que se presenten en temas tributarios </v>
      </c>
      <c r="S162" s="211">
        <f>'02-Mapa de riesgo'!AJ163</f>
        <v>0</v>
      </c>
      <c r="T162" s="156"/>
      <c r="U162" s="157"/>
      <c r="V162" s="157"/>
      <c r="W162" s="453"/>
      <c r="X162" s="59"/>
    </row>
    <row r="163" spans="1:24" ht="12.75" customHeight="1" x14ac:dyDescent="0.2">
      <c r="A163" s="454">
        <v>52</v>
      </c>
      <c r="B163" s="454" t="str">
        <f>'01-Mapa de Riesgos'!D74</f>
        <v>CREACIÓN_GESTIÓN_Y_TRANSFERENCIA_DEL_CONOCIMIENTO</v>
      </c>
      <c r="C163" s="455" t="str">
        <f>+'01-Mapa de Riesgos'!F74</f>
        <v>SI</v>
      </c>
      <c r="D163" s="455" t="str">
        <f>'01-Mapa de Riesgos'!J74</f>
        <v>Gestión</v>
      </c>
      <c r="E163" s="456" t="str">
        <f>'01-Mapa de Riesgos'!N164</f>
        <v>Posibilidad  de efecto dañoso sobre el recurso público  por disminución en los saldos bancarios,    debido a ataques cibernéticos, fallas en los servidores de la entidad financiera, o eventos de corrupción.</v>
      </c>
      <c r="F163" s="442" t="str">
        <f>'02-Mapa de riesgo'!AD164</f>
        <v>MODERADO</v>
      </c>
      <c r="G163" s="442" t="str">
        <f>'02-Mapa de riesgo'!AE164</f>
        <v xml:space="preserve">        N° de accesos no autorizados</v>
      </c>
      <c r="H163" s="464"/>
      <c r="I163" s="464"/>
      <c r="J163" s="236" t="str">
        <f>'02-Mapa de riesgo'!G164</f>
        <v>Manejo de token</v>
      </c>
      <c r="K163" s="207" t="str">
        <f>'02-Mapa de riesgo'!L164</f>
        <v>Sucursal virtual</v>
      </c>
      <c r="L163" s="207" t="str">
        <f>'02-Mapa de riesgo'!Q164</f>
        <v>Profesional XIII
Jefe Sección Tesorería</v>
      </c>
      <c r="M163" s="208" t="str">
        <f>'02-Mapa de riesgo'!U164</f>
        <v>Oportuno</v>
      </c>
      <c r="N163" s="208" t="str">
        <f>'02-Mapa de riesgo'!Z164</f>
        <v>Preventivo</v>
      </c>
      <c r="O163" s="448" t="str">
        <f>'02-Mapa de riesgo'!AB164</f>
        <v>FUERTE</v>
      </c>
      <c r="P163" s="157"/>
      <c r="Q163" s="210" t="str">
        <f>'02-Mapa de riesgo'!AG164</f>
        <v>COMPARTIR</v>
      </c>
      <c r="R163" s="210" t="str">
        <f>'02-Mapa de riesgo'!AH164</f>
        <v>Control dual para pagos</v>
      </c>
      <c r="S163" s="211" t="str">
        <f>'02-Mapa de riesgo'!AJ164</f>
        <v>Entidades Bancarias</v>
      </c>
      <c r="T163" s="156"/>
      <c r="U163" s="157"/>
      <c r="V163" s="157"/>
      <c r="W163" s="465"/>
      <c r="X163" s="59"/>
    </row>
    <row r="164" spans="1:24" ht="12.75" customHeight="1" x14ac:dyDescent="0.2">
      <c r="A164" s="443"/>
      <c r="B164" s="443"/>
      <c r="C164" s="443"/>
      <c r="D164" s="443"/>
      <c r="E164" s="443"/>
      <c r="F164" s="443"/>
      <c r="G164" s="443"/>
      <c r="H164" s="446"/>
      <c r="I164" s="446"/>
      <c r="J164" s="236" t="str">
        <f>'02-Mapa de riesgo'!G165</f>
        <v>Definición y asignación de claves personales</v>
      </c>
      <c r="K164" s="207" t="str">
        <f>'02-Mapa de riesgo'!L165</f>
        <v>Sucursal virtual</v>
      </c>
      <c r="L164" s="207" t="str">
        <f>'02-Mapa de riesgo'!Q165</f>
        <v>Profesional XIII
Jefe Sección Tesorería</v>
      </c>
      <c r="M164" s="208" t="str">
        <f>'02-Mapa de riesgo'!U165</f>
        <v>Oportuno</v>
      </c>
      <c r="N164" s="208" t="str">
        <f>'02-Mapa de riesgo'!Z165</f>
        <v>Preventivo</v>
      </c>
      <c r="O164" s="449"/>
      <c r="P164" s="157"/>
      <c r="Q164" s="210" t="str">
        <f>'02-Mapa de riesgo'!AG165</f>
        <v>COMPARTIR</v>
      </c>
      <c r="R164" s="210" t="str">
        <f>'02-Mapa de riesgo'!AH165</f>
        <v>Parametrización bancaria para cambio de clave</v>
      </c>
      <c r="S164" s="211" t="str">
        <f>'02-Mapa de riesgo'!AJ165</f>
        <v>Entidades Bancarias</v>
      </c>
      <c r="T164" s="156"/>
      <c r="U164" s="157"/>
      <c r="V164" s="157"/>
      <c r="W164" s="452"/>
      <c r="X164" s="59"/>
    </row>
    <row r="165" spans="1:24" ht="12.75" customHeight="1" x14ac:dyDescent="0.2">
      <c r="A165" s="444"/>
      <c r="B165" s="444"/>
      <c r="C165" s="444"/>
      <c r="D165" s="444"/>
      <c r="E165" s="444"/>
      <c r="F165" s="444"/>
      <c r="G165" s="444"/>
      <c r="H165" s="447"/>
      <c r="I165" s="447"/>
      <c r="J165" s="236" t="str">
        <f>'02-Mapa de riesgo'!G166</f>
        <v>Definición de roles en los manuales de  funciones en las personas que manejan recursos</v>
      </c>
      <c r="K165" s="207">
        <f>'02-Mapa de riesgo'!L166</f>
        <v>0</v>
      </c>
      <c r="L165" s="207" t="str">
        <f>'02-Mapa de riesgo'!Q166</f>
        <v>Profesional XIII
Jefe Sección Tesorería</v>
      </c>
      <c r="M165" s="208" t="str">
        <f>'02-Mapa de riesgo'!U166</f>
        <v>Oportuno</v>
      </c>
      <c r="N165" s="208" t="str">
        <f>'02-Mapa de riesgo'!Z166</f>
        <v>Preventivo</v>
      </c>
      <c r="O165" s="450"/>
      <c r="P165" s="157"/>
      <c r="Q165" s="210" t="str">
        <f>'02-Mapa de riesgo'!AG166</f>
        <v>COMPARTIR</v>
      </c>
      <c r="R165" s="210" t="str">
        <f>'02-Mapa de riesgo'!AH166</f>
        <v>Asignación de roles con entidades bancarias</v>
      </c>
      <c r="S165" s="211" t="str">
        <f>'02-Mapa de riesgo'!AJ166</f>
        <v>Entidades Bancarias</v>
      </c>
      <c r="T165" s="156"/>
      <c r="U165" s="157"/>
      <c r="V165" s="157"/>
      <c r="W165" s="453"/>
      <c r="X165" s="59"/>
    </row>
    <row r="166" spans="1:24" ht="12.75" customHeight="1" x14ac:dyDescent="0.2">
      <c r="A166" s="454">
        <v>53</v>
      </c>
      <c r="B166" s="454" t="str">
        <f>'01-Mapa de Riesgos'!D77</f>
        <v>GESTIÓN_Y_SOSTENIBILIDAD_INSTITUCIONAL</v>
      </c>
      <c r="C166" s="455" t="str">
        <f>+'01-Mapa de Riesgos'!F77</f>
        <v>SI</v>
      </c>
      <c r="D166" s="455" t="str">
        <f>'01-Mapa de Riesgos'!J77</f>
        <v>Gestión</v>
      </c>
      <c r="E166" s="456" t="str">
        <f>'01-Mapa de Riesgos'!N167</f>
        <v>Posibilidad de afectación económica y reputacional  por generar los registros presupuestales posterior al inicio del compromiso    a causa de que los ordenadores de gasto firman compromisos sin el debido cumplimiento de la norma presupuestal; o por que en el acto administrativo o compromiso no se evidencia el reconocimiento de un pago sin el cumplimiento de la norma presupuestal</v>
      </c>
      <c r="F166" s="442" t="str">
        <f>'02-Mapa de riesgo'!AD167</f>
        <v>GRAVE</v>
      </c>
      <c r="G166" s="442" t="str">
        <f>'02-Mapa de riesgo'!AE167</f>
        <v>No. de Registros presupuestales generados a hechos cumplidos / Total de Registros presupuestales generado en la vigencia</v>
      </c>
      <c r="H166" s="464"/>
      <c r="I166" s="464"/>
      <c r="J166" s="236" t="str">
        <f>'02-Mapa de riesgo'!G167</f>
        <v>Cumplimiento del procedimiento 134-PRS-04 - Expedición y modificación de registros presupuestales</v>
      </c>
      <c r="K166" s="207">
        <f>'02-Mapa de riesgo'!L167</f>
        <v>0</v>
      </c>
      <c r="L166" s="207" t="str">
        <f>'02-Mapa de riesgo'!Q167</f>
        <v xml:space="preserve">Técnico Grado 18
Técnico II
Profesional especializado 
Jefe de sección </v>
      </c>
      <c r="M166" s="208" t="str">
        <f>'02-Mapa de riesgo'!U167</f>
        <v>Oportuno</v>
      </c>
      <c r="N166" s="208" t="str">
        <f>'02-Mapa de riesgo'!Z167</f>
        <v>Preventivo</v>
      </c>
      <c r="O166" s="448" t="str">
        <f>'02-Mapa de riesgo'!AB167</f>
        <v>ACEPTABLE</v>
      </c>
      <c r="P166" s="157"/>
      <c r="Q166" s="210" t="str">
        <f>'02-Mapa de riesgo'!AG167</f>
        <v>EVITAR</v>
      </c>
      <c r="R166" s="210" t="str">
        <f>'02-Mapa de riesgo'!AH167</f>
        <v>Realizar proceso de sensibilización a través de diferentes estrategias de difusión</v>
      </c>
      <c r="S166" s="211">
        <f>'02-Mapa de riesgo'!AJ167</f>
        <v>0</v>
      </c>
      <c r="T166" s="156"/>
      <c r="U166" s="157"/>
      <c r="V166" s="157"/>
      <c r="W166" s="465"/>
      <c r="X166" s="59"/>
    </row>
    <row r="167" spans="1:24" ht="12.75" customHeight="1" x14ac:dyDescent="0.2">
      <c r="A167" s="443"/>
      <c r="B167" s="443"/>
      <c r="C167" s="443"/>
      <c r="D167" s="443"/>
      <c r="E167" s="443"/>
      <c r="F167" s="443"/>
      <c r="G167" s="443"/>
      <c r="H167" s="446"/>
      <c r="I167" s="446"/>
      <c r="J167" s="236" t="str">
        <f>'02-Mapa de riesgo'!G168</f>
        <v xml:space="preserve">Seguimiento a la carpeta devoluciones creada en el  correo soliciturp@utp.edu.co </v>
      </c>
      <c r="K167" s="207">
        <f>'02-Mapa de riesgo'!L168</f>
        <v>0</v>
      </c>
      <c r="L167" s="207" t="str">
        <f>'02-Mapa de riesgo'!Q168</f>
        <v xml:space="preserve">Técnico Grado 18
Técnico II
Profesional especializado 
Jefe de sección </v>
      </c>
      <c r="M167" s="208" t="str">
        <f>'02-Mapa de riesgo'!U168</f>
        <v>Oportuno</v>
      </c>
      <c r="N167" s="208" t="str">
        <f>'02-Mapa de riesgo'!Z168</f>
        <v>Preventivo</v>
      </c>
      <c r="O167" s="449"/>
      <c r="P167" s="157"/>
      <c r="Q167" s="210">
        <f>'02-Mapa de riesgo'!AG168</f>
        <v>0</v>
      </c>
      <c r="R167" s="210">
        <f>'02-Mapa de riesgo'!AH168</f>
        <v>0</v>
      </c>
      <c r="S167" s="211">
        <f>'02-Mapa de riesgo'!AJ168</f>
        <v>0</v>
      </c>
      <c r="T167" s="156"/>
      <c r="U167" s="157"/>
      <c r="V167" s="157"/>
      <c r="W167" s="452"/>
      <c r="X167" s="59"/>
    </row>
    <row r="168" spans="1:24" ht="12.75" customHeight="1" x14ac:dyDescent="0.2">
      <c r="A168" s="444"/>
      <c r="B168" s="444"/>
      <c r="C168" s="444"/>
      <c r="D168" s="444"/>
      <c r="E168" s="444"/>
      <c r="F168" s="444"/>
      <c r="G168" s="444"/>
      <c r="H168" s="447"/>
      <c r="I168" s="447"/>
      <c r="J168" s="236">
        <f>'02-Mapa de riesgo'!G169</f>
        <v>0</v>
      </c>
      <c r="K168" s="207">
        <f>'02-Mapa de riesgo'!L169</f>
        <v>0</v>
      </c>
      <c r="L168" s="207">
        <f>'02-Mapa de riesgo'!Q169</f>
        <v>0</v>
      </c>
      <c r="M168" s="208">
        <f>'02-Mapa de riesgo'!U169</f>
        <v>0</v>
      </c>
      <c r="N168" s="208">
        <f>'02-Mapa de riesgo'!Z169</f>
        <v>0</v>
      </c>
      <c r="O168" s="450"/>
      <c r="P168" s="157"/>
      <c r="Q168" s="210">
        <f>'02-Mapa de riesgo'!AG169</f>
        <v>0</v>
      </c>
      <c r="R168" s="210">
        <f>'02-Mapa de riesgo'!AH169</f>
        <v>0</v>
      </c>
      <c r="S168" s="211">
        <f>'02-Mapa de riesgo'!AJ169</f>
        <v>0</v>
      </c>
      <c r="T168" s="156"/>
      <c r="U168" s="157"/>
      <c r="V168" s="157"/>
      <c r="W168" s="453"/>
      <c r="X168" s="59"/>
    </row>
    <row r="169" spans="1:24" ht="12.75" customHeight="1" x14ac:dyDescent="0.2">
      <c r="A169" s="454">
        <v>54</v>
      </c>
      <c r="B169" s="454" t="str">
        <f>'01-Mapa de Riesgos'!D80</f>
        <v>CONTROL_SEGUIMIENTO</v>
      </c>
      <c r="C169" s="455" t="str">
        <f>+'01-Mapa de Riesgos'!F80</f>
        <v>SI</v>
      </c>
      <c r="D169" s="455" t="str">
        <f>'01-Mapa de Riesgos'!J80</f>
        <v>Gestión</v>
      </c>
      <c r="E169" s="456" t="str">
        <f>'01-Mapa de Riesgos'!N170</f>
        <v>Posibilidad de afectación económica y reputacional  por el incumplimiento en el reporte de los informes a los diferentes entes de control    debido a fallas o errores en los sistemas de información interno o externo o a causa de reportar información sin el debido cierre financiero de todas las áreas (ppto, tesoreria y contabilidad)</v>
      </c>
      <c r="F169" s="442" t="str">
        <f>'02-Mapa de riesgo'!AD170</f>
        <v>MODERADO</v>
      </c>
      <c r="G169" s="442" t="str">
        <f>'02-Mapa de riesgo'!AE170</f>
        <v>Sumatoria de No. de reportes registrados en las diferentes plataformas / No. total de reportes a presentar durante la vigencia
(12+4+12)</v>
      </c>
      <c r="H169" s="464"/>
      <c r="I169" s="464"/>
      <c r="J169" s="236" t="str">
        <f>'02-Mapa de riesgo'!G170</f>
        <v xml:space="preserve">Verificar fechas establecidas para los reportes en las diferentes entidades </v>
      </c>
      <c r="K169" s="207">
        <f>'02-Mapa de riesgo'!L170</f>
        <v>0</v>
      </c>
      <c r="L169" s="207" t="str">
        <f>'02-Mapa de riesgo'!Q170</f>
        <v>Profesional Especilizado</v>
      </c>
      <c r="M169" s="208" t="str">
        <f>'02-Mapa de riesgo'!U170</f>
        <v>Oportuno</v>
      </c>
      <c r="N169" s="208" t="str">
        <f>'02-Mapa de riesgo'!Z170</f>
        <v>Preventivo</v>
      </c>
      <c r="O169" s="448" t="str">
        <f>'02-Mapa de riesgo'!AB170</f>
        <v>ACEPTABLE</v>
      </c>
      <c r="P169" s="157"/>
      <c r="Q169" s="210" t="str">
        <f>'02-Mapa de riesgo'!AG170</f>
        <v>REDUCIR</v>
      </c>
      <c r="R169" s="210" t="str">
        <f>'02-Mapa de riesgo'!AH170</f>
        <v>Correo electrónico a tesoreria y contabilidad informando la fecha límite para reportar</v>
      </c>
      <c r="S169" s="211">
        <f>'02-Mapa de riesgo'!AJ170</f>
        <v>0</v>
      </c>
      <c r="T169" s="156"/>
      <c r="U169" s="157"/>
      <c r="V169" s="157"/>
      <c r="W169" s="465"/>
      <c r="X169" s="59"/>
    </row>
    <row r="170" spans="1:24" ht="12.75" customHeight="1" x14ac:dyDescent="0.2">
      <c r="A170" s="443"/>
      <c r="B170" s="443"/>
      <c r="C170" s="443"/>
      <c r="D170" s="443"/>
      <c r="E170" s="443"/>
      <c r="F170" s="443"/>
      <c r="G170" s="443"/>
      <c r="H170" s="446"/>
      <c r="I170" s="446"/>
      <c r="J170" s="236" t="str">
        <f>'02-Mapa de riesgo'!G171</f>
        <v>Protocolo para la generación de los reportes de acuerdo con los requerimientos de cada entidad</v>
      </c>
      <c r="K170" s="207">
        <f>'02-Mapa de riesgo'!L171</f>
        <v>0</v>
      </c>
      <c r="L170" s="207" t="str">
        <f>'02-Mapa de riesgo'!Q171</f>
        <v>Profesional Especilizado</v>
      </c>
      <c r="M170" s="208" t="str">
        <f>'02-Mapa de riesgo'!U171</f>
        <v>Oportuno</v>
      </c>
      <c r="N170" s="208" t="str">
        <f>'02-Mapa de riesgo'!Z171</f>
        <v>Preventivo</v>
      </c>
      <c r="O170" s="449"/>
      <c r="P170" s="157"/>
      <c r="Q170" s="210" t="str">
        <f>'02-Mapa de riesgo'!AG171</f>
        <v>REDUCIR</v>
      </c>
      <c r="R170" s="210" t="str">
        <f>'02-Mapa de riesgo'!AH171</f>
        <v>Reporte de radicado del SNIES, consulta de generado en el CHIP, correo electrónico de generado por parte de Ppto, tesoreria y contabilidad</v>
      </c>
      <c r="S170" s="211">
        <f>'02-Mapa de riesgo'!AJ171</f>
        <v>0</v>
      </c>
      <c r="T170" s="156"/>
      <c r="U170" s="157"/>
      <c r="V170" s="157"/>
      <c r="W170" s="452"/>
      <c r="X170" s="59"/>
    </row>
    <row r="171" spans="1:24" ht="12.75" customHeight="1" x14ac:dyDescent="0.2">
      <c r="A171" s="444"/>
      <c r="B171" s="444"/>
      <c r="C171" s="444"/>
      <c r="D171" s="444"/>
      <c r="E171" s="444"/>
      <c r="F171" s="444"/>
      <c r="G171" s="444"/>
      <c r="H171" s="447"/>
      <c r="I171" s="447"/>
      <c r="J171" s="236" t="str">
        <f>'02-Mapa de riesgo'!G172</f>
        <v>Seguimiento al archivo de cronograma de reportes</v>
      </c>
      <c r="K171" s="207">
        <f>'02-Mapa de riesgo'!L172</f>
        <v>0</v>
      </c>
      <c r="L171" s="207" t="str">
        <f>'02-Mapa de riesgo'!Q172</f>
        <v>Profesional Especilizado</v>
      </c>
      <c r="M171" s="208" t="str">
        <f>'02-Mapa de riesgo'!U172</f>
        <v>Oportuno</v>
      </c>
      <c r="N171" s="208" t="str">
        <f>'02-Mapa de riesgo'!Z172</f>
        <v>Preventivo</v>
      </c>
      <c r="O171" s="450"/>
      <c r="P171" s="157"/>
      <c r="Q171" s="210">
        <f>'02-Mapa de riesgo'!AG172</f>
        <v>0</v>
      </c>
      <c r="R171" s="210">
        <f>'02-Mapa de riesgo'!AH172</f>
        <v>0</v>
      </c>
      <c r="S171" s="211">
        <f>'02-Mapa de riesgo'!AJ172</f>
        <v>0</v>
      </c>
      <c r="T171" s="156"/>
      <c r="U171" s="157"/>
      <c r="V171" s="157"/>
      <c r="W171" s="453"/>
      <c r="X171" s="59"/>
    </row>
    <row r="172" spans="1:24" ht="12.75" customHeight="1" x14ac:dyDescent="0.2">
      <c r="A172" s="454">
        <v>55</v>
      </c>
      <c r="B172" s="454" t="str">
        <f>'01-Mapa de Riesgos'!D83</f>
        <v>EXTENSIÓN_PROYECCIÓN_SOCIAL</v>
      </c>
      <c r="C172" s="455" t="str">
        <f>+'01-Mapa de Riesgos'!F83</f>
        <v>NO</v>
      </c>
      <c r="D172" s="455" t="str">
        <f>'01-Mapa de Riesgos'!J83</f>
        <v>Gestión</v>
      </c>
      <c r="E172" s="456" t="str">
        <f>'01-Mapa de Riesgos'!N173</f>
        <v>Posibilidad de afectación económica  por no recibir el giro de los recursos de la Nación   debido a pérdida de permisos para acceder al SIIF Nación ya sea por pérdida de acceso o por no actualización del contrato de firma digital, o a causa de la falta de aprobación del PAC</v>
      </c>
      <c r="F172" s="442" t="str">
        <f>'02-Mapa de riesgo'!AD173</f>
        <v>MODERADO</v>
      </c>
      <c r="G172" s="442" t="str">
        <f>'02-Mapa de riesgo'!AE173</f>
        <v xml:space="preserve">Total recursos girados por la Nación / total del presupuesto aprobado para el giro </v>
      </c>
      <c r="H172" s="463"/>
      <c r="I172" s="464"/>
      <c r="J172" s="236" t="str">
        <f>'02-Mapa de riesgo'!G173</f>
        <v>Programar en la agenda el ingreso al SIIF Nación 1 vez por semana</v>
      </c>
      <c r="K172" s="207">
        <f>'02-Mapa de riesgo'!L173</f>
        <v>0</v>
      </c>
      <c r="L172" s="207" t="str">
        <f>'02-Mapa de riesgo'!Q173</f>
        <v>Jefe de sección</v>
      </c>
      <c r="M172" s="208" t="str">
        <f>'02-Mapa de riesgo'!U173</f>
        <v>Oportuno</v>
      </c>
      <c r="N172" s="208" t="str">
        <f>'02-Mapa de riesgo'!Z173</f>
        <v>Preventivo</v>
      </c>
      <c r="O172" s="448" t="str">
        <f>'02-Mapa de riesgo'!AB173</f>
        <v>ACEPTABLE</v>
      </c>
      <c r="P172" s="157"/>
      <c r="Q172" s="210" t="str">
        <f>'02-Mapa de riesgo'!AG173</f>
        <v>COMPARTIR</v>
      </c>
      <c r="R172" s="210" t="str">
        <f>'02-Mapa de riesgo'!AH173</f>
        <v xml:space="preserve">Informar vía correo electrónico de las alertas del SIIF Nación </v>
      </c>
      <c r="S172" s="211" t="str">
        <f>'02-Mapa de riesgo'!AJ173</f>
        <v>Gestión financiera Tesoreria 
Vicerrectoría Administrativa y Financiera</v>
      </c>
      <c r="T172" s="156"/>
      <c r="U172" s="157"/>
      <c r="V172" s="157"/>
      <c r="W172" s="465"/>
      <c r="X172" s="59"/>
    </row>
    <row r="173" spans="1:24" ht="12.75" customHeight="1" x14ac:dyDescent="0.2">
      <c r="A173" s="443"/>
      <c r="B173" s="443"/>
      <c r="C173" s="443"/>
      <c r="D173" s="443"/>
      <c r="E173" s="443"/>
      <c r="F173" s="443"/>
      <c r="G173" s="443"/>
      <c r="H173" s="446"/>
      <c r="I173" s="446"/>
      <c r="J173" s="236" t="str">
        <f>'02-Mapa de riesgo'!G174</f>
        <v>Instructivo guía para la cadena presupuestal en el SIIF Nación</v>
      </c>
      <c r="K173" s="207">
        <f>'02-Mapa de riesgo'!L174</f>
        <v>0</v>
      </c>
      <c r="L173" s="207" t="str">
        <f>'02-Mapa de riesgo'!Q174</f>
        <v>Jefe de sección</v>
      </c>
      <c r="M173" s="208" t="str">
        <f>'02-Mapa de riesgo'!U174</f>
        <v>Oportuno</v>
      </c>
      <c r="N173" s="208" t="str">
        <f>'02-Mapa de riesgo'!Z174</f>
        <v>Preventivo</v>
      </c>
      <c r="O173" s="449"/>
      <c r="P173" s="157"/>
      <c r="Q173" s="210" t="str">
        <f>'02-Mapa de riesgo'!AG174</f>
        <v>COMPARTIR</v>
      </c>
      <c r="R173" s="210" t="str">
        <f>'02-Mapa de riesgo'!AH174</f>
        <v>Informar a GTISI cuando se generen alertas de permisos de firma digital</v>
      </c>
      <c r="S173" s="211" t="str">
        <f>'02-Mapa de riesgo'!AJ174</f>
        <v>Gestión de tecnología informáticas y sistemas de infomación</v>
      </c>
      <c r="T173" s="156"/>
      <c r="U173" s="157"/>
      <c r="V173" s="157"/>
      <c r="W173" s="452"/>
      <c r="X173" s="59"/>
    </row>
    <row r="174" spans="1:24" ht="12.75" customHeight="1" x14ac:dyDescent="0.2">
      <c r="A174" s="444"/>
      <c r="B174" s="444"/>
      <c r="C174" s="444"/>
      <c r="D174" s="444"/>
      <c r="E174" s="444"/>
      <c r="F174" s="444"/>
      <c r="G174" s="444"/>
      <c r="H174" s="447"/>
      <c r="I174" s="447"/>
      <c r="J174" s="236">
        <f>'02-Mapa de riesgo'!G175</f>
        <v>0</v>
      </c>
      <c r="K174" s="207">
        <f>'02-Mapa de riesgo'!L175</f>
        <v>0</v>
      </c>
      <c r="L174" s="207">
        <f>'02-Mapa de riesgo'!Q175</f>
        <v>0</v>
      </c>
      <c r="M174" s="208">
        <f>'02-Mapa de riesgo'!U175</f>
        <v>0</v>
      </c>
      <c r="N174" s="208">
        <f>'02-Mapa de riesgo'!Z175</f>
        <v>0</v>
      </c>
      <c r="O174" s="450"/>
      <c r="P174" s="157"/>
      <c r="Q174" s="210">
        <f>'02-Mapa de riesgo'!AG175</f>
        <v>0</v>
      </c>
      <c r="R174" s="210">
        <f>'02-Mapa de riesgo'!AH175</f>
        <v>0</v>
      </c>
      <c r="S174" s="211">
        <f>'02-Mapa de riesgo'!AJ175</f>
        <v>0</v>
      </c>
      <c r="T174" s="156"/>
      <c r="U174" s="157"/>
      <c r="V174" s="157"/>
      <c r="W174" s="453"/>
      <c r="X174" s="59"/>
    </row>
    <row r="175" spans="1:24" ht="12.75" customHeight="1" x14ac:dyDescent="0.2">
      <c r="A175" s="457">
        <v>56</v>
      </c>
      <c r="B175" s="454" t="str">
        <f>'01-Mapa de Riesgos'!D86</f>
        <v>ASEGURAMIENTO_DE_LA_CALIDAD_INSTITUCIONAL</v>
      </c>
      <c r="C175" s="455" t="str">
        <f>+'01-Mapa de Riesgos'!F86</f>
        <v>SI</v>
      </c>
      <c r="D175" s="455" t="str">
        <f>'01-Mapa de Riesgos'!J86</f>
        <v>Integridad_Pública_Corrupción</v>
      </c>
      <c r="E175" s="456" t="str">
        <f>'01-Mapa de Riesgos'!N176</f>
        <v xml:space="preserve">Posibilidad de afectación económica y reputacional  por no ejecución de las reservas presupuestales    debido a la falta de seguimiento a las mismas por parte de los supervisores, interventores o responsables </v>
      </c>
      <c r="F175" s="442" t="str">
        <f>'02-Mapa de riesgo'!AD176</f>
        <v>LEVE</v>
      </c>
      <c r="G175" s="442" t="str">
        <f>'02-Mapa de riesgo'!AE176</f>
        <v>Valor ejecutado de reservas presupuestales / Valor total de reservas presupuestales definitivas al cierre de  vigencia
NOTA: por ser primera vez a evaluar no hay un indicador base para comparar</v>
      </c>
      <c r="H175" s="463"/>
      <c r="I175" s="464"/>
      <c r="J175" s="236" t="str">
        <f>'02-Mapa de riesgo'!G176</f>
        <v>Cumplimiento del procedimiento 134-PRS-07 - Cierre de vigencia presupuestal</v>
      </c>
      <c r="K175" s="207">
        <f>'02-Mapa de riesgo'!L176</f>
        <v>0</v>
      </c>
      <c r="L175" s="207" t="str">
        <f>'02-Mapa de riesgo'!Q176</f>
        <v>Jefe de sección
Profesional Especilizado</v>
      </c>
      <c r="M175" s="208" t="str">
        <f>'02-Mapa de riesgo'!U176</f>
        <v>Oportuno</v>
      </c>
      <c r="N175" s="208" t="str">
        <f>'02-Mapa de riesgo'!Z176</f>
        <v>Detectivo</v>
      </c>
      <c r="O175" s="448" t="str">
        <f>'02-Mapa de riesgo'!AB176</f>
        <v>ACEPTABLE</v>
      </c>
      <c r="P175" s="157"/>
      <c r="Q175" s="210" t="str">
        <f>'02-Mapa de riesgo'!AG176</f>
        <v>ASUMIR</v>
      </c>
      <c r="R175" s="210">
        <f>'02-Mapa de riesgo'!AH176</f>
        <v>0</v>
      </c>
      <c r="S175" s="211">
        <f>'02-Mapa de riesgo'!AJ176</f>
        <v>0</v>
      </c>
      <c r="T175" s="156"/>
      <c r="U175" s="157"/>
      <c r="V175" s="157"/>
      <c r="W175" s="465"/>
      <c r="X175" s="59"/>
    </row>
    <row r="176" spans="1:24" ht="12.75" customHeight="1" x14ac:dyDescent="0.2">
      <c r="A176" s="443"/>
      <c r="B176" s="443"/>
      <c r="C176" s="443"/>
      <c r="D176" s="443"/>
      <c r="E176" s="443"/>
      <c r="F176" s="443"/>
      <c r="G176" s="443"/>
      <c r="H176" s="446"/>
      <c r="I176" s="446"/>
      <c r="J176" s="236" t="str">
        <f>'02-Mapa de riesgo'!G177</f>
        <v>Cumplimiento del procedimiento 134-PRS-12 - Seguimiento a la ejecución de las Reservas Presupuestales</v>
      </c>
      <c r="K176" s="207">
        <f>'02-Mapa de riesgo'!L177</f>
        <v>0</v>
      </c>
      <c r="L176" s="207" t="str">
        <f>'02-Mapa de riesgo'!Q177</f>
        <v xml:space="preserve">Profesional Especializado
</v>
      </c>
      <c r="M176" s="208" t="str">
        <f>'02-Mapa de riesgo'!U177</f>
        <v>Oportuno</v>
      </c>
      <c r="N176" s="208" t="str">
        <f>'02-Mapa de riesgo'!Z177</f>
        <v>Preventivo</v>
      </c>
      <c r="O176" s="449"/>
      <c r="P176" s="157"/>
      <c r="Q176" s="210">
        <f>'02-Mapa de riesgo'!AG177</f>
        <v>0</v>
      </c>
      <c r="R176" s="210">
        <f>'02-Mapa de riesgo'!AH177</f>
        <v>0</v>
      </c>
      <c r="S176" s="211">
        <f>'02-Mapa de riesgo'!AJ177</f>
        <v>0</v>
      </c>
      <c r="T176" s="156"/>
      <c r="U176" s="157"/>
      <c r="V176" s="157"/>
      <c r="W176" s="452"/>
      <c r="X176" s="59"/>
    </row>
    <row r="177" spans="1:24" ht="12.75" customHeight="1" x14ac:dyDescent="0.2">
      <c r="A177" s="444"/>
      <c r="B177" s="444"/>
      <c r="C177" s="444"/>
      <c r="D177" s="444"/>
      <c r="E177" s="444"/>
      <c r="F177" s="444"/>
      <c r="G177" s="444"/>
      <c r="H177" s="447"/>
      <c r="I177" s="447"/>
      <c r="J177" s="236">
        <f>'02-Mapa de riesgo'!G178</f>
        <v>0</v>
      </c>
      <c r="K177" s="207">
        <f>'02-Mapa de riesgo'!L178</f>
        <v>0</v>
      </c>
      <c r="L177" s="207">
        <f>'02-Mapa de riesgo'!Q178</f>
        <v>0</v>
      </c>
      <c r="M177" s="208">
        <f>'02-Mapa de riesgo'!U178</f>
        <v>0</v>
      </c>
      <c r="N177" s="208">
        <f>'02-Mapa de riesgo'!Z178</f>
        <v>0</v>
      </c>
      <c r="O177" s="450"/>
      <c r="P177" s="157"/>
      <c r="Q177" s="210">
        <f>'02-Mapa de riesgo'!AG178</f>
        <v>0</v>
      </c>
      <c r="R177" s="210">
        <f>'02-Mapa de riesgo'!AH178</f>
        <v>0</v>
      </c>
      <c r="S177" s="211">
        <f>'02-Mapa de riesgo'!AJ178</f>
        <v>0</v>
      </c>
      <c r="T177" s="156"/>
      <c r="U177" s="157"/>
      <c r="V177" s="157"/>
      <c r="W177" s="453"/>
      <c r="X177" s="59"/>
    </row>
    <row r="178" spans="1:24" ht="12.75" customHeight="1" x14ac:dyDescent="0.2">
      <c r="A178" s="454">
        <v>57</v>
      </c>
      <c r="B178" s="454" t="str">
        <f>'01-Mapa de Riesgos'!D89</f>
        <v>EXTENSIÓN_PROYECCIÓN_SOCIAL</v>
      </c>
      <c r="C178" s="455" t="str">
        <f>+'01-Mapa de Riesgos'!F89</f>
        <v>NO</v>
      </c>
      <c r="D178" s="455" t="str">
        <f>'01-Mapa de Riesgos'!J89</f>
        <v>Gestión</v>
      </c>
      <c r="E178" s="456" t="str">
        <f>'01-Mapa de Riesgos'!N179</f>
        <v>Posibilidad de afectación reputacional  por no suscribir los contratos   debido a falta de criterios y terminos, en los pliegos de condiciones de las invitaciones públicas o convocatorias públicas</v>
      </c>
      <c r="F178" s="442" t="str">
        <f>'02-Mapa de riesgo'!AD179</f>
        <v>MODERADO</v>
      </c>
      <c r="G178" s="442" t="str">
        <f>'02-Mapa de riesgo'!AE179</f>
        <v xml:space="preserve">Valor girado / Valor total aprobado en Decreto de Liquidación </v>
      </c>
      <c r="H178" s="464"/>
      <c r="I178" s="464"/>
      <c r="J178" s="236" t="str">
        <f>'02-Mapa de riesgo'!G179</f>
        <v>Póliza de seriedad de la oferta por el diez por ciento (10%) del valor de la propuesta y un término de duración de tres (3) meses contados a partir del día de cierre de la invitación pública o convocatoria pública</v>
      </c>
      <c r="K178" s="207">
        <f>'02-Mapa de riesgo'!L179</f>
        <v>0</v>
      </c>
      <c r="L178" s="207" t="str">
        <f>'02-Mapa de riesgo'!Q179</f>
        <v>Jefe Sección de Bienes y suministros</v>
      </c>
      <c r="M178" s="208" t="str">
        <f>'02-Mapa de riesgo'!U179</f>
        <v>Oportuno</v>
      </c>
      <c r="N178" s="208" t="str">
        <f>'02-Mapa de riesgo'!Z179</f>
        <v>Detectivo</v>
      </c>
      <c r="O178" s="448" t="str">
        <f>'02-Mapa de riesgo'!AB179</f>
        <v>ACEPTABLE</v>
      </c>
      <c r="P178" s="157"/>
      <c r="Q178" s="210" t="str">
        <f>'02-Mapa de riesgo'!AG179</f>
        <v>COMPARTIR</v>
      </c>
      <c r="R178" s="210" t="str">
        <f>'02-Mapa de riesgo'!AH179</f>
        <v>Tramitar ante las partes pertinentes lo correspondiente para la activación de la poliza</v>
      </c>
      <c r="S178" s="211" t="str">
        <f>'02-Mapa de riesgo'!AJ179</f>
        <v>JURÍDICA</v>
      </c>
      <c r="T178" s="156"/>
      <c r="U178" s="157"/>
      <c r="V178" s="157"/>
      <c r="W178" s="465"/>
      <c r="X178" s="59"/>
    </row>
    <row r="179" spans="1:24" ht="12.75" customHeight="1" x14ac:dyDescent="0.2">
      <c r="A179" s="443"/>
      <c r="B179" s="443"/>
      <c r="C179" s="443"/>
      <c r="D179" s="443"/>
      <c r="E179" s="443"/>
      <c r="F179" s="443"/>
      <c r="G179" s="443"/>
      <c r="H179" s="446"/>
      <c r="I179" s="446"/>
      <c r="J179" s="236" t="str">
        <f>'02-Mapa de riesgo'!G180</f>
        <v>Seguimiento al Cronograma del proceso de compras.</v>
      </c>
      <c r="K179" s="207">
        <f>'02-Mapa de riesgo'!L180</f>
        <v>0</v>
      </c>
      <c r="L179" s="207" t="str">
        <f>'02-Mapa de riesgo'!Q180</f>
        <v xml:space="preserve">técnico </v>
      </c>
      <c r="M179" s="208" t="str">
        <f>'02-Mapa de riesgo'!U180</f>
        <v>Oportuno</v>
      </c>
      <c r="N179" s="208" t="str">
        <f>'02-Mapa de riesgo'!Z180</f>
        <v>Preventivo</v>
      </c>
      <c r="O179" s="449"/>
      <c r="P179" s="157"/>
      <c r="Q179" s="210" t="str">
        <f>'02-Mapa de riesgo'!AG180</f>
        <v>REDUCIR</v>
      </c>
      <c r="R179" s="210" t="str">
        <f>'02-Mapa de riesgo'!AH180</f>
        <v>Envío de correos de alerta al proveedor</v>
      </c>
      <c r="S179" s="211">
        <f>'02-Mapa de riesgo'!AJ180</f>
        <v>0</v>
      </c>
      <c r="T179" s="156"/>
      <c r="U179" s="157"/>
      <c r="V179" s="157"/>
      <c r="W179" s="452"/>
      <c r="X179" s="59"/>
    </row>
    <row r="180" spans="1:24" ht="12.75" customHeight="1" x14ac:dyDescent="0.2">
      <c r="A180" s="444"/>
      <c r="B180" s="444"/>
      <c r="C180" s="444"/>
      <c r="D180" s="444"/>
      <c r="E180" s="444"/>
      <c r="F180" s="444"/>
      <c r="G180" s="444"/>
      <c r="H180" s="447"/>
      <c r="I180" s="447"/>
      <c r="J180" s="236">
        <f>'02-Mapa de riesgo'!G181</f>
        <v>0</v>
      </c>
      <c r="K180" s="207">
        <f>'02-Mapa de riesgo'!L181</f>
        <v>0</v>
      </c>
      <c r="L180" s="207">
        <f>'02-Mapa de riesgo'!Q181</f>
        <v>0</v>
      </c>
      <c r="M180" s="208">
        <f>'02-Mapa de riesgo'!U181</f>
        <v>0</v>
      </c>
      <c r="N180" s="208">
        <f>'02-Mapa de riesgo'!Z181</f>
        <v>0</v>
      </c>
      <c r="O180" s="450"/>
      <c r="P180" s="157"/>
      <c r="Q180" s="210">
        <f>'02-Mapa de riesgo'!AG181</f>
        <v>0</v>
      </c>
      <c r="R180" s="210">
        <f>'02-Mapa de riesgo'!AH181</f>
        <v>0</v>
      </c>
      <c r="S180" s="211">
        <f>'02-Mapa de riesgo'!AJ181</f>
        <v>0</v>
      </c>
      <c r="T180" s="156"/>
      <c r="U180" s="157"/>
      <c r="V180" s="157"/>
      <c r="W180" s="453"/>
      <c r="X180" s="59"/>
    </row>
    <row r="181" spans="1:24" ht="12.75" customHeight="1" x14ac:dyDescent="0.2">
      <c r="A181" s="454">
        <v>58</v>
      </c>
      <c r="B181" s="454" t="str">
        <f>'01-Mapa de Riesgos'!D92</f>
        <v>DOCENCIA</v>
      </c>
      <c r="C181" s="455" t="str">
        <f>+'01-Mapa de Riesgos'!F92</f>
        <v>NO</v>
      </c>
      <c r="D181" s="455" t="str">
        <f>'01-Mapa de Riesgos'!J92</f>
        <v>Gestión</v>
      </c>
      <c r="E181" s="456" t="str">
        <f>'01-Mapa de Riesgos'!N182</f>
        <v>Posibilidad de afectación reputacional  por falta de control y sanción de conductas del personal vinculado transitoriamente,    debido a ausencia de norma que contenga un regimen disciplinario aplicable a las vinculaciones transitorias (docentes y administrativos)</v>
      </c>
      <c r="F181" s="442" t="str">
        <f>'02-Mapa de riesgo'!AD182</f>
        <v>GRAVE</v>
      </c>
      <c r="G181" s="442" t="str">
        <f>'02-Mapa de riesgo'!AE182</f>
        <v>% de control y sanción = # de quejas recibidas de vinculaciones transitorias /# total de quejas de vinculaciones transitorias tramitadas</v>
      </c>
      <c r="H181" s="464"/>
      <c r="I181" s="464"/>
      <c r="J181" s="236">
        <f>'02-Mapa de riesgo'!G182</f>
        <v>0</v>
      </c>
      <c r="K181" s="207">
        <f>'02-Mapa de riesgo'!L182</f>
        <v>0</v>
      </c>
      <c r="L181" s="207">
        <f>'02-Mapa de riesgo'!Q182</f>
        <v>0</v>
      </c>
      <c r="M181" s="208">
        <f>'02-Mapa de riesgo'!U182</f>
        <v>0</v>
      </c>
      <c r="N181" s="208">
        <f>'02-Mapa de riesgo'!Z182</f>
        <v>0</v>
      </c>
      <c r="O181" s="448" t="str">
        <f>'02-Mapa de riesgo'!AB182</f>
        <v>INEXISTENTE</v>
      </c>
      <c r="P181" s="157"/>
      <c r="Q181" s="210" t="str">
        <f>'02-Mapa de riesgo'!AG182</f>
        <v>TRANSFERIR</v>
      </c>
      <c r="R181" s="210" t="str">
        <f>'02-Mapa de riesgo'!AH182</f>
        <v xml:space="preserve">Recomendar a la Alta Dirección, la expedición de reglamentación </v>
      </c>
      <c r="S181" s="211">
        <f>'02-Mapa de riesgo'!AJ182</f>
        <v>0</v>
      </c>
      <c r="T181" s="156"/>
      <c r="U181" s="157"/>
      <c r="V181" s="157"/>
      <c r="W181" s="465"/>
      <c r="X181" s="59"/>
    </row>
    <row r="182" spans="1:24" ht="12.75" customHeight="1" x14ac:dyDescent="0.2">
      <c r="A182" s="443"/>
      <c r="B182" s="443"/>
      <c r="C182" s="443"/>
      <c r="D182" s="443"/>
      <c r="E182" s="443"/>
      <c r="F182" s="443"/>
      <c r="G182" s="443"/>
      <c r="H182" s="446"/>
      <c r="I182" s="446"/>
      <c r="J182" s="236">
        <f>'02-Mapa de riesgo'!G183</f>
        <v>0</v>
      </c>
      <c r="K182" s="207">
        <f>'02-Mapa de riesgo'!L183</f>
        <v>0</v>
      </c>
      <c r="L182" s="207">
        <f>'02-Mapa de riesgo'!Q183</f>
        <v>0</v>
      </c>
      <c r="M182" s="208">
        <f>'02-Mapa de riesgo'!U183</f>
        <v>0</v>
      </c>
      <c r="N182" s="208">
        <f>'02-Mapa de riesgo'!Z183</f>
        <v>0</v>
      </c>
      <c r="O182" s="449"/>
      <c r="P182" s="157"/>
      <c r="Q182" s="210">
        <f>'02-Mapa de riesgo'!AG183</f>
        <v>0</v>
      </c>
      <c r="R182" s="210">
        <f>'02-Mapa de riesgo'!AH183</f>
        <v>0</v>
      </c>
      <c r="S182" s="211">
        <f>'02-Mapa de riesgo'!AJ183</f>
        <v>0</v>
      </c>
      <c r="T182" s="156"/>
      <c r="U182" s="157"/>
      <c r="V182" s="157"/>
      <c r="W182" s="452"/>
      <c r="X182" s="59"/>
    </row>
    <row r="183" spans="1:24" ht="12.75" customHeight="1" x14ac:dyDescent="0.2">
      <c r="A183" s="444"/>
      <c r="B183" s="444"/>
      <c r="C183" s="444"/>
      <c r="D183" s="444"/>
      <c r="E183" s="444"/>
      <c r="F183" s="444"/>
      <c r="G183" s="444"/>
      <c r="H183" s="447"/>
      <c r="I183" s="447"/>
      <c r="J183" s="236">
        <f>'02-Mapa de riesgo'!G184</f>
        <v>0</v>
      </c>
      <c r="K183" s="207">
        <f>'02-Mapa de riesgo'!L184</f>
        <v>0</v>
      </c>
      <c r="L183" s="207">
        <f>'02-Mapa de riesgo'!Q184</f>
        <v>0</v>
      </c>
      <c r="M183" s="208">
        <f>'02-Mapa de riesgo'!U184</f>
        <v>0</v>
      </c>
      <c r="N183" s="208">
        <f>'02-Mapa de riesgo'!Z184</f>
        <v>0</v>
      </c>
      <c r="O183" s="450"/>
      <c r="P183" s="157"/>
      <c r="Q183" s="210">
        <f>'02-Mapa de riesgo'!AG184</f>
        <v>0</v>
      </c>
      <c r="R183" s="210">
        <f>'02-Mapa de riesgo'!AH184</f>
        <v>0</v>
      </c>
      <c r="S183" s="211">
        <f>'02-Mapa de riesgo'!AJ184</f>
        <v>0</v>
      </c>
      <c r="T183" s="156"/>
      <c r="U183" s="157"/>
      <c r="V183" s="157"/>
      <c r="W183" s="453"/>
      <c r="X183" s="59"/>
    </row>
    <row r="184" spans="1:24" ht="12.75" customHeight="1" x14ac:dyDescent="0.2">
      <c r="A184" s="454">
        <v>59</v>
      </c>
      <c r="B184" s="454" t="str">
        <f>'01-Mapa de Riesgos'!D95</f>
        <v>ADMINISTRACIÓN_INSTITUCIONAL</v>
      </c>
      <c r="C184" s="455" t="str">
        <f>+'01-Mapa de Riesgos'!F95</f>
        <v>NO</v>
      </c>
      <c r="D184" s="455" t="str">
        <f>'01-Mapa de Riesgos'!J95</f>
        <v>Gestión</v>
      </c>
      <c r="E184" s="456" t="str">
        <f>'01-Mapa de Riesgos'!N185</f>
        <v>Posibilidad de pérdida reputacional  por decisiones viciadas,    debido a intimidación o amenzas, con efecto a la seguridad, salud, e integridad del personal del proceso de Gestión Disciplinaria.</v>
      </c>
      <c r="F184" s="442" t="str">
        <f>'02-Mapa de riesgo'!AD185</f>
        <v>LEVE</v>
      </c>
      <c r="G184" s="442" t="str">
        <f>'02-Mapa de riesgo'!AE185</f>
        <v xml:space="preserve">% amenazas o intimidaciones =# de amenazas recibidas / # total de casos de estudiantes recibidos </v>
      </c>
      <c r="H184" s="463"/>
      <c r="I184" s="464"/>
      <c r="J184" s="236">
        <f>'02-Mapa de riesgo'!G185</f>
        <v>0</v>
      </c>
      <c r="K184" s="207">
        <f>'02-Mapa de riesgo'!L185</f>
        <v>0</v>
      </c>
      <c r="L184" s="207">
        <f>'02-Mapa de riesgo'!Q185</f>
        <v>0</v>
      </c>
      <c r="M184" s="208">
        <f>'02-Mapa de riesgo'!U185</f>
        <v>0</v>
      </c>
      <c r="N184" s="208">
        <f>'02-Mapa de riesgo'!Z185</f>
        <v>0</v>
      </c>
      <c r="O184" s="448" t="str">
        <f>'02-Mapa de riesgo'!AB185</f>
        <v>INEXISTENTE</v>
      </c>
      <c r="P184" s="157"/>
      <c r="Q184" s="210" t="str">
        <f>'02-Mapa de riesgo'!AG185</f>
        <v>ASUMIR</v>
      </c>
      <c r="R184" s="210">
        <f>'02-Mapa de riesgo'!AH185</f>
        <v>0</v>
      </c>
      <c r="S184" s="211">
        <f>'02-Mapa de riesgo'!AJ185</f>
        <v>0</v>
      </c>
      <c r="T184" s="156"/>
      <c r="U184" s="157"/>
      <c r="V184" s="157"/>
      <c r="W184" s="465"/>
      <c r="X184" s="59"/>
    </row>
    <row r="185" spans="1:24" ht="12.75" customHeight="1" x14ac:dyDescent="0.2">
      <c r="A185" s="443"/>
      <c r="B185" s="443"/>
      <c r="C185" s="443"/>
      <c r="D185" s="443"/>
      <c r="E185" s="443"/>
      <c r="F185" s="443"/>
      <c r="G185" s="443"/>
      <c r="H185" s="446"/>
      <c r="I185" s="446"/>
      <c r="J185" s="236">
        <f>'02-Mapa de riesgo'!G186</f>
        <v>0</v>
      </c>
      <c r="K185" s="207">
        <f>'02-Mapa de riesgo'!L186</f>
        <v>0</v>
      </c>
      <c r="L185" s="207">
        <f>'02-Mapa de riesgo'!Q186</f>
        <v>0</v>
      </c>
      <c r="M185" s="208">
        <f>'02-Mapa de riesgo'!U186</f>
        <v>0</v>
      </c>
      <c r="N185" s="208">
        <f>'02-Mapa de riesgo'!Z186</f>
        <v>0</v>
      </c>
      <c r="O185" s="449"/>
      <c r="P185" s="157"/>
      <c r="Q185" s="210" t="str">
        <f>'02-Mapa de riesgo'!AG186</f>
        <v>ASUMIR</v>
      </c>
      <c r="R185" s="210">
        <f>'02-Mapa de riesgo'!AH186</f>
        <v>0</v>
      </c>
      <c r="S185" s="211">
        <f>'02-Mapa de riesgo'!AJ186</f>
        <v>0</v>
      </c>
      <c r="T185" s="156"/>
      <c r="U185" s="157"/>
      <c r="V185" s="157"/>
      <c r="W185" s="452"/>
      <c r="X185" s="59"/>
    </row>
    <row r="186" spans="1:24" ht="12.75" customHeight="1" x14ac:dyDescent="0.2">
      <c r="A186" s="444"/>
      <c r="B186" s="444"/>
      <c r="C186" s="444"/>
      <c r="D186" s="444"/>
      <c r="E186" s="444"/>
      <c r="F186" s="444"/>
      <c r="G186" s="444"/>
      <c r="H186" s="447"/>
      <c r="I186" s="447"/>
      <c r="J186" s="236">
        <f>'02-Mapa de riesgo'!G187</f>
        <v>0</v>
      </c>
      <c r="K186" s="207">
        <f>'02-Mapa de riesgo'!L187</f>
        <v>0</v>
      </c>
      <c r="L186" s="207">
        <f>'02-Mapa de riesgo'!Q187</f>
        <v>0</v>
      </c>
      <c r="M186" s="208">
        <f>'02-Mapa de riesgo'!U187</f>
        <v>0</v>
      </c>
      <c r="N186" s="208">
        <f>'02-Mapa de riesgo'!Z187</f>
        <v>0</v>
      </c>
      <c r="O186" s="450"/>
      <c r="P186" s="157"/>
      <c r="Q186" s="210" t="str">
        <f>'02-Mapa de riesgo'!AG187</f>
        <v>ASUMIR</v>
      </c>
      <c r="R186" s="210">
        <f>'02-Mapa de riesgo'!AH187</f>
        <v>0</v>
      </c>
      <c r="S186" s="211">
        <f>'02-Mapa de riesgo'!AJ187</f>
        <v>0</v>
      </c>
      <c r="T186" s="156"/>
      <c r="U186" s="157"/>
      <c r="V186" s="157"/>
      <c r="W186" s="453"/>
      <c r="X186" s="59"/>
    </row>
    <row r="187" spans="1:24" ht="12.75" customHeight="1" x14ac:dyDescent="0.2">
      <c r="A187" s="454">
        <v>60</v>
      </c>
      <c r="B187" s="454" t="str">
        <f>'01-Mapa de Riesgos'!D98</f>
        <v>ADMINISTRACIÓN_INSTITUCIONAL</v>
      </c>
      <c r="C187" s="455" t="str">
        <f>+'01-Mapa de Riesgos'!F98</f>
        <v>NO</v>
      </c>
      <c r="D187" s="455" t="str">
        <f>'01-Mapa de Riesgos'!J98</f>
        <v>Gestión</v>
      </c>
      <c r="E187" s="456" t="str">
        <f>'01-Mapa de Riesgos'!N188</f>
        <v xml:space="preserve">Posibilidad de afectación económica y reputacional  por reclamaciones de los usuarios,   debido a la prestación inoportuna de las solicitudes de servicio,a la falta de seguimiento de los servicios internos solicitados, programados y ejecutados; y a la falta de revisión y atención a la ejecución a las recomendaciones presentadas en mantenimiento de equipos y servicios. </v>
      </c>
      <c r="F187" s="442" t="str">
        <f>'02-Mapa de riesgo'!AD188</f>
        <v>LEVE</v>
      </c>
      <c r="G187" s="442" t="str">
        <f>'02-Mapa de riesgo'!AE188</f>
        <v>No. de inconformidades en el servicio / No. De servicios y contratos programados x 100</v>
      </c>
      <c r="H187" s="464"/>
      <c r="I187" s="464"/>
      <c r="J187" s="236" t="str">
        <f>'02-Mapa de riesgo'!G188</f>
        <v>Encuestas de satisfacción con los usuarios</v>
      </c>
      <c r="K187" s="207">
        <f>'02-Mapa de riesgo'!L188</f>
        <v>0</v>
      </c>
      <c r="L187" s="207" t="str">
        <f>'02-Mapa de riesgo'!Q188</f>
        <v>Jefe Mantenimiento institucional</v>
      </c>
      <c r="M187" s="208" t="str">
        <f>'02-Mapa de riesgo'!U188</f>
        <v>Oportuno</v>
      </c>
      <c r="N187" s="208" t="str">
        <f>'02-Mapa de riesgo'!Z188</f>
        <v>Preventivo</v>
      </c>
      <c r="O187" s="448" t="str">
        <f>'02-Mapa de riesgo'!AB188</f>
        <v>ACEPTABLE</v>
      </c>
      <c r="P187" s="157"/>
      <c r="Q187" s="210" t="str">
        <f>'02-Mapa de riesgo'!AG188</f>
        <v>ASUMIR</v>
      </c>
      <c r="R187" s="210">
        <f>'02-Mapa de riesgo'!AH188</f>
        <v>0</v>
      </c>
      <c r="S187" s="211">
        <f>'02-Mapa de riesgo'!AJ188</f>
        <v>0</v>
      </c>
      <c r="T187" s="156"/>
      <c r="U187" s="157"/>
      <c r="V187" s="157"/>
      <c r="W187" s="465"/>
      <c r="X187" s="59"/>
    </row>
    <row r="188" spans="1:24" ht="12.75" customHeight="1" x14ac:dyDescent="0.2">
      <c r="A188" s="443"/>
      <c r="B188" s="443"/>
      <c r="C188" s="443"/>
      <c r="D188" s="443"/>
      <c r="E188" s="443"/>
      <c r="F188" s="443"/>
      <c r="G188" s="443"/>
      <c r="H188" s="446"/>
      <c r="I188" s="446"/>
      <c r="J188" s="236">
        <f>'02-Mapa de riesgo'!G189</f>
        <v>0</v>
      </c>
      <c r="K188" s="207">
        <f>'02-Mapa de riesgo'!L189</f>
        <v>0</v>
      </c>
      <c r="L188" s="207">
        <f>'02-Mapa de riesgo'!Q189</f>
        <v>0</v>
      </c>
      <c r="M188" s="208">
        <f>'02-Mapa de riesgo'!U189</f>
        <v>0</v>
      </c>
      <c r="N188" s="208">
        <f>'02-Mapa de riesgo'!Z189</f>
        <v>0</v>
      </c>
      <c r="O188" s="449"/>
      <c r="P188" s="157"/>
      <c r="Q188" s="210">
        <f>'02-Mapa de riesgo'!AG189</f>
        <v>0</v>
      </c>
      <c r="R188" s="210">
        <f>'02-Mapa de riesgo'!AH189</f>
        <v>0</v>
      </c>
      <c r="S188" s="211">
        <f>'02-Mapa de riesgo'!AJ189</f>
        <v>0</v>
      </c>
      <c r="T188" s="156"/>
      <c r="U188" s="157"/>
      <c r="V188" s="157"/>
      <c r="W188" s="452"/>
      <c r="X188" s="59"/>
    </row>
    <row r="189" spans="1:24" ht="12.75" customHeight="1" x14ac:dyDescent="0.2">
      <c r="A189" s="444"/>
      <c r="B189" s="444"/>
      <c r="C189" s="444"/>
      <c r="D189" s="444"/>
      <c r="E189" s="444"/>
      <c r="F189" s="444"/>
      <c r="G189" s="444"/>
      <c r="H189" s="447"/>
      <c r="I189" s="447"/>
      <c r="J189" s="236" t="str">
        <f>'02-Mapa de riesgo'!G190</f>
        <v>Revisión y seguimiento en las diferentes áreas para verificación de servicios y estado de la infraestructura y equipos.</v>
      </c>
      <c r="K189" s="207">
        <f>'02-Mapa de riesgo'!L190</f>
        <v>0</v>
      </c>
      <c r="L189" s="207" t="str">
        <f>'02-Mapa de riesgo'!Q190</f>
        <v>Jefe de Servicios
Jefe de Mantenimiento</v>
      </c>
      <c r="M189" s="208" t="str">
        <f>'02-Mapa de riesgo'!U190</f>
        <v>Oportuno</v>
      </c>
      <c r="N189" s="208" t="str">
        <f>'02-Mapa de riesgo'!Z190</f>
        <v>Preventivo</v>
      </c>
      <c r="O189" s="450"/>
      <c r="P189" s="157"/>
      <c r="Q189" s="210" t="str">
        <f>'02-Mapa de riesgo'!AG190</f>
        <v>ASUMIR</v>
      </c>
      <c r="R189" s="210">
        <f>'02-Mapa de riesgo'!AH190</f>
        <v>0</v>
      </c>
      <c r="S189" s="211">
        <f>'02-Mapa de riesgo'!AJ190</f>
        <v>0</v>
      </c>
      <c r="T189" s="156"/>
      <c r="U189" s="157"/>
      <c r="V189" s="157"/>
      <c r="W189" s="453"/>
      <c r="X189" s="59"/>
    </row>
    <row r="190" spans="1:24" ht="12.75" customHeight="1" x14ac:dyDescent="0.2">
      <c r="A190" s="454">
        <v>61</v>
      </c>
      <c r="B190" s="457" t="e">
        <f>'01-Mapa de Riesgos'!#REF!</f>
        <v>#REF!</v>
      </c>
      <c r="C190" s="456" t="e">
        <f>+'01-Mapa de Riesgos'!#REF!</f>
        <v>#REF!</v>
      </c>
      <c r="D190" s="456" t="e">
        <f>'01-Mapa de Riesgos'!#REF!</f>
        <v>#REF!</v>
      </c>
      <c r="E190" s="456" t="str">
        <f>'01-Mapa de Riesgos'!N191</f>
        <v>Posibilidad de afectación económica y reputacional  por demandas o multas,   debido a la falta de seguimiento al trámite de pago, entrega de la factura por parte del proveedor en un lugar diferente al almacén general o diligenciamiento oporturno del acta de recibido a satisfacción por parte de los proveedores de bienes.</v>
      </c>
      <c r="F190" s="442" t="str">
        <f>'02-Mapa de riesgo'!AD191</f>
        <v>MODERADO</v>
      </c>
      <c r="G190" s="442" t="str">
        <f>'02-Mapa de riesgo'!AE191</f>
        <v>Número de facturas pagadas fuera de las fechas establecidas por el proveedor.</v>
      </c>
      <c r="H190" s="445"/>
      <c r="I190" s="445"/>
      <c r="J190" s="236" t="str">
        <f>'02-Mapa de riesgo'!G191</f>
        <v>Seguimiento a través de correo  especial con los funcionarios que intervienen el proceso tanto de Almacén General como de Contabilidad</v>
      </c>
      <c r="K190" s="207">
        <f>'02-Mapa de riesgo'!L191</f>
        <v>0</v>
      </c>
      <c r="L190" s="207" t="str">
        <f>'02-Mapa de riesgo'!Q191</f>
        <v>Transitorio: Auxiliar Administrativo</v>
      </c>
      <c r="M190" s="208" t="str">
        <f>'02-Mapa de riesgo'!U191</f>
        <v>Oportuno</v>
      </c>
      <c r="N190" s="208" t="str">
        <f>'02-Mapa de riesgo'!Z191</f>
        <v>Preventivo</v>
      </c>
      <c r="O190" s="448" t="str">
        <f>'02-Mapa de riesgo'!AB191</f>
        <v>ACEPTABLE</v>
      </c>
      <c r="P190" s="157"/>
      <c r="Q190" s="210" t="str">
        <f>'02-Mapa de riesgo'!AG191</f>
        <v>REDUCIR</v>
      </c>
      <c r="R190" s="210" t="str">
        <f>'02-Mapa de riesgo'!AH191</f>
        <v>Registro de seguimiento a las facturas.</v>
      </c>
      <c r="S190" s="211">
        <f>'02-Mapa de riesgo'!AJ191</f>
        <v>0</v>
      </c>
      <c r="T190" s="156"/>
      <c r="U190" s="157"/>
      <c r="V190" s="157"/>
      <c r="W190" s="451"/>
      <c r="X190" s="159"/>
    </row>
    <row r="191" spans="1:24" ht="12.75" customHeight="1" x14ac:dyDescent="0.2">
      <c r="A191" s="443"/>
      <c r="B191" s="443"/>
      <c r="C191" s="443"/>
      <c r="D191" s="443"/>
      <c r="E191" s="443"/>
      <c r="F191" s="443"/>
      <c r="G191" s="443"/>
      <c r="H191" s="446"/>
      <c r="I191" s="446"/>
      <c r="J191" s="236" t="str">
        <f>'02-Mapa de riesgo'!G192</f>
        <v>Realizar seguimiento a los pagos a proveedores a través de modulo consultas de PCT</v>
      </c>
      <c r="K191" s="207">
        <f>'02-Mapa de riesgo'!L192</f>
        <v>0</v>
      </c>
      <c r="L191" s="207" t="str">
        <f>'02-Mapa de riesgo'!Q192</f>
        <v>Jefe Almacén General e inventarios</v>
      </c>
      <c r="M191" s="208" t="str">
        <f>'02-Mapa de riesgo'!U192</f>
        <v>Oportuno</v>
      </c>
      <c r="N191" s="208" t="str">
        <f>'02-Mapa de riesgo'!Z192</f>
        <v>Preventivo</v>
      </c>
      <c r="O191" s="449"/>
      <c r="P191" s="157"/>
      <c r="Q191" s="210" t="str">
        <f>'02-Mapa de riesgo'!AG192</f>
        <v>REDUCIR</v>
      </c>
      <c r="R191" s="210" t="str">
        <f>'02-Mapa de riesgo'!AH192</f>
        <v>Contactar a los encargados de los pagos que esten pendientes.</v>
      </c>
      <c r="S191" s="211">
        <f>'02-Mapa de riesgo'!AJ192</f>
        <v>0</v>
      </c>
      <c r="T191" s="156"/>
      <c r="U191" s="157"/>
      <c r="V191" s="157"/>
      <c r="W191" s="452"/>
      <c r="X191" s="159"/>
    </row>
    <row r="192" spans="1:24" ht="12.75" customHeight="1" x14ac:dyDescent="0.2">
      <c r="A192" s="444"/>
      <c r="B192" s="444"/>
      <c r="C192" s="444"/>
      <c r="D192" s="444"/>
      <c r="E192" s="444"/>
      <c r="F192" s="444"/>
      <c r="G192" s="444"/>
      <c r="H192" s="447"/>
      <c r="I192" s="447"/>
      <c r="J192" s="236" t="str">
        <f>'02-Mapa de riesgo'!G193</f>
        <v xml:space="preserve">Revisar diarimente correos enviados a los supervisores para la firma de actas </v>
      </c>
      <c r="K192" s="207">
        <f>'02-Mapa de riesgo'!L193</f>
        <v>0</v>
      </c>
      <c r="L192" s="207" t="str">
        <f>'02-Mapa de riesgo'!Q193</f>
        <v>Transitorio: Auxiliar Administrativo</v>
      </c>
      <c r="M192" s="208" t="str">
        <f>'02-Mapa de riesgo'!U193</f>
        <v>Oportuno</v>
      </c>
      <c r="N192" s="208" t="str">
        <f>'02-Mapa de riesgo'!Z193</f>
        <v>Preventivo</v>
      </c>
      <c r="O192" s="450"/>
      <c r="P192" s="157"/>
      <c r="Q192" s="210" t="str">
        <f>'02-Mapa de riesgo'!AG193</f>
        <v>REDUCIR</v>
      </c>
      <c r="R192" s="210" t="str">
        <f>'02-Mapa de riesgo'!AH193</f>
        <v>Contactar a los jefes inmediatos de los supervisores para agilizar el proceso.</v>
      </c>
      <c r="S192" s="211">
        <f>'02-Mapa de riesgo'!AJ193</f>
        <v>0</v>
      </c>
      <c r="T192" s="156"/>
      <c r="U192" s="157"/>
      <c r="V192" s="157"/>
      <c r="W192" s="453"/>
      <c r="X192" s="159"/>
    </row>
    <row r="193" spans="1:24" ht="12.75" customHeight="1" x14ac:dyDescent="0.2">
      <c r="A193" s="454">
        <v>62</v>
      </c>
      <c r="B193" s="454" t="e">
        <f>'01-Mapa de Riesgos'!#REF!</f>
        <v>#REF!</v>
      </c>
      <c r="C193" s="455" t="e">
        <f>+'01-Mapa de Riesgos'!#REF!</f>
        <v>#REF!</v>
      </c>
      <c r="D193" s="455" t="e">
        <f>'01-Mapa de Riesgos'!#REF!</f>
        <v>#REF!</v>
      </c>
      <c r="E193" s="456" t="str">
        <f>'01-Mapa de Riesgos'!N194</f>
        <v>Posibilidad de afectación económica y reputacional  por la suspención de las actividades academicas y administrativas,   debido al agotamiento de las reservas de agua en el campus universitario, para la atención de las necesidades basicas de salubridad.</v>
      </c>
      <c r="F193" s="442" t="str">
        <f>'02-Mapa de riesgo'!AD194</f>
        <v>MODERADO</v>
      </c>
      <c r="G193" s="442" t="str">
        <f>'02-Mapa de riesgo'!AE194</f>
        <v>Número de veces que se suspenden las actividades académicas o administrativas por agotamiento de las reservas de agua durante la vigencia en actividades no programadas</v>
      </c>
      <c r="H193" s="464"/>
      <c r="I193" s="464"/>
      <c r="J193" s="236" t="str">
        <f>'02-Mapa de riesgo'!G194</f>
        <v>Revisión periódica de los niveles de los tanques de almacenamiento de agua</v>
      </c>
      <c r="K193" s="207">
        <f>'02-Mapa de riesgo'!L194</f>
        <v>0</v>
      </c>
      <c r="L193" s="207" t="str">
        <f>'02-Mapa de riesgo'!Q194</f>
        <v>Trabajador Oficial</v>
      </c>
      <c r="M193" s="208" t="str">
        <f>'02-Mapa de riesgo'!U194</f>
        <v>Oportuno</v>
      </c>
      <c r="N193" s="208" t="str">
        <f>'02-Mapa de riesgo'!Z194</f>
        <v>Detectivo</v>
      </c>
      <c r="O193" s="448" t="str">
        <f>'02-Mapa de riesgo'!AB194</f>
        <v>ACEPTABLE</v>
      </c>
      <c r="P193" s="157"/>
      <c r="Q193" s="210" t="str">
        <f>'02-Mapa de riesgo'!AG194</f>
        <v>REDUCIR</v>
      </c>
      <c r="R193" s="210" t="str">
        <f>'02-Mapa de riesgo'!AH194</f>
        <v>Gestionar los niveles adecuados en cada uno de los tanques del campus universitario.</v>
      </c>
      <c r="S193" s="211">
        <f>'02-Mapa de riesgo'!AJ194</f>
        <v>0</v>
      </c>
      <c r="T193" s="156"/>
      <c r="U193" s="157"/>
      <c r="V193" s="157"/>
      <c r="W193" s="465"/>
      <c r="X193" s="159"/>
    </row>
    <row r="194" spans="1:24" ht="12.75" customHeight="1" x14ac:dyDescent="0.2">
      <c r="A194" s="443"/>
      <c r="B194" s="443"/>
      <c r="C194" s="443"/>
      <c r="D194" s="443"/>
      <c r="E194" s="443"/>
      <c r="F194" s="443"/>
      <c r="G194" s="443"/>
      <c r="H194" s="446"/>
      <c r="I194" s="446"/>
      <c r="J194" s="236" t="str">
        <f>'02-Mapa de riesgo'!G195</f>
        <v>Mantenimiento preventivo sistemas de bombeo en los tanques de reserva de agua</v>
      </c>
      <c r="K194" s="207">
        <f>'02-Mapa de riesgo'!L195</f>
        <v>0</v>
      </c>
      <c r="L194" s="207" t="str">
        <f>'02-Mapa de riesgo'!Q195</f>
        <v>Trabajador Oficial</v>
      </c>
      <c r="M194" s="208" t="str">
        <f>'02-Mapa de riesgo'!U195</f>
        <v>Oportuno</v>
      </c>
      <c r="N194" s="208" t="str">
        <f>'02-Mapa de riesgo'!Z195</f>
        <v>Preventivo</v>
      </c>
      <c r="O194" s="449"/>
      <c r="P194" s="157"/>
      <c r="Q194" s="210" t="str">
        <f>'02-Mapa de riesgo'!AG195</f>
        <v>REDUCIR</v>
      </c>
      <c r="R194" s="210" t="str">
        <f>'02-Mapa de riesgo'!AH195</f>
        <v>Verificar reportes de mantenimiento y recomendaciones enviados por la empresa contratista</v>
      </c>
      <c r="S194" s="211">
        <f>'02-Mapa de riesgo'!AJ195</f>
        <v>0</v>
      </c>
      <c r="T194" s="156"/>
      <c r="U194" s="157"/>
      <c r="V194" s="157"/>
      <c r="W194" s="452"/>
      <c r="X194" s="461"/>
    </row>
    <row r="195" spans="1:24" ht="12.75" customHeight="1" x14ac:dyDescent="0.2">
      <c r="A195" s="444"/>
      <c r="B195" s="444"/>
      <c r="C195" s="444"/>
      <c r="D195" s="444"/>
      <c r="E195" s="444"/>
      <c r="F195" s="444"/>
      <c r="G195" s="444"/>
      <c r="H195" s="447"/>
      <c r="I195" s="447"/>
      <c r="J195" s="236" t="str">
        <f>'02-Mapa de riesgo'!G196</f>
        <v>Verificación pagos del servicio de agua realizados por la Universidad.</v>
      </c>
      <c r="K195" s="207">
        <f>'02-Mapa de riesgo'!L196</f>
        <v>0</v>
      </c>
      <c r="L195" s="207" t="str">
        <f>'02-Mapa de riesgo'!Q196</f>
        <v>Trabajador Oficial</v>
      </c>
      <c r="M195" s="208" t="str">
        <f>'02-Mapa de riesgo'!U196</f>
        <v>Oportuno</v>
      </c>
      <c r="N195" s="208" t="str">
        <f>'02-Mapa de riesgo'!Z196</f>
        <v>Detectivo</v>
      </c>
      <c r="O195" s="450"/>
      <c r="P195" s="157"/>
      <c r="Q195" s="210" t="str">
        <f>'02-Mapa de riesgo'!AG196</f>
        <v>REDUCIR</v>
      </c>
      <c r="R195" s="210" t="str">
        <f>'02-Mapa de riesgo'!AH196</f>
        <v>Verificar soporte de debitos automaticos de pago de servicios publicos.</v>
      </c>
      <c r="S195" s="211">
        <f>'02-Mapa de riesgo'!AJ196</f>
        <v>0</v>
      </c>
      <c r="T195" s="156"/>
      <c r="U195" s="157"/>
      <c r="V195" s="157"/>
      <c r="W195" s="453"/>
      <c r="X195" s="462"/>
    </row>
    <row r="196" spans="1:24" ht="12.75" customHeight="1" x14ac:dyDescent="0.2">
      <c r="A196" s="454">
        <v>63</v>
      </c>
      <c r="B196" s="454" t="e">
        <f>'01-Mapa de Riesgos'!#REF!</f>
        <v>#REF!</v>
      </c>
      <c r="C196" s="455" t="e">
        <f>+'01-Mapa de Riesgos'!#REF!</f>
        <v>#REF!</v>
      </c>
      <c r="D196" s="455" t="e">
        <f>'01-Mapa de Riesgos'!#REF!</f>
        <v>#REF!</v>
      </c>
      <c r="E196" s="456" t="str">
        <f>'01-Mapa de Riesgos'!N197</f>
        <v>Posibilidad de afectación económica y reputacional  por consumo y venta ilegal de sustancias psicoactivas y alcohol, riñas, fiestas no autorizadas, ingreso no controlado de personas ajenas a la comunidad universitaria,   a causa de actividades realizadas al interior del campus, contrarias a las normas, leyes y reglamentos.</v>
      </c>
      <c r="F196" s="442" t="str">
        <f>'02-Mapa de riesgo'!AD197</f>
        <v>GRAVE</v>
      </c>
      <c r="G196" s="442" t="str">
        <f>'02-Mapa de riesgo'!AE197</f>
        <v>(Suma (Evento *Peso)/población Universitaria) * 100 
Nota: Peso es de manejo interno de GSI.</v>
      </c>
      <c r="H196" s="463"/>
      <c r="I196" s="464"/>
      <c r="J196" s="236" t="str">
        <f>'02-Mapa de riesgo'!G197</f>
        <v>Reglamento estudiantil art. 118</v>
      </c>
      <c r="K196" s="207">
        <f>'02-Mapa de riesgo'!L197</f>
        <v>0</v>
      </c>
      <c r="L196" s="207" t="str">
        <f>'02-Mapa de riesgo'!Q197</f>
        <v>Vigilancia (Contratista)</v>
      </c>
      <c r="M196" s="208" t="str">
        <f>'02-Mapa de riesgo'!U197</f>
        <v>Oportuno</v>
      </c>
      <c r="N196" s="208" t="str">
        <f>'02-Mapa de riesgo'!Z197</f>
        <v>Preventivo</v>
      </c>
      <c r="O196" s="448" t="str">
        <f>'02-Mapa de riesgo'!AB197</f>
        <v>ACEPTABLE</v>
      </c>
      <c r="P196" s="157"/>
      <c r="Q196" s="210" t="str">
        <f>'02-Mapa de riesgo'!AG197</f>
        <v>COMPARTIR</v>
      </c>
      <c r="R196" s="210" t="str">
        <f>'02-Mapa de riesgo'!AH197</f>
        <v>Reportes de estudiantes que incumplen con el reglamento estudiantil.</v>
      </c>
      <c r="S196" s="211" t="str">
        <f>'02-Mapa de riesgo'!AJ197</f>
        <v>Gestión Disciplinaria</v>
      </c>
      <c r="T196" s="156"/>
      <c r="U196" s="157"/>
      <c r="V196" s="157"/>
      <c r="W196" s="465"/>
      <c r="X196" s="59"/>
    </row>
    <row r="197" spans="1:24" ht="12.75" customHeight="1" x14ac:dyDescent="0.2">
      <c r="A197" s="443"/>
      <c r="B197" s="443"/>
      <c r="C197" s="443"/>
      <c r="D197" s="443"/>
      <c r="E197" s="443"/>
      <c r="F197" s="443"/>
      <c r="G197" s="443"/>
      <c r="H197" s="446"/>
      <c r="I197" s="446"/>
      <c r="J197" s="236" t="str">
        <f>'02-Mapa de riesgo'!G198</f>
        <v>Acuerdo 16 del consejo superior de julio 2004</v>
      </c>
      <c r="K197" s="207">
        <f>'02-Mapa de riesgo'!L198</f>
        <v>0</v>
      </c>
      <c r="L197" s="207" t="str">
        <f>'02-Mapa de riesgo'!Q198</f>
        <v>Directivo Grado 21 
VRSBU</v>
      </c>
      <c r="M197" s="208" t="str">
        <f>'02-Mapa de riesgo'!U198</f>
        <v>Oportuno</v>
      </c>
      <c r="N197" s="208" t="str">
        <f>'02-Mapa de riesgo'!Z198</f>
        <v>Preventivo</v>
      </c>
      <c r="O197" s="449"/>
      <c r="P197" s="157"/>
      <c r="Q197" s="210" t="str">
        <f>'02-Mapa de riesgo'!AG198</f>
        <v>COMPARTIR</v>
      </c>
      <c r="R197" s="210" t="str">
        <f>'02-Mapa de riesgo'!AH198</f>
        <v>Reportes por parte de la comunidad universitaria.</v>
      </c>
      <c r="S197" s="211" t="str">
        <f>'02-Mapa de riesgo'!AJ198</f>
        <v xml:space="preserve">Vicerrectoria de Resposabilidad social y Bienestar Universitario. </v>
      </c>
      <c r="T197" s="156"/>
      <c r="U197" s="157"/>
      <c r="V197" s="157"/>
      <c r="W197" s="452"/>
      <c r="X197" s="59"/>
    </row>
    <row r="198" spans="1:24" ht="12.75" customHeight="1" x14ac:dyDescent="0.2">
      <c r="A198" s="444"/>
      <c r="B198" s="444"/>
      <c r="C198" s="444"/>
      <c r="D198" s="444"/>
      <c r="E198" s="444"/>
      <c r="F198" s="444"/>
      <c r="G198" s="444"/>
      <c r="H198" s="447"/>
      <c r="I198" s="447"/>
      <c r="J198" s="236">
        <f>'02-Mapa de riesgo'!G199</f>
        <v>0</v>
      </c>
      <c r="K198" s="207">
        <f>'02-Mapa de riesgo'!L199</f>
        <v>0</v>
      </c>
      <c r="L198" s="207">
        <f>'02-Mapa de riesgo'!Q199</f>
        <v>0</v>
      </c>
      <c r="M198" s="208">
        <f>'02-Mapa de riesgo'!U199</f>
        <v>0</v>
      </c>
      <c r="N198" s="208">
        <f>'02-Mapa de riesgo'!Z199</f>
        <v>0</v>
      </c>
      <c r="O198" s="450"/>
      <c r="P198" s="157"/>
      <c r="Q198" s="210">
        <f>'02-Mapa de riesgo'!AG199</f>
        <v>0</v>
      </c>
      <c r="R198" s="210">
        <f>'02-Mapa de riesgo'!AH199</f>
        <v>0</v>
      </c>
      <c r="S198" s="211">
        <f>'02-Mapa de riesgo'!AJ199</f>
        <v>0</v>
      </c>
      <c r="T198" s="156"/>
      <c r="U198" s="157"/>
      <c r="V198" s="157"/>
      <c r="W198" s="453"/>
      <c r="X198" s="59"/>
    </row>
    <row r="199" spans="1:24" ht="12.75" customHeight="1" x14ac:dyDescent="0.2">
      <c r="A199" s="454">
        <v>64</v>
      </c>
      <c r="B199" s="454" t="e">
        <f>'01-Mapa de Riesgos'!#REF!</f>
        <v>#REF!</v>
      </c>
      <c r="C199" s="455" t="e">
        <f>+'01-Mapa de Riesgos'!#REF!</f>
        <v>#REF!</v>
      </c>
      <c r="D199" s="455" t="e">
        <f>'01-Mapa de Riesgos'!#REF!</f>
        <v>#REF!</v>
      </c>
      <c r="E199" s="456" t="str">
        <f>'01-Mapa de Riesgos'!N200</f>
        <v>Posibilidad de perdida de disponibilidad  por falta de acceso a los servicios en red,   debido a fallas electricas y obsolecencia tecnologica.</v>
      </c>
      <c r="F199" s="442" t="str">
        <f>'02-Mapa de riesgo'!AD200</f>
        <v>MODERADO</v>
      </c>
      <c r="G199" s="442" t="str">
        <f>'02-Mapa de riesgo'!AE200</f>
        <v>dias de falla de acceso a toda la red/dias del año</v>
      </c>
      <c r="H199" s="464"/>
      <c r="I199" s="464"/>
      <c r="J199" s="236" t="str">
        <f>'02-Mapa de riesgo'!G200</f>
        <v>Tener un plan de reposicion para estos equipos anual y contar con el presupuesto para realizar esta renovación tecnologica</v>
      </c>
      <c r="K199" s="207">
        <f>'02-Mapa de riesgo'!L200</f>
        <v>0</v>
      </c>
      <c r="L199" s="207" t="str">
        <f>'02-Mapa de riesgo'!Q200</f>
        <v>Director administrativo grado 17</v>
      </c>
      <c r="M199" s="208" t="str">
        <f>'02-Mapa de riesgo'!U200</f>
        <v>Oportuno</v>
      </c>
      <c r="N199" s="208" t="str">
        <f>'02-Mapa de riesgo'!Z200</f>
        <v>Preventivo</v>
      </c>
      <c r="O199" s="448" t="str">
        <f>'02-Mapa de riesgo'!AB200</f>
        <v>ACEPTABLE</v>
      </c>
      <c r="P199" s="157"/>
      <c r="Q199" s="210" t="str">
        <f>'02-Mapa de riesgo'!AG200</f>
        <v>REDUCIR</v>
      </c>
      <c r="R199" s="210" t="str">
        <f>'02-Mapa de riesgo'!AH200</f>
        <v>Contratos de soporte a los equipos mas criticos.</v>
      </c>
      <c r="S199" s="211">
        <f>'02-Mapa de riesgo'!AJ200</f>
        <v>0</v>
      </c>
      <c r="T199" s="156"/>
      <c r="U199" s="157"/>
      <c r="V199" s="157"/>
      <c r="W199" s="465"/>
      <c r="X199" s="59"/>
    </row>
    <row r="200" spans="1:24" ht="12.75" customHeight="1" x14ac:dyDescent="0.2">
      <c r="A200" s="443"/>
      <c r="B200" s="443"/>
      <c r="C200" s="443"/>
      <c r="D200" s="443"/>
      <c r="E200" s="443"/>
      <c r="F200" s="443"/>
      <c r="G200" s="443"/>
      <c r="H200" s="446"/>
      <c r="I200" s="446"/>
      <c r="J200" s="236">
        <f>'02-Mapa de riesgo'!G201</f>
        <v>0</v>
      </c>
      <c r="K200" s="207">
        <f>'02-Mapa de riesgo'!L201</f>
        <v>0</v>
      </c>
      <c r="L200" s="207">
        <f>'02-Mapa de riesgo'!Q201</f>
        <v>0</v>
      </c>
      <c r="M200" s="208">
        <f>'02-Mapa de riesgo'!U201</f>
        <v>0</v>
      </c>
      <c r="N200" s="208">
        <f>'02-Mapa de riesgo'!Z201</f>
        <v>0</v>
      </c>
      <c r="O200" s="449"/>
      <c r="P200" s="157"/>
      <c r="Q200" s="210">
        <f>'02-Mapa de riesgo'!AG201</f>
        <v>0</v>
      </c>
      <c r="R200" s="210">
        <f>'02-Mapa de riesgo'!AH201</f>
        <v>0</v>
      </c>
      <c r="S200" s="211">
        <f>'02-Mapa de riesgo'!AJ201</f>
        <v>0</v>
      </c>
      <c r="T200" s="156"/>
      <c r="U200" s="157"/>
      <c r="V200" s="157"/>
      <c r="W200" s="452"/>
      <c r="X200" s="59"/>
    </row>
    <row r="201" spans="1:24" ht="12.75" customHeight="1" x14ac:dyDescent="0.2">
      <c r="A201" s="444"/>
      <c r="B201" s="444"/>
      <c r="C201" s="444"/>
      <c r="D201" s="444"/>
      <c r="E201" s="444"/>
      <c r="F201" s="444"/>
      <c r="G201" s="444"/>
      <c r="H201" s="447"/>
      <c r="I201" s="447"/>
      <c r="J201" s="236">
        <f>'02-Mapa de riesgo'!G202</f>
        <v>0</v>
      </c>
      <c r="K201" s="207">
        <f>'02-Mapa de riesgo'!L202</f>
        <v>0</v>
      </c>
      <c r="L201" s="207">
        <f>'02-Mapa de riesgo'!Q202</f>
        <v>0</v>
      </c>
      <c r="M201" s="208">
        <f>'02-Mapa de riesgo'!U202</f>
        <v>0</v>
      </c>
      <c r="N201" s="208">
        <f>'02-Mapa de riesgo'!Z202</f>
        <v>0</v>
      </c>
      <c r="O201" s="450"/>
      <c r="P201" s="157"/>
      <c r="Q201" s="210">
        <f>'02-Mapa de riesgo'!AG202</f>
        <v>0</v>
      </c>
      <c r="R201" s="210">
        <f>'02-Mapa de riesgo'!AH202</f>
        <v>0</v>
      </c>
      <c r="S201" s="211">
        <f>'02-Mapa de riesgo'!AJ202</f>
        <v>0</v>
      </c>
      <c r="T201" s="156"/>
      <c r="U201" s="157"/>
      <c r="V201" s="157"/>
      <c r="W201" s="453"/>
      <c r="X201" s="59"/>
    </row>
    <row r="202" spans="1:24" ht="12.75" customHeight="1" x14ac:dyDescent="0.2">
      <c r="A202" s="454">
        <v>65</v>
      </c>
      <c r="B202" s="454" t="e">
        <f>'01-Mapa de Riesgos'!#REF!</f>
        <v>#REF!</v>
      </c>
      <c r="C202" s="455" t="e">
        <f>+'01-Mapa de Riesgos'!#REF!</f>
        <v>#REF!</v>
      </c>
      <c r="D202" s="455" t="e">
        <f>'01-Mapa de Riesgos'!#REF!</f>
        <v>#REF!</v>
      </c>
      <c r="E202" s="456" t="str">
        <f>'01-Mapa de Riesgos'!N203</f>
        <v>Posibilidad de afectación reputacional  Por la entrega de informes requeridos en la rendición de cuentas electrónica a la CGR, de manera extemporánea las fechas requeridas por el ente de control o que no siguen las directrices de la normatividad aplicable   debido a la falta de sistemas de información integrados que permitan la sistematización de la información y la generación de reportes que facilite la elaboración de informes y su verificación</v>
      </c>
      <c r="F202" s="442" t="str">
        <f>'02-Mapa de riesgo'!AD203</f>
        <v>LEVE</v>
      </c>
      <c r="G202" s="442" t="str">
        <f>'02-Mapa de riesgo'!AE203</f>
        <v>No. de informes SIRECI que no son entregados oportunamente a CGR / Total de informes SIRECI *100
(Dato dado en porcentaje)
(Rendicion anual: 1
Gestión contractual: 12
Obras inconclusas o sin uso: 12
Acciones de repetición: 2
Delitos contra administración pública: 2
Seguimiento Plan mejoramiento: 2
Informe con enfoque focalizado: 1)</v>
      </c>
      <c r="H202" s="464"/>
      <c r="I202" s="464"/>
      <c r="J202" s="236" t="str">
        <f>'02-Mapa de riesgo'!G203</f>
        <v>Seguimiento al cumplimiento de la entrega de la información por parte de las dependencias que reportan</v>
      </c>
      <c r="K202" s="207">
        <f>'02-Mapa de riesgo'!L203</f>
        <v>0</v>
      </c>
      <c r="L202" s="207" t="str">
        <f>'02-Mapa de riesgo'!Q203</f>
        <v>Asistencial V
Profesional II
Profesional I</v>
      </c>
      <c r="M202" s="208" t="str">
        <f>'02-Mapa de riesgo'!U203</f>
        <v>Oportuno</v>
      </c>
      <c r="N202" s="208" t="str">
        <f>'02-Mapa de riesgo'!Z203</f>
        <v>Preventivo</v>
      </c>
      <c r="O202" s="448" t="str">
        <f>'02-Mapa de riesgo'!AB203</f>
        <v>ACEPTABLE</v>
      </c>
      <c r="P202" s="157"/>
      <c r="Q202" s="210" t="str">
        <f>'02-Mapa de riesgo'!AG203</f>
        <v>ASUMIR</v>
      </c>
      <c r="R202" s="210">
        <f>'02-Mapa de riesgo'!AH203</f>
        <v>0</v>
      </c>
      <c r="S202" s="211">
        <f>'02-Mapa de riesgo'!AJ203</f>
        <v>0</v>
      </c>
      <c r="T202" s="156"/>
      <c r="U202" s="157"/>
      <c r="V202" s="157"/>
      <c r="W202" s="465"/>
      <c r="X202" s="59"/>
    </row>
    <row r="203" spans="1:24" ht="12.75" customHeight="1" x14ac:dyDescent="0.2">
      <c r="A203" s="443"/>
      <c r="B203" s="443"/>
      <c r="C203" s="443"/>
      <c r="D203" s="443"/>
      <c r="E203" s="443"/>
      <c r="F203" s="443"/>
      <c r="G203" s="443"/>
      <c r="H203" s="446"/>
      <c r="I203" s="446"/>
      <c r="J203" s="236" t="str">
        <f>'02-Mapa de riesgo'!G204</f>
        <v>Verificacion aleatoria de la informacion contenida en los informes a presentar</v>
      </c>
      <c r="K203" s="207">
        <f>'02-Mapa de riesgo'!L204</f>
        <v>0</v>
      </c>
      <c r="L203" s="207" t="str">
        <f>'02-Mapa de riesgo'!Q204</f>
        <v>Profesional II
Profesional I</v>
      </c>
      <c r="M203" s="208" t="str">
        <f>'02-Mapa de riesgo'!U204</f>
        <v>Oportuno</v>
      </c>
      <c r="N203" s="208" t="str">
        <f>'02-Mapa de riesgo'!Z204</f>
        <v>Preventivo</v>
      </c>
      <c r="O203" s="449"/>
      <c r="P203" s="157"/>
      <c r="Q203" s="210" t="str">
        <f>'02-Mapa de riesgo'!AG204</f>
        <v>ASUMIR</v>
      </c>
      <c r="R203" s="210">
        <f>'02-Mapa de riesgo'!AH204</f>
        <v>0</v>
      </c>
      <c r="S203" s="211">
        <f>'02-Mapa de riesgo'!AJ204</f>
        <v>0</v>
      </c>
      <c r="T203" s="156"/>
      <c r="U203" s="157"/>
      <c r="V203" s="157"/>
      <c r="W203" s="452"/>
      <c r="X203" s="59"/>
    </row>
    <row r="204" spans="1:24" ht="12.75" customHeight="1" x14ac:dyDescent="0.2">
      <c r="A204" s="444"/>
      <c r="B204" s="444"/>
      <c r="C204" s="444"/>
      <c r="D204" s="444"/>
      <c r="E204" s="444"/>
      <c r="F204" s="444"/>
      <c r="G204" s="444"/>
      <c r="H204" s="447"/>
      <c r="I204" s="447"/>
      <c r="J204" s="236" t="str">
        <f>'02-Mapa de riesgo'!G205</f>
        <v>Validacion del informe SIRECI a presentar</v>
      </c>
      <c r="K204" s="207">
        <f>'02-Mapa de riesgo'!L205</f>
        <v>0</v>
      </c>
      <c r="L204" s="207" t="str">
        <f>'02-Mapa de riesgo'!Q205</f>
        <v>Asistencial V</v>
      </c>
      <c r="M204" s="208" t="str">
        <f>'02-Mapa de riesgo'!U205</f>
        <v>Oportuno</v>
      </c>
      <c r="N204" s="208" t="str">
        <f>'02-Mapa de riesgo'!Z205</f>
        <v>Preventivo</v>
      </c>
      <c r="O204" s="450"/>
      <c r="P204" s="157"/>
      <c r="Q204" s="210" t="str">
        <f>'02-Mapa de riesgo'!AG205</f>
        <v>ASUMIR</v>
      </c>
      <c r="R204" s="210">
        <f>'02-Mapa de riesgo'!AH205</f>
        <v>0</v>
      </c>
      <c r="S204" s="211">
        <f>'02-Mapa de riesgo'!AJ205</f>
        <v>0</v>
      </c>
      <c r="T204" s="156"/>
      <c r="U204" s="157"/>
      <c r="V204" s="157"/>
      <c r="W204" s="453"/>
      <c r="X204" s="59"/>
    </row>
    <row r="205" spans="1:24" ht="12.75" customHeight="1" x14ac:dyDescent="0.2">
      <c r="A205" s="454">
        <v>66</v>
      </c>
      <c r="B205" s="454" t="e">
        <f>'01-Mapa de Riesgos'!#REF!</f>
        <v>#REF!</v>
      </c>
      <c r="C205" s="455" t="e">
        <f>+'01-Mapa de Riesgos'!#REF!</f>
        <v>#REF!</v>
      </c>
      <c r="D205" s="455" t="e">
        <f>'01-Mapa de Riesgos'!#REF!</f>
        <v>#REF!</v>
      </c>
      <c r="E205" s="456" t="str">
        <f>'01-Mapa de Riesgos'!N206</f>
        <v>Posibilidad de afectación reputacional  por la baja cobertura del programa anual de auditorías de Control Interno que impide ejercer de manera adecuada la evaluación independiente   debido al incremento de requerimientos de entes externos de control  u otros normativos o de Ley que sean delegados a Control Interno y solicitudes adicionales de auditorias  por  parte del CICI o de otras dependencias que no están priorizadas en el programa de auditoria</v>
      </c>
      <c r="F205" s="442" t="str">
        <f>'02-Mapa de riesgo'!AD206</f>
        <v>LEVE</v>
      </c>
      <c r="G205" s="442" t="str">
        <f>'02-Mapa de riesgo'!AE206</f>
        <v xml:space="preserve">No.de procesos donde se desarrollaron procesos de auditorias, evaluaciones o verificaciones  / Total de procesos establecidos en el sistema de gestion de calidad (10 procesos)*100
(Dato dado en porcentaje)
*Se refiere a procesos donde se haya realizado auditoria a algun tema </v>
      </c>
      <c r="H205" s="464"/>
      <c r="I205" s="464"/>
      <c r="J205" s="236" t="str">
        <f>'02-Mapa de riesgo'!G206</f>
        <v>Revision del Mapa de  aseguramiento y Análisis de riesgos de procesos</v>
      </c>
      <c r="K205" s="207">
        <f>'02-Mapa de riesgo'!L206</f>
        <v>0</v>
      </c>
      <c r="L205" s="207" t="str">
        <f>'02-Mapa de riesgo'!Q206</f>
        <v>Director Administrativo Control Interno</v>
      </c>
      <c r="M205" s="208" t="str">
        <f>'02-Mapa de riesgo'!U206</f>
        <v>Oportuno</v>
      </c>
      <c r="N205" s="208" t="str">
        <f>'02-Mapa de riesgo'!Z206</f>
        <v>Preventivo</v>
      </c>
      <c r="O205" s="448" t="str">
        <f>'02-Mapa de riesgo'!AB206</f>
        <v>ACEPTABLE</v>
      </c>
      <c r="P205" s="157"/>
      <c r="Q205" s="210" t="str">
        <f>'02-Mapa de riesgo'!AG206</f>
        <v>ASUMIR</v>
      </c>
      <c r="R205" s="210">
        <f>'02-Mapa de riesgo'!AH206</f>
        <v>0</v>
      </c>
      <c r="S205" s="211">
        <f>'02-Mapa de riesgo'!AJ206</f>
        <v>0</v>
      </c>
      <c r="T205" s="156"/>
      <c r="U205" s="157"/>
      <c r="V205" s="157"/>
      <c r="W205" s="465"/>
      <c r="X205" s="59"/>
    </row>
    <row r="206" spans="1:24" ht="12.75" customHeight="1" x14ac:dyDescent="0.2">
      <c r="A206" s="443"/>
      <c r="B206" s="443"/>
      <c r="C206" s="443"/>
      <c r="D206" s="443"/>
      <c r="E206" s="443"/>
      <c r="F206" s="443"/>
      <c r="G206" s="443"/>
      <c r="H206" s="446"/>
      <c r="I206" s="446"/>
      <c r="J206" s="236" t="str">
        <f>'02-Mapa de riesgo'!G207</f>
        <v>Aprobación del Programa de Auditoria por parte del Comité Institucional de Control Interno (CICI)</v>
      </c>
      <c r="K206" s="207">
        <f>'02-Mapa de riesgo'!L207</f>
        <v>0</v>
      </c>
      <c r="L206" s="207" t="str">
        <f>'02-Mapa de riesgo'!Q207</f>
        <v>Director Administrativo Control Interno</v>
      </c>
      <c r="M206" s="208" t="str">
        <f>'02-Mapa de riesgo'!U207</f>
        <v>Oportuno</v>
      </c>
      <c r="N206" s="208" t="str">
        <f>'02-Mapa de riesgo'!Z207</f>
        <v>Preventivo</v>
      </c>
      <c r="O206" s="449"/>
      <c r="P206" s="157"/>
      <c r="Q206" s="210" t="str">
        <f>'02-Mapa de riesgo'!AG207</f>
        <v>ASUMIR</v>
      </c>
      <c r="R206" s="210">
        <f>'02-Mapa de riesgo'!AH207</f>
        <v>0</v>
      </c>
      <c r="S206" s="211">
        <f>'02-Mapa de riesgo'!AJ207</f>
        <v>0</v>
      </c>
      <c r="T206" s="156"/>
      <c r="U206" s="157"/>
      <c r="V206" s="157"/>
      <c r="W206" s="452"/>
      <c r="X206" s="59"/>
    </row>
    <row r="207" spans="1:24" ht="12.75" customHeight="1" x14ac:dyDescent="0.2">
      <c r="A207" s="444"/>
      <c r="B207" s="444"/>
      <c r="C207" s="444"/>
      <c r="D207" s="444"/>
      <c r="E207" s="444"/>
      <c r="F207" s="444"/>
      <c r="G207" s="444"/>
      <c r="H207" s="447"/>
      <c r="I207" s="447"/>
      <c r="J207" s="236" t="str">
        <f>'02-Mapa de riesgo'!G208</f>
        <v>Seguimiento del programa anual de auditorias basado en riesgos y mapa de aseguramiento</v>
      </c>
      <c r="K207" s="207">
        <f>'02-Mapa de riesgo'!L208</f>
        <v>0</v>
      </c>
      <c r="L207" s="207" t="str">
        <f>'02-Mapa de riesgo'!Q208</f>
        <v>Director Administrativo Control Interno</v>
      </c>
      <c r="M207" s="208" t="str">
        <f>'02-Mapa de riesgo'!U208</f>
        <v>Oportuno</v>
      </c>
      <c r="N207" s="208" t="str">
        <f>'02-Mapa de riesgo'!Z208</f>
        <v>Detectivo</v>
      </c>
      <c r="O207" s="450"/>
      <c r="P207" s="157"/>
      <c r="Q207" s="210" t="str">
        <f>'02-Mapa de riesgo'!AG208</f>
        <v>ASUMIR</v>
      </c>
      <c r="R207" s="210">
        <f>'02-Mapa de riesgo'!AH208</f>
        <v>0</v>
      </c>
      <c r="S207" s="211">
        <f>'02-Mapa de riesgo'!AJ208</f>
        <v>0</v>
      </c>
      <c r="T207" s="156"/>
      <c r="U207" s="157"/>
      <c r="V207" s="157"/>
      <c r="W207" s="453"/>
      <c r="X207" s="59"/>
    </row>
    <row r="208" spans="1:24" ht="12.75" customHeight="1" x14ac:dyDescent="0.2">
      <c r="A208" s="457">
        <v>67</v>
      </c>
      <c r="B208" s="454" t="e">
        <f>'01-Mapa de Riesgos'!#REF!</f>
        <v>#REF!</v>
      </c>
      <c r="C208" s="455" t="e">
        <f>+'01-Mapa de Riesgos'!#REF!</f>
        <v>#REF!</v>
      </c>
      <c r="D208" s="455" t="e">
        <f>'01-Mapa de Riesgos'!#REF!</f>
        <v>#REF!</v>
      </c>
      <c r="E208" s="456" t="str">
        <f>'01-Mapa de Riesgos'!N209</f>
        <v>Posibilidad de pérdida reputacional  Por falta de la objetividad e independencia en el ejercicio de auditoria (conflictos de interes), que conlleven al favorecimiento en informes de auditoria   a causa de que el personal adscrito a Control Interno no reporta los conflictos de interés en lo cuales puede verse inmerso</v>
      </c>
      <c r="F208" s="442" t="str">
        <f>'02-Mapa de riesgo'!AD209</f>
        <v>LEVE</v>
      </c>
      <c r="G208" s="442" t="str">
        <f>'02-Mapa de riesgo'!AE209</f>
        <v>No. de conflictos de interes no declarados por personal adscrito a Control Interno en temas de auditorias
(Dato dado en número entero)</v>
      </c>
      <c r="H208" s="464"/>
      <c r="I208" s="464"/>
      <c r="J208" s="236" t="str">
        <f>'02-Mapa de riesgo'!G209</f>
        <v>Aplicación de las normas internas relacionadas con la declaración de conflictos  de interes</v>
      </c>
      <c r="K208" s="207">
        <f>'02-Mapa de riesgo'!L209</f>
        <v>0</v>
      </c>
      <c r="L208" s="207" t="str">
        <f>'02-Mapa de riesgo'!Q209</f>
        <v>Director Administrativo Control Interno
Profesional II
Profesional I
Asitencial V</v>
      </c>
      <c r="M208" s="208" t="str">
        <f>'02-Mapa de riesgo'!U209</f>
        <v>Oportuno</v>
      </c>
      <c r="N208" s="208" t="str">
        <f>'02-Mapa de riesgo'!Z209</f>
        <v>Preventivo</v>
      </c>
      <c r="O208" s="448" t="str">
        <f>'02-Mapa de riesgo'!AB209</f>
        <v>ACEPTABLE</v>
      </c>
      <c r="P208" s="157"/>
      <c r="Q208" s="210" t="str">
        <f>'02-Mapa de riesgo'!AG209</f>
        <v>ASUMIR</v>
      </c>
      <c r="R208" s="210">
        <f>'02-Mapa de riesgo'!AH209</f>
        <v>0</v>
      </c>
      <c r="S208" s="211">
        <f>'02-Mapa de riesgo'!AJ209</f>
        <v>0</v>
      </c>
      <c r="T208" s="156"/>
      <c r="U208" s="157"/>
      <c r="V208" s="157"/>
      <c r="W208" s="465"/>
      <c r="X208" s="59"/>
    </row>
    <row r="209" spans="1:24" ht="12.75" customHeight="1" x14ac:dyDescent="0.2">
      <c r="A209" s="443"/>
      <c r="B209" s="443"/>
      <c r="C209" s="443"/>
      <c r="D209" s="443"/>
      <c r="E209" s="443"/>
      <c r="F209" s="443"/>
      <c r="G209" s="443"/>
      <c r="H209" s="446"/>
      <c r="I209" s="446"/>
      <c r="J209" s="236">
        <f>'02-Mapa de riesgo'!G210</f>
        <v>0</v>
      </c>
      <c r="K209" s="207">
        <f>'02-Mapa de riesgo'!L210</f>
        <v>0</v>
      </c>
      <c r="L209" s="207">
        <f>'02-Mapa de riesgo'!Q210</f>
        <v>0</v>
      </c>
      <c r="M209" s="208">
        <f>'02-Mapa de riesgo'!U210</f>
        <v>0</v>
      </c>
      <c r="N209" s="208">
        <f>'02-Mapa de riesgo'!Z210</f>
        <v>0</v>
      </c>
      <c r="O209" s="449"/>
      <c r="P209" s="157"/>
      <c r="Q209" s="210">
        <f>'02-Mapa de riesgo'!AG210</f>
        <v>0</v>
      </c>
      <c r="R209" s="210">
        <f>'02-Mapa de riesgo'!AH210</f>
        <v>0</v>
      </c>
      <c r="S209" s="211">
        <f>'02-Mapa de riesgo'!AJ210</f>
        <v>0</v>
      </c>
      <c r="T209" s="156"/>
      <c r="U209" s="157"/>
      <c r="V209" s="157"/>
      <c r="W209" s="452"/>
      <c r="X209" s="59"/>
    </row>
    <row r="210" spans="1:24" ht="12.75" customHeight="1" x14ac:dyDescent="0.2">
      <c r="A210" s="444"/>
      <c r="B210" s="444"/>
      <c r="C210" s="444"/>
      <c r="D210" s="444"/>
      <c r="E210" s="444"/>
      <c r="F210" s="444"/>
      <c r="G210" s="444"/>
      <c r="H210" s="447"/>
      <c r="I210" s="447"/>
      <c r="J210" s="236">
        <f>'02-Mapa de riesgo'!G211</f>
        <v>0</v>
      </c>
      <c r="K210" s="207">
        <f>'02-Mapa de riesgo'!L211</f>
        <v>0</v>
      </c>
      <c r="L210" s="207">
        <f>'02-Mapa de riesgo'!Q211</f>
        <v>0</v>
      </c>
      <c r="M210" s="208">
        <f>'02-Mapa de riesgo'!U211</f>
        <v>0</v>
      </c>
      <c r="N210" s="208">
        <f>'02-Mapa de riesgo'!Z211</f>
        <v>0</v>
      </c>
      <c r="O210" s="450"/>
      <c r="P210" s="157"/>
      <c r="Q210" s="210">
        <f>'02-Mapa de riesgo'!AG211</f>
        <v>0</v>
      </c>
      <c r="R210" s="210">
        <f>'02-Mapa de riesgo'!AH211</f>
        <v>0</v>
      </c>
      <c r="S210" s="211">
        <f>'02-Mapa de riesgo'!AJ211</f>
        <v>0</v>
      </c>
      <c r="T210" s="156"/>
      <c r="U210" s="157"/>
      <c r="V210" s="157"/>
      <c r="W210" s="453"/>
      <c r="X210" s="59"/>
    </row>
    <row r="211" spans="1:24" ht="12.75" customHeight="1" x14ac:dyDescent="0.2">
      <c r="A211" s="454">
        <v>68</v>
      </c>
      <c r="B211" s="454" t="e">
        <f>'01-Mapa de Riesgos'!#REF!</f>
        <v>#REF!</v>
      </c>
      <c r="C211" s="455" t="e">
        <f>+'01-Mapa de Riesgos'!#REF!</f>
        <v>#REF!</v>
      </c>
      <c r="D211" s="455" t="e">
        <f>'01-Mapa de Riesgos'!#REF!</f>
        <v>#REF!</v>
      </c>
      <c r="E211" s="456" t="str">
        <f>'01-Mapa de Riesgos'!N212</f>
        <v>Posibilidad de pérdida reputacional  por violación de la reserva del proceso disciplinario,   debido a la entrega de información a un tercero o permitir que se filtre la información de un proceso.</v>
      </c>
      <c r="F211" s="442" t="str">
        <f>'02-Mapa de riesgo'!AD212</f>
        <v>MODERADO</v>
      </c>
      <c r="G211" s="442" t="str">
        <f>'02-Mapa de riesgo'!AE212</f>
        <v>Número de veces que la  información de un proceso disciplinario es filtrada.</v>
      </c>
      <c r="H211" s="464"/>
      <c r="I211" s="464"/>
      <c r="J211" s="236" t="str">
        <f>'02-Mapa de riesgo'!G212</f>
        <v>Firma del compromiso de confidencialidad en el contrato de los profesionales  de apoyo de control interno disciplinario.</v>
      </c>
      <c r="K211" s="207">
        <f>'02-Mapa de riesgo'!L212</f>
        <v>0</v>
      </c>
      <c r="L211" s="207" t="str">
        <f>'02-Mapa de riesgo'!Q212</f>
        <v>Director Administrativo grado 17</v>
      </c>
      <c r="M211" s="208" t="str">
        <f>'02-Mapa de riesgo'!U212</f>
        <v>Oportuno</v>
      </c>
      <c r="N211" s="208" t="str">
        <f>'02-Mapa de riesgo'!Z212</f>
        <v>Preventivo</v>
      </c>
      <c r="O211" s="448" t="str">
        <f>'02-Mapa de riesgo'!AB212</f>
        <v>ACEPTABLE</v>
      </c>
      <c r="P211" s="157"/>
      <c r="Q211" s="210" t="str">
        <f>'02-Mapa de riesgo'!AG212</f>
        <v>REDUCIR</v>
      </c>
      <c r="R211" s="210" t="str">
        <f>'02-Mapa de riesgo'!AH212</f>
        <v>Revisión y seguimiento de cada uno de los procesos disciplinarios con los profesionales de apoyo.</v>
      </c>
      <c r="S211" s="211">
        <f>'02-Mapa de riesgo'!AJ212</f>
        <v>0</v>
      </c>
      <c r="T211" s="156"/>
      <c r="U211" s="157"/>
      <c r="V211" s="157"/>
      <c r="W211" s="465"/>
      <c r="X211" s="59"/>
    </row>
    <row r="212" spans="1:24" ht="12.75" customHeight="1" x14ac:dyDescent="0.2">
      <c r="A212" s="443"/>
      <c r="B212" s="443"/>
      <c r="C212" s="443"/>
      <c r="D212" s="443"/>
      <c r="E212" s="443"/>
      <c r="F212" s="443"/>
      <c r="G212" s="443"/>
      <c r="H212" s="446"/>
      <c r="I212" s="446"/>
      <c r="J212" s="236" t="str">
        <f>'02-Mapa de riesgo'!G213</f>
        <v>Informes de supervisión dentro de la ejecución del contrato de los profesionales  de apoyo de control interno disciplinario.</v>
      </c>
      <c r="K212" s="207">
        <f>'02-Mapa de riesgo'!L213</f>
        <v>0</v>
      </c>
      <c r="L212" s="207" t="str">
        <f>'02-Mapa de riesgo'!Q213</f>
        <v>Director Administrativo grado 17</v>
      </c>
      <c r="M212" s="208" t="str">
        <f>'02-Mapa de riesgo'!U213</f>
        <v>Oportuno</v>
      </c>
      <c r="N212" s="208" t="str">
        <f>'02-Mapa de riesgo'!Z213</f>
        <v>Preventivo</v>
      </c>
      <c r="O212" s="449"/>
      <c r="P212" s="157"/>
      <c r="Q212" s="210" t="str">
        <f>'02-Mapa de riesgo'!AG213</f>
        <v>REDUCIR</v>
      </c>
      <c r="R212" s="210" t="str">
        <f>'02-Mapa de riesgo'!AH213</f>
        <v>Cuadro de control de los procesos.</v>
      </c>
      <c r="S212" s="211">
        <f>'02-Mapa de riesgo'!AJ213</f>
        <v>0</v>
      </c>
      <c r="T212" s="156"/>
      <c r="U212" s="157"/>
      <c r="V212" s="157"/>
      <c r="W212" s="452"/>
      <c r="X212" s="59"/>
    </row>
    <row r="213" spans="1:24" ht="12.75" customHeight="1" x14ac:dyDescent="0.2">
      <c r="A213" s="444"/>
      <c r="B213" s="444"/>
      <c r="C213" s="444"/>
      <c r="D213" s="444"/>
      <c r="E213" s="444"/>
      <c r="F213" s="444"/>
      <c r="G213" s="444"/>
      <c r="H213" s="447"/>
      <c r="I213" s="447"/>
      <c r="J213" s="236">
        <f>'02-Mapa de riesgo'!G214</f>
        <v>0</v>
      </c>
      <c r="K213" s="207">
        <f>'02-Mapa de riesgo'!L214</f>
        <v>0</v>
      </c>
      <c r="L213" s="207">
        <f>'02-Mapa de riesgo'!Q214</f>
        <v>0</v>
      </c>
      <c r="M213" s="208">
        <f>'02-Mapa de riesgo'!U214</f>
        <v>0</v>
      </c>
      <c r="N213" s="208">
        <f>'02-Mapa de riesgo'!Z214</f>
        <v>0</v>
      </c>
      <c r="O213" s="450"/>
      <c r="P213" s="157"/>
      <c r="Q213" s="210">
        <f>'02-Mapa de riesgo'!AG214</f>
        <v>0</v>
      </c>
      <c r="R213" s="210">
        <f>'02-Mapa de riesgo'!AH214</f>
        <v>0</v>
      </c>
      <c r="S213" s="211">
        <f>'02-Mapa de riesgo'!AJ214</f>
        <v>0</v>
      </c>
      <c r="T213" s="156"/>
      <c r="U213" s="157"/>
      <c r="V213" s="157"/>
      <c r="W213" s="453"/>
      <c r="X213" s="59"/>
    </row>
    <row r="214" spans="1:24" ht="12.75" customHeight="1" x14ac:dyDescent="0.2">
      <c r="A214" s="454">
        <v>69</v>
      </c>
      <c r="B214" s="454" t="e">
        <f>'01-Mapa de Riesgos'!#REF!</f>
        <v>#REF!</v>
      </c>
      <c r="C214" s="455" t="e">
        <f>+'01-Mapa de Riesgos'!#REF!</f>
        <v>#REF!</v>
      </c>
      <c r="D214" s="455" t="e">
        <f>'01-Mapa de Riesgos'!#REF!</f>
        <v>#REF!</v>
      </c>
      <c r="E214" s="456" t="str">
        <f>'01-Mapa de Riesgos'!N215</f>
        <v>Posibilidad de afectación económica  por incumplimiento en la devolución del material bibliográfico,   debido a la deserción estudiantil, o a causa de cancelación del semestres.</v>
      </c>
      <c r="F214" s="442" t="str">
        <f>'02-Mapa de riesgo'!AD215</f>
        <v>LEVE</v>
      </c>
      <c r="G214" s="442" t="str">
        <f>'02-Mapa de riesgo'!AE215</f>
        <v>Número de libros retornados / Número de libros prestados</v>
      </c>
      <c r="H214" s="464"/>
      <c r="I214" s="464"/>
      <c r="J214" s="236" t="str">
        <f>'02-Mapa de riesgo'!G215</f>
        <v>Envío de notificaciones automáticas</v>
      </c>
      <c r="K214" s="207" t="str">
        <f>'02-Mapa de riesgo'!L215</f>
        <v>OLIB</v>
      </c>
      <c r="L214" s="207">
        <f>'02-Mapa de riesgo'!Q215</f>
        <v>0</v>
      </c>
      <c r="M214" s="208" t="str">
        <f>'02-Mapa de riesgo'!U215</f>
        <v>Oportuno</v>
      </c>
      <c r="N214" s="208" t="str">
        <f>'02-Mapa de riesgo'!Z215</f>
        <v>Preventivo</v>
      </c>
      <c r="O214" s="448" t="str">
        <f>'02-Mapa de riesgo'!AB215</f>
        <v>ACEPTABLE</v>
      </c>
      <c r="P214" s="157"/>
      <c r="Q214" s="210" t="str">
        <f>'02-Mapa de riesgo'!AG215</f>
        <v>ASUMIR</v>
      </c>
      <c r="R214" s="210">
        <f>'02-Mapa de riesgo'!AH215</f>
        <v>0</v>
      </c>
      <c r="S214" s="211">
        <f>'02-Mapa de riesgo'!AJ215</f>
        <v>0</v>
      </c>
      <c r="T214" s="156"/>
      <c r="U214" s="157"/>
      <c r="V214" s="157"/>
      <c r="W214" s="465"/>
      <c r="X214" s="59"/>
    </row>
    <row r="215" spans="1:24" ht="12.75" customHeight="1" x14ac:dyDescent="0.2">
      <c r="A215" s="443"/>
      <c r="B215" s="443"/>
      <c r="C215" s="443"/>
      <c r="D215" s="443"/>
      <c r="E215" s="443"/>
      <c r="F215" s="443"/>
      <c r="G215" s="443"/>
      <c r="H215" s="446"/>
      <c r="I215" s="446"/>
      <c r="J215" s="236" t="str">
        <f>'02-Mapa de riesgo'!G216</f>
        <v>Envío de correos electrónicos de reclamo</v>
      </c>
      <c r="K215" s="207">
        <f>'02-Mapa de riesgo'!L216</f>
        <v>0</v>
      </c>
      <c r="L215" s="207" t="str">
        <f>'02-Mapa de riesgo'!Q216</f>
        <v>Asistencial transitorio y ocasional</v>
      </c>
      <c r="M215" s="208" t="str">
        <f>'02-Mapa de riesgo'!U216</f>
        <v>Oportuno</v>
      </c>
      <c r="N215" s="208" t="str">
        <f>'02-Mapa de riesgo'!Z216</f>
        <v>Detectivo</v>
      </c>
      <c r="O215" s="449"/>
      <c r="P215" s="157"/>
      <c r="Q215" s="210" t="str">
        <f>'02-Mapa de riesgo'!AG216</f>
        <v>ASUMIR</v>
      </c>
      <c r="R215" s="210">
        <f>'02-Mapa de riesgo'!AH216</f>
        <v>0</v>
      </c>
      <c r="S215" s="211">
        <f>'02-Mapa de riesgo'!AJ216</f>
        <v>0</v>
      </c>
      <c r="T215" s="156"/>
      <c r="U215" s="157"/>
      <c r="V215" s="157"/>
      <c r="W215" s="452"/>
      <c r="X215" s="59"/>
    </row>
    <row r="216" spans="1:24" ht="12.75" customHeight="1" x14ac:dyDescent="0.2">
      <c r="A216" s="444"/>
      <c r="B216" s="444"/>
      <c r="C216" s="444"/>
      <c r="D216" s="444"/>
      <c r="E216" s="444"/>
      <c r="F216" s="444"/>
      <c r="G216" s="444"/>
      <c r="H216" s="447"/>
      <c r="I216" s="447"/>
      <c r="J216" s="236">
        <f>'02-Mapa de riesgo'!G217</f>
        <v>0</v>
      </c>
      <c r="K216" s="207">
        <f>'02-Mapa de riesgo'!L217</f>
        <v>0</v>
      </c>
      <c r="L216" s="207">
        <f>'02-Mapa de riesgo'!Q217</f>
        <v>0</v>
      </c>
      <c r="M216" s="208">
        <f>'02-Mapa de riesgo'!U217</f>
        <v>0</v>
      </c>
      <c r="N216" s="208">
        <f>'02-Mapa de riesgo'!Z217</f>
        <v>0</v>
      </c>
      <c r="O216" s="450"/>
      <c r="P216" s="157"/>
      <c r="Q216" s="210" t="str">
        <f>'02-Mapa de riesgo'!AG217</f>
        <v>ASUMIR</v>
      </c>
      <c r="R216" s="210">
        <f>'02-Mapa de riesgo'!AH217</f>
        <v>0</v>
      </c>
      <c r="S216" s="211">
        <f>'02-Mapa de riesgo'!AJ217</f>
        <v>0</v>
      </c>
      <c r="T216" s="156"/>
      <c r="U216" s="157"/>
      <c r="V216" s="157"/>
      <c r="W216" s="453"/>
      <c r="X216" s="59"/>
    </row>
    <row r="217" spans="1:24" ht="12.75" customHeight="1" x14ac:dyDescent="0.2">
      <c r="A217" s="454">
        <v>70</v>
      </c>
      <c r="B217" s="454" t="e">
        <f>'01-Mapa de Riesgos'!#REF!</f>
        <v>#REF!</v>
      </c>
      <c r="C217" s="455" t="e">
        <f>+'01-Mapa de Riesgos'!#REF!</f>
        <v>#REF!</v>
      </c>
      <c r="D217" s="455" t="e">
        <f>'01-Mapa de Riesgos'!#REF!</f>
        <v>#REF!</v>
      </c>
      <c r="E217" s="456" t="str">
        <f>'01-Mapa de Riesgos'!N218</f>
        <v xml:space="preserve">Posibilidad de afectación reputacional  Por la perdida o documentos incompletos de estudiantes en la información del archivo historico,   A causa de falta de verificación de la información fisica y digitalizada o/y  fallas en el sistema de información </v>
      </c>
      <c r="F217" s="442" t="str">
        <f>'02-Mapa de riesgo'!AD218</f>
        <v>GRAVE</v>
      </c>
      <c r="G217" s="442" t="str">
        <f>'02-Mapa de riesgo'!AE218</f>
        <v>Cantidad de historias académicas  reprotadas como perdidas en la vigencia</v>
      </c>
      <c r="H217" s="463"/>
      <c r="I217" s="464"/>
      <c r="J217" s="236" t="str">
        <f>'02-Mapa de riesgo'!G218</f>
        <v>Microfilmación de los documentos de los estudiantes graduados de la Universidad</v>
      </c>
      <c r="K217" s="207">
        <f>'02-Mapa de riesgo'!L218</f>
        <v>0</v>
      </c>
      <c r="L217" s="207" t="str">
        <f>'02-Mapa de riesgo'!Q218</f>
        <v>Director Adminsitrativo grado 17  y Asistencial II</v>
      </c>
      <c r="M217" s="208" t="str">
        <f>'02-Mapa de riesgo'!U218</f>
        <v>Oportuno</v>
      </c>
      <c r="N217" s="208" t="str">
        <f>'02-Mapa de riesgo'!Z218</f>
        <v>Preventivo</v>
      </c>
      <c r="O217" s="448" t="str">
        <f>'02-Mapa de riesgo'!AB218</f>
        <v>ACEPTABLE</v>
      </c>
      <c r="P217" s="157"/>
      <c r="Q217" s="210" t="str">
        <f>'02-Mapa de riesgo'!AG218</f>
        <v>EVITAR</v>
      </c>
      <c r="R217" s="210" t="str">
        <f>'02-Mapa de riesgo'!AH218</f>
        <v>Verificar cantidad de historias académicas entregadas a gestión de documentos para microfilmación VS las recibidas en Registro y control académico, despues de ser microfilmadas</v>
      </c>
      <c r="S217" s="211">
        <f>'02-Mapa de riesgo'!AJ218</f>
        <v>0</v>
      </c>
      <c r="T217" s="156"/>
      <c r="U217" s="157"/>
      <c r="V217" s="157"/>
      <c r="W217" s="465"/>
      <c r="X217" s="59"/>
    </row>
    <row r="218" spans="1:24" ht="12.75" customHeight="1" x14ac:dyDescent="0.2">
      <c r="A218" s="443"/>
      <c r="B218" s="443"/>
      <c r="C218" s="443"/>
      <c r="D218" s="443"/>
      <c r="E218" s="443"/>
      <c r="F218" s="443"/>
      <c r="G218" s="443"/>
      <c r="H218" s="446"/>
      <c r="I218" s="446"/>
      <c r="J218" s="236" t="str">
        <f>'02-Mapa de riesgo'!G219</f>
        <v>Revisión de los documentos de las historias académicas de los retirados y graduados</v>
      </c>
      <c r="K218" s="207">
        <f>'02-Mapa de riesgo'!L219</f>
        <v>0</v>
      </c>
      <c r="L218" s="207" t="str">
        <f>'02-Mapa de riesgo'!Q219</f>
        <v>Director Adminsitrativo grado 17  y Asistencial II</v>
      </c>
      <c r="M218" s="208" t="str">
        <f>'02-Mapa de riesgo'!U219</f>
        <v>Oportuno</v>
      </c>
      <c r="N218" s="208" t="str">
        <f>'02-Mapa de riesgo'!Z219</f>
        <v>Preventivo</v>
      </c>
      <c r="O218" s="449"/>
      <c r="P218" s="157"/>
      <c r="Q218" s="210" t="str">
        <f>'02-Mapa de riesgo'!AG219</f>
        <v>EVITAR</v>
      </c>
      <c r="R218" s="210" t="str">
        <f>'02-Mapa de riesgo'!AH219</f>
        <v>Verificar y realizar seguimiento continuamente, con el fin de que la documentación  este completa</v>
      </c>
      <c r="S218" s="211">
        <f>'02-Mapa de riesgo'!AJ219</f>
        <v>0</v>
      </c>
      <c r="T218" s="156"/>
      <c r="U218" s="157"/>
      <c r="V218" s="157"/>
      <c r="W218" s="452"/>
      <c r="X218" s="59"/>
    </row>
    <row r="219" spans="1:24" ht="12.75" customHeight="1" x14ac:dyDescent="0.2">
      <c r="A219" s="444"/>
      <c r="B219" s="444"/>
      <c r="C219" s="444"/>
      <c r="D219" s="444"/>
      <c r="E219" s="444"/>
      <c r="F219" s="444"/>
      <c r="G219" s="444"/>
      <c r="H219" s="447"/>
      <c r="I219" s="447"/>
      <c r="J219" s="236" t="str">
        <f>'02-Mapa de riesgo'!G220</f>
        <v>Revisión de los documentos de estudiantes de primer curso en el aplicativo inscripciones</v>
      </c>
      <c r="K219" s="207">
        <f>'02-Mapa de riesgo'!L220</f>
        <v>0</v>
      </c>
      <c r="L219" s="207" t="str">
        <f>'02-Mapa de riesgo'!Q220</f>
        <v>Director Adminsitrativo grado 17  y Asistencial II</v>
      </c>
      <c r="M219" s="208" t="str">
        <f>'02-Mapa de riesgo'!U220</f>
        <v>Oportuno</v>
      </c>
      <c r="N219" s="208" t="str">
        <f>'02-Mapa de riesgo'!Z220</f>
        <v>Preventivo</v>
      </c>
      <c r="O219" s="450"/>
      <c r="P219" s="157"/>
      <c r="Q219" s="210">
        <f>'02-Mapa de riesgo'!AG220</f>
        <v>0</v>
      </c>
      <c r="R219" s="210">
        <f>'02-Mapa de riesgo'!AH220</f>
        <v>0</v>
      </c>
      <c r="S219" s="211">
        <f>'02-Mapa de riesgo'!AJ220</f>
        <v>0</v>
      </c>
      <c r="T219" s="156"/>
      <c r="U219" s="157"/>
      <c r="V219" s="157"/>
      <c r="W219" s="453"/>
      <c r="X219" s="59"/>
    </row>
    <row r="220" spans="1:24" ht="12.75" customHeight="1" x14ac:dyDescent="0.2">
      <c r="A220" s="454">
        <v>71</v>
      </c>
      <c r="B220" s="454" t="e">
        <f>'01-Mapa de Riesgos'!#REF!</f>
        <v>#REF!</v>
      </c>
      <c r="C220" s="455" t="e">
        <f>+'01-Mapa de Riesgos'!#REF!</f>
        <v>#REF!</v>
      </c>
      <c r="D220" s="455" t="e">
        <f>'01-Mapa de Riesgos'!#REF!</f>
        <v>#REF!</v>
      </c>
      <c r="E220" s="456" t="str">
        <f>'01-Mapa de Riesgos'!N221</f>
        <v>Posibilidad de afectación reputacional  por incumplimineto en la ejecución de actividades en las fechas establecidas en los calendarios,    a causa de modificaciones en los mismos por  desiciones del consejo académico, por solicitudes de entidades gubernamentales o debido a errores en la parametrización del sistema acorde al calendario</v>
      </c>
      <c r="F220" s="442" t="str">
        <f>'02-Mapa de riesgo'!AD221</f>
        <v>LEVE</v>
      </c>
      <c r="G220" s="442" t="str">
        <f>'02-Mapa de riesgo'!AE221</f>
        <v>No. De veces que se modifica la fecha de una actividad en el calendario académico en el semestre/Total actividades aprobadas en los calendarios académicos</v>
      </c>
      <c r="H220" s="463"/>
      <c r="I220" s="464"/>
      <c r="J220" s="236" t="str">
        <f>'02-Mapa de riesgo'!G221</f>
        <v>Parametrización del sistema de información acorde a los calendarios y alos procedimientos</v>
      </c>
      <c r="K220" s="207" t="str">
        <f>'02-Mapa de riesgo'!L221</f>
        <v>Sistema de información (JAVA)</v>
      </c>
      <c r="L220" s="207" t="str">
        <f>'02-Mapa de riesgo'!Q221</f>
        <v>Director Adminsitrativo grado 17  y Tecnico grado 18 y asistencial III</v>
      </c>
      <c r="M220" s="208" t="str">
        <f>'02-Mapa de riesgo'!U221</f>
        <v>Oportuno</v>
      </c>
      <c r="N220" s="208" t="str">
        <f>'02-Mapa de riesgo'!Z221</f>
        <v>Preventivo</v>
      </c>
      <c r="O220" s="448" t="str">
        <f>'02-Mapa de riesgo'!AB221</f>
        <v>FUERTE</v>
      </c>
      <c r="P220" s="157"/>
      <c r="Q220" s="210" t="str">
        <f>'02-Mapa de riesgo'!AG221</f>
        <v>ASUMIR</v>
      </c>
      <c r="R220" s="210">
        <f>'02-Mapa de riesgo'!AH221</f>
        <v>0</v>
      </c>
      <c r="S220" s="211">
        <f>'02-Mapa de riesgo'!AJ221</f>
        <v>0</v>
      </c>
      <c r="T220" s="156"/>
      <c r="U220" s="157"/>
      <c r="V220" s="157"/>
      <c r="W220" s="465"/>
      <c r="X220" s="59"/>
    </row>
    <row r="221" spans="1:24" ht="12.75" customHeight="1" x14ac:dyDescent="0.2">
      <c r="A221" s="443"/>
      <c r="B221" s="443"/>
      <c r="C221" s="443"/>
      <c r="D221" s="443"/>
      <c r="E221" s="443"/>
      <c r="F221" s="443"/>
      <c r="G221" s="443"/>
      <c r="H221" s="446"/>
      <c r="I221" s="446"/>
      <c r="J221" s="236" t="str">
        <f>'02-Mapa de riesgo'!G222</f>
        <v>Coordinación de la comisión de calendarios del consejo académico 
(Conformada por el consejo académico y otras dependencias)</v>
      </c>
      <c r="K221" s="207">
        <f>'02-Mapa de riesgo'!L222</f>
        <v>0</v>
      </c>
      <c r="L221" s="207" t="str">
        <f>'02-Mapa de riesgo'!Q222</f>
        <v>Director Adminsitrativo grado 17, Tecnico grado 18, Comisión de decanos del consejo académico, sistemas y Vicerrectoría administrativa</v>
      </c>
      <c r="M221" s="208" t="str">
        <f>'02-Mapa de riesgo'!U222</f>
        <v>Oportuno</v>
      </c>
      <c r="N221" s="208" t="str">
        <f>'02-Mapa de riesgo'!Z222</f>
        <v>Preventivo</v>
      </c>
      <c r="O221" s="449"/>
      <c r="P221" s="157"/>
      <c r="Q221" s="210" t="str">
        <f>'02-Mapa de riesgo'!AG222</f>
        <v>ASUMIR</v>
      </c>
      <c r="R221" s="210">
        <f>'02-Mapa de riesgo'!AH222</f>
        <v>0</v>
      </c>
      <c r="S221" s="211">
        <f>'02-Mapa de riesgo'!AJ222</f>
        <v>0</v>
      </c>
      <c r="T221" s="156"/>
      <c r="U221" s="157"/>
      <c r="V221" s="157"/>
      <c r="W221" s="452"/>
      <c r="X221" s="59"/>
    </row>
    <row r="222" spans="1:24" ht="12.75" customHeight="1" x14ac:dyDescent="0.2">
      <c r="A222" s="444"/>
      <c r="B222" s="444"/>
      <c r="C222" s="444"/>
      <c r="D222" s="444"/>
      <c r="E222" s="444"/>
      <c r="F222" s="444"/>
      <c r="G222" s="444"/>
      <c r="H222" s="447"/>
      <c r="I222" s="447"/>
      <c r="J222" s="236" t="str">
        <f>'02-Mapa de riesgo'!G223</f>
        <v>Matriz de seguimiento y control a los calendarios académicos</v>
      </c>
      <c r="K222" s="207">
        <f>'02-Mapa de riesgo'!L223</f>
        <v>0</v>
      </c>
      <c r="L222" s="207" t="str">
        <f>'02-Mapa de riesgo'!Q223</f>
        <v>Director Adminsitrativo grado 17  y Tecnico grado 18</v>
      </c>
      <c r="M222" s="208" t="str">
        <f>'02-Mapa de riesgo'!U223</f>
        <v>Oportuno</v>
      </c>
      <c r="N222" s="208" t="str">
        <f>'02-Mapa de riesgo'!Z223</f>
        <v>Preventivo</v>
      </c>
      <c r="O222" s="450"/>
      <c r="P222" s="157"/>
      <c r="Q222" s="210" t="str">
        <f>'02-Mapa de riesgo'!AG223</f>
        <v>ASUMIR</v>
      </c>
      <c r="R222" s="210">
        <f>'02-Mapa de riesgo'!AH223</f>
        <v>0</v>
      </c>
      <c r="S222" s="211">
        <f>'02-Mapa de riesgo'!AJ223</f>
        <v>0</v>
      </c>
      <c r="T222" s="156"/>
      <c r="U222" s="157"/>
      <c r="V222" s="157"/>
      <c r="W222" s="453"/>
      <c r="X222" s="59"/>
    </row>
    <row r="223" spans="1:24" ht="12.75" customHeight="1" x14ac:dyDescent="0.2">
      <c r="A223" s="454">
        <v>72</v>
      </c>
      <c r="B223" s="454" t="e">
        <f>'01-Mapa de Riesgos'!#REF!</f>
        <v>#REF!</v>
      </c>
      <c r="C223" s="455" t="e">
        <f>+'01-Mapa de Riesgos'!#REF!</f>
        <v>#REF!</v>
      </c>
      <c r="D223" s="455" t="e">
        <f>'01-Mapa de Riesgos'!#REF!</f>
        <v>#REF!</v>
      </c>
      <c r="E223" s="456" t="str">
        <f>'01-Mapa de Riesgos'!N224</f>
        <v>Posibilidad de afectación económica y reputacional  por omisión, inexactitud o adulteración  de información en los certificados de estudio,   debido a fallas en el sistema de información y la falta de automatización del proceso.</v>
      </c>
      <c r="F223" s="442" t="str">
        <f>'02-Mapa de riesgo'!AD224</f>
        <v>GRAVE</v>
      </c>
      <c r="G223" s="442" t="str">
        <f>'02-Mapa de riesgo'!AE224</f>
        <v>No. De hallazgos en la revisón de certificados</v>
      </c>
      <c r="H223" s="464"/>
      <c r="I223" s="464"/>
      <c r="J223" s="236" t="str">
        <f>'02-Mapa de riesgo'!G224</f>
        <v>Matriz de Seguimiento y control a los certificados académicos</v>
      </c>
      <c r="K223" s="207">
        <f>'02-Mapa de riesgo'!L224</f>
        <v>0</v>
      </c>
      <c r="L223" s="207" t="str">
        <f>'02-Mapa de riesgo'!Q224</f>
        <v>Asistencial III - Certificaciones</v>
      </c>
      <c r="M223" s="208" t="str">
        <f>'02-Mapa de riesgo'!U224</f>
        <v>Oportuno</v>
      </c>
      <c r="N223" s="208" t="str">
        <f>'02-Mapa de riesgo'!Z224</f>
        <v>Preventivo</v>
      </c>
      <c r="O223" s="448" t="str">
        <f>'02-Mapa de riesgo'!AB224</f>
        <v>ACEPTABLE</v>
      </c>
      <c r="P223" s="157"/>
      <c r="Q223" s="210" t="str">
        <f>'02-Mapa de riesgo'!AG224</f>
        <v>REDUCIR</v>
      </c>
      <c r="R223" s="210" t="str">
        <f>'02-Mapa de riesgo'!AH224</f>
        <v>Auditorias internas a la matriz de seguimiento de certificados académicos</v>
      </c>
      <c r="S223" s="211">
        <f>'02-Mapa de riesgo'!AJ224</f>
        <v>0</v>
      </c>
      <c r="T223" s="156"/>
      <c r="U223" s="157"/>
      <c r="V223" s="157"/>
      <c r="W223" s="465"/>
      <c r="X223" s="59"/>
    </row>
    <row r="224" spans="1:24" ht="12.75" customHeight="1" x14ac:dyDescent="0.2">
      <c r="A224" s="443"/>
      <c r="B224" s="443"/>
      <c r="C224" s="443"/>
      <c r="D224" s="443"/>
      <c r="E224" s="443"/>
      <c r="F224" s="443"/>
      <c r="G224" s="443"/>
      <c r="H224" s="446"/>
      <c r="I224" s="446"/>
      <c r="J224" s="236" t="str">
        <f>'02-Mapa de riesgo'!G225</f>
        <v>Reuniones y actas de revisión de certificados académicos</v>
      </c>
      <c r="K224" s="207">
        <f>'02-Mapa de riesgo'!L225</f>
        <v>0</v>
      </c>
      <c r="L224" s="207" t="str">
        <f>'02-Mapa de riesgo'!Q225</f>
        <v>Director Administrativo grado 17, 
Técnico 18, 
Asistencial III -Certificaciones</v>
      </c>
      <c r="M224" s="208" t="str">
        <f>'02-Mapa de riesgo'!U225</f>
        <v>Oportuno</v>
      </c>
      <c r="N224" s="208" t="str">
        <f>'02-Mapa de riesgo'!Z225</f>
        <v>Preventivo</v>
      </c>
      <c r="O224" s="449"/>
      <c r="P224" s="157"/>
      <c r="Q224" s="210" t="str">
        <f>'02-Mapa de riesgo'!AG225</f>
        <v>REDUCIR</v>
      </c>
      <c r="R224" s="210" t="str">
        <f>'02-Mapa de riesgo'!AH225</f>
        <v>Auditorias internas a la matriz de seguimiento de certificados académicos</v>
      </c>
      <c r="S224" s="211">
        <f>'02-Mapa de riesgo'!AJ225</f>
        <v>0</v>
      </c>
      <c r="T224" s="156"/>
      <c r="U224" s="157"/>
      <c r="V224" s="157"/>
      <c r="W224" s="452"/>
      <c r="X224" s="59"/>
    </row>
    <row r="225" spans="1:24" ht="12.75" customHeight="1" x14ac:dyDescent="0.2">
      <c r="A225" s="444"/>
      <c r="B225" s="444"/>
      <c r="C225" s="444"/>
      <c r="D225" s="444"/>
      <c r="E225" s="444"/>
      <c r="F225" s="444"/>
      <c r="G225" s="444"/>
      <c r="H225" s="447"/>
      <c r="I225" s="447"/>
      <c r="J225" s="236">
        <f>'02-Mapa de riesgo'!G226</f>
        <v>0</v>
      </c>
      <c r="K225" s="207">
        <f>'02-Mapa de riesgo'!L226</f>
        <v>0</v>
      </c>
      <c r="L225" s="207">
        <f>'02-Mapa de riesgo'!Q226</f>
        <v>0</v>
      </c>
      <c r="M225" s="208">
        <f>'02-Mapa de riesgo'!U226</f>
        <v>0</v>
      </c>
      <c r="N225" s="208">
        <f>'02-Mapa de riesgo'!Z226</f>
        <v>0</v>
      </c>
      <c r="O225" s="450"/>
      <c r="P225" s="157"/>
      <c r="Q225" s="210">
        <f>'02-Mapa de riesgo'!AG226</f>
        <v>0</v>
      </c>
      <c r="R225" s="210">
        <f>'02-Mapa de riesgo'!AH226</f>
        <v>0</v>
      </c>
      <c r="S225" s="211">
        <f>'02-Mapa de riesgo'!AJ226</f>
        <v>0</v>
      </c>
      <c r="T225" s="156"/>
      <c r="U225" s="157"/>
      <c r="V225" s="157"/>
      <c r="W225" s="453"/>
      <c r="X225" s="59"/>
    </row>
    <row r="226" spans="1:24" ht="12.75" customHeight="1" x14ac:dyDescent="0.2">
      <c r="A226" s="454">
        <v>73</v>
      </c>
      <c r="B226" s="454" t="e">
        <f>'01-Mapa de Riesgos'!#REF!</f>
        <v>#REF!</v>
      </c>
      <c r="C226" s="455" t="e">
        <f>+'01-Mapa de Riesgos'!#REF!</f>
        <v>#REF!</v>
      </c>
      <c r="D226" s="455" t="e">
        <f>'01-Mapa de Riesgos'!#REF!</f>
        <v>#REF!</v>
      </c>
      <c r="E226" s="456" t="str">
        <f>'01-Mapa de Riesgos'!N227</f>
        <v>Posibilidad de afectación económica y reputacional  por incumplimiento al procedimiento y normatividad asociada a la reglamentación en la publicación en los diferentes medios y canales de comunicación,    debido  a debilidad o falta de seguimiento  en los procesos de autorización o reglamentación que cubra todas las publicaciones.</v>
      </c>
      <c r="F226" s="442" t="str">
        <f>'02-Mapa de riesgo'!AD227</f>
        <v>MODERADO</v>
      </c>
      <c r="G226" s="442" t="str">
        <f>'02-Mapa de riesgo'!AE227</f>
        <v># de incumplimientos a procedimientos y normativas de publicación al mes / Total de publicaciones al mes</v>
      </c>
      <c r="H226" s="464"/>
      <c r="I226" s="464"/>
      <c r="J226" s="236" t="str">
        <f>'02-Mapa de riesgo'!G227</f>
        <v>Manual de estilo para las publicaciones</v>
      </c>
      <c r="K226" s="207">
        <f>'02-Mapa de riesgo'!L227</f>
        <v>0</v>
      </c>
      <c r="L226" s="207" t="str">
        <f>'02-Mapa de riesgo'!Q227</f>
        <v>Profesional Especializado III</v>
      </c>
      <c r="M226" s="208" t="str">
        <f>'02-Mapa de riesgo'!U227</f>
        <v>Oportuno</v>
      </c>
      <c r="N226" s="208" t="str">
        <f>'02-Mapa de riesgo'!Z227</f>
        <v>Preventivo</v>
      </c>
      <c r="O226" s="448" t="str">
        <f>'02-Mapa de riesgo'!AB227</f>
        <v>ACEPTABLE</v>
      </c>
      <c r="P226" s="157"/>
      <c r="Q226" s="210" t="str">
        <f>'02-Mapa de riesgo'!AG227</f>
        <v>REDUCIR</v>
      </c>
      <c r="R226" s="210" t="str">
        <f>'02-Mapa de riesgo'!AH227</f>
        <v>Vadlidar cuadro de control con el registro de publicaciones Vs. Verificación cumplimiento manual de estilo</v>
      </c>
      <c r="S226" s="211">
        <f>'02-Mapa de riesgo'!AJ227</f>
        <v>0</v>
      </c>
      <c r="T226" s="156"/>
      <c r="U226" s="157"/>
      <c r="V226" s="157"/>
      <c r="W226" s="465"/>
      <c r="X226" s="59"/>
    </row>
    <row r="227" spans="1:24" ht="12.75" customHeight="1" x14ac:dyDescent="0.2">
      <c r="A227" s="443"/>
      <c r="B227" s="443"/>
      <c r="C227" s="443"/>
      <c r="D227" s="443"/>
      <c r="E227" s="443"/>
      <c r="F227" s="443"/>
      <c r="G227" s="443"/>
      <c r="H227" s="446"/>
      <c r="I227" s="446"/>
      <c r="J227" s="236" t="str">
        <f>'02-Mapa de riesgo'!G228</f>
        <v>GSI 0504 - Registro de publicaciones y validación del cumplimiento de normativa</v>
      </c>
      <c r="K227" s="207">
        <f>'02-Mapa de riesgo'!L228</f>
        <v>0</v>
      </c>
      <c r="L227" s="207" t="str">
        <f>'02-Mapa de riesgo'!Q228</f>
        <v>Profesional Especializado III</v>
      </c>
      <c r="M227" s="208" t="str">
        <f>'02-Mapa de riesgo'!U228</f>
        <v>Oportuno</v>
      </c>
      <c r="N227" s="208" t="str">
        <f>'02-Mapa de riesgo'!Z228</f>
        <v>Preventivo</v>
      </c>
      <c r="O227" s="449"/>
      <c r="P227" s="157"/>
      <c r="Q227" s="210" t="str">
        <f>'02-Mapa de riesgo'!AG228</f>
        <v>COMPARTIR</v>
      </c>
      <c r="R227" s="210" t="str">
        <f>'02-Mapa de riesgo'!AH228</f>
        <v>Informar novedad, corregir con el equipo de trabajo</v>
      </c>
      <c r="S227" s="211" t="str">
        <f>'02-Mapa de riesgo'!AJ228</f>
        <v>Dependencias adscritas a UTP</v>
      </c>
      <c r="T227" s="156"/>
      <c r="U227" s="157"/>
      <c r="V227" s="157"/>
      <c r="W227" s="452"/>
      <c r="X227" s="59"/>
    </row>
    <row r="228" spans="1:24" ht="12.75" customHeight="1" x14ac:dyDescent="0.2">
      <c r="A228" s="444"/>
      <c r="B228" s="444"/>
      <c r="C228" s="444"/>
      <c r="D228" s="444"/>
      <c r="E228" s="444"/>
      <c r="F228" s="444"/>
      <c r="G228" s="444"/>
      <c r="H228" s="447"/>
      <c r="I228" s="447"/>
      <c r="J228" s="236" t="str">
        <f>'02-Mapa de riesgo'!G229</f>
        <v xml:space="preserve">Registro diario de publicaciones internas </v>
      </c>
      <c r="K228" s="207">
        <f>'02-Mapa de riesgo'!L229</f>
        <v>0</v>
      </c>
      <c r="L228" s="207" t="str">
        <f>'02-Mapa de riesgo'!Q229</f>
        <v>Profesional Especializado III</v>
      </c>
      <c r="M228" s="208" t="str">
        <f>'02-Mapa de riesgo'!U229</f>
        <v>Oportuno</v>
      </c>
      <c r="N228" s="208" t="str">
        <f>'02-Mapa de riesgo'!Z229</f>
        <v>Preventivo</v>
      </c>
      <c r="O228" s="450"/>
      <c r="P228" s="157"/>
      <c r="Q228" s="210" t="str">
        <f>'02-Mapa de riesgo'!AG229</f>
        <v>REDUCIR</v>
      </c>
      <c r="R228" s="210" t="str">
        <f>'02-Mapa de riesgo'!AH229</f>
        <v>Identificación de información de mayor interés, tendientes a mantener o mejorar el manual de estilo.</v>
      </c>
      <c r="S228" s="211">
        <f>'02-Mapa de riesgo'!AJ229</f>
        <v>0</v>
      </c>
      <c r="T228" s="156"/>
      <c r="U228" s="157"/>
      <c r="V228" s="157"/>
      <c r="W228" s="453"/>
      <c r="X228" s="59"/>
    </row>
    <row r="229" spans="1:24" ht="12.75" customHeight="1" x14ac:dyDescent="0.2">
      <c r="A229" s="454">
        <v>74</v>
      </c>
      <c r="B229" s="454" t="e">
        <f>'01-Mapa de Riesgos'!#REF!</f>
        <v>#REF!</v>
      </c>
      <c r="C229" s="455" t="e">
        <f>+'01-Mapa de Riesgos'!#REF!</f>
        <v>#REF!</v>
      </c>
      <c r="D229" s="455" t="e">
        <f>'01-Mapa de Riesgos'!#REF!</f>
        <v>#REF!</v>
      </c>
      <c r="E229" s="456" t="str">
        <f>'01-Mapa de Riesgos'!N230</f>
        <v xml:space="preserve">Posibilidad de afectación económica y reputacional  por divulgacion de informacion errada o perjudicial para la institucion    dedido a publicaciones que puedan afectar la imagen de la universidad  por parte de medios externos o terceros </v>
      </c>
      <c r="F229" s="442" t="str">
        <f>'02-Mapa de riesgo'!AD230</f>
        <v>MODERADO</v>
      </c>
      <c r="G229" s="442" t="str">
        <f>'02-Mapa de riesgo'!AE230</f>
        <v># de incumplimientos al monitoreo de medios del mes / Total de publicaciones al mes</v>
      </c>
      <c r="H229" s="463"/>
      <c r="I229" s="464"/>
      <c r="J229" s="236" t="str">
        <f>'02-Mapa de riesgo'!G230</f>
        <v xml:space="preserve">Monitoreo de publicacion de los medios externos </v>
      </c>
      <c r="K229" s="207">
        <f>'02-Mapa de riesgo'!L230</f>
        <v>0</v>
      </c>
      <c r="L229" s="207" t="str">
        <f>'02-Mapa de riesgo'!Q230</f>
        <v>Profesional Especializado III</v>
      </c>
      <c r="M229" s="208" t="str">
        <f>'02-Mapa de riesgo'!U230</f>
        <v>Oportuno</v>
      </c>
      <c r="N229" s="208" t="str">
        <f>'02-Mapa de riesgo'!Z230</f>
        <v>Preventivo</v>
      </c>
      <c r="O229" s="448" t="str">
        <f>'02-Mapa de riesgo'!AB230</f>
        <v>ACEPTABLE</v>
      </c>
      <c r="P229" s="157"/>
      <c r="Q229" s="210" t="str">
        <f>'02-Mapa de riesgo'!AG230</f>
        <v>REDUCIR</v>
      </c>
      <c r="R229" s="210" t="str">
        <f>'02-Mapa de riesgo'!AH230</f>
        <v>Registro y seguimiento a cuadro de control "Publicaciones medios externos"</v>
      </c>
      <c r="S229" s="211">
        <f>'02-Mapa de riesgo'!AJ230</f>
        <v>0</v>
      </c>
      <c r="T229" s="156"/>
      <c r="U229" s="157"/>
      <c r="V229" s="157"/>
      <c r="W229" s="465"/>
      <c r="X229" s="59"/>
    </row>
    <row r="230" spans="1:24" ht="12.75" customHeight="1" x14ac:dyDescent="0.2">
      <c r="A230" s="443"/>
      <c r="B230" s="443"/>
      <c r="C230" s="443"/>
      <c r="D230" s="443"/>
      <c r="E230" s="443"/>
      <c r="F230" s="443"/>
      <c r="G230" s="443"/>
      <c r="H230" s="446"/>
      <c r="I230" s="446"/>
      <c r="J230" s="236" t="str">
        <f>'02-Mapa de riesgo'!G231</f>
        <v>Segmentación de la información para las publicaciones</v>
      </c>
      <c r="K230" s="207">
        <f>'02-Mapa de riesgo'!L231</f>
        <v>0</v>
      </c>
      <c r="L230" s="207" t="str">
        <f>'02-Mapa de riesgo'!Q231</f>
        <v>Profesional Especializado III</v>
      </c>
      <c r="M230" s="208" t="str">
        <f>'02-Mapa de riesgo'!U231</f>
        <v>Oportuno</v>
      </c>
      <c r="N230" s="208" t="str">
        <f>'02-Mapa de riesgo'!Z231</f>
        <v>Preventivo</v>
      </c>
      <c r="O230" s="449"/>
      <c r="P230" s="157"/>
      <c r="Q230" s="210" t="str">
        <f>'02-Mapa de riesgo'!AG231</f>
        <v>REDUCIR</v>
      </c>
      <c r="R230" s="210" t="str">
        <f>'02-Mapa de riesgo'!AH231</f>
        <v>Validación de comunicaciones en el DRIVE compartido</v>
      </c>
      <c r="S230" s="211">
        <f>'02-Mapa de riesgo'!AJ231</f>
        <v>0</v>
      </c>
      <c r="T230" s="156"/>
      <c r="U230" s="157"/>
      <c r="V230" s="157"/>
      <c r="W230" s="452"/>
      <c r="X230" s="59"/>
    </row>
    <row r="231" spans="1:24" ht="12.75" customHeight="1" x14ac:dyDescent="0.2">
      <c r="A231" s="444"/>
      <c r="B231" s="444"/>
      <c r="C231" s="444"/>
      <c r="D231" s="444"/>
      <c r="E231" s="444"/>
      <c r="F231" s="444"/>
      <c r="G231" s="444"/>
      <c r="H231" s="447"/>
      <c r="I231" s="447"/>
      <c r="J231" s="236" t="str">
        <f>'02-Mapa de riesgo'!G232</f>
        <v xml:space="preserve">Campus prensa  que se envia por correo  informacion mulimedia audios videos </v>
      </c>
      <c r="K231" s="207">
        <f>'02-Mapa de riesgo'!L232</f>
        <v>0</v>
      </c>
      <c r="L231" s="207" t="str">
        <f>'02-Mapa de riesgo'!Q232</f>
        <v>Profesional Especializado III</v>
      </c>
      <c r="M231" s="208" t="str">
        <f>'02-Mapa de riesgo'!U232</f>
        <v>No oportuno</v>
      </c>
      <c r="N231" s="208" t="str">
        <f>'02-Mapa de riesgo'!Z232</f>
        <v>Preventivo</v>
      </c>
      <c r="O231" s="450"/>
      <c r="P231" s="157"/>
      <c r="Q231" s="210" t="str">
        <f>'02-Mapa de riesgo'!AG232</f>
        <v>REDUCIR</v>
      </c>
      <c r="R231" s="210" t="str">
        <f>'02-Mapa de riesgo'!AH232</f>
        <v>Validación de publicidad enviada al medio, y verificación del informe de supervisión</v>
      </c>
      <c r="S231" s="211">
        <f>'02-Mapa de riesgo'!AJ232</f>
        <v>0</v>
      </c>
      <c r="T231" s="156"/>
      <c r="U231" s="157"/>
      <c r="V231" s="157"/>
      <c r="W231" s="453"/>
      <c r="X231" s="59"/>
    </row>
    <row r="232" spans="1:24" ht="12.75" customHeight="1" x14ac:dyDescent="0.2">
      <c r="A232" s="454">
        <v>75</v>
      </c>
      <c r="B232" s="454" t="e">
        <f>'01-Mapa de Riesgos'!#REF!</f>
        <v>#REF!</v>
      </c>
      <c r="C232" s="455" t="e">
        <f>+'01-Mapa de Riesgos'!#REF!</f>
        <v>#REF!</v>
      </c>
      <c r="D232" s="455" t="e">
        <f>'01-Mapa de Riesgos'!#REF!</f>
        <v>#REF!</v>
      </c>
      <c r="E232" s="456" t="str">
        <f>'01-Mapa de Riesgos'!N233</f>
        <v>Posibilidad de afectación reputacional  por manipulacion de los medios de comunicación de la universidad,   debido al inadecuado uso de los medios de comunicacion con  el fin de favorecer a terceros, o a causa de intereses particulares y falta de seguimiento de funciones a las actividades propias de los medios  de comunicación de la universidad.</v>
      </c>
      <c r="F232" s="442" t="str">
        <f>'02-Mapa de riesgo'!AD233</f>
        <v>LEVE</v>
      </c>
      <c r="G232" s="442" t="str">
        <f>'02-Mapa de riesgo'!AE233</f>
        <v># de requerimientos o quejas por uso inadecuado de los canales de comunicación en el mes / total de publicaciones al mes</v>
      </c>
      <c r="H232" s="464"/>
      <c r="I232" s="464"/>
      <c r="J232" s="236" t="str">
        <f>'02-Mapa de riesgo'!G233</f>
        <v xml:space="preserve">comites de comunicaciones se les hace retroalimentacion de las publicaciones </v>
      </c>
      <c r="K232" s="207">
        <f>'02-Mapa de riesgo'!L233</f>
        <v>0</v>
      </c>
      <c r="L232" s="207" t="str">
        <f>'02-Mapa de riesgo'!Q233</f>
        <v>Profesional Especializado III</v>
      </c>
      <c r="M232" s="208" t="str">
        <f>'02-Mapa de riesgo'!U233</f>
        <v>Oportuno</v>
      </c>
      <c r="N232" s="208" t="str">
        <f>'02-Mapa de riesgo'!Z233</f>
        <v>Detectivo</v>
      </c>
      <c r="O232" s="448" t="str">
        <f>'02-Mapa de riesgo'!AB233</f>
        <v>ACEPTABLE</v>
      </c>
      <c r="P232" s="157"/>
      <c r="Q232" s="210" t="str">
        <f>'02-Mapa de riesgo'!AG233</f>
        <v>ASUMIR</v>
      </c>
      <c r="R232" s="210">
        <f>'02-Mapa de riesgo'!AH233</f>
        <v>0</v>
      </c>
      <c r="S232" s="211">
        <f>'02-Mapa de riesgo'!AJ233</f>
        <v>0</v>
      </c>
      <c r="T232" s="156"/>
      <c r="U232" s="157"/>
      <c r="V232" s="157"/>
      <c r="W232" s="465"/>
      <c r="X232" s="59"/>
    </row>
    <row r="233" spans="1:24" ht="12.75" customHeight="1" x14ac:dyDescent="0.2">
      <c r="A233" s="443"/>
      <c r="B233" s="443"/>
      <c r="C233" s="443"/>
      <c r="D233" s="443"/>
      <c r="E233" s="443"/>
      <c r="F233" s="443"/>
      <c r="G233" s="443"/>
      <c r="H233" s="446"/>
      <c r="I233" s="446"/>
      <c r="J233" s="236" t="str">
        <f>'02-Mapa de riesgo'!G234</f>
        <v xml:space="preserve">mics mapa integral de comunicaciones lo cual es concertado con los decanos con un mes antes </v>
      </c>
      <c r="K233" s="207">
        <f>'02-Mapa de riesgo'!L234</f>
        <v>0</v>
      </c>
      <c r="L233" s="207" t="str">
        <f>'02-Mapa de riesgo'!Q234</f>
        <v>Profesional Especializado III</v>
      </c>
      <c r="M233" s="208" t="str">
        <f>'02-Mapa de riesgo'!U234</f>
        <v>Oportuno</v>
      </c>
      <c r="N233" s="208" t="str">
        <f>'02-Mapa de riesgo'!Z234</f>
        <v>Preventivo</v>
      </c>
      <c r="O233" s="449"/>
      <c r="P233" s="157"/>
      <c r="Q233" s="210" t="str">
        <f>'02-Mapa de riesgo'!AG234</f>
        <v>ASUMIR</v>
      </c>
      <c r="R233" s="210">
        <f>'02-Mapa de riesgo'!AH234</f>
        <v>0</v>
      </c>
      <c r="S233" s="211">
        <f>'02-Mapa de riesgo'!AJ234</f>
        <v>0</v>
      </c>
      <c r="T233" s="156"/>
      <c r="U233" s="157"/>
      <c r="V233" s="157"/>
      <c r="W233" s="452"/>
      <c r="X233" s="59"/>
    </row>
    <row r="234" spans="1:24" ht="12.75" customHeight="1" x14ac:dyDescent="0.2">
      <c r="A234" s="444"/>
      <c r="B234" s="444"/>
      <c r="C234" s="444"/>
      <c r="D234" s="444"/>
      <c r="E234" s="444"/>
      <c r="F234" s="444"/>
      <c r="G234" s="444"/>
      <c r="H234" s="447"/>
      <c r="I234" s="447"/>
      <c r="J234" s="236" t="str">
        <f>'02-Mapa de riesgo'!G235</f>
        <v xml:space="preserve">comité de radio y creativo  mensual para mirar contenido especificamente para estos contenidos </v>
      </c>
      <c r="K234" s="207">
        <f>'02-Mapa de riesgo'!L235</f>
        <v>0</v>
      </c>
      <c r="L234" s="207" t="str">
        <f>'02-Mapa de riesgo'!Q235</f>
        <v>Profesional Especializado III</v>
      </c>
      <c r="M234" s="208" t="str">
        <f>'02-Mapa de riesgo'!U235</f>
        <v>Oportuno</v>
      </c>
      <c r="N234" s="208" t="str">
        <f>'02-Mapa de riesgo'!Z235</f>
        <v>Preventivo</v>
      </c>
      <c r="O234" s="450"/>
      <c r="P234" s="157"/>
      <c r="Q234" s="210" t="str">
        <f>'02-Mapa de riesgo'!AG235</f>
        <v>ASUMIR</v>
      </c>
      <c r="R234" s="210">
        <f>'02-Mapa de riesgo'!AH235</f>
        <v>0</v>
      </c>
      <c r="S234" s="211">
        <f>'02-Mapa de riesgo'!AJ235</f>
        <v>0</v>
      </c>
      <c r="T234" s="156"/>
      <c r="U234" s="157"/>
      <c r="V234" s="157"/>
      <c r="W234" s="453"/>
      <c r="X234" s="59"/>
    </row>
    <row r="235" spans="1:24" ht="12.75" customHeight="1" x14ac:dyDescent="0.2">
      <c r="A235" s="454">
        <v>76</v>
      </c>
      <c r="B235" s="457" t="e">
        <f>'01-Mapa de Riesgos'!#REF!</f>
        <v>#REF!</v>
      </c>
      <c r="C235" s="456" t="e">
        <f>+'01-Mapa de Riesgos'!#REF!</f>
        <v>#REF!</v>
      </c>
      <c r="D235" s="456" t="e">
        <f>'01-Mapa de Riesgos'!#REF!</f>
        <v>#REF!</v>
      </c>
      <c r="E235" s="456" t="str">
        <f>'01-Mapa de Riesgos'!N236</f>
        <v xml:space="preserve">Posibilidad de afectación económica y reputacional  por demandas de derecho de autor y uso de imagen sin previo concentimiento,   debido a falta de  las  firmas en los formatos de imagen </v>
      </c>
      <c r="F235" s="442" t="str">
        <f>'02-Mapa de riesgo'!AD236</f>
        <v>LEVE</v>
      </c>
      <c r="G235" s="442" t="str">
        <f>'02-Mapa de riesgo'!AE236</f>
        <v># de demanadas o PQRS por indebido  uso de derechos de autor e imagen / total de publicaciones al mes</v>
      </c>
      <c r="H235" s="445"/>
      <c r="I235" s="445"/>
      <c r="J235" s="236" t="str">
        <f>'02-Mapa de riesgo'!G236</f>
        <v xml:space="preserve">formatos de firma de derechos de imagen </v>
      </c>
      <c r="K235" s="207">
        <f>'02-Mapa de riesgo'!L236</f>
        <v>0</v>
      </c>
      <c r="L235" s="207" t="str">
        <f>'02-Mapa de riesgo'!Q236</f>
        <v>Profesional Especializado III</v>
      </c>
      <c r="M235" s="208" t="str">
        <f>'02-Mapa de riesgo'!U236</f>
        <v>Oportuno</v>
      </c>
      <c r="N235" s="208" t="str">
        <f>'02-Mapa de riesgo'!Z236</f>
        <v>Preventivo</v>
      </c>
      <c r="O235" s="448" t="str">
        <f>'02-Mapa de riesgo'!AB236</f>
        <v>ACEPTABLE</v>
      </c>
      <c r="P235" s="157"/>
      <c r="Q235" s="210" t="str">
        <f>'02-Mapa de riesgo'!AG236</f>
        <v>ASUMIR</v>
      </c>
      <c r="R235" s="210">
        <f>'02-Mapa de riesgo'!AH236</f>
        <v>0</v>
      </c>
      <c r="S235" s="211">
        <f>'02-Mapa de riesgo'!AJ236</f>
        <v>0</v>
      </c>
      <c r="T235" s="156"/>
      <c r="U235" s="157"/>
      <c r="V235" s="157"/>
      <c r="W235" s="451"/>
      <c r="X235" s="159"/>
    </row>
    <row r="236" spans="1:24" ht="12.75" customHeight="1" x14ac:dyDescent="0.2">
      <c r="A236" s="443"/>
      <c r="B236" s="443"/>
      <c r="C236" s="443"/>
      <c r="D236" s="443"/>
      <c r="E236" s="443"/>
      <c r="F236" s="443"/>
      <c r="G236" s="443"/>
      <c r="H236" s="446"/>
      <c r="I236" s="446"/>
      <c r="J236" s="236" t="str">
        <f>'02-Mapa de riesgo'!G237</f>
        <v xml:space="preserve">pago de impuestos de ley sayco acimpro </v>
      </c>
      <c r="K236" s="207">
        <f>'02-Mapa de riesgo'!L237</f>
        <v>0</v>
      </c>
      <c r="L236" s="207" t="str">
        <f>'02-Mapa de riesgo'!Q237</f>
        <v>Profesional Especializado III</v>
      </c>
      <c r="M236" s="208" t="str">
        <f>'02-Mapa de riesgo'!U237</f>
        <v>Oportuno</v>
      </c>
      <c r="N236" s="208" t="str">
        <f>'02-Mapa de riesgo'!Z237</f>
        <v>Preventivo</v>
      </c>
      <c r="O236" s="449"/>
      <c r="P236" s="157"/>
      <c r="Q236" s="210" t="str">
        <f>'02-Mapa de riesgo'!AG237</f>
        <v>ASUMIR</v>
      </c>
      <c r="R236" s="210">
        <f>'02-Mapa de riesgo'!AH237</f>
        <v>0</v>
      </c>
      <c r="S236" s="211">
        <f>'02-Mapa de riesgo'!AJ237</f>
        <v>0</v>
      </c>
      <c r="T236" s="156"/>
      <c r="U236" s="157"/>
      <c r="V236" s="157"/>
      <c r="W236" s="452"/>
      <c r="X236" s="159"/>
    </row>
    <row r="237" spans="1:24" ht="12.75" customHeight="1" x14ac:dyDescent="0.2">
      <c r="A237" s="444"/>
      <c r="B237" s="444"/>
      <c r="C237" s="444"/>
      <c r="D237" s="444"/>
      <c r="E237" s="444"/>
      <c r="F237" s="444"/>
      <c r="G237" s="444"/>
      <c r="H237" s="447"/>
      <c r="I237" s="447"/>
      <c r="J237" s="236" t="str">
        <f>'02-Mapa de riesgo'!G238</f>
        <v>capacitacion al equipo de trabajo sobre la no toma de foto de imagen y videos a no toma de fotos a menores de edad</v>
      </c>
      <c r="K237" s="207">
        <f>'02-Mapa de riesgo'!L238</f>
        <v>0</v>
      </c>
      <c r="L237" s="207" t="str">
        <f>'02-Mapa de riesgo'!Q238</f>
        <v>Profesional Especializado III</v>
      </c>
      <c r="M237" s="208" t="str">
        <f>'02-Mapa de riesgo'!U238</f>
        <v>Oportuno</v>
      </c>
      <c r="N237" s="208" t="str">
        <f>'02-Mapa de riesgo'!Z238</f>
        <v>Preventivo</v>
      </c>
      <c r="O237" s="450"/>
      <c r="P237" s="157"/>
      <c r="Q237" s="210" t="str">
        <f>'02-Mapa de riesgo'!AG238</f>
        <v>ASUMIR</v>
      </c>
      <c r="R237" s="210">
        <f>'02-Mapa de riesgo'!AH238</f>
        <v>0</v>
      </c>
      <c r="S237" s="211">
        <f>'02-Mapa de riesgo'!AJ238</f>
        <v>0</v>
      </c>
      <c r="T237" s="156"/>
      <c r="U237" s="157"/>
      <c r="V237" s="157"/>
      <c r="W237" s="453"/>
      <c r="X237" s="159"/>
    </row>
    <row r="238" spans="1:24" ht="12.75" customHeight="1" x14ac:dyDescent="0.2">
      <c r="A238" s="454">
        <v>77</v>
      </c>
      <c r="B238" s="454" t="e">
        <f>'01-Mapa de Riesgos'!#REF!</f>
        <v>#REF!</v>
      </c>
      <c r="C238" s="455" t="e">
        <f>+'01-Mapa de Riesgos'!#REF!</f>
        <v>#REF!</v>
      </c>
      <c r="D238" s="455" t="e">
        <f>'01-Mapa de Riesgos'!#REF!</f>
        <v>#REF!</v>
      </c>
      <c r="E238" s="456" t="str">
        <f>'01-Mapa de Riesgos'!N239</f>
        <v>Posibilidad de afectación económica y reputacional  por la disminución de los ingresos ante la no apertura de nuevas cohortes de los programas de posgrado,   debido a demanda limitada de estudiantes  y falta de conocimiento de las personas.</v>
      </c>
      <c r="F238" s="442" t="str">
        <f>'02-Mapa de riesgo'!AD239</f>
        <v>MODERADO</v>
      </c>
      <c r="G238" s="442" t="str">
        <f>'02-Mapa de riesgo'!AE239</f>
        <v>N° de cohortes aperturadas anualmente por programa académico</v>
      </c>
      <c r="H238" s="464"/>
      <c r="I238" s="464"/>
      <c r="J238" s="236" t="str">
        <f>'02-Mapa de riesgo'!G239</f>
        <v>Implementación y seguimiento de estrategias de difusión de los programas de posgrados</v>
      </c>
      <c r="K238" s="207">
        <f>'02-Mapa de riesgo'!L239</f>
        <v>0</v>
      </c>
      <c r="L238" s="207" t="str">
        <f>'02-Mapa de riesgo'!Q239</f>
        <v>Director del programa de posgrado - Planta</v>
      </c>
      <c r="M238" s="208" t="str">
        <f>'02-Mapa de riesgo'!U239</f>
        <v>Oportuno</v>
      </c>
      <c r="N238" s="208" t="str">
        <f>'02-Mapa de riesgo'!Z239</f>
        <v>Preventivo</v>
      </c>
      <c r="O238" s="448" t="str">
        <f>'02-Mapa de riesgo'!AB239</f>
        <v>ACEPTABLE</v>
      </c>
      <c r="P238" s="157"/>
      <c r="Q238" s="210" t="str">
        <f>'02-Mapa de riesgo'!AG239</f>
        <v>REDUCIR</v>
      </c>
      <c r="R238" s="210" t="str">
        <f>'02-Mapa de riesgo'!AH239</f>
        <v>Realizar publicidad en redes sociales de la Facultad y de la Universidad.</v>
      </c>
      <c r="S238" s="211">
        <f>'02-Mapa de riesgo'!AJ239</f>
        <v>0</v>
      </c>
      <c r="T238" s="156"/>
      <c r="U238" s="157"/>
      <c r="V238" s="157"/>
      <c r="W238" s="465"/>
      <c r="X238" s="159"/>
    </row>
    <row r="239" spans="1:24" ht="12.75" customHeight="1" x14ac:dyDescent="0.2">
      <c r="A239" s="443"/>
      <c r="B239" s="443"/>
      <c r="C239" s="443"/>
      <c r="D239" s="443"/>
      <c r="E239" s="443"/>
      <c r="F239" s="443"/>
      <c r="G239" s="443"/>
      <c r="H239" s="446"/>
      <c r="I239" s="446"/>
      <c r="J239" s="236">
        <f>'02-Mapa de riesgo'!G240</f>
        <v>0</v>
      </c>
      <c r="K239" s="207">
        <f>'02-Mapa de riesgo'!L240</f>
        <v>0</v>
      </c>
      <c r="L239" s="207">
        <f>'02-Mapa de riesgo'!Q240</f>
        <v>0</v>
      </c>
      <c r="M239" s="208">
        <f>'02-Mapa de riesgo'!U240</f>
        <v>0</v>
      </c>
      <c r="N239" s="208">
        <f>'02-Mapa de riesgo'!Z240</f>
        <v>0</v>
      </c>
      <c r="O239" s="449"/>
      <c r="P239" s="157"/>
      <c r="Q239" s="210" t="str">
        <f>'02-Mapa de riesgo'!AG240</f>
        <v>REDUCIR</v>
      </c>
      <c r="R239" s="210" t="str">
        <f>'02-Mapa de riesgo'!AH240</f>
        <v>Realizar campañas en conjunto con la Oficina de Comunicaciones de la Universidad.</v>
      </c>
      <c r="S239" s="211">
        <f>'02-Mapa de riesgo'!AJ240</f>
        <v>0</v>
      </c>
      <c r="T239" s="156"/>
      <c r="U239" s="157"/>
      <c r="V239" s="157"/>
      <c r="W239" s="452"/>
      <c r="X239" s="461"/>
    </row>
    <row r="240" spans="1:24" ht="12.75" customHeight="1" x14ac:dyDescent="0.2">
      <c r="A240" s="444"/>
      <c r="B240" s="444"/>
      <c r="C240" s="444"/>
      <c r="D240" s="444"/>
      <c r="E240" s="444"/>
      <c r="F240" s="444"/>
      <c r="G240" s="444"/>
      <c r="H240" s="447"/>
      <c r="I240" s="447"/>
      <c r="J240" s="236">
        <f>'02-Mapa de riesgo'!G241</f>
        <v>0</v>
      </c>
      <c r="K240" s="207">
        <f>'02-Mapa de riesgo'!L241</f>
        <v>0</v>
      </c>
      <c r="L240" s="207">
        <f>'02-Mapa de riesgo'!Q241</f>
        <v>0</v>
      </c>
      <c r="M240" s="208">
        <f>'02-Mapa de riesgo'!U241</f>
        <v>0</v>
      </c>
      <c r="N240" s="208">
        <f>'02-Mapa de riesgo'!Z241</f>
        <v>0</v>
      </c>
      <c r="O240" s="450"/>
      <c r="P240" s="157"/>
      <c r="Q240" s="210" t="str">
        <f>'02-Mapa de riesgo'!AG241</f>
        <v>REDUCIR</v>
      </c>
      <c r="R240" s="210" t="str">
        <f>'02-Mapa de riesgo'!AH241</f>
        <v>Enviar información a Instituciones o empresas donde existan profesionales que cumplen con el perfil del programa de posgrado.</v>
      </c>
      <c r="S240" s="211">
        <f>'02-Mapa de riesgo'!AJ241</f>
        <v>0</v>
      </c>
      <c r="T240" s="156"/>
      <c r="U240" s="157"/>
      <c r="V240" s="157"/>
      <c r="W240" s="453"/>
      <c r="X240" s="462"/>
    </row>
    <row r="241" spans="1:24" ht="12.75" customHeight="1" x14ac:dyDescent="0.2">
      <c r="A241" s="457">
        <v>78</v>
      </c>
      <c r="B241" s="454" t="e">
        <f>'01-Mapa de Riesgos'!#REF!</f>
        <v>#REF!</v>
      </c>
      <c r="C241" s="455" t="e">
        <f>+'01-Mapa de Riesgos'!#REF!</f>
        <v>#REF!</v>
      </c>
      <c r="D241" s="455" t="e">
        <f>'01-Mapa de Riesgos'!#REF!</f>
        <v>#REF!</v>
      </c>
      <c r="E241" s="456" t="str">
        <f>'01-Mapa de Riesgos'!N242</f>
        <v>Posibilidad de perdida de disponibilidad  por pérdida de información, reclamos de las partes involucradas, reprocesos y aumento de carga de trabajo e incumplimiento de los tiempos de entrega,   debido a fallas en los aplicativos de Sistemas de Información, tales como registro de asistencias, registro de notas, transferencia de memorandos, carga docente, entre otros.</v>
      </c>
      <c r="F241" s="442" t="str">
        <f>'02-Mapa de riesgo'!AD242</f>
        <v>MODERADO</v>
      </c>
      <c r="G241" s="442" t="str">
        <f>'02-Mapa de riesgo'!AE242</f>
        <v>N° de aplicativos de Sistemas de Información que presentan fallas durante el semestre</v>
      </c>
      <c r="H241" s="463"/>
      <c r="I241" s="464"/>
      <c r="J241" s="236" t="str">
        <f>'02-Mapa de riesgo'!G242</f>
        <v>Reporte inmediato de las fallas a los entes encargados</v>
      </c>
      <c r="K241" s="207">
        <f>'02-Mapa de riesgo'!L242</f>
        <v>0</v>
      </c>
      <c r="L241" s="207" t="str">
        <f>'02-Mapa de riesgo'!Q242</f>
        <v>Auxiliares de los programas y de la facultad - Transitorio</v>
      </c>
      <c r="M241" s="208" t="str">
        <f>'02-Mapa de riesgo'!U242</f>
        <v>Oportuno</v>
      </c>
      <c r="N241" s="208" t="str">
        <f>'02-Mapa de riesgo'!Z242</f>
        <v>Detectivo</v>
      </c>
      <c r="O241" s="448" t="str">
        <f>'02-Mapa de riesgo'!AB242</f>
        <v>ACEPTABLE</v>
      </c>
      <c r="P241" s="157"/>
      <c r="Q241" s="210" t="str">
        <f>'02-Mapa de riesgo'!AG242</f>
        <v>COMPARTIR</v>
      </c>
      <c r="R241" s="210" t="str">
        <f>'02-Mapa de riesgo'!AH242</f>
        <v>Realizar captura y reporte inmediato al grupo de soporte de la Universidad.</v>
      </c>
      <c r="S241" s="211" t="str">
        <f>'02-Mapa de riesgo'!AJ242</f>
        <v>GTISI</v>
      </c>
      <c r="T241" s="156"/>
      <c r="U241" s="157"/>
      <c r="V241" s="157"/>
      <c r="W241" s="465"/>
      <c r="X241" s="59"/>
    </row>
    <row r="242" spans="1:24" ht="12.75" customHeight="1" x14ac:dyDescent="0.2">
      <c r="A242" s="443"/>
      <c r="B242" s="443"/>
      <c r="C242" s="443"/>
      <c r="D242" s="443"/>
      <c r="E242" s="443"/>
      <c r="F242" s="443"/>
      <c r="G242" s="443"/>
      <c r="H242" s="446"/>
      <c r="I242" s="446"/>
      <c r="J242" s="236">
        <f>'02-Mapa de riesgo'!G243</f>
        <v>0</v>
      </c>
      <c r="K242" s="207">
        <f>'02-Mapa de riesgo'!L243</f>
        <v>0</v>
      </c>
      <c r="L242" s="207">
        <f>'02-Mapa de riesgo'!Q243</f>
        <v>0</v>
      </c>
      <c r="M242" s="208">
        <f>'02-Mapa de riesgo'!U243</f>
        <v>0</v>
      </c>
      <c r="N242" s="208">
        <f>'02-Mapa de riesgo'!Z243</f>
        <v>0</v>
      </c>
      <c r="O242" s="449"/>
      <c r="P242" s="157"/>
      <c r="Q242" s="210">
        <f>'02-Mapa de riesgo'!AG243</f>
        <v>0</v>
      </c>
      <c r="R242" s="210">
        <f>'02-Mapa de riesgo'!AH243</f>
        <v>0</v>
      </c>
      <c r="S242" s="211">
        <f>'02-Mapa de riesgo'!AJ243</f>
        <v>0</v>
      </c>
      <c r="T242" s="156"/>
      <c r="U242" s="157"/>
      <c r="V242" s="157"/>
      <c r="W242" s="452"/>
      <c r="X242" s="59"/>
    </row>
    <row r="243" spans="1:24" ht="12.75" customHeight="1" x14ac:dyDescent="0.2">
      <c r="A243" s="444"/>
      <c r="B243" s="444"/>
      <c r="C243" s="444"/>
      <c r="D243" s="444"/>
      <c r="E243" s="444"/>
      <c r="F243" s="444"/>
      <c r="G243" s="444"/>
      <c r="H243" s="447"/>
      <c r="I243" s="447"/>
      <c r="J243" s="236">
        <f>'02-Mapa de riesgo'!G244</f>
        <v>0</v>
      </c>
      <c r="K243" s="207">
        <f>'02-Mapa de riesgo'!L244</f>
        <v>0</v>
      </c>
      <c r="L243" s="207">
        <f>'02-Mapa de riesgo'!Q244</f>
        <v>0</v>
      </c>
      <c r="M243" s="208">
        <f>'02-Mapa de riesgo'!U244</f>
        <v>0</v>
      </c>
      <c r="N243" s="208">
        <f>'02-Mapa de riesgo'!Z244</f>
        <v>0</v>
      </c>
      <c r="O243" s="450"/>
      <c r="P243" s="157"/>
      <c r="Q243" s="210">
        <f>'02-Mapa de riesgo'!AG244</f>
        <v>0</v>
      </c>
      <c r="R243" s="210">
        <f>'02-Mapa de riesgo'!AH244</f>
        <v>0</v>
      </c>
      <c r="S243" s="211">
        <f>'02-Mapa de riesgo'!AJ244</f>
        <v>0</v>
      </c>
      <c r="T243" s="156"/>
      <c r="U243" s="157"/>
      <c r="V243" s="157"/>
      <c r="W243" s="453"/>
      <c r="X243" s="59"/>
    </row>
    <row r="244" spans="1:24" ht="12.75" customHeight="1" x14ac:dyDescent="0.2">
      <c r="A244" s="454">
        <v>79</v>
      </c>
      <c r="B244" s="454" t="e">
        <f>'01-Mapa de Riesgos'!#REF!</f>
        <v>#REF!</v>
      </c>
      <c r="C244" s="455" t="e">
        <f>+'01-Mapa de Riesgos'!#REF!</f>
        <v>#REF!</v>
      </c>
      <c r="D244" s="455" t="e">
        <f>'01-Mapa de Riesgos'!#REF!</f>
        <v>#REF!</v>
      </c>
      <c r="E244" s="456" t="str">
        <f>'01-Mapa de Riesgos'!N245</f>
        <v>Posibilidad de afectación reputacional  por demoras para dar inicio a las clases o iniciarlas en condiciones no adecuadas,   debido a la tardanza en asignación de salones y salas de cómputo.</v>
      </c>
      <c r="F244" s="442" t="str">
        <f>'02-Mapa de riesgo'!AD245</f>
        <v>MODERADO</v>
      </c>
      <c r="G244" s="442" t="str">
        <f>'02-Mapa de riesgo'!AE245</f>
        <v>N° de asginaturas sin asignación de salón o sala de cómputo durante todo el semestre</v>
      </c>
      <c r="H244" s="464"/>
      <c r="I244" s="464"/>
      <c r="J244" s="236" t="str">
        <f>'02-Mapa de riesgo'!G245</f>
        <v>Realizar la programación académica dentro de los tiempos establecidos.</v>
      </c>
      <c r="K244" s="207">
        <f>'02-Mapa de riesgo'!L245</f>
        <v>0</v>
      </c>
      <c r="L244" s="207" t="str">
        <f>'02-Mapa de riesgo'!Q245</f>
        <v>Directores de programas y auxiliares - Planta y transitorios.</v>
      </c>
      <c r="M244" s="208" t="str">
        <f>'02-Mapa de riesgo'!U245</f>
        <v>Oportuno</v>
      </c>
      <c r="N244" s="208" t="str">
        <f>'02-Mapa de riesgo'!Z245</f>
        <v>Preventivo</v>
      </c>
      <c r="O244" s="448" t="str">
        <f>'02-Mapa de riesgo'!AB245</f>
        <v>ACEPTABLE</v>
      </c>
      <c r="P244" s="157"/>
      <c r="Q244" s="210" t="str">
        <f>'02-Mapa de riesgo'!AG245</f>
        <v>TRANSFERIR</v>
      </c>
      <c r="R244" s="210" t="str">
        <f>'02-Mapa de riesgo'!AH245</f>
        <v>Realizar la asignación de salones en los tiempos adecuados para el oportuno inicio de clases.</v>
      </c>
      <c r="S244" s="211" t="str">
        <f>'02-Mapa de riesgo'!AJ245</f>
        <v>GTISI</v>
      </c>
      <c r="T244" s="156"/>
      <c r="U244" s="157"/>
      <c r="V244" s="157"/>
      <c r="W244" s="465"/>
      <c r="X244" s="59"/>
    </row>
    <row r="245" spans="1:24" ht="12.75" customHeight="1" x14ac:dyDescent="0.2">
      <c r="A245" s="443"/>
      <c r="B245" s="443"/>
      <c r="C245" s="443"/>
      <c r="D245" s="443"/>
      <c r="E245" s="443"/>
      <c r="F245" s="443"/>
      <c r="G245" s="443"/>
      <c r="H245" s="446"/>
      <c r="I245" s="446"/>
      <c r="J245" s="236" t="str">
        <f>'02-Mapa de riesgo'!G246</f>
        <v>Envío de solicitudes de Salas de Cómputo en los tiempos establecidos.</v>
      </c>
      <c r="K245" s="207">
        <f>'02-Mapa de riesgo'!L246</f>
        <v>0</v>
      </c>
      <c r="L245" s="207" t="str">
        <f>'02-Mapa de riesgo'!Q246</f>
        <v>Auxiliares de los programas y de la facultad - Transitorio</v>
      </c>
      <c r="M245" s="208" t="str">
        <f>'02-Mapa de riesgo'!U246</f>
        <v>No oportuno</v>
      </c>
      <c r="N245" s="208" t="str">
        <f>'02-Mapa de riesgo'!Z246</f>
        <v>Preventivo</v>
      </c>
      <c r="O245" s="449"/>
      <c r="P245" s="157"/>
      <c r="Q245" s="210" t="str">
        <f>'02-Mapa de riesgo'!AG246</f>
        <v>TRANSFERIR</v>
      </c>
      <c r="R245" s="210" t="str">
        <f>'02-Mapa de riesgo'!AH246</f>
        <v>Realizar la asignación de salas de cómputo en los tiempos adecuados para el oportuno inicio de clases.</v>
      </c>
      <c r="S245" s="211" t="str">
        <f>'02-Mapa de riesgo'!AJ246</f>
        <v>CRIE</v>
      </c>
      <c r="T245" s="156"/>
      <c r="U245" s="157"/>
      <c r="V245" s="157"/>
      <c r="W245" s="452"/>
      <c r="X245" s="59"/>
    </row>
    <row r="246" spans="1:24" ht="12.75" customHeight="1" x14ac:dyDescent="0.2">
      <c r="A246" s="444"/>
      <c r="B246" s="444"/>
      <c r="C246" s="444"/>
      <c r="D246" s="444"/>
      <c r="E246" s="444"/>
      <c r="F246" s="444"/>
      <c r="G246" s="444"/>
      <c r="H246" s="447"/>
      <c r="I246" s="447"/>
      <c r="J246" s="236">
        <f>'02-Mapa de riesgo'!G247</f>
        <v>0</v>
      </c>
      <c r="K246" s="207">
        <f>'02-Mapa de riesgo'!L247</f>
        <v>0</v>
      </c>
      <c r="L246" s="207">
        <f>'02-Mapa de riesgo'!Q247</f>
        <v>0</v>
      </c>
      <c r="M246" s="208">
        <f>'02-Mapa de riesgo'!U247</f>
        <v>0</v>
      </c>
      <c r="N246" s="208">
        <f>'02-Mapa de riesgo'!Z247</f>
        <v>0</v>
      </c>
      <c r="O246" s="450"/>
      <c r="P246" s="157"/>
      <c r="Q246" s="210">
        <f>'02-Mapa de riesgo'!AG247</f>
        <v>0</v>
      </c>
      <c r="R246" s="210">
        <f>'02-Mapa de riesgo'!AH247</f>
        <v>0</v>
      </c>
      <c r="S246" s="211">
        <f>'02-Mapa de riesgo'!AJ247</f>
        <v>0</v>
      </c>
      <c r="T246" s="156"/>
      <c r="U246" s="157"/>
      <c r="V246" s="157"/>
      <c r="W246" s="453"/>
      <c r="X246" s="59"/>
    </row>
    <row r="247" spans="1:24" ht="12.75" customHeight="1" x14ac:dyDescent="0.2">
      <c r="A247" s="454">
        <v>80</v>
      </c>
      <c r="B247" s="454" t="e">
        <f>'01-Mapa de Riesgos'!#REF!</f>
        <v>#REF!</v>
      </c>
      <c r="C247" s="455" t="e">
        <f>+'01-Mapa de Riesgos'!#REF!</f>
        <v>#REF!</v>
      </c>
      <c r="D247" s="455" t="e">
        <f>'01-Mapa de Riesgos'!#REF!</f>
        <v>#REF!</v>
      </c>
      <c r="E247" s="456" t="str">
        <f>'01-Mapa de Riesgos'!N248</f>
        <v>Posibilidad de afectación económica y reputacional  por concepto de no renovación del registro calificado o acreditación de alta calidad de un programa académico,   debido a la falta de seguimiento al vencimiento de los registros calificados y acreditaciones.</v>
      </c>
      <c r="F247" s="442" t="str">
        <f>'02-Mapa de riesgo'!AD248</f>
        <v>LEVE</v>
      </c>
      <c r="G247" s="442" t="str">
        <f>'02-Mapa de riesgo'!AE248</f>
        <v>Número de veces que no se ha renovado el registro calificado o la acreditación de alta calidad de alguno de los programas de la Facultad</v>
      </c>
      <c r="H247" s="464"/>
      <c r="I247" s="464"/>
      <c r="J247" s="236" t="str">
        <f>'02-Mapa de riesgo'!G248</f>
        <v xml:space="preserve">Control permanente por parte de la Vicerrectoría Académica de las fechas de vencimiento de los registro calificados y las acreditaciones de alta calidad, publicados en la pagina web y envio de memorando 1 año antes  por parte de la Vicerrectoria Académica </v>
      </c>
      <c r="K247" s="207" t="str">
        <f>'02-Mapa de riesgo'!L248</f>
        <v>Aplicativo Vicerrectoría Académica</v>
      </c>
      <c r="L247" s="207" t="str">
        <f>'02-Mapa de riesgo'!Q248</f>
        <v>Profesional II Vicerrectoría Académica</v>
      </c>
      <c r="M247" s="208" t="str">
        <f>'02-Mapa de riesgo'!U248</f>
        <v>Oportuno</v>
      </c>
      <c r="N247" s="208" t="str">
        <f>'02-Mapa de riesgo'!Z248</f>
        <v>Preventivo</v>
      </c>
      <c r="O247" s="448" t="str">
        <f>'02-Mapa de riesgo'!AB248</f>
        <v>FUERTE</v>
      </c>
      <c r="P247" s="157"/>
      <c r="Q247" s="210" t="str">
        <f>'02-Mapa de riesgo'!AG248</f>
        <v>ASUMIR</v>
      </c>
      <c r="R247" s="210">
        <f>'02-Mapa de riesgo'!AH248</f>
        <v>0</v>
      </c>
      <c r="S247" s="211">
        <f>'02-Mapa de riesgo'!AJ248</f>
        <v>0</v>
      </c>
      <c r="T247" s="156"/>
      <c r="U247" s="157"/>
      <c r="V247" s="157"/>
      <c r="W247" s="465"/>
      <c r="X247" s="59"/>
    </row>
    <row r="248" spans="1:24" ht="12.75" customHeight="1" x14ac:dyDescent="0.2">
      <c r="A248" s="443"/>
      <c r="B248" s="443"/>
      <c r="C248" s="443"/>
      <c r="D248" s="443"/>
      <c r="E248" s="443"/>
      <c r="F248" s="443"/>
      <c r="G248" s="443"/>
      <c r="H248" s="446"/>
      <c r="I248" s="446"/>
      <c r="J248" s="236" t="str">
        <f>'02-Mapa de riesgo'!G249</f>
        <v>Revisión permanente de las actualizaciones del CNA de los programas.</v>
      </c>
      <c r="K248" s="207">
        <f>'02-Mapa de riesgo'!L249</f>
        <v>0</v>
      </c>
      <c r="L248" s="207" t="str">
        <f>'02-Mapa de riesgo'!Q249</f>
        <v>Profesional II Facultad de Ciencias Empresariales</v>
      </c>
      <c r="M248" s="208" t="str">
        <f>'02-Mapa de riesgo'!U249</f>
        <v>Oportuno</v>
      </c>
      <c r="N248" s="208" t="str">
        <f>'02-Mapa de riesgo'!Z249</f>
        <v>Preventivo</v>
      </c>
      <c r="O248" s="449"/>
      <c r="P248" s="157"/>
      <c r="Q248" s="210" t="str">
        <f>'02-Mapa de riesgo'!AG249</f>
        <v>ASUMIR</v>
      </c>
      <c r="R248" s="210">
        <f>'02-Mapa de riesgo'!AH249</f>
        <v>0</v>
      </c>
      <c r="S248" s="211">
        <f>'02-Mapa de riesgo'!AJ249</f>
        <v>0</v>
      </c>
      <c r="T248" s="156"/>
      <c r="U248" s="157"/>
      <c r="V248" s="157"/>
      <c r="W248" s="452"/>
      <c r="X248" s="59"/>
    </row>
    <row r="249" spans="1:24" ht="12.75" customHeight="1" x14ac:dyDescent="0.2">
      <c r="A249" s="444"/>
      <c r="B249" s="444"/>
      <c r="C249" s="444"/>
      <c r="D249" s="444"/>
      <c r="E249" s="444"/>
      <c r="F249" s="444"/>
      <c r="G249" s="444"/>
      <c r="H249" s="447"/>
      <c r="I249" s="447"/>
      <c r="J249" s="236" t="str">
        <f>'02-Mapa de riesgo'!G250</f>
        <v>Matriz de seguimiento de los registros calificados del programa, priorizado.</v>
      </c>
      <c r="K249" s="207">
        <f>'02-Mapa de riesgo'!L250</f>
        <v>0</v>
      </c>
      <c r="L249" s="207" t="str">
        <f>'02-Mapa de riesgo'!Q250</f>
        <v>Profesional II Facultad de Ciencias Empresariales</v>
      </c>
      <c r="M249" s="208" t="str">
        <f>'02-Mapa de riesgo'!U250</f>
        <v>Oportuno</v>
      </c>
      <c r="N249" s="208" t="str">
        <f>'02-Mapa de riesgo'!Z250</f>
        <v>Preventivo</v>
      </c>
      <c r="O249" s="450"/>
      <c r="P249" s="157"/>
      <c r="Q249" s="210" t="str">
        <f>'02-Mapa de riesgo'!AG250</f>
        <v>ASUMIR</v>
      </c>
      <c r="R249" s="210">
        <f>'02-Mapa de riesgo'!AH250</f>
        <v>0</v>
      </c>
      <c r="S249" s="211">
        <f>'02-Mapa de riesgo'!AJ250</f>
        <v>0</v>
      </c>
      <c r="T249" s="156"/>
      <c r="U249" s="157"/>
      <c r="V249" s="157"/>
      <c r="W249" s="453"/>
      <c r="X249" s="59"/>
    </row>
    <row r="250" spans="1:24" ht="12.75" customHeight="1" x14ac:dyDescent="0.2">
      <c r="A250" s="454">
        <v>81</v>
      </c>
      <c r="B250" s="454" t="e">
        <f>'01-Mapa de Riesgos'!#REF!</f>
        <v>#REF!</v>
      </c>
      <c r="C250" s="455" t="e">
        <f>+'01-Mapa de Riesgos'!#REF!</f>
        <v>#REF!</v>
      </c>
      <c r="D250" s="455" t="e">
        <f>'01-Mapa de Riesgos'!#REF!</f>
        <v>#REF!</v>
      </c>
      <c r="E250" s="456" t="str">
        <f>'01-Mapa de Riesgos'!N251</f>
        <v>Posibilidad de afectación reputacional  por descenso de los grupos de investigación vinculados a la Facultad en el escalafón de Colciencias,
   a causa de de la disminución en la producción científica, participación en convocatorias y actualización de información en las plataformas de medición de Minciencias por parte de los grupos de investigación de la Facultad.</v>
      </c>
      <c r="F250" s="442" t="str">
        <f>'02-Mapa de riesgo'!AD251</f>
        <v>LEVE</v>
      </c>
      <c r="G250" s="442" t="str">
        <f>'02-Mapa de riesgo'!AE251</f>
        <v xml:space="preserve">Número de Grupos de investigación vinculados a la Facultad que descienden en el escalafón de Colciencias
</v>
      </c>
      <c r="H250" s="464"/>
      <c r="I250" s="464"/>
      <c r="J250" s="236" t="str">
        <f>'02-Mapa de riesgo'!G251</f>
        <v>Convocatorias internas y externas de la Vicerrectoría de Investigaciones, Innovación y Extensión</v>
      </c>
      <c r="K250" s="207">
        <f>'02-Mapa de riesgo'!L251</f>
        <v>0</v>
      </c>
      <c r="L250" s="207" t="str">
        <f>'02-Mapa de riesgo'!Q251</f>
        <v>Profesional Vicerrectoría de Investigaciones, innovación y extensión</v>
      </c>
      <c r="M250" s="208" t="str">
        <f>'02-Mapa de riesgo'!U251</f>
        <v>Oportuno</v>
      </c>
      <c r="N250" s="208" t="str">
        <f>'02-Mapa de riesgo'!Z251</f>
        <v>Preventivo</v>
      </c>
      <c r="O250" s="448" t="str">
        <f>'02-Mapa de riesgo'!AB251</f>
        <v>ACEPTABLE</v>
      </c>
      <c r="P250" s="157"/>
      <c r="Q250" s="210" t="str">
        <f>'02-Mapa de riesgo'!AG251</f>
        <v>ASUMIR</v>
      </c>
      <c r="R250" s="210">
        <f>'02-Mapa de riesgo'!AH251</f>
        <v>0</v>
      </c>
      <c r="S250" s="211">
        <f>'02-Mapa de riesgo'!AJ251</f>
        <v>0</v>
      </c>
      <c r="T250" s="156"/>
      <c r="U250" s="157"/>
      <c r="V250" s="157"/>
      <c r="W250" s="465"/>
      <c r="X250" s="59"/>
    </row>
    <row r="251" spans="1:24" ht="12.75" customHeight="1" x14ac:dyDescent="0.2">
      <c r="A251" s="443"/>
      <c r="B251" s="443"/>
      <c r="C251" s="443"/>
      <c r="D251" s="443"/>
      <c r="E251" s="443"/>
      <c r="F251" s="443"/>
      <c r="G251" s="443"/>
      <c r="H251" s="446"/>
      <c r="I251" s="446"/>
      <c r="J251" s="236" t="str">
        <f>'02-Mapa de riesgo'!G252</f>
        <v>Matriz de seguimiento a la producción científica y a la actualización de información en CvLAC y GrupLAC de los grupos de investigación de la Facultad.</v>
      </c>
      <c r="K251" s="207">
        <f>'02-Mapa de riesgo'!L252</f>
        <v>0</v>
      </c>
      <c r="L251" s="207" t="str">
        <f>'02-Mapa de riesgo'!Q252</f>
        <v>Profesional II Facultad de Ciencias Empresariales</v>
      </c>
      <c r="M251" s="208" t="str">
        <f>'02-Mapa de riesgo'!U252</f>
        <v>Oportuno</v>
      </c>
      <c r="N251" s="208" t="str">
        <f>'02-Mapa de riesgo'!Z252</f>
        <v>Preventivo</v>
      </c>
      <c r="O251" s="449"/>
      <c r="P251" s="157"/>
      <c r="Q251" s="210" t="str">
        <f>'02-Mapa de riesgo'!AG252</f>
        <v>ASUMIR</v>
      </c>
      <c r="R251" s="210">
        <f>'02-Mapa de riesgo'!AH252</f>
        <v>0</v>
      </c>
      <c r="S251" s="211">
        <f>'02-Mapa de riesgo'!AJ252</f>
        <v>0</v>
      </c>
      <c r="T251" s="156"/>
      <c r="U251" s="157"/>
      <c r="V251" s="157"/>
      <c r="W251" s="452"/>
      <c r="X251" s="59"/>
    </row>
    <row r="252" spans="1:24" ht="12.75" customHeight="1" x14ac:dyDescent="0.2">
      <c r="A252" s="444"/>
      <c r="B252" s="444"/>
      <c r="C252" s="444"/>
      <c r="D252" s="444"/>
      <c r="E252" s="444"/>
      <c r="F252" s="444"/>
      <c r="G252" s="444"/>
      <c r="H252" s="447"/>
      <c r="I252" s="447"/>
      <c r="J252" s="236">
        <f>'02-Mapa de riesgo'!G253</f>
        <v>0</v>
      </c>
      <c r="K252" s="207">
        <f>'02-Mapa de riesgo'!L253</f>
        <v>0</v>
      </c>
      <c r="L252" s="207">
        <f>'02-Mapa de riesgo'!Q253</f>
        <v>0</v>
      </c>
      <c r="M252" s="208">
        <f>'02-Mapa de riesgo'!U253</f>
        <v>0</v>
      </c>
      <c r="N252" s="208">
        <f>'02-Mapa de riesgo'!Z253</f>
        <v>0</v>
      </c>
      <c r="O252" s="450"/>
      <c r="P252" s="157"/>
      <c r="Q252" s="210">
        <f>'02-Mapa de riesgo'!AG253</f>
        <v>0</v>
      </c>
      <c r="R252" s="210">
        <f>'02-Mapa de riesgo'!AH253</f>
        <v>0</v>
      </c>
      <c r="S252" s="211">
        <f>'02-Mapa de riesgo'!AJ253</f>
        <v>0</v>
      </c>
      <c r="T252" s="156"/>
      <c r="U252" s="157"/>
      <c r="V252" s="157"/>
      <c r="W252" s="453"/>
      <c r="X252" s="59"/>
    </row>
    <row r="253" spans="1:24" ht="12.75" customHeight="1" x14ac:dyDescent="0.2">
      <c r="A253" s="454">
        <v>82</v>
      </c>
      <c r="B253" s="454" t="e">
        <f>'01-Mapa de Riesgos'!#REF!</f>
        <v>#REF!</v>
      </c>
      <c r="C253" s="455" t="e">
        <f>+'01-Mapa de Riesgos'!#REF!</f>
        <v>#REF!</v>
      </c>
      <c r="D253" s="455" t="e">
        <f>'01-Mapa de Riesgos'!#REF!</f>
        <v>#REF!</v>
      </c>
      <c r="E253" s="456" t="str">
        <f>'01-Mapa de Riesgos'!N254</f>
        <v>Posibilidad de afectación económica  por proyectos especiales con déficit presupuestal,   debido a que algunos no alcanzan los puntos de equilibrio financieros requeridos para garantizar su sostenibilidad.</v>
      </c>
      <c r="F253" s="442" t="str">
        <f>'02-Mapa de riesgo'!AD254</f>
        <v>MODERADO</v>
      </c>
      <c r="G253" s="442" t="str">
        <f>'02-Mapa de riesgo'!AE254</f>
        <v>(Proyectos que alcanzan el punto de equilibrio / Total de proyectos ejecutados) × 100</v>
      </c>
      <c r="H253" s="464"/>
      <c r="I253" s="464"/>
      <c r="J253" s="236" t="str">
        <f>'02-Mapa de riesgo'!G254</f>
        <v>Seguimiento  al comportamiento financiero de los proyectos especiales, verificando el cumplimiento del punto de equilibrio y la ejecución presupuestal.</v>
      </c>
      <c r="K253" s="207">
        <f>'02-Mapa de riesgo'!L254</f>
        <v>0</v>
      </c>
      <c r="L253" s="207" t="str">
        <f>'02-Mapa de riesgo'!Q254</f>
        <v>Director del Proyecto</v>
      </c>
      <c r="M253" s="208" t="str">
        <f>'02-Mapa de riesgo'!U254</f>
        <v>Oportuno</v>
      </c>
      <c r="N253" s="208" t="str">
        <f>'02-Mapa de riesgo'!Z254</f>
        <v>Preventivo</v>
      </c>
      <c r="O253" s="448" t="str">
        <f>'02-Mapa de riesgo'!AB254</f>
        <v>ACEPTABLE</v>
      </c>
      <c r="P253" s="157"/>
      <c r="Q253" s="210" t="str">
        <f>'02-Mapa de riesgo'!AG254</f>
        <v>REDUCIR</v>
      </c>
      <c r="R253" s="210" t="str">
        <f>'02-Mapa de riesgo'!AH254</f>
        <v>Implementar acciones relacionadas con la difusión de los servicios de la Facultad</v>
      </c>
      <c r="S253" s="211">
        <f>'02-Mapa de riesgo'!AJ254</f>
        <v>0</v>
      </c>
      <c r="T253" s="156"/>
      <c r="U253" s="157"/>
      <c r="V253" s="157"/>
      <c r="W253" s="465"/>
      <c r="X253" s="59"/>
    </row>
    <row r="254" spans="1:24" ht="12.75" customHeight="1" x14ac:dyDescent="0.2">
      <c r="A254" s="443"/>
      <c r="B254" s="443"/>
      <c r="C254" s="443"/>
      <c r="D254" s="443"/>
      <c r="E254" s="443"/>
      <c r="F254" s="443"/>
      <c r="G254" s="443"/>
      <c r="H254" s="446"/>
      <c r="I254" s="446"/>
      <c r="J254" s="236">
        <f>'02-Mapa de riesgo'!G255</f>
        <v>0</v>
      </c>
      <c r="K254" s="207">
        <f>'02-Mapa de riesgo'!L255</f>
        <v>0</v>
      </c>
      <c r="L254" s="207">
        <f>'02-Mapa de riesgo'!Q255</f>
        <v>0</v>
      </c>
      <c r="M254" s="208">
        <f>'02-Mapa de riesgo'!U255</f>
        <v>0</v>
      </c>
      <c r="N254" s="208">
        <f>'02-Mapa de riesgo'!Z255</f>
        <v>0</v>
      </c>
      <c r="O254" s="449"/>
      <c r="P254" s="157"/>
      <c r="Q254" s="210">
        <f>'02-Mapa de riesgo'!AG255</f>
        <v>0</v>
      </c>
      <c r="R254" s="210">
        <f>'02-Mapa de riesgo'!AH255</f>
        <v>0</v>
      </c>
      <c r="S254" s="211">
        <f>'02-Mapa de riesgo'!AJ255</f>
        <v>0</v>
      </c>
      <c r="T254" s="156"/>
      <c r="U254" s="157"/>
      <c r="V254" s="157"/>
      <c r="W254" s="452"/>
      <c r="X254" s="59"/>
    </row>
    <row r="255" spans="1:24" ht="12.75" customHeight="1" x14ac:dyDescent="0.2">
      <c r="A255" s="444"/>
      <c r="B255" s="444"/>
      <c r="C255" s="444"/>
      <c r="D255" s="444"/>
      <c r="E255" s="444"/>
      <c r="F255" s="444"/>
      <c r="G255" s="444"/>
      <c r="H255" s="447"/>
      <c r="I255" s="447"/>
      <c r="J255" s="236">
        <f>'02-Mapa de riesgo'!G256</f>
        <v>0</v>
      </c>
      <c r="K255" s="207">
        <f>'02-Mapa de riesgo'!L256</f>
        <v>0</v>
      </c>
      <c r="L255" s="207">
        <f>'02-Mapa de riesgo'!Q256</f>
        <v>0</v>
      </c>
      <c r="M255" s="208">
        <f>'02-Mapa de riesgo'!U256</f>
        <v>0</v>
      </c>
      <c r="N255" s="208">
        <f>'02-Mapa de riesgo'!Z256</f>
        <v>0</v>
      </c>
      <c r="O255" s="450"/>
      <c r="P255" s="157"/>
      <c r="Q255" s="210">
        <f>'02-Mapa de riesgo'!AG256</f>
        <v>0</v>
      </c>
      <c r="R255" s="210">
        <f>'02-Mapa de riesgo'!AH256</f>
        <v>0</v>
      </c>
      <c r="S255" s="211">
        <f>'02-Mapa de riesgo'!AJ256</f>
        <v>0</v>
      </c>
      <c r="T255" s="156"/>
      <c r="U255" s="157"/>
      <c r="V255" s="157"/>
      <c r="W255" s="453"/>
      <c r="X255" s="59"/>
    </row>
    <row r="256" spans="1:24" ht="12.75" customHeight="1" x14ac:dyDescent="0.2">
      <c r="A256" s="454">
        <v>83</v>
      </c>
      <c r="B256" s="454" t="e">
        <f>'01-Mapa de Riesgos'!#REF!</f>
        <v>#REF!</v>
      </c>
      <c r="C256" s="455" t="e">
        <f>+'01-Mapa de Riesgos'!#REF!</f>
        <v>#REF!</v>
      </c>
      <c r="D256" s="455" t="e">
        <f>'01-Mapa de Riesgos'!#REF!</f>
        <v>#REF!</v>
      </c>
      <c r="E256" s="456" t="str">
        <f>'01-Mapa de Riesgos'!N257</f>
        <v>Posibilidad de afectación reputacional  por pérdida de la calidad académica de los programas de la facultad,   debido a insuficientes procesos de formación, actualización y seguimiento al desempeño docente.</v>
      </c>
      <c r="F256" s="442" t="str">
        <f>'02-Mapa de riesgo'!AD257</f>
        <v>LEVE</v>
      </c>
      <c r="G256" s="442" t="str">
        <f>'02-Mapa de riesgo'!AE257</f>
        <v xml:space="preserve">Porcentaje de satisfacción de los estudiantes frente a la labor docente (evaluación de desempeño)
</v>
      </c>
      <c r="H256" s="464"/>
      <c r="I256" s="464"/>
      <c r="J256" s="236" t="str">
        <f>'02-Mapa de riesgo'!G257</f>
        <v>Evaluación Docente</v>
      </c>
      <c r="K256" s="207" t="str">
        <f>'02-Mapa de riesgo'!L257</f>
        <v>Sistema de Información</v>
      </c>
      <c r="L256" s="207" t="str">
        <f>'02-Mapa de riesgo'!Q257</f>
        <v>Vicerrectoría Académica</v>
      </c>
      <c r="M256" s="208" t="str">
        <f>'02-Mapa de riesgo'!U257</f>
        <v>Oportuno</v>
      </c>
      <c r="N256" s="208" t="str">
        <f>'02-Mapa de riesgo'!Z257</f>
        <v>Preventivo</v>
      </c>
      <c r="O256" s="448" t="str">
        <f>'02-Mapa de riesgo'!AB257</f>
        <v>FUERTE</v>
      </c>
      <c r="P256" s="157"/>
      <c r="Q256" s="210" t="str">
        <f>'02-Mapa de riesgo'!AG257</f>
        <v>ASUMIR</v>
      </c>
      <c r="R256" s="210">
        <f>'02-Mapa de riesgo'!AH257</f>
        <v>0</v>
      </c>
      <c r="S256" s="211">
        <f>'02-Mapa de riesgo'!AJ257</f>
        <v>0</v>
      </c>
      <c r="T256" s="156"/>
      <c r="U256" s="157"/>
      <c r="V256" s="157"/>
      <c r="W256" s="465"/>
      <c r="X256" s="59"/>
    </row>
    <row r="257" spans="1:24" ht="12.75" customHeight="1" x14ac:dyDescent="0.2">
      <c r="A257" s="443"/>
      <c r="B257" s="443"/>
      <c r="C257" s="443"/>
      <c r="D257" s="443"/>
      <c r="E257" s="443"/>
      <c r="F257" s="443"/>
      <c r="G257" s="443"/>
      <c r="H257" s="446"/>
      <c r="I257" s="446"/>
      <c r="J257" s="236" t="str">
        <f>'02-Mapa de riesgo'!G258</f>
        <v>Implementación de planes de mejoramiento y retroalimentación para docentes que obtengan calificaciones inferiores a 4.0 en la evaluación docente.</v>
      </c>
      <c r="K257" s="207">
        <f>'02-Mapa de riesgo'!L258</f>
        <v>0</v>
      </c>
      <c r="L257" s="207" t="str">
        <f>'02-Mapa de riesgo'!Q258</f>
        <v>Director del Programa</v>
      </c>
      <c r="M257" s="208" t="str">
        <f>'02-Mapa de riesgo'!U258</f>
        <v>Oportuno</v>
      </c>
      <c r="N257" s="208" t="str">
        <f>'02-Mapa de riesgo'!Z258</f>
        <v>Preventivo</v>
      </c>
      <c r="O257" s="449"/>
      <c r="P257" s="157"/>
      <c r="Q257" s="210" t="str">
        <f>'02-Mapa de riesgo'!AG258</f>
        <v>ASUMIR</v>
      </c>
      <c r="R257" s="210">
        <f>'02-Mapa de riesgo'!AH258</f>
        <v>0</v>
      </c>
      <c r="S257" s="211">
        <f>'02-Mapa de riesgo'!AJ258</f>
        <v>0</v>
      </c>
      <c r="T257" s="156"/>
      <c r="U257" s="157"/>
      <c r="V257" s="157"/>
      <c r="W257" s="452"/>
      <c r="X257" s="59"/>
    </row>
    <row r="258" spans="1:24" ht="12.75" customHeight="1" x14ac:dyDescent="0.2">
      <c r="A258" s="444"/>
      <c r="B258" s="444"/>
      <c r="C258" s="444"/>
      <c r="D258" s="444"/>
      <c r="E258" s="444"/>
      <c r="F258" s="444"/>
      <c r="G258" s="444"/>
      <c r="H258" s="447"/>
      <c r="I258" s="447"/>
      <c r="J258" s="236" t="str">
        <f>'02-Mapa de riesgo'!G259</f>
        <v>Consolidado de docentes que hayan tomado cursos de  formación durante el semestre ofertados por la Vicerrectoría Académica</v>
      </c>
      <c r="K258" s="207">
        <f>'02-Mapa de riesgo'!L259</f>
        <v>0</v>
      </c>
      <c r="L258" s="207" t="str">
        <f>'02-Mapa de riesgo'!Q259</f>
        <v>Profesional II Facultad de Ciencias Empresariales</v>
      </c>
      <c r="M258" s="208" t="str">
        <f>'02-Mapa de riesgo'!U259</f>
        <v>Oportuno</v>
      </c>
      <c r="N258" s="208" t="str">
        <f>'02-Mapa de riesgo'!Z259</f>
        <v>Preventivo</v>
      </c>
      <c r="O258" s="450"/>
      <c r="P258" s="157"/>
      <c r="Q258" s="210" t="str">
        <f>'02-Mapa de riesgo'!AG259</f>
        <v>ASUMIR</v>
      </c>
      <c r="R258" s="210">
        <f>'02-Mapa de riesgo'!AH259</f>
        <v>0</v>
      </c>
      <c r="S258" s="211">
        <f>'02-Mapa de riesgo'!AJ259</f>
        <v>0</v>
      </c>
      <c r="T258" s="156"/>
      <c r="U258" s="157"/>
      <c r="V258" s="157"/>
      <c r="W258" s="453"/>
      <c r="X258" s="59"/>
    </row>
    <row r="259" spans="1:24" ht="12.75" customHeight="1" x14ac:dyDescent="0.2">
      <c r="A259" s="454">
        <v>84</v>
      </c>
      <c r="B259" s="454" t="e">
        <f>'01-Mapa de Riesgos'!#REF!</f>
        <v>#REF!</v>
      </c>
      <c r="C259" s="455" t="e">
        <f>+'01-Mapa de Riesgos'!#REF!</f>
        <v>#REF!</v>
      </c>
      <c r="D259" s="455" t="e">
        <f>'01-Mapa de Riesgos'!#REF!</f>
        <v>#REF!</v>
      </c>
      <c r="E259" s="456" t="str">
        <f>'01-Mapa de Riesgos'!N260</f>
        <v>Posibilidad de afectación económica y reputacional  por la pérdida del registro calificado de los programas acádemicos de la Facultad   debido a la desatención de los tiempos de vencimiento de los mismos</v>
      </c>
      <c r="F259" s="442" t="str">
        <f>'02-Mapa de riesgo'!AD260</f>
        <v>MODERADO</v>
      </c>
      <c r="G259" s="442" t="str">
        <f>'02-Mapa de riesgo'!AE260</f>
        <v>(Número de programas sin RC/ Total de programas de la Facultad)*100</v>
      </c>
      <c r="H259" s="464"/>
      <c r="I259" s="464"/>
      <c r="J259" s="236" t="str">
        <f>'02-Mapa de riesgo'!G260</f>
        <v>Alertas emitidas por la Vicerrectoría Académica con las fechas de vencimiento de los registros calificados</v>
      </c>
      <c r="K259" s="207">
        <f>'02-Mapa de riesgo'!L260</f>
        <v>0</v>
      </c>
      <c r="L259" s="207" t="str">
        <f>'02-Mapa de riesgo'!Q260</f>
        <v>Profesional de la Vicerrectoría Académica y profesional de la Facultad</v>
      </c>
      <c r="M259" s="208" t="str">
        <f>'02-Mapa de riesgo'!U260</f>
        <v>Oportuno</v>
      </c>
      <c r="N259" s="208" t="str">
        <f>'02-Mapa de riesgo'!Z260</f>
        <v>Preventivo</v>
      </c>
      <c r="O259" s="448" t="str">
        <f>'02-Mapa de riesgo'!AB260</f>
        <v>ACEPTABLE</v>
      </c>
      <c r="P259" s="157"/>
      <c r="Q259" s="210" t="str">
        <f>'02-Mapa de riesgo'!AG260</f>
        <v>COMPARTIR</v>
      </c>
      <c r="R259" s="210" t="str">
        <f>'02-Mapa de riesgo'!AH260</f>
        <v>Implementar una estrategia de control oportuno desde la decanatura para la renovación de los registros calificados</v>
      </c>
      <c r="S259" s="211" t="str">
        <f>'02-Mapa de riesgo'!AJ260</f>
        <v>Vicerrectoría Académica</v>
      </c>
      <c r="T259" s="156"/>
      <c r="U259" s="157"/>
      <c r="V259" s="157"/>
      <c r="W259" s="465"/>
      <c r="X259" s="59"/>
    </row>
    <row r="260" spans="1:24" ht="12.75" customHeight="1" x14ac:dyDescent="0.2">
      <c r="A260" s="443"/>
      <c r="B260" s="443"/>
      <c r="C260" s="443"/>
      <c r="D260" s="443"/>
      <c r="E260" s="443"/>
      <c r="F260" s="443"/>
      <c r="G260" s="443"/>
      <c r="H260" s="446"/>
      <c r="I260" s="446"/>
      <c r="J260" s="236" t="str">
        <f>'02-Mapa de riesgo'!G261</f>
        <v xml:space="preserve">Alertas de la Facultad con cronograma de actividades para cumplimiento de las fechas </v>
      </c>
      <c r="K260" s="207">
        <f>'02-Mapa de riesgo'!L261</f>
        <v>0</v>
      </c>
      <c r="L260" s="207" t="str">
        <f>'02-Mapa de riesgo'!Q261</f>
        <v>Profesional de la Vicerrectoría Académica y profesional de la Facultad</v>
      </c>
      <c r="M260" s="208" t="str">
        <f>'02-Mapa de riesgo'!U261</f>
        <v>Oportuno</v>
      </c>
      <c r="N260" s="208" t="str">
        <f>'02-Mapa de riesgo'!Z261</f>
        <v>Preventivo</v>
      </c>
      <c r="O260" s="449"/>
      <c r="P260" s="157"/>
      <c r="Q260" s="210">
        <f>'02-Mapa de riesgo'!AG261</f>
        <v>0</v>
      </c>
      <c r="R260" s="210">
        <f>'02-Mapa de riesgo'!AH261</f>
        <v>0</v>
      </c>
      <c r="S260" s="211">
        <f>'02-Mapa de riesgo'!AJ261</f>
        <v>0</v>
      </c>
      <c r="T260" s="156"/>
      <c r="U260" s="157"/>
      <c r="V260" s="157"/>
      <c r="W260" s="452"/>
      <c r="X260" s="59"/>
    </row>
    <row r="261" spans="1:24" ht="12.75" customHeight="1" x14ac:dyDescent="0.2">
      <c r="A261" s="444"/>
      <c r="B261" s="444"/>
      <c r="C261" s="444"/>
      <c r="D261" s="444"/>
      <c r="E261" s="444"/>
      <c r="F261" s="444"/>
      <c r="G261" s="444"/>
      <c r="H261" s="447"/>
      <c r="I261" s="447"/>
      <c r="J261" s="236">
        <f>'02-Mapa de riesgo'!G262</f>
        <v>0</v>
      </c>
      <c r="K261" s="207">
        <f>'02-Mapa de riesgo'!L262</f>
        <v>0</v>
      </c>
      <c r="L261" s="207">
        <f>'02-Mapa de riesgo'!Q262</f>
        <v>0</v>
      </c>
      <c r="M261" s="208">
        <f>'02-Mapa de riesgo'!U262</f>
        <v>0</v>
      </c>
      <c r="N261" s="208">
        <f>'02-Mapa de riesgo'!Z262</f>
        <v>0</v>
      </c>
      <c r="O261" s="450"/>
      <c r="P261" s="157"/>
      <c r="Q261" s="210">
        <f>'02-Mapa de riesgo'!AG262</f>
        <v>0</v>
      </c>
      <c r="R261" s="210">
        <f>'02-Mapa de riesgo'!AH262</f>
        <v>0</v>
      </c>
      <c r="S261" s="211">
        <f>'02-Mapa de riesgo'!AJ262</f>
        <v>0</v>
      </c>
      <c r="T261" s="156"/>
      <c r="U261" s="157"/>
      <c r="V261" s="157"/>
      <c r="W261" s="453"/>
      <c r="X261" s="59"/>
    </row>
    <row r="262" spans="1:24" ht="12.75" customHeight="1" x14ac:dyDescent="0.2">
      <c r="A262" s="454">
        <v>85</v>
      </c>
      <c r="B262" s="454" t="e">
        <f>'01-Mapa de Riesgos'!#REF!</f>
        <v>#REF!</v>
      </c>
      <c r="C262" s="455" t="e">
        <f>+'01-Mapa de Riesgos'!#REF!</f>
        <v>#REF!</v>
      </c>
      <c r="D262" s="455" t="e">
        <f>'01-Mapa de Riesgos'!#REF!</f>
        <v>#REF!</v>
      </c>
      <c r="E262" s="456" t="str">
        <f>'01-Mapa de Riesgos'!N263</f>
        <v>Posibilidad de afectación económica y reputacional  por programas académicos sin acreditación de alta calidad o sin renovación de la misma   debido a la falta de seguimiento y control de los procesos de autoevaluación y planes de mejoramiento de acuerdo al contexto normativo de interés</v>
      </c>
      <c r="F262" s="442" t="str">
        <f>'02-Mapa de riesgo'!AD263</f>
        <v>MODERADO</v>
      </c>
      <c r="G262" s="442" t="str">
        <f>'02-Mapa de riesgo'!AE263</f>
        <v>(Número de programas sin acreditación de alta calidad/ Total de programas de la Facultad)*100</v>
      </c>
      <c r="H262" s="463"/>
      <c r="I262" s="464"/>
      <c r="J262" s="236" t="str">
        <f>'02-Mapa de riesgo'!G263</f>
        <v>Alertas emitidas por la Vicerrectoría Académica con las fechas de vencimiento de los registros calificados</v>
      </c>
      <c r="K262" s="207">
        <f>'02-Mapa de riesgo'!L263</f>
        <v>0</v>
      </c>
      <c r="L262" s="207" t="str">
        <f>'02-Mapa de riesgo'!Q263</f>
        <v>Profesional de la Vicerrectoría Académica y profesional de la Facultad</v>
      </c>
      <c r="M262" s="208" t="str">
        <f>'02-Mapa de riesgo'!U263</f>
        <v>Oportuno</v>
      </c>
      <c r="N262" s="208" t="str">
        <f>'02-Mapa de riesgo'!Z263</f>
        <v>Preventivo</v>
      </c>
      <c r="O262" s="448" t="str">
        <f>'02-Mapa de riesgo'!AB263</f>
        <v>ACEPTABLE</v>
      </c>
      <c r="P262" s="157"/>
      <c r="Q262" s="210" t="str">
        <f>'02-Mapa de riesgo'!AG263</f>
        <v>COMPARTIR</v>
      </c>
      <c r="R262" s="210" t="str">
        <f>'02-Mapa de riesgo'!AH263</f>
        <v>Implementar una estrategia de control oportuno desde la decanatura para la acreditación de alta calidad de los programas académicos</v>
      </c>
      <c r="S262" s="211" t="str">
        <f>'02-Mapa de riesgo'!AJ263</f>
        <v>Vicerrectoría Académica</v>
      </c>
      <c r="T262" s="156"/>
      <c r="U262" s="157"/>
      <c r="V262" s="157"/>
      <c r="W262" s="465"/>
      <c r="X262" s="59"/>
    </row>
    <row r="263" spans="1:24" ht="12.75" customHeight="1" x14ac:dyDescent="0.2">
      <c r="A263" s="443"/>
      <c r="B263" s="443"/>
      <c r="C263" s="443"/>
      <c r="D263" s="443"/>
      <c r="E263" s="443"/>
      <c r="F263" s="443"/>
      <c r="G263" s="443"/>
      <c r="H263" s="446"/>
      <c r="I263" s="446"/>
      <c r="J263" s="236" t="str">
        <f>'02-Mapa de riesgo'!G264</f>
        <v xml:space="preserve">Alertas de la Facultad con cronograma de actividades para cumplimiento de las fechas </v>
      </c>
      <c r="K263" s="207">
        <f>'02-Mapa de riesgo'!L264</f>
        <v>0</v>
      </c>
      <c r="L263" s="207" t="str">
        <f>'02-Mapa de riesgo'!Q264</f>
        <v>Profesional de la Vicerrectoría Académica y profesional de la Facultad</v>
      </c>
      <c r="M263" s="208" t="str">
        <f>'02-Mapa de riesgo'!U264</f>
        <v>Oportuno</v>
      </c>
      <c r="N263" s="208" t="str">
        <f>'02-Mapa de riesgo'!Z264</f>
        <v>Preventivo</v>
      </c>
      <c r="O263" s="449"/>
      <c r="P263" s="157"/>
      <c r="Q263" s="210">
        <f>'02-Mapa de riesgo'!AG264</f>
        <v>0</v>
      </c>
      <c r="R263" s="210">
        <f>'02-Mapa de riesgo'!AH264</f>
        <v>0</v>
      </c>
      <c r="S263" s="211">
        <f>'02-Mapa de riesgo'!AJ264</f>
        <v>0</v>
      </c>
      <c r="T263" s="156"/>
      <c r="U263" s="157"/>
      <c r="V263" s="157"/>
      <c r="W263" s="452"/>
      <c r="X263" s="59"/>
    </row>
    <row r="264" spans="1:24" ht="12.75" customHeight="1" x14ac:dyDescent="0.2">
      <c r="A264" s="444"/>
      <c r="B264" s="444"/>
      <c r="C264" s="444"/>
      <c r="D264" s="444"/>
      <c r="E264" s="444"/>
      <c r="F264" s="444"/>
      <c r="G264" s="444"/>
      <c r="H264" s="447"/>
      <c r="I264" s="447"/>
      <c r="J264" s="236">
        <f>'02-Mapa de riesgo'!G265</f>
        <v>0</v>
      </c>
      <c r="K264" s="207">
        <f>'02-Mapa de riesgo'!L265</f>
        <v>0</v>
      </c>
      <c r="L264" s="207">
        <f>'02-Mapa de riesgo'!Q265</f>
        <v>0</v>
      </c>
      <c r="M264" s="208">
        <f>'02-Mapa de riesgo'!U265</f>
        <v>0</v>
      </c>
      <c r="N264" s="208">
        <f>'02-Mapa de riesgo'!Z265</f>
        <v>0</v>
      </c>
      <c r="O264" s="450"/>
      <c r="P264" s="157"/>
      <c r="Q264" s="210">
        <f>'02-Mapa de riesgo'!AG265</f>
        <v>0</v>
      </c>
      <c r="R264" s="210">
        <f>'02-Mapa de riesgo'!AH265</f>
        <v>0</v>
      </c>
      <c r="S264" s="211">
        <f>'02-Mapa de riesgo'!AJ265</f>
        <v>0</v>
      </c>
      <c r="T264" s="156"/>
      <c r="U264" s="157"/>
      <c r="V264" s="157"/>
      <c r="W264" s="453"/>
      <c r="X264" s="59"/>
    </row>
    <row r="265" spans="1:24" ht="12.75" customHeight="1" x14ac:dyDescent="0.2">
      <c r="A265" s="454">
        <v>86</v>
      </c>
      <c r="B265" s="454" t="e">
        <f>'01-Mapa de Riesgos'!#REF!</f>
        <v>#REF!</v>
      </c>
      <c r="C265" s="455" t="e">
        <f>+'01-Mapa de Riesgos'!#REF!</f>
        <v>#REF!</v>
      </c>
      <c r="D265" s="455" t="e">
        <f>'01-Mapa de Riesgos'!#REF!</f>
        <v>#REF!</v>
      </c>
      <c r="E265" s="456" t="str">
        <f>'01-Mapa de Riesgos'!N266</f>
        <v>Posibilidad de afectación económica y reputacional  por disminución o descenso de los grupos de investigación en el escalafon de MinCiencias   a causa de pocos recursos para el proceso de investigación y/o cambios en las normas o estándares calificación de MinCiencias</v>
      </c>
      <c r="F265" s="442" t="str">
        <f>'02-Mapa de riesgo'!AD266</f>
        <v>MODERADO</v>
      </c>
      <c r="G265" s="442" t="str">
        <f>'02-Mapa de riesgo'!AE266</f>
        <v>Número de grupos de investigación que bajan de categoria / Número total de grupos categorizados en MinCiencias</v>
      </c>
      <c r="H265" s="463"/>
      <c r="I265" s="464"/>
      <c r="J265" s="236" t="str">
        <f>'02-Mapa de riesgo'!G266</f>
        <v>Acompañamiento a los grupos de investigación por parte de la Vicerrectoría de Investigaciones y la Facultad</v>
      </c>
      <c r="K265" s="207">
        <f>'02-Mapa de riesgo'!L266</f>
        <v>0</v>
      </c>
      <c r="L265" s="207" t="str">
        <f>'02-Mapa de riesgo'!Q266</f>
        <v>Vicerrectoría de Investigaciones, Innovación y Extensión</v>
      </c>
      <c r="M265" s="208" t="str">
        <f>'02-Mapa de riesgo'!U266</f>
        <v>Oportuno</v>
      </c>
      <c r="N265" s="208" t="str">
        <f>'02-Mapa de riesgo'!Z266</f>
        <v>Preventivo</v>
      </c>
      <c r="O265" s="448" t="str">
        <f>'02-Mapa de riesgo'!AB266</f>
        <v>ACEPTABLE</v>
      </c>
      <c r="P265" s="157"/>
      <c r="Q265" s="210" t="str">
        <f>'02-Mapa de riesgo'!AG266</f>
        <v>COMPARTIR</v>
      </c>
      <c r="R265" s="210" t="str">
        <f>'02-Mapa de riesgo'!AH266</f>
        <v xml:space="preserve">Seguimiento al acompañamiento a los grupos de investigación por parte de la Vicerrectoría de Investigaciones, Innovación y Extensión </v>
      </c>
      <c r="S265" s="211" t="str">
        <f>'02-Mapa de riesgo'!AJ266</f>
        <v xml:space="preserve">Vicerrectoría de Investigaciones, Innovación y Extensión </v>
      </c>
      <c r="T265" s="156"/>
      <c r="U265" s="157"/>
      <c r="V265" s="157"/>
      <c r="W265" s="465"/>
      <c r="X265" s="59"/>
    </row>
    <row r="266" spans="1:24" ht="12.75" customHeight="1" x14ac:dyDescent="0.2">
      <c r="A266" s="443"/>
      <c r="B266" s="443"/>
      <c r="C266" s="443"/>
      <c r="D266" s="443"/>
      <c r="E266" s="443"/>
      <c r="F266" s="443"/>
      <c r="G266" s="443"/>
      <c r="H266" s="446"/>
      <c r="I266" s="446"/>
      <c r="J266" s="236">
        <f>'02-Mapa de riesgo'!G267</f>
        <v>0</v>
      </c>
      <c r="K266" s="207">
        <f>'02-Mapa de riesgo'!L267</f>
        <v>0</v>
      </c>
      <c r="L266" s="207">
        <f>'02-Mapa de riesgo'!Q267</f>
        <v>0</v>
      </c>
      <c r="M266" s="208">
        <f>'02-Mapa de riesgo'!U267</f>
        <v>0</v>
      </c>
      <c r="N266" s="208">
        <f>'02-Mapa de riesgo'!Z267</f>
        <v>0</v>
      </c>
      <c r="O266" s="449"/>
      <c r="P266" s="157"/>
      <c r="Q266" s="210">
        <f>'02-Mapa de riesgo'!AG267</f>
        <v>0</v>
      </c>
      <c r="R266" s="210">
        <f>'02-Mapa de riesgo'!AH267</f>
        <v>0</v>
      </c>
      <c r="S266" s="211">
        <f>'02-Mapa de riesgo'!AJ267</f>
        <v>0</v>
      </c>
      <c r="T266" s="156"/>
      <c r="U266" s="157"/>
      <c r="V266" s="157"/>
      <c r="W266" s="452"/>
      <c r="X266" s="59"/>
    </row>
    <row r="267" spans="1:24" ht="12.75" customHeight="1" x14ac:dyDescent="0.2">
      <c r="A267" s="444"/>
      <c r="B267" s="444"/>
      <c r="C267" s="444"/>
      <c r="D267" s="444"/>
      <c r="E267" s="444"/>
      <c r="F267" s="444"/>
      <c r="G267" s="444"/>
      <c r="H267" s="447"/>
      <c r="I267" s="447"/>
      <c r="J267" s="236">
        <f>'02-Mapa de riesgo'!G268</f>
        <v>0</v>
      </c>
      <c r="K267" s="207">
        <f>'02-Mapa de riesgo'!L268</f>
        <v>0</v>
      </c>
      <c r="L267" s="207">
        <f>'02-Mapa de riesgo'!Q268</f>
        <v>0</v>
      </c>
      <c r="M267" s="208">
        <f>'02-Mapa de riesgo'!U268</f>
        <v>0</v>
      </c>
      <c r="N267" s="208">
        <f>'02-Mapa de riesgo'!Z268</f>
        <v>0</v>
      </c>
      <c r="O267" s="450"/>
      <c r="P267" s="157"/>
      <c r="Q267" s="210">
        <f>'02-Mapa de riesgo'!AG268</f>
        <v>0</v>
      </c>
      <c r="R267" s="210">
        <f>'02-Mapa de riesgo'!AH268</f>
        <v>0</v>
      </c>
      <c r="S267" s="211">
        <f>'02-Mapa de riesgo'!AJ268</f>
        <v>0</v>
      </c>
      <c r="T267" s="156"/>
      <c r="U267" s="157"/>
      <c r="V267" s="157"/>
      <c r="W267" s="453"/>
      <c r="X267" s="59"/>
    </row>
    <row r="268" spans="1:24" ht="12.75" customHeight="1" x14ac:dyDescent="0.2">
      <c r="A268" s="454">
        <v>87</v>
      </c>
      <c r="B268" s="454" t="e">
        <f>'01-Mapa de Riesgos'!#REF!</f>
        <v>#REF!</v>
      </c>
      <c r="C268" s="455" t="e">
        <f>+'01-Mapa de Riesgos'!#REF!</f>
        <v>#REF!</v>
      </c>
      <c r="D268" s="455" t="e">
        <f>'01-Mapa de Riesgos'!#REF!</f>
        <v>#REF!</v>
      </c>
      <c r="E268" s="456" t="str">
        <f>'01-Mapa de Riesgos'!N269</f>
        <v>Posibilidad de afectación económica y reputacional  por el incumplimiento o desatención de algunos procesos misionales de la facultad,   debido a la desatención y/o ejecución inadecuada de los procesos misionales de la facultad, ocasionada por la alta demanda derivada del significativo número de estudiantes de pregrado y posgrado y la insuficiencia de personal administrativo para atender oportunamente dicha población.</v>
      </c>
      <c r="F268" s="442" t="str">
        <f>'02-Mapa de riesgo'!AD269</f>
        <v>LEVE</v>
      </c>
      <c r="G268" s="442" t="str">
        <f>'02-Mapa de riesgo'!AE269</f>
        <v>% de asignaturas cubiertas por docentes de planta</v>
      </c>
      <c r="H268" s="464"/>
      <c r="I268" s="464"/>
      <c r="J268" s="236" t="str">
        <f>'02-Mapa de riesgo'!G269</f>
        <v>Adopción y aplicación del reglamento interno del Consejo de Facultad</v>
      </c>
      <c r="K268" s="207" t="str">
        <f>'02-Mapa de riesgo'!L269</f>
        <v>Word</v>
      </c>
      <c r="L268" s="207">
        <f>'02-Mapa de riesgo'!Q269</f>
        <v>0</v>
      </c>
      <c r="M268" s="208" t="str">
        <f>'02-Mapa de riesgo'!U269</f>
        <v>Oportuno</v>
      </c>
      <c r="N268" s="208" t="str">
        <f>'02-Mapa de riesgo'!Z269</f>
        <v>Preventivo</v>
      </c>
      <c r="O268" s="448" t="str">
        <f>'02-Mapa de riesgo'!AB269</f>
        <v>ACEPTABLE</v>
      </c>
      <c r="P268" s="157"/>
      <c r="Q268" s="210" t="str">
        <f>'02-Mapa de riesgo'!AG269</f>
        <v>ASUMIR</v>
      </c>
      <c r="R268" s="210">
        <f>'02-Mapa de riesgo'!AH269</f>
        <v>0</v>
      </c>
      <c r="S268" s="211">
        <f>'02-Mapa de riesgo'!AJ269</f>
        <v>0</v>
      </c>
      <c r="T268" s="156"/>
      <c r="U268" s="157"/>
      <c r="V268" s="157"/>
      <c r="W268" s="465"/>
      <c r="X268" s="59"/>
    </row>
    <row r="269" spans="1:24" ht="12.75" customHeight="1" x14ac:dyDescent="0.2">
      <c r="A269" s="443"/>
      <c r="B269" s="443"/>
      <c r="C269" s="443"/>
      <c r="D269" s="443"/>
      <c r="E269" s="443"/>
      <c r="F269" s="443"/>
      <c r="G269" s="443"/>
      <c r="H269" s="446"/>
      <c r="I269" s="446"/>
      <c r="J269" s="236" t="str">
        <f>'02-Mapa de riesgo'!G270</f>
        <v>Seguimiento a la implementación de los manuales de procedimiento</v>
      </c>
      <c r="K269" s="207">
        <f>'02-Mapa de riesgo'!L270</f>
        <v>0</v>
      </c>
      <c r="L269" s="207" t="str">
        <f>'02-Mapa de riesgo'!Q270</f>
        <v>Profesional</v>
      </c>
      <c r="M269" s="208" t="str">
        <f>'02-Mapa de riesgo'!U270</f>
        <v>Oportuno</v>
      </c>
      <c r="N269" s="208" t="str">
        <f>'02-Mapa de riesgo'!Z270</f>
        <v>Preventivo</v>
      </c>
      <c r="O269" s="449"/>
      <c r="P269" s="157"/>
      <c r="Q269" s="210" t="str">
        <f>'02-Mapa de riesgo'!AG270</f>
        <v>ASUMIR</v>
      </c>
      <c r="R269" s="210">
        <f>'02-Mapa de riesgo'!AH270</f>
        <v>0</v>
      </c>
      <c r="S269" s="211">
        <f>'02-Mapa de riesgo'!AJ270</f>
        <v>0</v>
      </c>
      <c r="T269" s="156"/>
      <c r="U269" s="157"/>
      <c r="V269" s="157"/>
      <c r="W269" s="452"/>
      <c r="X269" s="59"/>
    </row>
    <row r="270" spans="1:24" ht="12.75" customHeight="1" x14ac:dyDescent="0.2">
      <c r="A270" s="444"/>
      <c r="B270" s="444"/>
      <c r="C270" s="444"/>
      <c r="D270" s="444"/>
      <c r="E270" s="444"/>
      <c r="F270" s="444"/>
      <c r="G270" s="444"/>
      <c r="H270" s="447"/>
      <c r="I270" s="447"/>
      <c r="J270" s="236" t="str">
        <f>'02-Mapa de riesgo'!G271</f>
        <v>Actualización y mejora de los Instrumentos de gestión</v>
      </c>
      <c r="K270" s="207">
        <f>'02-Mapa de riesgo'!L271</f>
        <v>0</v>
      </c>
      <c r="L270" s="207" t="str">
        <f>'02-Mapa de riesgo'!Q271</f>
        <v>Profesional</v>
      </c>
      <c r="M270" s="208" t="str">
        <f>'02-Mapa de riesgo'!U271</f>
        <v>Oportuno</v>
      </c>
      <c r="N270" s="208" t="str">
        <f>'02-Mapa de riesgo'!Z271</f>
        <v>Preventivo</v>
      </c>
      <c r="O270" s="450"/>
      <c r="P270" s="157"/>
      <c r="Q270" s="210" t="str">
        <f>'02-Mapa de riesgo'!AG271</f>
        <v>ASUMIR</v>
      </c>
      <c r="R270" s="210">
        <f>'02-Mapa de riesgo'!AH271</f>
        <v>0</v>
      </c>
      <c r="S270" s="211">
        <f>'02-Mapa de riesgo'!AJ271</f>
        <v>0</v>
      </c>
      <c r="T270" s="156"/>
      <c r="U270" s="157"/>
      <c r="V270" s="157"/>
      <c r="W270" s="453"/>
      <c r="X270" s="59"/>
    </row>
    <row r="271" spans="1:24" ht="12.75" customHeight="1" x14ac:dyDescent="0.2">
      <c r="A271" s="454">
        <v>88</v>
      </c>
      <c r="B271" s="454" t="str">
        <f>'01-Mapa de Riesgos'!D182</f>
        <v>CONTROL_SEGUIMIENTO</v>
      </c>
      <c r="C271" s="455" t="str">
        <f>+'01-Mapa de Riesgos'!F182</f>
        <v>NO</v>
      </c>
      <c r="D271" s="455" t="str">
        <f>'01-Mapa de Riesgos'!J182</f>
        <v>Gestión</v>
      </c>
      <c r="E271" s="456" t="str">
        <f>'01-Mapa de Riesgos'!N272</f>
        <v>Posibilidad de afectación reputacional  por afectación en la calidad y continuidad de los procesos misionales académicos de la facultad,   debido a la insuficiencia de docentes de planta para atender las necesidades institucionales, lo que incrementa la dependencia de profesores catedráticos para el desarrollo de actividades sustantivas, ocasionado por jubilaciones, cambios laborales y el aumento de requerimientos académicos que han reducido la disponibilidad del cuerpo profesoral.</v>
      </c>
      <c r="F271" s="442" t="str">
        <f>'02-Mapa de riesgo'!AD272</f>
        <v>LEVE</v>
      </c>
      <c r="G271" s="442" t="str">
        <f>'02-Mapa de riesgo'!AE272</f>
        <v>Número de docentes disponibles / Número de docentes requeridos para atender la oferta académica</v>
      </c>
      <c r="H271" s="464"/>
      <c r="I271" s="464"/>
      <c r="J271" s="236" t="str">
        <f>'02-Mapa de riesgo'!G272</f>
        <v>Planeación y monitoreo de la carga docente</v>
      </c>
      <c r="K271" s="207" t="str">
        <f>'02-Mapa de riesgo'!L272</f>
        <v>Aplicativo Asignación Docente</v>
      </c>
      <c r="L271" s="207" t="str">
        <f>'02-Mapa de riesgo'!Q272</f>
        <v>Directores Programa / Decano</v>
      </c>
      <c r="M271" s="208" t="str">
        <f>'02-Mapa de riesgo'!U272</f>
        <v>Oportuno</v>
      </c>
      <c r="N271" s="208" t="str">
        <f>'02-Mapa de riesgo'!Z272</f>
        <v>Detectivo</v>
      </c>
      <c r="O271" s="448" t="str">
        <f>'02-Mapa de riesgo'!AB272</f>
        <v>ACEPTABLE</v>
      </c>
      <c r="P271" s="157"/>
      <c r="Q271" s="210" t="str">
        <f>'02-Mapa de riesgo'!AG272</f>
        <v>ASUMIR</v>
      </c>
      <c r="R271" s="210">
        <f>'02-Mapa de riesgo'!AH272</f>
        <v>0</v>
      </c>
      <c r="S271" s="211">
        <f>'02-Mapa de riesgo'!AJ272</f>
        <v>0</v>
      </c>
      <c r="T271" s="156"/>
      <c r="U271" s="157"/>
      <c r="V271" s="157"/>
      <c r="W271" s="465"/>
      <c r="X271" s="59"/>
    </row>
    <row r="272" spans="1:24" ht="12.75" customHeight="1" x14ac:dyDescent="0.2">
      <c r="A272" s="443"/>
      <c r="B272" s="443"/>
      <c r="C272" s="443"/>
      <c r="D272" s="443"/>
      <c r="E272" s="443"/>
      <c r="F272" s="443"/>
      <c r="G272" s="443"/>
      <c r="H272" s="446"/>
      <c r="I272" s="446"/>
      <c r="J272" s="236" t="str">
        <f>'02-Mapa de riesgo'!G273</f>
        <v>Seguimiento a la disponibilidad del cuerpo docente</v>
      </c>
      <c r="K272" s="207">
        <f>'02-Mapa de riesgo'!L273</f>
        <v>0</v>
      </c>
      <c r="L272" s="207" t="str">
        <f>'02-Mapa de riesgo'!Q273</f>
        <v>Directores Programa / Decano</v>
      </c>
      <c r="M272" s="208" t="str">
        <f>'02-Mapa de riesgo'!U273</f>
        <v>Oportuno</v>
      </c>
      <c r="N272" s="208" t="str">
        <f>'02-Mapa de riesgo'!Z273</f>
        <v>Detectivo</v>
      </c>
      <c r="O272" s="449"/>
      <c r="P272" s="157"/>
      <c r="Q272" s="210" t="str">
        <f>'02-Mapa de riesgo'!AG273</f>
        <v>ASUMIR</v>
      </c>
      <c r="R272" s="210">
        <f>'02-Mapa de riesgo'!AH273</f>
        <v>0</v>
      </c>
      <c r="S272" s="211">
        <f>'02-Mapa de riesgo'!AJ273</f>
        <v>0</v>
      </c>
      <c r="T272" s="156"/>
      <c r="U272" s="157"/>
      <c r="V272" s="157"/>
      <c r="W272" s="452"/>
      <c r="X272" s="59"/>
    </row>
    <row r="273" spans="1:24" ht="12.75" customHeight="1" x14ac:dyDescent="0.2">
      <c r="A273" s="444"/>
      <c r="B273" s="444"/>
      <c r="C273" s="444"/>
      <c r="D273" s="444"/>
      <c r="E273" s="444"/>
      <c r="F273" s="444"/>
      <c r="G273" s="444"/>
      <c r="H273" s="447"/>
      <c r="I273" s="447"/>
      <c r="J273" s="236" t="str">
        <f>'02-Mapa de riesgo'!G274</f>
        <v>Plan de contingencia para la cobertura académica</v>
      </c>
      <c r="K273" s="207">
        <f>'02-Mapa de riesgo'!L274</f>
        <v>0</v>
      </c>
      <c r="L273" s="207" t="str">
        <f>'02-Mapa de riesgo'!Q274</f>
        <v>Directores Programa / Decano</v>
      </c>
      <c r="M273" s="208" t="str">
        <f>'02-Mapa de riesgo'!U274</f>
        <v>Oportuno</v>
      </c>
      <c r="N273" s="208" t="str">
        <f>'02-Mapa de riesgo'!Z274</f>
        <v>Detectivo</v>
      </c>
      <c r="O273" s="450"/>
      <c r="P273" s="157"/>
      <c r="Q273" s="210" t="str">
        <f>'02-Mapa de riesgo'!AG274</f>
        <v>ASUMIR</v>
      </c>
      <c r="R273" s="210">
        <f>'02-Mapa de riesgo'!AH274</f>
        <v>0</v>
      </c>
      <c r="S273" s="211">
        <f>'02-Mapa de riesgo'!AJ274</f>
        <v>0</v>
      </c>
      <c r="T273" s="156"/>
      <c r="U273" s="157"/>
      <c r="V273" s="157"/>
      <c r="W273" s="453"/>
      <c r="X273" s="59"/>
    </row>
    <row r="274" spans="1:24" ht="12.75" customHeight="1" x14ac:dyDescent="0.2">
      <c r="A274" s="457">
        <v>89</v>
      </c>
      <c r="B274" s="454" t="str">
        <f>'01-Mapa de Riesgos'!D185</f>
        <v>CONTROL_SEGUIMIENTO</v>
      </c>
      <c r="C274" s="455" t="str">
        <f>+'01-Mapa de Riesgos'!F185</f>
        <v>NO</v>
      </c>
      <c r="D274" s="455" t="str">
        <f>'01-Mapa de Riesgos'!J185</f>
        <v>Integridad_Pública_Corrupción</v>
      </c>
      <c r="E274" s="456" t="str">
        <f>'01-Mapa de Riesgos'!N275</f>
        <v>Posibilidad de afectación económica y reputacional  por la no obtención o vencimiento del registro calificado que permite a los programas abrir cohortes y garantizar su funcionamiento académico,   debido a no presentar los informes requeridos y exigidos por el MEN.</v>
      </c>
      <c r="F274" s="442" t="str">
        <f>'02-Mapa de riesgo'!AD275</f>
        <v>LEVE</v>
      </c>
      <c r="G274" s="442" t="str">
        <f>'02-Mapa de riesgo'!AE275</f>
        <v>% de programas con registro calificado vigente</v>
      </c>
      <c r="H274" s="463"/>
      <c r="I274" s="464"/>
      <c r="J274" s="236" t="str">
        <f>'02-Mapa de riesgo'!G275</f>
        <v>Seguimiento a vigencias del registro calificado</v>
      </c>
      <c r="K274" s="207" t="str">
        <f>'02-Mapa de riesgo'!L275</f>
        <v>Excel</v>
      </c>
      <c r="L274" s="207" t="str">
        <f>'02-Mapa de riesgo'!Q275</f>
        <v>Directores Programa / Decano</v>
      </c>
      <c r="M274" s="208" t="str">
        <f>'02-Mapa de riesgo'!U275</f>
        <v>Oportuno</v>
      </c>
      <c r="N274" s="208" t="str">
        <f>'02-Mapa de riesgo'!Z275</f>
        <v>Preventivo</v>
      </c>
      <c r="O274" s="448" t="str">
        <f>'02-Mapa de riesgo'!AB275</f>
        <v>ACEPTABLE</v>
      </c>
      <c r="P274" s="157"/>
      <c r="Q274" s="210" t="str">
        <f>'02-Mapa de riesgo'!AG275</f>
        <v>ASUMIR</v>
      </c>
      <c r="R274" s="210">
        <f>'02-Mapa de riesgo'!AH275</f>
        <v>0</v>
      </c>
      <c r="S274" s="211">
        <f>'02-Mapa de riesgo'!AJ275</f>
        <v>0</v>
      </c>
      <c r="T274" s="156"/>
      <c r="U274" s="157"/>
      <c r="V274" s="157"/>
      <c r="W274" s="465"/>
      <c r="X274" s="59"/>
    </row>
    <row r="275" spans="1:24" ht="12.75" customHeight="1" x14ac:dyDescent="0.2">
      <c r="A275" s="443"/>
      <c r="B275" s="443"/>
      <c r="C275" s="443"/>
      <c r="D275" s="443"/>
      <c r="E275" s="443"/>
      <c r="F275" s="443"/>
      <c r="G275" s="443"/>
      <c r="H275" s="446"/>
      <c r="I275" s="446"/>
      <c r="J275" s="236" t="str">
        <f>'02-Mapa de riesgo'!G276</f>
        <v>Verificación del cumplimiento de requisitos del MEN</v>
      </c>
      <c r="K275" s="207">
        <f>'02-Mapa de riesgo'!L276</f>
        <v>0</v>
      </c>
      <c r="L275" s="207" t="str">
        <f>'02-Mapa de riesgo'!Q276</f>
        <v>Directores del programa / Vicerrectoría Académcia</v>
      </c>
      <c r="M275" s="208" t="str">
        <f>'02-Mapa de riesgo'!U276</f>
        <v>Oportuno</v>
      </c>
      <c r="N275" s="208" t="str">
        <f>'02-Mapa de riesgo'!Z276</f>
        <v>Detectivo</v>
      </c>
      <c r="O275" s="449"/>
      <c r="P275" s="157"/>
      <c r="Q275" s="210" t="str">
        <f>'02-Mapa de riesgo'!AG276</f>
        <v>ASUMIR</v>
      </c>
      <c r="R275" s="210">
        <f>'02-Mapa de riesgo'!AH276</f>
        <v>0</v>
      </c>
      <c r="S275" s="211">
        <f>'02-Mapa de riesgo'!AJ276</f>
        <v>0</v>
      </c>
      <c r="T275" s="156"/>
      <c r="U275" s="157"/>
      <c r="V275" s="157"/>
      <c r="W275" s="452"/>
      <c r="X275" s="59"/>
    </row>
    <row r="276" spans="1:24" ht="12.75" customHeight="1" x14ac:dyDescent="0.2">
      <c r="A276" s="444"/>
      <c r="B276" s="444"/>
      <c r="C276" s="444"/>
      <c r="D276" s="444"/>
      <c r="E276" s="444"/>
      <c r="F276" s="444"/>
      <c r="G276" s="444"/>
      <c r="H276" s="447"/>
      <c r="I276" s="447"/>
      <c r="J276" s="236" t="str">
        <f>'02-Mapa de riesgo'!G277</f>
        <v>Asignación cronogramas de renovación</v>
      </c>
      <c r="K276" s="207">
        <f>'02-Mapa de riesgo'!L277</f>
        <v>0</v>
      </c>
      <c r="L276" s="207" t="str">
        <f>'02-Mapa de riesgo'!Q277</f>
        <v>Directores Programa / Decano/ Vicerrectoría Académica</v>
      </c>
      <c r="M276" s="208" t="str">
        <f>'02-Mapa de riesgo'!U277</f>
        <v>Oportuno</v>
      </c>
      <c r="N276" s="208" t="str">
        <f>'02-Mapa de riesgo'!Z277</f>
        <v>Preventivo</v>
      </c>
      <c r="O276" s="450"/>
      <c r="P276" s="157"/>
      <c r="Q276" s="210" t="str">
        <f>'02-Mapa de riesgo'!AG277</f>
        <v>ASUMIR</v>
      </c>
      <c r="R276" s="210">
        <f>'02-Mapa de riesgo'!AH277</f>
        <v>0</v>
      </c>
      <c r="S276" s="211">
        <f>'02-Mapa de riesgo'!AJ277</f>
        <v>0</v>
      </c>
      <c r="T276" s="156"/>
      <c r="U276" s="157"/>
      <c r="V276" s="157"/>
      <c r="W276" s="453"/>
      <c r="X276" s="59"/>
    </row>
    <row r="277" spans="1:24" ht="12.75" customHeight="1" x14ac:dyDescent="0.2">
      <c r="A277" s="454">
        <v>90</v>
      </c>
      <c r="B277" s="454" t="str">
        <f>'01-Mapa de Riesgos'!D188</f>
        <v>ADMINISTRACIÓN_INSTITUCIONAL</v>
      </c>
      <c r="C277" s="455" t="str">
        <f>+'01-Mapa de Riesgos'!F188</f>
        <v>NO</v>
      </c>
      <c r="D277" s="455" t="str">
        <f>'01-Mapa de Riesgos'!J188</f>
        <v>Gestión</v>
      </c>
      <c r="E277" s="456" t="str">
        <f>'01-Mapa de Riesgos'!N278</f>
        <v>Posibilidad de afectación reputacional  por insuficiencia de equipos e infraestructura para la prestación del servicio estudiantil,   debido a incremento en el ingreso de alumnos a los programas de la facultad y/o que no se logre el punto de equilibrio.</v>
      </c>
      <c r="F277" s="442" t="str">
        <f>'02-Mapa de riesgo'!AD278</f>
        <v>LEVE</v>
      </c>
      <c r="G277" s="442" t="str">
        <f>'02-Mapa de riesgo'!AE278</f>
        <v xml:space="preserve">(# de espacios y equipos entregados / # de espacios y equipos proyectados para la vigencia) * 100 </v>
      </c>
      <c r="H277" s="464"/>
      <c r="I277" s="464"/>
      <c r="J277" s="236" t="str">
        <f>'02-Mapa de riesgo'!G278</f>
        <v>Verificar y encontrar alquiler de espacios para lograr los objetivos de aprendizaje y practicas, especialmente de las tecnologías</v>
      </c>
      <c r="K277" s="207">
        <f>'02-Mapa de riesgo'!L278</f>
        <v>0</v>
      </c>
      <c r="L277" s="207" t="str">
        <f>'02-Mapa de riesgo'!Q278</f>
        <v>Decano y Directores de Programa</v>
      </c>
      <c r="M277" s="208" t="str">
        <f>'02-Mapa de riesgo'!U278</f>
        <v>Oportuno</v>
      </c>
      <c r="N277" s="208" t="str">
        <f>'02-Mapa de riesgo'!Z278</f>
        <v>Preventivo</v>
      </c>
      <c r="O277" s="448" t="str">
        <f>'02-Mapa de riesgo'!AB278</f>
        <v>ACEPTABLE</v>
      </c>
      <c r="P277" s="157"/>
      <c r="Q277" s="210" t="str">
        <f>'02-Mapa de riesgo'!AG278</f>
        <v>ASUMIR</v>
      </c>
      <c r="R277" s="210">
        <f>'02-Mapa de riesgo'!AH278</f>
        <v>0</v>
      </c>
      <c r="S277" s="211">
        <f>'02-Mapa de riesgo'!AJ278</f>
        <v>0</v>
      </c>
      <c r="T277" s="156"/>
      <c r="U277" s="157"/>
      <c r="V277" s="157"/>
      <c r="W277" s="465"/>
      <c r="X277" s="59"/>
    </row>
    <row r="278" spans="1:24" ht="12.75" customHeight="1" x14ac:dyDescent="0.2">
      <c r="A278" s="443"/>
      <c r="B278" s="443"/>
      <c r="C278" s="443"/>
      <c r="D278" s="443"/>
      <c r="E278" s="443"/>
      <c r="F278" s="443"/>
      <c r="G278" s="443"/>
      <c r="H278" s="446"/>
      <c r="I278" s="446"/>
      <c r="J278" s="236" t="str">
        <f>'02-Mapa de riesgo'!G279</f>
        <v>Seguimiento a las entregas de los equipos aprobados</v>
      </c>
      <c r="K278" s="207">
        <f>'02-Mapa de riesgo'!L279</f>
        <v>0</v>
      </c>
      <c r="L278" s="207" t="str">
        <f>'02-Mapa de riesgo'!Q279</f>
        <v>Directores de programa y laboratoristas</v>
      </c>
      <c r="M278" s="208" t="str">
        <f>'02-Mapa de riesgo'!U279</f>
        <v>Oportuno</v>
      </c>
      <c r="N278" s="208" t="str">
        <f>'02-Mapa de riesgo'!Z279</f>
        <v>Detectivo</v>
      </c>
      <c r="O278" s="449"/>
      <c r="P278" s="157"/>
      <c r="Q278" s="210" t="str">
        <f>'02-Mapa de riesgo'!AG279</f>
        <v>ASUMIR</v>
      </c>
      <c r="R278" s="210">
        <f>'02-Mapa de riesgo'!AH279</f>
        <v>0</v>
      </c>
      <c r="S278" s="211">
        <f>'02-Mapa de riesgo'!AJ279</f>
        <v>0</v>
      </c>
      <c r="T278" s="156"/>
      <c r="U278" s="157"/>
      <c r="V278" s="157"/>
      <c r="W278" s="452"/>
      <c r="X278" s="59"/>
    </row>
    <row r="279" spans="1:24" ht="12.75" customHeight="1" x14ac:dyDescent="0.2">
      <c r="A279" s="444"/>
      <c r="B279" s="444"/>
      <c r="C279" s="444"/>
      <c r="D279" s="444"/>
      <c r="E279" s="444"/>
      <c r="F279" s="444"/>
      <c r="G279" s="444"/>
      <c r="H279" s="447"/>
      <c r="I279" s="447"/>
      <c r="J279" s="236" t="str">
        <f>'02-Mapa de riesgo'!G280</f>
        <v xml:space="preserve">Hacer las solicitudes oportunas del mantenimieto </v>
      </c>
      <c r="K279" s="207">
        <f>'02-Mapa de riesgo'!L280</f>
        <v>0</v>
      </c>
      <c r="L279" s="207" t="str">
        <f>'02-Mapa de riesgo'!Q280</f>
        <v>Directores de programa y laboratoristas</v>
      </c>
      <c r="M279" s="208" t="str">
        <f>'02-Mapa de riesgo'!U280</f>
        <v>Oportuno</v>
      </c>
      <c r="N279" s="208" t="str">
        <f>'02-Mapa de riesgo'!Z280</f>
        <v>Preventivo</v>
      </c>
      <c r="O279" s="450"/>
      <c r="P279" s="157"/>
      <c r="Q279" s="210" t="str">
        <f>'02-Mapa de riesgo'!AG280</f>
        <v>ASUMIR</v>
      </c>
      <c r="R279" s="210">
        <f>'02-Mapa de riesgo'!AH280</f>
        <v>0</v>
      </c>
      <c r="S279" s="211">
        <f>'02-Mapa de riesgo'!AJ280</f>
        <v>0</v>
      </c>
      <c r="T279" s="156"/>
      <c r="U279" s="157"/>
      <c r="V279" s="157"/>
      <c r="W279" s="453"/>
      <c r="X279" s="59"/>
    </row>
    <row r="280" spans="1:24" ht="12.75" customHeight="1" x14ac:dyDescent="0.2">
      <c r="A280" s="454">
        <v>91</v>
      </c>
      <c r="B280" s="457" t="str">
        <f>'01-Mapa de Riesgos'!D191</f>
        <v>ADMINISTRACIÓN_INSTITUCIONAL</v>
      </c>
      <c r="C280" s="456" t="str">
        <f>+'01-Mapa de Riesgos'!F191</f>
        <v>NO</v>
      </c>
      <c r="D280" s="456" t="str">
        <f>'01-Mapa de Riesgos'!J191</f>
        <v>Gestión</v>
      </c>
      <c r="E280" s="456" t="str">
        <f>'01-Mapa de Riesgos'!N281</f>
        <v>Posibilidad de afectación económica y reputacional  por Deserción academica   debido a que el estudiante perdió interés por el enfoque que se le dio al programa, no se sintió identificado con el mismo y/o presenta debilidades en conocimientos básicos que dificultan su adaptación a la vida universitaria.</v>
      </c>
      <c r="F280" s="442" t="str">
        <f>'02-Mapa de riesgo'!AD281</f>
        <v>LEVE</v>
      </c>
      <c r="G280" s="442" t="str">
        <f>'02-Mapa de riesgo'!AE281</f>
        <v>Indicador de deserción de la Vicerectoria de Bienestar Universitario</v>
      </c>
      <c r="H280" s="445"/>
      <c r="I280" s="445"/>
      <c r="J280" s="236" t="str">
        <f>'02-Mapa de riesgo'!G281</f>
        <v>Sensibilizar a los estudiantes desde que ingresan a la UTP con respecto a los beneficios o apoyos a los que pueden acceder a través del PAI</v>
      </c>
      <c r="K280" s="207">
        <f>'02-Mapa de riesgo'!L281</f>
        <v>0</v>
      </c>
      <c r="L280" s="207" t="str">
        <f>'02-Mapa de riesgo'!Q281</f>
        <v>Directores de programa, Auxiliares y PAI</v>
      </c>
      <c r="M280" s="208" t="str">
        <f>'02-Mapa de riesgo'!U281</f>
        <v>Oportuno</v>
      </c>
      <c r="N280" s="208" t="str">
        <f>'02-Mapa de riesgo'!Z281</f>
        <v>Preventivo</v>
      </c>
      <c r="O280" s="448" t="str">
        <f>'02-Mapa de riesgo'!AB281</f>
        <v>ACEPTABLE</v>
      </c>
      <c r="P280" s="157"/>
      <c r="Q280" s="210" t="str">
        <f>'02-Mapa de riesgo'!AG281</f>
        <v>ASUMIR</v>
      </c>
      <c r="R280" s="210">
        <f>'02-Mapa de riesgo'!AH281</f>
        <v>0</v>
      </c>
      <c r="S280" s="211">
        <f>'02-Mapa de riesgo'!AJ281</f>
        <v>0</v>
      </c>
      <c r="T280" s="156"/>
      <c r="U280" s="157"/>
      <c r="V280" s="157"/>
      <c r="W280" s="451"/>
      <c r="X280" s="159"/>
    </row>
    <row r="281" spans="1:24" ht="12.75" customHeight="1" x14ac:dyDescent="0.2">
      <c r="A281" s="443"/>
      <c r="B281" s="443"/>
      <c r="C281" s="443"/>
      <c r="D281" s="443"/>
      <c r="E281" s="443"/>
      <c r="F281" s="443"/>
      <c r="G281" s="443"/>
      <c r="H281" s="446"/>
      <c r="I281" s="446"/>
      <c r="J281" s="236" t="str">
        <f>'02-Mapa de riesgo'!G282</f>
        <v xml:space="preserve">Fortalecer la promoción de los programas y hacer una nivelación a los estudiantes antes de iniciar las clases </v>
      </c>
      <c r="K281" s="207">
        <f>'02-Mapa de riesgo'!L282</f>
        <v>0</v>
      </c>
      <c r="L281" s="207" t="str">
        <f>'02-Mapa de riesgo'!Q282</f>
        <v>Directores de programa, Auxiliares, Docentes transitorios y de planta,profesional de apoyo</v>
      </c>
      <c r="M281" s="208" t="str">
        <f>'02-Mapa de riesgo'!U282</f>
        <v>Oportuno</v>
      </c>
      <c r="N281" s="208" t="str">
        <f>'02-Mapa de riesgo'!Z282</f>
        <v>Preventivo</v>
      </c>
      <c r="O281" s="449"/>
      <c r="P281" s="157"/>
      <c r="Q281" s="210" t="str">
        <f>'02-Mapa de riesgo'!AG282</f>
        <v>ASUMIR</v>
      </c>
      <c r="R281" s="210">
        <f>'02-Mapa de riesgo'!AH282</f>
        <v>0</v>
      </c>
      <c r="S281" s="211">
        <f>'02-Mapa de riesgo'!AJ282</f>
        <v>0</v>
      </c>
      <c r="T281" s="156"/>
      <c r="U281" s="157"/>
      <c r="V281" s="157"/>
      <c r="W281" s="452"/>
      <c r="X281" s="159"/>
    </row>
    <row r="282" spans="1:24" ht="12.75" customHeight="1" x14ac:dyDescent="0.2">
      <c r="A282" s="444"/>
      <c r="B282" s="444"/>
      <c r="C282" s="444"/>
      <c r="D282" s="444"/>
      <c r="E282" s="444"/>
      <c r="F282" s="444"/>
      <c r="G282" s="444"/>
      <c r="H282" s="447"/>
      <c r="I282" s="447"/>
      <c r="J282" s="236" t="str">
        <f>'02-Mapa de riesgo'!G283</f>
        <v xml:space="preserve">Realizar seguimiento a la repitencia en cancelación de asignaturas y que haya un proceso de diagnostico de las causas de cancelación </v>
      </c>
      <c r="K282" s="207">
        <f>'02-Mapa de riesgo'!L283</f>
        <v>0</v>
      </c>
      <c r="L282" s="207" t="str">
        <f>'02-Mapa de riesgo'!Q283</f>
        <v>Director del programa/Auxiliares</v>
      </c>
      <c r="M282" s="208" t="str">
        <f>'02-Mapa de riesgo'!U283</f>
        <v>Oportuno</v>
      </c>
      <c r="N282" s="208" t="str">
        <f>'02-Mapa de riesgo'!Z283</f>
        <v>Detectivo</v>
      </c>
      <c r="O282" s="450"/>
      <c r="P282" s="157"/>
      <c r="Q282" s="210" t="str">
        <f>'02-Mapa de riesgo'!AG283</f>
        <v>ASUMIR</v>
      </c>
      <c r="R282" s="210">
        <f>'02-Mapa de riesgo'!AH283</f>
        <v>0</v>
      </c>
      <c r="S282" s="211">
        <f>'02-Mapa de riesgo'!AJ283</f>
        <v>0</v>
      </c>
      <c r="T282" s="156"/>
      <c r="U282" s="157"/>
      <c r="V282" s="157"/>
      <c r="W282" s="453"/>
      <c r="X282" s="159"/>
    </row>
    <row r="283" spans="1:24" ht="12.75" customHeight="1" x14ac:dyDescent="0.2">
      <c r="A283" s="454">
        <v>92</v>
      </c>
      <c r="B283" s="454" t="str">
        <f>'01-Mapa de Riesgos'!D194</f>
        <v>ADMINISTRACIÓN_INSTITUCIONAL</v>
      </c>
      <c r="C283" s="455" t="str">
        <f>+'01-Mapa de Riesgos'!F194</f>
        <v>NO</v>
      </c>
      <c r="D283" s="455" t="str">
        <f>'01-Mapa de Riesgos'!J194</f>
        <v>Gestión</v>
      </c>
      <c r="E283" s="456" t="str">
        <f>'01-Mapa de Riesgos'!N284</f>
        <v>Posibilidad de afectación económica  por falta de recursos en el fondo de Facultad		   debido a la baja ejecución de proyectos, lo que genera desfinanciación y el riesgo de que los proyectos desarrollados produzcan pérdidas para el fondo.</v>
      </c>
      <c r="F283" s="442" t="str">
        <f>'02-Mapa de riesgo'!AD284</f>
        <v>LEVE</v>
      </c>
      <c r="G283" s="442" t="str">
        <f>'02-Mapa de riesgo'!AE284</f>
        <v>Cantidad de actividades de extensión realizadas que generan ingresos</v>
      </c>
      <c r="H283" s="464"/>
      <c r="I283" s="464"/>
      <c r="J283" s="236" t="str">
        <f>'02-Mapa de riesgo'!G284</f>
        <v xml:space="preserve">Portafolio y promoción de servicios de extensión de parte de la FCAA </v>
      </c>
      <c r="K283" s="207">
        <f>'02-Mapa de riesgo'!L284</f>
        <v>0</v>
      </c>
      <c r="L283" s="207" t="str">
        <f>'02-Mapa de riesgo'!Q284</f>
        <v>Profesional de extensión/Cargo planta / Docentes transitorios / profesional de apoyo</v>
      </c>
      <c r="M283" s="208" t="str">
        <f>'02-Mapa de riesgo'!U284</f>
        <v>Oportuno</v>
      </c>
      <c r="N283" s="208" t="str">
        <f>'02-Mapa de riesgo'!Z284</f>
        <v>Preventivo</v>
      </c>
      <c r="O283" s="448" t="str">
        <f>'02-Mapa de riesgo'!AB284</f>
        <v>ACEPTABLE</v>
      </c>
      <c r="P283" s="157"/>
      <c r="Q283" s="210" t="str">
        <f>'02-Mapa de riesgo'!AG284</f>
        <v>ASUMIR</v>
      </c>
      <c r="R283" s="210">
        <f>'02-Mapa de riesgo'!AH284</f>
        <v>0</v>
      </c>
      <c r="S283" s="211">
        <f>'02-Mapa de riesgo'!AJ284</f>
        <v>0</v>
      </c>
      <c r="T283" s="156"/>
      <c r="U283" s="157"/>
      <c r="V283" s="157"/>
      <c r="W283" s="465"/>
      <c r="X283" s="159"/>
    </row>
    <row r="284" spans="1:24" ht="12.75" customHeight="1" x14ac:dyDescent="0.2">
      <c r="A284" s="443"/>
      <c r="B284" s="443"/>
      <c r="C284" s="443"/>
      <c r="D284" s="443"/>
      <c r="E284" s="443"/>
      <c r="F284" s="443"/>
      <c r="G284" s="443"/>
      <c r="H284" s="446"/>
      <c r="I284" s="446"/>
      <c r="J284" s="236" t="str">
        <f>'02-Mapa de riesgo'!G285</f>
        <v>Busqueda de activadades de extensión y  de convenios con otras entidades</v>
      </c>
      <c r="K284" s="207">
        <f>'02-Mapa de riesgo'!L285</f>
        <v>0</v>
      </c>
      <c r="L284" s="207" t="str">
        <f>'02-Mapa de riesgo'!Q285</f>
        <v>Cargo planta / Docentes transitorios / profesional de apoyo</v>
      </c>
      <c r="M284" s="208" t="str">
        <f>'02-Mapa de riesgo'!U285</f>
        <v>Oportuno</v>
      </c>
      <c r="N284" s="208" t="str">
        <f>'02-Mapa de riesgo'!Z285</f>
        <v>Preventivo</v>
      </c>
      <c r="O284" s="449"/>
      <c r="P284" s="157"/>
      <c r="Q284" s="210" t="str">
        <f>'02-Mapa de riesgo'!AG285</f>
        <v>ASUMIR</v>
      </c>
      <c r="R284" s="210">
        <f>'02-Mapa de riesgo'!AH285</f>
        <v>0</v>
      </c>
      <c r="S284" s="211">
        <f>'02-Mapa de riesgo'!AJ285</f>
        <v>0</v>
      </c>
      <c r="T284" s="156"/>
      <c r="U284" s="157"/>
      <c r="V284" s="157"/>
      <c r="W284" s="452"/>
      <c r="X284" s="461"/>
    </row>
    <row r="285" spans="1:24" ht="12.75" customHeight="1" x14ac:dyDescent="0.2">
      <c r="A285" s="444"/>
      <c r="B285" s="444"/>
      <c r="C285" s="444"/>
      <c r="D285" s="444"/>
      <c r="E285" s="444"/>
      <c r="F285" s="444"/>
      <c r="G285" s="444"/>
      <c r="H285" s="447"/>
      <c r="I285" s="447"/>
      <c r="J285" s="236" t="str">
        <f>'02-Mapa de riesgo'!G286</f>
        <v>Seguimiento financiero a la ejecución del presupuesto de los proyectos de extensión</v>
      </c>
      <c r="K285" s="207">
        <f>'02-Mapa de riesgo'!L286</f>
        <v>0</v>
      </c>
      <c r="L285" s="207" t="str">
        <f>'02-Mapa de riesgo'!Q286</f>
        <v>Director de cada proyecto de extensión</v>
      </c>
      <c r="M285" s="208" t="str">
        <f>'02-Mapa de riesgo'!U286</f>
        <v>Oportuno</v>
      </c>
      <c r="N285" s="208" t="str">
        <f>'02-Mapa de riesgo'!Z286</f>
        <v>Preventivo</v>
      </c>
      <c r="O285" s="450"/>
      <c r="P285" s="157"/>
      <c r="Q285" s="210" t="str">
        <f>'02-Mapa de riesgo'!AG286</f>
        <v>ASUMIR</v>
      </c>
      <c r="R285" s="210">
        <f>'02-Mapa de riesgo'!AH286</f>
        <v>0</v>
      </c>
      <c r="S285" s="211">
        <f>'02-Mapa de riesgo'!AJ286</f>
        <v>0</v>
      </c>
      <c r="T285" s="156"/>
      <c r="U285" s="157"/>
      <c r="V285" s="157"/>
      <c r="W285" s="453"/>
      <c r="X285" s="462"/>
    </row>
    <row r="286" spans="1:24" ht="12.75" customHeight="1" x14ac:dyDescent="0.2">
      <c r="A286" s="454">
        <v>93</v>
      </c>
      <c r="B286" s="454" t="str">
        <f>'01-Mapa de Riesgos'!D197</f>
        <v>ADMINISTRACIÓN_INSTITUCIONAL</v>
      </c>
      <c r="C286" s="455" t="str">
        <f>+'01-Mapa de Riesgos'!F197</f>
        <v>SI</v>
      </c>
      <c r="D286" s="455" t="str">
        <f>'01-Mapa de Riesgos'!J197</f>
        <v>Gestión</v>
      </c>
      <c r="E286" s="456" t="str">
        <f>'01-Mapa de Riesgos'!N287</f>
        <v>Posibilidad de afectación económica y reputacional  por pérdida de oportunidades de suscripción de convenios y contratos    debido a demoras en los procesos de revisión jurídica</v>
      </c>
      <c r="F286" s="442" t="str">
        <f>'02-Mapa de riesgo'!AD287</f>
        <v>LEVE</v>
      </c>
      <c r="G286" s="442" t="str">
        <f>'02-Mapa de riesgo'!AE287</f>
        <v>Número de casos en los cuales se perdió la oportunidad de suscribir contratos o convenios.</v>
      </c>
      <c r="H286" s="463"/>
      <c r="I286" s="464"/>
      <c r="J286" s="236" t="str">
        <f>'02-Mapa de riesgo'!G287</f>
        <v>Mantener comunicación directa con la oficina juridica y secretaría general, y dejar trazabilidad del acompañamiento</v>
      </c>
      <c r="K286" s="207">
        <f>'02-Mapa de riesgo'!L287</f>
        <v>0</v>
      </c>
      <c r="L286" s="207" t="str">
        <f>'02-Mapa de riesgo'!Q287</f>
        <v>Decano</v>
      </c>
      <c r="M286" s="208" t="str">
        <f>'02-Mapa de riesgo'!U287</f>
        <v>Oportuno</v>
      </c>
      <c r="N286" s="208" t="str">
        <f>'02-Mapa de riesgo'!Z287</f>
        <v>Preventivo</v>
      </c>
      <c r="O286" s="448" t="str">
        <f>'02-Mapa de riesgo'!AB287</f>
        <v>ACEPTABLE</v>
      </c>
      <c r="P286" s="157"/>
      <c r="Q286" s="210" t="str">
        <f>'02-Mapa de riesgo'!AG287</f>
        <v>ASUMIR</v>
      </c>
      <c r="R286" s="210">
        <f>'02-Mapa de riesgo'!AH287</f>
        <v>0</v>
      </c>
      <c r="S286" s="211">
        <f>'02-Mapa de riesgo'!AJ287</f>
        <v>0</v>
      </c>
      <c r="T286" s="156"/>
      <c r="U286" s="157"/>
      <c r="V286" s="157"/>
      <c r="W286" s="465"/>
      <c r="X286" s="59"/>
    </row>
    <row r="287" spans="1:24" ht="12.75" customHeight="1" x14ac:dyDescent="0.2">
      <c r="A287" s="443"/>
      <c r="B287" s="443"/>
      <c r="C287" s="443"/>
      <c r="D287" s="443"/>
      <c r="E287" s="443"/>
      <c r="F287" s="443"/>
      <c r="G287" s="443"/>
      <c r="H287" s="446"/>
      <c r="I287" s="446"/>
      <c r="J287" s="236">
        <f>'02-Mapa de riesgo'!G288</f>
        <v>0</v>
      </c>
      <c r="K287" s="207">
        <f>'02-Mapa de riesgo'!L288</f>
        <v>0</v>
      </c>
      <c r="L287" s="207">
        <f>'02-Mapa de riesgo'!Q288</f>
        <v>0</v>
      </c>
      <c r="M287" s="208">
        <f>'02-Mapa de riesgo'!U288</f>
        <v>0</v>
      </c>
      <c r="N287" s="208">
        <f>'02-Mapa de riesgo'!Z288</f>
        <v>0</v>
      </c>
      <c r="O287" s="449"/>
      <c r="P287" s="157"/>
      <c r="Q287" s="210">
        <f>'02-Mapa de riesgo'!AG288</f>
        <v>0</v>
      </c>
      <c r="R287" s="210">
        <f>'02-Mapa de riesgo'!AH288</f>
        <v>0</v>
      </c>
      <c r="S287" s="211">
        <f>'02-Mapa de riesgo'!AJ288</f>
        <v>0</v>
      </c>
      <c r="T287" s="156"/>
      <c r="U287" s="157"/>
      <c r="V287" s="157"/>
      <c r="W287" s="452"/>
      <c r="X287" s="59"/>
    </row>
    <row r="288" spans="1:24" ht="12.75" customHeight="1" x14ac:dyDescent="0.2">
      <c r="A288" s="444"/>
      <c r="B288" s="444"/>
      <c r="C288" s="444"/>
      <c r="D288" s="444"/>
      <c r="E288" s="444"/>
      <c r="F288" s="444"/>
      <c r="G288" s="444"/>
      <c r="H288" s="447"/>
      <c r="I288" s="447"/>
      <c r="J288" s="236">
        <f>'02-Mapa de riesgo'!G289</f>
        <v>0</v>
      </c>
      <c r="K288" s="207">
        <f>'02-Mapa de riesgo'!L289</f>
        <v>0</v>
      </c>
      <c r="L288" s="207">
        <f>'02-Mapa de riesgo'!Q289</f>
        <v>0</v>
      </c>
      <c r="M288" s="208">
        <f>'02-Mapa de riesgo'!U289</f>
        <v>0</v>
      </c>
      <c r="N288" s="208">
        <f>'02-Mapa de riesgo'!Z289</f>
        <v>0</v>
      </c>
      <c r="O288" s="450"/>
      <c r="P288" s="157"/>
      <c r="Q288" s="210">
        <f>'02-Mapa de riesgo'!AG289</f>
        <v>0</v>
      </c>
      <c r="R288" s="210">
        <f>'02-Mapa de riesgo'!AH289</f>
        <v>0</v>
      </c>
      <c r="S288" s="211">
        <f>'02-Mapa de riesgo'!AJ289</f>
        <v>0</v>
      </c>
      <c r="T288" s="156"/>
      <c r="U288" s="157"/>
      <c r="V288" s="157"/>
      <c r="W288" s="453"/>
      <c r="X288" s="59"/>
    </row>
    <row r="289" spans="1:24" ht="12.75" customHeight="1" x14ac:dyDescent="0.2">
      <c r="A289" s="454">
        <v>94</v>
      </c>
      <c r="B289" s="454" t="str">
        <f>'01-Mapa de Riesgos'!D200</f>
        <v>ADMINISTRACIÓN_INSTITUCIONAL</v>
      </c>
      <c r="C289" s="455" t="str">
        <f>+'01-Mapa de Riesgos'!F200</f>
        <v>SI</v>
      </c>
      <c r="D289" s="455" t="str">
        <f>'01-Mapa de Riesgos'!J200</f>
        <v>Seguridad_Información</v>
      </c>
      <c r="E289" s="456" t="str">
        <f>'01-Mapa de Riesgos'!N290</f>
        <v>Posibilidad de afectación económica  por incumplimiento de la normatividad ambiental vigente en el manejo de madera en el laboratorio de aserrado   debido a debilidades en la gestión, control y verificación de los salvoconductos, así como a la falta de trazabilidad y manejo adecuado de los troncos de madera</v>
      </c>
      <c r="F289" s="442" t="str">
        <f>'02-Mapa de riesgo'!AD290</f>
        <v>LEVE</v>
      </c>
      <c r="G289" s="442" t="str">
        <f>'02-Mapa de riesgo'!AE290</f>
        <v>Número de incumplimientos o hallazgos relacionados con el manejo de madera y documentación ambiental.</v>
      </c>
      <c r="H289" s="464"/>
      <c r="I289" s="464"/>
      <c r="J289" s="236" t="str">
        <f>'02-Mapa de riesgo'!G290</f>
        <v>Verificación de salvoconductos y registro de la trazabilidad de la madera para asegurar el cumplimiento de la normatividad ambiental.</v>
      </c>
      <c r="K289" s="207">
        <f>'02-Mapa de riesgo'!L290</f>
        <v>0</v>
      </c>
      <c r="L289" s="207" t="str">
        <f>'02-Mapa de riesgo'!Q290</f>
        <v>Director y auxiliar del programa</v>
      </c>
      <c r="M289" s="208" t="str">
        <f>'02-Mapa de riesgo'!U290</f>
        <v>Oportuno</v>
      </c>
      <c r="N289" s="208" t="str">
        <f>'02-Mapa de riesgo'!Z290</f>
        <v>Preventivo</v>
      </c>
      <c r="O289" s="448" t="str">
        <f>'02-Mapa de riesgo'!AB290</f>
        <v>ACEPTABLE</v>
      </c>
      <c r="P289" s="157"/>
      <c r="Q289" s="210" t="str">
        <f>'02-Mapa de riesgo'!AG290</f>
        <v>ASUMIR</v>
      </c>
      <c r="R289" s="210">
        <f>'02-Mapa de riesgo'!AH290</f>
        <v>0</v>
      </c>
      <c r="S289" s="211">
        <f>'02-Mapa de riesgo'!AJ290</f>
        <v>0</v>
      </c>
      <c r="T289" s="156"/>
      <c r="U289" s="157"/>
      <c r="V289" s="157"/>
      <c r="W289" s="465"/>
      <c r="X289" s="59"/>
    </row>
    <row r="290" spans="1:24" ht="12.75" customHeight="1" x14ac:dyDescent="0.2">
      <c r="A290" s="443"/>
      <c r="B290" s="443"/>
      <c r="C290" s="443"/>
      <c r="D290" s="443"/>
      <c r="E290" s="443"/>
      <c r="F290" s="443"/>
      <c r="G290" s="443"/>
      <c r="H290" s="446"/>
      <c r="I290" s="446"/>
      <c r="J290" s="236">
        <f>'02-Mapa de riesgo'!G291</f>
        <v>0</v>
      </c>
      <c r="K290" s="207">
        <f>'02-Mapa de riesgo'!L291</f>
        <v>0</v>
      </c>
      <c r="L290" s="207">
        <f>'02-Mapa de riesgo'!Q291</f>
        <v>0</v>
      </c>
      <c r="M290" s="208">
        <f>'02-Mapa de riesgo'!U291</f>
        <v>0</v>
      </c>
      <c r="N290" s="208">
        <f>'02-Mapa de riesgo'!Z291</f>
        <v>0</v>
      </c>
      <c r="O290" s="449"/>
      <c r="P290" s="157"/>
      <c r="Q290" s="210">
        <f>'02-Mapa de riesgo'!AG291</f>
        <v>0</v>
      </c>
      <c r="R290" s="210">
        <f>'02-Mapa de riesgo'!AH291</f>
        <v>0</v>
      </c>
      <c r="S290" s="211">
        <f>'02-Mapa de riesgo'!AJ291</f>
        <v>0</v>
      </c>
      <c r="T290" s="156"/>
      <c r="U290" s="157"/>
      <c r="V290" s="157"/>
      <c r="W290" s="452"/>
      <c r="X290" s="59"/>
    </row>
    <row r="291" spans="1:24" ht="12.75" customHeight="1" x14ac:dyDescent="0.2">
      <c r="A291" s="444"/>
      <c r="B291" s="444"/>
      <c r="C291" s="444"/>
      <c r="D291" s="444"/>
      <c r="E291" s="444"/>
      <c r="F291" s="444"/>
      <c r="G291" s="444"/>
      <c r="H291" s="447"/>
      <c r="I291" s="447"/>
      <c r="J291" s="236">
        <f>'02-Mapa de riesgo'!G292</f>
        <v>0</v>
      </c>
      <c r="K291" s="207">
        <f>'02-Mapa de riesgo'!L292</f>
        <v>0</v>
      </c>
      <c r="L291" s="207">
        <f>'02-Mapa de riesgo'!Q292</f>
        <v>0</v>
      </c>
      <c r="M291" s="208">
        <f>'02-Mapa de riesgo'!U292</f>
        <v>0</v>
      </c>
      <c r="N291" s="208">
        <f>'02-Mapa de riesgo'!Z292</f>
        <v>0</v>
      </c>
      <c r="O291" s="450"/>
      <c r="P291" s="157"/>
      <c r="Q291" s="210">
        <f>'02-Mapa de riesgo'!AG292</f>
        <v>0</v>
      </c>
      <c r="R291" s="210">
        <f>'02-Mapa de riesgo'!AH292</f>
        <v>0</v>
      </c>
      <c r="S291" s="211">
        <f>'02-Mapa de riesgo'!AJ292</f>
        <v>0</v>
      </c>
      <c r="T291" s="156"/>
      <c r="U291" s="157"/>
      <c r="V291" s="157"/>
      <c r="W291" s="453"/>
      <c r="X291" s="59"/>
    </row>
    <row r="292" spans="1:24" ht="12.75" customHeight="1" x14ac:dyDescent="0.2">
      <c r="A292" s="454">
        <v>95</v>
      </c>
      <c r="B292" s="454" t="str">
        <f>'01-Mapa de Riesgos'!D203</f>
        <v>CONTROL_SEGUIMIENTO</v>
      </c>
      <c r="C292" s="455" t="str">
        <f>+'01-Mapa de Riesgos'!F203</f>
        <v>NO</v>
      </c>
      <c r="D292" s="455" t="str">
        <f>'01-Mapa de Riesgos'!J203</f>
        <v>Gestión</v>
      </c>
      <c r="E292" s="456" t="str">
        <f>'01-Mapa de Riesgos'!N293</f>
        <v>Posibilidad de afectación económica y reputacional  por perdida del Registro Calificado de los programas académicos de la Facultad,    debido al incumplimiento de las normativas y tiempos estipulados por el MEN en relación al  otorgamiento, o a causa de falta de planificación y seguimiento a los requisitos para la renovación de Registro Calificado.</v>
      </c>
      <c r="F292" s="442" t="str">
        <f>'02-Mapa de riesgo'!AD293</f>
        <v>MODERADO</v>
      </c>
      <c r="G292" s="442" t="str">
        <f>'02-Mapa de riesgo'!AE293</f>
        <v>(# de programas académicos con renovación de registro calificado/total de programas académicos con registro calificado)*100</v>
      </c>
      <c r="H292" s="464"/>
      <c r="I292" s="464"/>
      <c r="J292" s="236" t="str">
        <f>'02-Mapa de riesgo'!G293</f>
        <v>Acompañar a los programas académicos en el proceso de solicitud de Registro Calificado.</v>
      </c>
      <c r="K292" s="207">
        <f>'02-Mapa de riesgo'!L293</f>
        <v>0</v>
      </c>
      <c r="L292" s="207" t="str">
        <f>'02-Mapa de riesgo'!Q293</f>
        <v>Contratista: Profesional de la Gestión Curricular FCE</v>
      </c>
      <c r="M292" s="208" t="str">
        <f>'02-Mapa de riesgo'!U293</f>
        <v>Oportuno</v>
      </c>
      <c r="N292" s="208" t="str">
        <f>'02-Mapa de riesgo'!Z293</f>
        <v>Preventivo</v>
      </c>
      <c r="O292" s="448" t="str">
        <f>'02-Mapa de riesgo'!AB293</f>
        <v>ACEPTABLE</v>
      </c>
      <c r="P292" s="157"/>
      <c r="Q292" s="210" t="str">
        <f>'02-Mapa de riesgo'!AG293</f>
        <v>COMPARTIR</v>
      </c>
      <c r="R292" s="210" t="str">
        <f>'02-Mapa de riesgo'!AH293</f>
        <v>Registro calificado</v>
      </c>
      <c r="S292" s="211" t="str">
        <f>'02-Mapa de riesgo'!AJ293</f>
        <v>Vicerrectoría Académica, Consejo de Facultad y Comité Curriculares de losprogramas académicos</v>
      </c>
      <c r="T292" s="156"/>
      <c r="U292" s="157"/>
      <c r="V292" s="157"/>
      <c r="W292" s="465"/>
      <c r="X292" s="59"/>
    </row>
    <row r="293" spans="1:24" ht="12.75" customHeight="1" x14ac:dyDescent="0.2">
      <c r="A293" s="443"/>
      <c r="B293" s="443"/>
      <c r="C293" s="443"/>
      <c r="D293" s="443"/>
      <c r="E293" s="443"/>
      <c r="F293" s="443"/>
      <c r="G293" s="443"/>
      <c r="H293" s="446"/>
      <c r="I293" s="446"/>
      <c r="J293" s="236" t="str">
        <f>'02-Mapa de riesgo'!G294</f>
        <v>Realizar seguimiento al estado del proceso de solicitud de Registro Calificado de los programas académicos.</v>
      </c>
      <c r="K293" s="207">
        <f>'02-Mapa de riesgo'!L294</f>
        <v>0</v>
      </c>
      <c r="L293" s="207" t="str">
        <f>'02-Mapa de riesgo'!Q294</f>
        <v>Contratista: Profesional de la Gestión Curricular FCE</v>
      </c>
      <c r="M293" s="208" t="str">
        <f>'02-Mapa de riesgo'!U294</f>
        <v>Oportuno</v>
      </c>
      <c r="N293" s="208" t="str">
        <f>'02-Mapa de riesgo'!Z294</f>
        <v>Preventivo</v>
      </c>
      <c r="O293" s="449"/>
      <c r="P293" s="157"/>
      <c r="Q293" s="210" t="str">
        <f>'02-Mapa de riesgo'!AG294</f>
        <v>COMPARTIR</v>
      </c>
      <c r="R293" s="210" t="str">
        <f>'02-Mapa de riesgo'!AH294</f>
        <v>Registro calificado</v>
      </c>
      <c r="S293" s="211" t="str">
        <f>'02-Mapa de riesgo'!AJ294</f>
        <v>Vicerrectoría Académica, Consejo de Facultad y Comité Curriculares de losprogramas académicos</v>
      </c>
      <c r="T293" s="156"/>
      <c r="U293" s="157"/>
      <c r="V293" s="157"/>
      <c r="W293" s="452"/>
      <c r="X293" s="59"/>
    </row>
    <row r="294" spans="1:24" ht="12.75" customHeight="1" x14ac:dyDescent="0.2">
      <c r="A294" s="444"/>
      <c r="B294" s="444"/>
      <c r="C294" s="444"/>
      <c r="D294" s="444"/>
      <c r="E294" s="444"/>
      <c r="F294" s="444"/>
      <c r="G294" s="444"/>
      <c r="H294" s="447"/>
      <c r="I294" s="447"/>
      <c r="J294" s="236" t="str">
        <f>'02-Mapa de riesgo'!G295</f>
        <v xml:space="preserve">Hacer seguimiento a las normativas nacionales sobre los Registros Calificados, que permitan la identificación de cualquier cambio realizado. </v>
      </c>
      <c r="K294" s="207">
        <f>'02-Mapa de riesgo'!L295</f>
        <v>0</v>
      </c>
      <c r="L294" s="207" t="str">
        <f>'02-Mapa de riesgo'!Q295</f>
        <v>Contratista: Profesional de la Gestión Curricular FCE</v>
      </c>
      <c r="M294" s="208" t="str">
        <f>'02-Mapa de riesgo'!U295</f>
        <v>Oportuno</v>
      </c>
      <c r="N294" s="208" t="str">
        <f>'02-Mapa de riesgo'!Z295</f>
        <v>Preventivo</v>
      </c>
      <c r="O294" s="450"/>
      <c r="P294" s="157"/>
      <c r="Q294" s="210" t="str">
        <f>'02-Mapa de riesgo'!AG295</f>
        <v>COMPARTIR</v>
      </c>
      <c r="R294" s="210" t="str">
        <f>'02-Mapa de riesgo'!AH295</f>
        <v>Registro calificado</v>
      </c>
      <c r="S294" s="211" t="str">
        <f>'02-Mapa de riesgo'!AJ295</f>
        <v>Vicerrectoría Académica, Consejo de Facultad y Comité Curriculares de losprogramas académicos</v>
      </c>
      <c r="T294" s="156"/>
      <c r="U294" s="157"/>
      <c r="V294" s="157"/>
      <c r="W294" s="453"/>
      <c r="X294" s="59"/>
    </row>
    <row r="295" spans="1:24" ht="12.75" customHeight="1" x14ac:dyDescent="0.2">
      <c r="A295" s="454">
        <v>96</v>
      </c>
      <c r="B295" s="454" t="str">
        <f>'01-Mapa de Riesgos'!D206</f>
        <v>CONTROL_SEGUIMIENTO</v>
      </c>
      <c r="C295" s="455" t="str">
        <f>+'01-Mapa de Riesgos'!F206</f>
        <v>NO</v>
      </c>
      <c r="D295" s="455" t="str">
        <f>'01-Mapa de Riesgos'!J206</f>
        <v>Gestión</v>
      </c>
      <c r="E295" s="456" t="str">
        <f>'01-Mapa de Riesgos'!N296</f>
        <v>Posibilidad de afectación reputacional  por perdida de la Acreditación en Alta Calidad de los programas académicos de la Facultad,    debido al incumplimiento de las normativas y tiempos estipulados por el CNA en relación al  otorgamiento, o a causa de falta de planificación y seguimiento a los requisitos para la renovación de la Acreditación de Alta Calidad.</v>
      </c>
      <c r="F295" s="442" t="str">
        <f>'02-Mapa de riesgo'!AD296</f>
        <v>MODERADO</v>
      </c>
      <c r="G295" s="442" t="str">
        <f>'02-Mapa de riesgo'!AE296</f>
        <v>(# de programas académicos con renovación de acreditación de alta calidad/total de programas académicos acreditados)*100</v>
      </c>
      <c r="H295" s="464"/>
      <c r="I295" s="464"/>
      <c r="J295" s="236" t="str">
        <f>'02-Mapa de riesgo'!G296</f>
        <v xml:space="preserve">Revisar permanentemente las normativas nacionales sobre la Acreditación de Alta Calidad, que permitan la identificación de cualquier cambio realizado. </v>
      </c>
      <c r="K295" s="207">
        <f>'02-Mapa de riesgo'!L296</f>
        <v>0</v>
      </c>
      <c r="L295" s="207" t="str">
        <f>'02-Mapa de riesgo'!Q296</f>
        <v>Contratista: Profesional de la Gestión Curricular FCE</v>
      </c>
      <c r="M295" s="208" t="str">
        <f>'02-Mapa de riesgo'!U296</f>
        <v>Oportuno</v>
      </c>
      <c r="N295" s="208" t="str">
        <f>'02-Mapa de riesgo'!Z296</f>
        <v>Preventivo</v>
      </c>
      <c r="O295" s="448" t="str">
        <f>'02-Mapa de riesgo'!AB296</f>
        <v>ACEPTABLE</v>
      </c>
      <c r="P295" s="157"/>
      <c r="Q295" s="210" t="str">
        <f>'02-Mapa de riesgo'!AG296</f>
        <v>COMPARTIR</v>
      </c>
      <c r="R295" s="210" t="str">
        <f>'02-Mapa de riesgo'!AH296</f>
        <v xml:space="preserve">Acreditación de alta calidad </v>
      </c>
      <c r="S295" s="211" t="str">
        <f>'02-Mapa de riesgo'!AJ296</f>
        <v>Vicerrectoría Académica, Consejo de Facultad y Comité Curriculares de losprogramas académicos</v>
      </c>
      <c r="T295" s="156"/>
      <c r="U295" s="157"/>
      <c r="V295" s="157"/>
      <c r="W295" s="465"/>
      <c r="X295" s="59"/>
    </row>
    <row r="296" spans="1:24" ht="12.75" customHeight="1" x14ac:dyDescent="0.2">
      <c r="A296" s="443"/>
      <c r="B296" s="443"/>
      <c r="C296" s="443"/>
      <c r="D296" s="443"/>
      <c r="E296" s="443"/>
      <c r="F296" s="443"/>
      <c r="G296" s="443"/>
      <c r="H296" s="446"/>
      <c r="I296" s="446"/>
      <c r="J296" s="236" t="str">
        <f>'02-Mapa de riesgo'!G297</f>
        <v>Acompañar a los programas académicos en el proceso de solicitud de renovación de la Acreditación de Alta Calidad.</v>
      </c>
      <c r="K296" s="207">
        <f>'02-Mapa de riesgo'!L297</f>
        <v>0</v>
      </c>
      <c r="L296" s="207" t="str">
        <f>'02-Mapa de riesgo'!Q297</f>
        <v>Contratista: Profesional de la Gestión Curricular FCE</v>
      </c>
      <c r="M296" s="208" t="str">
        <f>'02-Mapa de riesgo'!U297</f>
        <v>Oportuno</v>
      </c>
      <c r="N296" s="208" t="str">
        <f>'02-Mapa de riesgo'!Z297</f>
        <v>Preventivo</v>
      </c>
      <c r="O296" s="449"/>
      <c r="P296" s="157"/>
      <c r="Q296" s="210" t="str">
        <f>'02-Mapa de riesgo'!AG297</f>
        <v>COMPARTIR</v>
      </c>
      <c r="R296" s="210" t="str">
        <f>'02-Mapa de riesgo'!AH297</f>
        <v xml:space="preserve">Acreditación de alta calidad </v>
      </c>
      <c r="S296" s="211" t="str">
        <f>'02-Mapa de riesgo'!AJ297</f>
        <v>Vicerrectoría Académica, Consejo de Facultad y Comité Curriculares de losprogramas académicos</v>
      </c>
      <c r="T296" s="156"/>
      <c r="U296" s="157"/>
      <c r="V296" s="157"/>
      <c r="W296" s="452"/>
      <c r="X296" s="59"/>
    </row>
    <row r="297" spans="1:24" ht="12.75" customHeight="1" x14ac:dyDescent="0.2">
      <c r="A297" s="444"/>
      <c r="B297" s="444"/>
      <c r="C297" s="444"/>
      <c r="D297" s="444"/>
      <c r="E297" s="444"/>
      <c r="F297" s="444"/>
      <c r="G297" s="444"/>
      <c r="H297" s="447"/>
      <c r="I297" s="447"/>
      <c r="J297" s="236" t="str">
        <f>'02-Mapa de riesgo'!G298</f>
        <v>Realizar seguimiento al estado del proceso de solicitud de renovación de la Acreditación de Alta Calidad de los programas académicos.</v>
      </c>
      <c r="K297" s="207">
        <f>'02-Mapa de riesgo'!L298</f>
        <v>0</v>
      </c>
      <c r="L297" s="207" t="str">
        <f>'02-Mapa de riesgo'!Q298</f>
        <v>Contratista: Profesional de la Gestión Curricular FCE</v>
      </c>
      <c r="M297" s="208" t="str">
        <f>'02-Mapa de riesgo'!U298</f>
        <v>Oportuno</v>
      </c>
      <c r="N297" s="208" t="str">
        <f>'02-Mapa de riesgo'!Z298</f>
        <v>Preventivo</v>
      </c>
      <c r="O297" s="450"/>
      <c r="P297" s="157"/>
      <c r="Q297" s="210" t="str">
        <f>'02-Mapa de riesgo'!AG298</f>
        <v>COMPARTIR</v>
      </c>
      <c r="R297" s="210" t="str">
        <f>'02-Mapa de riesgo'!AH298</f>
        <v xml:space="preserve">Acreditación de alta calidad </v>
      </c>
      <c r="S297" s="211" t="str">
        <f>'02-Mapa de riesgo'!AJ298</f>
        <v>Vicerrectoría Académica, Consejo de Facultad y Comité Curriculares de losprogramas académicos</v>
      </c>
      <c r="T297" s="156"/>
      <c r="U297" s="157"/>
      <c r="V297" s="157"/>
      <c r="W297" s="453"/>
      <c r="X297" s="59"/>
    </row>
    <row r="298" spans="1:24" ht="12.75" customHeight="1" x14ac:dyDescent="0.2">
      <c r="A298" s="454">
        <v>97</v>
      </c>
      <c r="B298" s="454" t="str">
        <f>'01-Mapa de Riesgos'!D209</f>
        <v>CONTROL_SEGUIMIENTO</v>
      </c>
      <c r="C298" s="455" t="str">
        <f>+'01-Mapa de Riesgos'!F209</f>
        <v>NO</v>
      </c>
      <c r="D298" s="455" t="str">
        <f>'01-Mapa de Riesgos'!J209</f>
        <v>Integridad_Pública_Corrupción</v>
      </c>
      <c r="E298" s="456" t="str">
        <f>'01-Mapa de Riesgos'!N299</f>
        <v>Posibilidad de afectación económica  por pérdida o daños de bienes muebles de la decanatura,   debido a la falta de mantenimiento, control y seguimiento de los bienes muebles en la Facultad de Ciencias de la Facultad.</v>
      </c>
      <c r="F298" s="442" t="str">
        <f>'02-Mapa de riesgo'!AD299</f>
        <v>MODERADO</v>
      </c>
      <c r="G298" s="442" t="str">
        <f>'02-Mapa de riesgo'!AE299</f>
        <v>(# de bienes muebles sistematizados en el seguimiento/total de bienes muebles registrados en el aplicativo)*100</v>
      </c>
      <c r="H298" s="464"/>
      <c r="I298" s="464"/>
      <c r="J298" s="236" t="str">
        <f>'02-Mapa de riesgo'!G299</f>
        <v>Sistematización de seguimiento y control de los bienes muebles de la decanatura de la Facultad de Ciencias de la Educación</v>
      </c>
      <c r="K298" s="207">
        <f>'02-Mapa de riesgo'!L299</f>
        <v>0</v>
      </c>
      <c r="L298" s="207" t="str">
        <f>'02-Mapa de riesgo'!Q299</f>
        <v>Contratista: Profesional de la Infraestructura Tecnológica</v>
      </c>
      <c r="M298" s="208" t="str">
        <f>'02-Mapa de riesgo'!U299</f>
        <v>Oportuno</v>
      </c>
      <c r="N298" s="208" t="str">
        <f>'02-Mapa de riesgo'!Z299</f>
        <v>Preventivo</v>
      </c>
      <c r="O298" s="448" t="str">
        <f>'02-Mapa de riesgo'!AB299</f>
        <v>ACEPTABLE</v>
      </c>
      <c r="P298" s="157"/>
      <c r="Q298" s="210" t="str">
        <f>'02-Mapa de riesgo'!AG299</f>
        <v>COMPARTIR</v>
      </c>
      <c r="R298" s="210" t="str">
        <f>'02-Mapa de riesgo'!AH299</f>
        <v>Control de Bienes muebles</v>
      </c>
      <c r="S298" s="211" t="str">
        <f>'02-Mapa de riesgo'!AJ299</f>
        <v>Facultad de Ciencias de la Educación, Control interno y Almacen general</v>
      </c>
      <c r="T298" s="156"/>
      <c r="U298" s="157"/>
      <c r="V298" s="157"/>
      <c r="W298" s="465"/>
      <c r="X298" s="59"/>
    </row>
    <row r="299" spans="1:24" ht="12.75" customHeight="1" x14ac:dyDescent="0.2">
      <c r="A299" s="443"/>
      <c r="B299" s="443"/>
      <c r="C299" s="443"/>
      <c r="D299" s="443"/>
      <c r="E299" s="443"/>
      <c r="F299" s="443"/>
      <c r="G299" s="443"/>
      <c r="H299" s="446"/>
      <c r="I299" s="446"/>
      <c r="J299" s="236" t="str">
        <f>'02-Mapa de riesgo'!G300</f>
        <v>Sistematización de mantenimiento de los bienes muebles de la decanatura de la Facultad de Ciencias de la Educación</v>
      </c>
      <c r="K299" s="207">
        <f>'02-Mapa de riesgo'!L300</f>
        <v>0</v>
      </c>
      <c r="L299" s="207" t="str">
        <f>'02-Mapa de riesgo'!Q300</f>
        <v>Contratista: Profesional de la Infraestructura Tecnológica</v>
      </c>
      <c r="M299" s="208" t="str">
        <f>'02-Mapa de riesgo'!U300</f>
        <v>Oportuno</v>
      </c>
      <c r="N299" s="208" t="str">
        <f>'02-Mapa de riesgo'!Z300</f>
        <v>Preventivo</v>
      </c>
      <c r="O299" s="449"/>
      <c r="P299" s="157"/>
      <c r="Q299" s="210" t="str">
        <f>'02-Mapa de riesgo'!AG300</f>
        <v>COMPARTIR</v>
      </c>
      <c r="R299" s="210" t="str">
        <f>'02-Mapa de riesgo'!AH300</f>
        <v>Control de Bienes muebles</v>
      </c>
      <c r="S299" s="211" t="str">
        <f>'02-Mapa de riesgo'!AJ300</f>
        <v>Facultad de Ciencias de la Educación, Control interno y Almacen general</v>
      </c>
      <c r="T299" s="156"/>
      <c r="U299" s="157"/>
      <c r="V299" s="157"/>
      <c r="W299" s="452"/>
      <c r="X299" s="59"/>
    </row>
    <row r="300" spans="1:24" ht="12.75" customHeight="1" x14ac:dyDescent="0.2">
      <c r="A300" s="444"/>
      <c r="B300" s="444"/>
      <c r="C300" s="444"/>
      <c r="D300" s="444"/>
      <c r="E300" s="444"/>
      <c r="F300" s="444"/>
      <c r="G300" s="444"/>
      <c r="H300" s="447"/>
      <c r="I300" s="447"/>
      <c r="J300" s="236">
        <f>'02-Mapa de riesgo'!G301</f>
        <v>0</v>
      </c>
      <c r="K300" s="207">
        <f>'02-Mapa de riesgo'!L301</f>
        <v>0</v>
      </c>
      <c r="L300" s="207">
        <f>'02-Mapa de riesgo'!Q301</f>
        <v>0</v>
      </c>
      <c r="M300" s="208">
        <f>'02-Mapa de riesgo'!U301</f>
        <v>0</v>
      </c>
      <c r="N300" s="208">
        <f>'02-Mapa de riesgo'!Z301</f>
        <v>0</v>
      </c>
      <c r="O300" s="450"/>
      <c r="P300" s="157"/>
      <c r="Q300" s="210">
        <f>'02-Mapa de riesgo'!AG301</f>
        <v>0</v>
      </c>
      <c r="R300" s="210">
        <f>'02-Mapa de riesgo'!AH301</f>
        <v>0</v>
      </c>
      <c r="S300" s="211">
        <f>'02-Mapa de riesgo'!AJ301</f>
        <v>0</v>
      </c>
      <c r="T300" s="156"/>
      <c r="U300" s="157"/>
      <c r="V300" s="157"/>
      <c r="W300" s="453"/>
      <c r="X300" s="59"/>
    </row>
    <row r="301" spans="1:24" ht="12.75" customHeight="1" x14ac:dyDescent="0.2">
      <c r="A301" s="454">
        <v>98</v>
      </c>
      <c r="B301" s="454" t="str">
        <f>'01-Mapa de Riesgos'!D212</f>
        <v>CONTROL_SEGUIMIENTO</v>
      </c>
      <c r="C301" s="455" t="str">
        <f>+'01-Mapa de Riesgos'!F212</f>
        <v>NO</v>
      </c>
      <c r="D301" s="455" t="str">
        <f>'01-Mapa de Riesgos'!J212</f>
        <v>Integridad_Pública_Corrupción</v>
      </c>
      <c r="E301" s="456" t="str">
        <f>'01-Mapa de Riesgos'!N302</f>
        <v>Posibilidad de afectación económica y reputacional  por pérdida del registro calificado (acreditación) de programa académico,   Debido al incumplimiento de los requisitos legales establecidos por el MEN o a causa de la no oportuna entrega de la información en los procesos de Renovación y Reacreditación</v>
      </c>
      <c r="F301" s="442" t="str">
        <f>'02-Mapa de riesgo'!AD302</f>
        <v>MODERADO</v>
      </c>
      <c r="G301" s="442" t="str">
        <f>'02-Mapa de riesgo'!AE302</f>
        <v>Cumplimiento de Renovación y Acreditación = # de programas que completaron la Renovación o Reacreditación durante la vigencia/Total de programas priorizados durante la vigencia
Vigencia = 2 años</v>
      </c>
      <c r="H301" s="464"/>
      <c r="I301" s="464"/>
      <c r="J301" s="236" t="str">
        <f>'02-Mapa de riesgo'!G302</f>
        <v>Seguimiento a listado de programas priorizados enviado por la V. Académica y al Cronograma Maestro de la Facultad</v>
      </c>
      <c r="K301" s="207">
        <f>'02-Mapa de riesgo'!L302</f>
        <v>0</v>
      </c>
      <c r="L301" s="207" t="str">
        <f>'02-Mapa de riesgo'!Q302</f>
        <v>Decano</v>
      </c>
      <c r="M301" s="208" t="str">
        <f>'02-Mapa de riesgo'!U302</f>
        <v>Oportuno</v>
      </c>
      <c r="N301" s="208" t="str">
        <f>'02-Mapa de riesgo'!Z302</f>
        <v>Preventivo</v>
      </c>
      <c r="O301" s="448" t="str">
        <f>'02-Mapa de riesgo'!AB302</f>
        <v>ACEPTABLE</v>
      </c>
      <c r="P301" s="157"/>
      <c r="Q301" s="210" t="str">
        <f>'02-Mapa de riesgo'!AG302</f>
        <v>COMPARTIR</v>
      </c>
      <c r="R301" s="210" t="str">
        <f>'02-Mapa de riesgo'!AH302</f>
        <v>Atender las reuniones programadas por la V. Académica</v>
      </c>
      <c r="S301" s="211" t="str">
        <f>'02-Mapa de riesgo'!AJ302</f>
        <v>Vicerrectoría Académica</v>
      </c>
      <c r="T301" s="156"/>
      <c r="U301" s="157"/>
      <c r="V301" s="157"/>
      <c r="W301" s="465"/>
      <c r="X301" s="59"/>
    </row>
    <row r="302" spans="1:24" ht="12.75" customHeight="1" x14ac:dyDescent="0.2">
      <c r="A302" s="443"/>
      <c r="B302" s="443"/>
      <c r="C302" s="443"/>
      <c r="D302" s="443"/>
      <c r="E302" s="443"/>
      <c r="F302" s="443"/>
      <c r="G302" s="443"/>
      <c r="H302" s="446"/>
      <c r="I302" s="446"/>
      <c r="J302" s="236" t="str">
        <f>'02-Mapa de riesgo'!G303</f>
        <v>Socialización y seguimiento por parte de los comités curriculares de acuerdo a la priorización</v>
      </c>
      <c r="K302" s="207">
        <f>'02-Mapa de riesgo'!L303</f>
        <v>0</v>
      </c>
      <c r="L302" s="207" t="str">
        <f>'02-Mapa de riesgo'!Q303</f>
        <v>Comité Curricular del programa</v>
      </c>
      <c r="M302" s="208" t="str">
        <f>'02-Mapa de riesgo'!U303</f>
        <v>Oportuno</v>
      </c>
      <c r="N302" s="208" t="str">
        <f>'02-Mapa de riesgo'!Z303</f>
        <v>Preventivo</v>
      </c>
      <c r="O302" s="449"/>
      <c r="P302" s="157"/>
      <c r="Q302" s="210" t="str">
        <f>'02-Mapa de riesgo'!AG303</f>
        <v>REDUCIR</v>
      </c>
      <c r="R302" s="210" t="str">
        <f>'02-Mapa de riesgo'!AH303</f>
        <v>Seguimiento a los compromisos que establecen en los comités curriculares, en lo que tiene que ver con Renovación Curricular y Reacreditación</v>
      </c>
      <c r="S302" s="211">
        <f>'02-Mapa de riesgo'!AJ303</f>
        <v>0</v>
      </c>
      <c r="T302" s="156"/>
      <c r="U302" s="157"/>
      <c r="V302" s="157"/>
      <c r="W302" s="452"/>
      <c r="X302" s="59"/>
    </row>
    <row r="303" spans="1:24" ht="12.75" customHeight="1" x14ac:dyDescent="0.2">
      <c r="A303" s="444"/>
      <c r="B303" s="444"/>
      <c r="C303" s="444"/>
      <c r="D303" s="444"/>
      <c r="E303" s="444"/>
      <c r="F303" s="444"/>
      <c r="G303" s="444"/>
      <c r="H303" s="447"/>
      <c r="I303" s="447"/>
      <c r="J303" s="236">
        <f>'02-Mapa de riesgo'!G304</f>
        <v>0</v>
      </c>
      <c r="K303" s="207">
        <f>'02-Mapa de riesgo'!L304</f>
        <v>0</v>
      </c>
      <c r="L303" s="207">
        <f>'02-Mapa de riesgo'!Q304</f>
        <v>0</v>
      </c>
      <c r="M303" s="208">
        <f>'02-Mapa de riesgo'!U304</f>
        <v>0</v>
      </c>
      <c r="N303" s="208">
        <f>'02-Mapa de riesgo'!Z304</f>
        <v>0</v>
      </c>
      <c r="O303" s="450"/>
      <c r="P303" s="157"/>
      <c r="Q303" s="210">
        <f>'02-Mapa de riesgo'!AG304</f>
        <v>0</v>
      </c>
      <c r="R303" s="210">
        <f>'02-Mapa de riesgo'!AH304</f>
        <v>0</v>
      </c>
      <c r="S303" s="211">
        <f>'02-Mapa de riesgo'!AJ304</f>
        <v>0</v>
      </c>
      <c r="T303" s="156"/>
      <c r="U303" s="157"/>
      <c r="V303" s="157"/>
      <c r="W303" s="453"/>
      <c r="X303" s="59"/>
    </row>
    <row r="304" spans="1:24" ht="12.75" customHeight="1" x14ac:dyDescent="0.2">
      <c r="A304" s="454">
        <v>99</v>
      </c>
      <c r="B304" s="454" t="str">
        <f>'01-Mapa de Riesgos'!D215</f>
        <v>DOCENCIA</v>
      </c>
      <c r="C304" s="455" t="str">
        <f>+'01-Mapa de Riesgos'!F215</f>
        <v>NO</v>
      </c>
      <c r="D304" s="455" t="str">
        <f>'01-Mapa de Riesgos'!J215</f>
        <v>Gestión</v>
      </c>
      <c r="E304" s="456" t="str">
        <f>'01-Mapa de Riesgos'!N305</f>
        <v>Posibilidad de afectación reputacional  por pérdida de la categoría del grupo de investigación   Debido a la falta de actualización de GrupLac y CvLac, la no participación en convocatorias y demás trabajo investigativo</v>
      </c>
      <c r="F304" s="442" t="str">
        <f>'02-Mapa de riesgo'!AD305</f>
        <v>MODERADO</v>
      </c>
      <c r="G304" s="442" t="str">
        <f>'02-Mapa de riesgo'!AE305</f>
        <v># de grupos de investigación categorizados y reconocidos ante MinCiencias</v>
      </c>
      <c r="H304" s="464"/>
      <c r="I304" s="464"/>
      <c r="J304" s="236" t="str">
        <f>'02-Mapa de riesgo'!G305</f>
        <v>Seguimiento a las convocatorias publicadas por la Vicerrectoría de Investigaciones</v>
      </c>
      <c r="K304" s="207">
        <f>'02-Mapa de riesgo'!L305</f>
        <v>0</v>
      </c>
      <c r="L304" s="207" t="str">
        <f>'02-Mapa de riesgo'!Q305</f>
        <v>Director de grupo de investigación</v>
      </c>
      <c r="M304" s="208" t="str">
        <f>'02-Mapa de riesgo'!U305</f>
        <v>Oportuno</v>
      </c>
      <c r="N304" s="208" t="str">
        <f>'02-Mapa de riesgo'!Z305</f>
        <v>Preventivo</v>
      </c>
      <c r="O304" s="448" t="str">
        <f>'02-Mapa de riesgo'!AB305</f>
        <v>ACEPTABLE</v>
      </c>
      <c r="P304" s="157"/>
      <c r="Q304" s="210" t="str">
        <f>'02-Mapa de riesgo'!AG305</f>
        <v>REDUCIR</v>
      </c>
      <c r="R304" s="210" t="str">
        <f>'02-Mapa de riesgo'!AH305</f>
        <v>Trabajar en conjunto con la Vicerrectoría de Investigaciones para que los grupos de investigación puedan sostener una continuidad en los procesos de las convocatorias</v>
      </c>
      <c r="S304" s="211">
        <f>'02-Mapa de riesgo'!AJ305</f>
        <v>0</v>
      </c>
      <c r="T304" s="156"/>
      <c r="U304" s="157"/>
      <c r="V304" s="157"/>
      <c r="W304" s="465"/>
      <c r="X304" s="59"/>
    </row>
    <row r="305" spans="1:24" ht="12.75" customHeight="1" x14ac:dyDescent="0.2">
      <c r="A305" s="443"/>
      <c r="B305" s="443"/>
      <c r="C305" s="443"/>
      <c r="D305" s="443"/>
      <c r="E305" s="443"/>
      <c r="F305" s="443"/>
      <c r="G305" s="443"/>
      <c r="H305" s="446"/>
      <c r="I305" s="446"/>
      <c r="J305" s="236" t="str">
        <f>'02-Mapa de riesgo'!G306</f>
        <v>Actualización de CvLac y GrupLac</v>
      </c>
      <c r="K305" s="207">
        <f>'02-Mapa de riesgo'!L306</f>
        <v>0</v>
      </c>
      <c r="L305" s="207" t="str">
        <f>'02-Mapa de riesgo'!Q306</f>
        <v>Investigador</v>
      </c>
      <c r="M305" s="208" t="str">
        <f>'02-Mapa de riesgo'!U306</f>
        <v>Oportuno</v>
      </c>
      <c r="N305" s="208" t="str">
        <f>'02-Mapa de riesgo'!Z306</f>
        <v>Preventivo</v>
      </c>
      <c r="O305" s="449"/>
      <c r="P305" s="157"/>
      <c r="Q305" s="210">
        <f>'02-Mapa de riesgo'!AG306</f>
        <v>0</v>
      </c>
      <c r="R305" s="210">
        <f>'02-Mapa de riesgo'!AH306</f>
        <v>0</v>
      </c>
      <c r="S305" s="211">
        <f>'02-Mapa de riesgo'!AJ306</f>
        <v>0</v>
      </c>
      <c r="T305" s="156"/>
      <c r="U305" s="157"/>
      <c r="V305" s="157"/>
      <c r="W305" s="452"/>
      <c r="X305" s="59"/>
    </row>
    <row r="306" spans="1:24" ht="12.75" customHeight="1" x14ac:dyDescent="0.2">
      <c r="A306" s="444"/>
      <c r="B306" s="444"/>
      <c r="C306" s="444"/>
      <c r="D306" s="444"/>
      <c r="E306" s="444"/>
      <c r="F306" s="444"/>
      <c r="G306" s="444"/>
      <c r="H306" s="447"/>
      <c r="I306" s="447"/>
      <c r="J306" s="236">
        <f>'02-Mapa de riesgo'!G307</f>
        <v>0</v>
      </c>
      <c r="K306" s="207">
        <f>'02-Mapa de riesgo'!L307</f>
        <v>0</v>
      </c>
      <c r="L306" s="207">
        <f>'02-Mapa de riesgo'!Q307</f>
        <v>0</v>
      </c>
      <c r="M306" s="208">
        <f>'02-Mapa de riesgo'!U307</f>
        <v>0</v>
      </c>
      <c r="N306" s="208">
        <f>'02-Mapa de riesgo'!Z307</f>
        <v>0</v>
      </c>
      <c r="O306" s="450"/>
      <c r="P306" s="157"/>
      <c r="Q306" s="210">
        <f>'02-Mapa de riesgo'!AG307</f>
        <v>0</v>
      </c>
      <c r="R306" s="210">
        <f>'02-Mapa de riesgo'!AH307</f>
        <v>0</v>
      </c>
      <c r="S306" s="211">
        <f>'02-Mapa de riesgo'!AJ307</f>
        <v>0</v>
      </c>
      <c r="T306" s="156"/>
      <c r="U306" s="157"/>
      <c r="V306" s="157"/>
      <c r="W306" s="453"/>
      <c r="X306" s="59"/>
    </row>
    <row r="307" spans="1:24" ht="12.75" customHeight="1" x14ac:dyDescent="0.2">
      <c r="A307" s="457">
        <v>100</v>
      </c>
      <c r="B307" s="454" t="str">
        <f>'01-Mapa de Riesgos'!D218</f>
        <v>DOCENCIA</v>
      </c>
      <c r="C307" s="455" t="str">
        <f>+'01-Mapa de Riesgos'!F218</f>
        <v>NO</v>
      </c>
      <c r="D307" s="455" t="str">
        <f>'01-Mapa de Riesgos'!J218</f>
        <v>Gestión</v>
      </c>
      <c r="E307" s="456" t="str">
        <f>'01-Mapa de Riesgos'!N308</f>
        <v>Posibilidad de afectación económica y reputacional   por escasez de espacios físicos adecuados para el funcionamaiento de la Facultad de Bellas Artes y Humanidades   Debido a que el  edificio de la Facultad requiere adecuaciones de algunos espacios para mejorar los servicios académicos y laborales</v>
      </c>
      <c r="F307" s="442" t="str">
        <f>'02-Mapa de riesgo'!AD308</f>
        <v>MODERADO</v>
      </c>
      <c r="G307" s="442" t="str">
        <f>'02-Mapa de riesgo'!AE308</f>
        <v># de adecuaciones físicas solicitadas</v>
      </c>
      <c r="H307" s="463"/>
      <c r="I307" s="464"/>
      <c r="J307" s="236" t="str">
        <f>'02-Mapa de riesgo'!G308</f>
        <v>Reuniones periódicas con la Oficina de planeación para establecer prioridades de adecuación</v>
      </c>
      <c r="K307" s="207">
        <f>'02-Mapa de riesgo'!L308</f>
        <v>0</v>
      </c>
      <c r="L307" s="207" t="str">
        <f>'02-Mapa de riesgo'!Q308</f>
        <v>Oficina de Planeación</v>
      </c>
      <c r="M307" s="208" t="str">
        <f>'02-Mapa de riesgo'!U308</f>
        <v>No oportuno</v>
      </c>
      <c r="N307" s="208" t="str">
        <f>'02-Mapa de riesgo'!Z308</f>
        <v>Detectivo</v>
      </c>
      <c r="O307" s="448" t="str">
        <f>'02-Mapa de riesgo'!AB308</f>
        <v>DÉBIL</v>
      </c>
      <c r="P307" s="157"/>
      <c r="Q307" s="210" t="str">
        <f>'02-Mapa de riesgo'!AG308</f>
        <v>COMPARTIR</v>
      </c>
      <c r="R307" s="210" t="str">
        <f>'02-Mapa de riesgo'!AH308</f>
        <v>Presentar necesidades a la Oficina de Planeación</v>
      </c>
      <c r="S307" s="211" t="str">
        <f>'02-Mapa de riesgo'!AJ308</f>
        <v>Oficina de Planeación</v>
      </c>
      <c r="T307" s="156"/>
      <c r="U307" s="157"/>
      <c r="V307" s="157"/>
      <c r="W307" s="465"/>
      <c r="X307" s="59"/>
    </row>
    <row r="308" spans="1:24" ht="12.75" customHeight="1" x14ac:dyDescent="0.2">
      <c r="A308" s="443"/>
      <c r="B308" s="443"/>
      <c r="C308" s="443"/>
      <c r="D308" s="443"/>
      <c r="E308" s="443"/>
      <c r="F308" s="443"/>
      <c r="G308" s="443"/>
      <c r="H308" s="446"/>
      <c r="I308" s="446"/>
      <c r="J308" s="236">
        <f>'02-Mapa de riesgo'!G309</f>
        <v>0</v>
      </c>
      <c r="K308" s="207">
        <f>'02-Mapa de riesgo'!L309</f>
        <v>0</v>
      </c>
      <c r="L308" s="207">
        <f>'02-Mapa de riesgo'!Q309</f>
        <v>0</v>
      </c>
      <c r="M308" s="208">
        <f>'02-Mapa de riesgo'!U309</f>
        <v>0</v>
      </c>
      <c r="N308" s="208">
        <f>'02-Mapa de riesgo'!Z309</f>
        <v>0</v>
      </c>
      <c r="O308" s="449"/>
      <c r="P308" s="157"/>
      <c r="Q308" s="210" t="str">
        <f>'02-Mapa de riesgo'!AG309</f>
        <v>COMPARTIR</v>
      </c>
      <c r="R308" s="210" t="str">
        <f>'02-Mapa de riesgo'!AH309</f>
        <v>Proyectar acciones de intervención de la Facultad</v>
      </c>
      <c r="S308" s="211" t="str">
        <f>'02-Mapa de riesgo'!AJ309</f>
        <v>Oficina de Planeación</v>
      </c>
      <c r="T308" s="156"/>
      <c r="U308" s="157"/>
      <c r="V308" s="157"/>
      <c r="W308" s="452"/>
      <c r="X308" s="59"/>
    </row>
    <row r="309" spans="1:24" ht="12.75" customHeight="1" x14ac:dyDescent="0.2">
      <c r="A309" s="444"/>
      <c r="B309" s="444"/>
      <c r="C309" s="444"/>
      <c r="D309" s="444"/>
      <c r="E309" s="444"/>
      <c r="F309" s="444"/>
      <c r="G309" s="444"/>
      <c r="H309" s="447"/>
      <c r="I309" s="447"/>
      <c r="J309" s="236">
        <f>'02-Mapa de riesgo'!G310</f>
        <v>0</v>
      </c>
      <c r="K309" s="207">
        <f>'02-Mapa de riesgo'!L310</f>
        <v>0</v>
      </c>
      <c r="L309" s="207">
        <f>'02-Mapa de riesgo'!Q310</f>
        <v>0</v>
      </c>
      <c r="M309" s="208">
        <f>'02-Mapa de riesgo'!U310</f>
        <v>0</v>
      </c>
      <c r="N309" s="208">
        <f>'02-Mapa de riesgo'!Z310</f>
        <v>0</v>
      </c>
      <c r="O309" s="450"/>
      <c r="P309" s="157"/>
      <c r="Q309" s="210">
        <f>'02-Mapa de riesgo'!AG310</f>
        <v>0</v>
      </c>
      <c r="R309" s="210">
        <f>'02-Mapa de riesgo'!AH310</f>
        <v>0</v>
      </c>
      <c r="S309" s="211">
        <f>'02-Mapa de riesgo'!AJ310</f>
        <v>0</v>
      </c>
      <c r="T309" s="156"/>
      <c r="U309" s="157"/>
      <c r="V309" s="157"/>
      <c r="W309" s="453"/>
      <c r="X309" s="59"/>
    </row>
    <row r="310" spans="1:24" ht="12.75" customHeight="1" x14ac:dyDescent="0.2">
      <c r="A310" s="454">
        <v>101</v>
      </c>
      <c r="B310" s="454" t="str">
        <f>'01-Mapa de Riesgos'!D221</f>
        <v>DOCENCIA</v>
      </c>
      <c r="C310" s="455" t="str">
        <f>+'01-Mapa de Riesgos'!F221</f>
        <v>NO</v>
      </c>
      <c r="D310" s="455" t="str">
        <f>'01-Mapa de Riesgos'!J221</f>
        <v>Gestión</v>
      </c>
      <c r="E310" s="456" t="str">
        <f>'01-Mapa de Riesgos'!N311</f>
        <v>Posibilidad de afectación económica y reputacional  por la pérdida del registro calificado de los programas académicos ofertados por la facultad,    debido a la ausencia de un control riguroso y sistemático sobre los plazos de vencimiento de los registros calificados, además de no contar con una gestión estratégica de renovación oportuna y adecuada de la documentación requerida para su renovación.</v>
      </c>
      <c r="F310" s="442" t="str">
        <f>'02-Mapa de riesgo'!AD311</f>
        <v>MODERADO</v>
      </c>
      <c r="G310" s="442" t="str">
        <f>'02-Mapa de riesgo'!AE311</f>
        <v>N° de resoluciones de renovación de registros calificados otorgados / N° de solicitudes de renovación de registros calificados de programas solicitados con proceso finalizado.</v>
      </c>
      <c r="H310" s="463"/>
      <c r="I310" s="464"/>
      <c r="J310" s="236" t="str">
        <f>'02-Mapa de riesgo'!G311</f>
        <v>Vicerrectoria academica y la facultad realizan control y seguimiento a las fechas de vencimiento de los registros calificados</v>
      </c>
      <c r="K310" s="207">
        <f>'02-Mapa de riesgo'!L311</f>
        <v>0</v>
      </c>
      <c r="L310" s="207" t="str">
        <f>'02-Mapa de riesgo'!Q311</f>
        <v>Directores de los programas,
Facultad y equipo de Gestión curricular.</v>
      </c>
      <c r="M310" s="208" t="str">
        <f>'02-Mapa de riesgo'!U311</f>
        <v>Oportuno</v>
      </c>
      <c r="N310" s="208" t="str">
        <f>'02-Mapa de riesgo'!Z311</f>
        <v>Preventivo</v>
      </c>
      <c r="O310" s="448" t="str">
        <f>'02-Mapa de riesgo'!AB311</f>
        <v>ACEPTABLE</v>
      </c>
      <c r="P310" s="157"/>
      <c r="Q310" s="210" t="str">
        <f>'02-Mapa de riesgo'!AG311</f>
        <v>COMPARTIR</v>
      </c>
      <c r="R310" s="210" t="str">
        <f>'02-Mapa de riesgo'!AH311</f>
        <v>Realizar dos seguimientos al año a las fechas de vencimiento del registro calificado de los programas</v>
      </c>
      <c r="S310" s="211" t="str">
        <f>'02-Mapa de riesgo'!AJ311</f>
        <v>Vicerrectoria Academica</v>
      </c>
      <c r="T310" s="156"/>
      <c r="U310" s="157"/>
      <c r="V310" s="157"/>
      <c r="W310" s="465"/>
      <c r="X310" s="59"/>
    </row>
    <row r="311" spans="1:24" ht="12.75" customHeight="1" x14ac:dyDescent="0.2">
      <c r="A311" s="443"/>
      <c r="B311" s="443"/>
      <c r="C311" s="443"/>
      <c r="D311" s="443"/>
      <c r="E311" s="443"/>
      <c r="F311" s="443"/>
      <c r="G311" s="443"/>
      <c r="H311" s="446"/>
      <c r="I311" s="446"/>
      <c r="J311" s="236">
        <f>'02-Mapa de riesgo'!G312</f>
        <v>0</v>
      </c>
      <c r="K311" s="207">
        <f>'02-Mapa de riesgo'!L312</f>
        <v>0</v>
      </c>
      <c r="L311" s="207">
        <f>'02-Mapa de riesgo'!Q312</f>
        <v>0</v>
      </c>
      <c r="M311" s="208">
        <f>'02-Mapa de riesgo'!U312</f>
        <v>0</v>
      </c>
      <c r="N311" s="208">
        <f>'02-Mapa de riesgo'!Z312</f>
        <v>0</v>
      </c>
      <c r="O311" s="449"/>
      <c r="P311" s="157"/>
      <c r="Q311" s="210">
        <f>'02-Mapa de riesgo'!AG312</f>
        <v>0</v>
      </c>
      <c r="R311" s="210">
        <f>'02-Mapa de riesgo'!AH312</f>
        <v>0</v>
      </c>
      <c r="S311" s="211">
        <f>'02-Mapa de riesgo'!AJ312</f>
        <v>0</v>
      </c>
      <c r="T311" s="156"/>
      <c r="U311" s="157"/>
      <c r="V311" s="157"/>
      <c r="W311" s="452"/>
      <c r="X311" s="59"/>
    </row>
    <row r="312" spans="1:24" ht="12.75" customHeight="1" x14ac:dyDescent="0.2">
      <c r="A312" s="444"/>
      <c r="B312" s="444"/>
      <c r="C312" s="444"/>
      <c r="D312" s="444"/>
      <c r="E312" s="444"/>
      <c r="F312" s="444"/>
      <c r="G312" s="444"/>
      <c r="H312" s="447"/>
      <c r="I312" s="447"/>
      <c r="J312" s="236">
        <f>'02-Mapa de riesgo'!G313</f>
        <v>0</v>
      </c>
      <c r="K312" s="207">
        <f>'02-Mapa de riesgo'!L313</f>
        <v>0</v>
      </c>
      <c r="L312" s="207">
        <f>'02-Mapa de riesgo'!Q313</f>
        <v>0</v>
      </c>
      <c r="M312" s="208">
        <f>'02-Mapa de riesgo'!U313</f>
        <v>0</v>
      </c>
      <c r="N312" s="208">
        <f>'02-Mapa de riesgo'!Z313</f>
        <v>0</v>
      </c>
      <c r="O312" s="450"/>
      <c r="P312" s="157"/>
      <c r="Q312" s="210">
        <f>'02-Mapa de riesgo'!AG313</f>
        <v>0</v>
      </c>
      <c r="R312" s="210">
        <f>'02-Mapa de riesgo'!AH313</f>
        <v>0</v>
      </c>
      <c r="S312" s="211">
        <f>'02-Mapa de riesgo'!AJ313</f>
        <v>0</v>
      </c>
      <c r="T312" s="156"/>
      <c r="U312" s="157"/>
      <c r="V312" s="157"/>
      <c r="W312" s="453"/>
      <c r="X312" s="59"/>
    </row>
    <row r="313" spans="1:24" ht="12.75" customHeight="1" x14ac:dyDescent="0.2">
      <c r="A313" s="454">
        <v>102</v>
      </c>
      <c r="B313" s="454" t="str">
        <f>'01-Mapa de Riesgos'!D224</f>
        <v>DOCENCIA</v>
      </c>
      <c r="C313" s="455" t="str">
        <f>+'01-Mapa de Riesgos'!F224</f>
        <v>SI</v>
      </c>
      <c r="D313" s="455" t="str">
        <f>'01-Mapa de Riesgos'!J224</f>
        <v>Integridad_Pública_Corrupción</v>
      </c>
      <c r="E313" s="456" t="str">
        <f>'01-Mapa de Riesgos'!N314</f>
        <v>Posibilidad de afectación económica y reputacional  por la no inscripción o deserción de estudiantes en los programas de la facultad,   debido a la no renovación curricular y actualización oportuna de los programas académicos  en ausencia de controles sistemáticos y periódicos para evaluar y actualizar los currículos, perdiendo la competitivad en el mercado.</v>
      </c>
      <c r="F313" s="442" t="str">
        <f>'02-Mapa de riesgo'!AD314</f>
        <v>MODERADO</v>
      </c>
      <c r="G313" s="442" t="str">
        <f>'02-Mapa de riesgo'!AE314</f>
        <v>No. de Programas de Pregrado y Posgrado con Renovación Curricular Aprobada) / (No. de Programas de Pregrado y Posgrado que han Finalizado el Proceso de Renovación Curricular</v>
      </c>
      <c r="H313" s="464"/>
      <c r="I313" s="464"/>
      <c r="J313" s="236" t="str">
        <f>'02-Mapa de riesgo'!G314</f>
        <v>Seguimiento al programa en la estructura de la documentación requerida para la renovación, por parte del Equipo de gestión curricular de la Facultad Ciencias de la Salud</v>
      </c>
      <c r="K313" s="207">
        <f>'02-Mapa de riesgo'!L314</f>
        <v>0</v>
      </c>
      <c r="L313" s="207" t="str">
        <f>'02-Mapa de riesgo'!Q314</f>
        <v>Directores de los programas,
Facultad y equipo de Gestión curricular.</v>
      </c>
      <c r="M313" s="208" t="str">
        <f>'02-Mapa de riesgo'!U314</f>
        <v>Oportuno</v>
      </c>
      <c r="N313" s="208" t="str">
        <f>'02-Mapa de riesgo'!Z314</f>
        <v>Preventivo</v>
      </c>
      <c r="O313" s="448" t="str">
        <f>'02-Mapa de riesgo'!AB314</f>
        <v>ACEPTABLE</v>
      </c>
      <c r="P313" s="157"/>
      <c r="Q313" s="210" t="str">
        <f>'02-Mapa de riesgo'!AG314</f>
        <v>REDUCIR</v>
      </c>
      <c r="R313" s="210" t="str">
        <f>'02-Mapa de riesgo'!AH314</f>
        <v>Los Comités Curriculares incluiran en sus reuniones la evaluación de  avances, discución de  obstáculos y ajustar las estrategias de implementación, promoviendo una cultura de mejora continua.</v>
      </c>
      <c r="S313" s="211">
        <f>'02-Mapa de riesgo'!AJ314</f>
        <v>0</v>
      </c>
      <c r="T313" s="156"/>
      <c r="U313" s="157"/>
      <c r="V313" s="157"/>
      <c r="W313" s="465"/>
      <c r="X313" s="59"/>
    </row>
    <row r="314" spans="1:24" ht="12.75" customHeight="1" x14ac:dyDescent="0.2">
      <c r="A314" s="443"/>
      <c r="B314" s="443"/>
      <c r="C314" s="443"/>
      <c r="D314" s="443"/>
      <c r="E314" s="443"/>
      <c r="F314" s="443"/>
      <c r="G314" s="443"/>
      <c r="H314" s="446"/>
      <c r="I314" s="446"/>
      <c r="J314" s="236">
        <f>'02-Mapa de riesgo'!G315</f>
        <v>0</v>
      </c>
      <c r="K314" s="207">
        <f>'02-Mapa de riesgo'!L315</f>
        <v>0</v>
      </c>
      <c r="L314" s="207">
        <f>'02-Mapa de riesgo'!Q315</f>
        <v>0</v>
      </c>
      <c r="M314" s="208">
        <f>'02-Mapa de riesgo'!U315</f>
        <v>0</v>
      </c>
      <c r="N314" s="208">
        <f>'02-Mapa de riesgo'!Z315</f>
        <v>0</v>
      </c>
      <c r="O314" s="449"/>
      <c r="P314" s="157"/>
      <c r="Q314" s="210">
        <f>'02-Mapa de riesgo'!AG315</f>
        <v>0</v>
      </c>
      <c r="R314" s="210">
        <f>'02-Mapa de riesgo'!AH315</f>
        <v>0</v>
      </c>
      <c r="S314" s="211">
        <f>'02-Mapa de riesgo'!AJ315</f>
        <v>0</v>
      </c>
      <c r="T314" s="156"/>
      <c r="U314" s="157"/>
      <c r="V314" s="157"/>
      <c r="W314" s="452"/>
      <c r="X314" s="59"/>
    </row>
    <row r="315" spans="1:24" ht="12.75" customHeight="1" x14ac:dyDescent="0.2">
      <c r="A315" s="444"/>
      <c r="B315" s="444"/>
      <c r="C315" s="444"/>
      <c r="D315" s="444"/>
      <c r="E315" s="444"/>
      <c r="F315" s="444"/>
      <c r="G315" s="444"/>
      <c r="H315" s="447"/>
      <c r="I315" s="447"/>
      <c r="J315" s="236">
        <f>'02-Mapa de riesgo'!G316</f>
        <v>0</v>
      </c>
      <c r="K315" s="207">
        <f>'02-Mapa de riesgo'!L316</f>
        <v>0</v>
      </c>
      <c r="L315" s="207">
        <f>'02-Mapa de riesgo'!Q316</f>
        <v>0</v>
      </c>
      <c r="M315" s="208">
        <f>'02-Mapa de riesgo'!U316</f>
        <v>0</v>
      </c>
      <c r="N315" s="208">
        <f>'02-Mapa de riesgo'!Z316</f>
        <v>0</v>
      </c>
      <c r="O315" s="450"/>
      <c r="P315" s="157"/>
      <c r="Q315" s="210">
        <f>'02-Mapa de riesgo'!AG316</f>
        <v>0</v>
      </c>
      <c r="R315" s="210">
        <f>'02-Mapa de riesgo'!AH316</f>
        <v>0</v>
      </c>
      <c r="S315" s="211">
        <f>'02-Mapa de riesgo'!AJ316</f>
        <v>0</v>
      </c>
      <c r="T315" s="156"/>
      <c r="U315" s="157"/>
      <c r="V315" s="157"/>
      <c r="W315" s="453"/>
      <c r="X315" s="59"/>
    </row>
    <row r="316" spans="1:24" ht="12.75" customHeight="1" x14ac:dyDescent="0.2">
      <c r="A316" s="454">
        <v>103</v>
      </c>
      <c r="B316" s="454" t="str">
        <f>'01-Mapa de Riesgos'!D227</f>
        <v>ADMINISTRACIÓN_INSTITUCIONAL</v>
      </c>
      <c r="C316" s="455" t="str">
        <f>+'01-Mapa de Riesgos'!F227</f>
        <v>NO</v>
      </c>
      <c r="D316" s="455" t="str">
        <f>'01-Mapa de Riesgos'!J227</f>
        <v>Gestión</v>
      </c>
      <c r="E316" s="456" t="str">
        <f>'01-Mapa de Riesgos'!N317</f>
        <v>Posibilidad de afectación económica y reputacional  por no contar con los programas de postgrado que exige el mercado,   debido a la gestión insuficiente o inadecuada de la identificación y análisis de las necesidades del medio, de las nuevas tendencias en formación de alto nivel y de los perfiles profesionales que requiere la región, particularmente ante la implementación de nuevos escenarios asistenciales como hospitales y clínicas de alta complejidad, así como escenarios emergentes de gestión del deporte y salud animal.</v>
      </c>
      <c r="F316" s="442" t="str">
        <f>'02-Mapa de riesgo'!AD317</f>
        <v>LEVE</v>
      </c>
      <c r="G316" s="442" t="str">
        <f>'02-Mapa de riesgo'!AE317</f>
        <v>No. de nuevos programas formulados y aprobados) / (No. de propuestas de nuevos programas presentadas con proceso finalizado)</v>
      </c>
      <c r="H316" s="464"/>
      <c r="I316" s="464"/>
      <c r="J316" s="236">
        <f>'02-Mapa de riesgo'!G317</f>
        <v>0</v>
      </c>
      <c r="K316" s="207">
        <f>'02-Mapa de riesgo'!L317</f>
        <v>0</v>
      </c>
      <c r="L316" s="207">
        <f>'02-Mapa de riesgo'!Q317</f>
        <v>0</v>
      </c>
      <c r="M316" s="208">
        <f>'02-Mapa de riesgo'!U317</f>
        <v>0</v>
      </c>
      <c r="N316" s="208">
        <f>'02-Mapa de riesgo'!Z317</f>
        <v>0</v>
      </c>
      <c r="O316" s="448" t="str">
        <f>'02-Mapa de riesgo'!AB317</f>
        <v>ACEPTABLE</v>
      </c>
      <c r="P316" s="157"/>
      <c r="Q316" s="210">
        <f>'02-Mapa de riesgo'!AG317</f>
        <v>0</v>
      </c>
      <c r="R316" s="210">
        <f>'02-Mapa de riesgo'!AH317</f>
        <v>0</v>
      </c>
      <c r="S316" s="211">
        <f>'02-Mapa de riesgo'!AJ317</f>
        <v>0</v>
      </c>
      <c r="T316" s="156"/>
      <c r="U316" s="157"/>
      <c r="V316" s="157"/>
      <c r="W316" s="465"/>
      <c r="X316" s="59"/>
    </row>
    <row r="317" spans="1:24" ht="12.75" customHeight="1" x14ac:dyDescent="0.2">
      <c r="A317" s="443"/>
      <c r="B317" s="443"/>
      <c r="C317" s="443"/>
      <c r="D317" s="443"/>
      <c r="E317" s="443"/>
      <c r="F317" s="443"/>
      <c r="G317" s="443"/>
      <c r="H317" s="446"/>
      <c r="I317" s="446"/>
      <c r="J317" s="236" t="str">
        <f>'02-Mapa de riesgo'!G318</f>
        <v>Establecer mecanismos de análisis de mercado y tendencias laborales, para incorporar de forma oportuna las demandas externas en la oferta académica.</v>
      </c>
      <c r="K317" s="207">
        <f>'02-Mapa de riesgo'!L318</f>
        <v>0</v>
      </c>
      <c r="L317" s="207" t="str">
        <f>'02-Mapa de riesgo'!Q318</f>
        <v>Directores de los programas,
Facultad y equipo de Gestión curricular.</v>
      </c>
      <c r="M317" s="208" t="str">
        <f>'02-Mapa de riesgo'!U318</f>
        <v>Oportuno</v>
      </c>
      <c r="N317" s="208" t="str">
        <f>'02-Mapa de riesgo'!Z318</f>
        <v>Preventivo</v>
      </c>
      <c r="O317" s="449"/>
      <c r="P317" s="157"/>
      <c r="Q317" s="210" t="str">
        <f>'02-Mapa de riesgo'!AG318</f>
        <v>ASUMIR</v>
      </c>
      <c r="R317" s="210">
        <f>'02-Mapa de riesgo'!AH318</f>
        <v>0</v>
      </c>
      <c r="S317" s="211">
        <f>'02-Mapa de riesgo'!AJ318</f>
        <v>0</v>
      </c>
      <c r="T317" s="156"/>
      <c r="U317" s="157"/>
      <c r="V317" s="157"/>
      <c r="W317" s="452"/>
      <c r="X317" s="59"/>
    </row>
    <row r="318" spans="1:24" ht="12.75" customHeight="1" x14ac:dyDescent="0.2">
      <c r="A318" s="444"/>
      <c r="B318" s="444"/>
      <c r="C318" s="444"/>
      <c r="D318" s="444"/>
      <c r="E318" s="444"/>
      <c r="F318" s="444"/>
      <c r="G318" s="444"/>
      <c r="H318" s="447"/>
      <c r="I318" s="447"/>
      <c r="J318" s="236">
        <f>'02-Mapa de riesgo'!G319</f>
        <v>0</v>
      </c>
      <c r="K318" s="207">
        <f>'02-Mapa de riesgo'!L319</f>
        <v>0</v>
      </c>
      <c r="L318" s="207">
        <f>'02-Mapa de riesgo'!Q319</f>
        <v>0</v>
      </c>
      <c r="M318" s="208">
        <f>'02-Mapa de riesgo'!U319</f>
        <v>0</v>
      </c>
      <c r="N318" s="208">
        <f>'02-Mapa de riesgo'!Z319</f>
        <v>0</v>
      </c>
      <c r="O318" s="450"/>
      <c r="P318" s="157"/>
      <c r="Q318" s="210">
        <f>'02-Mapa de riesgo'!AG319</f>
        <v>0</v>
      </c>
      <c r="R318" s="210">
        <f>'02-Mapa de riesgo'!AH319</f>
        <v>0</v>
      </c>
      <c r="S318" s="211">
        <f>'02-Mapa de riesgo'!AJ319</f>
        <v>0</v>
      </c>
      <c r="T318" s="156"/>
      <c r="U318" s="157"/>
      <c r="V318" s="157"/>
      <c r="W318" s="453"/>
      <c r="X318" s="59"/>
    </row>
    <row r="319" spans="1:24" ht="12.75" customHeight="1" x14ac:dyDescent="0.2">
      <c r="A319" s="454">
        <v>104</v>
      </c>
      <c r="B319" s="454" t="str">
        <f>'01-Mapa de Riesgos'!D230</f>
        <v>ADMINISTRACIÓN_INSTITUCIONAL</v>
      </c>
      <c r="C319" s="455" t="str">
        <f>+'01-Mapa de Riesgos'!F230</f>
        <v>SI</v>
      </c>
      <c r="D319" s="455" t="str">
        <f>'01-Mapa de Riesgos'!J230</f>
        <v>Gestión</v>
      </c>
      <c r="E319" s="456" t="str">
        <f>'01-Mapa de Riesgos'!N320</f>
        <v>Posibilidad de afectación reputacional  por la pérdida o disminución de la categoría de los grupos de investigación,    debido a debilidades en los procesos institucionales de gestión, registro y actualización de la información asociada a los productos de investigación y extensión, así como en el seguimiento sistemático a la producción académica y a la actualización de los perfiles de los investigadores y miembros de los grupos en las plataformas correspondientes durante los periodos de medición de las convocatorias.</v>
      </c>
      <c r="F319" s="442" t="str">
        <f>'02-Mapa de riesgo'!AD320</f>
        <v>LEVE</v>
      </c>
      <c r="G319" s="442" t="str">
        <f>'02-Mapa de riesgo'!AE320</f>
        <v>No de grupos que descienden en su categoria/No de grupos reconocidos</v>
      </c>
      <c r="H319" s="463"/>
      <c r="I319" s="464"/>
      <c r="J319" s="236" t="str">
        <f>'02-Mapa de riesgo'!G320</f>
        <v>Directores de los Grupos de Investigación,  la facultad, Vicerrectoria de Investigaciones realizan control y seguimiento a los lineamientos del ministerio para actualizar los terminos de las convocatorias</v>
      </c>
      <c r="K319" s="207">
        <f>'02-Mapa de riesgo'!L320</f>
        <v>0</v>
      </c>
      <c r="L319" s="207" t="str">
        <f>'02-Mapa de riesgo'!Q320</f>
        <v>Directores de los Grupos de Investigació y 
Facultad</v>
      </c>
      <c r="M319" s="208" t="str">
        <f>'02-Mapa de riesgo'!U320</f>
        <v>Oportuno</v>
      </c>
      <c r="N319" s="208" t="str">
        <f>'02-Mapa de riesgo'!Z320</f>
        <v>Preventivo</v>
      </c>
      <c r="O319" s="448" t="str">
        <f>'02-Mapa de riesgo'!AB320</f>
        <v>ACEPTABLE</v>
      </c>
      <c r="P319" s="157"/>
      <c r="Q319" s="210" t="str">
        <f>'02-Mapa de riesgo'!AG320</f>
        <v>ASUMIR</v>
      </c>
      <c r="R319" s="210">
        <f>'02-Mapa de riesgo'!AH320</f>
        <v>0</v>
      </c>
      <c r="S319" s="211">
        <f>'02-Mapa de riesgo'!AJ320</f>
        <v>0</v>
      </c>
      <c r="T319" s="156"/>
      <c r="U319" s="157"/>
      <c r="V319" s="157"/>
      <c r="W319" s="465"/>
      <c r="X319" s="59"/>
    </row>
    <row r="320" spans="1:24" ht="12.75" customHeight="1" x14ac:dyDescent="0.2">
      <c r="A320" s="443"/>
      <c r="B320" s="443"/>
      <c r="C320" s="443"/>
      <c r="D320" s="443"/>
      <c r="E320" s="443"/>
      <c r="F320" s="443"/>
      <c r="G320" s="443"/>
      <c r="H320" s="446"/>
      <c r="I320" s="446"/>
      <c r="J320" s="236" t="str">
        <f>'02-Mapa de riesgo'!G321</f>
        <v>Generar actividades de apropiación del conocimiento que ayude a fortalecer los procesos institucionales de gestión</v>
      </c>
      <c r="K320" s="207">
        <f>'02-Mapa de riesgo'!L321</f>
        <v>0</v>
      </c>
      <c r="L320" s="207" t="str">
        <f>'02-Mapa de riesgo'!Q321</f>
        <v>Directores de los Grupos de Investigació y 
Facultad</v>
      </c>
      <c r="M320" s="208" t="str">
        <f>'02-Mapa de riesgo'!U321</f>
        <v>Oportuno</v>
      </c>
      <c r="N320" s="208" t="str">
        <f>'02-Mapa de riesgo'!Z321</f>
        <v>Preventivo</v>
      </c>
      <c r="O320" s="449"/>
      <c r="P320" s="157"/>
      <c r="Q320" s="210" t="str">
        <f>'02-Mapa de riesgo'!AG321</f>
        <v>ASUMIR</v>
      </c>
      <c r="R320" s="210">
        <f>'02-Mapa de riesgo'!AH321</f>
        <v>0</v>
      </c>
      <c r="S320" s="211">
        <f>'02-Mapa de riesgo'!AJ321</f>
        <v>0</v>
      </c>
      <c r="T320" s="156"/>
      <c r="U320" s="157"/>
      <c r="V320" s="157"/>
      <c r="W320" s="452"/>
      <c r="X320" s="59"/>
    </row>
    <row r="321" spans="1:24" ht="12.75" customHeight="1" x14ac:dyDescent="0.2">
      <c r="A321" s="444"/>
      <c r="B321" s="444"/>
      <c r="C321" s="444"/>
      <c r="D321" s="444"/>
      <c r="E321" s="444"/>
      <c r="F321" s="444"/>
      <c r="G321" s="444"/>
      <c r="H321" s="447"/>
      <c r="I321" s="447"/>
      <c r="J321" s="236">
        <f>'02-Mapa de riesgo'!G322</f>
        <v>0</v>
      </c>
      <c r="K321" s="207">
        <f>'02-Mapa de riesgo'!L322</f>
        <v>0</v>
      </c>
      <c r="L321" s="207">
        <f>'02-Mapa de riesgo'!Q322</f>
        <v>0</v>
      </c>
      <c r="M321" s="208">
        <f>'02-Mapa de riesgo'!U322</f>
        <v>0</v>
      </c>
      <c r="N321" s="208">
        <f>'02-Mapa de riesgo'!Z322</f>
        <v>0</v>
      </c>
      <c r="O321" s="450"/>
      <c r="P321" s="157"/>
      <c r="Q321" s="210">
        <f>'02-Mapa de riesgo'!AG322</f>
        <v>0</v>
      </c>
      <c r="R321" s="210">
        <f>'02-Mapa de riesgo'!AH322</f>
        <v>0</v>
      </c>
      <c r="S321" s="211">
        <f>'02-Mapa de riesgo'!AJ322</f>
        <v>0</v>
      </c>
      <c r="T321" s="156"/>
      <c r="U321" s="157"/>
      <c r="V321" s="157"/>
      <c r="W321" s="453"/>
      <c r="X321" s="59"/>
    </row>
    <row r="322" spans="1:24" ht="12.75" customHeight="1" x14ac:dyDescent="0.2">
      <c r="A322" s="454">
        <v>105</v>
      </c>
      <c r="B322" s="454" t="str">
        <f>'01-Mapa de Riesgos'!D233</f>
        <v>ADMINISTRACIÓN_INSTITUCIONAL</v>
      </c>
      <c r="C322" s="455" t="str">
        <f>+'01-Mapa de Riesgos'!F233</f>
        <v>SI</v>
      </c>
      <c r="D322" s="455" t="str">
        <f>'01-Mapa de Riesgos'!J233</f>
        <v>Gestión</v>
      </c>
      <c r="E322" s="456" t="str">
        <f>'01-Mapa de Riesgos'!N323</f>
        <v>Posibilidad de afectación económica y reputacional  por cambio en la normativa para la renovación de registros calificados,   debido al incumplimiento de la ejecución de actividades de acuerdo a los tiempos establecidos por la normatividad vigente.</v>
      </c>
      <c r="F322" s="442" t="str">
        <f>'02-Mapa de riesgo'!AD323</f>
        <v>LEVE</v>
      </c>
      <c r="G322" s="442" t="str">
        <f>'02-Mapa de riesgo'!AE323</f>
        <v>No. De programas que han perdido el registro calificado</v>
      </c>
      <c r="H322" s="464"/>
      <c r="I322" s="464"/>
      <c r="J322" s="236" t="str">
        <f>'02-Mapa de riesgo'!G323</f>
        <v>Actualizar, monitorear y hacer seguimiento al archivo consolidado de programas activos de la facultad.</v>
      </c>
      <c r="K322" s="207">
        <f>'02-Mapa de riesgo'!L323</f>
        <v>0</v>
      </c>
      <c r="L322" s="207" t="str">
        <f>'02-Mapa de riesgo'!Q323</f>
        <v>Directivo Grado 12
Directivo Grado 18</v>
      </c>
      <c r="M322" s="208" t="str">
        <f>'02-Mapa de riesgo'!U323</f>
        <v>Oportuno</v>
      </c>
      <c r="N322" s="208" t="str">
        <f>'02-Mapa de riesgo'!Z323</f>
        <v>Preventivo</v>
      </c>
      <c r="O322" s="448" t="str">
        <f>'02-Mapa de riesgo'!AB323</f>
        <v>ACEPTABLE</v>
      </c>
      <c r="P322" s="157"/>
      <c r="Q322" s="210" t="str">
        <f>'02-Mapa de riesgo'!AG323</f>
        <v>ASUMIR</v>
      </c>
      <c r="R322" s="210">
        <f>'02-Mapa de riesgo'!AH323</f>
        <v>0</v>
      </c>
      <c r="S322" s="211">
        <f>'02-Mapa de riesgo'!AJ323</f>
        <v>0</v>
      </c>
      <c r="T322" s="156"/>
      <c r="U322" s="157"/>
      <c r="V322" s="157"/>
      <c r="W322" s="465"/>
      <c r="X322" s="59"/>
    </row>
    <row r="323" spans="1:24" ht="12.75" customHeight="1" x14ac:dyDescent="0.2">
      <c r="A323" s="443"/>
      <c r="B323" s="443"/>
      <c r="C323" s="443"/>
      <c r="D323" s="443"/>
      <c r="E323" s="443"/>
      <c r="F323" s="443"/>
      <c r="G323" s="443"/>
      <c r="H323" s="446"/>
      <c r="I323" s="446"/>
      <c r="J323" s="236" t="str">
        <f>'02-Mapa de riesgo'!G324</f>
        <v>Informe de decanatura de seguimiento y alerta de vencimiento de los registros calificados.</v>
      </c>
      <c r="K323" s="207">
        <f>'02-Mapa de riesgo'!L324</f>
        <v>0</v>
      </c>
      <c r="L323" s="207" t="str">
        <f>'02-Mapa de riesgo'!Q324</f>
        <v>Directivo Grado 18</v>
      </c>
      <c r="M323" s="208" t="str">
        <f>'02-Mapa de riesgo'!U324</f>
        <v>Oportuno</v>
      </c>
      <c r="N323" s="208" t="str">
        <f>'02-Mapa de riesgo'!Z324</f>
        <v>Preventivo</v>
      </c>
      <c r="O323" s="449"/>
      <c r="P323" s="157"/>
      <c r="Q323" s="210" t="str">
        <f>'02-Mapa de riesgo'!AG324</f>
        <v>ASUMIR</v>
      </c>
      <c r="R323" s="210">
        <f>'02-Mapa de riesgo'!AH324</f>
        <v>0</v>
      </c>
      <c r="S323" s="211">
        <f>'02-Mapa de riesgo'!AJ324</f>
        <v>0</v>
      </c>
      <c r="T323" s="156"/>
      <c r="U323" s="157"/>
      <c r="V323" s="157"/>
      <c r="W323" s="452"/>
      <c r="X323" s="59"/>
    </row>
    <row r="324" spans="1:24" ht="12.75" customHeight="1" x14ac:dyDescent="0.2">
      <c r="A324" s="444"/>
      <c r="B324" s="444"/>
      <c r="C324" s="444"/>
      <c r="D324" s="444"/>
      <c r="E324" s="444"/>
      <c r="F324" s="444"/>
      <c r="G324" s="444"/>
      <c r="H324" s="447"/>
      <c r="I324" s="447"/>
      <c r="J324" s="236" t="str">
        <f>'02-Mapa de riesgo'!G325</f>
        <v>Informes de gestión de los directores a la ejecución de actividades encaminadas a la renovación del registro.</v>
      </c>
      <c r="K324" s="207">
        <f>'02-Mapa de riesgo'!L325</f>
        <v>0</v>
      </c>
      <c r="L324" s="207" t="str">
        <f>'02-Mapa de riesgo'!Q325</f>
        <v>Directivo Grado 12</v>
      </c>
      <c r="M324" s="208" t="str">
        <f>'02-Mapa de riesgo'!U325</f>
        <v>Oportuno</v>
      </c>
      <c r="N324" s="208" t="str">
        <f>'02-Mapa de riesgo'!Z325</f>
        <v>Preventivo</v>
      </c>
      <c r="O324" s="450"/>
      <c r="P324" s="157"/>
      <c r="Q324" s="210" t="str">
        <f>'02-Mapa de riesgo'!AG325</f>
        <v>ASUMIR</v>
      </c>
      <c r="R324" s="210">
        <f>'02-Mapa de riesgo'!AH325</f>
        <v>0</v>
      </c>
      <c r="S324" s="211">
        <f>'02-Mapa de riesgo'!AJ325</f>
        <v>0</v>
      </c>
      <c r="T324" s="156"/>
      <c r="U324" s="157"/>
      <c r="V324" s="157"/>
      <c r="W324" s="453"/>
      <c r="X324" s="59"/>
    </row>
    <row r="325" spans="1:24" ht="12.75" customHeight="1" x14ac:dyDescent="0.2">
      <c r="A325" s="454">
        <v>106</v>
      </c>
      <c r="B325" s="457" t="str">
        <f>'01-Mapa de Riesgos'!D236</f>
        <v>ADMINISTRACIÓN_INSTITUCIONAL</v>
      </c>
      <c r="C325" s="456" t="str">
        <f>+'01-Mapa de Riesgos'!F236</f>
        <v>SI</v>
      </c>
      <c r="D325" s="456" t="str">
        <f>'01-Mapa de Riesgos'!J236</f>
        <v>Gestión</v>
      </c>
      <c r="E325" s="456" t="str">
        <f>'01-Mapa de Riesgos'!N326</f>
        <v>Posibilidad de afectación económica  por aumento en el índice de deserción de los programas académicos que hacen parte de la facultad,   debido a la desactualización de los currículos de las asignaturas afectando el desempeño del estudiante y las dificultades socioeconómicas del mismo para continuar en el programa académico.</v>
      </c>
      <c r="F325" s="442" t="str">
        <f>'02-Mapa de riesgo'!AD326</f>
        <v>MODERADO</v>
      </c>
      <c r="G325" s="442" t="str">
        <f>'02-Mapa de riesgo'!AE326</f>
        <v>Porcentaje de estudiantes que se retiran por semestre =
Número de estudiantes que se retiran en el semestre/ Total de estudiantes matriculados al inicio del semestre.</v>
      </c>
      <c r="H325" s="445"/>
      <c r="I325" s="445"/>
      <c r="J325" s="236" t="str">
        <f>'02-Mapa de riesgo'!G326</f>
        <v>Actualización y monitoreo al cuadro de control de estrategias de retención de estudiantes por parte de los directores de programa  y comites curriculares.</v>
      </c>
      <c r="K325" s="207">
        <f>'02-Mapa de riesgo'!L326</f>
        <v>0</v>
      </c>
      <c r="L325" s="207" t="str">
        <f>'02-Mapa de riesgo'!Q326</f>
        <v>Directivo Grado 12</v>
      </c>
      <c r="M325" s="208" t="str">
        <f>'02-Mapa de riesgo'!U326</f>
        <v>Oportuno</v>
      </c>
      <c r="N325" s="208" t="str">
        <f>'02-Mapa de riesgo'!Z326</f>
        <v>Preventivo</v>
      </c>
      <c r="O325" s="448" t="str">
        <f>'02-Mapa de riesgo'!AB326</f>
        <v>ACEPTABLE</v>
      </c>
      <c r="P325" s="157"/>
      <c r="Q325" s="210" t="str">
        <f>'02-Mapa de riesgo'!AG326</f>
        <v>REDUCIR</v>
      </c>
      <c r="R325" s="210" t="str">
        <f>'02-Mapa de riesgo'!AH326</f>
        <v>Seguimiento al aplicativo de estadísticas e indicadores estratégicos en el análisis de deserción estudiantil por facultades.</v>
      </c>
      <c r="S325" s="211">
        <f>'02-Mapa de riesgo'!AJ326</f>
        <v>0</v>
      </c>
      <c r="T325" s="156"/>
      <c r="U325" s="157"/>
      <c r="V325" s="157"/>
      <c r="W325" s="451"/>
      <c r="X325" s="159"/>
    </row>
    <row r="326" spans="1:24" ht="12.75" customHeight="1" x14ac:dyDescent="0.2">
      <c r="A326" s="443"/>
      <c r="B326" s="443"/>
      <c r="C326" s="443"/>
      <c r="D326" s="443"/>
      <c r="E326" s="443"/>
      <c r="F326" s="443"/>
      <c r="G326" s="443"/>
      <c r="H326" s="446"/>
      <c r="I326" s="446"/>
      <c r="J326" s="236">
        <f>'02-Mapa de riesgo'!G327</f>
        <v>0</v>
      </c>
      <c r="K326" s="207">
        <f>'02-Mapa de riesgo'!L327</f>
        <v>0</v>
      </c>
      <c r="L326" s="207">
        <f>'02-Mapa de riesgo'!Q327</f>
        <v>0</v>
      </c>
      <c r="M326" s="208">
        <f>'02-Mapa de riesgo'!U327</f>
        <v>0</v>
      </c>
      <c r="N326" s="208">
        <f>'02-Mapa de riesgo'!Z327</f>
        <v>0</v>
      </c>
      <c r="O326" s="449"/>
      <c r="P326" s="157"/>
      <c r="Q326" s="210">
        <f>'02-Mapa de riesgo'!AG327</f>
        <v>0</v>
      </c>
      <c r="R326" s="210">
        <f>'02-Mapa de riesgo'!AH327</f>
        <v>0</v>
      </c>
      <c r="S326" s="211">
        <f>'02-Mapa de riesgo'!AJ327</f>
        <v>0</v>
      </c>
      <c r="T326" s="156"/>
      <c r="U326" s="157"/>
      <c r="V326" s="157"/>
      <c r="W326" s="452"/>
      <c r="X326" s="159"/>
    </row>
    <row r="327" spans="1:24" ht="12.75" customHeight="1" x14ac:dyDescent="0.2">
      <c r="A327" s="444"/>
      <c r="B327" s="444"/>
      <c r="C327" s="444"/>
      <c r="D327" s="444"/>
      <c r="E327" s="444"/>
      <c r="F327" s="444"/>
      <c r="G327" s="444"/>
      <c r="H327" s="447"/>
      <c r="I327" s="447"/>
      <c r="J327" s="236">
        <f>'02-Mapa de riesgo'!G328</f>
        <v>0</v>
      </c>
      <c r="K327" s="207">
        <f>'02-Mapa de riesgo'!L328</f>
        <v>0</v>
      </c>
      <c r="L327" s="207">
        <f>'02-Mapa de riesgo'!Q328</f>
        <v>0</v>
      </c>
      <c r="M327" s="208">
        <f>'02-Mapa de riesgo'!U328</f>
        <v>0</v>
      </c>
      <c r="N327" s="208">
        <f>'02-Mapa de riesgo'!Z328</f>
        <v>0</v>
      </c>
      <c r="O327" s="450"/>
      <c r="P327" s="157"/>
      <c r="Q327" s="210">
        <f>'02-Mapa de riesgo'!AG328</f>
        <v>0</v>
      </c>
      <c r="R327" s="210">
        <f>'02-Mapa de riesgo'!AH328</f>
        <v>0</v>
      </c>
      <c r="S327" s="211">
        <f>'02-Mapa de riesgo'!AJ328</f>
        <v>0</v>
      </c>
      <c r="T327" s="156"/>
      <c r="U327" s="157"/>
      <c r="V327" s="157"/>
      <c r="W327" s="453"/>
      <c r="X327" s="159"/>
    </row>
    <row r="328" spans="1:24" ht="12.75" customHeight="1" x14ac:dyDescent="0.2">
      <c r="A328" s="454">
        <v>107</v>
      </c>
      <c r="B328" s="454" t="str">
        <f>'01-Mapa de Riesgos'!D239</f>
        <v>DOCENCIA</v>
      </c>
      <c r="C328" s="455" t="str">
        <f>+'01-Mapa de Riesgos'!F239</f>
        <v>NO</v>
      </c>
      <c r="D328" s="455" t="str">
        <f>'01-Mapa de Riesgos'!J239</f>
        <v>Gestión</v>
      </c>
      <c r="E328" s="456" t="str">
        <f>'01-Mapa de Riesgos'!N329</f>
        <v>Posibilidad de afectación reputacional  por la perdida de la categoría de los grupos de investigación de acuerdo a la clasificación anual que hace MinCiencias,   debido a la disminución de la investigación y al incumplimiento con las metas trazadas en el PDI.</v>
      </c>
      <c r="F328" s="442" t="str">
        <f>'02-Mapa de riesgo'!AD329</f>
        <v>LEVE</v>
      </c>
      <c r="G328" s="442" t="str">
        <f>'02-Mapa de riesgo'!AE329</f>
        <v>Variación %= Número de grupos que bajaron de categoria/Total de grupos categorizados en el periodo anterior</v>
      </c>
      <c r="H328" s="464"/>
      <c r="I328" s="464"/>
      <c r="J328" s="236" t="str">
        <f>'02-Mapa de riesgo'!G329</f>
        <v>Hacer seguimiento a los resultados finales de la convocatoria de medición de grupos de investigaciones del 2025.</v>
      </c>
      <c r="K328" s="207">
        <f>'02-Mapa de riesgo'!L329</f>
        <v>0</v>
      </c>
      <c r="L328" s="207" t="str">
        <f>'02-Mapa de riesgo'!Q329</f>
        <v>Comité de investigaciones</v>
      </c>
      <c r="M328" s="208" t="str">
        <f>'02-Mapa de riesgo'!U329</f>
        <v>Oportuno</v>
      </c>
      <c r="N328" s="208" t="str">
        <f>'02-Mapa de riesgo'!Z329</f>
        <v>Preventivo</v>
      </c>
      <c r="O328" s="448" t="str">
        <f>'02-Mapa de riesgo'!AB329</f>
        <v>ACEPTABLE</v>
      </c>
      <c r="P328" s="157"/>
      <c r="Q328" s="210" t="str">
        <f>'02-Mapa de riesgo'!AG329</f>
        <v>ASUMIR</v>
      </c>
      <c r="R328" s="210">
        <f>'02-Mapa de riesgo'!AH329</f>
        <v>0</v>
      </c>
      <c r="S328" s="211">
        <f>'02-Mapa de riesgo'!AJ329</f>
        <v>0</v>
      </c>
      <c r="T328" s="156"/>
      <c r="U328" s="157"/>
      <c r="V328" s="157"/>
      <c r="W328" s="465"/>
      <c r="X328" s="159"/>
    </row>
    <row r="329" spans="1:24" ht="12.75" customHeight="1" x14ac:dyDescent="0.2">
      <c r="A329" s="443"/>
      <c r="B329" s="443"/>
      <c r="C329" s="443"/>
      <c r="D329" s="443"/>
      <c r="E329" s="443"/>
      <c r="F329" s="443"/>
      <c r="G329" s="443"/>
      <c r="H329" s="446"/>
      <c r="I329" s="446"/>
      <c r="J329" s="236" t="str">
        <f>'02-Mapa de riesgo'!G330</f>
        <v>Actualización y monitoreo al plan de acción del comité de investigaciones 2025 - 2027.</v>
      </c>
      <c r="K329" s="207">
        <f>'02-Mapa de riesgo'!L330</f>
        <v>0</v>
      </c>
      <c r="L329" s="207" t="str">
        <f>'02-Mapa de riesgo'!Q330</f>
        <v>Comité de investigaciones</v>
      </c>
      <c r="M329" s="208" t="str">
        <f>'02-Mapa de riesgo'!U330</f>
        <v>Oportuno</v>
      </c>
      <c r="N329" s="208" t="str">
        <f>'02-Mapa de riesgo'!Z330</f>
        <v>Preventivo</v>
      </c>
      <c r="O329" s="449"/>
      <c r="P329" s="157"/>
      <c r="Q329" s="210" t="str">
        <f>'02-Mapa de riesgo'!AG330</f>
        <v>ASUMIR</v>
      </c>
      <c r="R329" s="210">
        <f>'02-Mapa de riesgo'!AH330</f>
        <v>0</v>
      </c>
      <c r="S329" s="211">
        <f>'02-Mapa de riesgo'!AJ330</f>
        <v>0</v>
      </c>
      <c r="T329" s="156"/>
      <c r="U329" s="157"/>
      <c r="V329" s="157"/>
      <c r="W329" s="452"/>
      <c r="X329" s="461"/>
    </row>
    <row r="330" spans="1:24" ht="12.75" customHeight="1" x14ac:dyDescent="0.2">
      <c r="A330" s="444"/>
      <c r="B330" s="444"/>
      <c r="C330" s="444"/>
      <c r="D330" s="444"/>
      <c r="E330" s="444"/>
      <c r="F330" s="444"/>
      <c r="G330" s="444"/>
      <c r="H330" s="447"/>
      <c r="I330" s="447"/>
      <c r="J330" s="236">
        <f>'02-Mapa de riesgo'!G331</f>
        <v>0</v>
      </c>
      <c r="K330" s="207">
        <f>'02-Mapa de riesgo'!L331</f>
        <v>0</v>
      </c>
      <c r="L330" s="207">
        <f>'02-Mapa de riesgo'!Q331</f>
        <v>0</v>
      </c>
      <c r="M330" s="208">
        <f>'02-Mapa de riesgo'!U331</f>
        <v>0</v>
      </c>
      <c r="N330" s="208">
        <f>'02-Mapa de riesgo'!Z331</f>
        <v>0</v>
      </c>
      <c r="O330" s="450"/>
      <c r="P330" s="157"/>
      <c r="Q330" s="210">
        <f>'02-Mapa de riesgo'!AG331</f>
        <v>0</v>
      </c>
      <c r="R330" s="210">
        <f>'02-Mapa de riesgo'!AH331</f>
        <v>0</v>
      </c>
      <c r="S330" s="211">
        <f>'02-Mapa de riesgo'!AJ331</f>
        <v>0</v>
      </c>
      <c r="T330" s="156"/>
      <c r="U330" s="157"/>
      <c r="V330" s="157"/>
      <c r="W330" s="453"/>
      <c r="X330" s="462"/>
    </row>
    <row r="331" spans="1:24" ht="12.75" customHeight="1" x14ac:dyDescent="0.2">
      <c r="A331" s="454">
        <v>108</v>
      </c>
      <c r="B331" s="454" t="str">
        <f>'01-Mapa de Riesgos'!D242</f>
        <v>ADMINISTRACIÓN_INSTITUCIONAL</v>
      </c>
      <c r="C331" s="455" t="str">
        <f>+'01-Mapa de Riesgos'!F242</f>
        <v>NO</v>
      </c>
      <c r="D331" s="455" t="str">
        <f>'01-Mapa de Riesgos'!J242</f>
        <v>Seguridad_Información</v>
      </c>
      <c r="E331" s="456" t="str">
        <f>'01-Mapa de Riesgos'!N332</f>
        <v>Posibilidad de afectación económica y reputacional  por el daño parcial o total, en equipamientos de los laboratorios,   debido a la indebida manipulación de los equipos en el desarrollo de las clases de laboratorio o a la falta de mantenimiento.</v>
      </c>
      <c r="F331" s="442" t="str">
        <f>'02-Mapa de riesgo'!AD332</f>
        <v>MODERADO</v>
      </c>
      <c r="G331" s="442" t="str">
        <f>'02-Mapa de riesgo'!AE332</f>
        <v>Tasa de incidentes %= Número de equipos dañados en el periodo / Total de equipos de laboratorio</v>
      </c>
      <c r="H331" s="463"/>
      <c r="I331" s="464"/>
      <c r="J331" s="236" t="str">
        <f>'02-Mapa de riesgo'!G332</f>
        <v>Actualización y seguimiento a las fichas de control técnico de equipos para mantenimiento preventivo.</v>
      </c>
      <c r="K331" s="207">
        <f>'02-Mapa de riesgo'!L332</f>
        <v>0</v>
      </c>
      <c r="L331" s="207" t="str">
        <f>'02-Mapa de riesgo'!Q332</f>
        <v>Laboratorista</v>
      </c>
      <c r="M331" s="208" t="str">
        <f>'02-Mapa de riesgo'!U332</f>
        <v>Oportuno</v>
      </c>
      <c r="N331" s="208" t="str">
        <f>'02-Mapa de riesgo'!Z332</f>
        <v>Preventivo</v>
      </c>
      <c r="O331" s="448" t="str">
        <f>'02-Mapa de riesgo'!AB332</f>
        <v>ACEPTABLE</v>
      </c>
      <c r="P331" s="157"/>
      <c r="Q331" s="210" t="str">
        <f>'02-Mapa de riesgo'!AG332</f>
        <v>ASUMIR</v>
      </c>
      <c r="R331" s="210">
        <f>'02-Mapa de riesgo'!AH332</f>
        <v>0</v>
      </c>
      <c r="S331" s="211">
        <f>'02-Mapa de riesgo'!AJ332</f>
        <v>0</v>
      </c>
      <c r="T331" s="156"/>
      <c r="U331" s="157"/>
      <c r="V331" s="157"/>
      <c r="W331" s="465"/>
      <c r="X331" s="59"/>
    </row>
    <row r="332" spans="1:24" ht="12.75" customHeight="1" x14ac:dyDescent="0.2">
      <c r="A332" s="443"/>
      <c r="B332" s="443"/>
      <c r="C332" s="443"/>
      <c r="D332" s="443"/>
      <c r="E332" s="443"/>
      <c r="F332" s="443"/>
      <c r="G332" s="443"/>
      <c r="H332" s="446"/>
      <c r="I332" s="446"/>
      <c r="J332" s="236">
        <f>'02-Mapa de riesgo'!G333</f>
        <v>0</v>
      </c>
      <c r="K332" s="207">
        <f>'02-Mapa de riesgo'!L333</f>
        <v>0</v>
      </c>
      <c r="L332" s="207">
        <f>'02-Mapa de riesgo'!Q333</f>
        <v>0</v>
      </c>
      <c r="M332" s="208">
        <f>'02-Mapa de riesgo'!U333</f>
        <v>0</v>
      </c>
      <c r="N332" s="208">
        <f>'02-Mapa de riesgo'!Z333</f>
        <v>0</v>
      </c>
      <c r="O332" s="449"/>
      <c r="P332" s="157"/>
      <c r="Q332" s="210">
        <f>'02-Mapa de riesgo'!AG333</f>
        <v>0</v>
      </c>
      <c r="R332" s="210">
        <f>'02-Mapa de riesgo'!AH333</f>
        <v>0</v>
      </c>
      <c r="S332" s="211">
        <f>'02-Mapa de riesgo'!AJ333</f>
        <v>0</v>
      </c>
      <c r="T332" s="156"/>
      <c r="U332" s="157"/>
      <c r="V332" s="157"/>
      <c r="W332" s="452"/>
      <c r="X332" s="59"/>
    </row>
    <row r="333" spans="1:24" ht="12.75" customHeight="1" x14ac:dyDescent="0.2">
      <c r="A333" s="444"/>
      <c r="B333" s="444"/>
      <c r="C333" s="444"/>
      <c r="D333" s="444"/>
      <c r="E333" s="444"/>
      <c r="F333" s="444"/>
      <c r="G333" s="444"/>
      <c r="H333" s="447"/>
      <c r="I333" s="447"/>
      <c r="J333" s="236">
        <f>'02-Mapa de riesgo'!G334</f>
        <v>0</v>
      </c>
      <c r="K333" s="207">
        <f>'02-Mapa de riesgo'!L334</f>
        <v>0</v>
      </c>
      <c r="L333" s="207">
        <f>'02-Mapa de riesgo'!Q334</f>
        <v>0</v>
      </c>
      <c r="M333" s="208">
        <f>'02-Mapa de riesgo'!U334</f>
        <v>0</v>
      </c>
      <c r="N333" s="208">
        <f>'02-Mapa de riesgo'!Z334</f>
        <v>0</v>
      </c>
      <c r="O333" s="450"/>
      <c r="P333" s="157"/>
      <c r="Q333" s="210">
        <f>'02-Mapa de riesgo'!AG334</f>
        <v>0</v>
      </c>
      <c r="R333" s="210">
        <f>'02-Mapa de riesgo'!AH334</f>
        <v>0</v>
      </c>
      <c r="S333" s="211">
        <f>'02-Mapa de riesgo'!AJ334</f>
        <v>0</v>
      </c>
      <c r="T333" s="156"/>
      <c r="U333" s="157"/>
      <c r="V333" s="157"/>
      <c r="W333" s="453"/>
      <c r="X333" s="59"/>
    </row>
    <row r="334" spans="1:24" ht="12.75" customHeight="1" x14ac:dyDescent="0.2">
      <c r="A334" s="454">
        <v>109</v>
      </c>
      <c r="B334" s="454" t="str">
        <f>'01-Mapa de Riesgos'!D245</f>
        <v>DOCENCIA</v>
      </c>
      <c r="C334" s="455" t="str">
        <f>+'01-Mapa de Riesgos'!F245</f>
        <v>NO</v>
      </c>
      <c r="D334" s="455" t="str">
        <f>'01-Mapa de Riesgos'!J245</f>
        <v>Gestión</v>
      </c>
      <c r="E334" s="456" t="str">
        <f>'01-Mapa de Riesgos'!N335</f>
        <v>Posibilidad de pérdida reputacional  por pérdida de la imparcialidad de los funcionarios,   debido a soborno, orden de un superior sobre el resultado del ensayo y/o presiones indebidas.</v>
      </c>
      <c r="F334" s="442" t="str">
        <f>'02-Mapa de riesgo'!AD335</f>
        <v>LEVE</v>
      </c>
      <c r="G334" s="442" t="str">
        <f>'02-Mapa de riesgo'!AE335</f>
        <v>No certificados sin pérdida de la imparcialidad/ No certificados expedidos por el laboratorio*100</v>
      </c>
      <c r="H334" s="464"/>
      <c r="I334" s="464"/>
      <c r="J334" s="236" t="str">
        <f>'02-Mapa de riesgo'!G335</f>
        <v>Firma de cada funcionario del:
- Compromiso de confidencialidad
- Acta de compromiso ético
- Declaración de impedimento (Conflicto de intereses).</v>
      </c>
      <c r="K334" s="207">
        <f>'02-Mapa de riesgo'!L335</f>
        <v>0</v>
      </c>
      <c r="L334" s="207" t="str">
        <f>'02-Mapa de riesgo'!Q335</f>
        <v>Transitorio</v>
      </c>
      <c r="M334" s="208" t="str">
        <f>'02-Mapa de riesgo'!U335</f>
        <v>Oportuno</v>
      </c>
      <c r="N334" s="208" t="str">
        <f>'02-Mapa de riesgo'!Z335</f>
        <v>Preventivo</v>
      </c>
      <c r="O334" s="448" t="str">
        <f>'02-Mapa de riesgo'!AB335</f>
        <v>ACEPTABLE</v>
      </c>
      <c r="P334" s="157"/>
      <c r="Q334" s="210" t="str">
        <f>'02-Mapa de riesgo'!AG335</f>
        <v>ASUMIR</v>
      </c>
      <c r="R334" s="210">
        <f>'02-Mapa de riesgo'!AH335</f>
        <v>0</v>
      </c>
      <c r="S334" s="211">
        <f>'02-Mapa de riesgo'!AJ335</f>
        <v>0</v>
      </c>
      <c r="T334" s="156"/>
      <c r="U334" s="157"/>
      <c r="V334" s="157"/>
      <c r="W334" s="465"/>
      <c r="X334" s="59"/>
    </row>
    <row r="335" spans="1:24" ht="12.75" customHeight="1" x14ac:dyDescent="0.2">
      <c r="A335" s="443"/>
      <c r="B335" s="443"/>
      <c r="C335" s="443"/>
      <c r="D335" s="443"/>
      <c r="E335" s="443"/>
      <c r="F335" s="443"/>
      <c r="G335" s="443"/>
      <c r="H335" s="446"/>
      <c r="I335" s="446"/>
      <c r="J335" s="236" t="str">
        <f>'02-Mapa de riesgo'!G336</f>
        <v>Los resultados y datos primarios obtenidos por el personal del laboratorio son revisados  por el  Responsable Técnico. Así mismo, el Informe de ensayo es elaborado por la Auxiliar o profesional  Administrativa y Aprobado por el Director.</v>
      </c>
      <c r="K335" s="207">
        <f>'02-Mapa de riesgo'!L336</f>
        <v>0</v>
      </c>
      <c r="L335" s="207" t="str">
        <f>'02-Mapa de riesgo'!Q336</f>
        <v>Profesional de Laboratorio</v>
      </c>
      <c r="M335" s="208" t="str">
        <f>'02-Mapa de riesgo'!U336</f>
        <v>Oportuno</v>
      </c>
      <c r="N335" s="208" t="str">
        <f>'02-Mapa de riesgo'!Z336</f>
        <v>Preventivo</v>
      </c>
      <c r="O335" s="449"/>
      <c r="P335" s="157"/>
      <c r="Q335" s="210" t="str">
        <f>'02-Mapa de riesgo'!AG336</f>
        <v>ASUMIR</v>
      </c>
      <c r="R335" s="210">
        <f>'02-Mapa de riesgo'!AH336</f>
        <v>0</v>
      </c>
      <c r="S335" s="211">
        <f>'02-Mapa de riesgo'!AJ336</f>
        <v>0</v>
      </c>
      <c r="T335" s="156"/>
      <c r="U335" s="157"/>
      <c r="V335" s="157"/>
      <c r="W335" s="452"/>
      <c r="X335" s="59"/>
    </row>
    <row r="336" spans="1:24" ht="12.75" customHeight="1" x14ac:dyDescent="0.2">
      <c r="A336" s="444"/>
      <c r="B336" s="444"/>
      <c r="C336" s="444"/>
      <c r="D336" s="444"/>
      <c r="E336" s="444"/>
      <c r="F336" s="444"/>
      <c r="G336" s="444"/>
      <c r="H336" s="447"/>
      <c r="I336" s="447"/>
      <c r="J336" s="236">
        <f>'02-Mapa de riesgo'!G337</f>
        <v>0</v>
      </c>
      <c r="K336" s="207">
        <f>'02-Mapa de riesgo'!L337</f>
        <v>0</v>
      </c>
      <c r="L336" s="207">
        <f>'02-Mapa de riesgo'!Q337</f>
        <v>0</v>
      </c>
      <c r="M336" s="208">
        <f>'02-Mapa de riesgo'!U337</f>
        <v>0</v>
      </c>
      <c r="N336" s="208">
        <f>'02-Mapa de riesgo'!Z337</f>
        <v>0</v>
      </c>
      <c r="O336" s="450"/>
      <c r="P336" s="157"/>
      <c r="Q336" s="210">
        <f>'02-Mapa de riesgo'!AG337</f>
        <v>0</v>
      </c>
      <c r="R336" s="210">
        <f>'02-Mapa de riesgo'!AH337</f>
        <v>0</v>
      </c>
      <c r="S336" s="211">
        <f>'02-Mapa de riesgo'!AJ337</f>
        <v>0</v>
      </c>
      <c r="T336" s="156"/>
      <c r="U336" s="157"/>
      <c r="V336" s="157"/>
      <c r="W336" s="453"/>
      <c r="X336" s="59"/>
    </row>
    <row r="337" spans="1:24" ht="12.75" customHeight="1" x14ac:dyDescent="0.2">
      <c r="A337" s="454">
        <v>110</v>
      </c>
      <c r="B337" s="454" t="str">
        <f>'01-Mapa de Riesgos'!D248</f>
        <v>DOCENCIA</v>
      </c>
      <c r="C337" s="455" t="str">
        <f>+'01-Mapa de Riesgos'!F248</f>
        <v>NO</v>
      </c>
      <c r="D337" s="455" t="str">
        <f>'01-Mapa de Riesgos'!J248</f>
        <v>Gestión</v>
      </c>
      <c r="E337" s="456" t="str">
        <f>'01-Mapa de Riesgos'!N338</f>
        <v>Posibilidad de afectación reputacional  por pérdida de la validez de los resultados del laboratorio,   debido a condiciones ambientales e instalaciones inadecuadas para los ensayos.</v>
      </c>
      <c r="F337" s="442" t="str">
        <f>'02-Mapa de riesgo'!AD338</f>
        <v>LEVE</v>
      </c>
      <c r="G337" s="442" t="str">
        <f>'02-Mapa de riesgo'!AE338</f>
        <v>No. veces en que las condiciones ambientales no se salen de los límites / Días Laborales anuales*100</v>
      </c>
      <c r="H337" s="464"/>
      <c r="I337" s="464"/>
      <c r="J337" s="236" t="str">
        <f>'02-Mapa de riesgo'!G338</f>
        <v>Registro y seguimiento de las condiciones ambientales en las áreas de análisis Y almacenamiento de materiales.
-Registro Y seguimiento de la temperatura de refrigeración de las muestras.
-Revisión de la tendencia de las condiciones ambientales con base en los criterios de aceptación establecidos.
-Separación de áreas para la realización de los ensayos.</v>
      </c>
      <c r="K337" s="207">
        <f>'02-Mapa de riesgo'!L338</f>
        <v>0</v>
      </c>
      <c r="L337" s="207" t="str">
        <f>'02-Mapa de riesgo'!Q338</f>
        <v>Transitorio</v>
      </c>
      <c r="M337" s="208" t="str">
        <f>'02-Mapa de riesgo'!U338</f>
        <v>Oportuno</v>
      </c>
      <c r="N337" s="208" t="str">
        <f>'02-Mapa de riesgo'!Z338</f>
        <v>Preventivo</v>
      </c>
      <c r="O337" s="448" t="str">
        <f>'02-Mapa de riesgo'!AB338</f>
        <v>ACEPTABLE</v>
      </c>
      <c r="P337" s="157"/>
      <c r="Q337" s="210" t="str">
        <f>'02-Mapa de riesgo'!AG338</f>
        <v>ASUMIR</v>
      </c>
      <c r="R337" s="210">
        <f>'02-Mapa de riesgo'!AH338</f>
        <v>0</v>
      </c>
      <c r="S337" s="211">
        <f>'02-Mapa de riesgo'!AJ338</f>
        <v>0</v>
      </c>
      <c r="T337" s="156"/>
      <c r="U337" s="157"/>
      <c r="V337" s="157"/>
      <c r="W337" s="465"/>
      <c r="X337" s="59"/>
    </row>
    <row r="338" spans="1:24" ht="12.75" customHeight="1" x14ac:dyDescent="0.2">
      <c r="A338" s="443"/>
      <c r="B338" s="443"/>
      <c r="C338" s="443"/>
      <c r="D338" s="443"/>
      <c r="E338" s="443"/>
      <c r="F338" s="443"/>
      <c r="G338" s="443"/>
      <c r="H338" s="446"/>
      <c r="I338" s="446"/>
      <c r="J338" s="236">
        <f>'02-Mapa de riesgo'!G339</f>
        <v>0</v>
      </c>
      <c r="K338" s="207">
        <f>'02-Mapa de riesgo'!L339</f>
        <v>0</v>
      </c>
      <c r="L338" s="207">
        <f>'02-Mapa de riesgo'!Q339</f>
        <v>0</v>
      </c>
      <c r="M338" s="208">
        <f>'02-Mapa de riesgo'!U339</f>
        <v>0</v>
      </c>
      <c r="N338" s="208">
        <f>'02-Mapa de riesgo'!Z339</f>
        <v>0</v>
      </c>
      <c r="O338" s="449"/>
      <c r="P338" s="157"/>
      <c r="Q338" s="210">
        <f>'02-Mapa de riesgo'!AG339</f>
        <v>0</v>
      </c>
      <c r="R338" s="210">
        <f>'02-Mapa de riesgo'!AH339</f>
        <v>0</v>
      </c>
      <c r="S338" s="211">
        <f>'02-Mapa de riesgo'!AJ339</f>
        <v>0</v>
      </c>
      <c r="T338" s="156"/>
      <c r="U338" s="157"/>
      <c r="V338" s="157"/>
      <c r="W338" s="452"/>
      <c r="X338" s="59"/>
    </row>
    <row r="339" spans="1:24" ht="12.75" customHeight="1" x14ac:dyDescent="0.2">
      <c r="A339" s="444"/>
      <c r="B339" s="444"/>
      <c r="C339" s="444"/>
      <c r="D339" s="444"/>
      <c r="E339" s="444"/>
      <c r="F339" s="444"/>
      <c r="G339" s="444"/>
      <c r="H339" s="447"/>
      <c r="I339" s="447"/>
      <c r="J339" s="236">
        <f>'02-Mapa de riesgo'!G340</f>
        <v>0</v>
      </c>
      <c r="K339" s="207">
        <f>'02-Mapa de riesgo'!L340</f>
        <v>0</v>
      </c>
      <c r="L339" s="207">
        <f>'02-Mapa de riesgo'!Q340</f>
        <v>0</v>
      </c>
      <c r="M339" s="208">
        <f>'02-Mapa de riesgo'!U340</f>
        <v>0</v>
      </c>
      <c r="N339" s="208">
        <f>'02-Mapa de riesgo'!Z340</f>
        <v>0</v>
      </c>
      <c r="O339" s="450"/>
      <c r="P339" s="157"/>
      <c r="Q339" s="210">
        <f>'02-Mapa de riesgo'!AG340</f>
        <v>0</v>
      </c>
      <c r="R339" s="210">
        <f>'02-Mapa de riesgo'!AH340</f>
        <v>0</v>
      </c>
      <c r="S339" s="211">
        <f>'02-Mapa de riesgo'!AJ340</f>
        <v>0</v>
      </c>
      <c r="T339" s="156"/>
      <c r="U339" s="157"/>
      <c r="V339" s="157"/>
      <c r="W339" s="453"/>
      <c r="X339" s="59"/>
    </row>
    <row r="340" spans="1:24" ht="12.75" customHeight="1" x14ac:dyDescent="0.2">
      <c r="A340" s="457">
        <v>111</v>
      </c>
      <c r="B340" s="454" t="str">
        <f>'01-Mapa de Riesgos'!D251</f>
        <v>INVESTIGACIÓN_E_INNOVACIÓN</v>
      </c>
      <c r="C340" s="455" t="str">
        <f>+'01-Mapa de Riesgos'!F251</f>
        <v>NO</v>
      </c>
      <c r="D340" s="455" t="str">
        <f>'01-Mapa de Riesgos'!J251</f>
        <v>Gestión</v>
      </c>
      <c r="E340" s="456" t="str">
        <f>'01-Mapa de Riesgos'!N341</f>
        <v>Posibilidad de afectación reputacional  por pérdida de la validez de los resultados del laboratorio,   a causa de equipos defectuosos y/o incumplimiento en el plan de calibración, verificación y mantenimiento de equipos.</v>
      </c>
      <c r="F340" s="442" t="str">
        <f>'02-Mapa de riesgo'!AD341</f>
        <v>LEVE</v>
      </c>
      <c r="G340" s="442" t="str">
        <f>'02-Mapa de riesgo'!AE341</f>
        <v>No. de equipos calibrados de acuerdo al plan / Total equipos a calibrar*100</v>
      </c>
      <c r="H340" s="464"/>
      <c r="I340" s="464"/>
      <c r="J340" s="236" t="str">
        <f>'02-Mapa de riesgo'!G341</f>
        <v>Ejecución del plan de mantenimiento, verificación y calibración de equipos; para cada vigencia</v>
      </c>
      <c r="K340" s="207">
        <f>'02-Mapa de riesgo'!L341</f>
        <v>0</v>
      </c>
      <c r="L340" s="207" t="str">
        <f>'02-Mapa de riesgo'!Q341</f>
        <v>Transitorio</v>
      </c>
      <c r="M340" s="208" t="str">
        <f>'02-Mapa de riesgo'!U341</f>
        <v>Oportuno</v>
      </c>
      <c r="N340" s="208" t="str">
        <f>'02-Mapa de riesgo'!Z341</f>
        <v>Preventivo</v>
      </c>
      <c r="O340" s="448" t="str">
        <f>'02-Mapa de riesgo'!AB341</f>
        <v>ACEPTABLE</v>
      </c>
      <c r="P340" s="157"/>
      <c r="Q340" s="210" t="str">
        <f>'02-Mapa de riesgo'!AG341</f>
        <v>ASUMIR</v>
      </c>
      <c r="R340" s="210">
        <f>'02-Mapa de riesgo'!AH341</f>
        <v>0</v>
      </c>
      <c r="S340" s="211">
        <f>'02-Mapa de riesgo'!AJ341</f>
        <v>0</v>
      </c>
      <c r="T340" s="156"/>
      <c r="U340" s="157"/>
      <c r="V340" s="157"/>
      <c r="W340" s="465"/>
      <c r="X340" s="59"/>
    </row>
    <row r="341" spans="1:24" ht="12.75" customHeight="1" x14ac:dyDescent="0.2">
      <c r="A341" s="443"/>
      <c r="B341" s="443"/>
      <c r="C341" s="443"/>
      <c r="D341" s="443"/>
      <c r="E341" s="443"/>
      <c r="F341" s="443"/>
      <c r="G341" s="443"/>
      <c r="H341" s="446"/>
      <c r="I341" s="446"/>
      <c r="J341" s="236">
        <f>'02-Mapa de riesgo'!G342</f>
        <v>0</v>
      </c>
      <c r="K341" s="207">
        <f>'02-Mapa de riesgo'!L342</f>
        <v>0</v>
      </c>
      <c r="L341" s="207">
        <f>'02-Mapa de riesgo'!Q342</f>
        <v>0</v>
      </c>
      <c r="M341" s="208">
        <f>'02-Mapa de riesgo'!U342</f>
        <v>0</v>
      </c>
      <c r="N341" s="208">
        <f>'02-Mapa de riesgo'!Z342</f>
        <v>0</v>
      </c>
      <c r="O341" s="449"/>
      <c r="P341" s="157"/>
      <c r="Q341" s="210">
        <f>'02-Mapa de riesgo'!AG342</f>
        <v>0</v>
      </c>
      <c r="R341" s="210">
        <f>'02-Mapa de riesgo'!AH342</f>
        <v>0</v>
      </c>
      <c r="S341" s="211">
        <f>'02-Mapa de riesgo'!AJ342</f>
        <v>0</v>
      </c>
      <c r="T341" s="156"/>
      <c r="U341" s="157"/>
      <c r="V341" s="157"/>
      <c r="W341" s="452"/>
      <c r="X341" s="59"/>
    </row>
    <row r="342" spans="1:24" ht="12.75" customHeight="1" x14ac:dyDescent="0.2">
      <c r="A342" s="444"/>
      <c r="B342" s="444"/>
      <c r="C342" s="444"/>
      <c r="D342" s="444"/>
      <c r="E342" s="444"/>
      <c r="F342" s="444"/>
      <c r="G342" s="444"/>
      <c r="H342" s="447"/>
      <c r="I342" s="447"/>
      <c r="J342" s="236">
        <f>'02-Mapa de riesgo'!G343</f>
        <v>0</v>
      </c>
      <c r="K342" s="207">
        <f>'02-Mapa de riesgo'!L343</f>
        <v>0</v>
      </c>
      <c r="L342" s="207">
        <f>'02-Mapa de riesgo'!Q343</f>
        <v>0</v>
      </c>
      <c r="M342" s="208">
        <f>'02-Mapa de riesgo'!U343</f>
        <v>0</v>
      </c>
      <c r="N342" s="208">
        <f>'02-Mapa de riesgo'!Z343</f>
        <v>0</v>
      </c>
      <c r="O342" s="450"/>
      <c r="P342" s="157"/>
      <c r="Q342" s="210">
        <f>'02-Mapa de riesgo'!AG343</f>
        <v>0</v>
      </c>
      <c r="R342" s="210">
        <f>'02-Mapa de riesgo'!AH343</f>
        <v>0</v>
      </c>
      <c r="S342" s="211">
        <f>'02-Mapa de riesgo'!AJ343</f>
        <v>0</v>
      </c>
      <c r="T342" s="156"/>
      <c r="U342" s="157"/>
      <c r="V342" s="157"/>
      <c r="W342" s="453"/>
      <c r="X342" s="59"/>
    </row>
    <row r="343" spans="1:24" ht="12.75" customHeight="1" x14ac:dyDescent="0.2">
      <c r="A343" s="454">
        <v>112</v>
      </c>
      <c r="B343" s="454" t="str">
        <f>'01-Mapa de Riesgos'!D254</f>
        <v>EXTENSIÓN_PROYECCIÓN_SOCIAL</v>
      </c>
      <c r="C343" s="455" t="str">
        <f>+'01-Mapa de Riesgos'!F254</f>
        <v>NO</v>
      </c>
      <c r="D343" s="455" t="str">
        <f>'01-Mapa de Riesgos'!J254</f>
        <v>Gestión</v>
      </c>
      <c r="E343" s="456" t="str">
        <f>'01-Mapa de Riesgos'!N344</f>
        <v>Posibilidad de afectación reputacional  por perdida de la validez de los resultados del laboratorio,    debido a no  tener en cuenta todos los factores en la verificación / validación del método, evaluación de la incertidumbre en el laboratorio y la aplicación de los controles de aseguramiento de la validez de los resultados.</v>
      </c>
      <c r="F343" s="442" t="str">
        <f>'02-Mapa de riesgo'!AD344</f>
        <v>LEVE</v>
      </c>
      <c r="G343" s="442" t="str">
        <f>'02-Mapa de riesgo'!AE344</f>
        <v>No. Total de actividades -No. desviaciones detectadas en actividades de aseguramiento de la validez de los resultados / No. total de actividades de aseguramiento de la validez de los resultados realizadas.*100</v>
      </c>
      <c r="H343" s="464"/>
      <c r="I343" s="464"/>
      <c r="J343" s="236" t="str">
        <f>'02-Mapa de riesgo'!G344</f>
        <v>Verificación de métodos de ensayo para el  alcance conforme al documento normativo aplicable, incluyendo:
- Planificación del plan de verificación.
- Ejecución del plan de verificación.
- Elaboración y aprobación del informe de verificación.
- Verificación de la evaluación de la incertidumbre.</v>
      </c>
      <c r="K343" s="207">
        <f>'02-Mapa de riesgo'!L344</f>
        <v>0</v>
      </c>
      <c r="L343" s="207" t="str">
        <f>'02-Mapa de riesgo'!Q344</f>
        <v>Transitorio</v>
      </c>
      <c r="M343" s="208" t="str">
        <f>'02-Mapa de riesgo'!U344</f>
        <v>Oportuno</v>
      </c>
      <c r="N343" s="208" t="str">
        <f>'02-Mapa de riesgo'!Z344</f>
        <v>Preventivo</v>
      </c>
      <c r="O343" s="448" t="str">
        <f>'02-Mapa de riesgo'!AB344</f>
        <v>ACEPTABLE</v>
      </c>
      <c r="P343" s="157"/>
      <c r="Q343" s="210" t="str">
        <f>'02-Mapa de riesgo'!AG344</f>
        <v>ASUMIR</v>
      </c>
      <c r="R343" s="210">
        <f>'02-Mapa de riesgo'!AH344</f>
        <v>0</v>
      </c>
      <c r="S343" s="211">
        <f>'02-Mapa de riesgo'!AJ344</f>
        <v>0</v>
      </c>
      <c r="T343" s="156"/>
      <c r="U343" s="157"/>
      <c r="V343" s="157"/>
      <c r="W343" s="465"/>
      <c r="X343" s="59"/>
    </row>
    <row r="344" spans="1:24" ht="12.75" customHeight="1" x14ac:dyDescent="0.2">
      <c r="A344" s="443"/>
      <c r="B344" s="443"/>
      <c r="C344" s="443"/>
      <c r="D344" s="443"/>
      <c r="E344" s="443"/>
      <c r="F344" s="443"/>
      <c r="G344" s="443"/>
      <c r="H344" s="446"/>
      <c r="I344" s="446"/>
      <c r="J344" s="236" t="str">
        <f>'02-Mapa de riesgo'!G345</f>
        <v>Implementación de controles internos de calidad analítica mediante el uso de materiales de referencia, comprobaciones funcionales del equipamiento y análisis mediante gráficos de control.</v>
      </c>
      <c r="K344" s="207">
        <f>'02-Mapa de riesgo'!L345</f>
        <v>0</v>
      </c>
      <c r="L344" s="207" t="str">
        <f>'02-Mapa de riesgo'!Q345</f>
        <v>Transitorio</v>
      </c>
      <c r="M344" s="208" t="str">
        <f>'02-Mapa de riesgo'!U345</f>
        <v>Oportuno</v>
      </c>
      <c r="N344" s="208" t="str">
        <f>'02-Mapa de riesgo'!Z345</f>
        <v>Preventivo</v>
      </c>
      <c r="O344" s="449"/>
      <c r="P344" s="157"/>
      <c r="Q344" s="210" t="str">
        <f>'02-Mapa de riesgo'!AG345</f>
        <v>ASUMIR</v>
      </c>
      <c r="R344" s="210">
        <f>'02-Mapa de riesgo'!AH345</f>
        <v>0</v>
      </c>
      <c r="S344" s="211">
        <f>'02-Mapa de riesgo'!AJ345</f>
        <v>0</v>
      </c>
      <c r="T344" s="156"/>
      <c r="U344" s="157"/>
      <c r="V344" s="157"/>
      <c r="W344" s="452"/>
      <c r="X344" s="59"/>
    </row>
    <row r="345" spans="1:24" ht="12.75" customHeight="1" x14ac:dyDescent="0.2">
      <c r="A345" s="444"/>
      <c r="B345" s="444"/>
      <c r="C345" s="444"/>
      <c r="D345" s="444"/>
      <c r="E345" s="444"/>
      <c r="F345" s="444"/>
      <c r="G345" s="444"/>
      <c r="H345" s="447"/>
      <c r="I345" s="447"/>
      <c r="J345" s="236" t="str">
        <f>'02-Mapa de riesgo'!G346</f>
        <v>Participación y seguimiento al plan de ensayos de aptitud o comparaciones interlaboratorio para la evaluación externa del desempeño analítico.</v>
      </c>
      <c r="K345" s="207">
        <f>'02-Mapa de riesgo'!L346</f>
        <v>0</v>
      </c>
      <c r="L345" s="207" t="str">
        <f>'02-Mapa de riesgo'!Q346</f>
        <v>Transitorio</v>
      </c>
      <c r="M345" s="208" t="str">
        <f>'02-Mapa de riesgo'!U346</f>
        <v>Oportuno</v>
      </c>
      <c r="N345" s="208" t="str">
        <f>'02-Mapa de riesgo'!Z346</f>
        <v>Preventivo</v>
      </c>
      <c r="O345" s="450"/>
      <c r="P345" s="157"/>
      <c r="Q345" s="210" t="str">
        <f>'02-Mapa de riesgo'!AG346</f>
        <v>ASUMIR</v>
      </c>
      <c r="R345" s="210">
        <f>'02-Mapa de riesgo'!AH346</f>
        <v>0</v>
      </c>
      <c r="S345" s="211">
        <f>'02-Mapa de riesgo'!AJ346</f>
        <v>0</v>
      </c>
      <c r="T345" s="156"/>
      <c r="U345" s="157"/>
      <c r="V345" s="157"/>
      <c r="W345" s="453"/>
      <c r="X345" s="59"/>
    </row>
    <row r="346" spans="1:24" ht="12.75" customHeight="1" x14ac:dyDescent="0.2">
      <c r="A346" s="454">
        <v>113</v>
      </c>
      <c r="B346" s="454" t="str">
        <f>'01-Mapa de Riesgos'!D257</f>
        <v>ADMINISTRACIÓN_INSTITUCIONAL</v>
      </c>
      <c r="C346" s="455" t="str">
        <f>+'01-Mapa de Riesgos'!F257</f>
        <v>NO</v>
      </c>
      <c r="D346" s="455" t="str">
        <f>'01-Mapa de Riesgos'!J257</f>
        <v>Gestión</v>
      </c>
      <c r="E346" s="456" t="str">
        <f>'01-Mapa de Riesgos'!N347</f>
        <v xml:space="preserve">Posibilidad de pérdida reputacional  por pérdida de la imparcialidad de los funcionarios,   debido a soborno, orden de un superior sobre el resultado del ensayo </v>
      </c>
      <c r="F346" s="442" t="str">
        <f>'02-Mapa de riesgo'!AD347</f>
        <v>LEVE</v>
      </c>
      <c r="G346" s="442" t="str">
        <f>'02-Mapa de riesgo'!AE347</f>
        <v># de informes con pérdida de la imparcialidad/ # de informes expedidos por el laboratorio</v>
      </c>
      <c r="H346" s="464"/>
      <c r="I346" s="464"/>
      <c r="J346" s="236" t="str">
        <f>'02-Mapa de riesgo'!G347</f>
        <v>Firma de cada funcionario del:
- Acta de compromiso ético
- Declaración de impedimento
- Compromiso de confidencialidad</v>
      </c>
      <c r="K346" s="207">
        <f>'02-Mapa de riesgo'!L347</f>
        <v>0</v>
      </c>
      <c r="L346" s="207" t="str">
        <f>'02-Mapa de riesgo'!Q347</f>
        <v>Profesional administrativo</v>
      </c>
      <c r="M346" s="208" t="str">
        <f>'02-Mapa de riesgo'!U347</f>
        <v>Oportuno</v>
      </c>
      <c r="N346" s="208" t="str">
        <f>'02-Mapa de riesgo'!Z347</f>
        <v>Preventivo</v>
      </c>
      <c r="O346" s="448" t="str">
        <f>'02-Mapa de riesgo'!AB347</f>
        <v>ACEPTABLE</v>
      </c>
      <c r="P346" s="157"/>
      <c r="Q346" s="210" t="str">
        <f>'02-Mapa de riesgo'!AG347</f>
        <v>ASUMIR</v>
      </c>
      <c r="R346" s="210">
        <f>'02-Mapa de riesgo'!AH347</f>
        <v>0</v>
      </c>
      <c r="S346" s="211">
        <f>'02-Mapa de riesgo'!AJ347</f>
        <v>0</v>
      </c>
      <c r="T346" s="156"/>
      <c r="U346" s="157"/>
      <c r="V346" s="157"/>
      <c r="W346" s="465"/>
      <c r="X346" s="59"/>
    </row>
    <row r="347" spans="1:24" ht="12.75" customHeight="1" x14ac:dyDescent="0.2">
      <c r="A347" s="443"/>
      <c r="B347" s="443"/>
      <c r="C347" s="443"/>
      <c r="D347" s="443"/>
      <c r="E347" s="443"/>
      <c r="F347" s="443"/>
      <c r="G347" s="443"/>
      <c r="H347" s="446"/>
      <c r="I347" s="446"/>
      <c r="J347" s="236" t="str">
        <f>'02-Mapa de riesgo'!G348</f>
        <v>Personal autorizado para  comunicaciones con el cliente es diferente al personal autorizado para realizar la ejecución de lo ensayos</v>
      </c>
      <c r="K347" s="207">
        <f>'02-Mapa de riesgo'!L348</f>
        <v>0</v>
      </c>
      <c r="L347" s="207" t="str">
        <f>'02-Mapa de riesgo'!Q348</f>
        <v>Profesional administrativo</v>
      </c>
      <c r="M347" s="208" t="str">
        <f>'02-Mapa de riesgo'!U348</f>
        <v>Oportuno</v>
      </c>
      <c r="N347" s="208" t="str">
        <f>'02-Mapa de riesgo'!Z348</f>
        <v>Preventivo</v>
      </c>
      <c r="O347" s="449"/>
      <c r="P347" s="157"/>
      <c r="Q347" s="210" t="str">
        <f>'02-Mapa de riesgo'!AG348</f>
        <v>ASUMIR</v>
      </c>
      <c r="R347" s="210">
        <f>'02-Mapa de riesgo'!AH348</f>
        <v>0</v>
      </c>
      <c r="S347" s="211">
        <f>'02-Mapa de riesgo'!AJ348</f>
        <v>0</v>
      </c>
      <c r="T347" s="156"/>
      <c r="U347" s="157"/>
      <c r="V347" s="157"/>
      <c r="W347" s="452"/>
      <c r="X347" s="59"/>
    </row>
    <row r="348" spans="1:24" ht="12.75" customHeight="1" x14ac:dyDescent="0.2">
      <c r="A348" s="444"/>
      <c r="B348" s="444"/>
      <c r="C348" s="444"/>
      <c r="D348" s="444"/>
      <c r="E348" s="444"/>
      <c r="F348" s="444"/>
      <c r="G348" s="444"/>
      <c r="H348" s="447"/>
      <c r="I348" s="447"/>
      <c r="J348" s="236">
        <f>'02-Mapa de riesgo'!G349</f>
        <v>0</v>
      </c>
      <c r="K348" s="207">
        <f>'02-Mapa de riesgo'!L349</f>
        <v>0</v>
      </c>
      <c r="L348" s="207">
        <f>'02-Mapa de riesgo'!Q349</f>
        <v>0</v>
      </c>
      <c r="M348" s="208">
        <f>'02-Mapa de riesgo'!U349</f>
        <v>0</v>
      </c>
      <c r="N348" s="208">
        <f>'02-Mapa de riesgo'!Z349</f>
        <v>0</v>
      </c>
      <c r="O348" s="450"/>
      <c r="P348" s="157"/>
      <c r="Q348" s="210" t="str">
        <f>'02-Mapa de riesgo'!AG349</f>
        <v>ASUMIR</v>
      </c>
      <c r="R348" s="210">
        <f>'02-Mapa de riesgo'!AH349</f>
        <v>0</v>
      </c>
      <c r="S348" s="211">
        <f>'02-Mapa de riesgo'!AJ349</f>
        <v>0</v>
      </c>
      <c r="T348" s="156"/>
      <c r="U348" s="157"/>
      <c r="V348" s="157"/>
      <c r="W348" s="453"/>
      <c r="X348" s="59"/>
    </row>
    <row r="349" spans="1:24" ht="12.75" customHeight="1" x14ac:dyDescent="0.2">
      <c r="A349" s="454">
        <v>114</v>
      </c>
      <c r="B349" s="454" t="str">
        <f>'01-Mapa de Riesgos'!D260</f>
        <v>DOCENCIA</v>
      </c>
      <c r="C349" s="455" t="str">
        <f>+'01-Mapa de Riesgos'!F260</f>
        <v>NO</v>
      </c>
      <c r="D349" s="455" t="str">
        <f>'01-Mapa de Riesgos'!J260</f>
        <v>Gestión</v>
      </c>
      <c r="E349" s="456" t="str">
        <f>'01-Mapa de Riesgos'!N350</f>
        <v>Posibilidad de afectación reputacional  por pérdida de la validez de los resultados del laboratorio   debido a toma de datos con un equipo defectusoso</v>
      </c>
      <c r="F349" s="442" t="str">
        <f>'02-Mapa de riesgo'!AD350</f>
        <v>LEVE</v>
      </c>
      <c r="G349" s="442" t="str">
        <f>'02-Mapa de riesgo'!AE350</f>
        <v>% de cumplimiento del plan de calibración, verificación y mantenimiento</v>
      </c>
      <c r="H349" s="464"/>
      <c r="I349" s="464"/>
      <c r="J349" s="236" t="str">
        <f>'02-Mapa de riesgo'!G350</f>
        <v xml:space="preserve">Verificaciones intermedias de acuerdo al instructivo de manejo de equipos mantenimientos y verificaciones del LPEA
 </v>
      </c>
      <c r="K349" s="207">
        <f>'02-Mapa de riesgo'!L350</f>
        <v>0</v>
      </c>
      <c r="L349" s="207" t="str">
        <f>'02-Mapa de riesgo'!Q350</f>
        <v>Responsable técnico</v>
      </c>
      <c r="M349" s="208" t="str">
        <f>'02-Mapa de riesgo'!U350</f>
        <v>Oportuno</v>
      </c>
      <c r="N349" s="208" t="str">
        <f>'02-Mapa de riesgo'!Z350</f>
        <v>Preventivo</v>
      </c>
      <c r="O349" s="448" t="str">
        <f>'02-Mapa de riesgo'!AB350</f>
        <v>ACEPTABLE</v>
      </c>
      <c r="P349" s="157"/>
      <c r="Q349" s="210" t="str">
        <f>'02-Mapa de riesgo'!AG350</f>
        <v>ASUMIR</v>
      </c>
      <c r="R349" s="210">
        <f>'02-Mapa de riesgo'!AH350</f>
        <v>0</v>
      </c>
      <c r="S349" s="211">
        <f>'02-Mapa de riesgo'!AJ350</f>
        <v>0</v>
      </c>
      <c r="T349" s="156"/>
      <c r="U349" s="157"/>
      <c r="V349" s="157"/>
      <c r="W349" s="465"/>
      <c r="X349" s="59"/>
    </row>
    <row r="350" spans="1:24" ht="12.75" customHeight="1" x14ac:dyDescent="0.2">
      <c r="A350" s="443"/>
      <c r="B350" s="443"/>
      <c r="C350" s="443"/>
      <c r="D350" s="443"/>
      <c r="E350" s="443"/>
      <c r="F350" s="443"/>
      <c r="G350" s="443"/>
      <c r="H350" s="446"/>
      <c r="I350" s="446"/>
      <c r="J350" s="236" t="str">
        <f>'02-Mapa de riesgo'!G351</f>
        <v>Plan de calibración, verificación y mantenimiento anual con fechas de cumplimiento.</v>
      </c>
      <c r="K350" s="207">
        <f>'02-Mapa de riesgo'!L351</f>
        <v>0</v>
      </c>
      <c r="L350" s="207" t="str">
        <f>'02-Mapa de riesgo'!Q351</f>
        <v>Responsable técnico</v>
      </c>
      <c r="M350" s="208" t="str">
        <f>'02-Mapa de riesgo'!U351</f>
        <v>Oportuno</v>
      </c>
      <c r="N350" s="208" t="str">
        <f>'02-Mapa de riesgo'!Z351</f>
        <v>Preventivo</v>
      </c>
      <c r="O350" s="449"/>
      <c r="P350" s="157"/>
      <c r="Q350" s="210" t="str">
        <f>'02-Mapa de riesgo'!AG351</f>
        <v>ASUMIR</v>
      </c>
      <c r="R350" s="210">
        <f>'02-Mapa de riesgo'!AH351</f>
        <v>0</v>
      </c>
      <c r="S350" s="211">
        <f>'02-Mapa de riesgo'!AJ351</f>
        <v>0</v>
      </c>
      <c r="T350" s="156"/>
      <c r="U350" s="157"/>
      <c r="V350" s="157"/>
      <c r="W350" s="452"/>
      <c r="X350" s="59"/>
    </row>
    <row r="351" spans="1:24" ht="12.75" customHeight="1" x14ac:dyDescent="0.2">
      <c r="A351" s="444"/>
      <c r="B351" s="444"/>
      <c r="C351" s="444"/>
      <c r="D351" s="444"/>
      <c r="E351" s="444"/>
      <c r="F351" s="444"/>
      <c r="G351" s="444"/>
      <c r="H351" s="447"/>
      <c r="I351" s="447"/>
      <c r="J351" s="236" t="str">
        <f>'02-Mapa de riesgo'!G352</f>
        <v>Cálculo del intervalo de calibración</v>
      </c>
      <c r="K351" s="207">
        <f>'02-Mapa de riesgo'!L352</f>
        <v>0</v>
      </c>
      <c r="L351" s="207" t="str">
        <f>'02-Mapa de riesgo'!Q352</f>
        <v>Responsable técnico</v>
      </c>
      <c r="M351" s="208" t="str">
        <f>'02-Mapa de riesgo'!U352</f>
        <v>Oportuno</v>
      </c>
      <c r="N351" s="208" t="str">
        <f>'02-Mapa de riesgo'!Z352</f>
        <v>Preventivo</v>
      </c>
      <c r="O351" s="450"/>
      <c r="P351" s="157"/>
      <c r="Q351" s="210" t="str">
        <f>'02-Mapa de riesgo'!AG352</f>
        <v>ASUMIR</v>
      </c>
      <c r="R351" s="210">
        <f>'02-Mapa de riesgo'!AH352</f>
        <v>0</v>
      </c>
      <c r="S351" s="211">
        <f>'02-Mapa de riesgo'!AJ352</f>
        <v>0</v>
      </c>
      <c r="T351" s="156"/>
      <c r="U351" s="157"/>
      <c r="V351" s="157"/>
      <c r="W351" s="453"/>
      <c r="X351" s="59"/>
    </row>
    <row r="352" spans="1:24" ht="12.75" customHeight="1" x14ac:dyDescent="0.2">
      <c r="A352" s="454">
        <v>115</v>
      </c>
      <c r="B352" s="454" t="str">
        <f>'01-Mapa de Riesgos'!D263</f>
        <v>DOCENCIA</v>
      </c>
      <c r="C352" s="455" t="str">
        <f>+'01-Mapa de Riesgos'!F263</f>
        <v>NO</v>
      </c>
      <c r="D352" s="455" t="str">
        <f>'01-Mapa de Riesgos'!J263</f>
        <v>Gestión</v>
      </c>
      <c r="E352" s="456" t="str">
        <f>'01-Mapa de Riesgos'!N353</f>
        <v>Posibilidad de afectación reputacional  por pérdida de la validez de los resultados (Aseguramiento de la validez de los resultados)   debido al incumplimiento de las características de desempeño establecidas en los controles de calidad de los métodos de ensayo y de los ensayos de aptitud/comparaciones interlaboratorio</v>
      </c>
      <c r="F352" s="442" t="str">
        <f>'02-Mapa de riesgo'!AD353</f>
        <v>LEVE</v>
      </c>
      <c r="G352" s="442" t="str">
        <f>'02-Mapa de riesgo'!AE353</f>
        <v>(N° de controles de calidad que cumplen los criterios de aceptación establecidos / N° total de controles de calidad ejecutados en el período) × 100%</v>
      </c>
      <c r="H352" s="463"/>
      <c r="I352" s="464"/>
      <c r="J352" s="236" t="str">
        <f>'02-Mapa de riesgo'!G353</f>
        <v>Uso de equipos de referencia
Comprobaciones funcionales del equipamiento
 Implementación de gráficos de control con analisis de desviación estándar</v>
      </c>
      <c r="K352" s="207">
        <f>'02-Mapa de riesgo'!L353</f>
        <v>0</v>
      </c>
      <c r="L352" s="207" t="str">
        <f>'02-Mapa de riesgo'!Q353</f>
        <v>Responsable técnico</v>
      </c>
      <c r="M352" s="208" t="str">
        <f>'02-Mapa de riesgo'!U353</f>
        <v>Oportuno</v>
      </c>
      <c r="N352" s="208" t="str">
        <f>'02-Mapa de riesgo'!Z353</f>
        <v>Preventivo</v>
      </c>
      <c r="O352" s="448" t="str">
        <f>'02-Mapa de riesgo'!AB353</f>
        <v>ACEPTABLE</v>
      </c>
      <c r="P352" s="157"/>
      <c r="Q352" s="210" t="str">
        <f>'02-Mapa de riesgo'!AG353</f>
        <v>ASUMIR</v>
      </c>
      <c r="R352" s="210">
        <f>'02-Mapa de riesgo'!AH353</f>
        <v>0</v>
      </c>
      <c r="S352" s="211">
        <f>'02-Mapa de riesgo'!AJ353</f>
        <v>0</v>
      </c>
      <c r="T352" s="156"/>
      <c r="U352" s="157"/>
      <c r="V352" s="157"/>
      <c r="W352" s="465"/>
      <c r="X352" s="59"/>
    </row>
    <row r="353" spans="1:24" ht="12.75" customHeight="1" x14ac:dyDescent="0.2">
      <c r="A353" s="443"/>
      <c r="B353" s="443"/>
      <c r="C353" s="443"/>
      <c r="D353" s="443"/>
      <c r="E353" s="443"/>
      <c r="F353" s="443"/>
      <c r="G353" s="443"/>
      <c r="H353" s="446"/>
      <c r="I353" s="446"/>
      <c r="J353" s="236" t="str">
        <f>'02-Mapa de riesgo'!G354</f>
        <v>Monitorear la oferta de proveedores de ensayos de aptitud/Comparación interlaboratorios en la pagina oficial EPTIS</v>
      </c>
      <c r="K353" s="207">
        <f>'02-Mapa de riesgo'!L354</f>
        <v>0</v>
      </c>
      <c r="L353" s="207" t="str">
        <f>'02-Mapa de riesgo'!Q354</f>
        <v>Responsable técnico</v>
      </c>
      <c r="M353" s="208" t="str">
        <f>'02-Mapa de riesgo'!U354</f>
        <v>Oportuno</v>
      </c>
      <c r="N353" s="208" t="str">
        <f>'02-Mapa de riesgo'!Z354</f>
        <v>Preventivo</v>
      </c>
      <c r="O353" s="449"/>
      <c r="P353" s="157"/>
      <c r="Q353" s="210" t="str">
        <f>'02-Mapa de riesgo'!AG354</f>
        <v>ASUMIR</v>
      </c>
      <c r="R353" s="210">
        <f>'02-Mapa de riesgo'!AH354</f>
        <v>0</v>
      </c>
      <c r="S353" s="211">
        <f>'02-Mapa de riesgo'!AJ354</f>
        <v>0</v>
      </c>
      <c r="T353" s="156"/>
      <c r="U353" s="157"/>
      <c r="V353" s="157"/>
      <c r="W353" s="452"/>
      <c r="X353" s="59"/>
    </row>
    <row r="354" spans="1:24" ht="12.75" customHeight="1" x14ac:dyDescent="0.2">
      <c r="A354" s="444"/>
      <c r="B354" s="444"/>
      <c r="C354" s="444"/>
      <c r="D354" s="444"/>
      <c r="E354" s="444"/>
      <c r="F354" s="444"/>
      <c r="G354" s="444"/>
      <c r="H354" s="447"/>
      <c r="I354" s="447"/>
      <c r="J354" s="236" t="str">
        <f>'02-Mapa de riesgo'!G355</f>
        <v xml:space="preserve">Partipar en los programas de ensayos de aptitud
</v>
      </c>
      <c r="K354" s="207">
        <f>'02-Mapa de riesgo'!L355</f>
        <v>0</v>
      </c>
      <c r="L354" s="207" t="str">
        <f>'02-Mapa de riesgo'!Q355</f>
        <v>Responsable técnico</v>
      </c>
      <c r="M354" s="208" t="str">
        <f>'02-Mapa de riesgo'!U355</f>
        <v>Oportuno</v>
      </c>
      <c r="N354" s="208" t="str">
        <f>'02-Mapa de riesgo'!Z355</f>
        <v>Preventivo</v>
      </c>
      <c r="O354" s="450"/>
      <c r="P354" s="157"/>
      <c r="Q354" s="210" t="str">
        <f>'02-Mapa de riesgo'!AG355</f>
        <v>ASUMIR</v>
      </c>
      <c r="R354" s="210">
        <f>'02-Mapa de riesgo'!AH355</f>
        <v>0</v>
      </c>
      <c r="S354" s="211">
        <f>'02-Mapa de riesgo'!AJ355</f>
        <v>0</v>
      </c>
      <c r="T354" s="156"/>
      <c r="U354" s="157"/>
      <c r="V354" s="157"/>
      <c r="W354" s="453"/>
      <c r="X354" s="59"/>
    </row>
    <row r="355" spans="1:24" ht="12.75" customHeight="1" x14ac:dyDescent="0.2">
      <c r="A355" s="454">
        <v>116</v>
      </c>
      <c r="B355" s="454" t="str">
        <f>'01-Mapa de Riesgos'!D266</f>
        <v>DOCENCIA</v>
      </c>
      <c r="C355" s="455" t="str">
        <f>+'01-Mapa de Riesgos'!F266</f>
        <v>NO</v>
      </c>
      <c r="D355" s="455" t="str">
        <f>'01-Mapa de Riesgos'!J266</f>
        <v>Gestión</v>
      </c>
      <c r="E355" s="456" t="str">
        <f>'01-Mapa de Riesgos'!N356</f>
        <v>Posibilidad de pérdida reputacional  por pérdida de la imparcialidad de los funcionarios,   debido a soborno y conflictos de interés al prestar servicios de calibración.</v>
      </c>
      <c r="F355" s="442" t="str">
        <f>'02-Mapa de riesgo'!AD356</f>
        <v>MODERADO</v>
      </c>
      <c r="G355" s="442" t="str">
        <f>'02-Mapa de riesgo'!AE356</f>
        <v>(Número certificados con pérdida de la imparcialidad / Número certificados expedidos por el laboratorio) *100</v>
      </c>
      <c r="H355" s="463"/>
      <c r="I355" s="464"/>
      <c r="J355" s="236" t="str">
        <f>'02-Mapa de riesgo'!G356</f>
        <v>- Registro Formato: Reporte Conflicto de interés (En los casos que aplique).</v>
      </c>
      <c r="K355" s="207">
        <f>'02-Mapa de riesgo'!L356</f>
        <v>0</v>
      </c>
      <c r="L355" s="207" t="str">
        <f>'02-Mapa de riesgo'!Q356</f>
        <v>Director
Profesional Administrativo
Profesional Laboratorio</v>
      </c>
      <c r="M355" s="208" t="str">
        <f>'02-Mapa de riesgo'!U356</f>
        <v>Oportuno</v>
      </c>
      <c r="N355" s="208" t="str">
        <f>'02-Mapa de riesgo'!Z356</f>
        <v>Preventivo</v>
      </c>
      <c r="O355" s="448" t="str">
        <f>'02-Mapa de riesgo'!AB356</f>
        <v>ACEPTABLE</v>
      </c>
      <c r="P355" s="157"/>
      <c r="Q355" s="210" t="str">
        <f>'02-Mapa de riesgo'!AG356</f>
        <v>REDUCIR</v>
      </c>
      <c r="R355" s="210" t="str">
        <f>'02-Mapa de riesgo'!AH356</f>
        <v>No participar en la calibración en el caso de diligenciamiento del Reporte de Conflicto de Interés.</v>
      </c>
      <c r="S355" s="211">
        <f>'02-Mapa de riesgo'!AJ356</f>
        <v>0</v>
      </c>
      <c r="T355" s="156"/>
      <c r="U355" s="157"/>
      <c r="V355" s="157"/>
      <c r="W355" s="465"/>
      <c r="X355" s="59"/>
    </row>
    <row r="356" spans="1:24" ht="12.75" customHeight="1" x14ac:dyDescent="0.2">
      <c r="A356" s="443"/>
      <c r="B356" s="443"/>
      <c r="C356" s="443"/>
      <c r="D356" s="443"/>
      <c r="E356" s="443"/>
      <c r="F356" s="443"/>
      <c r="G356" s="443"/>
      <c r="H356" s="446"/>
      <c r="I356" s="446"/>
      <c r="J356" s="236" t="str">
        <f>'02-Mapa de riesgo'!G357</f>
        <v>- Registro Formato: Declaración de impedimento</v>
      </c>
      <c r="K356" s="207">
        <f>'02-Mapa de riesgo'!L357</f>
        <v>0</v>
      </c>
      <c r="L356" s="207" t="str">
        <f>'02-Mapa de riesgo'!Q357</f>
        <v>Director
Profesional Administrativo
Profesional Laboratorio</v>
      </c>
      <c r="M356" s="208" t="str">
        <f>'02-Mapa de riesgo'!U357</f>
        <v>Oportuno</v>
      </c>
      <c r="N356" s="208" t="str">
        <f>'02-Mapa de riesgo'!Z357</f>
        <v>Preventivo</v>
      </c>
      <c r="O356" s="449"/>
      <c r="P356" s="157"/>
      <c r="Q356" s="210" t="str">
        <f>'02-Mapa de riesgo'!AG357</f>
        <v>REDUCIR</v>
      </c>
      <c r="R356" s="210" t="str">
        <f>'02-Mapa de riesgo'!AH357</f>
        <v>Seguimiento al objetivo de calidad "Mantener la imparcialidad del laboratorio" en Comité Técnico.</v>
      </c>
      <c r="S356" s="211">
        <f>'02-Mapa de riesgo'!AJ357</f>
        <v>0</v>
      </c>
      <c r="T356" s="156"/>
      <c r="U356" s="157"/>
      <c r="V356" s="157"/>
      <c r="W356" s="452"/>
      <c r="X356" s="59"/>
    </row>
    <row r="357" spans="1:24" ht="12.75" customHeight="1" x14ac:dyDescent="0.2">
      <c r="A357" s="444"/>
      <c r="B357" s="444"/>
      <c r="C357" s="444"/>
      <c r="D357" s="444"/>
      <c r="E357" s="444"/>
      <c r="F357" s="444"/>
      <c r="G357" s="444"/>
      <c r="H357" s="447"/>
      <c r="I357" s="447"/>
      <c r="J357" s="236" t="str">
        <f>'02-Mapa de riesgo'!G358</f>
        <v>- Registro Formato:
 Acta de compromiso ético</v>
      </c>
      <c r="K357" s="207">
        <f>'02-Mapa de riesgo'!L358</f>
        <v>0</v>
      </c>
      <c r="L357" s="207" t="str">
        <f>'02-Mapa de riesgo'!Q358</f>
        <v>Director
Profesional Administrativo
Profesional Laboratorio</v>
      </c>
      <c r="M357" s="208" t="str">
        <f>'02-Mapa de riesgo'!U358</f>
        <v>Oportuno</v>
      </c>
      <c r="N357" s="208" t="str">
        <f>'02-Mapa de riesgo'!Z358</f>
        <v>Preventivo</v>
      </c>
      <c r="O357" s="450"/>
      <c r="P357" s="157"/>
      <c r="Q357" s="210" t="str">
        <f>'02-Mapa de riesgo'!AG358</f>
        <v>REDUCIR</v>
      </c>
      <c r="R357" s="210" t="str">
        <f>'02-Mapa de riesgo'!AH358</f>
        <v>Resocializar la política de imparcialidad de los laboratorios.</v>
      </c>
      <c r="S357" s="211">
        <f>'02-Mapa de riesgo'!AJ358</f>
        <v>0</v>
      </c>
      <c r="T357" s="156"/>
      <c r="U357" s="157"/>
      <c r="V357" s="157"/>
      <c r="W357" s="453"/>
      <c r="X357" s="59"/>
    </row>
    <row r="358" spans="1:24" ht="12.75" customHeight="1" x14ac:dyDescent="0.2">
      <c r="A358" s="454">
        <v>117</v>
      </c>
      <c r="B358" s="454" t="str">
        <f>'01-Mapa de Riesgos'!D269</f>
        <v>DOCENCIA</v>
      </c>
      <c r="C358" s="455" t="str">
        <f>+'01-Mapa de Riesgos'!F269</f>
        <v>NO</v>
      </c>
      <c r="D358" s="455" t="str">
        <f>'01-Mapa de Riesgos'!J269</f>
        <v>Gestión</v>
      </c>
      <c r="E358" s="456" t="str">
        <f>'01-Mapa de Riesgos'!N359</f>
        <v>Posibilidad de afectación reputacional  por obtener resultados no satisfactorios en ensayos de aptitud,   debido a deficiencias en la competencia técnica del personal participante, una implementación inadecuada del método de calibración o fallas en los patrones utilizados.</v>
      </c>
      <c r="F358" s="442" t="str">
        <f>'02-Mapa de riesgo'!AD359</f>
        <v>LEVE</v>
      </c>
      <c r="G358" s="442" t="str">
        <f>'02-Mapa de riesgo'!AE359</f>
        <v>(Número ensayos de aptitud no satisfactorios / Número ensayos de aptitud total) *100</v>
      </c>
      <c r="H358" s="464"/>
      <c r="I358" s="464"/>
      <c r="J358" s="236" t="str">
        <f>'02-Mapa de riesgo'!G359</f>
        <v>- Registro Formatos: Seguimiento a la Competencia Técnica del Personal y Programa Anual de Capacitación</v>
      </c>
      <c r="K358" s="207">
        <f>'02-Mapa de riesgo'!L359</f>
        <v>0</v>
      </c>
      <c r="L358" s="207" t="str">
        <f>'02-Mapa de riesgo'!Q359</f>
        <v>Director</v>
      </c>
      <c r="M358" s="208" t="str">
        <f>'02-Mapa de riesgo'!U359</f>
        <v>Oportuno</v>
      </c>
      <c r="N358" s="208" t="str">
        <f>'02-Mapa de riesgo'!Z359</f>
        <v>Preventivo</v>
      </c>
      <c r="O358" s="448" t="str">
        <f>'02-Mapa de riesgo'!AB359</f>
        <v>ACEPTABLE</v>
      </c>
      <c r="P358" s="157"/>
      <c r="Q358" s="210" t="str">
        <f>'02-Mapa de riesgo'!AG359</f>
        <v>ASUMIR</v>
      </c>
      <c r="R358" s="210">
        <f>'02-Mapa de riesgo'!AH359</f>
        <v>0</v>
      </c>
      <c r="S358" s="211">
        <f>'02-Mapa de riesgo'!AJ359</f>
        <v>0</v>
      </c>
      <c r="T358" s="156"/>
      <c r="U358" s="157"/>
      <c r="V358" s="157"/>
      <c r="W358" s="465"/>
      <c r="X358" s="59"/>
    </row>
    <row r="359" spans="1:24" ht="12.75" customHeight="1" x14ac:dyDescent="0.2">
      <c r="A359" s="443"/>
      <c r="B359" s="443"/>
      <c r="C359" s="443"/>
      <c r="D359" s="443"/>
      <c r="E359" s="443"/>
      <c r="F359" s="443"/>
      <c r="G359" s="443"/>
      <c r="H359" s="446"/>
      <c r="I359" s="446"/>
      <c r="J359" s="236" t="str">
        <f>'02-Mapa de riesgo'!G360</f>
        <v>- Registro Formato: Verificación y Validación de Métodos</v>
      </c>
      <c r="K359" s="207">
        <f>'02-Mapa de riesgo'!L360</f>
        <v>0</v>
      </c>
      <c r="L359" s="207" t="str">
        <f>'02-Mapa de riesgo'!Q360</f>
        <v>Director</v>
      </c>
      <c r="M359" s="208" t="str">
        <f>'02-Mapa de riesgo'!U360</f>
        <v>Oportuno</v>
      </c>
      <c r="N359" s="208" t="str">
        <f>'02-Mapa de riesgo'!Z360</f>
        <v>Preventivo</v>
      </c>
      <c r="O359" s="449"/>
      <c r="P359" s="157"/>
      <c r="Q359" s="210" t="str">
        <f>'02-Mapa de riesgo'!AG360</f>
        <v>ASUMIR</v>
      </c>
      <c r="R359" s="210">
        <f>'02-Mapa de riesgo'!AH360</f>
        <v>0</v>
      </c>
      <c r="S359" s="211">
        <f>'02-Mapa de riesgo'!AJ360</f>
        <v>0</v>
      </c>
      <c r="T359" s="156"/>
      <c r="U359" s="157"/>
      <c r="V359" s="157"/>
      <c r="W359" s="452"/>
      <c r="X359" s="59"/>
    </row>
    <row r="360" spans="1:24" ht="12.75" customHeight="1" x14ac:dyDescent="0.2">
      <c r="A360" s="444"/>
      <c r="B360" s="444"/>
      <c r="C360" s="444"/>
      <c r="D360" s="444"/>
      <c r="E360" s="444"/>
      <c r="F360" s="444"/>
      <c r="G360" s="444"/>
      <c r="H360" s="447"/>
      <c r="I360" s="447"/>
      <c r="J360" s="236" t="str">
        <f>'02-Mapa de riesgo'!G361</f>
        <v>- Registro y Seguimiento del Formato Plan de calibración, verificación y mantenimiento de patrones</v>
      </c>
      <c r="K360" s="207">
        <f>'02-Mapa de riesgo'!L361</f>
        <v>0</v>
      </c>
      <c r="L360" s="207" t="str">
        <f>'02-Mapa de riesgo'!Q361</f>
        <v>Director y Profesional Administrativo</v>
      </c>
      <c r="M360" s="208" t="str">
        <f>'02-Mapa de riesgo'!U361</f>
        <v>Oportuno</v>
      </c>
      <c r="N360" s="208" t="str">
        <f>'02-Mapa de riesgo'!Z361</f>
        <v>Preventivo</v>
      </c>
      <c r="O360" s="450"/>
      <c r="P360" s="157"/>
      <c r="Q360" s="210" t="str">
        <f>'02-Mapa de riesgo'!AG361</f>
        <v>ASUMIR</v>
      </c>
      <c r="R360" s="210">
        <f>'02-Mapa de riesgo'!AH361</f>
        <v>0</v>
      </c>
      <c r="S360" s="211">
        <f>'02-Mapa de riesgo'!AJ361</f>
        <v>0</v>
      </c>
      <c r="T360" s="156"/>
      <c r="U360" s="157"/>
      <c r="V360" s="157"/>
      <c r="W360" s="453"/>
      <c r="X360" s="59"/>
    </row>
    <row r="361" spans="1:24" ht="12.75" customHeight="1" x14ac:dyDescent="0.2">
      <c r="A361" s="454">
        <v>118</v>
      </c>
      <c r="B361" s="454" t="str">
        <f>'01-Mapa de Riesgos'!D272</f>
        <v>DOCENCIA</v>
      </c>
      <c r="C361" s="455" t="str">
        <f>+'01-Mapa de Riesgos'!F272</f>
        <v>NO</v>
      </c>
      <c r="D361" s="455" t="str">
        <f>'01-Mapa de Riesgos'!J272</f>
        <v>Gestión</v>
      </c>
      <c r="E361" s="456" t="str">
        <f>'01-Mapa de Riesgos'!N362</f>
        <v>Posibilidad de afectación reputacional  por pérdida de la validez de los resultados,   debido a  falta de trazabilidad metrológica adecuada, métodos de calibración mal implementados, patrones fuera de especificación, condiciones ambientales inadecuadas o deficiencias en la competencia técnica del personal.</v>
      </c>
      <c r="F361" s="442" t="str">
        <f>'02-Mapa de riesgo'!AD362</f>
        <v>MODERADO</v>
      </c>
      <c r="G361" s="442" t="str">
        <f>'02-Mapa de riesgo'!AE362</f>
        <v>(Número de certificados con pérdida de la validez de los resultados / Número total de certificados) *100</v>
      </c>
      <c r="H361" s="464"/>
      <c r="I361" s="464"/>
      <c r="J361" s="236" t="str">
        <f>'02-Mapa de riesgo'!G362</f>
        <v>- Registro y Seguimiento de los Formatos:
Plan de calibración, verificación y mantenimiento de patrones.</v>
      </c>
      <c r="K361" s="207">
        <f>'02-Mapa de riesgo'!L362</f>
        <v>0</v>
      </c>
      <c r="L361" s="207" t="str">
        <f>'02-Mapa de riesgo'!Q362</f>
        <v>Director y Profesional Administrativo</v>
      </c>
      <c r="M361" s="208" t="str">
        <f>'02-Mapa de riesgo'!U362</f>
        <v>Oportuno</v>
      </c>
      <c r="N361" s="208" t="str">
        <f>'02-Mapa de riesgo'!Z362</f>
        <v>Preventivo</v>
      </c>
      <c r="O361" s="448" t="str">
        <f>'02-Mapa de riesgo'!AB362</f>
        <v>ACEPTABLE</v>
      </c>
      <c r="P361" s="157"/>
      <c r="Q361" s="210" t="str">
        <f>'02-Mapa de riesgo'!AG362</f>
        <v>REDUCIR</v>
      </c>
      <c r="R361" s="210" t="str">
        <f>'02-Mapa de riesgo'!AH362</f>
        <v>Ejecutar:
*Comparación intralaboratorio.
*Programa anual de capacitación.</v>
      </c>
      <c r="S361" s="211">
        <f>'02-Mapa de riesgo'!AJ362</f>
        <v>0</v>
      </c>
      <c r="T361" s="156"/>
      <c r="U361" s="157"/>
      <c r="V361" s="157"/>
      <c r="W361" s="465"/>
      <c r="X361" s="59"/>
    </row>
    <row r="362" spans="1:24" ht="12.75" customHeight="1" x14ac:dyDescent="0.2">
      <c r="A362" s="443"/>
      <c r="B362" s="443"/>
      <c r="C362" s="443"/>
      <c r="D362" s="443"/>
      <c r="E362" s="443"/>
      <c r="F362" s="443"/>
      <c r="G362" s="443"/>
      <c r="H362" s="446"/>
      <c r="I362" s="446"/>
      <c r="J362" s="236" t="str">
        <f>'02-Mapa de riesgo'!G363</f>
        <v>- Registro Formatos: Verificación y Validación de Métodos.</v>
      </c>
      <c r="K362" s="207">
        <f>'02-Mapa de riesgo'!L363</f>
        <v>0</v>
      </c>
      <c r="L362" s="207" t="str">
        <f>'02-Mapa de riesgo'!Q363</f>
        <v>Director</v>
      </c>
      <c r="M362" s="208" t="str">
        <f>'02-Mapa de riesgo'!U363</f>
        <v>Oportuno</v>
      </c>
      <c r="N362" s="208" t="str">
        <f>'02-Mapa de riesgo'!Z363</f>
        <v>Preventivo</v>
      </c>
      <c r="O362" s="449"/>
      <c r="P362" s="157"/>
      <c r="Q362" s="210" t="str">
        <f>'02-Mapa de riesgo'!AG363</f>
        <v>REDUCIR</v>
      </c>
      <c r="R362" s="210" t="str">
        <f>'02-Mapa de riesgo'!AH363</f>
        <v>*Realizar supervisión del personal técnico.</v>
      </c>
      <c r="S362" s="211">
        <f>'02-Mapa de riesgo'!AJ363</f>
        <v>0</v>
      </c>
      <c r="T362" s="156"/>
      <c r="U362" s="157"/>
      <c r="V362" s="157"/>
      <c r="W362" s="452"/>
      <c r="X362" s="59"/>
    </row>
    <row r="363" spans="1:24" ht="12.75" customHeight="1" x14ac:dyDescent="0.2">
      <c r="A363" s="444"/>
      <c r="B363" s="444"/>
      <c r="C363" s="444"/>
      <c r="D363" s="444"/>
      <c r="E363" s="444"/>
      <c r="F363" s="444"/>
      <c r="G363" s="444"/>
      <c r="H363" s="447"/>
      <c r="I363" s="447"/>
      <c r="J363" s="236" t="str">
        <f>'02-Mapa de riesgo'!G364</f>
        <v>- Registro Formato: Condiciones Ambientales</v>
      </c>
      <c r="K363" s="207">
        <f>'02-Mapa de riesgo'!L364</f>
        <v>0</v>
      </c>
      <c r="L363" s="207" t="str">
        <f>'02-Mapa de riesgo'!Q364</f>
        <v>Director</v>
      </c>
      <c r="M363" s="208" t="str">
        <f>'02-Mapa de riesgo'!U364</f>
        <v>Oportuno</v>
      </c>
      <c r="N363" s="208" t="str">
        <f>'02-Mapa de riesgo'!Z364</f>
        <v>Preventivo</v>
      </c>
      <c r="O363" s="450"/>
      <c r="P363" s="157"/>
      <c r="Q363" s="210" t="str">
        <f>'02-Mapa de riesgo'!AG364</f>
        <v>REDUCIR</v>
      </c>
      <c r="R363" s="210" t="str">
        <f>'02-Mapa de riesgo'!AH364</f>
        <v>Cumplir con el Instructivo  de instalaciones y condiciones ambientales.</v>
      </c>
      <c r="S363" s="211">
        <f>'02-Mapa de riesgo'!AJ364</f>
        <v>0</v>
      </c>
      <c r="T363" s="156"/>
      <c r="U363" s="157"/>
      <c r="V363" s="157"/>
      <c r="W363" s="453"/>
      <c r="X363" s="59"/>
    </row>
    <row r="364" spans="1:24" ht="12.75" customHeight="1" x14ac:dyDescent="0.2">
      <c r="A364" s="454">
        <v>119</v>
      </c>
      <c r="B364" s="454" t="str">
        <f>'01-Mapa de Riesgos'!D275</f>
        <v>DOCENCIA</v>
      </c>
      <c r="C364" s="455" t="str">
        <f>+'01-Mapa de Riesgos'!F275</f>
        <v>NO</v>
      </c>
      <c r="D364" s="455" t="str">
        <f>'01-Mapa de Riesgos'!J275</f>
        <v>Gestión</v>
      </c>
      <c r="E364" s="456" t="str">
        <f>'01-Mapa de Riesgos'!N365</f>
        <v>Posibilidad de afectación reputacional  por pérdida de la validez de los resultados,   debido a aplicación inadecuada de la Regla de decisión seleccionada por el cliente.</v>
      </c>
      <c r="F364" s="442" t="str">
        <f>'02-Mapa de riesgo'!AD365</f>
        <v>LEVE</v>
      </c>
      <c r="G364" s="442" t="str">
        <f>'02-Mapa de riesgo'!AE365</f>
        <v>(Número de certificados con declaración de conformidad equivocada / Número de certificados con declaración de conformidad) *100</v>
      </c>
      <c r="H364" s="463"/>
      <c r="I364" s="464"/>
      <c r="J364" s="236" t="str">
        <f>'02-Mapa de riesgo'!G365</f>
        <v>Revisión técnica (gráfica) de la declaración de conformidad en los certificados de calibración que la incluyen</v>
      </c>
      <c r="K364" s="207">
        <f>'02-Mapa de riesgo'!L365</f>
        <v>0</v>
      </c>
      <c r="L364" s="207" t="str">
        <f>'02-Mapa de riesgo'!Q365</f>
        <v>Director</v>
      </c>
      <c r="M364" s="208" t="str">
        <f>'02-Mapa de riesgo'!U365</f>
        <v>Oportuno</v>
      </c>
      <c r="N364" s="208" t="str">
        <f>'02-Mapa de riesgo'!Z365</f>
        <v>Preventivo</v>
      </c>
      <c r="O364" s="448" t="str">
        <f>'02-Mapa de riesgo'!AB365</f>
        <v>ACEPTABLE</v>
      </c>
      <c r="P364" s="157"/>
      <c r="Q364" s="210" t="str">
        <f>'02-Mapa de riesgo'!AG365</f>
        <v>ASUMIR</v>
      </c>
      <c r="R364" s="210">
        <f>'02-Mapa de riesgo'!AH365</f>
        <v>0</v>
      </c>
      <c r="S364" s="211">
        <f>'02-Mapa de riesgo'!AJ365</f>
        <v>0</v>
      </c>
      <c r="T364" s="156"/>
      <c r="U364" s="157"/>
      <c r="V364" s="157"/>
      <c r="W364" s="465"/>
      <c r="X364" s="59"/>
    </row>
    <row r="365" spans="1:24" ht="12.75" customHeight="1" x14ac:dyDescent="0.2">
      <c r="A365" s="443"/>
      <c r="B365" s="443"/>
      <c r="C365" s="443"/>
      <c r="D365" s="443"/>
      <c r="E365" s="443"/>
      <c r="F365" s="443"/>
      <c r="G365" s="443"/>
      <c r="H365" s="446"/>
      <c r="I365" s="446"/>
      <c r="J365" s="236">
        <f>'02-Mapa de riesgo'!G366</f>
        <v>0</v>
      </c>
      <c r="K365" s="207">
        <f>'02-Mapa de riesgo'!L366</f>
        <v>0</v>
      </c>
      <c r="L365" s="207">
        <f>'02-Mapa de riesgo'!Q366</f>
        <v>0</v>
      </c>
      <c r="M365" s="208">
        <f>'02-Mapa de riesgo'!U366</f>
        <v>0</v>
      </c>
      <c r="N365" s="208">
        <f>'02-Mapa de riesgo'!Z366</f>
        <v>0</v>
      </c>
      <c r="O365" s="449"/>
      <c r="P365" s="157"/>
      <c r="Q365" s="210">
        <f>'02-Mapa de riesgo'!AG366</f>
        <v>0</v>
      </c>
      <c r="R365" s="210">
        <f>'02-Mapa de riesgo'!AH366</f>
        <v>0</v>
      </c>
      <c r="S365" s="211">
        <f>'02-Mapa de riesgo'!AJ366</f>
        <v>0</v>
      </c>
      <c r="T365" s="156"/>
      <c r="U365" s="157"/>
      <c r="V365" s="157"/>
      <c r="W365" s="452"/>
      <c r="X365" s="59"/>
    </row>
    <row r="366" spans="1:24" ht="12.75" customHeight="1" x14ac:dyDescent="0.2">
      <c r="A366" s="444"/>
      <c r="B366" s="444"/>
      <c r="C366" s="444"/>
      <c r="D366" s="444"/>
      <c r="E366" s="444"/>
      <c r="F366" s="444"/>
      <c r="G366" s="444"/>
      <c r="H366" s="447"/>
      <c r="I366" s="447"/>
      <c r="J366" s="236">
        <f>'02-Mapa de riesgo'!G367</f>
        <v>0</v>
      </c>
      <c r="K366" s="207">
        <f>'02-Mapa de riesgo'!L367</f>
        <v>0</v>
      </c>
      <c r="L366" s="207">
        <f>'02-Mapa de riesgo'!Q367</f>
        <v>0</v>
      </c>
      <c r="M366" s="208">
        <f>'02-Mapa de riesgo'!U367</f>
        <v>0</v>
      </c>
      <c r="N366" s="208">
        <f>'02-Mapa de riesgo'!Z367</f>
        <v>0</v>
      </c>
      <c r="O366" s="450"/>
      <c r="P366" s="157"/>
      <c r="Q366" s="210">
        <f>'02-Mapa de riesgo'!AG367</f>
        <v>0</v>
      </c>
      <c r="R366" s="210">
        <f>'02-Mapa de riesgo'!AH367</f>
        <v>0</v>
      </c>
      <c r="S366" s="211">
        <f>'02-Mapa de riesgo'!AJ367</f>
        <v>0</v>
      </c>
      <c r="T366" s="156"/>
      <c r="U366" s="157"/>
      <c r="V366" s="157"/>
      <c r="W366" s="453"/>
      <c r="X366" s="59"/>
    </row>
    <row r="367" spans="1:24" ht="12.75" customHeight="1" x14ac:dyDescent="0.2">
      <c r="A367" s="454">
        <v>120</v>
      </c>
      <c r="B367" s="454" t="str">
        <f>'01-Mapa de Riesgos'!D278</f>
        <v>ADMINISTRACIÓN_INSTITUCIONAL</v>
      </c>
      <c r="C367" s="455" t="str">
        <f>+'01-Mapa de Riesgos'!F278</f>
        <v>NO</v>
      </c>
      <c r="D367" s="455" t="str">
        <f>'01-Mapa de Riesgos'!J278</f>
        <v>Gestión</v>
      </c>
      <c r="E367" s="456" t="str">
        <f>'01-Mapa de Riesgos'!N368</f>
        <v>Posibilidad de afectación económica y reputacional  por disminución de servicios por interrupción de los servicios de calibración,   debido a  condiciones ambientales inadecuadas o fallas de los patrones y equipos.</v>
      </c>
      <c r="F367" s="442" t="str">
        <f>'02-Mapa de riesgo'!AD368</f>
        <v>MODERADO</v>
      </c>
      <c r="G367" s="442" t="str">
        <f>'02-Mapa de riesgo'!AE368</f>
        <v>(Número de servicios no realizados / Número de servicios prestados) *100</v>
      </c>
      <c r="H367" s="464"/>
      <c r="I367" s="464"/>
      <c r="J367" s="236" t="str">
        <f>'02-Mapa de riesgo'!G368</f>
        <v>- Registro y Seguimiento del Formato Plan de calibración, verificación y mantenimiento de patrones</v>
      </c>
      <c r="K367" s="207">
        <f>'02-Mapa de riesgo'!L368</f>
        <v>0</v>
      </c>
      <c r="L367" s="207" t="str">
        <f>'02-Mapa de riesgo'!Q368</f>
        <v>Director y Profesional Administrativo</v>
      </c>
      <c r="M367" s="208" t="str">
        <f>'02-Mapa de riesgo'!U368</f>
        <v>Oportuno</v>
      </c>
      <c r="N367" s="208" t="str">
        <f>'02-Mapa de riesgo'!Z368</f>
        <v>Preventivo</v>
      </c>
      <c r="O367" s="448" t="str">
        <f>'02-Mapa de riesgo'!AB368</f>
        <v>ACEPTABLE</v>
      </c>
      <c r="P367" s="157"/>
      <c r="Q367" s="210" t="str">
        <f>'02-Mapa de riesgo'!AG368</f>
        <v>REDUCIR</v>
      </c>
      <c r="R367" s="210" t="str">
        <f>'02-Mapa de riesgo'!AH368</f>
        <v>Revisión de los certificados de calibración de los equipos programados en la vigencia.</v>
      </c>
      <c r="S367" s="211">
        <f>'02-Mapa de riesgo'!AJ368</f>
        <v>0</v>
      </c>
      <c r="T367" s="156"/>
      <c r="U367" s="157"/>
      <c r="V367" s="157"/>
      <c r="W367" s="465"/>
      <c r="X367" s="59"/>
    </row>
    <row r="368" spans="1:24" ht="12.75" customHeight="1" x14ac:dyDescent="0.2">
      <c r="A368" s="443"/>
      <c r="B368" s="443"/>
      <c r="C368" s="443"/>
      <c r="D368" s="443"/>
      <c r="E368" s="443"/>
      <c r="F368" s="443"/>
      <c r="G368" s="443"/>
      <c r="H368" s="446"/>
      <c r="I368" s="446"/>
      <c r="J368" s="236" t="str">
        <f>'02-Mapa de riesgo'!G369</f>
        <v>- Mantenimiento preventivo del aire acondicionado y del deshumidificador</v>
      </c>
      <c r="K368" s="207">
        <f>'02-Mapa de riesgo'!L369</f>
        <v>0</v>
      </c>
      <c r="L368" s="207" t="str">
        <f>'02-Mapa de riesgo'!Q369</f>
        <v>Gestión de Servicios Institucionales</v>
      </c>
      <c r="M368" s="208" t="str">
        <f>'02-Mapa de riesgo'!U369</f>
        <v>Oportuno</v>
      </c>
      <c r="N368" s="208" t="str">
        <f>'02-Mapa de riesgo'!Z369</f>
        <v>Preventivo</v>
      </c>
      <c r="O368" s="449"/>
      <c r="P368" s="157"/>
      <c r="Q368" s="210" t="str">
        <f>'02-Mapa de riesgo'!AG369</f>
        <v>COMPARTIR</v>
      </c>
      <c r="R368" s="210" t="str">
        <f>'02-Mapa de riesgo'!AH369</f>
        <v>Solicitar al área de Servicios Institucionales el mantenimiento de los equipos: aire acondicionado y deshumidificador.</v>
      </c>
      <c r="S368" s="211" t="str">
        <f>'02-Mapa de riesgo'!AJ369</f>
        <v>Servicios Institucionales</v>
      </c>
      <c r="T368" s="156"/>
      <c r="U368" s="157"/>
      <c r="V368" s="157"/>
      <c r="W368" s="452"/>
      <c r="X368" s="59"/>
    </row>
    <row r="369" spans="1:24" ht="12.75" customHeight="1" x14ac:dyDescent="0.2">
      <c r="A369" s="444"/>
      <c r="B369" s="444"/>
      <c r="C369" s="444"/>
      <c r="D369" s="444"/>
      <c r="E369" s="444"/>
      <c r="F369" s="444"/>
      <c r="G369" s="444"/>
      <c r="H369" s="447"/>
      <c r="I369" s="447"/>
      <c r="J369" s="236">
        <f>'02-Mapa de riesgo'!G370</f>
        <v>0</v>
      </c>
      <c r="K369" s="207">
        <f>'02-Mapa de riesgo'!L370</f>
        <v>0</v>
      </c>
      <c r="L369" s="207">
        <f>'02-Mapa de riesgo'!Q370</f>
        <v>0</v>
      </c>
      <c r="M369" s="208">
        <f>'02-Mapa de riesgo'!U370</f>
        <v>0</v>
      </c>
      <c r="N369" s="208">
        <f>'02-Mapa de riesgo'!Z370</f>
        <v>0</v>
      </c>
      <c r="O369" s="450"/>
      <c r="P369" s="157"/>
      <c r="Q369" s="210">
        <f>'02-Mapa de riesgo'!AG370</f>
        <v>0</v>
      </c>
      <c r="R369" s="210">
        <f>'02-Mapa de riesgo'!AH370</f>
        <v>0</v>
      </c>
      <c r="S369" s="211">
        <f>'02-Mapa de riesgo'!AJ370</f>
        <v>0</v>
      </c>
      <c r="T369" s="156"/>
      <c r="U369" s="157"/>
      <c r="V369" s="157"/>
      <c r="W369" s="453"/>
      <c r="X369" s="59"/>
    </row>
    <row r="370" spans="1:24" ht="12.75" customHeight="1" x14ac:dyDescent="0.2">
      <c r="A370" s="454">
        <v>121</v>
      </c>
      <c r="B370" s="454" t="e">
        <f>'01-Mapa de Riesgos'!#REF!</f>
        <v>#REF!</v>
      </c>
      <c r="C370" s="455" t="e">
        <f>+'01-Mapa de Riesgos'!#REF!</f>
        <v>#REF!</v>
      </c>
      <c r="D370" s="455" t="e">
        <f>'01-Mapa de Riesgos'!#REF!</f>
        <v>#REF!</v>
      </c>
      <c r="E370" s="456" t="str">
        <f>'01-Mapa de Riesgos'!N371</f>
        <v>Posibilidad de pérdida reputacional  por pérdida de la imparcialidad del funcionario,   debido a intereses o prejuicios para beneficiar al usuario.</v>
      </c>
      <c r="F370" s="442" t="str">
        <f>'02-Mapa de riesgo'!AD371</f>
        <v>GRAVE</v>
      </c>
      <c r="G370" s="442" t="str">
        <f>'02-Mapa de riesgo'!AE371</f>
        <v>N° Certificados con pérdida de la imparcialidad/ N° Total de informes de resultados expedidos por el laboratorio*100</v>
      </c>
      <c r="H370" s="464"/>
      <c r="I370" s="464"/>
      <c r="J370" s="236" t="str">
        <f>'02-Mapa de riesgo'!G371</f>
        <v>Firma de cada funcionario del:
- Acta de compromiso ético
- Declaración de impedimento</v>
      </c>
      <c r="K370" s="207">
        <f>'02-Mapa de riesgo'!L371</f>
        <v>0</v>
      </c>
      <c r="L370" s="207" t="str">
        <f>'02-Mapa de riesgo'!Q371</f>
        <v xml:space="preserve">Profesional </v>
      </c>
      <c r="M370" s="208" t="str">
        <f>'02-Mapa de riesgo'!U371</f>
        <v>Oportuno</v>
      </c>
      <c r="N370" s="208" t="str">
        <f>'02-Mapa de riesgo'!Z371</f>
        <v>Preventivo</v>
      </c>
      <c r="O370" s="448" t="str">
        <f>'02-Mapa de riesgo'!AB371</f>
        <v>ACEPTABLE</v>
      </c>
      <c r="P370" s="157"/>
      <c r="Q370" s="210" t="str">
        <f>'02-Mapa de riesgo'!AG371</f>
        <v>EVITAR</v>
      </c>
      <c r="R370" s="210" t="str">
        <f>'02-Mapa de riesgo'!AH371</f>
        <v xml:space="preserve">Entrenamiento del personal en protocolo de atención al usuario </v>
      </c>
      <c r="S370" s="211">
        <f>'02-Mapa de riesgo'!AJ371</f>
        <v>0</v>
      </c>
      <c r="T370" s="156"/>
      <c r="U370" s="157"/>
      <c r="V370" s="157"/>
      <c r="W370" s="465"/>
      <c r="X370" s="159"/>
    </row>
    <row r="371" spans="1:24" ht="12.75" customHeight="1" x14ac:dyDescent="0.2">
      <c r="A371" s="443"/>
      <c r="B371" s="443"/>
      <c r="C371" s="443"/>
      <c r="D371" s="443"/>
      <c r="E371" s="443"/>
      <c r="F371" s="443"/>
      <c r="G371" s="443"/>
      <c r="H371" s="446"/>
      <c r="I371" s="446"/>
      <c r="J371" s="236" t="str">
        <f>'02-Mapa de riesgo'!G372</f>
        <v xml:space="preserve"> Funcionarios autorizados para el contacto con el cliente son diferentes a funcionarios autorizados para hacer ensayos.</v>
      </c>
      <c r="K371" s="207">
        <f>'02-Mapa de riesgo'!L372</f>
        <v>0</v>
      </c>
      <c r="L371" s="207" t="str">
        <f>'02-Mapa de riesgo'!Q372</f>
        <v xml:space="preserve">Profesional </v>
      </c>
      <c r="M371" s="208" t="str">
        <f>'02-Mapa de riesgo'!U372</f>
        <v>Oportuno</v>
      </c>
      <c r="N371" s="208" t="str">
        <f>'02-Mapa de riesgo'!Z372</f>
        <v>Preventivo</v>
      </c>
      <c r="O371" s="449"/>
      <c r="P371" s="157"/>
      <c r="Q371" s="210" t="str">
        <f>'02-Mapa de riesgo'!AG372</f>
        <v>EVITAR</v>
      </c>
      <c r="R371" s="210" t="str">
        <f>'02-Mapa de riesgo'!AH372</f>
        <v>Requisitos de contratación de funcionarios publicos (ley  2013/2019)</v>
      </c>
      <c r="S371" s="211">
        <f>'02-Mapa de riesgo'!AJ372</f>
        <v>0</v>
      </c>
      <c r="T371" s="156"/>
      <c r="U371" s="157"/>
      <c r="V371" s="157"/>
      <c r="W371" s="452"/>
      <c r="X371" s="461"/>
    </row>
    <row r="372" spans="1:24" ht="12.75" customHeight="1" x14ac:dyDescent="0.2">
      <c r="A372" s="444"/>
      <c r="B372" s="444"/>
      <c r="C372" s="444"/>
      <c r="D372" s="444"/>
      <c r="E372" s="444"/>
      <c r="F372" s="444"/>
      <c r="G372" s="444"/>
      <c r="H372" s="447"/>
      <c r="I372" s="447"/>
      <c r="J372" s="236" t="str">
        <f>'02-Mapa de riesgo'!G373</f>
        <v>Registro del reporte del conflicto de interés</v>
      </c>
      <c r="K372" s="207">
        <f>'02-Mapa de riesgo'!L373</f>
        <v>0</v>
      </c>
      <c r="L372" s="207" t="str">
        <f>'02-Mapa de riesgo'!Q373</f>
        <v>Profesional 
Directora</v>
      </c>
      <c r="M372" s="208" t="str">
        <f>'02-Mapa de riesgo'!U373</f>
        <v>Oportuno</v>
      </c>
      <c r="N372" s="208" t="str">
        <f>'02-Mapa de riesgo'!Z373</f>
        <v>Detectivo</v>
      </c>
      <c r="O372" s="450"/>
      <c r="P372" s="157"/>
      <c r="Q372" s="210">
        <f>'02-Mapa de riesgo'!AG373</f>
        <v>0</v>
      </c>
      <c r="R372" s="210">
        <f>'02-Mapa de riesgo'!AH373</f>
        <v>0</v>
      </c>
      <c r="S372" s="211">
        <f>'02-Mapa de riesgo'!AJ373</f>
        <v>0</v>
      </c>
      <c r="T372" s="156"/>
      <c r="U372" s="157"/>
      <c r="V372" s="157"/>
      <c r="W372" s="453"/>
      <c r="X372" s="462"/>
    </row>
    <row r="373" spans="1:24" ht="12.75" customHeight="1" x14ac:dyDescent="0.2">
      <c r="A373" s="457">
        <v>122</v>
      </c>
      <c r="B373" s="454" t="e">
        <f>'01-Mapa de Riesgos'!#REF!</f>
        <v>#REF!</v>
      </c>
      <c r="C373" s="455" t="e">
        <f>+'01-Mapa de Riesgos'!#REF!</f>
        <v>#REF!</v>
      </c>
      <c r="D373" s="455" t="e">
        <f>'01-Mapa de Riesgos'!#REF!</f>
        <v>#REF!</v>
      </c>
      <c r="E373" s="456" t="str">
        <f>'01-Mapa de Riesgos'!N374</f>
        <v>Posibilidad de afectación reputacional  por resultados insatisfactorios en ensayos de aptitud que puedan generar la pérdida de la acreditación del laboratorio,   debido a una inadecuada ejecución de los procedimientos para realizar la determinación de perfiles genéticos.</v>
      </c>
      <c r="F373" s="442" t="str">
        <f>'02-Mapa de riesgo'!AD374</f>
        <v>LEVE</v>
      </c>
      <c r="G373" s="442" t="str">
        <f>'02-Mapa de riesgo'!AE374</f>
        <v>(Número de marcadores con resultados satisfactorios/Número total de marcadores por ejercicio)*100%</v>
      </c>
      <c r="H373" s="463"/>
      <c r="I373" s="464"/>
      <c r="J373" s="236" t="str">
        <f>'02-Mapa de riesgo'!G374</f>
        <v>Ejecución del plan de Participación en Ensayos de aptitud (EA) o Comparaciones Interlaboratorios distintas a ensayos de aptitud (CILD)</v>
      </c>
      <c r="K373" s="207">
        <f>'02-Mapa de riesgo'!L374</f>
        <v>0</v>
      </c>
      <c r="L373" s="207" t="str">
        <f>'02-Mapa de riesgo'!Q374</f>
        <v>Profesional 
Directora</v>
      </c>
      <c r="M373" s="208" t="str">
        <f>'02-Mapa de riesgo'!U374</f>
        <v>Oportuno</v>
      </c>
      <c r="N373" s="208" t="str">
        <f>'02-Mapa de riesgo'!Z374</f>
        <v>Preventivo</v>
      </c>
      <c r="O373" s="448" t="str">
        <f>'02-Mapa de riesgo'!AB374</f>
        <v>ACEPTABLE</v>
      </c>
      <c r="P373" s="157"/>
      <c r="Q373" s="210" t="str">
        <f>'02-Mapa de riesgo'!AG374</f>
        <v>ASUMIR</v>
      </c>
      <c r="R373" s="210">
        <f>'02-Mapa de riesgo'!AH374</f>
        <v>0</v>
      </c>
      <c r="S373" s="211">
        <f>'02-Mapa de riesgo'!AJ374</f>
        <v>0</v>
      </c>
      <c r="T373" s="156"/>
      <c r="U373" s="157"/>
      <c r="V373" s="157"/>
      <c r="W373" s="465"/>
      <c r="X373" s="59"/>
    </row>
    <row r="374" spans="1:24" ht="12.75" customHeight="1" x14ac:dyDescent="0.2">
      <c r="A374" s="443"/>
      <c r="B374" s="443"/>
      <c r="C374" s="443"/>
      <c r="D374" s="443"/>
      <c r="E374" s="443"/>
      <c r="F374" s="443"/>
      <c r="G374" s="443"/>
      <c r="H374" s="446"/>
      <c r="I374" s="446"/>
      <c r="J374" s="236" t="str">
        <f>'02-Mapa de riesgo'!G375</f>
        <v xml:space="preserve">Proceso realizado en parejas 
Proceso de codificación establecido en 252-LGM-INT-03 - Instructivo Toma y Recepción de Muestras 
Revision del informe de resultados por parte técnica y profesional.
Firma de autorización liberación del informe en el formato 252-LGM-F23 Consecutivo. </v>
      </c>
      <c r="K374" s="207">
        <f>'02-Mapa de riesgo'!L375</f>
        <v>0</v>
      </c>
      <c r="L374" s="207" t="str">
        <f>'02-Mapa de riesgo'!Q375</f>
        <v>Técnica 
Profesional 
Directora</v>
      </c>
      <c r="M374" s="208" t="str">
        <f>'02-Mapa de riesgo'!U375</f>
        <v>Oportuno</v>
      </c>
      <c r="N374" s="208" t="str">
        <f>'02-Mapa de riesgo'!Z375</f>
        <v>Preventivo</v>
      </c>
      <c r="O374" s="449"/>
      <c r="P374" s="157"/>
      <c r="Q374" s="210" t="str">
        <f>'02-Mapa de riesgo'!AG375</f>
        <v>ASUMIR</v>
      </c>
      <c r="R374" s="210">
        <f>'02-Mapa de riesgo'!AH375</f>
        <v>0</v>
      </c>
      <c r="S374" s="211">
        <f>'02-Mapa de riesgo'!AJ375</f>
        <v>0</v>
      </c>
      <c r="T374" s="156"/>
      <c r="U374" s="157"/>
      <c r="V374" s="157"/>
      <c r="W374" s="452"/>
      <c r="X374" s="59"/>
    </row>
    <row r="375" spans="1:24" ht="12.75" customHeight="1" x14ac:dyDescent="0.2">
      <c r="A375" s="444"/>
      <c r="B375" s="444"/>
      <c r="C375" s="444"/>
      <c r="D375" s="444"/>
      <c r="E375" s="444"/>
      <c r="F375" s="444"/>
      <c r="G375" s="444"/>
      <c r="H375" s="447"/>
      <c r="I375" s="447"/>
      <c r="J375" s="236" t="str">
        <f>'02-Mapa de riesgo'!G376</f>
        <v xml:space="preserve">Indicaciones de los  instructivos  252-LGM-INT-02 - Instructivo Aseguramiento de la Validez de los Resultados; 252-LGM-INT-07 - Instructivo para PCR; 252-LGM-INT-08 - Instructivo para Post PCR; 252-LGM-INT-09 - Instructivo para análisis de corridas </v>
      </c>
      <c r="K375" s="207">
        <f>'02-Mapa de riesgo'!L376</f>
        <v>0</v>
      </c>
      <c r="L375" s="207" t="str">
        <f>'02-Mapa de riesgo'!Q376</f>
        <v>Técnica 
Profesional 
Directora</v>
      </c>
      <c r="M375" s="208" t="str">
        <f>'02-Mapa de riesgo'!U376</f>
        <v>Oportuno</v>
      </c>
      <c r="N375" s="208" t="str">
        <f>'02-Mapa de riesgo'!Z376</f>
        <v>Preventivo</v>
      </c>
      <c r="O375" s="450"/>
      <c r="P375" s="157"/>
      <c r="Q375" s="210" t="str">
        <f>'02-Mapa de riesgo'!AG376</f>
        <v>ASUMIR</v>
      </c>
      <c r="R375" s="210">
        <f>'02-Mapa de riesgo'!AH376</f>
        <v>0</v>
      </c>
      <c r="S375" s="211">
        <f>'02-Mapa de riesgo'!AJ376</f>
        <v>0</v>
      </c>
      <c r="T375" s="156"/>
      <c r="U375" s="157"/>
      <c r="V375" s="157"/>
      <c r="W375" s="453"/>
      <c r="X375" s="59"/>
    </row>
    <row r="376" spans="1:24" ht="12.75" customHeight="1" x14ac:dyDescent="0.2">
      <c r="A376" s="454">
        <v>123</v>
      </c>
      <c r="B376" s="454" t="e">
        <f>'01-Mapa de Riesgos'!#REF!</f>
        <v>#REF!</v>
      </c>
      <c r="C376" s="455" t="e">
        <f>+'01-Mapa de Riesgos'!#REF!</f>
        <v>#REF!</v>
      </c>
      <c r="D376" s="455" t="e">
        <f>'01-Mapa de Riesgos'!#REF!</f>
        <v>#REF!</v>
      </c>
      <c r="E376" s="456" t="str">
        <f>'01-Mapa de Riesgos'!N377</f>
        <v>Posibilidad de afectación reputacional  por pérdida de la validez de los resultados,   a causa de contaminación cruzada, aplicación inadecuada de la regla de decisión y/o equipos sin trazabilidad metrológica.</v>
      </c>
      <c r="F376" s="442" t="str">
        <f>'02-Mapa de riesgo'!AD377</f>
        <v>GRAVE</v>
      </c>
      <c r="G376" s="442" t="str">
        <f>'02-Mapa de riesgo'!AE377</f>
        <v xml:space="preserve">N° eventos en los que se pierda la validez de los resultados por contaminación cruzada, aplicación inadecuada de la regla de decisión y/o equipos sin trazabilidad metrológica/N° Total de informes de resultados expedidos por el laboratorio*100
</v>
      </c>
      <c r="H376" s="464"/>
      <c r="I376" s="464"/>
      <c r="J376" s="236" t="str">
        <f>'02-Mapa de riesgo'!G377</f>
        <v xml:space="preserve">Zonas de PRE y POST PCR separadas y con acceso restringido y aire acondicionado en POST PCR para asegurar el buen funcioncionamiento de los equipos.
Carta control de condiciones ambientales  </v>
      </c>
      <c r="K376" s="207">
        <f>'02-Mapa de riesgo'!L377</f>
        <v>0</v>
      </c>
      <c r="L376" s="207" t="str">
        <f>'02-Mapa de riesgo'!Q377</f>
        <v>Técnica 
Profesional 
Directora</v>
      </c>
      <c r="M376" s="208" t="str">
        <f>'02-Mapa de riesgo'!U377</f>
        <v>Oportuno</v>
      </c>
      <c r="N376" s="208" t="str">
        <f>'02-Mapa de riesgo'!Z377</f>
        <v>Preventivo</v>
      </c>
      <c r="O376" s="448" t="str">
        <f>'02-Mapa de riesgo'!AB377</f>
        <v>ACEPTABLE</v>
      </c>
      <c r="P376" s="157"/>
      <c r="Q376" s="210" t="str">
        <f>'02-Mapa de riesgo'!AG377</f>
        <v>EVITAR</v>
      </c>
      <c r="R376" s="210" t="str">
        <f>'02-Mapa de riesgo'!AH377</f>
        <v>Evaluación del comportamiento de las variables del laboratorio por medio de la información consignada en 252-LGM-F19 - Análisis de tendencias</v>
      </c>
      <c r="S376" s="211">
        <f>'02-Mapa de riesgo'!AJ377</f>
        <v>0</v>
      </c>
      <c r="T376" s="156"/>
      <c r="U376" s="157"/>
      <c r="V376" s="157"/>
      <c r="W376" s="465"/>
      <c r="X376" s="59"/>
    </row>
    <row r="377" spans="1:24" ht="12.75" customHeight="1" x14ac:dyDescent="0.2">
      <c r="A377" s="443"/>
      <c r="B377" s="443"/>
      <c r="C377" s="443"/>
      <c r="D377" s="443"/>
      <c r="E377" s="443"/>
      <c r="F377" s="443"/>
      <c r="G377" s="443"/>
      <c r="H377" s="446"/>
      <c r="I377" s="446"/>
      <c r="J377" s="236" t="str">
        <f>'02-Mapa de riesgo'!G378</f>
        <v>Plan de calibración, verificación y mantenimiento anual con fechas de cumplimiento.</v>
      </c>
      <c r="K377" s="207">
        <f>'02-Mapa de riesgo'!L378</f>
        <v>0</v>
      </c>
      <c r="L377" s="207" t="str">
        <f>'02-Mapa de riesgo'!Q378</f>
        <v xml:space="preserve">Profesional </v>
      </c>
      <c r="M377" s="208" t="str">
        <f>'02-Mapa de riesgo'!U378</f>
        <v>Oportuno</v>
      </c>
      <c r="N377" s="208" t="str">
        <f>'02-Mapa de riesgo'!Z378</f>
        <v>Preventivo</v>
      </c>
      <c r="O377" s="449"/>
      <c r="P377" s="157"/>
      <c r="Q377" s="210" t="str">
        <f>'02-Mapa de riesgo'!AG378</f>
        <v>EVITAR</v>
      </c>
      <c r="R377" s="210" t="str">
        <f>'02-Mapa de riesgo'!AH378</f>
        <v>Realizar acompañamiento a los laboratorios clinicos.
Incluir nota de responsabilidad con relación a los datos, información y muestras del cliente desde la recepción de las muestras en el LGM.</v>
      </c>
      <c r="S377" s="211">
        <f>'02-Mapa de riesgo'!AJ378</f>
        <v>0</v>
      </c>
      <c r="T377" s="156"/>
      <c r="U377" s="157"/>
      <c r="V377" s="157"/>
      <c r="W377" s="452"/>
      <c r="X377" s="59"/>
    </row>
    <row r="378" spans="1:24" ht="12.75" customHeight="1" x14ac:dyDescent="0.2">
      <c r="A378" s="444"/>
      <c r="B378" s="444"/>
      <c r="C378" s="444"/>
      <c r="D378" s="444"/>
      <c r="E378" s="444"/>
      <c r="F378" s="444"/>
      <c r="G378" s="444"/>
      <c r="H378" s="447"/>
      <c r="I378" s="447"/>
      <c r="J378" s="236" t="str">
        <f>'02-Mapa de riesgo'!G379</f>
        <v xml:space="preserve">Indicaciones de los  instructivos  252-LGM-INT-02 - Instructivo Aseguramiento de la Validez de los Resultados; 252-LGM-INT-07 - Instructivo para PCR; 252-LGM-INT-08 - Instructivo para Post PCR; 252-LGM-INT-09 - Instructivo para análisis de corridas 
Firma de autorización liberación del informe en el formato 252-LGM-F23 Consecutivo. </v>
      </c>
      <c r="K378" s="207">
        <f>'02-Mapa de riesgo'!L379</f>
        <v>0</v>
      </c>
      <c r="L378" s="207" t="str">
        <f>'02-Mapa de riesgo'!Q379</f>
        <v>Técnica 
Profesional 
Directora</v>
      </c>
      <c r="M378" s="208" t="str">
        <f>'02-Mapa de riesgo'!U379</f>
        <v>Oportuno</v>
      </c>
      <c r="N378" s="208" t="str">
        <f>'02-Mapa de riesgo'!Z379</f>
        <v>Preventivo</v>
      </c>
      <c r="O378" s="450"/>
      <c r="P378" s="157"/>
      <c r="Q378" s="210" t="str">
        <f>'02-Mapa de riesgo'!AG379</f>
        <v>REDUCIR</v>
      </c>
      <c r="R378" s="210" t="str">
        <f>'02-Mapa de riesgo'!AH379</f>
        <v xml:space="preserve">Revision previa a la emision de los informes de resultados, por parte del personal administrativo, tecnica. </v>
      </c>
      <c r="S378" s="211">
        <f>'02-Mapa de riesgo'!AJ379</f>
        <v>0</v>
      </c>
      <c r="T378" s="156"/>
      <c r="U378" s="157"/>
      <c r="V378" s="157"/>
      <c r="W378" s="453"/>
      <c r="X378" s="59"/>
    </row>
    <row r="379" spans="1:24" ht="12.75" customHeight="1" x14ac:dyDescent="0.2">
      <c r="A379" s="454">
        <v>124</v>
      </c>
      <c r="B379" s="454" t="e">
        <f>'01-Mapa de Riesgos'!#REF!</f>
        <v>#REF!</v>
      </c>
      <c r="C379" s="455" t="e">
        <f>+'01-Mapa de Riesgos'!#REF!</f>
        <v>#REF!</v>
      </c>
      <c r="D379" s="455" t="e">
        <f>'01-Mapa de Riesgos'!#REF!</f>
        <v>#REF!</v>
      </c>
      <c r="E379" s="456" t="str">
        <f>'01-Mapa de Riesgos'!N380</f>
        <v>Posibilidad de afectación reputacional  por pérdida de la validez de los resultados,   a causa de una inadecuada verificación o validación del método.</v>
      </c>
      <c r="F379" s="442" t="str">
        <f>'02-Mapa de riesgo'!AD380</f>
        <v>LEVE</v>
      </c>
      <c r="G379" s="442" t="str">
        <f>'02-Mapa de riesgo'!AE380</f>
        <v>N° eventos en los que se pierda la validez de los resultados por una inadecuada verificación o validación del método/N° Total de informes de resultados expedidos por el laboratorio*100</v>
      </c>
      <c r="H379" s="464"/>
      <c r="I379" s="464"/>
      <c r="J379" s="236" t="str">
        <f>'02-Mapa de riesgo'!G380</f>
        <v xml:space="preserve">Indicaciones de los  instructivos  252-LGM-INT-02 - Instructivo Aseguramiento de la Validez de los Resultados; 252-LGM-INT-07 - Instructivo para PCR; 252-LGM-INT-08 - Instructivo para Post PCR; 252-LGM-INT-09 - Instructivo para análisis de corridas </v>
      </c>
      <c r="K379" s="207">
        <f>'02-Mapa de riesgo'!L380</f>
        <v>0</v>
      </c>
      <c r="L379" s="207" t="str">
        <f>'02-Mapa de riesgo'!Q380</f>
        <v>Técnica 
Profesional 
Directora</v>
      </c>
      <c r="M379" s="208" t="str">
        <f>'02-Mapa de riesgo'!U380</f>
        <v>Oportuno</v>
      </c>
      <c r="N379" s="208" t="str">
        <f>'02-Mapa de riesgo'!Z380</f>
        <v>Preventivo</v>
      </c>
      <c r="O379" s="448" t="str">
        <f>'02-Mapa de riesgo'!AB380</f>
        <v>ACEPTABLE</v>
      </c>
      <c r="P379" s="157"/>
      <c r="Q379" s="210" t="str">
        <f>'02-Mapa de riesgo'!AG380</f>
        <v>ASUMIR</v>
      </c>
      <c r="R379" s="210">
        <f>'02-Mapa de riesgo'!AH380</f>
        <v>0</v>
      </c>
      <c r="S379" s="211">
        <f>'02-Mapa de riesgo'!AJ380</f>
        <v>0</v>
      </c>
      <c r="T379" s="156"/>
      <c r="U379" s="157"/>
      <c r="V379" s="157"/>
      <c r="W379" s="465"/>
      <c r="X379" s="59"/>
    </row>
    <row r="380" spans="1:24" ht="12.75" customHeight="1" x14ac:dyDescent="0.2">
      <c r="A380" s="443"/>
      <c r="B380" s="443"/>
      <c r="C380" s="443"/>
      <c r="D380" s="443"/>
      <c r="E380" s="443"/>
      <c r="F380" s="443"/>
      <c r="G380" s="443"/>
      <c r="H380" s="446"/>
      <c r="I380" s="446"/>
      <c r="J380" s="236" t="str">
        <f>'02-Mapa de riesgo'!G381</f>
        <v>Tabla cruzada de requisitos de norma de ensayo con cumplimiento en el laboratorio.
Informe de verificación/validación del método.</v>
      </c>
      <c r="K380" s="207">
        <f>'02-Mapa de riesgo'!L381</f>
        <v>0</v>
      </c>
      <c r="L380" s="207" t="str">
        <f>'02-Mapa de riesgo'!Q381</f>
        <v>Técnica 
Profesional 
Directora</v>
      </c>
      <c r="M380" s="208" t="str">
        <f>'02-Mapa de riesgo'!U381</f>
        <v>Oportuno</v>
      </c>
      <c r="N380" s="208" t="str">
        <f>'02-Mapa de riesgo'!Z381</f>
        <v>Preventivo</v>
      </c>
      <c r="O380" s="449"/>
      <c r="P380" s="157"/>
      <c r="Q380" s="210" t="str">
        <f>'02-Mapa de riesgo'!AG381</f>
        <v>ASUMIR</v>
      </c>
      <c r="R380" s="210">
        <f>'02-Mapa de riesgo'!AH381</f>
        <v>0</v>
      </c>
      <c r="S380" s="211">
        <f>'02-Mapa de riesgo'!AJ381</f>
        <v>0</v>
      </c>
      <c r="T380" s="156"/>
      <c r="U380" s="157"/>
      <c r="V380" s="157"/>
      <c r="W380" s="452"/>
      <c r="X380" s="59"/>
    </row>
    <row r="381" spans="1:24" ht="12.75" customHeight="1" x14ac:dyDescent="0.2">
      <c r="A381" s="444"/>
      <c r="B381" s="444"/>
      <c r="C381" s="444"/>
      <c r="D381" s="444"/>
      <c r="E381" s="444"/>
      <c r="F381" s="444"/>
      <c r="G381" s="444"/>
      <c r="H381" s="447"/>
      <c r="I381" s="447"/>
      <c r="J381" s="236" t="str">
        <f>'02-Mapa de riesgo'!G382</f>
        <v>Verificación de la estimación de la  incertidumbre según  252-LGM-INT-11 - Instructivo para Cálculo de Incertidumbre</v>
      </c>
      <c r="K381" s="207">
        <f>'02-Mapa de riesgo'!L382</f>
        <v>0</v>
      </c>
      <c r="L381" s="207" t="str">
        <f>'02-Mapa de riesgo'!Q382</f>
        <v>Técnica 
Profesional 
Directora</v>
      </c>
      <c r="M381" s="208" t="str">
        <f>'02-Mapa de riesgo'!U382</f>
        <v>Oportuno</v>
      </c>
      <c r="N381" s="208" t="str">
        <f>'02-Mapa de riesgo'!Z382</f>
        <v>Preventivo</v>
      </c>
      <c r="O381" s="450"/>
      <c r="P381" s="157"/>
      <c r="Q381" s="210" t="str">
        <f>'02-Mapa de riesgo'!AG382</f>
        <v>ASUMIR</v>
      </c>
      <c r="R381" s="210">
        <f>'02-Mapa de riesgo'!AH382</f>
        <v>0</v>
      </c>
      <c r="S381" s="211">
        <f>'02-Mapa de riesgo'!AJ382</f>
        <v>0</v>
      </c>
      <c r="T381" s="156"/>
      <c r="U381" s="157"/>
      <c r="V381" s="157"/>
      <c r="W381" s="453"/>
      <c r="X381" s="59"/>
    </row>
    <row r="382" spans="1:24" ht="12.75" customHeight="1" x14ac:dyDescent="0.2">
      <c r="A382" s="454">
        <v>125</v>
      </c>
      <c r="B382" s="454" t="e">
        <f>'01-Mapa de Riesgos'!#REF!</f>
        <v>#REF!</v>
      </c>
      <c r="C382" s="455" t="e">
        <f>+'01-Mapa de Riesgos'!#REF!</f>
        <v>#REF!</v>
      </c>
      <c r="D382" s="455" t="e">
        <f>'01-Mapa de Riesgos'!#REF!</f>
        <v>#REF!</v>
      </c>
      <c r="E382" s="456" t="str">
        <f>'01-Mapa de Riesgos'!N383</f>
        <v>Posibilidad de pérdida reputacional  por pérdida de la imparcialidad de los funcionarios,   a causa de soborno, orden de un superior sobre el resultado del ensayo  y/o interés economico de otra dependencia de la universidad.</v>
      </c>
      <c r="F382" s="442" t="str">
        <f>'02-Mapa de riesgo'!AD383</f>
        <v>MODERADO</v>
      </c>
      <c r="G382" s="442" t="str">
        <f>'02-Mapa de riesgo'!AE383</f>
        <v>(No. de informes sin pérdida de imparcialidad / No. total de informes expedidos) x 100</v>
      </c>
      <c r="H382" s="464"/>
      <c r="I382" s="464"/>
      <c r="J382" s="236" t="str">
        <f>'02-Mapa de riesgo'!G383</f>
        <v>Firma de cada funcionario del:
- Reporte de conflicto de ínteres
- Acta de compromiso ético
- Declaración de impedimento
- Contrato laboral</v>
      </c>
      <c r="K382" s="207">
        <f>'02-Mapa de riesgo'!L383</f>
        <v>0</v>
      </c>
      <c r="L382" s="207" t="str">
        <f>'02-Mapa de riesgo'!Q383</f>
        <v>Director (Transitorio)</v>
      </c>
      <c r="M382" s="208" t="str">
        <f>'02-Mapa de riesgo'!U383</f>
        <v>Oportuno</v>
      </c>
      <c r="N382" s="208" t="str">
        <f>'02-Mapa de riesgo'!Z383</f>
        <v>Preventivo</v>
      </c>
      <c r="O382" s="448" t="str">
        <f>'02-Mapa de riesgo'!AB383</f>
        <v>ACEPTABLE</v>
      </c>
      <c r="P382" s="157"/>
      <c r="Q382" s="210" t="str">
        <f>'02-Mapa de riesgo'!AG383</f>
        <v>REDUCIR</v>
      </c>
      <c r="R382" s="210" t="str">
        <f>'02-Mapa de riesgo'!AH383</f>
        <v>Realizar socialización anual de la política de imparcialidad y conflicto de intereses al personal del laboratorio.</v>
      </c>
      <c r="S382" s="211">
        <f>'02-Mapa de riesgo'!AJ383</f>
        <v>0</v>
      </c>
      <c r="T382" s="156"/>
      <c r="U382" s="157"/>
      <c r="V382" s="157"/>
      <c r="W382" s="465"/>
      <c r="X382" s="59"/>
    </row>
    <row r="383" spans="1:24" ht="12.75" customHeight="1" x14ac:dyDescent="0.2">
      <c r="A383" s="443"/>
      <c r="B383" s="443"/>
      <c r="C383" s="443"/>
      <c r="D383" s="443"/>
      <c r="E383" s="443"/>
      <c r="F383" s="443"/>
      <c r="G383" s="443"/>
      <c r="H383" s="446"/>
      <c r="I383" s="446"/>
      <c r="J383" s="236" t="str">
        <f>'02-Mapa de riesgo'!G384</f>
        <v>Con la trazabilidad  del registro de datos primarios, los cuales son revisados por el responsable técnico.</v>
      </c>
      <c r="K383" s="207">
        <f>'02-Mapa de riesgo'!L384</f>
        <v>0</v>
      </c>
      <c r="L383" s="207" t="str">
        <f>'02-Mapa de riesgo'!Q384</f>
        <v>Profesional I (Transitorio Ocasional de Proyecto)</v>
      </c>
      <c r="M383" s="208" t="str">
        <f>'02-Mapa de riesgo'!U384</f>
        <v>Oportuno</v>
      </c>
      <c r="N383" s="208" t="str">
        <f>'02-Mapa de riesgo'!Z384</f>
        <v>Preventivo</v>
      </c>
      <c r="O383" s="449"/>
      <c r="P383" s="157"/>
      <c r="Q383" s="210">
        <f>'02-Mapa de riesgo'!AG384</f>
        <v>0</v>
      </c>
      <c r="R383" s="210">
        <f>'02-Mapa de riesgo'!AH384</f>
        <v>0</v>
      </c>
      <c r="S383" s="211">
        <f>'02-Mapa de riesgo'!AJ384</f>
        <v>0</v>
      </c>
      <c r="T383" s="156"/>
      <c r="U383" s="157"/>
      <c r="V383" s="157"/>
      <c r="W383" s="452"/>
      <c r="X383" s="59"/>
    </row>
    <row r="384" spans="1:24" ht="12.75" customHeight="1" x14ac:dyDescent="0.2">
      <c r="A384" s="444"/>
      <c r="B384" s="444"/>
      <c r="C384" s="444"/>
      <c r="D384" s="444"/>
      <c r="E384" s="444"/>
      <c r="F384" s="444"/>
      <c r="G384" s="444"/>
      <c r="H384" s="447"/>
      <c r="I384" s="447"/>
      <c r="J384" s="236">
        <f>'02-Mapa de riesgo'!G385</f>
        <v>0</v>
      </c>
      <c r="K384" s="207">
        <f>'02-Mapa de riesgo'!L385</f>
        <v>0</v>
      </c>
      <c r="L384" s="207">
        <f>'02-Mapa de riesgo'!Q385</f>
        <v>0</v>
      </c>
      <c r="M384" s="208">
        <f>'02-Mapa de riesgo'!U385</f>
        <v>0</v>
      </c>
      <c r="N384" s="208">
        <f>'02-Mapa de riesgo'!Z385</f>
        <v>0</v>
      </c>
      <c r="O384" s="450"/>
      <c r="P384" s="157"/>
      <c r="Q384" s="210">
        <f>'02-Mapa de riesgo'!AG385</f>
        <v>0</v>
      </c>
      <c r="R384" s="210">
        <f>'02-Mapa de riesgo'!AH385</f>
        <v>0</v>
      </c>
      <c r="S384" s="211">
        <f>'02-Mapa de riesgo'!AJ385</f>
        <v>0</v>
      </c>
      <c r="T384" s="156"/>
      <c r="U384" s="157"/>
      <c r="V384" s="157"/>
      <c r="W384" s="453"/>
      <c r="X384" s="59"/>
    </row>
    <row r="385" spans="1:24" ht="12.75" customHeight="1" x14ac:dyDescent="0.2">
      <c r="A385" s="454">
        <v>126</v>
      </c>
      <c r="B385" s="454" t="e">
        <f>'01-Mapa de Riesgos'!#REF!</f>
        <v>#REF!</v>
      </c>
      <c r="C385" s="455" t="e">
        <f>+'01-Mapa de Riesgos'!#REF!</f>
        <v>#REF!</v>
      </c>
      <c r="D385" s="455" t="e">
        <f>'01-Mapa de Riesgos'!#REF!</f>
        <v>#REF!</v>
      </c>
      <c r="E385" s="456" t="str">
        <f>'01-Mapa de Riesgos'!N386</f>
        <v>Posibilidad de afectación reputacional  por pérdida de validez de resultados en los ensayos del laboratorio,     debido al uso de equipos de medición que no cumplen con los requisitos de calibración, verificación o mantenimiento, afectando la exactitud o la incertidumbre de medición.</v>
      </c>
      <c r="F385" s="442" t="str">
        <f>'02-Mapa de riesgo'!AD386</f>
        <v>LEVE</v>
      </c>
      <c r="G385" s="442" t="str">
        <f>'02-Mapa de riesgo'!AE386</f>
        <v>(No. de equipos calibrados de acuerdo al plan / Total equipos a calibrar) x 100</v>
      </c>
      <c r="H385" s="464"/>
      <c r="I385" s="464"/>
      <c r="J385" s="236" t="str">
        <f>'02-Mapa de riesgo'!G386</f>
        <v>Ejecución del plan de mantenimiento, verificación y calibración de equipos; para cada vigencia</v>
      </c>
      <c r="K385" s="207">
        <f>'02-Mapa de riesgo'!L386</f>
        <v>0</v>
      </c>
      <c r="L385" s="207" t="str">
        <f>'02-Mapa de riesgo'!Q386</f>
        <v>Profesional I (Transitorio Ocasional de Proyecto)</v>
      </c>
      <c r="M385" s="208" t="str">
        <f>'02-Mapa de riesgo'!U386</f>
        <v>Oportuno</v>
      </c>
      <c r="N385" s="208" t="str">
        <f>'02-Mapa de riesgo'!Z386</f>
        <v>Preventivo</v>
      </c>
      <c r="O385" s="448" t="str">
        <f>'02-Mapa de riesgo'!AB386</f>
        <v>ACEPTABLE</v>
      </c>
      <c r="P385" s="157"/>
      <c r="Q385" s="210" t="str">
        <f>'02-Mapa de riesgo'!AG386</f>
        <v>ASUMIR</v>
      </c>
      <c r="R385" s="210">
        <f>'02-Mapa de riesgo'!AH386</f>
        <v>0</v>
      </c>
      <c r="S385" s="211">
        <f>'02-Mapa de riesgo'!AJ386</f>
        <v>0</v>
      </c>
      <c r="T385" s="156"/>
      <c r="U385" s="157"/>
      <c r="V385" s="157"/>
      <c r="W385" s="465"/>
      <c r="X385" s="59"/>
    </row>
    <row r="386" spans="1:24" ht="12.75" customHeight="1" x14ac:dyDescent="0.2">
      <c r="A386" s="443"/>
      <c r="B386" s="443"/>
      <c r="C386" s="443"/>
      <c r="D386" s="443"/>
      <c r="E386" s="443"/>
      <c r="F386" s="443"/>
      <c r="G386" s="443"/>
      <c r="H386" s="446"/>
      <c r="I386" s="446"/>
      <c r="J386" s="236">
        <f>'02-Mapa de riesgo'!G387</f>
        <v>0</v>
      </c>
      <c r="K386" s="207">
        <f>'02-Mapa de riesgo'!L387</f>
        <v>0</v>
      </c>
      <c r="L386" s="207">
        <f>'02-Mapa de riesgo'!Q387</f>
        <v>0</v>
      </c>
      <c r="M386" s="208">
        <f>'02-Mapa de riesgo'!U387</f>
        <v>0</v>
      </c>
      <c r="N386" s="208">
        <f>'02-Mapa de riesgo'!Z387</f>
        <v>0</v>
      </c>
      <c r="O386" s="449"/>
      <c r="P386" s="157"/>
      <c r="Q386" s="210">
        <f>'02-Mapa de riesgo'!AG387</f>
        <v>0</v>
      </c>
      <c r="R386" s="210">
        <f>'02-Mapa de riesgo'!AH387</f>
        <v>0</v>
      </c>
      <c r="S386" s="211">
        <f>'02-Mapa de riesgo'!AJ387</f>
        <v>0</v>
      </c>
      <c r="T386" s="156"/>
      <c r="U386" s="157"/>
      <c r="V386" s="157"/>
      <c r="W386" s="452"/>
      <c r="X386" s="59"/>
    </row>
    <row r="387" spans="1:24" ht="12.75" customHeight="1" x14ac:dyDescent="0.2">
      <c r="A387" s="444"/>
      <c r="B387" s="444"/>
      <c r="C387" s="444"/>
      <c r="D387" s="444"/>
      <c r="E387" s="444"/>
      <c r="F387" s="444"/>
      <c r="G387" s="444"/>
      <c r="H387" s="447"/>
      <c r="I387" s="447"/>
      <c r="J387" s="236">
        <f>'02-Mapa de riesgo'!G388</f>
        <v>0</v>
      </c>
      <c r="K387" s="207">
        <f>'02-Mapa de riesgo'!L388</f>
        <v>0</v>
      </c>
      <c r="L387" s="207">
        <f>'02-Mapa de riesgo'!Q388</f>
        <v>0</v>
      </c>
      <c r="M387" s="208">
        <f>'02-Mapa de riesgo'!U388</f>
        <v>0</v>
      </c>
      <c r="N387" s="208">
        <f>'02-Mapa de riesgo'!Z388</f>
        <v>0</v>
      </c>
      <c r="O387" s="450"/>
      <c r="P387" s="157"/>
      <c r="Q387" s="210">
        <f>'02-Mapa de riesgo'!AG388</f>
        <v>0</v>
      </c>
      <c r="R387" s="210">
        <f>'02-Mapa de riesgo'!AH388</f>
        <v>0</v>
      </c>
      <c r="S387" s="211">
        <f>'02-Mapa de riesgo'!AJ388</f>
        <v>0</v>
      </c>
      <c r="T387" s="156"/>
      <c r="U387" s="157"/>
      <c r="V387" s="157"/>
      <c r="W387" s="453"/>
      <c r="X387" s="59"/>
    </row>
    <row r="388" spans="1:24" ht="12.75" customHeight="1" x14ac:dyDescent="0.2">
      <c r="A388" s="454">
        <v>127</v>
      </c>
      <c r="B388" s="454" t="e">
        <f>'01-Mapa de Riesgos'!#REF!</f>
        <v>#REF!</v>
      </c>
      <c r="C388" s="455" t="e">
        <f>+'01-Mapa de Riesgos'!#REF!</f>
        <v>#REF!</v>
      </c>
      <c r="D388" s="455" t="e">
        <f>'01-Mapa de Riesgos'!#REF!</f>
        <v>#REF!</v>
      </c>
      <c r="E388" s="456" t="str">
        <f>'01-Mapa de Riesgos'!N389</f>
        <v>Posibilidad de afectación reputacional  por pérdida de validez de resultados en los ensayos del laboratorio,    debido a condiciones ambientales inadecuadas o almacenamiento incorrecto de muestras, reactivos o materiales de referencia por fallas en el monitoreo ambiental o en la gestión del almacenamiento.</v>
      </c>
      <c r="F388" s="442" t="str">
        <f>'02-Mapa de riesgo'!AD389</f>
        <v>LEVE</v>
      </c>
      <c r="G388" s="442" t="str">
        <f>'02-Mapa de riesgo'!AE389</f>
        <v>(No. de días con condiciones ambientales dentro de los límites / Días laborales anuales) × 100</v>
      </c>
      <c r="H388" s="464"/>
      <c r="I388" s="464"/>
      <c r="J388" s="236" t="str">
        <f>'02-Mapa de riesgo'!G389</f>
        <v>Registro y seguimiento de las condiciones ambientales en las áreas de análisis Y almacenamiento de materiales.
-Registro Y seguimiento de la temperatura de refrigeración de las muestras.
-Revisión de la tendencia de las condiciones ambientales con base en los criterios de aceptación establecidos.
-Separación de áreas para la realización de los ensayos.</v>
      </c>
      <c r="K388" s="207">
        <f>'02-Mapa de riesgo'!L389</f>
        <v>0</v>
      </c>
      <c r="L388" s="207" t="str">
        <f>'02-Mapa de riesgo'!Q389</f>
        <v>Técnico I 
 Auxiliar Laboratorio (Transitorio Ocasional de Proyecto)</v>
      </c>
      <c r="M388" s="208" t="str">
        <f>'02-Mapa de riesgo'!U389</f>
        <v>Oportuno</v>
      </c>
      <c r="N388" s="208" t="str">
        <f>'02-Mapa de riesgo'!Z389</f>
        <v>Preventivo</v>
      </c>
      <c r="O388" s="448" t="str">
        <f>'02-Mapa de riesgo'!AB389</f>
        <v>ACEPTABLE</v>
      </c>
      <c r="P388" s="157"/>
      <c r="Q388" s="210" t="str">
        <f>'02-Mapa de riesgo'!AG389</f>
        <v>ASUMIR</v>
      </c>
      <c r="R388" s="210">
        <f>'02-Mapa de riesgo'!AH389</f>
        <v>0</v>
      </c>
      <c r="S388" s="211">
        <f>'02-Mapa de riesgo'!AJ389</f>
        <v>0</v>
      </c>
      <c r="T388" s="156"/>
      <c r="U388" s="157"/>
      <c r="V388" s="157"/>
      <c r="W388" s="465"/>
      <c r="X388" s="59"/>
    </row>
    <row r="389" spans="1:24" ht="12.75" customHeight="1" x14ac:dyDescent="0.2">
      <c r="A389" s="443"/>
      <c r="B389" s="443"/>
      <c r="C389" s="443"/>
      <c r="D389" s="443"/>
      <c r="E389" s="443"/>
      <c r="F389" s="443"/>
      <c r="G389" s="443"/>
      <c r="H389" s="446"/>
      <c r="I389" s="446"/>
      <c r="J389" s="236">
        <f>'02-Mapa de riesgo'!G390</f>
        <v>0</v>
      </c>
      <c r="K389" s="207">
        <f>'02-Mapa de riesgo'!L390</f>
        <v>0</v>
      </c>
      <c r="L389" s="207">
        <f>'02-Mapa de riesgo'!Q390</f>
        <v>0</v>
      </c>
      <c r="M389" s="208">
        <f>'02-Mapa de riesgo'!U390</f>
        <v>0</v>
      </c>
      <c r="N389" s="208">
        <f>'02-Mapa de riesgo'!Z390</f>
        <v>0</v>
      </c>
      <c r="O389" s="449"/>
      <c r="P389" s="157"/>
      <c r="Q389" s="210">
        <f>'02-Mapa de riesgo'!AG390</f>
        <v>0</v>
      </c>
      <c r="R389" s="210">
        <f>'02-Mapa de riesgo'!AH390</f>
        <v>0</v>
      </c>
      <c r="S389" s="211">
        <f>'02-Mapa de riesgo'!AJ390</f>
        <v>0</v>
      </c>
      <c r="T389" s="156"/>
      <c r="U389" s="157"/>
      <c r="V389" s="157"/>
      <c r="W389" s="452"/>
      <c r="X389" s="59"/>
    </row>
    <row r="390" spans="1:24" ht="12.75" customHeight="1" x14ac:dyDescent="0.2">
      <c r="A390" s="444"/>
      <c r="B390" s="444"/>
      <c r="C390" s="444"/>
      <c r="D390" s="444"/>
      <c r="E390" s="444"/>
      <c r="F390" s="444"/>
      <c r="G390" s="444"/>
      <c r="H390" s="447"/>
      <c r="I390" s="447"/>
      <c r="J390" s="236">
        <f>'02-Mapa de riesgo'!G391</f>
        <v>0</v>
      </c>
      <c r="K390" s="207">
        <f>'02-Mapa de riesgo'!L391</f>
        <v>0</v>
      </c>
      <c r="L390" s="207">
        <f>'02-Mapa de riesgo'!Q391</f>
        <v>0</v>
      </c>
      <c r="M390" s="208">
        <f>'02-Mapa de riesgo'!U391</f>
        <v>0</v>
      </c>
      <c r="N390" s="208">
        <f>'02-Mapa de riesgo'!Z391</f>
        <v>0</v>
      </c>
      <c r="O390" s="450"/>
      <c r="P390" s="157"/>
      <c r="Q390" s="210">
        <f>'02-Mapa de riesgo'!AG391</f>
        <v>0</v>
      </c>
      <c r="R390" s="210">
        <f>'02-Mapa de riesgo'!AH391</f>
        <v>0</v>
      </c>
      <c r="S390" s="211">
        <f>'02-Mapa de riesgo'!AJ391</f>
        <v>0</v>
      </c>
      <c r="T390" s="156"/>
      <c r="U390" s="157"/>
      <c r="V390" s="157"/>
      <c r="W390" s="453"/>
      <c r="X390" s="59"/>
    </row>
    <row r="391" spans="1:24" ht="12.75" customHeight="1" x14ac:dyDescent="0.2">
      <c r="A391" s="454">
        <v>128</v>
      </c>
      <c r="B391" s="454" t="e">
        <f>'01-Mapa de Riesgos'!#REF!</f>
        <v>#REF!</v>
      </c>
      <c r="C391" s="455" t="e">
        <f>+'01-Mapa de Riesgos'!#REF!</f>
        <v>#REF!</v>
      </c>
      <c r="D391" s="455" t="e">
        <f>'01-Mapa de Riesgos'!#REF!</f>
        <v>#REF!</v>
      </c>
      <c r="E391" s="456" t="str">
        <f>'01-Mapa de Riesgos'!N392</f>
        <v>Posibilidad de afectación reputacional  por pérdida de validez de resultados en los ensayos del laboratorio,    a causa de fallas en la aplicación de los métodos de ensayo o en las actividades de aseguramiento de la calidad analítica.</v>
      </c>
      <c r="F391" s="442" t="str">
        <f>'02-Mapa de riesgo'!AD392</f>
        <v>LEVE</v>
      </c>
      <c r="G391" s="442" t="str">
        <f>'02-Mapa de riesgo'!AE392</f>
        <v>(No. de actividades de aseguramiento de la validez de los resultados sin desviaciones / No. total de actividades realizadas) × 100</v>
      </c>
      <c r="H391" s="464"/>
      <c r="I391" s="464"/>
      <c r="J391" s="236" t="str">
        <f>'02-Mapa de riesgo'!G392</f>
        <v>Verificación de métodos de ensayo para alcance fijo y flexible conforme al documento normativo aplicable, incluyendo:
- Planificación del plan de verificación.
- Ejecución del plan de verificación.
- Elaboración y aprobación del informe de verificación.
- Verificación de la evaluación de la incertidumbre.</v>
      </c>
      <c r="K391" s="207">
        <f>'02-Mapa de riesgo'!L392</f>
        <v>0</v>
      </c>
      <c r="L391" s="207" t="str">
        <f>'02-Mapa de riesgo'!Q392</f>
        <v xml:space="preserve">
Profesional I (Transitorio Ocasional de Proyecto)
Técnico I </v>
      </c>
      <c r="M391" s="208" t="str">
        <f>'02-Mapa de riesgo'!U392</f>
        <v>Oportuno</v>
      </c>
      <c r="N391" s="208" t="str">
        <f>'02-Mapa de riesgo'!Z392</f>
        <v>Preventivo</v>
      </c>
      <c r="O391" s="448" t="str">
        <f>'02-Mapa de riesgo'!AB392</f>
        <v>ACEPTABLE</v>
      </c>
      <c r="P391" s="157"/>
      <c r="Q391" s="210" t="str">
        <f>'02-Mapa de riesgo'!AG392</f>
        <v>ASUMIR</v>
      </c>
      <c r="R391" s="210">
        <f>'02-Mapa de riesgo'!AH392</f>
        <v>0</v>
      </c>
      <c r="S391" s="211">
        <f>'02-Mapa de riesgo'!AJ392</f>
        <v>0</v>
      </c>
      <c r="T391" s="156"/>
      <c r="U391" s="157"/>
      <c r="V391" s="157"/>
      <c r="W391" s="465"/>
      <c r="X391" s="59"/>
    </row>
    <row r="392" spans="1:24" ht="12.75" customHeight="1" x14ac:dyDescent="0.2">
      <c r="A392" s="443"/>
      <c r="B392" s="443"/>
      <c r="C392" s="443"/>
      <c r="D392" s="443"/>
      <c r="E392" s="443"/>
      <c r="F392" s="443"/>
      <c r="G392" s="443"/>
      <c r="H392" s="446"/>
      <c r="I392" s="446"/>
      <c r="J392" s="236" t="str">
        <f>'02-Mapa de riesgo'!G393</f>
        <v>Implementación de controles internos de calidad analítica mediante el uso de materiales de referencia, comprobaciones funcionales del equipamiento y análisis mediante gráficos de control.</v>
      </c>
      <c r="K392" s="207">
        <f>'02-Mapa de riesgo'!L393</f>
        <v>0</v>
      </c>
      <c r="L392" s="207" t="str">
        <f>'02-Mapa de riesgo'!Q393</f>
        <v xml:space="preserve">
Profesional I (Transitorio Ocasional de Proyecto)
Técnico I </v>
      </c>
      <c r="M392" s="208" t="str">
        <f>'02-Mapa de riesgo'!U393</f>
        <v>Oportuno</v>
      </c>
      <c r="N392" s="208" t="str">
        <f>'02-Mapa de riesgo'!Z393</f>
        <v>Preventivo</v>
      </c>
      <c r="O392" s="449"/>
      <c r="P392" s="157"/>
      <c r="Q392" s="210" t="str">
        <f>'02-Mapa de riesgo'!AG393</f>
        <v>ASUMIR</v>
      </c>
      <c r="R392" s="210">
        <f>'02-Mapa de riesgo'!AH393</f>
        <v>0</v>
      </c>
      <c r="S392" s="211">
        <f>'02-Mapa de riesgo'!AJ393</f>
        <v>0</v>
      </c>
      <c r="T392" s="156"/>
      <c r="U392" s="157"/>
      <c r="V392" s="157"/>
      <c r="W392" s="452"/>
      <c r="X392" s="59"/>
    </row>
    <row r="393" spans="1:24" ht="12.75" customHeight="1" x14ac:dyDescent="0.2">
      <c r="A393" s="444"/>
      <c r="B393" s="444"/>
      <c r="C393" s="444"/>
      <c r="D393" s="444"/>
      <c r="E393" s="444"/>
      <c r="F393" s="444"/>
      <c r="G393" s="444"/>
      <c r="H393" s="447"/>
      <c r="I393" s="447"/>
      <c r="J393" s="236" t="str">
        <f>'02-Mapa de riesgo'!G394</f>
        <v>Participación y seguimiento al plan de ensayos de aptitud o comparaciones interlaboratorio para la evaluación externa del desempeño analítico.</v>
      </c>
      <c r="K393" s="207">
        <f>'02-Mapa de riesgo'!L394</f>
        <v>0</v>
      </c>
      <c r="L393" s="207" t="str">
        <f>'02-Mapa de riesgo'!Q394</f>
        <v xml:space="preserve">
Profesional I (Transitorio Ocasional de Proyecto)
Técnico I </v>
      </c>
      <c r="M393" s="208" t="str">
        <f>'02-Mapa de riesgo'!U394</f>
        <v>Oportuno</v>
      </c>
      <c r="N393" s="208" t="str">
        <f>'02-Mapa de riesgo'!Z394</f>
        <v>Preventivo</v>
      </c>
      <c r="O393" s="450"/>
      <c r="P393" s="157"/>
      <c r="Q393" s="210" t="str">
        <f>'02-Mapa de riesgo'!AG394</f>
        <v>ASUMIR</v>
      </c>
      <c r="R393" s="210">
        <f>'02-Mapa de riesgo'!AH394</f>
        <v>0</v>
      </c>
      <c r="S393" s="211">
        <f>'02-Mapa de riesgo'!AJ394</f>
        <v>0</v>
      </c>
      <c r="T393" s="156"/>
      <c r="U393" s="157"/>
      <c r="V393" s="157"/>
      <c r="W393" s="453"/>
      <c r="X393" s="59"/>
    </row>
    <row r="394" spans="1:24" ht="12.75" customHeight="1" x14ac:dyDescent="0.2">
      <c r="A394" s="454">
        <v>129</v>
      </c>
      <c r="B394" s="454" t="e">
        <f>'01-Mapa de Riesgos'!#REF!</f>
        <v>#REF!</v>
      </c>
      <c r="C394" s="455" t="e">
        <f>+'01-Mapa de Riesgos'!#REF!</f>
        <v>#REF!</v>
      </c>
      <c r="D394" s="455" t="e">
        <f>'01-Mapa de Riesgos'!#REF!</f>
        <v>#REF!</v>
      </c>
      <c r="E394" s="456" t="str">
        <f>'01-Mapa de Riesgos'!N395</f>
        <v>Posibilidad de pérdida reputacional  por pérdida de la imparcialidad de los funcionarios del laboratorio,   debido a soborno y conflictos de intereses, al prestar servicios de caracterización entre los laboratorios que hacen parte  del centro de laboratorios y tener comunicación con el cliente al participar en la ejecución de los ensayos.</v>
      </c>
      <c r="F394" s="442" t="str">
        <f>'02-Mapa de riesgo'!AD395</f>
        <v>MODERADO</v>
      </c>
      <c r="G394" s="442" t="str">
        <f>'02-Mapa de riesgo'!AE395</f>
        <v>N° Informes con pérdida de la imparcialidad / N° informes expedidos por el grupo de investigación</v>
      </c>
      <c r="H394" s="463"/>
      <c r="I394" s="464"/>
      <c r="J394" s="236" t="str">
        <f>'02-Mapa de riesgo'!G395</f>
        <v>Firma de cada funcionario del:
- Conflicto de interés
- Acta de compromiso ético
- Declaración de impedimento</v>
      </c>
      <c r="K394" s="207">
        <f>'02-Mapa de riesgo'!L395</f>
        <v>0</v>
      </c>
      <c r="L394" s="207" t="str">
        <f>'02-Mapa de riesgo'!Q395</f>
        <v>Director</v>
      </c>
      <c r="M394" s="208" t="str">
        <f>'02-Mapa de riesgo'!U395</f>
        <v>Oportuno</v>
      </c>
      <c r="N394" s="208" t="str">
        <f>'02-Mapa de riesgo'!Z395</f>
        <v>Preventivo</v>
      </c>
      <c r="O394" s="448" t="str">
        <f>'02-Mapa de riesgo'!AB395</f>
        <v>ACEPTABLE</v>
      </c>
      <c r="P394" s="157"/>
      <c r="Q394" s="210" t="str">
        <f>'02-Mapa de riesgo'!AG395</f>
        <v>REDUCIR</v>
      </c>
      <c r="R394" s="210" t="str">
        <f>'02-Mapa de riesgo'!AH395</f>
        <v xml:space="preserve">Sensibilizar y capacitar al personal en temas relacionados con servicio al usuario e imparcilidad. </v>
      </c>
      <c r="S394" s="211">
        <f>'02-Mapa de riesgo'!AJ395</f>
        <v>0</v>
      </c>
      <c r="T394" s="156"/>
      <c r="U394" s="157"/>
      <c r="V394" s="157"/>
      <c r="W394" s="465"/>
      <c r="X394" s="59"/>
    </row>
    <row r="395" spans="1:24" ht="12.75" customHeight="1" x14ac:dyDescent="0.2">
      <c r="A395" s="443"/>
      <c r="B395" s="443"/>
      <c r="C395" s="443"/>
      <c r="D395" s="443"/>
      <c r="E395" s="443"/>
      <c r="F395" s="443"/>
      <c r="G395" s="443"/>
      <c r="H395" s="446"/>
      <c r="I395" s="446"/>
      <c r="J395" s="236" t="str">
        <f>'02-Mapa de riesgo'!G396</f>
        <v>Cada laboratorio es un proyecto de extensión independiente en cuanto a recursos de personal, financieros y administrativos.</v>
      </c>
      <c r="K395" s="207">
        <f>'02-Mapa de riesgo'!L396</f>
        <v>0</v>
      </c>
      <c r="L395" s="207" t="str">
        <f>'02-Mapa de riesgo'!Q396</f>
        <v>Director</v>
      </c>
      <c r="M395" s="208" t="str">
        <f>'02-Mapa de riesgo'!U396</f>
        <v>Oportuno</v>
      </c>
      <c r="N395" s="208" t="str">
        <f>'02-Mapa de riesgo'!Z396</f>
        <v>Preventivo</v>
      </c>
      <c r="O395" s="449"/>
      <c r="P395" s="157"/>
      <c r="Q395" s="210" t="str">
        <f>'02-Mapa de riesgo'!AG396</f>
        <v>REDUCIR</v>
      </c>
      <c r="R395" s="210" t="str">
        <f>'02-Mapa de riesgo'!AH396</f>
        <v xml:space="preserve">Sensibilizar y capacitar al personal en temas relacionados con servicio al usuario e imparcilidad. </v>
      </c>
      <c r="S395" s="211">
        <f>'02-Mapa de riesgo'!AJ396</f>
        <v>0</v>
      </c>
      <c r="T395" s="156"/>
      <c r="U395" s="157"/>
      <c r="V395" s="157"/>
      <c r="W395" s="452"/>
      <c r="X395" s="59"/>
    </row>
    <row r="396" spans="1:24" ht="12.75" customHeight="1" x14ac:dyDescent="0.2">
      <c r="A396" s="444"/>
      <c r="B396" s="444"/>
      <c r="C396" s="444"/>
      <c r="D396" s="444"/>
      <c r="E396" s="444"/>
      <c r="F396" s="444"/>
      <c r="G396" s="444"/>
      <c r="H396" s="447"/>
      <c r="I396" s="447"/>
      <c r="J396" s="236" t="str">
        <f>'02-Mapa de riesgo'!G397</f>
        <v>El informe de caracterización es revisado por alguien diferente a quien lo elabora y aprobado por el Director del laboratorio.</v>
      </c>
      <c r="K396" s="207">
        <f>'02-Mapa de riesgo'!L397</f>
        <v>0</v>
      </c>
      <c r="L396" s="207" t="str">
        <f>'02-Mapa de riesgo'!Q397</f>
        <v>Director
Contratistas:
Profesional administrativo, profesional de apoyo</v>
      </c>
      <c r="M396" s="208" t="str">
        <f>'02-Mapa de riesgo'!U397</f>
        <v>Oportuno</v>
      </c>
      <c r="N396" s="208" t="str">
        <f>'02-Mapa de riesgo'!Z397</f>
        <v>Preventivo</v>
      </c>
      <c r="O396" s="450"/>
      <c r="P396" s="157"/>
      <c r="Q396" s="210" t="str">
        <f>'02-Mapa de riesgo'!AG397</f>
        <v>REDUCIR</v>
      </c>
      <c r="R396" s="210" t="str">
        <f>'02-Mapa de riesgo'!AH397</f>
        <v>Asegurar que la revisión del informe de caracterización sea revisado por una persona diferente a quien lo elabora</v>
      </c>
      <c r="S396" s="211">
        <f>'02-Mapa de riesgo'!AJ397</f>
        <v>0</v>
      </c>
      <c r="T396" s="156"/>
      <c r="U396" s="157"/>
      <c r="V396" s="157"/>
      <c r="W396" s="453"/>
      <c r="X396" s="59"/>
    </row>
    <row r="397" spans="1:24" ht="12.75" customHeight="1" x14ac:dyDescent="0.2">
      <c r="A397" s="454">
        <v>130</v>
      </c>
      <c r="B397" s="454" t="e">
        <f>'01-Mapa de Riesgos'!#REF!</f>
        <v>#REF!</v>
      </c>
      <c r="C397" s="455" t="e">
        <f>+'01-Mapa de Riesgos'!#REF!</f>
        <v>#REF!</v>
      </c>
      <c r="D397" s="455" t="e">
        <f>'01-Mapa de Riesgos'!#REF!</f>
        <v>#REF!</v>
      </c>
      <c r="E397" s="456" t="str">
        <f>'01-Mapa de Riesgos'!N398</f>
        <v>Posibilidad de afectación económica y reputacional  por pérdida de la validez de los resultados del laboratorio,    a causa del incumplimiento en el plan de calibración, verificación y mantenimiento de equipos, toma de datos con equipos defectuosos o cuyo certificado de calibración presente resultados no conformes con respecto a las especificaciones del GIAS (especificaciones del equipo, método, etc)</v>
      </c>
      <c r="F397" s="442" t="str">
        <f>'02-Mapa de riesgo'!AD398</f>
        <v>MODERADO</v>
      </c>
      <c r="G397" s="442" t="str">
        <f>'02-Mapa de riesgo'!AE398</f>
        <v>N° de equipos calibrados de acuerdo al Plan de calibración y criterios de aceptación/N° Total de equipos que se planean calibrar de acuerdo al Plan de calibración</v>
      </c>
      <c r="H397" s="463"/>
      <c r="I397" s="464"/>
      <c r="J397" s="236" t="str">
        <f>'02-Mapa de riesgo'!G398</f>
        <v>Seguimiento al plan de calibración, verificación y mantenimiento semestral con fechas de cumplimiento.</v>
      </c>
      <c r="K397" s="207">
        <f>'02-Mapa de riesgo'!L398</f>
        <v>0</v>
      </c>
      <c r="L397" s="207" t="str">
        <f>'02-Mapa de riesgo'!Q398</f>
        <v>Profesional adminstrativo o profesional de laboratorio</v>
      </c>
      <c r="M397" s="208" t="str">
        <f>'02-Mapa de riesgo'!U398</f>
        <v>Oportuno</v>
      </c>
      <c r="N397" s="208" t="str">
        <f>'02-Mapa de riesgo'!Z398</f>
        <v>Preventivo</v>
      </c>
      <c r="O397" s="448" t="str">
        <f>'02-Mapa de riesgo'!AB398</f>
        <v>ACEPTABLE</v>
      </c>
      <c r="P397" s="157"/>
      <c r="Q397" s="210" t="str">
        <f>'02-Mapa de riesgo'!AG398</f>
        <v>REDUCIR</v>
      </c>
      <c r="R397" s="210" t="str">
        <f>'02-Mapa de riesgo'!AH398</f>
        <v>Realizar seguimiento al plan de acuerdo con las fechas de corte de revisión de objetivos del laboratorio</v>
      </c>
      <c r="S397" s="211">
        <f>'02-Mapa de riesgo'!AJ398</f>
        <v>0</v>
      </c>
      <c r="T397" s="156"/>
      <c r="U397" s="157"/>
      <c r="V397" s="157"/>
      <c r="W397" s="465"/>
      <c r="X397" s="59"/>
    </row>
    <row r="398" spans="1:24" ht="12.75" customHeight="1" x14ac:dyDescent="0.2">
      <c r="A398" s="443"/>
      <c r="B398" s="443"/>
      <c r="C398" s="443"/>
      <c r="D398" s="443"/>
      <c r="E398" s="443"/>
      <c r="F398" s="443"/>
      <c r="G398" s="443"/>
      <c r="H398" s="446"/>
      <c r="I398" s="446"/>
      <c r="J398" s="236" t="str">
        <f>'02-Mapa de riesgo'!G399</f>
        <v xml:space="preserve">Revisión de los equipos antes de salir del laboratorio y al ingresar al mismo. </v>
      </c>
      <c r="K398" s="207">
        <f>'02-Mapa de riesgo'!L399</f>
        <v>0</v>
      </c>
      <c r="L398" s="207" t="str">
        <f>'02-Mapa de riesgo'!Q399</f>
        <v>Profesional de laboratorio o profesional de apoyo</v>
      </c>
      <c r="M398" s="208" t="str">
        <f>'02-Mapa de riesgo'!U399</f>
        <v>Oportuno</v>
      </c>
      <c r="N398" s="208" t="str">
        <f>'02-Mapa de riesgo'!Z399</f>
        <v>Preventivo</v>
      </c>
      <c r="O398" s="449"/>
      <c r="P398" s="157"/>
      <c r="Q398" s="210" t="str">
        <f>'02-Mapa de riesgo'!AG399</f>
        <v>REDUCIR</v>
      </c>
      <c r="R398" s="210" t="str">
        <f>'02-Mapa de riesgo'!AH399</f>
        <v>Suspender el uso de manera inmediata del equipo y reportar al director para que él gestione la revisión y reparación del equipo</v>
      </c>
      <c r="S398" s="211">
        <f>'02-Mapa de riesgo'!AJ399</f>
        <v>0</v>
      </c>
      <c r="T398" s="156"/>
      <c r="U398" s="157"/>
      <c r="V398" s="157"/>
      <c r="W398" s="452"/>
      <c r="X398" s="59"/>
    </row>
    <row r="399" spans="1:24" ht="12.75" customHeight="1" x14ac:dyDescent="0.2">
      <c r="A399" s="444"/>
      <c r="B399" s="444"/>
      <c r="C399" s="444"/>
      <c r="D399" s="444"/>
      <c r="E399" s="444"/>
      <c r="F399" s="444"/>
      <c r="G399" s="444"/>
      <c r="H399" s="447"/>
      <c r="I399" s="447"/>
      <c r="J399" s="236" t="str">
        <f>'02-Mapa de riesgo'!G400</f>
        <v>Revisión de requisitos para la contratación de servicios de calibración.
Contratación de servicios de calibración con OEC acreditados en ISO 17025, por ONAC en la versión vigente.</v>
      </c>
      <c r="K399" s="207">
        <f>'02-Mapa de riesgo'!L400</f>
        <v>0</v>
      </c>
      <c r="L399" s="207" t="str">
        <f>'02-Mapa de riesgo'!Q400</f>
        <v>Profesional de laboratorio o profesional de apoyo</v>
      </c>
      <c r="M399" s="208" t="str">
        <f>'02-Mapa de riesgo'!U400</f>
        <v>Oportuno</v>
      </c>
      <c r="N399" s="208" t="str">
        <f>'02-Mapa de riesgo'!Z400</f>
        <v>Preventivo</v>
      </c>
      <c r="O399" s="450"/>
      <c r="P399" s="157"/>
      <c r="Q399" s="210" t="str">
        <f>'02-Mapa de riesgo'!AG400</f>
        <v>REDUCIR</v>
      </c>
      <c r="R399" s="210" t="str">
        <f>'02-Mapa de riesgo'!AH400</f>
        <v>Garantizar la competencia de los proveedores de calibración de los equipos antes de cada contratación</v>
      </c>
      <c r="S399" s="211">
        <f>'02-Mapa de riesgo'!AJ400</f>
        <v>0</v>
      </c>
      <c r="T399" s="156"/>
      <c r="U399" s="157"/>
      <c r="V399" s="157"/>
      <c r="W399" s="453"/>
      <c r="X399" s="59"/>
    </row>
    <row r="400" spans="1:24" ht="12.75" customHeight="1" x14ac:dyDescent="0.2">
      <c r="A400" s="454">
        <v>131</v>
      </c>
      <c r="B400" s="454" t="e">
        <f>'01-Mapa de Riesgos'!#REF!</f>
        <v>#REF!</v>
      </c>
      <c r="C400" s="455" t="e">
        <f>+'01-Mapa de Riesgos'!#REF!</f>
        <v>#REF!</v>
      </c>
      <c r="D400" s="455" t="e">
        <f>'01-Mapa de Riesgos'!#REF!</f>
        <v>#REF!</v>
      </c>
      <c r="E400" s="456" t="str">
        <f>'01-Mapa de Riesgos'!N401</f>
        <v>Posibilidad de afectación reputacional  por realizar una declaración conformidad errada,   a causa del uso de una regla de decisión inadecuada y una verificación equivocada de los métodos de ensayo</v>
      </c>
      <c r="F400" s="442" t="str">
        <f>'02-Mapa de riesgo'!AD401</f>
        <v>MODERADO</v>
      </c>
      <c r="G400" s="442" t="str">
        <f>'02-Mapa de riesgo'!AE401</f>
        <v>N° de informes con declaración de conformidad equivocada / N° de informes emitidos</v>
      </c>
      <c r="H400" s="464"/>
      <c r="I400" s="464"/>
      <c r="J400" s="236" t="str">
        <f>'02-Mapa de riesgo'!G401</f>
        <v>Regla de decisión basada en normatividad reglamentaria aplicable y cálculos estadísticos</v>
      </c>
      <c r="K400" s="207">
        <f>'02-Mapa de riesgo'!L401</f>
        <v>0</v>
      </c>
      <c r="L400" s="207" t="str">
        <f>'02-Mapa de riesgo'!Q401</f>
        <v>Director</v>
      </c>
      <c r="M400" s="208" t="str">
        <f>'02-Mapa de riesgo'!U401</f>
        <v>Oportuno</v>
      </c>
      <c r="N400" s="208" t="str">
        <f>'02-Mapa de riesgo'!Z401</f>
        <v>Preventivo</v>
      </c>
      <c r="O400" s="448" t="str">
        <f>'02-Mapa de riesgo'!AB401</f>
        <v>ACEPTABLE</v>
      </c>
      <c r="P400" s="157"/>
      <c r="Q400" s="210" t="str">
        <f>'02-Mapa de riesgo'!AG401</f>
        <v>REDUCIR</v>
      </c>
      <c r="R400" s="210" t="str">
        <f>'02-Mapa de riesgo'!AH401</f>
        <v>Tomar documentos de referencias confiables que permitan definir la regla de decisión adecuada para el laboratorio</v>
      </c>
      <c r="S400" s="211">
        <f>'02-Mapa de riesgo'!AJ401</f>
        <v>0</v>
      </c>
      <c r="T400" s="156"/>
      <c r="U400" s="157"/>
      <c r="V400" s="157"/>
      <c r="W400" s="465"/>
      <c r="X400" s="59"/>
    </row>
    <row r="401" spans="1:24" ht="12.75" customHeight="1" x14ac:dyDescent="0.2">
      <c r="A401" s="443"/>
      <c r="B401" s="443"/>
      <c r="C401" s="443"/>
      <c r="D401" s="443"/>
      <c r="E401" s="443"/>
      <c r="F401" s="443"/>
      <c r="G401" s="443"/>
      <c r="H401" s="446"/>
      <c r="I401" s="446"/>
      <c r="J401" s="236" t="str">
        <f>'02-Mapa de riesgo'!G402</f>
        <v>El cliente mediante la cotización acepta la regla de decisión del laboratorio.</v>
      </c>
      <c r="K401" s="207">
        <f>'02-Mapa de riesgo'!L402</f>
        <v>0</v>
      </c>
      <c r="L401" s="207" t="str">
        <f>'02-Mapa de riesgo'!Q402</f>
        <v>Profesional administrativo</v>
      </c>
      <c r="M401" s="208" t="str">
        <f>'02-Mapa de riesgo'!U402</f>
        <v>Oportuno</v>
      </c>
      <c r="N401" s="208" t="str">
        <f>'02-Mapa de riesgo'!Z402</f>
        <v>Preventivo</v>
      </c>
      <c r="O401" s="449"/>
      <c r="P401" s="157"/>
      <c r="Q401" s="210" t="str">
        <f>'02-Mapa de riesgo'!AG402</f>
        <v>REDUCIR</v>
      </c>
      <c r="R401" s="210" t="str">
        <f>'02-Mapa de riesgo'!AH402</f>
        <v>Asegurar que cada usuario conozca la regla de decisión antes de que el servicio sea contratado</v>
      </c>
      <c r="S401" s="211">
        <f>'02-Mapa de riesgo'!AJ402</f>
        <v>0</v>
      </c>
      <c r="T401" s="156"/>
      <c r="U401" s="157"/>
      <c r="V401" s="157"/>
      <c r="W401" s="452"/>
      <c r="X401" s="59"/>
    </row>
    <row r="402" spans="1:24" ht="12.75" customHeight="1" x14ac:dyDescent="0.2">
      <c r="A402" s="444"/>
      <c r="B402" s="444"/>
      <c r="C402" s="444"/>
      <c r="D402" s="444"/>
      <c r="E402" s="444"/>
      <c r="F402" s="444"/>
      <c r="G402" s="444"/>
      <c r="H402" s="447"/>
      <c r="I402" s="447"/>
      <c r="J402" s="236" t="str">
        <f>'02-Mapa de riesgo'!G403</f>
        <v>Informe de verificación del método.</v>
      </c>
      <c r="K402" s="207">
        <f>'02-Mapa de riesgo'!L403</f>
        <v>0</v>
      </c>
      <c r="L402" s="207" t="str">
        <f>'02-Mapa de riesgo'!Q403</f>
        <v>Director</v>
      </c>
      <c r="M402" s="208" t="str">
        <f>'02-Mapa de riesgo'!U403</f>
        <v>Oportuno</v>
      </c>
      <c r="N402" s="208" t="str">
        <f>'02-Mapa de riesgo'!Z403</f>
        <v>Preventivo</v>
      </c>
      <c r="O402" s="450"/>
      <c r="P402" s="157"/>
      <c r="Q402" s="210" t="str">
        <f>'02-Mapa de riesgo'!AG403</f>
        <v>REDUCIR</v>
      </c>
      <c r="R402" s="210" t="str">
        <f>'02-Mapa de riesgo'!AH403</f>
        <v>Verificar la competencia del GIAS para prestar el servicio antes de que el usuario realice la contratación</v>
      </c>
      <c r="S402" s="211">
        <f>'02-Mapa de riesgo'!AJ403</f>
        <v>0</v>
      </c>
      <c r="T402" s="156"/>
      <c r="U402" s="157"/>
      <c r="V402" s="157"/>
      <c r="W402" s="453"/>
      <c r="X402" s="59"/>
    </row>
    <row r="403" spans="1:24" ht="12.75" customHeight="1" x14ac:dyDescent="0.2">
      <c r="A403" s="454">
        <v>132</v>
      </c>
      <c r="B403" s="454" t="e">
        <f>'01-Mapa de Riesgos'!#REF!</f>
        <v>#REF!</v>
      </c>
      <c r="C403" s="455" t="e">
        <f>+'01-Mapa de Riesgos'!#REF!</f>
        <v>#REF!</v>
      </c>
      <c r="D403" s="455" t="e">
        <f>'01-Mapa de Riesgos'!#REF!</f>
        <v>#REF!</v>
      </c>
      <c r="E403" s="456" t="str">
        <f>'01-Mapa de Riesgos'!N404</f>
        <v>Posibilidad de afectación económica y reputacional  por pérdida de la validez de los resultados del laboratorio,    debido a resultados insatisfactorios en los ensayos de aptitud y a un inadecuado cálculo de la incertidumbre de medición (principalmente en las fuentes de incertidumbre)</v>
      </c>
      <c r="F403" s="442" t="str">
        <f>'02-Mapa de riesgo'!AD404</f>
        <v>MODERADO</v>
      </c>
      <c r="G403" s="442" t="str">
        <f>'02-Mapa de riesgo'!AE404</f>
        <v>N° ensayos de aptitud con resultados satisfactorios / N° Total de ensayos de aptitud presentados en cada anualidad</v>
      </c>
      <c r="H403" s="464"/>
      <c r="I403" s="464"/>
      <c r="J403" s="236" t="str">
        <f>'02-Mapa de riesgo'!G404</f>
        <v>Verificación de la estimación de  la incertidumbre</v>
      </c>
      <c r="K403" s="207">
        <f>'02-Mapa de riesgo'!L404</f>
        <v>0</v>
      </c>
      <c r="L403" s="207" t="str">
        <f>'02-Mapa de riesgo'!Q404</f>
        <v>Director, profesinal administrativo y profesional de laboratorio</v>
      </c>
      <c r="M403" s="208" t="str">
        <f>'02-Mapa de riesgo'!U404</f>
        <v>Oportuno</v>
      </c>
      <c r="N403" s="208" t="str">
        <f>'02-Mapa de riesgo'!Z404</f>
        <v>Preventivo</v>
      </c>
      <c r="O403" s="448" t="str">
        <f>'02-Mapa de riesgo'!AB404</f>
        <v>ACEPTABLE</v>
      </c>
      <c r="P403" s="157"/>
      <c r="Q403" s="210" t="str">
        <f>'02-Mapa de riesgo'!AG404</f>
        <v>REDUCIR</v>
      </c>
      <c r="R403" s="210">
        <f>'02-Mapa de riesgo'!AH404</f>
        <v>0</v>
      </c>
      <c r="S403" s="211">
        <f>'02-Mapa de riesgo'!AJ404</f>
        <v>0</v>
      </c>
      <c r="T403" s="156"/>
      <c r="U403" s="157"/>
      <c r="V403" s="157"/>
      <c r="W403" s="465"/>
      <c r="X403" s="59"/>
    </row>
    <row r="404" spans="1:24" ht="12.75" customHeight="1" x14ac:dyDescent="0.2">
      <c r="A404" s="443"/>
      <c r="B404" s="443"/>
      <c r="C404" s="443"/>
      <c r="D404" s="443"/>
      <c r="E404" s="443"/>
      <c r="F404" s="443"/>
      <c r="G404" s="443"/>
      <c r="H404" s="446"/>
      <c r="I404" s="446"/>
      <c r="J404" s="236" t="str">
        <f>'02-Mapa de riesgo'!G405</f>
        <v>Participación en ensayos de aptitud</v>
      </c>
      <c r="K404" s="207">
        <f>'02-Mapa de riesgo'!L405</f>
        <v>0</v>
      </c>
      <c r="L404" s="207" t="str">
        <f>'02-Mapa de riesgo'!Q405</f>
        <v>Profesional de laboratorio, profesional de apoyo y técnicos de monitoreo ambiental</v>
      </c>
      <c r="M404" s="208" t="str">
        <f>'02-Mapa de riesgo'!U405</f>
        <v>Oportuno</v>
      </c>
      <c r="N404" s="208" t="str">
        <f>'02-Mapa de riesgo'!Z405</f>
        <v>Preventivo</v>
      </c>
      <c r="O404" s="449"/>
      <c r="P404" s="157"/>
      <c r="Q404" s="210" t="str">
        <f>'02-Mapa de riesgo'!AG405</f>
        <v>REDUCIR</v>
      </c>
      <c r="R404" s="210" t="str">
        <f>'02-Mapa de riesgo'!AH405</f>
        <v>Participar en la presentación de ensayos de aptitud de acuerdo con el plan de participación del IDEAM (con aprobación)</v>
      </c>
      <c r="S404" s="211">
        <f>'02-Mapa de riesgo'!AJ405</f>
        <v>0</v>
      </c>
      <c r="T404" s="156"/>
      <c r="U404" s="157"/>
      <c r="V404" s="157"/>
      <c r="W404" s="452"/>
      <c r="X404" s="59"/>
    </row>
    <row r="405" spans="1:24" ht="12.75" customHeight="1" x14ac:dyDescent="0.2">
      <c r="A405" s="444"/>
      <c r="B405" s="444"/>
      <c r="C405" s="444"/>
      <c r="D405" s="444"/>
      <c r="E405" s="444"/>
      <c r="F405" s="444"/>
      <c r="G405" s="444"/>
      <c r="H405" s="447"/>
      <c r="I405" s="447"/>
      <c r="J405" s="236" t="str">
        <f>'02-Mapa de riesgo'!G406</f>
        <v xml:space="preserve">Comprobaciones intermedias que permiten confiar en el resultado reportado </v>
      </c>
      <c r="K405" s="207">
        <f>'02-Mapa de riesgo'!L406</f>
        <v>0</v>
      </c>
      <c r="L405" s="207" t="str">
        <f>'02-Mapa de riesgo'!Q406</f>
        <v>Profesional de laboratorio</v>
      </c>
      <c r="M405" s="208" t="str">
        <f>'02-Mapa de riesgo'!U406</f>
        <v>Oportuno</v>
      </c>
      <c r="N405" s="208" t="str">
        <f>'02-Mapa de riesgo'!Z406</f>
        <v>Preventivo</v>
      </c>
      <c r="O405" s="450"/>
      <c r="P405" s="157"/>
      <c r="Q405" s="210" t="str">
        <f>'02-Mapa de riesgo'!AG406</f>
        <v>REDUCIR</v>
      </c>
      <c r="R405" s="210" t="str">
        <f>'02-Mapa de riesgo'!AH406</f>
        <v>Realizar seguimiento continuo de los resultados de las comprobaciones intermedias para verificar la validez de cada resultado</v>
      </c>
      <c r="S405" s="211">
        <f>'02-Mapa de riesgo'!AJ406</f>
        <v>0</v>
      </c>
      <c r="T405" s="156"/>
      <c r="U405" s="157"/>
      <c r="V405" s="157"/>
      <c r="W405" s="453"/>
      <c r="X405" s="59"/>
    </row>
    <row r="406" spans="1:24" ht="12.75" customHeight="1" x14ac:dyDescent="0.2">
      <c r="A406" s="457">
        <v>133</v>
      </c>
      <c r="B406" s="454" t="e">
        <f>'01-Mapa de Riesgos'!#REF!</f>
        <v>#REF!</v>
      </c>
      <c r="C406" s="455" t="e">
        <f>+'01-Mapa de Riesgos'!#REF!</f>
        <v>#REF!</v>
      </c>
      <c r="D406" s="455" t="e">
        <f>'01-Mapa de Riesgos'!#REF!</f>
        <v>#REF!</v>
      </c>
      <c r="E406" s="456" t="str">
        <f>'01-Mapa de Riesgos'!N407</f>
        <v xml:space="preserve">     </v>
      </c>
      <c r="F406" s="442" t="str">
        <f>'02-Mapa de riesgo'!AD407</f>
        <v>LEVE</v>
      </c>
      <c r="G406" s="442">
        <f>'02-Mapa de riesgo'!AE407</f>
        <v>0</v>
      </c>
      <c r="H406" s="463"/>
      <c r="I406" s="464"/>
      <c r="J406" s="236">
        <f>'02-Mapa de riesgo'!G407</f>
        <v>0</v>
      </c>
      <c r="K406" s="207">
        <f>'02-Mapa de riesgo'!L407</f>
        <v>0</v>
      </c>
      <c r="L406" s="207">
        <f>'02-Mapa de riesgo'!Q407</f>
        <v>0</v>
      </c>
      <c r="M406" s="208">
        <f>'02-Mapa de riesgo'!U407</f>
        <v>0</v>
      </c>
      <c r="N406" s="208">
        <f>'02-Mapa de riesgo'!Z407</f>
        <v>0</v>
      </c>
      <c r="O406" s="448" t="e">
        <f>'02-Mapa de riesgo'!AB407</f>
        <v>#DIV/0!</v>
      </c>
      <c r="P406" s="157"/>
      <c r="Q406" s="210">
        <f>'02-Mapa de riesgo'!AG407</f>
        <v>0</v>
      </c>
      <c r="R406" s="210">
        <f>'02-Mapa de riesgo'!AH407</f>
        <v>0</v>
      </c>
      <c r="S406" s="211">
        <f>'02-Mapa de riesgo'!AJ407</f>
        <v>0</v>
      </c>
      <c r="T406" s="156"/>
      <c r="U406" s="157"/>
      <c r="V406" s="157"/>
      <c r="W406" s="465"/>
      <c r="X406" s="59"/>
    </row>
    <row r="407" spans="1:24" ht="12.75" customHeight="1" x14ac:dyDescent="0.2">
      <c r="A407" s="443"/>
      <c r="B407" s="443"/>
      <c r="C407" s="443"/>
      <c r="D407" s="443"/>
      <c r="E407" s="443"/>
      <c r="F407" s="443"/>
      <c r="G407" s="443"/>
      <c r="H407" s="446"/>
      <c r="I407" s="446"/>
      <c r="J407" s="236">
        <f>'02-Mapa de riesgo'!G408</f>
        <v>0</v>
      </c>
      <c r="K407" s="207">
        <f>'02-Mapa de riesgo'!L408</f>
        <v>0</v>
      </c>
      <c r="L407" s="207">
        <f>'02-Mapa de riesgo'!Q408</f>
        <v>0</v>
      </c>
      <c r="M407" s="208">
        <f>'02-Mapa de riesgo'!U408</f>
        <v>0</v>
      </c>
      <c r="N407" s="208">
        <f>'02-Mapa de riesgo'!Z408</f>
        <v>0</v>
      </c>
      <c r="O407" s="449"/>
      <c r="P407" s="157"/>
      <c r="Q407" s="210">
        <f>'02-Mapa de riesgo'!AG408</f>
        <v>0</v>
      </c>
      <c r="R407" s="210">
        <f>'02-Mapa de riesgo'!AH408</f>
        <v>0</v>
      </c>
      <c r="S407" s="211">
        <f>'02-Mapa de riesgo'!AJ408</f>
        <v>0</v>
      </c>
      <c r="T407" s="156"/>
      <c r="U407" s="157"/>
      <c r="V407" s="157"/>
      <c r="W407" s="452"/>
      <c r="X407" s="59"/>
    </row>
    <row r="408" spans="1:24" ht="12.75" customHeight="1" x14ac:dyDescent="0.2">
      <c r="A408" s="444"/>
      <c r="B408" s="444"/>
      <c r="C408" s="444"/>
      <c r="D408" s="444"/>
      <c r="E408" s="444"/>
      <c r="F408" s="444"/>
      <c r="G408" s="444"/>
      <c r="H408" s="447"/>
      <c r="I408" s="447"/>
      <c r="J408" s="236">
        <f>'02-Mapa de riesgo'!G409</f>
        <v>0</v>
      </c>
      <c r="K408" s="207">
        <f>'02-Mapa de riesgo'!L409</f>
        <v>0</v>
      </c>
      <c r="L408" s="207">
        <f>'02-Mapa de riesgo'!Q409</f>
        <v>0</v>
      </c>
      <c r="M408" s="208">
        <f>'02-Mapa de riesgo'!U409</f>
        <v>0</v>
      </c>
      <c r="N408" s="208">
        <f>'02-Mapa de riesgo'!Z409</f>
        <v>0</v>
      </c>
      <c r="O408" s="450"/>
      <c r="P408" s="157"/>
      <c r="Q408" s="210">
        <f>'02-Mapa de riesgo'!AG409</f>
        <v>0</v>
      </c>
      <c r="R408" s="210">
        <f>'02-Mapa de riesgo'!AH409</f>
        <v>0</v>
      </c>
      <c r="S408" s="211">
        <f>'02-Mapa de riesgo'!AJ409</f>
        <v>0</v>
      </c>
      <c r="T408" s="156"/>
      <c r="U408" s="157"/>
      <c r="V408" s="157"/>
      <c r="W408" s="453"/>
      <c r="X408" s="59"/>
    </row>
    <row r="409" spans="1:24" ht="12.75" customHeight="1" x14ac:dyDescent="0.2">
      <c r="A409" s="454">
        <v>134</v>
      </c>
      <c r="B409" s="454" t="e">
        <f>'01-Mapa de Riesgos'!#REF!</f>
        <v>#REF!</v>
      </c>
      <c r="C409" s="455" t="e">
        <f>+'01-Mapa de Riesgos'!#REF!</f>
        <v>#REF!</v>
      </c>
      <c r="D409" s="455" t="e">
        <f>'01-Mapa de Riesgos'!#REF!</f>
        <v>#REF!</v>
      </c>
      <c r="E409" s="456" t="str">
        <f>'01-Mapa de Riesgos'!N410</f>
        <v xml:space="preserve">     </v>
      </c>
      <c r="F409" s="442" t="str">
        <f>'02-Mapa de riesgo'!AD410</f>
        <v>LEVE</v>
      </c>
      <c r="G409" s="442">
        <f>'02-Mapa de riesgo'!AE410</f>
        <v>0</v>
      </c>
      <c r="H409" s="464"/>
      <c r="I409" s="464"/>
      <c r="J409" s="236">
        <f>'02-Mapa de riesgo'!G410</f>
        <v>0</v>
      </c>
      <c r="K409" s="207">
        <f>'02-Mapa de riesgo'!L410</f>
        <v>0</v>
      </c>
      <c r="L409" s="207">
        <f>'02-Mapa de riesgo'!Q410</f>
        <v>0</v>
      </c>
      <c r="M409" s="208">
        <f>'02-Mapa de riesgo'!U410</f>
        <v>0</v>
      </c>
      <c r="N409" s="208">
        <f>'02-Mapa de riesgo'!Z410</f>
        <v>0</v>
      </c>
      <c r="O409" s="448" t="e">
        <f>'02-Mapa de riesgo'!AB410</f>
        <v>#DIV/0!</v>
      </c>
      <c r="P409" s="157"/>
      <c r="Q409" s="210">
        <f>'02-Mapa de riesgo'!AG410</f>
        <v>0</v>
      </c>
      <c r="R409" s="210">
        <f>'02-Mapa de riesgo'!AH410</f>
        <v>0</v>
      </c>
      <c r="S409" s="211">
        <f>'02-Mapa de riesgo'!AJ410</f>
        <v>0</v>
      </c>
      <c r="T409" s="156"/>
      <c r="U409" s="157"/>
      <c r="V409" s="157"/>
      <c r="W409" s="465"/>
      <c r="X409" s="59"/>
    </row>
    <row r="410" spans="1:24" ht="12.75" customHeight="1" x14ac:dyDescent="0.2">
      <c r="A410" s="443"/>
      <c r="B410" s="443"/>
      <c r="C410" s="443"/>
      <c r="D410" s="443"/>
      <c r="E410" s="443"/>
      <c r="F410" s="443"/>
      <c r="G410" s="443"/>
      <c r="H410" s="446"/>
      <c r="I410" s="446"/>
      <c r="J410" s="236">
        <f>'02-Mapa de riesgo'!G411</f>
        <v>0</v>
      </c>
      <c r="K410" s="207">
        <f>'02-Mapa de riesgo'!L411</f>
        <v>0</v>
      </c>
      <c r="L410" s="207">
        <f>'02-Mapa de riesgo'!Q411</f>
        <v>0</v>
      </c>
      <c r="M410" s="208">
        <f>'02-Mapa de riesgo'!U411</f>
        <v>0</v>
      </c>
      <c r="N410" s="208">
        <f>'02-Mapa de riesgo'!Z411</f>
        <v>0</v>
      </c>
      <c r="O410" s="449"/>
      <c r="P410" s="157"/>
      <c r="Q410" s="210">
        <f>'02-Mapa de riesgo'!AG411</f>
        <v>0</v>
      </c>
      <c r="R410" s="210">
        <f>'02-Mapa de riesgo'!AH411</f>
        <v>0</v>
      </c>
      <c r="S410" s="211">
        <f>'02-Mapa de riesgo'!AJ411</f>
        <v>0</v>
      </c>
      <c r="T410" s="156"/>
      <c r="U410" s="157"/>
      <c r="V410" s="157"/>
      <c r="W410" s="452"/>
      <c r="X410" s="59"/>
    </row>
    <row r="411" spans="1:24" ht="12.75" customHeight="1" x14ac:dyDescent="0.2">
      <c r="A411" s="444"/>
      <c r="B411" s="444"/>
      <c r="C411" s="444"/>
      <c r="D411" s="444"/>
      <c r="E411" s="444"/>
      <c r="F411" s="444"/>
      <c r="G411" s="444"/>
      <c r="H411" s="447"/>
      <c r="I411" s="447"/>
      <c r="J411" s="236">
        <f>'02-Mapa de riesgo'!G412</f>
        <v>0</v>
      </c>
      <c r="K411" s="207">
        <f>'02-Mapa de riesgo'!L412</f>
        <v>0</v>
      </c>
      <c r="L411" s="207">
        <f>'02-Mapa de riesgo'!Q412</f>
        <v>0</v>
      </c>
      <c r="M411" s="208">
        <f>'02-Mapa de riesgo'!U412</f>
        <v>0</v>
      </c>
      <c r="N411" s="208">
        <f>'02-Mapa de riesgo'!Z412</f>
        <v>0</v>
      </c>
      <c r="O411" s="450"/>
      <c r="P411" s="157"/>
      <c r="Q411" s="210">
        <f>'02-Mapa de riesgo'!AG412</f>
        <v>0</v>
      </c>
      <c r="R411" s="210">
        <f>'02-Mapa de riesgo'!AH412</f>
        <v>0</v>
      </c>
      <c r="S411" s="211">
        <f>'02-Mapa de riesgo'!AJ412</f>
        <v>0</v>
      </c>
      <c r="T411" s="156"/>
      <c r="U411" s="157"/>
      <c r="V411" s="157"/>
      <c r="W411" s="453"/>
      <c r="X411" s="59"/>
    </row>
    <row r="412" spans="1:24" ht="12.75" customHeight="1" x14ac:dyDescent="0.2">
      <c r="A412" s="454">
        <v>135</v>
      </c>
      <c r="B412" s="457" t="e">
        <f>'01-Mapa de Riesgos'!#REF!</f>
        <v>#REF!</v>
      </c>
      <c r="C412" s="456" t="e">
        <f>+'01-Mapa de Riesgos'!#REF!</f>
        <v>#REF!</v>
      </c>
      <c r="D412" s="456" t="e">
        <f>'01-Mapa de Riesgos'!#REF!</f>
        <v>#REF!</v>
      </c>
      <c r="E412" s="456" t="str">
        <f>'01-Mapa de Riesgos'!N413</f>
        <v xml:space="preserve">     </v>
      </c>
      <c r="F412" s="442" t="str">
        <f>'02-Mapa de riesgo'!AD413</f>
        <v>LEVE</v>
      </c>
      <c r="G412" s="442">
        <f>'02-Mapa de riesgo'!AE413</f>
        <v>0</v>
      </c>
      <c r="H412" s="445"/>
      <c r="I412" s="445"/>
      <c r="J412" s="236">
        <f>'02-Mapa de riesgo'!G413</f>
        <v>0</v>
      </c>
      <c r="K412" s="207">
        <f>'02-Mapa de riesgo'!L413</f>
        <v>0</v>
      </c>
      <c r="L412" s="207">
        <f>'02-Mapa de riesgo'!Q413</f>
        <v>0</v>
      </c>
      <c r="M412" s="208">
        <f>'02-Mapa de riesgo'!U413</f>
        <v>0</v>
      </c>
      <c r="N412" s="208">
        <f>'02-Mapa de riesgo'!Z413</f>
        <v>0</v>
      </c>
      <c r="O412" s="448" t="e">
        <f>'02-Mapa de riesgo'!AB413</f>
        <v>#DIV/0!</v>
      </c>
      <c r="P412" s="157"/>
      <c r="Q412" s="210">
        <f>'02-Mapa de riesgo'!AG413</f>
        <v>0</v>
      </c>
      <c r="R412" s="210">
        <f>'02-Mapa de riesgo'!AH413</f>
        <v>0</v>
      </c>
      <c r="S412" s="211">
        <f>'02-Mapa de riesgo'!AJ413</f>
        <v>0</v>
      </c>
      <c r="T412" s="156"/>
      <c r="U412" s="157"/>
      <c r="V412" s="157"/>
      <c r="W412" s="451"/>
      <c r="X412" s="159"/>
    </row>
    <row r="413" spans="1:24" ht="12.75" customHeight="1" x14ac:dyDescent="0.2">
      <c r="A413" s="443"/>
      <c r="B413" s="443"/>
      <c r="C413" s="443"/>
      <c r="D413" s="443"/>
      <c r="E413" s="443"/>
      <c r="F413" s="443"/>
      <c r="G413" s="443"/>
      <c r="H413" s="446"/>
      <c r="I413" s="446"/>
      <c r="J413" s="236">
        <f>'02-Mapa de riesgo'!G414</f>
        <v>0</v>
      </c>
      <c r="K413" s="207">
        <f>'02-Mapa de riesgo'!L414</f>
        <v>0</v>
      </c>
      <c r="L413" s="207">
        <f>'02-Mapa de riesgo'!Q414</f>
        <v>0</v>
      </c>
      <c r="M413" s="208">
        <f>'02-Mapa de riesgo'!U414</f>
        <v>0</v>
      </c>
      <c r="N413" s="208">
        <f>'02-Mapa de riesgo'!Z414</f>
        <v>0</v>
      </c>
      <c r="O413" s="449"/>
      <c r="P413" s="157"/>
      <c r="Q413" s="210">
        <f>'02-Mapa de riesgo'!AG414</f>
        <v>0</v>
      </c>
      <c r="R413" s="210">
        <f>'02-Mapa de riesgo'!AH414</f>
        <v>0</v>
      </c>
      <c r="S413" s="211">
        <f>'02-Mapa de riesgo'!AJ414</f>
        <v>0</v>
      </c>
      <c r="T413" s="156"/>
      <c r="U413" s="157"/>
      <c r="V413" s="157"/>
      <c r="W413" s="452"/>
      <c r="X413" s="159"/>
    </row>
    <row r="414" spans="1:24" ht="12.75" customHeight="1" x14ac:dyDescent="0.2">
      <c r="A414" s="444"/>
      <c r="B414" s="444"/>
      <c r="C414" s="444"/>
      <c r="D414" s="444"/>
      <c r="E414" s="444"/>
      <c r="F414" s="444"/>
      <c r="G414" s="444"/>
      <c r="H414" s="447"/>
      <c r="I414" s="447"/>
      <c r="J414" s="236">
        <f>'02-Mapa de riesgo'!G415</f>
        <v>0</v>
      </c>
      <c r="K414" s="207">
        <f>'02-Mapa de riesgo'!L415</f>
        <v>0</v>
      </c>
      <c r="L414" s="207">
        <f>'02-Mapa de riesgo'!Q415</f>
        <v>0</v>
      </c>
      <c r="M414" s="208">
        <f>'02-Mapa de riesgo'!U415</f>
        <v>0</v>
      </c>
      <c r="N414" s="208">
        <f>'02-Mapa de riesgo'!Z415</f>
        <v>0</v>
      </c>
      <c r="O414" s="450"/>
      <c r="P414" s="157"/>
      <c r="Q414" s="210">
        <f>'02-Mapa de riesgo'!AG415</f>
        <v>0</v>
      </c>
      <c r="R414" s="210">
        <f>'02-Mapa de riesgo'!AH415</f>
        <v>0</v>
      </c>
      <c r="S414" s="211">
        <f>'02-Mapa de riesgo'!AJ415</f>
        <v>0</v>
      </c>
      <c r="T414" s="156"/>
      <c r="U414" s="157"/>
      <c r="V414" s="157"/>
      <c r="W414" s="453"/>
      <c r="X414" s="159"/>
    </row>
    <row r="415" spans="1:24" ht="12.75" customHeight="1" x14ac:dyDescent="0.2">
      <c r="A415" s="454">
        <v>136</v>
      </c>
      <c r="B415" s="454" t="e">
        <f>'01-Mapa de Riesgos'!#REF!</f>
        <v>#REF!</v>
      </c>
      <c r="C415" s="455" t="e">
        <f>+'01-Mapa de Riesgos'!#REF!</f>
        <v>#REF!</v>
      </c>
      <c r="D415" s="455" t="e">
        <f>'01-Mapa de Riesgos'!#REF!</f>
        <v>#REF!</v>
      </c>
      <c r="E415" s="456" t="str">
        <f>'01-Mapa de Riesgos'!N416</f>
        <v xml:space="preserve">     </v>
      </c>
      <c r="F415" s="442" t="str">
        <f>'02-Mapa de riesgo'!AD416</f>
        <v>LEVE</v>
      </c>
      <c r="G415" s="442">
        <f>'02-Mapa de riesgo'!AE416</f>
        <v>0</v>
      </c>
      <c r="H415" s="464"/>
      <c r="I415" s="464"/>
      <c r="J415" s="236">
        <f>'02-Mapa de riesgo'!G416</f>
        <v>0</v>
      </c>
      <c r="K415" s="207">
        <f>'02-Mapa de riesgo'!L416</f>
        <v>0</v>
      </c>
      <c r="L415" s="207">
        <f>'02-Mapa de riesgo'!Q416</f>
        <v>0</v>
      </c>
      <c r="M415" s="208">
        <f>'02-Mapa de riesgo'!U416</f>
        <v>0</v>
      </c>
      <c r="N415" s="208">
        <f>'02-Mapa de riesgo'!Z416</f>
        <v>0</v>
      </c>
      <c r="O415" s="448" t="e">
        <f>'02-Mapa de riesgo'!AB416</f>
        <v>#DIV/0!</v>
      </c>
      <c r="P415" s="157"/>
      <c r="Q415" s="210">
        <f>'02-Mapa de riesgo'!AG416</f>
        <v>0</v>
      </c>
      <c r="R415" s="210">
        <f>'02-Mapa de riesgo'!AH416</f>
        <v>0</v>
      </c>
      <c r="S415" s="211">
        <f>'02-Mapa de riesgo'!AJ416</f>
        <v>0</v>
      </c>
      <c r="T415" s="156"/>
      <c r="U415" s="157"/>
      <c r="V415" s="157"/>
      <c r="W415" s="465"/>
      <c r="X415" s="159"/>
    </row>
    <row r="416" spans="1:24" ht="12.75" customHeight="1" x14ac:dyDescent="0.2">
      <c r="A416" s="443"/>
      <c r="B416" s="443"/>
      <c r="C416" s="443"/>
      <c r="D416" s="443"/>
      <c r="E416" s="443"/>
      <c r="F416" s="443"/>
      <c r="G416" s="443"/>
      <c r="H416" s="446"/>
      <c r="I416" s="446"/>
      <c r="J416" s="236">
        <f>'02-Mapa de riesgo'!G417</f>
        <v>0</v>
      </c>
      <c r="K416" s="207">
        <f>'02-Mapa de riesgo'!L417</f>
        <v>0</v>
      </c>
      <c r="L416" s="207">
        <f>'02-Mapa de riesgo'!Q417</f>
        <v>0</v>
      </c>
      <c r="M416" s="208">
        <f>'02-Mapa de riesgo'!U417</f>
        <v>0</v>
      </c>
      <c r="N416" s="208">
        <f>'02-Mapa de riesgo'!Z417</f>
        <v>0</v>
      </c>
      <c r="O416" s="449"/>
      <c r="P416" s="157"/>
      <c r="Q416" s="210">
        <f>'02-Mapa de riesgo'!AG417</f>
        <v>0</v>
      </c>
      <c r="R416" s="210">
        <f>'02-Mapa de riesgo'!AH417</f>
        <v>0</v>
      </c>
      <c r="S416" s="211">
        <f>'02-Mapa de riesgo'!AJ417</f>
        <v>0</v>
      </c>
      <c r="T416" s="156"/>
      <c r="U416" s="157"/>
      <c r="V416" s="157"/>
      <c r="W416" s="452"/>
      <c r="X416" s="461"/>
    </row>
    <row r="417" spans="1:24" ht="12.75" customHeight="1" x14ac:dyDescent="0.2">
      <c r="A417" s="444"/>
      <c r="B417" s="444"/>
      <c r="C417" s="444"/>
      <c r="D417" s="444"/>
      <c r="E417" s="444"/>
      <c r="F417" s="444"/>
      <c r="G417" s="444"/>
      <c r="H417" s="447"/>
      <c r="I417" s="447"/>
      <c r="J417" s="236">
        <f>'02-Mapa de riesgo'!G418</f>
        <v>0</v>
      </c>
      <c r="K417" s="207">
        <f>'02-Mapa de riesgo'!L418</f>
        <v>0</v>
      </c>
      <c r="L417" s="207">
        <f>'02-Mapa de riesgo'!Q418</f>
        <v>0</v>
      </c>
      <c r="M417" s="208">
        <f>'02-Mapa de riesgo'!U418</f>
        <v>0</v>
      </c>
      <c r="N417" s="208">
        <f>'02-Mapa de riesgo'!Z418</f>
        <v>0</v>
      </c>
      <c r="O417" s="450"/>
      <c r="P417" s="157"/>
      <c r="Q417" s="210">
        <f>'02-Mapa de riesgo'!AG418</f>
        <v>0</v>
      </c>
      <c r="R417" s="210">
        <f>'02-Mapa de riesgo'!AH418</f>
        <v>0</v>
      </c>
      <c r="S417" s="211">
        <f>'02-Mapa de riesgo'!AJ418</f>
        <v>0</v>
      </c>
      <c r="T417" s="156"/>
      <c r="U417" s="157"/>
      <c r="V417" s="157"/>
      <c r="W417" s="453"/>
      <c r="X417" s="462"/>
    </row>
    <row r="418" spans="1:24" ht="12.75" customHeight="1" x14ac:dyDescent="0.2">
      <c r="A418" s="454">
        <v>137</v>
      </c>
      <c r="B418" s="454" t="e">
        <f>'01-Mapa de Riesgos'!#REF!</f>
        <v>#REF!</v>
      </c>
      <c r="C418" s="455" t="e">
        <f>+'01-Mapa de Riesgos'!#REF!</f>
        <v>#REF!</v>
      </c>
      <c r="D418" s="455" t="e">
        <f>'01-Mapa de Riesgos'!#REF!</f>
        <v>#REF!</v>
      </c>
      <c r="E418" s="456" t="str">
        <f>'01-Mapa de Riesgos'!N419</f>
        <v xml:space="preserve">     </v>
      </c>
      <c r="F418" s="442" t="str">
        <f>'02-Mapa de riesgo'!AD419</f>
        <v>LEVE</v>
      </c>
      <c r="G418" s="442">
        <f>'02-Mapa de riesgo'!AE419</f>
        <v>0</v>
      </c>
      <c r="H418" s="463"/>
      <c r="I418" s="464"/>
      <c r="J418" s="236">
        <f>'02-Mapa de riesgo'!G419</f>
        <v>0</v>
      </c>
      <c r="K418" s="207">
        <f>'02-Mapa de riesgo'!L419</f>
        <v>0</v>
      </c>
      <c r="L418" s="207">
        <f>'02-Mapa de riesgo'!Q419</f>
        <v>0</v>
      </c>
      <c r="M418" s="208">
        <f>'02-Mapa de riesgo'!U419</f>
        <v>0</v>
      </c>
      <c r="N418" s="208">
        <f>'02-Mapa de riesgo'!Z419</f>
        <v>0</v>
      </c>
      <c r="O418" s="448" t="e">
        <f>'02-Mapa de riesgo'!AB419</f>
        <v>#DIV/0!</v>
      </c>
      <c r="P418" s="157"/>
      <c r="Q418" s="210">
        <f>'02-Mapa de riesgo'!AG419</f>
        <v>0</v>
      </c>
      <c r="R418" s="210">
        <f>'02-Mapa de riesgo'!AH419</f>
        <v>0</v>
      </c>
      <c r="S418" s="211">
        <f>'02-Mapa de riesgo'!AJ419</f>
        <v>0</v>
      </c>
      <c r="T418" s="156"/>
      <c r="U418" s="157"/>
      <c r="V418" s="157"/>
      <c r="W418" s="465"/>
      <c r="X418" s="59"/>
    </row>
    <row r="419" spans="1:24" ht="12.75" customHeight="1" x14ac:dyDescent="0.2">
      <c r="A419" s="443"/>
      <c r="B419" s="443"/>
      <c r="C419" s="443"/>
      <c r="D419" s="443"/>
      <c r="E419" s="443"/>
      <c r="F419" s="443"/>
      <c r="G419" s="443"/>
      <c r="H419" s="446"/>
      <c r="I419" s="446"/>
      <c r="J419" s="236">
        <f>'02-Mapa de riesgo'!G420</f>
        <v>0</v>
      </c>
      <c r="K419" s="207">
        <f>'02-Mapa de riesgo'!L420</f>
        <v>0</v>
      </c>
      <c r="L419" s="207">
        <f>'02-Mapa de riesgo'!Q420</f>
        <v>0</v>
      </c>
      <c r="M419" s="208">
        <f>'02-Mapa de riesgo'!U420</f>
        <v>0</v>
      </c>
      <c r="N419" s="208">
        <f>'02-Mapa de riesgo'!Z420</f>
        <v>0</v>
      </c>
      <c r="O419" s="449"/>
      <c r="P419" s="157"/>
      <c r="Q419" s="210">
        <f>'02-Mapa de riesgo'!AG420</f>
        <v>0</v>
      </c>
      <c r="R419" s="210">
        <f>'02-Mapa de riesgo'!AH420</f>
        <v>0</v>
      </c>
      <c r="S419" s="211">
        <f>'02-Mapa de riesgo'!AJ420</f>
        <v>0</v>
      </c>
      <c r="T419" s="156"/>
      <c r="U419" s="157"/>
      <c r="V419" s="157"/>
      <c r="W419" s="452"/>
      <c r="X419" s="59"/>
    </row>
    <row r="420" spans="1:24" ht="12.75" customHeight="1" x14ac:dyDescent="0.2">
      <c r="A420" s="444"/>
      <c r="B420" s="444"/>
      <c r="C420" s="444"/>
      <c r="D420" s="444"/>
      <c r="E420" s="444"/>
      <c r="F420" s="444"/>
      <c r="G420" s="444"/>
      <c r="H420" s="447"/>
      <c r="I420" s="447"/>
      <c r="J420" s="236">
        <f>'02-Mapa de riesgo'!G421</f>
        <v>0</v>
      </c>
      <c r="K420" s="207">
        <f>'02-Mapa de riesgo'!L421</f>
        <v>0</v>
      </c>
      <c r="L420" s="207">
        <f>'02-Mapa de riesgo'!Q421</f>
        <v>0</v>
      </c>
      <c r="M420" s="208">
        <f>'02-Mapa de riesgo'!U421</f>
        <v>0</v>
      </c>
      <c r="N420" s="208">
        <f>'02-Mapa de riesgo'!Z421</f>
        <v>0</v>
      </c>
      <c r="O420" s="450"/>
      <c r="P420" s="157"/>
      <c r="Q420" s="210">
        <f>'02-Mapa de riesgo'!AG421</f>
        <v>0</v>
      </c>
      <c r="R420" s="210">
        <f>'02-Mapa de riesgo'!AH421</f>
        <v>0</v>
      </c>
      <c r="S420" s="211">
        <f>'02-Mapa de riesgo'!AJ421</f>
        <v>0</v>
      </c>
      <c r="T420" s="156"/>
      <c r="U420" s="157"/>
      <c r="V420" s="157"/>
      <c r="W420" s="453"/>
      <c r="X420" s="59"/>
    </row>
    <row r="421" spans="1:24" ht="12.75" customHeight="1" x14ac:dyDescent="0.2">
      <c r="A421" s="454">
        <v>138</v>
      </c>
      <c r="B421" s="454" t="e">
        <f>'01-Mapa de Riesgos'!#REF!</f>
        <v>#REF!</v>
      </c>
      <c r="C421" s="455" t="e">
        <f>+'01-Mapa de Riesgos'!#REF!</f>
        <v>#REF!</v>
      </c>
      <c r="D421" s="455" t="e">
        <f>'01-Mapa de Riesgos'!#REF!</f>
        <v>#REF!</v>
      </c>
      <c r="E421" s="456" t="str">
        <f>'01-Mapa de Riesgos'!N422</f>
        <v xml:space="preserve">     </v>
      </c>
      <c r="F421" s="442" t="str">
        <f>'02-Mapa de riesgo'!AD422</f>
        <v>LEVE</v>
      </c>
      <c r="G421" s="442">
        <f>'02-Mapa de riesgo'!AE422</f>
        <v>0</v>
      </c>
      <c r="H421" s="464"/>
      <c r="I421" s="464"/>
      <c r="J421" s="236">
        <f>'02-Mapa de riesgo'!G422</f>
        <v>0</v>
      </c>
      <c r="K421" s="207">
        <f>'02-Mapa de riesgo'!L422</f>
        <v>0</v>
      </c>
      <c r="L421" s="207">
        <f>'02-Mapa de riesgo'!Q422</f>
        <v>0</v>
      </c>
      <c r="M421" s="208">
        <f>'02-Mapa de riesgo'!U422</f>
        <v>0</v>
      </c>
      <c r="N421" s="208">
        <f>'02-Mapa de riesgo'!Z422</f>
        <v>0</v>
      </c>
      <c r="O421" s="448" t="e">
        <f>'02-Mapa de riesgo'!AB422</f>
        <v>#DIV/0!</v>
      </c>
      <c r="P421" s="157"/>
      <c r="Q421" s="210">
        <f>'02-Mapa de riesgo'!AG422</f>
        <v>0</v>
      </c>
      <c r="R421" s="210">
        <f>'02-Mapa de riesgo'!AH422</f>
        <v>0</v>
      </c>
      <c r="S421" s="211">
        <f>'02-Mapa de riesgo'!AJ422</f>
        <v>0</v>
      </c>
      <c r="T421" s="156"/>
      <c r="U421" s="157"/>
      <c r="V421" s="157"/>
      <c r="W421" s="465"/>
      <c r="X421" s="59"/>
    </row>
    <row r="422" spans="1:24" ht="12.75" customHeight="1" x14ac:dyDescent="0.2">
      <c r="A422" s="443"/>
      <c r="B422" s="443"/>
      <c r="C422" s="443"/>
      <c r="D422" s="443"/>
      <c r="E422" s="443"/>
      <c r="F422" s="443"/>
      <c r="G422" s="443"/>
      <c r="H422" s="446"/>
      <c r="I422" s="446"/>
      <c r="J422" s="236">
        <f>'02-Mapa de riesgo'!G423</f>
        <v>0</v>
      </c>
      <c r="K422" s="207">
        <f>'02-Mapa de riesgo'!L423</f>
        <v>0</v>
      </c>
      <c r="L422" s="207">
        <f>'02-Mapa de riesgo'!Q423</f>
        <v>0</v>
      </c>
      <c r="M422" s="208">
        <f>'02-Mapa de riesgo'!U423</f>
        <v>0</v>
      </c>
      <c r="N422" s="208">
        <f>'02-Mapa de riesgo'!Z423</f>
        <v>0</v>
      </c>
      <c r="O422" s="449"/>
      <c r="P422" s="157"/>
      <c r="Q422" s="210">
        <f>'02-Mapa de riesgo'!AG423</f>
        <v>0</v>
      </c>
      <c r="R422" s="210">
        <f>'02-Mapa de riesgo'!AH423</f>
        <v>0</v>
      </c>
      <c r="S422" s="211">
        <f>'02-Mapa de riesgo'!AJ423</f>
        <v>0</v>
      </c>
      <c r="T422" s="156"/>
      <c r="U422" s="157"/>
      <c r="V422" s="157"/>
      <c r="W422" s="452"/>
      <c r="X422" s="59"/>
    </row>
    <row r="423" spans="1:24" ht="12.75" customHeight="1" x14ac:dyDescent="0.2">
      <c r="A423" s="444"/>
      <c r="B423" s="444"/>
      <c r="C423" s="444"/>
      <c r="D423" s="444"/>
      <c r="E423" s="444"/>
      <c r="F423" s="444"/>
      <c r="G423" s="444"/>
      <c r="H423" s="447"/>
      <c r="I423" s="447"/>
      <c r="J423" s="236">
        <f>'02-Mapa de riesgo'!G424</f>
        <v>0</v>
      </c>
      <c r="K423" s="207">
        <f>'02-Mapa de riesgo'!L424</f>
        <v>0</v>
      </c>
      <c r="L423" s="207">
        <f>'02-Mapa de riesgo'!Q424</f>
        <v>0</v>
      </c>
      <c r="M423" s="208">
        <f>'02-Mapa de riesgo'!U424</f>
        <v>0</v>
      </c>
      <c r="N423" s="208">
        <f>'02-Mapa de riesgo'!Z424</f>
        <v>0</v>
      </c>
      <c r="O423" s="450"/>
      <c r="P423" s="157"/>
      <c r="Q423" s="210">
        <f>'02-Mapa de riesgo'!AG424</f>
        <v>0</v>
      </c>
      <c r="R423" s="210">
        <f>'02-Mapa de riesgo'!AH424</f>
        <v>0</v>
      </c>
      <c r="S423" s="211">
        <f>'02-Mapa de riesgo'!AJ424</f>
        <v>0</v>
      </c>
      <c r="T423" s="156"/>
      <c r="U423" s="157"/>
      <c r="V423" s="157"/>
      <c r="W423" s="453"/>
      <c r="X423" s="59"/>
    </row>
    <row r="424" spans="1:24" ht="12.75" customHeight="1" x14ac:dyDescent="0.2">
      <c r="A424" s="454">
        <v>139</v>
      </c>
      <c r="B424" s="454" t="e">
        <f>'01-Mapa de Riesgos'!#REF!</f>
        <v>#REF!</v>
      </c>
      <c r="C424" s="455" t="e">
        <f>+'01-Mapa de Riesgos'!#REF!</f>
        <v>#REF!</v>
      </c>
      <c r="D424" s="455" t="e">
        <f>'01-Mapa de Riesgos'!#REF!</f>
        <v>#REF!</v>
      </c>
      <c r="E424" s="456" t="str">
        <f>'01-Mapa de Riesgos'!N425</f>
        <v xml:space="preserve">     </v>
      </c>
      <c r="F424" s="442" t="str">
        <f>'02-Mapa de riesgo'!AD425</f>
        <v>LEVE</v>
      </c>
      <c r="G424" s="442">
        <f>'02-Mapa de riesgo'!AE425</f>
        <v>0</v>
      </c>
      <c r="H424" s="464"/>
      <c r="I424" s="464"/>
      <c r="J424" s="236">
        <f>'02-Mapa de riesgo'!G425</f>
        <v>0</v>
      </c>
      <c r="K424" s="207">
        <f>'02-Mapa de riesgo'!L425</f>
        <v>0</v>
      </c>
      <c r="L424" s="207">
        <f>'02-Mapa de riesgo'!Q425</f>
        <v>0</v>
      </c>
      <c r="M424" s="208">
        <f>'02-Mapa de riesgo'!U425</f>
        <v>0</v>
      </c>
      <c r="N424" s="208">
        <f>'02-Mapa de riesgo'!Z425</f>
        <v>0</v>
      </c>
      <c r="O424" s="448" t="e">
        <f>'02-Mapa de riesgo'!AB425</f>
        <v>#DIV/0!</v>
      </c>
      <c r="P424" s="157"/>
      <c r="Q424" s="210">
        <f>'02-Mapa de riesgo'!AG425</f>
        <v>0</v>
      </c>
      <c r="R424" s="210">
        <f>'02-Mapa de riesgo'!AH425</f>
        <v>0</v>
      </c>
      <c r="S424" s="211">
        <f>'02-Mapa de riesgo'!AJ425</f>
        <v>0</v>
      </c>
      <c r="T424" s="156"/>
      <c r="U424" s="157"/>
      <c r="V424" s="157"/>
      <c r="W424" s="465"/>
      <c r="X424" s="59"/>
    </row>
    <row r="425" spans="1:24" ht="12.75" customHeight="1" x14ac:dyDescent="0.2">
      <c r="A425" s="443"/>
      <c r="B425" s="443"/>
      <c r="C425" s="443"/>
      <c r="D425" s="443"/>
      <c r="E425" s="443"/>
      <c r="F425" s="443"/>
      <c r="G425" s="443"/>
      <c r="H425" s="446"/>
      <c r="I425" s="446"/>
      <c r="J425" s="236">
        <f>'02-Mapa de riesgo'!G426</f>
        <v>0</v>
      </c>
      <c r="K425" s="207">
        <f>'02-Mapa de riesgo'!L426</f>
        <v>0</v>
      </c>
      <c r="L425" s="207">
        <f>'02-Mapa de riesgo'!Q426</f>
        <v>0</v>
      </c>
      <c r="M425" s="208">
        <f>'02-Mapa de riesgo'!U426</f>
        <v>0</v>
      </c>
      <c r="N425" s="208">
        <f>'02-Mapa de riesgo'!Z426</f>
        <v>0</v>
      </c>
      <c r="O425" s="449"/>
      <c r="P425" s="157"/>
      <c r="Q425" s="210">
        <f>'02-Mapa de riesgo'!AG426</f>
        <v>0</v>
      </c>
      <c r="R425" s="210">
        <f>'02-Mapa de riesgo'!AH426</f>
        <v>0</v>
      </c>
      <c r="S425" s="211">
        <f>'02-Mapa de riesgo'!AJ426</f>
        <v>0</v>
      </c>
      <c r="T425" s="156"/>
      <c r="U425" s="157"/>
      <c r="V425" s="157"/>
      <c r="W425" s="452"/>
      <c r="X425" s="59"/>
    </row>
    <row r="426" spans="1:24" ht="12.75" customHeight="1" x14ac:dyDescent="0.2">
      <c r="A426" s="444"/>
      <c r="B426" s="444"/>
      <c r="C426" s="444"/>
      <c r="D426" s="444"/>
      <c r="E426" s="444"/>
      <c r="F426" s="444"/>
      <c r="G426" s="444"/>
      <c r="H426" s="447"/>
      <c r="I426" s="447"/>
      <c r="J426" s="236">
        <f>'02-Mapa de riesgo'!G427</f>
        <v>0</v>
      </c>
      <c r="K426" s="207">
        <f>'02-Mapa de riesgo'!L427</f>
        <v>0</v>
      </c>
      <c r="L426" s="207">
        <f>'02-Mapa de riesgo'!Q427</f>
        <v>0</v>
      </c>
      <c r="M426" s="208">
        <f>'02-Mapa de riesgo'!U427</f>
        <v>0</v>
      </c>
      <c r="N426" s="208">
        <f>'02-Mapa de riesgo'!Z427</f>
        <v>0</v>
      </c>
      <c r="O426" s="450"/>
      <c r="P426" s="157"/>
      <c r="Q426" s="210">
        <f>'02-Mapa de riesgo'!AG427</f>
        <v>0</v>
      </c>
      <c r="R426" s="210">
        <f>'02-Mapa de riesgo'!AH427</f>
        <v>0</v>
      </c>
      <c r="S426" s="211">
        <f>'02-Mapa de riesgo'!AJ427</f>
        <v>0</v>
      </c>
      <c r="T426" s="156"/>
      <c r="U426" s="157"/>
      <c r="V426" s="157"/>
      <c r="W426" s="453"/>
      <c r="X426" s="59"/>
    </row>
    <row r="427" spans="1:24" ht="12.75" customHeight="1" x14ac:dyDescent="0.2">
      <c r="A427" s="454">
        <v>140</v>
      </c>
      <c r="B427" s="454" t="e">
        <f>'01-Mapa de Riesgos'!#REF!</f>
        <v>#REF!</v>
      </c>
      <c r="C427" s="455" t="e">
        <f>+'01-Mapa de Riesgos'!#REF!</f>
        <v>#REF!</v>
      </c>
      <c r="D427" s="455" t="e">
        <f>'01-Mapa de Riesgos'!#REF!</f>
        <v>#REF!</v>
      </c>
      <c r="E427" s="456" t="str">
        <f>'01-Mapa de Riesgos'!N428</f>
        <v xml:space="preserve">     </v>
      </c>
      <c r="F427" s="442" t="str">
        <f>'02-Mapa de riesgo'!AD428</f>
        <v>LEVE</v>
      </c>
      <c r="G427" s="442">
        <f>'02-Mapa de riesgo'!AE428</f>
        <v>0</v>
      </c>
      <c r="H427" s="464"/>
      <c r="I427" s="464"/>
      <c r="J427" s="236">
        <f>'02-Mapa de riesgo'!G428</f>
        <v>0</v>
      </c>
      <c r="K427" s="207">
        <f>'02-Mapa de riesgo'!L428</f>
        <v>0</v>
      </c>
      <c r="L427" s="207">
        <f>'02-Mapa de riesgo'!Q428</f>
        <v>0</v>
      </c>
      <c r="M427" s="208">
        <f>'02-Mapa de riesgo'!U428</f>
        <v>0</v>
      </c>
      <c r="N427" s="208">
        <f>'02-Mapa de riesgo'!Z428</f>
        <v>0</v>
      </c>
      <c r="O427" s="448" t="e">
        <f>'02-Mapa de riesgo'!AB428</f>
        <v>#DIV/0!</v>
      </c>
      <c r="P427" s="157"/>
      <c r="Q427" s="210">
        <f>'02-Mapa de riesgo'!AG428</f>
        <v>0</v>
      </c>
      <c r="R427" s="210">
        <f>'02-Mapa de riesgo'!AH428</f>
        <v>0</v>
      </c>
      <c r="S427" s="211">
        <f>'02-Mapa de riesgo'!AJ428</f>
        <v>0</v>
      </c>
      <c r="T427" s="156"/>
      <c r="U427" s="157"/>
      <c r="V427" s="157"/>
      <c r="W427" s="465"/>
      <c r="X427" s="59"/>
    </row>
    <row r="428" spans="1:24" ht="12.75" customHeight="1" x14ac:dyDescent="0.2">
      <c r="A428" s="443"/>
      <c r="B428" s="443"/>
      <c r="C428" s="443"/>
      <c r="D428" s="443"/>
      <c r="E428" s="443"/>
      <c r="F428" s="443"/>
      <c r="G428" s="443"/>
      <c r="H428" s="446"/>
      <c r="I428" s="446"/>
      <c r="J428" s="236">
        <f>'02-Mapa de riesgo'!G429</f>
        <v>0</v>
      </c>
      <c r="K428" s="207">
        <f>'02-Mapa de riesgo'!L429</f>
        <v>0</v>
      </c>
      <c r="L428" s="207">
        <f>'02-Mapa de riesgo'!Q429</f>
        <v>0</v>
      </c>
      <c r="M428" s="208">
        <f>'02-Mapa de riesgo'!U429</f>
        <v>0</v>
      </c>
      <c r="N428" s="208">
        <f>'02-Mapa de riesgo'!Z429</f>
        <v>0</v>
      </c>
      <c r="O428" s="449"/>
      <c r="P428" s="157"/>
      <c r="Q428" s="210">
        <f>'02-Mapa de riesgo'!AG429</f>
        <v>0</v>
      </c>
      <c r="R428" s="210">
        <f>'02-Mapa de riesgo'!AH429</f>
        <v>0</v>
      </c>
      <c r="S428" s="211">
        <f>'02-Mapa de riesgo'!AJ429</f>
        <v>0</v>
      </c>
      <c r="T428" s="156"/>
      <c r="U428" s="157"/>
      <c r="V428" s="157"/>
      <c r="W428" s="452"/>
      <c r="X428" s="59"/>
    </row>
    <row r="429" spans="1:24" ht="12.75" customHeight="1" x14ac:dyDescent="0.2">
      <c r="A429" s="444"/>
      <c r="B429" s="444"/>
      <c r="C429" s="444"/>
      <c r="D429" s="444"/>
      <c r="E429" s="444"/>
      <c r="F429" s="444"/>
      <c r="G429" s="444"/>
      <c r="H429" s="447"/>
      <c r="I429" s="447"/>
      <c r="J429" s="236">
        <f>'02-Mapa de riesgo'!G430</f>
        <v>0</v>
      </c>
      <c r="K429" s="207">
        <f>'02-Mapa de riesgo'!L430</f>
        <v>0</v>
      </c>
      <c r="L429" s="207">
        <f>'02-Mapa de riesgo'!Q430</f>
        <v>0</v>
      </c>
      <c r="M429" s="208">
        <f>'02-Mapa de riesgo'!U430</f>
        <v>0</v>
      </c>
      <c r="N429" s="208">
        <f>'02-Mapa de riesgo'!Z430</f>
        <v>0</v>
      </c>
      <c r="O429" s="450"/>
      <c r="P429" s="157"/>
      <c r="Q429" s="210">
        <f>'02-Mapa de riesgo'!AG430</f>
        <v>0</v>
      </c>
      <c r="R429" s="210">
        <f>'02-Mapa de riesgo'!AH430</f>
        <v>0</v>
      </c>
      <c r="S429" s="211">
        <f>'02-Mapa de riesgo'!AJ430</f>
        <v>0</v>
      </c>
      <c r="T429" s="156"/>
      <c r="U429" s="157"/>
      <c r="V429" s="157"/>
      <c r="W429" s="453"/>
      <c r="X429" s="59"/>
    </row>
    <row r="430" spans="1:24" ht="12.75" customHeight="1" x14ac:dyDescent="0.2">
      <c r="A430" s="454">
        <v>141</v>
      </c>
      <c r="B430" s="454" t="e">
        <f>'01-Mapa de Riesgos'!#REF!</f>
        <v>#REF!</v>
      </c>
      <c r="C430" s="455" t="e">
        <f>+'01-Mapa de Riesgos'!#REF!</f>
        <v>#REF!</v>
      </c>
      <c r="D430" s="455" t="e">
        <f>'01-Mapa de Riesgos'!#REF!</f>
        <v>#REF!</v>
      </c>
      <c r="E430" s="456" t="str">
        <f>'01-Mapa de Riesgos'!N431</f>
        <v xml:space="preserve">     </v>
      </c>
      <c r="F430" s="442" t="str">
        <f>'02-Mapa de riesgo'!AD431</f>
        <v>LEVE</v>
      </c>
      <c r="G430" s="442">
        <f>'02-Mapa de riesgo'!AE431</f>
        <v>0</v>
      </c>
      <c r="H430" s="464"/>
      <c r="I430" s="464"/>
      <c r="J430" s="236">
        <f>'02-Mapa de riesgo'!G431</f>
        <v>0</v>
      </c>
      <c r="K430" s="207">
        <f>'02-Mapa de riesgo'!L431</f>
        <v>0</v>
      </c>
      <c r="L430" s="207">
        <f>'02-Mapa de riesgo'!Q431</f>
        <v>0</v>
      </c>
      <c r="M430" s="208">
        <f>'02-Mapa de riesgo'!U431</f>
        <v>0</v>
      </c>
      <c r="N430" s="208">
        <f>'02-Mapa de riesgo'!Z431</f>
        <v>0</v>
      </c>
      <c r="O430" s="448" t="e">
        <f>'02-Mapa de riesgo'!AB431</f>
        <v>#DIV/0!</v>
      </c>
      <c r="P430" s="157"/>
      <c r="Q430" s="210">
        <f>'02-Mapa de riesgo'!AG431</f>
        <v>0</v>
      </c>
      <c r="R430" s="210">
        <f>'02-Mapa de riesgo'!AH431</f>
        <v>0</v>
      </c>
      <c r="S430" s="211">
        <f>'02-Mapa de riesgo'!AJ431</f>
        <v>0</v>
      </c>
      <c r="T430" s="156"/>
      <c r="U430" s="157"/>
      <c r="V430" s="157"/>
      <c r="W430" s="465"/>
      <c r="X430" s="59"/>
    </row>
    <row r="431" spans="1:24" ht="12.75" customHeight="1" x14ac:dyDescent="0.2">
      <c r="A431" s="443"/>
      <c r="B431" s="443"/>
      <c r="C431" s="443"/>
      <c r="D431" s="443"/>
      <c r="E431" s="443"/>
      <c r="F431" s="443"/>
      <c r="G431" s="443"/>
      <c r="H431" s="446"/>
      <c r="I431" s="446"/>
      <c r="J431" s="236">
        <f>'02-Mapa de riesgo'!G432</f>
        <v>0</v>
      </c>
      <c r="K431" s="207">
        <f>'02-Mapa de riesgo'!L432</f>
        <v>0</v>
      </c>
      <c r="L431" s="207">
        <f>'02-Mapa de riesgo'!Q432</f>
        <v>0</v>
      </c>
      <c r="M431" s="208">
        <f>'02-Mapa de riesgo'!U432</f>
        <v>0</v>
      </c>
      <c r="N431" s="208">
        <f>'02-Mapa de riesgo'!Z432</f>
        <v>0</v>
      </c>
      <c r="O431" s="449"/>
      <c r="P431" s="157"/>
      <c r="Q431" s="210">
        <f>'02-Mapa de riesgo'!AG432</f>
        <v>0</v>
      </c>
      <c r="R431" s="210">
        <f>'02-Mapa de riesgo'!AH432</f>
        <v>0</v>
      </c>
      <c r="S431" s="211">
        <f>'02-Mapa de riesgo'!AJ432</f>
        <v>0</v>
      </c>
      <c r="T431" s="156"/>
      <c r="U431" s="157"/>
      <c r="V431" s="157"/>
      <c r="W431" s="452"/>
      <c r="X431" s="59"/>
    </row>
    <row r="432" spans="1:24" ht="12.75" customHeight="1" x14ac:dyDescent="0.2">
      <c r="A432" s="444"/>
      <c r="B432" s="444"/>
      <c r="C432" s="444"/>
      <c r="D432" s="444"/>
      <c r="E432" s="444"/>
      <c r="F432" s="444"/>
      <c r="G432" s="444"/>
      <c r="H432" s="447"/>
      <c r="I432" s="447"/>
      <c r="J432" s="236">
        <f>'02-Mapa de riesgo'!G433</f>
        <v>0</v>
      </c>
      <c r="K432" s="207">
        <f>'02-Mapa de riesgo'!L433</f>
        <v>0</v>
      </c>
      <c r="L432" s="207">
        <f>'02-Mapa de riesgo'!Q433</f>
        <v>0</v>
      </c>
      <c r="M432" s="208">
        <f>'02-Mapa de riesgo'!U433</f>
        <v>0</v>
      </c>
      <c r="N432" s="208">
        <f>'02-Mapa de riesgo'!Z433</f>
        <v>0</v>
      </c>
      <c r="O432" s="450"/>
      <c r="P432" s="157"/>
      <c r="Q432" s="210">
        <f>'02-Mapa de riesgo'!AG433</f>
        <v>0</v>
      </c>
      <c r="R432" s="210">
        <f>'02-Mapa de riesgo'!AH433</f>
        <v>0</v>
      </c>
      <c r="S432" s="211">
        <f>'02-Mapa de riesgo'!AJ433</f>
        <v>0</v>
      </c>
      <c r="T432" s="156"/>
      <c r="U432" s="157"/>
      <c r="V432" s="157"/>
      <c r="W432" s="453"/>
      <c r="X432" s="59"/>
    </row>
    <row r="433" spans="1:24" ht="12.75" customHeight="1" x14ac:dyDescent="0.2">
      <c r="A433" s="454">
        <v>142</v>
      </c>
      <c r="B433" s="454" t="e">
        <f>'01-Mapa de Riesgos'!#REF!</f>
        <v>#REF!</v>
      </c>
      <c r="C433" s="455" t="e">
        <f>+'01-Mapa de Riesgos'!#REF!</f>
        <v>#REF!</v>
      </c>
      <c r="D433" s="455" t="e">
        <f>'01-Mapa de Riesgos'!#REF!</f>
        <v>#REF!</v>
      </c>
      <c r="E433" s="456" t="str">
        <f>'01-Mapa de Riesgos'!N434</f>
        <v xml:space="preserve">     </v>
      </c>
      <c r="F433" s="442" t="str">
        <f>'02-Mapa de riesgo'!AD434</f>
        <v>LEVE</v>
      </c>
      <c r="G433" s="442">
        <f>'02-Mapa de riesgo'!AE434</f>
        <v>0</v>
      </c>
      <c r="H433" s="464"/>
      <c r="I433" s="464"/>
      <c r="J433" s="236">
        <f>'02-Mapa de riesgo'!G434</f>
        <v>0</v>
      </c>
      <c r="K433" s="207">
        <f>'02-Mapa de riesgo'!L434</f>
        <v>0</v>
      </c>
      <c r="L433" s="207">
        <f>'02-Mapa de riesgo'!Q434</f>
        <v>0</v>
      </c>
      <c r="M433" s="208">
        <f>'02-Mapa de riesgo'!U434</f>
        <v>0</v>
      </c>
      <c r="N433" s="208">
        <f>'02-Mapa de riesgo'!Z434</f>
        <v>0</v>
      </c>
      <c r="O433" s="448" t="e">
        <f>'02-Mapa de riesgo'!AB434</f>
        <v>#DIV/0!</v>
      </c>
      <c r="P433" s="157"/>
      <c r="Q433" s="210">
        <f>'02-Mapa de riesgo'!AG434</f>
        <v>0</v>
      </c>
      <c r="R433" s="210">
        <f>'02-Mapa de riesgo'!AH434</f>
        <v>0</v>
      </c>
      <c r="S433" s="211">
        <f>'02-Mapa de riesgo'!AJ434</f>
        <v>0</v>
      </c>
      <c r="T433" s="156"/>
      <c r="U433" s="157"/>
      <c r="V433" s="157"/>
      <c r="W433" s="465"/>
      <c r="X433" s="59"/>
    </row>
    <row r="434" spans="1:24" ht="12.75" customHeight="1" x14ac:dyDescent="0.2">
      <c r="A434" s="443"/>
      <c r="B434" s="443"/>
      <c r="C434" s="443"/>
      <c r="D434" s="443"/>
      <c r="E434" s="443"/>
      <c r="F434" s="443"/>
      <c r="G434" s="443"/>
      <c r="H434" s="446"/>
      <c r="I434" s="446"/>
      <c r="J434" s="236">
        <f>'02-Mapa de riesgo'!G435</f>
        <v>0</v>
      </c>
      <c r="K434" s="207">
        <f>'02-Mapa de riesgo'!L435</f>
        <v>0</v>
      </c>
      <c r="L434" s="207">
        <f>'02-Mapa de riesgo'!Q435</f>
        <v>0</v>
      </c>
      <c r="M434" s="208">
        <f>'02-Mapa de riesgo'!U435</f>
        <v>0</v>
      </c>
      <c r="N434" s="208">
        <f>'02-Mapa de riesgo'!Z435</f>
        <v>0</v>
      </c>
      <c r="O434" s="449"/>
      <c r="P434" s="157"/>
      <c r="Q434" s="210">
        <f>'02-Mapa de riesgo'!AG435</f>
        <v>0</v>
      </c>
      <c r="R434" s="210">
        <f>'02-Mapa de riesgo'!AH435</f>
        <v>0</v>
      </c>
      <c r="S434" s="211">
        <f>'02-Mapa de riesgo'!AJ435</f>
        <v>0</v>
      </c>
      <c r="T434" s="156"/>
      <c r="U434" s="157"/>
      <c r="V434" s="157"/>
      <c r="W434" s="452"/>
      <c r="X434" s="59"/>
    </row>
    <row r="435" spans="1:24" ht="12.75" customHeight="1" x14ac:dyDescent="0.2">
      <c r="A435" s="444"/>
      <c r="B435" s="444"/>
      <c r="C435" s="444"/>
      <c r="D435" s="444"/>
      <c r="E435" s="444"/>
      <c r="F435" s="444"/>
      <c r="G435" s="444"/>
      <c r="H435" s="447"/>
      <c r="I435" s="447"/>
      <c r="J435" s="236">
        <f>'02-Mapa de riesgo'!G436</f>
        <v>0</v>
      </c>
      <c r="K435" s="207">
        <f>'02-Mapa de riesgo'!L436</f>
        <v>0</v>
      </c>
      <c r="L435" s="207">
        <f>'02-Mapa de riesgo'!Q436</f>
        <v>0</v>
      </c>
      <c r="M435" s="208">
        <f>'02-Mapa de riesgo'!U436</f>
        <v>0</v>
      </c>
      <c r="N435" s="208">
        <f>'02-Mapa de riesgo'!Z436</f>
        <v>0</v>
      </c>
      <c r="O435" s="450"/>
      <c r="P435" s="157"/>
      <c r="Q435" s="210">
        <f>'02-Mapa de riesgo'!AG436</f>
        <v>0</v>
      </c>
      <c r="R435" s="210">
        <f>'02-Mapa de riesgo'!AH436</f>
        <v>0</v>
      </c>
      <c r="S435" s="211">
        <f>'02-Mapa de riesgo'!AJ436</f>
        <v>0</v>
      </c>
      <c r="T435" s="156"/>
      <c r="U435" s="157"/>
      <c r="V435" s="157"/>
      <c r="W435" s="453"/>
      <c r="X435" s="59"/>
    </row>
    <row r="436" spans="1:24" ht="12.75" customHeight="1" x14ac:dyDescent="0.2">
      <c r="A436" s="454">
        <v>143</v>
      </c>
      <c r="B436" s="454" t="e">
        <f>'01-Mapa de Riesgos'!#REF!</f>
        <v>#REF!</v>
      </c>
      <c r="C436" s="455" t="e">
        <f>+'01-Mapa de Riesgos'!#REF!</f>
        <v>#REF!</v>
      </c>
      <c r="D436" s="455" t="e">
        <f>'01-Mapa de Riesgos'!#REF!</f>
        <v>#REF!</v>
      </c>
      <c r="E436" s="456" t="str">
        <f>'01-Mapa de Riesgos'!N437</f>
        <v xml:space="preserve">     </v>
      </c>
      <c r="F436" s="442" t="str">
        <f>'02-Mapa de riesgo'!AD437</f>
        <v>LEVE</v>
      </c>
      <c r="G436" s="442">
        <f>'02-Mapa de riesgo'!AE437</f>
        <v>0</v>
      </c>
      <c r="H436" s="464"/>
      <c r="I436" s="464"/>
      <c r="J436" s="236">
        <f>'02-Mapa de riesgo'!G437</f>
        <v>0</v>
      </c>
      <c r="K436" s="207">
        <f>'02-Mapa de riesgo'!L437</f>
        <v>0</v>
      </c>
      <c r="L436" s="207">
        <f>'02-Mapa de riesgo'!Q437</f>
        <v>0</v>
      </c>
      <c r="M436" s="208">
        <f>'02-Mapa de riesgo'!U437</f>
        <v>0</v>
      </c>
      <c r="N436" s="208">
        <f>'02-Mapa de riesgo'!Z437</f>
        <v>0</v>
      </c>
      <c r="O436" s="448" t="e">
        <f>'02-Mapa de riesgo'!AB437</f>
        <v>#DIV/0!</v>
      </c>
      <c r="P436" s="157"/>
      <c r="Q436" s="210">
        <f>'02-Mapa de riesgo'!AG437</f>
        <v>0</v>
      </c>
      <c r="R436" s="210">
        <f>'02-Mapa de riesgo'!AH437</f>
        <v>0</v>
      </c>
      <c r="S436" s="211">
        <f>'02-Mapa de riesgo'!AJ437</f>
        <v>0</v>
      </c>
      <c r="T436" s="156"/>
      <c r="U436" s="157"/>
      <c r="V436" s="157"/>
      <c r="W436" s="465"/>
      <c r="X436" s="59"/>
    </row>
    <row r="437" spans="1:24" ht="12.75" customHeight="1" x14ac:dyDescent="0.2">
      <c r="A437" s="443"/>
      <c r="B437" s="443"/>
      <c r="C437" s="443"/>
      <c r="D437" s="443"/>
      <c r="E437" s="443"/>
      <c r="F437" s="443"/>
      <c r="G437" s="443"/>
      <c r="H437" s="446"/>
      <c r="I437" s="446"/>
      <c r="J437" s="236">
        <f>'02-Mapa de riesgo'!G438</f>
        <v>0</v>
      </c>
      <c r="K437" s="207">
        <f>'02-Mapa de riesgo'!L438</f>
        <v>0</v>
      </c>
      <c r="L437" s="207">
        <f>'02-Mapa de riesgo'!Q438</f>
        <v>0</v>
      </c>
      <c r="M437" s="208">
        <f>'02-Mapa de riesgo'!U438</f>
        <v>0</v>
      </c>
      <c r="N437" s="208">
        <f>'02-Mapa de riesgo'!Z438</f>
        <v>0</v>
      </c>
      <c r="O437" s="449"/>
      <c r="P437" s="157"/>
      <c r="Q437" s="210">
        <f>'02-Mapa de riesgo'!AG438</f>
        <v>0</v>
      </c>
      <c r="R437" s="210">
        <f>'02-Mapa de riesgo'!AH438</f>
        <v>0</v>
      </c>
      <c r="S437" s="211">
        <f>'02-Mapa de riesgo'!AJ438</f>
        <v>0</v>
      </c>
      <c r="T437" s="156"/>
      <c r="U437" s="157"/>
      <c r="V437" s="157"/>
      <c r="W437" s="452"/>
      <c r="X437" s="59"/>
    </row>
    <row r="438" spans="1:24" ht="12.75" customHeight="1" x14ac:dyDescent="0.2">
      <c r="A438" s="444"/>
      <c r="B438" s="444"/>
      <c r="C438" s="444"/>
      <c r="D438" s="444"/>
      <c r="E438" s="444"/>
      <c r="F438" s="444"/>
      <c r="G438" s="444"/>
      <c r="H438" s="447"/>
      <c r="I438" s="447"/>
      <c r="J438" s="236">
        <f>'02-Mapa de riesgo'!G439</f>
        <v>0</v>
      </c>
      <c r="K438" s="207">
        <f>'02-Mapa de riesgo'!L439</f>
        <v>0</v>
      </c>
      <c r="L438" s="207">
        <f>'02-Mapa de riesgo'!Q439</f>
        <v>0</v>
      </c>
      <c r="M438" s="208">
        <f>'02-Mapa de riesgo'!U439</f>
        <v>0</v>
      </c>
      <c r="N438" s="208">
        <f>'02-Mapa de riesgo'!Z439</f>
        <v>0</v>
      </c>
      <c r="O438" s="450"/>
      <c r="P438" s="157"/>
      <c r="Q438" s="210">
        <f>'02-Mapa de riesgo'!AG439</f>
        <v>0</v>
      </c>
      <c r="R438" s="210">
        <f>'02-Mapa de riesgo'!AH439</f>
        <v>0</v>
      </c>
      <c r="S438" s="211">
        <f>'02-Mapa de riesgo'!AJ439</f>
        <v>0</v>
      </c>
      <c r="T438" s="156"/>
      <c r="U438" s="157"/>
      <c r="V438" s="157"/>
      <c r="W438" s="453"/>
      <c r="X438" s="59"/>
    </row>
    <row r="439" spans="1:24" ht="12.75" customHeight="1" x14ac:dyDescent="0.2">
      <c r="A439" s="457">
        <v>144</v>
      </c>
      <c r="B439" s="454" t="e">
        <f>'01-Mapa de Riesgos'!#REF!</f>
        <v>#REF!</v>
      </c>
      <c r="C439" s="455" t="e">
        <f>+'01-Mapa de Riesgos'!#REF!</f>
        <v>#REF!</v>
      </c>
      <c r="D439" s="455" t="e">
        <f>'01-Mapa de Riesgos'!#REF!</f>
        <v>#REF!</v>
      </c>
      <c r="E439" s="456" t="str">
        <f>'01-Mapa de Riesgos'!N440</f>
        <v xml:space="preserve">     </v>
      </c>
      <c r="F439" s="442" t="str">
        <f>'02-Mapa de riesgo'!AD440</f>
        <v>LEVE</v>
      </c>
      <c r="G439" s="442">
        <f>'02-Mapa de riesgo'!AE440</f>
        <v>0</v>
      </c>
      <c r="H439" s="463"/>
      <c r="I439" s="464"/>
      <c r="J439" s="236">
        <f>'02-Mapa de riesgo'!G440</f>
        <v>0</v>
      </c>
      <c r="K439" s="207">
        <f>'02-Mapa de riesgo'!L440</f>
        <v>0</v>
      </c>
      <c r="L439" s="207">
        <f>'02-Mapa de riesgo'!Q440</f>
        <v>0</v>
      </c>
      <c r="M439" s="208">
        <f>'02-Mapa de riesgo'!U440</f>
        <v>0</v>
      </c>
      <c r="N439" s="208">
        <f>'02-Mapa de riesgo'!Z440</f>
        <v>0</v>
      </c>
      <c r="O439" s="448" t="e">
        <f>'02-Mapa de riesgo'!AB440</f>
        <v>#DIV/0!</v>
      </c>
      <c r="P439" s="157"/>
      <c r="Q439" s="210">
        <f>'02-Mapa de riesgo'!AG440</f>
        <v>0</v>
      </c>
      <c r="R439" s="210">
        <f>'02-Mapa de riesgo'!AH440</f>
        <v>0</v>
      </c>
      <c r="S439" s="211">
        <f>'02-Mapa de riesgo'!AJ440</f>
        <v>0</v>
      </c>
      <c r="T439" s="156"/>
      <c r="U439" s="157"/>
      <c r="V439" s="157"/>
      <c r="W439" s="465"/>
      <c r="X439" s="59"/>
    </row>
    <row r="440" spans="1:24" ht="12.75" customHeight="1" x14ac:dyDescent="0.2">
      <c r="A440" s="443"/>
      <c r="B440" s="443"/>
      <c r="C440" s="443"/>
      <c r="D440" s="443"/>
      <c r="E440" s="443"/>
      <c r="F440" s="443"/>
      <c r="G440" s="443"/>
      <c r="H440" s="446"/>
      <c r="I440" s="446"/>
      <c r="J440" s="236">
        <f>'02-Mapa de riesgo'!G441</f>
        <v>0</v>
      </c>
      <c r="K440" s="207">
        <f>'02-Mapa de riesgo'!L441</f>
        <v>0</v>
      </c>
      <c r="L440" s="207">
        <f>'02-Mapa de riesgo'!Q441</f>
        <v>0</v>
      </c>
      <c r="M440" s="208">
        <f>'02-Mapa de riesgo'!U441</f>
        <v>0</v>
      </c>
      <c r="N440" s="208">
        <f>'02-Mapa de riesgo'!Z441</f>
        <v>0</v>
      </c>
      <c r="O440" s="449"/>
      <c r="P440" s="157"/>
      <c r="Q440" s="210">
        <f>'02-Mapa de riesgo'!AG441</f>
        <v>0</v>
      </c>
      <c r="R440" s="210">
        <f>'02-Mapa de riesgo'!AH441</f>
        <v>0</v>
      </c>
      <c r="S440" s="211">
        <f>'02-Mapa de riesgo'!AJ441</f>
        <v>0</v>
      </c>
      <c r="T440" s="156"/>
      <c r="U440" s="157"/>
      <c r="V440" s="157"/>
      <c r="W440" s="452"/>
      <c r="X440" s="59"/>
    </row>
    <row r="441" spans="1:24" ht="12.75" customHeight="1" x14ac:dyDescent="0.2">
      <c r="A441" s="444"/>
      <c r="B441" s="444"/>
      <c r="C441" s="444"/>
      <c r="D441" s="444"/>
      <c r="E441" s="444"/>
      <c r="F441" s="444"/>
      <c r="G441" s="444"/>
      <c r="H441" s="447"/>
      <c r="I441" s="447"/>
      <c r="J441" s="236">
        <f>'02-Mapa de riesgo'!G442</f>
        <v>0</v>
      </c>
      <c r="K441" s="207">
        <f>'02-Mapa de riesgo'!L442</f>
        <v>0</v>
      </c>
      <c r="L441" s="207">
        <f>'02-Mapa de riesgo'!Q442</f>
        <v>0</v>
      </c>
      <c r="M441" s="208">
        <f>'02-Mapa de riesgo'!U442</f>
        <v>0</v>
      </c>
      <c r="N441" s="208">
        <f>'02-Mapa de riesgo'!Z442</f>
        <v>0</v>
      </c>
      <c r="O441" s="450"/>
      <c r="P441" s="157"/>
      <c r="Q441" s="210">
        <f>'02-Mapa de riesgo'!AG442</f>
        <v>0</v>
      </c>
      <c r="R441" s="210">
        <f>'02-Mapa de riesgo'!AH442</f>
        <v>0</v>
      </c>
      <c r="S441" s="211">
        <f>'02-Mapa de riesgo'!AJ442</f>
        <v>0</v>
      </c>
      <c r="T441" s="156"/>
      <c r="U441" s="157"/>
      <c r="V441" s="157"/>
      <c r="W441" s="453"/>
      <c r="X441" s="59"/>
    </row>
    <row r="442" spans="1:24" ht="12.75" customHeight="1" x14ac:dyDescent="0.2">
      <c r="A442" s="454">
        <v>145</v>
      </c>
      <c r="B442" s="454" t="e">
        <f>'01-Mapa de Riesgos'!#REF!</f>
        <v>#REF!</v>
      </c>
      <c r="C442" s="455" t="e">
        <f>+'01-Mapa de Riesgos'!#REF!</f>
        <v>#REF!</v>
      </c>
      <c r="D442" s="455" t="e">
        <f>'01-Mapa de Riesgos'!#REF!</f>
        <v>#REF!</v>
      </c>
      <c r="E442" s="456" t="str">
        <f>'01-Mapa de Riesgos'!N443</f>
        <v xml:space="preserve">     </v>
      </c>
      <c r="F442" s="442" t="str">
        <f>'02-Mapa de riesgo'!AD443</f>
        <v>LEVE</v>
      </c>
      <c r="G442" s="442">
        <f>'02-Mapa de riesgo'!AE443</f>
        <v>0</v>
      </c>
      <c r="H442" s="463"/>
      <c r="I442" s="464"/>
      <c r="J442" s="236">
        <f>'02-Mapa de riesgo'!G443</f>
        <v>0</v>
      </c>
      <c r="K442" s="207">
        <f>'02-Mapa de riesgo'!L443</f>
        <v>0</v>
      </c>
      <c r="L442" s="207">
        <f>'02-Mapa de riesgo'!Q443</f>
        <v>0</v>
      </c>
      <c r="M442" s="208">
        <f>'02-Mapa de riesgo'!U443</f>
        <v>0</v>
      </c>
      <c r="N442" s="208">
        <f>'02-Mapa de riesgo'!Z443</f>
        <v>0</v>
      </c>
      <c r="O442" s="448" t="e">
        <f>'02-Mapa de riesgo'!AB443</f>
        <v>#DIV/0!</v>
      </c>
      <c r="P442" s="157"/>
      <c r="Q442" s="210">
        <f>'02-Mapa de riesgo'!AG443</f>
        <v>0</v>
      </c>
      <c r="R442" s="210">
        <f>'02-Mapa de riesgo'!AH443</f>
        <v>0</v>
      </c>
      <c r="S442" s="211">
        <f>'02-Mapa de riesgo'!AJ443</f>
        <v>0</v>
      </c>
      <c r="T442" s="156"/>
      <c r="U442" s="157"/>
      <c r="V442" s="157"/>
      <c r="W442" s="465"/>
      <c r="X442" s="59"/>
    </row>
    <row r="443" spans="1:24" ht="12.75" customHeight="1" x14ac:dyDescent="0.2">
      <c r="A443" s="443"/>
      <c r="B443" s="443"/>
      <c r="C443" s="443"/>
      <c r="D443" s="443"/>
      <c r="E443" s="443"/>
      <c r="F443" s="443"/>
      <c r="G443" s="443"/>
      <c r="H443" s="446"/>
      <c r="I443" s="446"/>
      <c r="J443" s="236">
        <f>'02-Mapa de riesgo'!G444</f>
        <v>0</v>
      </c>
      <c r="K443" s="207">
        <f>'02-Mapa de riesgo'!L444</f>
        <v>0</v>
      </c>
      <c r="L443" s="207">
        <f>'02-Mapa de riesgo'!Q444</f>
        <v>0</v>
      </c>
      <c r="M443" s="208">
        <f>'02-Mapa de riesgo'!U444</f>
        <v>0</v>
      </c>
      <c r="N443" s="208">
        <f>'02-Mapa de riesgo'!Z444</f>
        <v>0</v>
      </c>
      <c r="O443" s="449"/>
      <c r="P443" s="157"/>
      <c r="Q443" s="210">
        <f>'02-Mapa de riesgo'!AG444</f>
        <v>0</v>
      </c>
      <c r="R443" s="210">
        <f>'02-Mapa de riesgo'!AH444</f>
        <v>0</v>
      </c>
      <c r="S443" s="211">
        <f>'02-Mapa de riesgo'!AJ444</f>
        <v>0</v>
      </c>
      <c r="T443" s="156"/>
      <c r="U443" s="157"/>
      <c r="V443" s="157"/>
      <c r="W443" s="452"/>
      <c r="X443" s="59"/>
    </row>
    <row r="444" spans="1:24" ht="12.75" customHeight="1" x14ac:dyDescent="0.2">
      <c r="A444" s="444"/>
      <c r="B444" s="444"/>
      <c r="C444" s="444"/>
      <c r="D444" s="444"/>
      <c r="E444" s="444"/>
      <c r="F444" s="444"/>
      <c r="G444" s="444"/>
      <c r="H444" s="447"/>
      <c r="I444" s="447"/>
      <c r="J444" s="236">
        <f>'02-Mapa de riesgo'!G445</f>
        <v>0</v>
      </c>
      <c r="K444" s="207">
        <f>'02-Mapa de riesgo'!L445</f>
        <v>0</v>
      </c>
      <c r="L444" s="207">
        <f>'02-Mapa de riesgo'!Q445</f>
        <v>0</v>
      </c>
      <c r="M444" s="208">
        <f>'02-Mapa de riesgo'!U445</f>
        <v>0</v>
      </c>
      <c r="N444" s="208">
        <f>'02-Mapa de riesgo'!Z445</f>
        <v>0</v>
      </c>
      <c r="O444" s="450"/>
      <c r="P444" s="157"/>
      <c r="Q444" s="210">
        <f>'02-Mapa de riesgo'!AG445</f>
        <v>0</v>
      </c>
      <c r="R444" s="210">
        <f>'02-Mapa de riesgo'!AH445</f>
        <v>0</v>
      </c>
      <c r="S444" s="211">
        <f>'02-Mapa de riesgo'!AJ445</f>
        <v>0</v>
      </c>
      <c r="T444" s="156"/>
      <c r="U444" s="157"/>
      <c r="V444" s="157"/>
      <c r="W444" s="453"/>
      <c r="X444" s="59"/>
    </row>
    <row r="445" spans="1:24" ht="12.75" customHeight="1" x14ac:dyDescent="0.2">
      <c r="A445" s="454">
        <v>146</v>
      </c>
      <c r="B445" s="454" t="e">
        <f>'01-Mapa de Riesgos'!#REF!</f>
        <v>#REF!</v>
      </c>
      <c r="C445" s="455" t="e">
        <f>+'01-Mapa de Riesgos'!#REF!</f>
        <v>#REF!</v>
      </c>
      <c r="D445" s="455" t="e">
        <f>'01-Mapa de Riesgos'!#REF!</f>
        <v>#REF!</v>
      </c>
      <c r="E445" s="456" t="str">
        <f>'01-Mapa de Riesgos'!N446</f>
        <v xml:space="preserve">     </v>
      </c>
      <c r="F445" s="442" t="str">
        <f>'02-Mapa de riesgo'!AD446</f>
        <v>LEVE</v>
      </c>
      <c r="G445" s="442">
        <f>'02-Mapa de riesgo'!AE446</f>
        <v>0</v>
      </c>
      <c r="H445" s="464"/>
      <c r="I445" s="464"/>
      <c r="J445" s="236">
        <f>'02-Mapa de riesgo'!G446</f>
        <v>0</v>
      </c>
      <c r="K445" s="207">
        <f>'02-Mapa de riesgo'!L446</f>
        <v>0</v>
      </c>
      <c r="L445" s="207">
        <f>'02-Mapa de riesgo'!Q446</f>
        <v>0</v>
      </c>
      <c r="M445" s="208">
        <f>'02-Mapa de riesgo'!U446</f>
        <v>0</v>
      </c>
      <c r="N445" s="208">
        <f>'02-Mapa de riesgo'!Z446</f>
        <v>0</v>
      </c>
      <c r="O445" s="448" t="e">
        <f>'02-Mapa de riesgo'!AB446</f>
        <v>#DIV/0!</v>
      </c>
      <c r="P445" s="157"/>
      <c r="Q445" s="210">
        <f>'02-Mapa de riesgo'!AG446</f>
        <v>0</v>
      </c>
      <c r="R445" s="210">
        <f>'02-Mapa de riesgo'!AH446</f>
        <v>0</v>
      </c>
      <c r="S445" s="211">
        <f>'02-Mapa de riesgo'!AJ446</f>
        <v>0</v>
      </c>
      <c r="T445" s="156"/>
      <c r="U445" s="157"/>
      <c r="V445" s="157"/>
      <c r="W445" s="465"/>
      <c r="X445" s="59"/>
    </row>
    <row r="446" spans="1:24" ht="12.75" customHeight="1" x14ac:dyDescent="0.2">
      <c r="A446" s="443"/>
      <c r="B446" s="443"/>
      <c r="C446" s="443"/>
      <c r="D446" s="443"/>
      <c r="E446" s="443"/>
      <c r="F446" s="443"/>
      <c r="G446" s="443"/>
      <c r="H446" s="446"/>
      <c r="I446" s="446"/>
      <c r="J446" s="236">
        <f>'02-Mapa de riesgo'!G447</f>
        <v>0</v>
      </c>
      <c r="K446" s="207">
        <f>'02-Mapa de riesgo'!L447</f>
        <v>0</v>
      </c>
      <c r="L446" s="207">
        <f>'02-Mapa de riesgo'!Q447</f>
        <v>0</v>
      </c>
      <c r="M446" s="208">
        <f>'02-Mapa de riesgo'!U447</f>
        <v>0</v>
      </c>
      <c r="N446" s="208">
        <f>'02-Mapa de riesgo'!Z447</f>
        <v>0</v>
      </c>
      <c r="O446" s="449"/>
      <c r="P446" s="157"/>
      <c r="Q446" s="210">
        <f>'02-Mapa de riesgo'!AG447</f>
        <v>0</v>
      </c>
      <c r="R446" s="210">
        <f>'02-Mapa de riesgo'!AH447</f>
        <v>0</v>
      </c>
      <c r="S446" s="211">
        <f>'02-Mapa de riesgo'!AJ447</f>
        <v>0</v>
      </c>
      <c r="T446" s="156"/>
      <c r="U446" s="157"/>
      <c r="V446" s="157"/>
      <c r="W446" s="452"/>
      <c r="X446" s="59"/>
    </row>
    <row r="447" spans="1:24" ht="12.75" customHeight="1" x14ac:dyDescent="0.2">
      <c r="A447" s="444"/>
      <c r="B447" s="444"/>
      <c r="C447" s="444"/>
      <c r="D447" s="444"/>
      <c r="E447" s="444"/>
      <c r="F447" s="444"/>
      <c r="G447" s="444"/>
      <c r="H447" s="447"/>
      <c r="I447" s="447"/>
      <c r="J447" s="236">
        <f>'02-Mapa de riesgo'!G448</f>
        <v>0</v>
      </c>
      <c r="K447" s="207">
        <f>'02-Mapa de riesgo'!L448</f>
        <v>0</v>
      </c>
      <c r="L447" s="207">
        <f>'02-Mapa de riesgo'!Q448</f>
        <v>0</v>
      </c>
      <c r="M447" s="208">
        <f>'02-Mapa de riesgo'!U448</f>
        <v>0</v>
      </c>
      <c r="N447" s="208">
        <f>'02-Mapa de riesgo'!Z448</f>
        <v>0</v>
      </c>
      <c r="O447" s="450"/>
      <c r="P447" s="157"/>
      <c r="Q447" s="210">
        <f>'02-Mapa de riesgo'!AG448</f>
        <v>0</v>
      </c>
      <c r="R447" s="210">
        <f>'02-Mapa de riesgo'!AH448</f>
        <v>0</v>
      </c>
      <c r="S447" s="211">
        <f>'02-Mapa de riesgo'!AJ448</f>
        <v>0</v>
      </c>
      <c r="T447" s="156"/>
      <c r="U447" s="157"/>
      <c r="V447" s="157"/>
      <c r="W447" s="453"/>
      <c r="X447" s="59"/>
    </row>
    <row r="448" spans="1:24" ht="12.75" customHeight="1" x14ac:dyDescent="0.2">
      <c r="A448" s="454">
        <v>147</v>
      </c>
      <c r="B448" s="454" t="str">
        <f>'01-Mapa de Riesgos'!D359</f>
        <v>EXTENSIÓN_PROYECCIÓN_SOCIAL</v>
      </c>
      <c r="C448" s="455" t="str">
        <f>+'01-Mapa de Riesgos'!F359</f>
        <v>NO</v>
      </c>
      <c r="D448" s="455" t="str">
        <f>'01-Mapa de Riesgos'!J359</f>
        <v>Gestión</v>
      </c>
      <c r="E448" s="456" t="str">
        <f>'01-Mapa de Riesgos'!N449</f>
        <v xml:space="preserve">     </v>
      </c>
      <c r="F448" s="442" t="str">
        <f>'02-Mapa de riesgo'!AD449</f>
        <v>LEVE</v>
      </c>
      <c r="G448" s="442">
        <f>'02-Mapa de riesgo'!AE449</f>
        <v>0</v>
      </c>
      <c r="H448" s="464"/>
      <c r="I448" s="464"/>
      <c r="J448" s="236">
        <f>'02-Mapa de riesgo'!G449</f>
        <v>0</v>
      </c>
      <c r="K448" s="207">
        <f>'02-Mapa de riesgo'!L449</f>
        <v>0</v>
      </c>
      <c r="L448" s="207">
        <f>'02-Mapa de riesgo'!Q449</f>
        <v>0</v>
      </c>
      <c r="M448" s="208">
        <f>'02-Mapa de riesgo'!U449</f>
        <v>0</v>
      </c>
      <c r="N448" s="208">
        <f>'02-Mapa de riesgo'!Z449</f>
        <v>0</v>
      </c>
      <c r="O448" s="448" t="e">
        <f>'02-Mapa de riesgo'!AB449</f>
        <v>#DIV/0!</v>
      </c>
      <c r="P448" s="157"/>
      <c r="Q448" s="210">
        <f>'02-Mapa de riesgo'!AG449</f>
        <v>0</v>
      </c>
      <c r="R448" s="210">
        <f>'02-Mapa de riesgo'!AH449</f>
        <v>0</v>
      </c>
      <c r="S448" s="211">
        <f>'02-Mapa de riesgo'!AJ449</f>
        <v>0</v>
      </c>
      <c r="T448" s="156"/>
      <c r="U448" s="157"/>
      <c r="V448" s="157"/>
      <c r="W448" s="465"/>
      <c r="X448" s="59"/>
    </row>
    <row r="449" spans="1:24" ht="12.75" customHeight="1" x14ac:dyDescent="0.2">
      <c r="A449" s="443"/>
      <c r="B449" s="443"/>
      <c r="C449" s="443"/>
      <c r="D449" s="443"/>
      <c r="E449" s="443"/>
      <c r="F449" s="443"/>
      <c r="G449" s="443"/>
      <c r="H449" s="446"/>
      <c r="I449" s="446"/>
      <c r="J449" s="236">
        <f>'02-Mapa de riesgo'!G450</f>
        <v>0</v>
      </c>
      <c r="K449" s="207">
        <f>'02-Mapa de riesgo'!L450</f>
        <v>0</v>
      </c>
      <c r="L449" s="207">
        <f>'02-Mapa de riesgo'!Q450</f>
        <v>0</v>
      </c>
      <c r="M449" s="208">
        <f>'02-Mapa de riesgo'!U450</f>
        <v>0</v>
      </c>
      <c r="N449" s="208">
        <f>'02-Mapa de riesgo'!Z450</f>
        <v>0</v>
      </c>
      <c r="O449" s="449"/>
      <c r="P449" s="157"/>
      <c r="Q449" s="210">
        <f>'02-Mapa de riesgo'!AG450</f>
        <v>0</v>
      </c>
      <c r="R449" s="210">
        <f>'02-Mapa de riesgo'!AH450</f>
        <v>0</v>
      </c>
      <c r="S449" s="211">
        <f>'02-Mapa de riesgo'!AJ450</f>
        <v>0</v>
      </c>
      <c r="T449" s="156"/>
      <c r="U449" s="157"/>
      <c r="V449" s="157"/>
      <c r="W449" s="452"/>
      <c r="X449" s="59"/>
    </row>
    <row r="450" spans="1:24" ht="12.75" customHeight="1" x14ac:dyDescent="0.2">
      <c r="A450" s="444"/>
      <c r="B450" s="444"/>
      <c r="C450" s="444"/>
      <c r="D450" s="444"/>
      <c r="E450" s="444"/>
      <c r="F450" s="444"/>
      <c r="G450" s="444"/>
      <c r="H450" s="447"/>
      <c r="I450" s="447"/>
      <c r="J450" s="236">
        <f>'02-Mapa de riesgo'!G451</f>
        <v>0</v>
      </c>
      <c r="K450" s="207">
        <f>'02-Mapa de riesgo'!L451</f>
        <v>0</v>
      </c>
      <c r="L450" s="207">
        <f>'02-Mapa de riesgo'!Q451</f>
        <v>0</v>
      </c>
      <c r="M450" s="208">
        <f>'02-Mapa de riesgo'!U451</f>
        <v>0</v>
      </c>
      <c r="N450" s="208">
        <f>'02-Mapa de riesgo'!Z451</f>
        <v>0</v>
      </c>
      <c r="O450" s="450"/>
      <c r="P450" s="157"/>
      <c r="Q450" s="210">
        <f>'02-Mapa de riesgo'!AG451</f>
        <v>0</v>
      </c>
      <c r="R450" s="210">
        <f>'02-Mapa de riesgo'!AH451</f>
        <v>0</v>
      </c>
      <c r="S450" s="211">
        <f>'02-Mapa de riesgo'!AJ451</f>
        <v>0</v>
      </c>
      <c r="T450" s="156"/>
      <c r="U450" s="157"/>
      <c r="V450" s="157"/>
      <c r="W450" s="453"/>
      <c r="X450" s="59"/>
    </row>
    <row r="451" spans="1:24" ht="12.75" customHeight="1" x14ac:dyDescent="0.2">
      <c r="A451" s="454">
        <v>148</v>
      </c>
      <c r="B451" s="454" t="str">
        <f>'01-Mapa de Riesgos'!D362</f>
        <v>EXTENSIÓN_PROYECCIÓN_SOCIAL</v>
      </c>
      <c r="C451" s="455" t="str">
        <f>+'01-Mapa de Riesgos'!F362</f>
        <v>NO</v>
      </c>
      <c r="D451" s="455" t="str">
        <f>'01-Mapa de Riesgos'!J362</f>
        <v>Gestión</v>
      </c>
      <c r="E451" s="456" t="str">
        <f>'01-Mapa de Riesgos'!N452</f>
        <v xml:space="preserve">     </v>
      </c>
      <c r="F451" s="442" t="str">
        <f>'02-Mapa de riesgo'!AD452</f>
        <v>LEVE</v>
      </c>
      <c r="G451" s="442">
        <f>'02-Mapa de riesgo'!AE452</f>
        <v>0</v>
      </c>
      <c r="H451" s="463"/>
      <c r="I451" s="464"/>
      <c r="J451" s="236">
        <f>'02-Mapa de riesgo'!G452</f>
        <v>0</v>
      </c>
      <c r="K451" s="207">
        <f>'02-Mapa de riesgo'!L452</f>
        <v>0</v>
      </c>
      <c r="L451" s="207">
        <f>'02-Mapa de riesgo'!Q452</f>
        <v>0</v>
      </c>
      <c r="M451" s="208">
        <f>'02-Mapa de riesgo'!U452</f>
        <v>0</v>
      </c>
      <c r="N451" s="208">
        <f>'02-Mapa de riesgo'!Z452</f>
        <v>0</v>
      </c>
      <c r="O451" s="448" t="e">
        <f>'02-Mapa de riesgo'!AB452</f>
        <v>#DIV/0!</v>
      </c>
      <c r="P451" s="157"/>
      <c r="Q451" s="210">
        <f>'02-Mapa de riesgo'!AG452</f>
        <v>0</v>
      </c>
      <c r="R451" s="210">
        <f>'02-Mapa de riesgo'!AH452</f>
        <v>0</v>
      </c>
      <c r="S451" s="211">
        <f>'02-Mapa de riesgo'!AJ452</f>
        <v>0</v>
      </c>
      <c r="T451" s="156"/>
      <c r="U451" s="157"/>
      <c r="V451" s="157"/>
      <c r="W451" s="465"/>
      <c r="X451" s="59"/>
    </row>
    <row r="452" spans="1:24" ht="12.75" customHeight="1" x14ac:dyDescent="0.2">
      <c r="A452" s="443"/>
      <c r="B452" s="443"/>
      <c r="C452" s="443"/>
      <c r="D452" s="443"/>
      <c r="E452" s="443"/>
      <c r="F452" s="443"/>
      <c r="G452" s="443"/>
      <c r="H452" s="446"/>
      <c r="I452" s="446"/>
      <c r="J452" s="236">
        <f>'02-Mapa de riesgo'!G453</f>
        <v>0</v>
      </c>
      <c r="K452" s="207">
        <f>'02-Mapa de riesgo'!L453</f>
        <v>0</v>
      </c>
      <c r="L452" s="207">
        <f>'02-Mapa de riesgo'!Q453</f>
        <v>0</v>
      </c>
      <c r="M452" s="208">
        <f>'02-Mapa de riesgo'!U453</f>
        <v>0</v>
      </c>
      <c r="N452" s="208">
        <f>'02-Mapa de riesgo'!Z453</f>
        <v>0</v>
      </c>
      <c r="O452" s="449"/>
      <c r="P452" s="157"/>
      <c r="Q452" s="210">
        <f>'02-Mapa de riesgo'!AG453</f>
        <v>0</v>
      </c>
      <c r="R452" s="210">
        <f>'02-Mapa de riesgo'!AH453</f>
        <v>0</v>
      </c>
      <c r="S452" s="211">
        <f>'02-Mapa de riesgo'!AJ453</f>
        <v>0</v>
      </c>
      <c r="T452" s="156"/>
      <c r="U452" s="157"/>
      <c r="V452" s="157"/>
      <c r="W452" s="452"/>
      <c r="X452" s="59"/>
    </row>
    <row r="453" spans="1:24" ht="12.75" customHeight="1" x14ac:dyDescent="0.2">
      <c r="A453" s="444"/>
      <c r="B453" s="444"/>
      <c r="C453" s="444"/>
      <c r="D453" s="444"/>
      <c r="E453" s="444"/>
      <c r="F453" s="444"/>
      <c r="G453" s="444"/>
      <c r="H453" s="447"/>
      <c r="I453" s="447"/>
      <c r="J453" s="236">
        <f>'02-Mapa de riesgo'!G454</f>
        <v>0</v>
      </c>
      <c r="K453" s="207">
        <f>'02-Mapa de riesgo'!L454</f>
        <v>0</v>
      </c>
      <c r="L453" s="207">
        <f>'02-Mapa de riesgo'!Q454</f>
        <v>0</v>
      </c>
      <c r="M453" s="208">
        <f>'02-Mapa de riesgo'!U454</f>
        <v>0</v>
      </c>
      <c r="N453" s="208">
        <f>'02-Mapa de riesgo'!Z454</f>
        <v>0</v>
      </c>
      <c r="O453" s="450"/>
      <c r="P453" s="157"/>
      <c r="Q453" s="210">
        <f>'02-Mapa de riesgo'!AG454</f>
        <v>0</v>
      </c>
      <c r="R453" s="210">
        <f>'02-Mapa de riesgo'!AH454</f>
        <v>0</v>
      </c>
      <c r="S453" s="211">
        <f>'02-Mapa de riesgo'!AJ454</f>
        <v>0</v>
      </c>
      <c r="T453" s="156"/>
      <c r="U453" s="157"/>
      <c r="V453" s="157"/>
      <c r="W453" s="453"/>
      <c r="X453" s="59"/>
    </row>
    <row r="454" spans="1:24" ht="12.75" customHeight="1" x14ac:dyDescent="0.2">
      <c r="A454" s="454">
        <v>149</v>
      </c>
      <c r="B454" s="454" t="str">
        <f>'01-Mapa de Riesgos'!D365</f>
        <v>EXTENSIÓN_PROYECCIÓN_SOCIAL</v>
      </c>
      <c r="C454" s="455" t="str">
        <f>+'01-Mapa de Riesgos'!F365</f>
        <v>NO</v>
      </c>
      <c r="D454" s="455" t="str">
        <f>'01-Mapa de Riesgos'!J365</f>
        <v>Gestión</v>
      </c>
      <c r="E454" s="456" t="str">
        <f>'01-Mapa de Riesgos'!N455</f>
        <v xml:space="preserve">     </v>
      </c>
      <c r="F454" s="442" t="str">
        <f>'02-Mapa de riesgo'!AD455</f>
        <v>LEVE</v>
      </c>
      <c r="G454" s="442">
        <f>'02-Mapa de riesgo'!AE455</f>
        <v>0</v>
      </c>
      <c r="H454" s="464"/>
      <c r="I454" s="464"/>
      <c r="J454" s="236">
        <f>'02-Mapa de riesgo'!G455</f>
        <v>0</v>
      </c>
      <c r="K454" s="207">
        <f>'02-Mapa de riesgo'!L455</f>
        <v>0</v>
      </c>
      <c r="L454" s="207">
        <f>'02-Mapa de riesgo'!Q455</f>
        <v>0</v>
      </c>
      <c r="M454" s="208">
        <f>'02-Mapa de riesgo'!U455</f>
        <v>0</v>
      </c>
      <c r="N454" s="208">
        <f>'02-Mapa de riesgo'!Z455</f>
        <v>0</v>
      </c>
      <c r="O454" s="448" t="e">
        <f>'02-Mapa de riesgo'!AB455</f>
        <v>#DIV/0!</v>
      </c>
      <c r="P454" s="157"/>
      <c r="Q454" s="210">
        <f>'02-Mapa de riesgo'!AG455</f>
        <v>0</v>
      </c>
      <c r="R454" s="210">
        <f>'02-Mapa de riesgo'!AH455</f>
        <v>0</v>
      </c>
      <c r="S454" s="211">
        <f>'02-Mapa de riesgo'!AJ455</f>
        <v>0</v>
      </c>
      <c r="T454" s="156"/>
      <c r="U454" s="157"/>
      <c r="V454" s="157"/>
      <c r="W454" s="465"/>
      <c r="X454" s="59"/>
    </row>
    <row r="455" spans="1:24" ht="12.75" customHeight="1" x14ac:dyDescent="0.2">
      <c r="A455" s="443"/>
      <c r="B455" s="443"/>
      <c r="C455" s="443"/>
      <c r="D455" s="443"/>
      <c r="E455" s="443"/>
      <c r="F455" s="443"/>
      <c r="G455" s="443"/>
      <c r="H455" s="446"/>
      <c r="I455" s="446"/>
      <c r="J455" s="236">
        <f>'02-Mapa de riesgo'!G456</f>
        <v>0</v>
      </c>
      <c r="K455" s="207">
        <f>'02-Mapa de riesgo'!L456</f>
        <v>0</v>
      </c>
      <c r="L455" s="207">
        <f>'02-Mapa de riesgo'!Q456</f>
        <v>0</v>
      </c>
      <c r="M455" s="208">
        <f>'02-Mapa de riesgo'!U456</f>
        <v>0</v>
      </c>
      <c r="N455" s="208">
        <f>'02-Mapa de riesgo'!Z456</f>
        <v>0</v>
      </c>
      <c r="O455" s="449"/>
      <c r="P455" s="157"/>
      <c r="Q455" s="210">
        <f>'02-Mapa de riesgo'!AG456</f>
        <v>0</v>
      </c>
      <c r="R455" s="210">
        <f>'02-Mapa de riesgo'!AH456</f>
        <v>0</v>
      </c>
      <c r="S455" s="211">
        <f>'02-Mapa de riesgo'!AJ456</f>
        <v>0</v>
      </c>
      <c r="T455" s="156"/>
      <c r="U455" s="157"/>
      <c r="V455" s="157"/>
      <c r="W455" s="452"/>
      <c r="X455" s="59"/>
    </row>
    <row r="456" spans="1:24" ht="12.75" customHeight="1" x14ac:dyDescent="0.2">
      <c r="A456" s="444"/>
      <c r="B456" s="444"/>
      <c r="C456" s="444"/>
      <c r="D456" s="444"/>
      <c r="E456" s="444"/>
      <c r="F456" s="444"/>
      <c r="G456" s="444"/>
      <c r="H456" s="447"/>
      <c r="I456" s="447"/>
      <c r="J456" s="236">
        <f>'02-Mapa de riesgo'!G457</f>
        <v>0</v>
      </c>
      <c r="K456" s="207">
        <f>'02-Mapa de riesgo'!L457</f>
        <v>0</v>
      </c>
      <c r="L456" s="207">
        <f>'02-Mapa de riesgo'!Q457</f>
        <v>0</v>
      </c>
      <c r="M456" s="208">
        <f>'02-Mapa de riesgo'!U457</f>
        <v>0</v>
      </c>
      <c r="N456" s="208">
        <f>'02-Mapa de riesgo'!Z457</f>
        <v>0</v>
      </c>
      <c r="O456" s="450"/>
      <c r="P456" s="157"/>
      <c r="Q456" s="210">
        <f>'02-Mapa de riesgo'!AG457</f>
        <v>0</v>
      </c>
      <c r="R456" s="210">
        <f>'02-Mapa de riesgo'!AH457</f>
        <v>0</v>
      </c>
      <c r="S456" s="211">
        <f>'02-Mapa de riesgo'!AJ457</f>
        <v>0</v>
      </c>
      <c r="T456" s="156"/>
      <c r="U456" s="157"/>
      <c r="V456" s="157"/>
      <c r="W456" s="453"/>
      <c r="X456" s="59"/>
    </row>
    <row r="457" spans="1:24" ht="12.75" customHeight="1" x14ac:dyDescent="0.2">
      <c r="A457" s="454">
        <v>150</v>
      </c>
      <c r="B457" s="457" t="str">
        <f>'01-Mapa de Riesgos'!D368</f>
        <v>EXTENSIÓN_PROYECCIÓN_SOCIAL</v>
      </c>
      <c r="C457" s="456" t="str">
        <f>+'01-Mapa de Riesgos'!F368</f>
        <v>NO</v>
      </c>
      <c r="D457" s="456" t="str">
        <f>'01-Mapa de Riesgos'!J368</f>
        <v>Gestión</v>
      </c>
      <c r="E457" s="456" t="str">
        <f>'01-Mapa de Riesgos'!N458</f>
        <v xml:space="preserve">     </v>
      </c>
      <c r="F457" s="442" t="str">
        <f>'02-Mapa de riesgo'!AD458</f>
        <v>LEVE</v>
      </c>
      <c r="G457" s="442">
        <f>'02-Mapa de riesgo'!AE458</f>
        <v>0</v>
      </c>
      <c r="H457" s="445"/>
      <c r="I457" s="445"/>
      <c r="J457" s="236">
        <f>'02-Mapa de riesgo'!G458</f>
        <v>0</v>
      </c>
      <c r="K457" s="207">
        <f>'02-Mapa de riesgo'!L458</f>
        <v>0</v>
      </c>
      <c r="L457" s="207">
        <f>'02-Mapa de riesgo'!Q458</f>
        <v>0</v>
      </c>
      <c r="M457" s="208">
        <f>'02-Mapa de riesgo'!U458</f>
        <v>0</v>
      </c>
      <c r="N457" s="208">
        <f>'02-Mapa de riesgo'!Z458</f>
        <v>0</v>
      </c>
      <c r="O457" s="448" t="e">
        <f>'02-Mapa de riesgo'!AB458</f>
        <v>#DIV/0!</v>
      </c>
      <c r="P457" s="157"/>
      <c r="Q457" s="210">
        <f>'02-Mapa de riesgo'!AG458</f>
        <v>0</v>
      </c>
      <c r="R457" s="210">
        <f>'02-Mapa de riesgo'!AH458</f>
        <v>0</v>
      </c>
      <c r="S457" s="211">
        <f>'02-Mapa de riesgo'!AJ458</f>
        <v>0</v>
      </c>
      <c r="T457" s="156"/>
      <c r="U457" s="157"/>
      <c r="V457" s="157"/>
      <c r="W457" s="451"/>
      <c r="X457" s="159"/>
    </row>
    <row r="458" spans="1:24" ht="12.75" customHeight="1" x14ac:dyDescent="0.2">
      <c r="A458" s="443"/>
      <c r="B458" s="443"/>
      <c r="C458" s="443"/>
      <c r="D458" s="443"/>
      <c r="E458" s="443"/>
      <c r="F458" s="443"/>
      <c r="G458" s="443"/>
      <c r="H458" s="446"/>
      <c r="I458" s="446"/>
      <c r="J458" s="236">
        <f>'02-Mapa de riesgo'!G459</f>
        <v>0</v>
      </c>
      <c r="K458" s="207">
        <f>'02-Mapa de riesgo'!L459</f>
        <v>0</v>
      </c>
      <c r="L458" s="207">
        <f>'02-Mapa de riesgo'!Q459</f>
        <v>0</v>
      </c>
      <c r="M458" s="208">
        <f>'02-Mapa de riesgo'!U459</f>
        <v>0</v>
      </c>
      <c r="N458" s="208">
        <f>'02-Mapa de riesgo'!Z459</f>
        <v>0</v>
      </c>
      <c r="O458" s="449"/>
      <c r="P458" s="157"/>
      <c r="Q458" s="210">
        <f>'02-Mapa de riesgo'!AG459</f>
        <v>0</v>
      </c>
      <c r="R458" s="210">
        <f>'02-Mapa de riesgo'!AH459</f>
        <v>0</v>
      </c>
      <c r="S458" s="211">
        <f>'02-Mapa de riesgo'!AJ459</f>
        <v>0</v>
      </c>
      <c r="T458" s="156"/>
      <c r="U458" s="157"/>
      <c r="V458" s="157"/>
      <c r="W458" s="452"/>
      <c r="X458" s="159"/>
    </row>
    <row r="459" spans="1:24" ht="12.75" customHeight="1" x14ac:dyDescent="0.2">
      <c r="A459" s="444"/>
      <c r="B459" s="444"/>
      <c r="C459" s="444"/>
      <c r="D459" s="444"/>
      <c r="E459" s="444"/>
      <c r="F459" s="444"/>
      <c r="G459" s="444"/>
      <c r="H459" s="447"/>
      <c r="I459" s="447"/>
      <c r="J459" s="236">
        <f>'02-Mapa de riesgo'!G460</f>
        <v>0</v>
      </c>
      <c r="K459" s="207">
        <f>'02-Mapa de riesgo'!L460</f>
        <v>0</v>
      </c>
      <c r="L459" s="207">
        <f>'02-Mapa de riesgo'!Q460</f>
        <v>0</v>
      </c>
      <c r="M459" s="208">
        <f>'02-Mapa de riesgo'!U460</f>
        <v>0</v>
      </c>
      <c r="N459" s="208">
        <f>'02-Mapa de riesgo'!Z460</f>
        <v>0</v>
      </c>
      <c r="O459" s="450"/>
      <c r="P459" s="157"/>
      <c r="Q459" s="210">
        <f>'02-Mapa de riesgo'!AG460</f>
        <v>0</v>
      </c>
      <c r="R459" s="210">
        <f>'02-Mapa de riesgo'!AH460</f>
        <v>0</v>
      </c>
      <c r="S459" s="211">
        <f>'02-Mapa de riesgo'!AJ460</f>
        <v>0</v>
      </c>
      <c r="T459" s="156"/>
      <c r="U459" s="157"/>
      <c r="V459" s="157"/>
      <c r="W459" s="453"/>
      <c r="X459" s="159"/>
    </row>
    <row r="460" spans="1:24" ht="12.75" customHeight="1" x14ac:dyDescent="0.2">
      <c r="A460" s="454">
        <v>151</v>
      </c>
      <c r="B460" s="454" t="str">
        <f>'01-Mapa de Riesgos'!D371</f>
        <v>EXTENSIÓN_PROYECCIÓN_SOCIAL</v>
      </c>
      <c r="C460" s="455" t="str">
        <f>+'01-Mapa de Riesgos'!F371</f>
        <v>NO</v>
      </c>
      <c r="D460" s="455" t="str">
        <f>'01-Mapa de Riesgos'!J371</f>
        <v>Integridad_Pública_Corrupción</v>
      </c>
      <c r="E460" s="456" t="str">
        <f>'01-Mapa de Riesgos'!N461</f>
        <v xml:space="preserve">     </v>
      </c>
      <c r="F460" s="442" t="str">
        <f>'02-Mapa de riesgo'!AD461</f>
        <v>LEVE</v>
      </c>
      <c r="G460" s="442">
        <f>'02-Mapa de riesgo'!AE461</f>
        <v>0</v>
      </c>
      <c r="H460" s="464"/>
      <c r="I460" s="464"/>
      <c r="J460" s="236">
        <f>'02-Mapa de riesgo'!G461</f>
        <v>0</v>
      </c>
      <c r="K460" s="207">
        <f>'02-Mapa de riesgo'!L461</f>
        <v>0</v>
      </c>
      <c r="L460" s="207">
        <f>'02-Mapa de riesgo'!Q461</f>
        <v>0</v>
      </c>
      <c r="M460" s="208">
        <f>'02-Mapa de riesgo'!U461</f>
        <v>0</v>
      </c>
      <c r="N460" s="208">
        <f>'02-Mapa de riesgo'!Z461</f>
        <v>0</v>
      </c>
      <c r="O460" s="448" t="e">
        <f>'02-Mapa de riesgo'!AB461</f>
        <v>#DIV/0!</v>
      </c>
      <c r="P460" s="157"/>
      <c r="Q460" s="210">
        <f>'02-Mapa de riesgo'!AG461</f>
        <v>0</v>
      </c>
      <c r="R460" s="210">
        <f>'02-Mapa de riesgo'!AH461</f>
        <v>0</v>
      </c>
      <c r="S460" s="211">
        <f>'02-Mapa de riesgo'!AJ461</f>
        <v>0</v>
      </c>
      <c r="T460" s="156"/>
      <c r="U460" s="157"/>
      <c r="V460" s="157"/>
      <c r="W460" s="465"/>
      <c r="X460" s="159"/>
    </row>
    <row r="461" spans="1:24" ht="12.75" customHeight="1" x14ac:dyDescent="0.2">
      <c r="A461" s="443"/>
      <c r="B461" s="443"/>
      <c r="C461" s="443"/>
      <c r="D461" s="443"/>
      <c r="E461" s="443"/>
      <c r="F461" s="443"/>
      <c r="G461" s="443"/>
      <c r="H461" s="446"/>
      <c r="I461" s="446"/>
      <c r="J461" s="236">
        <f>'02-Mapa de riesgo'!G462</f>
        <v>0</v>
      </c>
      <c r="K461" s="207">
        <f>'02-Mapa de riesgo'!L462</f>
        <v>0</v>
      </c>
      <c r="L461" s="207">
        <f>'02-Mapa de riesgo'!Q462</f>
        <v>0</v>
      </c>
      <c r="M461" s="208">
        <f>'02-Mapa de riesgo'!U462</f>
        <v>0</v>
      </c>
      <c r="N461" s="208">
        <f>'02-Mapa de riesgo'!Z462</f>
        <v>0</v>
      </c>
      <c r="O461" s="449"/>
      <c r="P461" s="157"/>
      <c r="Q461" s="210">
        <f>'02-Mapa de riesgo'!AG462</f>
        <v>0</v>
      </c>
      <c r="R461" s="210">
        <f>'02-Mapa de riesgo'!AH462</f>
        <v>0</v>
      </c>
      <c r="S461" s="211">
        <f>'02-Mapa de riesgo'!AJ462</f>
        <v>0</v>
      </c>
      <c r="T461" s="156"/>
      <c r="U461" s="157"/>
      <c r="V461" s="157"/>
      <c r="W461" s="452"/>
      <c r="X461" s="461"/>
    </row>
    <row r="462" spans="1:24" ht="12.75" customHeight="1" x14ac:dyDescent="0.2">
      <c r="A462" s="444"/>
      <c r="B462" s="444"/>
      <c r="C462" s="444"/>
      <c r="D462" s="444"/>
      <c r="E462" s="444"/>
      <c r="F462" s="444"/>
      <c r="G462" s="444"/>
      <c r="H462" s="447"/>
      <c r="I462" s="447"/>
      <c r="J462" s="236">
        <f>'02-Mapa de riesgo'!G463</f>
        <v>0</v>
      </c>
      <c r="K462" s="207">
        <f>'02-Mapa de riesgo'!L463</f>
        <v>0</v>
      </c>
      <c r="L462" s="207">
        <f>'02-Mapa de riesgo'!Q463</f>
        <v>0</v>
      </c>
      <c r="M462" s="208">
        <f>'02-Mapa de riesgo'!U463</f>
        <v>0</v>
      </c>
      <c r="N462" s="208">
        <f>'02-Mapa de riesgo'!Z463</f>
        <v>0</v>
      </c>
      <c r="O462" s="450"/>
      <c r="P462" s="157"/>
      <c r="Q462" s="210">
        <f>'02-Mapa de riesgo'!AG463</f>
        <v>0</v>
      </c>
      <c r="R462" s="210">
        <f>'02-Mapa de riesgo'!AH463</f>
        <v>0</v>
      </c>
      <c r="S462" s="211">
        <f>'02-Mapa de riesgo'!AJ463</f>
        <v>0</v>
      </c>
      <c r="T462" s="156"/>
      <c r="U462" s="157"/>
      <c r="V462" s="157"/>
      <c r="W462" s="453"/>
      <c r="X462" s="462"/>
    </row>
    <row r="463" spans="1:24" ht="12.75" customHeight="1" x14ac:dyDescent="0.2">
      <c r="A463" s="454">
        <v>152</v>
      </c>
      <c r="B463" s="454" t="str">
        <f>'01-Mapa de Riesgos'!D374</f>
        <v>EXTENSIÓN_PROYECCIÓN_SOCIAL</v>
      </c>
      <c r="C463" s="455" t="str">
        <f>+'01-Mapa de Riesgos'!F374</f>
        <v>NO</v>
      </c>
      <c r="D463" s="455" t="str">
        <f>'01-Mapa de Riesgos'!J374</f>
        <v>Gestión</v>
      </c>
      <c r="E463" s="456" t="str">
        <f>'01-Mapa de Riesgos'!N464</f>
        <v xml:space="preserve">     </v>
      </c>
      <c r="F463" s="442" t="str">
        <f>'02-Mapa de riesgo'!AD464</f>
        <v>LEVE</v>
      </c>
      <c r="G463" s="442">
        <f>'02-Mapa de riesgo'!AE464</f>
        <v>0</v>
      </c>
      <c r="H463" s="463"/>
      <c r="I463" s="464"/>
      <c r="J463" s="236">
        <f>'02-Mapa de riesgo'!G464</f>
        <v>0</v>
      </c>
      <c r="K463" s="207">
        <f>'02-Mapa de riesgo'!L464</f>
        <v>0</v>
      </c>
      <c r="L463" s="207">
        <f>'02-Mapa de riesgo'!Q464</f>
        <v>0</v>
      </c>
      <c r="M463" s="208">
        <f>'02-Mapa de riesgo'!U464</f>
        <v>0</v>
      </c>
      <c r="N463" s="208">
        <f>'02-Mapa de riesgo'!Z464</f>
        <v>0</v>
      </c>
      <c r="O463" s="448" t="e">
        <f>'02-Mapa de riesgo'!AB464</f>
        <v>#DIV/0!</v>
      </c>
      <c r="P463" s="157"/>
      <c r="Q463" s="210">
        <f>'02-Mapa de riesgo'!AG464</f>
        <v>0</v>
      </c>
      <c r="R463" s="210">
        <f>'02-Mapa de riesgo'!AH464</f>
        <v>0</v>
      </c>
      <c r="S463" s="211">
        <f>'02-Mapa de riesgo'!AJ464</f>
        <v>0</v>
      </c>
      <c r="T463" s="156"/>
      <c r="U463" s="157"/>
      <c r="V463" s="157"/>
      <c r="W463" s="465"/>
      <c r="X463" s="59"/>
    </row>
    <row r="464" spans="1:24" ht="12.75" customHeight="1" x14ac:dyDescent="0.2">
      <c r="A464" s="443"/>
      <c r="B464" s="443"/>
      <c r="C464" s="443"/>
      <c r="D464" s="443"/>
      <c r="E464" s="443"/>
      <c r="F464" s="443"/>
      <c r="G464" s="443"/>
      <c r="H464" s="446"/>
      <c r="I464" s="446"/>
      <c r="J464" s="236">
        <f>'02-Mapa de riesgo'!G465</f>
        <v>0</v>
      </c>
      <c r="K464" s="207">
        <f>'02-Mapa de riesgo'!L465</f>
        <v>0</v>
      </c>
      <c r="L464" s="207">
        <f>'02-Mapa de riesgo'!Q465</f>
        <v>0</v>
      </c>
      <c r="M464" s="208">
        <f>'02-Mapa de riesgo'!U465</f>
        <v>0</v>
      </c>
      <c r="N464" s="208">
        <f>'02-Mapa de riesgo'!Z465</f>
        <v>0</v>
      </c>
      <c r="O464" s="449"/>
      <c r="P464" s="157"/>
      <c r="Q464" s="210">
        <f>'02-Mapa de riesgo'!AG465</f>
        <v>0</v>
      </c>
      <c r="R464" s="210">
        <f>'02-Mapa de riesgo'!AH465</f>
        <v>0</v>
      </c>
      <c r="S464" s="211">
        <f>'02-Mapa de riesgo'!AJ465</f>
        <v>0</v>
      </c>
      <c r="T464" s="156"/>
      <c r="U464" s="157"/>
      <c r="V464" s="157"/>
      <c r="W464" s="452"/>
      <c r="X464" s="59"/>
    </row>
    <row r="465" spans="1:24" ht="12.75" customHeight="1" x14ac:dyDescent="0.2">
      <c r="A465" s="444"/>
      <c r="B465" s="444"/>
      <c r="C465" s="444"/>
      <c r="D465" s="444"/>
      <c r="E465" s="444"/>
      <c r="F465" s="444"/>
      <c r="G465" s="444"/>
      <c r="H465" s="447"/>
      <c r="I465" s="447"/>
      <c r="J465" s="236">
        <f>'02-Mapa de riesgo'!G466</f>
        <v>0</v>
      </c>
      <c r="K465" s="207">
        <f>'02-Mapa de riesgo'!L466</f>
        <v>0</v>
      </c>
      <c r="L465" s="207">
        <f>'02-Mapa de riesgo'!Q466</f>
        <v>0</v>
      </c>
      <c r="M465" s="208">
        <f>'02-Mapa de riesgo'!U466</f>
        <v>0</v>
      </c>
      <c r="N465" s="208">
        <f>'02-Mapa de riesgo'!Z466</f>
        <v>0</v>
      </c>
      <c r="O465" s="450"/>
      <c r="P465" s="157"/>
      <c r="Q465" s="210">
        <f>'02-Mapa de riesgo'!AG466</f>
        <v>0</v>
      </c>
      <c r="R465" s="210">
        <f>'02-Mapa de riesgo'!AH466</f>
        <v>0</v>
      </c>
      <c r="S465" s="211">
        <f>'02-Mapa de riesgo'!AJ466</f>
        <v>0</v>
      </c>
      <c r="T465" s="156"/>
      <c r="U465" s="157"/>
      <c r="V465" s="157"/>
      <c r="W465" s="453"/>
      <c r="X465" s="59"/>
    </row>
    <row r="466" spans="1:24" ht="12.75" customHeight="1" x14ac:dyDescent="0.2">
      <c r="A466" s="454">
        <v>153</v>
      </c>
      <c r="B466" s="454" t="str">
        <f>'01-Mapa de Riesgos'!D377</f>
        <v>EXTENSIÓN_PROYECCIÓN_SOCIAL</v>
      </c>
      <c r="C466" s="455" t="str">
        <f>+'01-Mapa de Riesgos'!F377</f>
        <v>NO</v>
      </c>
      <c r="D466" s="455" t="str">
        <f>'01-Mapa de Riesgos'!J377</f>
        <v>Gestión</v>
      </c>
      <c r="E466" s="456" t="str">
        <f>'01-Mapa de Riesgos'!N467</f>
        <v xml:space="preserve">     </v>
      </c>
      <c r="F466" s="442" t="str">
        <f>'02-Mapa de riesgo'!AD467</f>
        <v>LEVE</v>
      </c>
      <c r="G466" s="442">
        <f>'02-Mapa de riesgo'!AE467</f>
        <v>0</v>
      </c>
      <c r="H466" s="464"/>
      <c r="I466" s="464"/>
      <c r="J466" s="236">
        <f>'02-Mapa de riesgo'!G467</f>
        <v>0</v>
      </c>
      <c r="K466" s="207">
        <f>'02-Mapa de riesgo'!L467</f>
        <v>0</v>
      </c>
      <c r="L466" s="207">
        <f>'02-Mapa de riesgo'!Q467</f>
        <v>0</v>
      </c>
      <c r="M466" s="208">
        <f>'02-Mapa de riesgo'!U467</f>
        <v>0</v>
      </c>
      <c r="N466" s="208">
        <f>'02-Mapa de riesgo'!Z467</f>
        <v>0</v>
      </c>
      <c r="O466" s="448" t="e">
        <f>'02-Mapa de riesgo'!AB467</f>
        <v>#DIV/0!</v>
      </c>
      <c r="P466" s="157"/>
      <c r="Q466" s="210">
        <f>'02-Mapa de riesgo'!AG467</f>
        <v>0</v>
      </c>
      <c r="R466" s="210">
        <f>'02-Mapa de riesgo'!AH467</f>
        <v>0</v>
      </c>
      <c r="S466" s="211">
        <f>'02-Mapa de riesgo'!AJ467</f>
        <v>0</v>
      </c>
      <c r="T466" s="156"/>
      <c r="U466" s="157"/>
      <c r="V466" s="157"/>
      <c r="W466" s="465"/>
      <c r="X466" s="59"/>
    </row>
    <row r="467" spans="1:24" ht="12.75" customHeight="1" x14ac:dyDescent="0.2">
      <c r="A467" s="443"/>
      <c r="B467" s="443"/>
      <c r="C467" s="443"/>
      <c r="D467" s="443"/>
      <c r="E467" s="443"/>
      <c r="F467" s="443"/>
      <c r="G467" s="443"/>
      <c r="H467" s="446"/>
      <c r="I467" s="446"/>
      <c r="J467" s="236">
        <f>'02-Mapa de riesgo'!G468</f>
        <v>0</v>
      </c>
      <c r="K467" s="207">
        <f>'02-Mapa de riesgo'!L468</f>
        <v>0</v>
      </c>
      <c r="L467" s="207">
        <f>'02-Mapa de riesgo'!Q468</f>
        <v>0</v>
      </c>
      <c r="M467" s="208">
        <f>'02-Mapa de riesgo'!U468</f>
        <v>0</v>
      </c>
      <c r="N467" s="208">
        <f>'02-Mapa de riesgo'!Z468</f>
        <v>0</v>
      </c>
      <c r="O467" s="449"/>
      <c r="P467" s="157"/>
      <c r="Q467" s="210">
        <f>'02-Mapa de riesgo'!AG468</f>
        <v>0</v>
      </c>
      <c r="R467" s="210">
        <f>'02-Mapa de riesgo'!AH468</f>
        <v>0</v>
      </c>
      <c r="S467" s="211">
        <f>'02-Mapa de riesgo'!AJ468</f>
        <v>0</v>
      </c>
      <c r="T467" s="156"/>
      <c r="U467" s="157"/>
      <c r="V467" s="157"/>
      <c r="W467" s="452"/>
      <c r="X467" s="59"/>
    </row>
    <row r="468" spans="1:24" ht="12.75" customHeight="1" x14ac:dyDescent="0.2">
      <c r="A468" s="444"/>
      <c r="B468" s="444"/>
      <c r="C468" s="444"/>
      <c r="D468" s="444"/>
      <c r="E468" s="444"/>
      <c r="F468" s="444"/>
      <c r="G468" s="444"/>
      <c r="H468" s="447"/>
      <c r="I468" s="447"/>
      <c r="J468" s="236">
        <f>'02-Mapa de riesgo'!G469</f>
        <v>0</v>
      </c>
      <c r="K468" s="207">
        <f>'02-Mapa de riesgo'!L469</f>
        <v>0</v>
      </c>
      <c r="L468" s="207">
        <f>'02-Mapa de riesgo'!Q469</f>
        <v>0</v>
      </c>
      <c r="M468" s="208">
        <f>'02-Mapa de riesgo'!U469</f>
        <v>0</v>
      </c>
      <c r="N468" s="208">
        <f>'02-Mapa de riesgo'!Z469</f>
        <v>0</v>
      </c>
      <c r="O468" s="450"/>
      <c r="P468" s="157"/>
      <c r="Q468" s="210">
        <f>'02-Mapa de riesgo'!AG469</f>
        <v>0</v>
      </c>
      <c r="R468" s="210">
        <f>'02-Mapa de riesgo'!AH469</f>
        <v>0</v>
      </c>
      <c r="S468" s="211">
        <f>'02-Mapa de riesgo'!AJ469</f>
        <v>0</v>
      </c>
      <c r="T468" s="156"/>
      <c r="U468" s="157"/>
      <c r="V468" s="157"/>
      <c r="W468" s="453"/>
      <c r="X468" s="59"/>
    </row>
    <row r="469" spans="1:24" ht="12.75" customHeight="1" x14ac:dyDescent="0.2">
      <c r="A469" s="454">
        <v>154</v>
      </c>
      <c r="B469" s="454" t="str">
        <f>'01-Mapa de Riesgos'!D380</f>
        <v>EXTENSIÓN_PROYECCIÓN_SOCIAL</v>
      </c>
      <c r="C469" s="455" t="str">
        <f>+'01-Mapa de Riesgos'!F380</f>
        <v>NO</v>
      </c>
      <c r="D469" s="455" t="str">
        <f>'01-Mapa de Riesgos'!J380</f>
        <v>Gestión</v>
      </c>
      <c r="E469" s="456" t="str">
        <f>'01-Mapa de Riesgos'!N470</f>
        <v xml:space="preserve">     </v>
      </c>
      <c r="F469" s="442" t="str">
        <f>'02-Mapa de riesgo'!AD470</f>
        <v>LEVE</v>
      </c>
      <c r="G469" s="442">
        <f>'02-Mapa de riesgo'!AE470</f>
        <v>0</v>
      </c>
      <c r="H469" s="464"/>
      <c r="I469" s="464"/>
      <c r="J469" s="236">
        <f>'02-Mapa de riesgo'!G470</f>
        <v>0</v>
      </c>
      <c r="K469" s="207">
        <f>'02-Mapa de riesgo'!L470</f>
        <v>0</v>
      </c>
      <c r="L469" s="207">
        <f>'02-Mapa de riesgo'!Q470</f>
        <v>0</v>
      </c>
      <c r="M469" s="208">
        <f>'02-Mapa de riesgo'!U470</f>
        <v>0</v>
      </c>
      <c r="N469" s="208">
        <f>'02-Mapa de riesgo'!Z470</f>
        <v>0</v>
      </c>
      <c r="O469" s="448" t="e">
        <f>'02-Mapa de riesgo'!AB470</f>
        <v>#DIV/0!</v>
      </c>
      <c r="P469" s="157"/>
      <c r="Q469" s="210">
        <f>'02-Mapa de riesgo'!AG470</f>
        <v>0</v>
      </c>
      <c r="R469" s="210">
        <f>'02-Mapa de riesgo'!AH470</f>
        <v>0</v>
      </c>
      <c r="S469" s="211">
        <f>'02-Mapa de riesgo'!AJ470</f>
        <v>0</v>
      </c>
      <c r="T469" s="156"/>
      <c r="U469" s="157"/>
      <c r="V469" s="157"/>
      <c r="W469" s="465"/>
      <c r="X469" s="59"/>
    </row>
    <row r="470" spans="1:24" ht="12.75" customHeight="1" x14ac:dyDescent="0.2">
      <c r="A470" s="443"/>
      <c r="B470" s="443"/>
      <c r="C470" s="443"/>
      <c r="D470" s="443"/>
      <c r="E470" s="443"/>
      <c r="F470" s="443"/>
      <c r="G470" s="443"/>
      <c r="H470" s="446"/>
      <c r="I470" s="446"/>
      <c r="J470" s="236">
        <f>'02-Mapa de riesgo'!G471</f>
        <v>0</v>
      </c>
      <c r="K470" s="207">
        <f>'02-Mapa de riesgo'!L471</f>
        <v>0</v>
      </c>
      <c r="L470" s="207">
        <f>'02-Mapa de riesgo'!Q471</f>
        <v>0</v>
      </c>
      <c r="M470" s="208">
        <f>'02-Mapa de riesgo'!U471</f>
        <v>0</v>
      </c>
      <c r="N470" s="208">
        <f>'02-Mapa de riesgo'!Z471</f>
        <v>0</v>
      </c>
      <c r="O470" s="449"/>
      <c r="P470" s="157"/>
      <c r="Q470" s="210">
        <f>'02-Mapa de riesgo'!AG471</f>
        <v>0</v>
      </c>
      <c r="R470" s="210">
        <f>'02-Mapa de riesgo'!AH471</f>
        <v>0</v>
      </c>
      <c r="S470" s="211">
        <f>'02-Mapa de riesgo'!AJ471</f>
        <v>0</v>
      </c>
      <c r="T470" s="156"/>
      <c r="U470" s="157"/>
      <c r="V470" s="157"/>
      <c r="W470" s="452"/>
      <c r="X470" s="59"/>
    </row>
    <row r="471" spans="1:24" ht="12.75" customHeight="1" x14ac:dyDescent="0.2">
      <c r="A471" s="444"/>
      <c r="B471" s="444"/>
      <c r="C471" s="444"/>
      <c r="D471" s="444"/>
      <c r="E471" s="444"/>
      <c r="F471" s="444"/>
      <c r="G471" s="444"/>
      <c r="H471" s="447"/>
      <c r="I471" s="447"/>
      <c r="J471" s="236">
        <f>'02-Mapa de riesgo'!G472</f>
        <v>0</v>
      </c>
      <c r="K471" s="207">
        <f>'02-Mapa de riesgo'!L472</f>
        <v>0</v>
      </c>
      <c r="L471" s="207">
        <f>'02-Mapa de riesgo'!Q472</f>
        <v>0</v>
      </c>
      <c r="M471" s="208">
        <f>'02-Mapa de riesgo'!U472</f>
        <v>0</v>
      </c>
      <c r="N471" s="208">
        <f>'02-Mapa de riesgo'!Z472</f>
        <v>0</v>
      </c>
      <c r="O471" s="450"/>
      <c r="P471" s="157"/>
      <c r="Q471" s="210">
        <f>'02-Mapa de riesgo'!AG472</f>
        <v>0</v>
      </c>
      <c r="R471" s="210">
        <f>'02-Mapa de riesgo'!AH472</f>
        <v>0</v>
      </c>
      <c r="S471" s="211">
        <f>'02-Mapa de riesgo'!AJ472</f>
        <v>0</v>
      </c>
      <c r="T471" s="156"/>
      <c r="U471" s="157"/>
      <c r="V471" s="157"/>
      <c r="W471" s="453"/>
      <c r="X471" s="59"/>
    </row>
    <row r="472" spans="1:24" ht="12.75" customHeight="1" x14ac:dyDescent="0.2">
      <c r="A472" s="457">
        <v>155</v>
      </c>
      <c r="B472" s="454" t="str">
        <f>'01-Mapa de Riesgos'!D383</f>
        <v>EXTENSIÓN_PROYECCIÓN_SOCIAL</v>
      </c>
      <c r="C472" s="455" t="str">
        <f>+'01-Mapa de Riesgos'!F383</f>
        <v>NO</v>
      </c>
      <c r="D472" s="455" t="str">
        <f>'01-Mapa de Riesgos'!J383</f>
        <v>Integridad_Pública_Corrupción</v>
      </c>
      <c r="E472" s="456" t="str">
        <f>'01-Mapa de Riesgos'!N473</f>
        <v xml:space="preserve">     </v>
      </c>
      <c r="F472" s="442" t="str">
        <f>'02-Mapa de riesgo'!AD473</f>
        <v>LEVE</v>
      </c>
      <c r="G472" s="442">
        <f>'02-Mapa de riesgo'!AE473</f>
        <v>0</v>
      </c>
      <c r="H472" s="464"/>
      <c r="I472" s="464"/>
      <c r="J472" s="236">
        <f>'02-Mapa de riesgo'!G473</f>
        <v>0</v>
      </c>
      <c r="K472" s="207">
        <f>'02-Mapa de riesgo'!L473</f>
        <v>0</v>
      </c>
      <c r="L472" s="207">
        <f>'02-Mapa de riesgo'!Q473</f>
        <v>0</v>
      </c>
      <c r="M472" s="208">
        <f>'02-Mapa de riesgo'!U473</f>
        <v>0</v>
      </c>
      <c r="N472" s="208">
        <f>'02-Mapa de riesgo'!Z473</f>
        <v>0</v>
      </c>
      <c r="O472" s="448" t="e">
        <f>'02-Mapa de riesgo'!AB473</f>
        <v>#DIV/0!</v>
      </c>
      <c r="P472" s="157"/>
      <c r="Q472" s="210">
        <f>'02-Mapa de riesgo'!AG473</f>
        <v>0</v>
      </c>
      <c r="R472" s="210">
        <f>'02-Mapa de riesgo'!AH473</f>
        <v>0</v>
      </c>
      <c r="S472" s="211">
        <f>'02-Mapa de riesgo'!AJ473</f>
        <v>0</v>
      </c>
      <c r="T472" s="156"/>
      <c r="U472" s="157"/>
      <c r="V472" s="157"/>
      <c r="W472" s="465"/>
      <c r="X472" s="59"/>
    </row>
    <row r="473" spans="1:24" ht="12.75" customHeight="1" x14ac:dyDescent="0.2">
      <c r="A473" s="443"/>
      <c r="B473" s="443"/>
      <c r="C473" s="443"/>
      <c r="D473" s="443"/>
      <c r="E473" s="443"/>
      <c r="F473" s="443"/>
      <c r="G473" s="443"/>
      <c r="H473" s="446"/>
      <c r="I473" s="446"/>
      <c r="J473" s="236">
        <f>'02-Mapa de riesgo'!G474</f>
        <v>0</v>
      </c>
      <c r="K473" s="207">
        <f>'02-Mapa de riesgo'!L474</f>
        <v>0</v>
      </c>
      <c r="L473" s="207">
        <f>'02-Mapa de riesgo'!Q474</f>
        <v>0</v>
      </c>
      <c r="M473" s="208">
        <f>'02-Mapa de riesgo'!U474</f>
        <v>0</v>
      </c>
      <c r="N473" s="208">
        <f>'02-Mapa de riesgo'!Z474</f>
        <v>0</v>
      </c>
      <c r="O473" s="449"/>
      <c r="P473" s="157"/>
      <c r="Q473" s="210">
        <f>'02-Mapa de riesgo'!AG474</f>
        <v>0</v>
      </c>
      <c r="R473" s="210">
        <f>'02-Mapa de riesgo'!AH474</f>
        <v>0</v>
      </c>
      <c r="S473" s="211">
        <f>'02-Mapa de riesgo'!AJ474</f>
        <v>0</v>
      </c>
      <c r="T473" s="156"/>
      <c r="U473" s="157"/>
      <c r="V473" s="157"/>
      <c r="W473" s="452"/>
      <c r="X473" s="59"/>
    </row>
    <row r="474" spans="1:24" ht="12.75" customHeight="1" x14ac:dyDescent="0.2">
      <c r="A474" s="444"/>
      <c r="B474" s="444"/>
      <c r="C474" s="444"/>
      <c r="D474" s="444"/>
      <c r="E474" s="444"/>
      <c r="F474" s="444"/>
      <c r="G474" s="444"/>
      <c r="H474" s="447"/>
      <c r="I474" s="447"/>
      <c r="J474" s="236">
        <f>'02-Mapa de riesgo'!G475</f>
        <v>0</v>
      </c>
      <c r="K474" s="207">
        <f>'02-Mapa de riesgo'!L475</f>
        <v>0</v>
      </c>
      <c r="L474" s="207">
        <f>'02-Mapa de riesgo'!Q475</f>
        <v>0</v>
      </c>
      <c r="M474" s="208">
        <f>'02-Mapa de riesgo'!U475</f>
        <v>0</v>
      </c>
      <c r="N474" s="208">
        <f>'02-Mapa de riesgo'!Z475</f>
        <v>0</v>
      </c>
      <c r="O474" s="450"/>
      <c r="P474" s="157"/>
      <c r="Q474" s="210">
        <f>'02-Mapa de riesgo'!AG475</f>
        <v>0</v>
      </c>
      <c r="R474" s="210">
        <f>'02-Mapa de riesgo'!AH475</f>
        <v>0</v>
      </c>
      <c r="S474" s="211">
        <f>'02-Mapa de riesgo'!AJ475</f>
        <v>0</v>
      </c>
      <c r="T474" s="156"/>
      <c r="U474" s="157"/>
      <c r="V474" s="157"/>
      <c r="W474" s="453"/>
      <c r="X474" s="59"/>
    </row>
    <row r="475" spans="1:24" ht="12.75" customHeight="1" x14ac:dyDescent="0.2">
      <c r="A475" s="454">
        <v>156</v>
      </c>
      <c r="B475" s="454" t="str">
        <f>'01-Mapa de Riesgos'!D386</f>
        <v>EXTENSIÓN_PROYECCIÓN_SOCIAL</v>
      </c>
      <c r="C475" s="455" t="str">
        <f>+'01-Mapa de Riesgos'!F386</f>
        <v>NO</v>
      </c>
      <c r="D475" s="455" t="str">
        <f>'01-Mapa de Riesgos'!J386</f>
        <v>Gestión</v>
      </c>
      <c r="E475" s="456" t="str">
        <f>'01-Mapa de Riesgos'!N476</f>
        <v xml:space="preserve">     </v>
      </c>
      <c r="F475" s="442" t="str">
        <f>'02-Mapa de riesgo'!AD476</f>
        <v>LEVE</v>
      </c>
      <c r="G475" s="442">
        <f>'02-Mapa de riesgo'!AE476</f>
        <v>0</v>
      </c>
      <c r="H475" s="464"/>
      <c r="I475" s="464"/>
      <c r="J475" s="236">
        <f>'02-Mapa de riesgo'!G476</f>
        <v>0</v>
      </c>
      <c r="K475" s="207">
        <f>'02-Mapa de riesgo'!L476</f>
        <v>0</v>
      </c>
      <c r="L475" s="207">
        <f>'02-Mapa de riesgo'!Q476</f>
        <v>0</v>
      </c>
      <c r="M475" s="208">
        <f>'02-Mapa de riesgo'!U476</f>
        <v>0</v>
      </c>
      <c r="N475" s="208">
        <f>'02-Mapa de riesgo'!Z476</f>
        <v>0</v>
      </c>
      <c r="O475" s="448" t="e">
        <f>'02-Mapa de riesgo'!AB476</f>
        <v>#DIV/0!</v>
      </c>
      <c r="P475" s="157"/>
      <c r="Q475" s="210">
        <f>'02-Mapa de riesgo'!AG476</f>
        <v>0</v>
      </c>
      <c r="R475" s="210">
        <f>'02-Mapa de riesgo'!AH476</f>
        <v>0</v>
      </c>
      <c r="S475" s="211">
        <f>'02-Mapa de riesgo'!AJ476</f>
        <v>0</v>
      </c>
      <c r="T475" s="156"/>
      <c r="U475" s="157"/>
      <c r="V475" s="157"/>
      <c r="W475" s="465"/>
      <c r="X475" s="59"/>
    </row>
    <row r="476" spans="1:24" ht="12.75" customHeight="1" x14ac:dyDescent="0.2">
      <c r="A476" s="443"/>
      <c r="B476" s="443"/>
      <c r="C476" s="443"/>
      <c r="D476" s="443"/>
      <c r="E476" s="443"/>
      <c r="F476" s="443"/>
      <c r="G476" s="443"/>
      <c r="H476" s="446"/>
      <c r="I476" s="446"/>
      <c r="J476" s="236">
        <f>'02-Mapa de riesgo'!G477</f>
        <v>0</v>
      </c>
      <c r="K476" s="207">
        <f>'02-Mapa de riesgo'!L477</f>
        <v>0</v>
      </c>
      <c r="L476" s="207">
        <f>'02-Mapa de riesgo'!Q477</f>
        <v>0</v>
      </c>
      <c r="M476" s="208">
        <f>'02-Mapa de riesgo'!U477</f>
        <v>0</v>
      </c>
      <c r="N476" s="208">
        <f>'02-Mapa de riesgo'!Z477</f>
        <v>0</v>
      </c>
      <c r="O476" s="449"/>
      <c r="P476" s="157"/>
      <c r="Q476" s="210">
        <f>'02-Mapa de riesgo'!AG477</f>
        <v>0</v>
      </c>
      <c r="R476" s="210">
        <f>'02-Mapa de riesgo'!AH477</f>
        <v>0</v>
      </c>
      <c r="S476" s="211">
        <f>'02-Mapa de riesgo'!AJ477</f>
        <v>0</v>
      </c>
      <c r="T476" s="156"/>
      <c r="U476" s="157"/>
      <c r="V476" s="157"/>
      <c r="W476" s="452"/>
      <c r="X476" s="59"/>
    </row>
    <row r="477" spans="1:24" ht="12.75" customHeight="1" x14ac:dyDescent="0.2">
      <c r="A477" s="444"/>
      <c r="B477" s="444"/>
      <c r="C477" s="444"/>
      <c r="D477" s="444"/>
      <c r="E477" s="444"/>
      <c r="F477" s="444"/>
      <c r="G477" s="444"/>
      <c r="H477" s="447"/>
      <c r="I477" s="447"/>
      <c r="J477" s="236">
        <f>'02-Mapa de riesgo'!G478</f>
        <v>0</v>
      </c>
      <c r="K477" s="207">
        <f>'02-Mapa de riesgo'!L478</f>
        <v>0</v>
      </c>
      <c r="L477" s="207">
        <f>'02-Mapa de riesgo'!Q478</f>
        <v>0</v>
      </c>
      <c r="M477" s="208">
        <f>'02-Mapa de riesgo'!U478</f>
        <v>0</v>
      </c>
      <c r="N477" s="208">
        <f>'02-Mapa de riesgo'!Z478</f>
        <v>0</v>
      </c>
      <c r="O477" s="450"/>
      <c r="P477" s="157"/>
      <c r="Q477" s="210">
        <f>'02-Mapa de riesgo'!AG478</f>
        <v>0</v>
      </c>
      <c r="R477" s="210">
        <f>'02-Mapa de riesgo'!AH478</f>
        <v>0</v>
      </c>
      <c r="S477" s="211">
        <f>'02-Mapa de riesgo'!AJ478</f>
        <v>0</v>
      </c>
      <c r="T477" s="156"/>
      <c r="U477" s="157"/>
      <c r="V477" s="157"/>
      <c r="W477" s="453"/>
      <c r="X477" s="59"/>
    </row>
    <row r="478" spans="1:24" ht="12.75" customHeight="1" x14ac:dyDescent="0.2">
      <c r="A478" s="454">
        <v>157</v>
      </c>
      <c r="B478" s="454" t="str">
        <f>'01-Mapa de Riesgos'!D389</f>
        <v>EXTENSIÓN_PROYECCIÓN_SOCIAL</v>
      </c>
      <c r="C478" s="455" t="str">
        <f>+'01-Mapa de Riesgos'!F389</f>
        <v>NO</v>
      </c>
      <c r="D478" s="455" t="str">
        <f>'01-Mapa de Riesgos'!J389</f>
        <v>Gestión</v>
      </c>
      <c r="E478" s="456" t="str">
        <f>'01-Mapa de Riesgos'!N479</f>
        <v xml:space="preserve">     </v>
      </c>
      <c r="F478" s="442" t="str">
        <f>'02-Mapa de riesgo'!AD479</f>
        <v>LEVE</v>
      </c>
      <c r="G478" s="442">
        <f>'02-Mapa de riesgo'!AE479</f>
        <v>0</v>
      </c>
      <c r="H478" s="464"/>
      <c r="I478" s="464"/>
      <c r="J478" s="236">
        <f>'02-Mapa de riesgo'!G479</f>
        <v>0</v>
      </c>
      <c r="K478" s="207">
        <f>'02-Mapa de riesgo'!L479</f>
        <v>0</v>
      </c>
      <c r="L478" s="207">
        <f>'02-Mapa de riesgo'!Q479</f>
        <v>0</v>
      </c>
      <c r="M478" s="208">
        <f>'02-Mapa de riesgo'!U479</f>
        <v>0</v>
      </c>
      <c r="N478" s="208">
        <f>'02-Mapa de riesgo'!Z479</f>
        <v>0</v>
      </c>
      <c r="O478" s="448" t="e">
        <f>'02-Mapa de riesgo'!AB479</f>
        <v>#DIV/0!</v>
      </c>
      <c r="P478" s="157"/>
      <c r="Q478" s="210">
        <f>'02-Mapa de riesgo'!AG479</f>
        <v>0</v>
      </c>
      <c r="R478" s="210">
        <f>'02-Mapa de riesgo'!AH479</f>
        <v>0</v>
      </c>
      <c r="S478" s="211">
        <f>'02-Mapa de riesgo'!AJ479</f>
        <v>0</v>
      </c>
      <c r="T478" s="156"/>
      <c r="U478" s="157"/>
      <c r="V478" s="157"/>
      <c r="W478" s="465"/>
      <c r="X478" s="59"/>
    </row>
    <row r="479" spans="1:24" ht="12.75" customHeight="1" x14ac:dyDescent="0.2">
      <c r="A479" s="443"/>
      <c r="B479" s="443"/>
      <c r="C479" s="443"/>
      <c r="D479" s="443"/>
      <c r="E479" s="443"/>
      <c r="F479" s="443"/>
      <c r="G479" s="443"/>
      <c r="H479" s="446"/>
      <c r="I479" s="446"/>
      <c r="J479" s="236">
        <f>'02-Mapa de riesgo'!G480</f>
        <v>0</v>
      </c>
      <c r="K479" s="207">
        <f>'02-Mapa de riesgo'!L480</f>
        <v>0</v>
      </c>
      <c r="L479" s="207">
        <f>'02-Mapa de riesgo'!Q480</f>
        <v>0</v>
      </c>
      <c r="M479" s="208">
        <f>'02-Mapa de riesgo'!U480</f>
        <v>0</v>
      </c>
      <c r="N479" s="208">
        <f>'02-Mapa de riesgo'!Z480</f>
        <v>0</v>
      </c>
      <c r="O479" s="449"/>
      <c r="P479" s="157"/>
      <c r="Q479" s="210">
        <f>'02-Mapa de riesgo'!AG480</f>
        <v>0</v>
      </c>
      <c r="R479" s="210">
        <f>'02-Mapa de riesgo'!AH480</f>
        <v>0</v>
      </c>
      <c r="S479" s="211">
        <f>'02-Mapa de riesgo'!AJ480</f>
        <v>0</v>
      </c>
      <c r="T479" s="156"/>
      <c r="U479" s="157"/>
      <c r="V479" s="157"/>
      <c r="W479" s="452"/>
      <c r="X479" s="59"/>
    </row>
    <row r="480" spans="1:24" ht="12.75" customHeight="1" x14ac:dyDescent="0.2">
      <c r="A480" s="444"/>
      <c r="B480" s="444"/>
      <c r="C480" s="444"/>
      <c r="D480" s="444"/>
      <c r="E480" s="444"/>
      <c r="F480" s="444"/>
      <c r="G480" s="444"/>
      <c r="H480" s="447"/>
      <c r="I480" s="447"/>
      <c r="J480" s="236">
        <f>'02-Mapa de riesgo'!G481</f>
        <v>0</v>
      </c>
      <c r="K480" s="207">
        <f>'02-Mapa de riesgo'!L481</f>
        <v>0</v>
      </c>
      <c r="L480" s="207">
        <f>'02-Mapa de riesgo'!Q481</f>
        <v>0</v>
      </c>
      <c r="M480" s="208">
        <f>'02-Mapa de riesgo'!U481</f>
        <v>0</v>
      </c>
      <c r="N480" s="208">
        <f>'02-Mapa de riesgo'!Z481</f>
        <v>0</v>
      </c>
      <c r="O480" s="450"/>
      <c r="P480" s="157"/>
      <c r="Q480" s="210">
        <f>'02-Mapa de riesgo'!AG481</f>
        <v>0</v>
      </c>
      <c r="R480" s="210">
        <f>'02-Mapa de riesgo'!AH481</f>
        <v>0</v>
      </c>
      <c r="S480" s="211">
        <f>'02-Mapa de riesgo'!AJ481</f>
        <v>0</v>
      </c>
      <c r="T480" s="156"/>
      <c r="U480" s="157"/>
      <c r="V480" s="157"/>
      <c r="W480" s="453"/>
      <c r="X480" s="59"/>
    </row>
    <row r="481" spans="1:24" ht="12.75" customHeight="1" x14ac:dyDescent="0.2">
      <c r="A481" s="454">
        <v>158</v>
      </c>
      <c r="B481" s="454" t="str">
        <f>'01-Mapa de Riesgos'!D392</f>
        <v>EXTENSIÓN_PROYECCIÓN_SOCIAL</v>
      </c>
      <c r="C481" s="455" t="str">
        <f>+'01-Mapa de Riesgos'!F392</f>
        <v>NO</v>
      </c>
      <c r="D481" s="455" t="str">
        <f>'01-Mapa de Riesgos'!J392</f>
        <v>Gestión</v>
      </c>
      <c r="E481" s="456" t="str">
        <f>'01-Mapa de Riesgos'!N482</f>
        <v xml:space="preserve">     </v>
      </c>
      <c r="F481" s="442" t="str">
        <f>'02-Mapa de riesgo'!AD482</f>
        <v>LEVE</v>
      </c>
      <c r="G481" s="442">
        <f>'02-Mapa de riesgo'!AE482</f>
        <v>0</v>
      </c>
      <c r="H481" s="464"/>
      <c r="I481" s="464"/>
      <c r="J481" s="236">
        <f>'02-Mapa de riesgo'!G482</f>
        <v>0</v>
      </c>
      <c r="K481" s="207">
        <f>'02-Mapa de riesgo'!L482</f>
        <v>0</v>
      </c>
      <c r="L481" s="207">
        <f>'02-Mapa de riesgo'!Q482</f>
        <v>0</v>
      </c>
      <c r="M481" s="208">
        <f>'02-Mapa de riesgo'!U482</f>
        <v>0</v>
      </c>
      <c r="N481" s="208">
        <f>'02-Mapa de riesgo'!Z482</f>
        <v>0</v>
      </c>
      <c r="O481" s="448" t="e">
        <f>'02-Mapa de riesgo'!AB482</f>
        <v>#DIV/0!</v>
      </c>
      <c r="P481" s="157"/>
      <c r="Q481" s="210">
        <f>'02-Mapa de riesgo'!AG482</f>
        <v>0</v>
      </c>
      <c r="R481" s="210">
        <f>'02-Mapa de riesgo'!AH482</f>
        <v>0</v>
      </c>
      <c r="S481" s="211">
        <f>'02-Mapa de riesgo'!AJ482</f>
        <v>0</v>
      </c>
      <c r="T481" s="156"/>
      <c r="U481" s="157"/>
      <c r="V481" s="157"/>
      <c r="W481" s="465"/>
      <c r="X481" s="59"/>
    </row>
    <row r="482" spans="1:24" ht="12.75" customHeight="1" x14ac:dyDescent="0.2">
      <c r="A482" s="443"/>
      <c r="B482" s="443"/>
      <c r="C482" s="443"/>
      <c r="D482" s="443"/>
      <c r="E482" s="443"/>
      <c r="F482" s="443"/>
      <c r="G482" s="443"/>
      <c r="H482" s="446"/>
      <c r="I482" s="446"/>
      <c r="J482" s="236">
        <f>'02-Mapa de riesgo'!G483</f>
        <v>0</v>
      </c>
      <c r="K482" s="207">
        <f>'02-Mapa de riesgo'!L483</f>
        <v>0</v>
      </c>
      <c r="L482" s="207">
        <f>'02-Mapa de riesgo'!Q483</f>
        <v>0</v>
      </c>
      <c r="M482" s="208">
        <f>'02-Mapa de riesgo'!U483</f>
        <v>0</v>
      </c>
      <c r="N482" s="208">
        <f>'02-Mapa de riesgo'!Z483</f>
        <v>0</v>
      </c>
      <c r="O482" s="449"/>
      <c r="P482" s="157"/>
      <c r="Q482" s="210">
        <f>'02-Mapa de riesgo'!AG483</f>
        <v>0</v>
      </c>
      <c r="R482" s="210">
        <f>'02-Mapa de riesgo'!AH483</f>
        <v>0</v>
      </c>
      <c r="S482" s="211">
        <f>'02-Mapa de riesgo'!AJ483</f>
        <v>0</v>
      </c>
      <c r="T482" s="156"/>
      <c r="U482" s="157"/>
      <c r="V482" s="157"/>
      <c r="W482" s="452"/>
      <c r="X482" s="59"/>
    </row>
    <row r="483" spans="1:24" ht="12.75" customHeight="1" x14ac:dyDescent="0.2">
      <c r="A483" s="444"/>
      <c r="B483" s="444"/>
      <c r="C483" s="444"/>
      <c r="D483" s="444"/>
      <c r="E483" s="444"/>
      <c r="F483" s="444"/>
      <c r="G483" s="444"/>
      <c r="H483" s="447"/>
      <c r="I483" s="447"/>
      <c r="J483" s="236">
        <f>'02-Mapa de riesgo'!G484</f>
        <v>0</v>
      </c>
      <c r="K483" s="207">
        <f>'02-Mapa de riesgo'!L484</f>
        <v>0</v>
      </c>
      <c r="L483" s="207">
        <f>'02-Mapa de riesgo'!Q484</f>
        <v>0</v>
      </c>
      <c r="M483" s="208">
        <f>'02-Mapa de riesgo'!U484</f>
        <v>0</v>
      </c>
      <c r="N483" s="208">
        <f>'02-Mapa de riesgo'!Z484</f>
        <v>0</v>
      </c>
      <c r="O483" s="450"/>
      <c r="P483" s="157"/>
      <c r="Q483" s="210">
        <f>'02-Mapa de riesgo'!AG484</f>
        <v>0</v>
      </c>
      <c r="R483" s="210">
        <f>'02-Mapa de riesgo'!AH484</f>
        <v>0</v>
      </c>
      <c r="S483" s="211">
        <f>'02-Mapa de riesgo'!AJ484</f>
        <v>0</v>
      </c>
      <c r="T483" s="156"/>
      <c r="U483" s="157"/>
      <c r="V483" s="157"/>
      <c r="W483" s="453"/>
      <c r="X483" s="59"/>
    </row>
    <row r="484" spans="1:24" ht="12.75" customHeight="1" x14ac:dyDescent="0.2">
      <c r="A484" s="454">
        <v>159</v>
      </c>
      <c r="B484" s="454" t="str">
        <f>'01-Mapa de Riesgos'!D395</f>
        <v>EXTENSIÓN_PROYECCIÓN_SOCIAL</v>
      </c>
      <c r="C484" s="455" t="str">
        <f>+'01-Mapa de Riesgos'!F395</f>
        <v>NO</v>
      </c>
      <c r="D484" s="455" t="str">
        <f>'01-Mapa de Riesgos'!J395</f>
        <v>Integridad_Pública_Corrupción</v>
      </c>
      <c r="E484" s="456" t="str">
        <f>'01-Mapa de Riesgos'!N485</f>
        <v xml:space="preserve">     </v>
      </c>
      <c r="F484" s="442" t="str">
        <f>'02-Mapa de riesgo'!AD485</f>
        <v>LEVE</v>
      </c>
      <c r="G484" s="442">
        <f>'02-Mapa de riesgo'!AE485</f>
        <v>0</v>
      </c>
      <c r="H484" s="463"/>
      <c r="I484" s="464"/>
      <c r="J484" s="236">
        <f>'02-Mapa de riesgo'!G485</f>
        <v>0</v>
      </c>
      <c r="K484" s="207">
        <f>'02-Mapa de riesgo'!L485</f>
        <v>0</v>
      </c>
      <c r="L484" s="207">
        <f>'02-Mapa de riesgo'!Q485</f>
        <v>0</v>
      </c>
      <c r="M484" s="208">
        <f>'02-Mapa de riesgo'!U485</f>
        <v>0</v>
      </c>
      <c r="N484" s="208">
        <f>'02-Mapa de riesgo'!Z485</f>
        <v>0</v>
      </c>
      <c r="O484" s="448" t="e">
        <f>'02-Mapa de riesgo'!AB485</f>
        <v>#DIV/0!</v>
      </c>
      <c r="P484" s="157"/>
      <c r="Q484" s="210">
        <f>'02-Mapa de riesgo'!AG485</f>
        <v>0</v>
      </c>
      <c r="R484" s="210">
        <f>'02-Mapa de riesgo'!AH485</f>
        <v>0</v>
      </c>
      <c r="S484" s="211">
        <f>'02-Mapa de riesgo'!AJ485</f>
        <v>0</v>
      </c>
      <c r="T484" s="156"/>
      <c r="U484" s="157"/>
      <c r="V484" s="157"/>
      <c r="W484" s="465"/>
      <c r="X484" s="59"/>
    </row>
    <row r="485" spans="1:24" ht="12.75" customHeight="1" x14ac:dyDescent="0.2">
      <c r="A485" s="443"/>
      <c r="B485" s="443"/>
      <c r="C485" s="443"/>
      <c r="D485" s="443"/>
      <c r="E485" s="443"/>
      <c r="F485" s="443"/>
      <c r="G485" s="443"/>
      <c r="H485" s="446"/>
      <c r="I485" s="446"/>
      <c r="J485" s="236">
        <f>'02-Mapa de riesgo'!G486</f>
        <v>0</v>
      </c>
      <c r="K485" s="207">
        <f>'02-Mapa de riesgo'!L486</f>
        <v>0</v>
      </c>
      <c r="L485" s="207">
        <f>'02-Mapa de riesgo'!Q486</f>
        <v>0</v>
      </c>
      <c r="M485" s="208">
        <f>'02-Mapa de riesgo'!U486</f>
        <v>0</v>
      </c>
      <c r="N485" s="208">
        <f>'02-Mapa de riesgo'!Z486</f>
        <v>0</v>
      </c>
      <c r="O485" s="449"/>
      <c r="P485" s="157"/>
      <c r="Q485" s="210">
        <f>'02-Mapa de riesgo'!AG486</f>
        <v>0</v>
      </c>
      <c r="R485" s="210">
        <f>'02-Mapa de riesgo'!AH486</f>
        <v>0</v>
      </c>
      <c r="S485" s="211">
        <f>'02-Mapa de riesgo'!AJ486</f>
        <v>0</v>
      </c>
      <c r="T485" s="156"/>
      <c r="U485" s="157"/>
      <c r="V485" s="157"/>
      <c r="W485" s="452"/>
      <c r="X485" s="59"/>
    </row>
    <row r="486" spans="1:24" ht="12.75" customHeight="1" x14ac:dyDescent="0.2">
      <c r="A486" s="444"/>
      <c r="B486" s="444"/>
      <c r="C486" s="444"/>
      <c r="D486" s="444"/>
      <c r="E486" s="444"/>
      <c r="F486" s="444"/>
      <c r="G486" s="444"/>
      <c r="H486" s="447"/>
      <c r="I486" s="447"/>
      <c r="J486" s="236">
        <f>'02-Mapa de riesgo'!G487</f>
        <v>0</v>
      </c>
      <c r="K486" s="207">
        <f>'02-Mapa de riesgo'!L487</f>
        <v>0</v>
      </c>
      <c r="L486" s="207">
        <f>'02-Mapa de riesgo'!Q487</f>
        <v>0</v>
      </c>
      <c r="M486" s="208">
        <f>'02-Mapa de riesgo'!U487</f>
        <v>0</v>
      </c>
      <c r="N486" s="208">
        <f>'02-Mapa de riesgo'!Z487</f>
        <v>0</v>
      </c>
      <c r="O486" s="450"/>
      <c r="P486" s="157"/>
      <c r="Q486" s="210">
        <f>'02-Mapa de riesgo'!AG487</f>
        <v>0</v>
      </c>
      <c r="R486" s="210">
        <f>'02-Mapa de riesgo'!AH487</f>
        <v>0</v>
      </c>
      <c r="S486" s="211">
        <f>'02-Mapa de riesgo'!AJ487</f>
        <v>0</v>
      </c>
      <c r="T486" s="156"/>
      <c r="U486" s="157"/>
      <c r="V486" s="157"/>
      <c r="W486" s="453"/>
      <c r="X486" s="59"/>
    </row>
    <row r="487" spans="1:24" ht="12.75" customHeight="1" x14ac:dyDescent="0.2">
      <c r="A487" s="454">
        <v>160</v>
      </c>
      <c r="B487" s="454" t="str">
        <f>'01-Mapa de Riesgos'!D398</f>
        <v>EXTENSIÓN_PROYECCIÓN_SOCIAL</v>
      </c>
      <c r="C487" s="455" t="str">
        <f>+'01-Mapa de Riesgos'!F398</f>
        <v>NO</v>
      </c>
      <c r="D487" s="455" t="str">
        <f>'01-Mapa de Riesgos'!J398</f>
        <v>Gestión</v>
      </c>
      <c r="E487" s="456" t="str">
        <f>'01-Mapa de Riesgos'!N488</f>
        <v xml:space="preserve">     </v>
      </c>
      <c r="F487" s="442" t="str">
        <f>'02-Mapa de riesgo'!AD488</f>
        <v>LEVE</v>
      </c>
      <c r="G487" s="442">
        <f>'02-Mapa de riesgo'!AE488</f>
        <v>0</v>
      </c>
      <c r="H487" s="463"/>
      <c r="I487" s="464"/>
      <c r="J487" s="236">
        <f>'02-Mapa de riesgo'!G488</f>
        <v>0</v>
      </c>
      <c r="K487" s="207">
        <f>'02-Mapa de riesgo'!L488</f>
        <v>0</v>
      </c>
      <c r="L487" s="207">
        <f>'02-Mapa de riesgo'!Q488</f>
        <v>0</v>
      </c>
      <c r="M487" s="208">
        <f>'02-Mapa de riesgo'!U488</f>
        <v>0</v>
      </c>
      <c r="N487" s="208">
        <f>'02-Mapa de riesgo'!Z488</f>
        <v>0</v>
      </c>
      <c r="O487" s="448" t="e">
        <f>'02-Mapa de riesgo'!AB488</f>
        <v>#DIV/0!</v>
      </c>
      <c r="P487" s="157"/>
      <c r="Q487" s="210">
        <f>'02-Mapa de riesgo'!AG488</f>
        <v>0</v>
      </c>
      <c r="R487" s="210">
        <f>'02-Mapa de riesgo'!AH488</f>
        <v>0</v>
      </c>
      <c r="S487" s="211">
        <f>'02-Mapa de riesgo'!AJ488</f>
        <v>0</v>
      </c>
      <c r="T487" s="156"/>
      <c r="U487" s="157"/>
      <c r="V487" s="157"/>
      <c r="W487" s="465"/>
      <c r="X487" s="59"/>
    </row>
    <row r="488" spans="1:24" ht="12.75" customHeight="1" x14ac:dyDescent="0.2">
      <c r="A488" s="443"/>
      <c r="B488" s="443"/>
      <c r="C488" s="443"/>
      <c r="D488" s="443"/>
      <c r="E488" s="443"/>
      <c r="F488" s="443"/>
      <c r="G488" s="443"/>
      <c r="H488" s="446"/>
      <c r="I488" s="446"/>
      <c r="J488" s="236">
        <f>'02-Mapa de riesgo'!G489</f>
        <v>0</v>
      </c>
      <c r="K488" s="207">
        <f>'02-Mapa de riesgo'!L489</f>
        <v>0</v>
      </c>
      <c r="L488" s="207">
        <f>'02-Mapa de riesgo'!Q489</f>
        <v>0</v>
      </c>
      <c r="M488" s="208">
        <f>'02-Mapa de riesgo'!U489</f>
        <v>0</v>
      </c>
      <c r="N488" s="208">
        <f>'02-Mapa de riesgo'!Z489</f>
        <v>0</v>
      </c>
      <c r="O488" s="449"/>
      <c r="P488" s="157"/>
      <c r="Q488" s="210">
        <f>'02-Mapa de riesgo'!AG489</f>
        <v>0</v>
      </c>
      <c r="R488" s="210">
        <f>'02-Mapa de riesgo'!AH489</f>
        <v>0</v>
      </c>
      <c r="S488" s="211">
        <f>'02-Mapa de riesgo'!AJ489</f>
        <v>0</v>
      </c>
      <c r="T488" s="156"/>
      <c r="U488" s="157"/>
      <c r="V488" s="157"/>
      <c r="W488" s="452"/>
      <c r="X488" s="59"/>
    </row>
    <row r="489" spans="1:24" ht="12.75" customHeight="1" x14ac:dyDescent="0.2">
      <c r="A489" s="444"/>
      <c r="B489" s="444"/>
      <c r="C489" s="444"/>
      <c r="D489" s="444"/>
      <c r="E489" s="444"/>
      <c r="F489" s="444"/>
      <c r="G489" s="444"/>
      <c r="H489" s="447"/>
      <c r="I489" s="447"/>
      <c r="J489" s="236">
        <f>'02-Mapa de riesgo'!G490</f>
        <v>0</v>
      </c>
      <c r="K489" s="207">
        <f>'02-Mapa de riesgo'!L490</f>
        <v>0</v>
      </c>
      <c r="L489" s="207">
        <f>'02-Mapa de riesgo'!Q490</f>
        <v>0</v>
      </c>
      <c r="M489" s="208">
        <f>'02-Mapa de riesgo'!U490</f>
        <v>0</v>
      </c>
      <c r="N489" s="208">
        <f>'02-Mapa de riesgo'!Z490</f>
        <v>0</v>
      </c>
      <c r="O489" s="450"/>
      <c r="P489" s="157"/>
      <c r="Q489" s="210">
        <f>'02-Mapa de riesgo'!AG490</f>
        <v>0</v>
      </c>
      <c r="R489" s="210">
        <f>'02-Mapa de riesgo'!AH490</f>
        <v>0</v>
      </c>
      <c r="S489" s="211">
        <f>'02-Mapa de riesgo'!AJ490</f>
        <v>0</v>
      </c>
      <c r="T489" s="156"/>
      <c r="U489" s="157"/>
      <c r="V489" s="157"/>
      <c r="W489" s="453"/>
      <c r="X489" s="59"/>
    </row>
    <row r="490" spans="1:24" ht="12.75" customHeight="1" x14ac:dyDescent="0.2">
      <c r="A490" s="454">
        <v>161</v>
      </c>
      <c r="B490" s="454" t="str">
        <f>'01-Mapa de Riesgos'!D401</f>
        <v>EXTENSIÓN_PROYECCIÓN_SOCIAL</v>
      </c>
      <c r="C490" s="455" t="str">
        <f>+'01-Mapa de Riesgos'!F401</f>
        <v>NO</v>
      </c>
      <c r="D490" s="455" t="str">
        <f>'01-Mapa de Riesgos'!J401</f>
        <v>Gestión</v>
      </c>
      <c r="E490" s="456" t="str">
        <f>'01-Mapa de Riesgos'!N491</f>
        <v xml:space="preserve">     </v>
      </c>
      <c r="F490" s="442" t="str">
        <f>'02-Mapa de riesgo'!AD491</f>
        <v>LEVE</v>
      </c>
      <c r="G490" s="442">
        <f>'02-Mapa de riesgo'!AE491</f>
        <v>0</v>
      </c>
      <c r="H490" s="464"/>
      <c r="I490" s="464"/>
      <c r="J490" s="236">
        <f>'02-Mapa de riesgo'!G491</f>
        <v>0</v>
      </c>
      <c r="K490" s="207">
        <f>'02-Mapa de riesgo'!L491</f>
        <v>0</v>
      </c>
      <c r="L490" s="207">
        <f>'02-Mapa de riesgo'!Q491</f>
        <v>0</v>
      </c>
      <c r="M490" s="208">
        <f>'02-Mapa de riesgo'!U491</f>
        <v>0</v>
      </c>
      <c r="N490" s="208">
        <f>'02-Mapa de riesgo'!Z491</f>
        <v>0</v>
      </c>
      <c r="O490" s="448" t="e">
        <f>'02-Mapa de riesgo'!AB491</f>
        <v>#DIV/0!</v>
      </c>
      <c r="P490" s="157"/>
      <c r="Q490" s="210">
        <f>'02-Mapa de riesgo'!AG491</f>
        <v>0</v>
      </c>
      <c r="R490" s="210">
        <f>'02-Mapa de riesgo'!AH491</f>
        <v>0</v>
      </c>
      <c r="S490" s="211">
        <f>'02-Mapa de riesgo'!AJ491</f>
        <v>0</v>
      </c>
      <c r="T490" s="156"/>
      <c r="U490" s="157"/>
      <c r="V490" s="157"/>
      <c r="W490" s="465"/>
      <c r="X490" s="59"/>
    </row>
    <row r="491" spans="1:24" ht="12.75" customHeight="1" x14ac:dyDescent="0.2">
      <c r="A491" s="443"/>
      <c r="B491" s="443"/>
      <c r="C491" s="443"/>
      <c r="D491" s="443"/>
      <c r="E491" s="443"/>
      <c r="F491" s="443"/>
      <c r="G491" s="443"/>
      <c r="H491" s="446"/>
      <c r="I491" s="446"/>
      <c r="J491" s="236">
        <f>'02-Mapa de riesgo'!G492</f>
        <v>0</v>
      </c>
      <c r="K491" s="207">
        <f>'02-Mapa de riesgo'!L492</f>
        <v>0</v>
      </c>
      <c r="L491" s="207">
        <f>'02-Mapa de riesgo'!Q492</f>
        <v>0</v>
      </c>
      <c r="M491" s="208">
        <f>'02-Mapa de riesgo'!U492</f>
        <v>0</v>
      </c>
      <c r="N491" s="208">
        <f>'02-Mapa de riesgo'!Z492</f>
        <v>0</v>
      </c>
      <c r="O491" s="449"/>
      <c r="P491" s="157"/>
      <c r="Q491" s="210">
        <f>'02-Mapa de riesgo'!AG492</f>
        <v>0</v>
      </c>
      <c r="R491" s="210">
        <f>'02-Mapa de riesgo'!AH492</f>
        <v>0</v>
      </c>
      <c r="S491" s="211">
        <f>'02-Mapa de riesgo'!AJ492</f>
        <v>0</v>
      </c>
      <c r="T491" s="156"/>
      <c r="U491" s="157"/>
      <c r="V491" s="157"/>
      <c r="W491" s="452"/>
      <c r="X491" s="59"/>
    </row>
    <row r="492" spans="1:24" ht="12.75" customHeight="1" x14ac:dyDescent="0.2">
      <c r="A492" s="444"/>
      <c r="B492" s="444"/>
      <c r="C492" s="444"/>
      <c r="D492" s="444"/>
      <c r="E492" s="444"/>
      <c r="F492" s="444"/>
      <c r="G492" s="444"/>
      <c r="H492" s="447"/>
      <c r="I492" s="447"/>
      <c r="J492" s="236">
        <f>'02-Mapa de riesgo'!G493</f>
        <v>0</v>
      </c>
      <c r="K492" s="207">
        <f>'02-Mapa de riesgo'!L493</f>
        <v>0</v>
      </c>
      <c r="L492" s="207">
        <f>'02-Mapa de riesgo'!Q493</f>
        <v>0</v>
      </c>
      <c r="M492" s="208">
        <f>'02-Mapa de riesgo'!U493</f>
        <v>0</v>
      </c>
      <c r="N492" s="208">
        <f>'02-Mapa de riesgo'!Z493</f>
        <v>0</v>
      </c>
      <c r="O492" s="450"/>
      <c r="P492" s="157"/>
      <c r="Q492" s="210">
        <f>'02-Mapa de riesgo'!AG493</f>
        <v>0</v>
      </c>
      <c r="R492" s="210">
        <f>'02-Mapa de riesgo'!AH493</f>
        <v>0</v>
      </c>
      <c r="S492" s="211">
        <f>'02-Mapa de riesgo'!AJ493</f>
        <v>0</v>
      </c>
      <c r="T492" s="156"/>
      <c r="U492" s="157"/>
      <c r="V492" s="157"/>
      <c r="W492" s="453"/>
      <c r="X492" s="59"/>
    </row>
    <row r="493" spans="1:24" ht="12.75" customHeight="1" x14ac:dyDescent="0.2">
      <c r="A493" s="454">
        <v>162</v>
      </c>
      <c r="B493" s="454" t="str">
        <f>'01-Mapa de Riesgos'!D404</f>
        <v>EXTENSIÓN_PROYECCIÓN_SOCIAL</v>
      </c>
      <c r="C493" s="455" t="str">
        <f>+'01-Mapa de Riesgos'!F404</f>
        <v>NO</v>
      </c>
      <c r="D493" s="455" t="str">
        <f>'01-Mapa de Riesgos'!J404</f>
        <v>Gestión</v>
      </c>
      <c r="E493" s="456" t="str">
        <f>'01-Mapa de Riesgos'!N494</f>
        <v xml:space="preserve">     </v>
      </c>
      <c r="F493" s="442" t="str">
        <f>'02-Mapa de riesgo'!AD494</f>
        <v>LEVE</v>
      </c>
      <c r="G493" s="442">
        <f>'02-Mapa de riesgo'!AE494</f>
        <v>0</v>
      </c>
      <c r="H493" s="464"/>
      <c r="I493" s="464"/>
      <c r="J493" s="236">
        <f>'02-Mapa de riesgo'!G494</f>
        <v>0</v>
      </c>
      <c r="K493" s="207">
        <f>'02-Mapa de riesgo'!L494</f>
        <v>0</v>
      </c>
      <c r="L493" s="207">
        <f>'02-Mapa de riesgo'!Q494</f>
        <v>0</v>
      </c>
      <c r="M493" s="208">
        <f>'02-Mapa de riesgo'!U494</f>
        <v>0</v>
      </c>
      <c r="N493" s="208">
        <f>'02-Mapa de riesgo'!Z494</f>
        <v>0</v>
      </c>
      <c r="O493" s="448" t="e">
        <f>'02-Mapa de riesgo'!AB494</f>
        <v>#DIV/0!</v>
      </c>
      <c r="P493" s="157"/>
      <c r="Q493" s="210">
        <f>'02-Mapa de riesgo'!AG494</f>
        <v>0</v>
      </c>
      <c r="R493" s="210">
        <f>'02-Mapa de riesgo'!AH494</f>
        <v>0</v>
      </c>
      <c r="S493" s="211">
        <f>'02-Mapa de riesgo'!AJ494</f>
        <v>0</v>
      </c>
      <c r="T493" s="156"/>
      <c r="U493" s="157"/>
      <c r="V493" s="157"/>
      <c r="W493" s="465"/>
      <c r="X493" s="59"/>
    </row>
    <row r="494" spans="1:24" ht="12.75" customHeight="1" x14ac:dyDescent="0.2">
      <c r="A494" s="443"/>
      <c r="B494" s="443"/>
      <c r="C494" s="443"/>
      <c r="D494" s="443"/>
      <c r="E494" s="443"/>
      <c r="F494" s="443"/>
      <c r="G494" s="443"/>
      <c r="H494" s="446"/>
      <c r="I494" s="446"/>
      <c r="J494" s="236">
        <f>'02-Mapa de riesgo'!G495</f>
        <v>0</v>
      </c>
      <c r="K494" s="207">
        <f>'02-Mapa de riesgo'!L495</f>
        <v>0</v>
      </c>
      <c r="L494" s="207">
        <f>'02-Mapa de riesgo'!Q495</f>
        <v>0</v>
      </c>
      <c r="M494" s="208">
        <f>'02-Mapa de riesgo'!U495</f>
        <v>0</v>
      </c>
      <c r="N494" s="208">
        <f>'02-Mapa de riesgo'!Z495</f>
        <v>0</v>
      </c>
      <c r="O494" s="449"/>
      <c r="P494" s="157"/>
      <c r="Q494" s="210">
        <f>'02-Mapa de riesgo'!AG495</f>
        <v>0</v>
      </c>
      <c r="R494" s="210">
        <f>'02-Mapa de riesgo'!AH495</f>
        <v>0</v>
      </c>
      <c r="S494" s="211">
        <f>'02-Mapa de riesgo'!AJ495</f>
        <v>0</v>
      </c>
      <c r="T494" s="156"/>
      <c r="U494" s="157"/>
      <c r="V494" s="157"/>
      <c r="W494" s="452"/>
      <c r="X494" s="59"/>
    </row>
    <row r="495" spans="1:24" ht="12.75" customHeight="1" x14ac:dyDescent="0.2">
      <c r="A495" s="444"/>
      <c r="B495" s="444"/>
      <c r="C495" s="444"/>
      <c r="D495" s="444"/>
      <c r="E495" s="444"/>
      <c r="F495" s="444"/>
      <c r="G495" s="444"/>
      <c r="H495" s="447"/>
      <c r="I495" s="447"/>
      <c r="J495" s="236">
        <f>'02-Mapa de riesgo'!G496</f>
        <v>0</v>
      </c>
      <c r="K495" s="207">
        <f>'02-Mapa de riesgo'!L496</f>
        <v>0</v>
      </c>
      <c r="L495" s="207">
        <f>'02-Mapa de riesgo'!Q496</f>
        <v>0</v>
      </c>
      <c r="M495" s="208">
        <f>'02-Mapa de riesgo'!U496</f>
        <v>0</v>
      </c>
      <c r="N495" s="208">
        <f>'02-Mapa de riesgo'!Z496</f>
        <v>0</v>
      </c>
      <c r="O495" s="450"/>
      <c r="P495" s="157"/>
      <c r="Q495" s="210">
        <f>'02-Mapa de riesgo'!AG496</f>
        <v>0</v>
      </c>
      <c r="R495" s="210">
        <f>'02-Mapa de riesgo'!AH496</f>
        <v>0</v>
      </c>
      <c r="S495" s="211">
        <f>'02-Mapa de riesgo'!AJ496</f>
        <v>0</v>
      </c>
      <c r="T495" s="156"/>
      <c r="U495" s="157"/>
      <c r="V495" s="157"/>
      <c r="W495" s="453"/>
      <c r="X495" s="59"/>
    </row>
    <row r="496" spans="1:24" ht="12.75" customHeight="1" x14ac:dyDescent="0.2">
      <c r="A496" s="454">
        <v>163</v>
      </c>
      <c r="B496" s="454">
        <f>'01-Mapa de Riesgos'!D407</f>
        <v>0</v>
      </c>
      <c r="C496" s="455">
        <f>+'01-Mapa de Riesgos'!F407</f>
        <v>0</v>
      </c>
      <c r="D496" s="455">
        <f>'01-Mapa de Riesgos'!J407</f>
        <v>0</v>
      </c>
      <c r="E496" s="456" t="str">
        <f>'01-Mapa de Riesgos'!N497</f>
        <v xml:space="preserve">     </v>
      </c>
      <c r="F496" s="442" t="str">
        <f>'02-Mapa de riesgo'!AD497</f>
        <v>LEVE</v>
      </c>
      <c r="G496" s="442">
        <f>'02-Mapa de riesgo'!AE497</f>
        <v>0</v>
      </c>
      <c r="H496" s="463"/>
      <c r="I496" s="464"/>
      <c r="J496" s="236">
        <f>'02-Mapa de riesgo'!G497</f>
        <v>0</v>
      </c>
      <c r="K496" s="207">
        <f>'02-Mapa de riesgo'!L497</f>
        <v>0</v>
      </c>
      <c r="L496" s="207">
        <f>'02-Mapa de riesgo'!Q497</f>
        <v>0</v>
      </c>
      <c r="M496" s="208">
        <f>'02-Mapa de riesgo'!U497</f>
        <v>0</v>
      </c>
      <c r="N496" s="208">
        <f>'02-Mapa de riesgo'!Z497</f>
        <v>0</v>
      </c>
      <c r="O496" s="448" t="e">
        <f>'02-Mapa de riesgo'!AB497</f>
        <v>#DIV/0!</v>
      </c>
      <c r="P496" s="157"/>
      <c r="Q496" s="210">
        <f>'02-Mapa de riesgo'!AG497</f>
        <v>0</v>
      </c>
      <c r="R496" s="210">
        <f>'02-Mapa de riesgo'!AH497</f>
        <v>0</v>
      </c>
      <c r="S496" s="211">
        <f>'02-Mapa de riesgo'!AJ497</f>
        <v>0</v>
      </c>
      <c r="T496" s="156"/>
      <c r="U496" s="157"/>
      <c r="V496" s="157"/>
      <c r="W496" s="465"/>
      <c r="X496" s="59"/>
    </row>
    <row r="497" spans="1:24" ht="12.75" customHeight="1" x14ac:dyDescent="0.2">
      <c r="A497" s="443"/>
      <c r="B497" s="443"/>
      <c r="C497" s="443"/>
      <c r="D497" s="443"/>
      <c r="E497" s="443"/>
      <c r="F497" s="443"/>
      <c r="G497" s="443"/>
      <c r="H497" s="446"/>
      <c r="I497" s="446"/>
      <c r="J497" s="236">
        <f>'02-Mapa de riesgo'!G498</f>
        <v>0</v>
      </c>
      <c r="K497" s="207">
        <f>'02-Mapa de riesgo'!L498</f>
        <v>0</v>
      </c>
      <c r="L497" s="207">
        <f>'02-Mapa de riesgo'!Q498</f>
        <v>0</v>
      </c>
      <c r="M497" s="208">
        <f>'02-Mapa de riesgo'!U498</f>
        <v>0</v>
      </c>
      <c r="N497" s="208">
        <f>'02-Mapa de riesgo'!Z498</f>
        <v>0</v>
      </c>
      <c r="O497" s="449"/>
      <c r="P497" s="157"/>
      <c r="Q497" s="210">
        <f>'02-Mapa de riesgo'!AG498</f>
        <v>0</v>
      </c>
      <c r="R497" s="210">
        <f>'02-Mapa de riesgo'!AH498</f>
        <v>0</v>
      </c>
      <c r="S497" s="211">
        <f>'02-Mapa de riesgo'!AJ498</f>
        <v>0</v>
      </c>
      <c r="T497" s="156"/>
      <c r="U497" s="157"/>
      <c r="V497" s="157"/>
      <c r="W497" s="452"/>
      <c r="X497" s="59"/>
    </row>
    <row r="498" spans="1:24" ht="12.75" customHeight="1" x14ac:dyDescent="0.2">
      <c r="A498" s="444"/>
      <c r="B498" s="444"/>
      <c r="C498" s="444"/>
      <c r="D498" s="444"/>
      <c r="E498" s="444"/>
      <c r="F498" s="444"/>
      <c r="G498" s="444"/>
      <c r="H498" s="447"/>
      <c r="I498" s="447"/>
      <c r="J498" s="236">
        <f>'02-Mapa de riesgo'!G499</f>
        <v>0</v>
      </c>
      <c r="K498" s="207">
        <f>'02-Mapa de riesgo'!L499</f>
        <v>0</v>
      </c>
      <c r="L498" s="207">
        <f>'02-Mapa de riesgo'!Q499</f>
        <v>0</v>
      </c>
      <c r="M498" s="208">
        <f>'02-Mapa de riesgo'!U499</f>
        <v>0</v>
      </c>
      <c r="N498" s="208">
        <f>'02-Mapa de riesgo'!Z499</f>
        <v>0</v>
      </c>
      <c r="O498" s="450"/>
      <c r="P498" s="157"/>
      <c r="Q498" s="210">
        <f>'02-Mapa de riesgo'!AG499</f>
        <v>0</v>
      </c>
      <c r="R498" s="210">
        <f>'02-Mapa de riesgo'!AH499</f>
        <v>0</v>
      </c>
      <c r="S498" s="211">
        <f>'02-Mapa de riesgo'!AJ499</f>
        <v>0</v>
      </c>
      <c r="T498" s="156"/>
      <c r="U498" s="157"/>
      <c r="V498" s="157"/>
      <c r="W498" s="453"/>
      <c r="X498" s="59"/>
    </row>
    <row r="499" spans="1:24" ht="12.75" customHeight="1" x14ac:dyDescent="0.2">
      <c r="A499" s="454">
        <v>164</v>
      </c>
      <c r="B499" s="454">
        <f>'01-Mapa de Riesgos'!D410</f>
        <v>0</v>
      </c>
      <c r="C499" s="455">
        <f>+'01-Mapa de Riesgos'!F410</f>
        <v>0</v>
      </c>
      <c r="D499" s="455">
        <f>'01-Mapa de Riesgos'!J410</f>
        <v>0</v>
      </c>
      <c r="E499" s="456" t="str">
        <f>'01-Mapa de Riesgos'!N500</f>
        <v xml:space="preserve">     </v>
      </c>
      <c r="F499" s="442" t="str">
        <f>'02-Mapa de riesgo'!AD500</f>
        <v>LEVE</v>
      </c>
      <c r="G499" s="442">
        <f>'02-Mapa de riesgo'!AE500</f>
        <v>0</v>
      </c>
      <c r="H499" s="464"/>
      <c r="I499" s="464"/>
      <c r="J499" s="236">
        <f>'02-Mapa de riesgo'!G500</f>
        <v>0</v>
      </c>
      <c r="K499" s="207">
        <f>'02-Mapa de riesgo'!L500</f>
        <v>0</v>
      </c>
      <c r="L499" s="207">
        <f>'02-Mapa de riesgo'!Q500</f>
        <v>0</v>
      </c>
      <c r="M499" s="208">
        <f>'02-Mapa de riesgo'!U500</f>
        <v>0</v>
      </c>
      <c r="N499" s="208">
        <f>'02-Mapa de riesgo'!Z500</f>
        <v>0</v>
      </c>
      <c r="O499" s="448" t="e">
        <f>'02-Mapa de riesgo'!AB500</f>
        <v>#DIV/0!</v>
      </c>
      <c r="P499" s="157"/>
      <c r="Q499" s="210">
        <f>'02-Mapa de riesgo'!AG500</f>
        <v>0</v>
      </c>
      <c r="R499" s="210">
        <f>'02-Mapa de riesgo'!AH500</f>
        <v>0</v>
      </c>
      <c r="S499" s="211">
        <f>'02-Mapa de riesgo'!AJ500</f>
        <v>0</v>
      </c>
      <c r="T499" s="156"/>
      <c r="U499" s="157"/>
      <c r="V499" s="157"/>
      <c r="W499" s="465"/>
      <c r="X499" s="59"/>
    </row>
    <row r="500" spans="1:24" ht="12.75" customHeight="1" x14ac:dyDescent="0.2">
      <c r="A500" s="443"/>
      <c r="B500" s="443"/>
      <c r="C500" s="443"/>
      <c r="D500" s="443"/>
      <c r="E500" s="443"/>
      <c r="F500" s="443"/>
      <c r="G500" s="443"/>
      <c r="H500" s="446"/>
      <c r="I500" s="446"/>
      <c r="J500" s="236">
        <f>'02-Mapa de riesgo'!G501</f>
        <v>0</v>
      </c>
      <c r="K500" s="207">
        <f>'02-Mapa de riesgo'!L501</f>
        <v>0</v>
      </c>
      <c r="L500" s="207">
        <f>'02-Mapa de riesgo'!Q501</f>
        <v>0</v>
      </c>
      <c r="M500" s="208">
        <f>'02-Mapa de riesgo'!U501</f>
        <v>0</v>
      </c>
      <c r="N500" s="208">
        <f>'02-Mapa de riesgo'!Z501</f>
        <v>0</v>
      </c>
      <c r="O500" s="449"/>
      <c r="P500" s="157"/>
      <c r="Q500" s="210">
        <f>'02-Mapa de riesgo'!AG501</f>
        <v>0</v>
      </c>
      <c r="R500" s="210">
        <f>'02-Mapa de riesgo'!AH501</f>
        <v>0</v>
      </c>
      <c r="S500" s="211">
        <f>'02-Mapa de riesgo'!AJ501</f>
        <v>0</v>
      </c>
      <c r="T500" s="156"/>
      <c r="U500" s="157"/>
      <c r="V500" s="157"/>
      <c r="W500" s="452"/>
      <c r="X500" s="59"/>
    </row>
    <row r="501" spans="1:24" ht="12.75" customHeight="1" x14ac:dyDescent="0.2">
      <c r="A501" s="444"/>
      <c r="B501" s="444"/>
      <c r="C501" s="444"/>
      <c r="D501" s="444"/>
      <c r="E501" s="444"/>
      <c r="F501" s="444"/>
      <c r="G501" s="444"/>
      <c r="H501" s="447"/>
      <c r="I501" s="447"/>
      <c r="J501" s="236">
        <f>'02-Mapa de riesgo'!G502</f>
        <v>0</v>
      </c>
      <c r="K501" s="207">
        <f>'02-Mapa de riesgo'!L502</f>
        <v>0</v>
      </c>
      <c r="L501" s="207">
        <f>'02-Mapa de riesgo'!Q502</f>
        <v>0</v>
      </c>
      <c r="M501" s="208">
        <f>'02-Mapa de riesgo'!U502</f>
        <v>0</v>
      </c>
      <c r="N501" s="208">
        <f>'02-Mapa de riesgo'!Z502</f>
        <v>0</v>
      </c>
      <c r="O501" s="450"/>
      <c r="P501" s="157"/>
      <c r="Q501" s="210">
        <f>'02-Mapa de riesgo'!AG502</f>
        <v>0</v>
      </c>
      <c r="R501" s="210">
        <f>'02-Mapa de riesgo'!AH502</f>
        <v>0</v>
      </c>
      <c r="S501" s="211">
        <f>'02-Mapa de riesgo'!AJ502</f>
        <v>0</v>
      </c>
      <c r="T501" s="156"/>
      <c r="U501" s="157"/>
      <c r="V501" s="157"/>
      <c r="W501" s="453"/>
      <c r="X501" s="59"/>
    </row>
    <row r="502" spans="1:24" ht="12.75" customHeight="1" x14ac:dyDescent="0.2">
      <c r="A502" s="454">
        <v>165</v>
      </c>
      <c r="B502" s="457">
        <f>'01-Mapa de Riesgos'!D413</f>
        <v>0</v>
      </c>
      <c r="C502" s="456">
        <f>+'01-Mapa de Riesgos'!F413</f>
        <v>0</v>
      </c>
      <c r="D502" s="456">
        <f>'01-Mapa de Riesgos'!J413</f>
        <v>0</v>
      </c>
      <c r="E502" s="456" t="str">
        <f>'01-Mapa de Riesgos'!N503</f>
        <v xml:space="preserve">     </v>
      </c>
      <c r="F502" s="442" t="str">
        <f>'02-Mapa de riesgo'!AD503</f>
        <v>LEVE</v>
      </c>
      <c r="G502" s="442">
        <f>'02-Mapa de riesgo'!AE503</f>
        <v>0</v>
      </c>
      <c r="H502" s="445"/>
      <c r="I502" s="445"/>
      <c r="J502" s="236">
        <f>'02-Mapa de riesgo'!G503</f>
        <v>0</v>
      </c>
      <c r="K502" s="207">
        <f>'02-Mapa de riesgo'!L503</f>
        <v>0</v>
      </c>
      <c r="L502" s="207">
        <f>'02-Mapa de riesgo'!Q503</f>
        <v>0</v>
      </c>
      <c r="M502" s="208">
        <f>'02-Mapa de riesgo'!U503</f>
        <v>0</v>
      </c>
      <c r="N502" s="208">
        <f>'02-Mapa de riesgo'!Z503</f>
        <v>0</v>
      </c>
      <c r="O502" s="448" t="e">
        <f>'02-Mapa de riesgo'!AB503</f>
        <v>#DIV/0!</v>
      </c>
      <c r="P502" s="157"/>
      <c r="Q502" s="210">
        <f>'02-Mapa de riesgo'!AG503</f>
        <v>0</v>
      </c>
      <c r="R502" s="210">
        <f>'02-Mapa de riesgo'!AH503</f>
        <v>0</v>
      </c>
      <c r="S502" s="211">
        <f>'02-Mapa de riesgo'!AJ503</f>
        <v>0</v>
      </c>
      <c r="T502" s="156"/>
      <c r="U502" s="157"/>
      <c r="V502" s="157"/>
      <c r="W502" s="451"/>
      <c r="X502" s="159"/>
    </row>
    <row r="503" spans="1:24" ht="12.75" customHeight="1" x14ac:dyDescent="0.2">
      <c r="A503" s="443"/>
      <c r="B503" s="443"/>
      <c r="C503" s="443"/>
      <c r="D503" s="443"/>
      <c r="E503" s="443"/>
      <c r="F503" s="443"/>
      <c r="G503" s="443"/>
      <c r="H503" s="446"/>
      <c r="I503" s="446"/>
      <c r="J503" s="236">
        <f>'02-Mapa de riesgo'!G504</f>
        <v>0</v>
      </c>
      <c r="K503" s="207">
        <f>'02-Mapa de riesgo'!L504</f>
        <v>0</v>
      </c>
      <c r="L503" s="207">
        <f>'02-Mapa de riesgo'!Q504</f>
        <v>0</v>
      </c>
      <c r="M503" s="208">
        <f>'02-Mapa de riesgo'!U504</f>
        <v>0</v>
      </c>
      <c r="N503" s="208">
        <f>'02-Mapa de riesgo'!Z504</f>
        <v>0</v>
      </c>
      <c r="O503" s="449"/>
      <c r="P503" s="157"/>
      <c r="Q503" s="210">
        <f>'02-Mapa de riesgo'!AG504</f>
        <v>0</v>
      </c>
      <c r="R503" s="210">
        <f>'02-Mapa de riesgo'!AH504</f>
        <v>0</v>
      </c>
      <c r="S503" s="211">
        <f>'02-Mapa de riesgo'!AJ504</f>
        <v>0</v>
      </c>
      <c r="T503" s="156"/>
      <c r="U503" s="157"/>
      <c r="V503" s="157"/>
      <c r="W503" s="452"/>
      <c r="X503" s="159"/>
    </row>
    <row r="504" spans="1:24" ht="12.75" customHeight="1" x14ac:dyDescent="0.2">
      <c r="A504" s="444"/>
      <c r="B504" s="444"/>
      <c r="C504" s="444"/>
      <c r="D504" s="444"/>
      <c r="E504" s="444"/>
      <c r="F504" s="444"/>
      <c r="G504" s="444"/>
      <c r="H504" s="447"/>
      <c r="I504" s="447"/>
      <c r="J504" s="236">
        <f>'02-Mapa de riesgo'!G505</f>
        <v>0</v>
      </c>
      <c r="K504" s="207">
        <f>'02-Mapa de riesgo'!L505</f>
        <v>0</v>
      </c>
      <c r="L504" s="207">
        <f>'02-Mapa de riesgo'!Q505</f>
        <v>0</v>
      </c>
      <c r="M504" s="208">
        <f>'02-Mapa de riesgo'!U505</f>
        <v>0</v>
      </c>
      <c r="N504" s="208">
        <f>'02-Mapa de riesgo'!Z505</f>
        <v>0</v>
      </c>
      <c r="O504" s="450"/>
      <c r="P504" s="157"/>
      <c r="Q504" s="210">
        <f>'02-Mapa de riesgo'!AG505</f>
        <v>0</v>
      </c>
      <c r="R504" s="210">
        <f>'02-Mapa de riesgo'!AH505</f>
        <v>0</v>
      </c>
      <c r="S504" s="211">
        <f>'02-Mapa de riesgo'!AJ505</f>
        <v>0</v>
      </c>
      <c r="T504" s="156"/>
      <c r="U504" s="157"/>
      <c r="V504" s="157"/>
      <c r="W504" s="453"/>
      <c r="X504" s="159"/>
    </row>
    <row r="505" spans="1:24" ht="12.75" customHeight="1" x14ac:dyDescent="0.2">
      <c r="A505" s="457">
        <v>166</v>
      </c>
      <c r="B505" s="454">
        <f>'01-Mapa de Riesgos'!D416</f>
        <v>0</v>
      </c>
      <c r="C505" s="455">
        <f>+'01-Mapa de Riesgos'!F416</f>
        <v>0</v>
      </c>
      <c r="D505" s="455">
        <f>'01-Mapa de Riesgos'!J416</f>
        <v>0</v>
      </c>
      <c r="E505" s="456" t="str">
        <f>'01-Mapa de Riesgos'!N506</f>
        <v xml:space="preserve">     </v>
      </c>
      <c r="F505" s="442" t="str">
        <f>'02-Mapa de riesgo'!AD506</f>
        <v>LEVE</v>
      </c>
      <c r="G505" s="442">
        <f>'02-Mapa de riesgo'!AE506</f>
        <v>0</v>
      </c>
      <c r="H505" s="464"/>
      <c r="I505" s="464"/>
      <c r="J505" s="236">
        <f>'02-Mapa de riesgo'!G506</f>
        <v>0</v>
      </c>
      <c r="K505" s="207">
        <f>'02-Mapa de riesgo'!L506</f>
        <v>0</v>
      </c>
      <c r="L505" s="207">
        <f>'02-Mapa de riesgo'!Q506</f>
        <v>0</v>
      </c>
      <c r="M505" s="208">
        <f>'02-Mapa de riesgo'!U506</f>
        <v>0</v>
      </c>
      <c r="N505" s="208">
        <f>'02-Mapa de riesgo'!Z506</f>
        <v>0</v>
      </c>
      <c r="O505" s="448" t="e">
        <f>'02-Mapa de riesgo'!AB506</f>
        <v>#DIV/0!</v>
      </c>
      <c r="P505" s="157"/>
      <c r="Q505" s="210">
        <f>'02-Mapa de riesgo'!AG506</f>
        <v>0</v>
      </c>
      <c r="R505" s="210">
        <f>'02-Mapa de riesgo'!AH506</f>
        <v>0</v>
      </c>
      <c r="S505" s="211">
        <f>'02-Mapa de riesgo'!AJ506</f>
        <v>0</v>
      </c>
      <c r="T505" s="156"/>
      <c r="U505" s="157"/>
      <c r="V505" s="157"/>
      <c r="W505" s="465"/>
      <c r="X505" s="159"/>
    </row>
    <row r="506" spans="1:24" ht="12.75" customHeight="1" x14ac:dyDescent="0.2">
      <c r="A506" s="443"/>
      <c r="B506" s="443"/>
      <c r="C506" s="443"/>
      <c r="D506" s="443"/>
      <c r="E506" s="443"/>
      <c r="F506" s="443"/>
      <c r="G506" s="443"/>
      <c r="H506" s="446"/>
      <c r="I506" s="446"/>
      <c r="J506" s="236">
        <f>'02-Mapa de riesgo'!G507</f>
        <v>0</v>
      </c>
      <c r="K506" s="207">
        <f>'02-Mapa de riesgo'!L507</f>
        <v>0</v>
      </c>
      <c r="L506" s="207">
        <f>'02-Mapa de riesgo'!Q507</f>
        <v>0</v>
      </c>
      <c r="M506" s="208">
        <f>'02-Mapa de riesgo'!U507</f>
        <v>0</v>
      </c>
      <c r="N506" s="208">
        <f>'02-Mapa de riesgo'!Z507</f>
        <v>0</v>
      </c>
      <c r="O506" s="449"/>
      <c r="P506" s="157"/>
      <c r="Q506" s="210">
        <f>'02-Mapa de riesgo'!AG507</f>
        <v>0</v>
      </c>
      <c r="R506" s="210">
        <f>'02-Mapa de riesgo'!AH507</f>
        <v>0</v>
      </c>
      <c r="S506" s="211">
        <f>'02-Mapa de riesgo'!AJ507</f>
        <v>0</v>
      </c>
      <c r="T506" s="156"/>
      <c r="U506" s="157"/>
      <c r="V506" s="157"/>
      <c r="W506" s="452"/>
      <c r="X506" s="461"/>
    </row>
    <row r="507" spans="1:24" ht="12.75" customHeight="1" x14ac:dyDescent="0.2">
      <c r="A507" s="444"/>
      <c r="B507" s="444"/>
      <c r="C507" s="444"/>
      <c r="D507" s="444"/>
      <c r="E507" s="444"/>
      <c r="F507" s="444"/>
      <c r="G507" s="444"/>
      <c r="H507" s="447"/>
      <c r="I507" s="447"/>
      <c r="J507" s="236">
        <f>'02-Mapa de riesgo'!G508</f>
        <v>0</v>
      </c>
      <c r="K507" s="207">
        <f>'02-Mapa de riesgo'!L508</f>
        <v>0</v>
      </c>
      <c r="L507" s="207">
        <f>'02-Mapa de riesgo'!Q508</f>
        <v>0</v>
      </c>
      <c r="M507" s="208">
        <f>'02-Mapa de riesgo'!U508</f>
        <v>0</v>
      </c>
      <c r="N507" s="208">
        <f>'02-Mapa de riesgo'!Z508</f>
        <v>0</v>
      </c>
      <c r="O507" s="450"/>
      <c r="P507" s="157"/>
      <c r="Q507" s="210">
        <f>'02-Mapa de riesgo'!AG508</f>
        <v>0</v>
      </c>
      <c r="R507" s="210">
        <f>'02-Mapa de riesgo'!AH508</f>
        <v>0</v>
      </c>
      <c r="S507" s="211">
        <f>'02-Mapa de riesgo'!AJ508</f>
        <v>0</v>
      </c>
      <c r="T507" s="156"/>
      <c r="U507" s="157"/>
      <c r="V507" s="157"/>
      <c r="W507" s="453"/>
      <c r="X507" s="462"/>
    </row>
    <row r="508" spans="1:24" ht="12.75" customHeight="1" x14ac:dyDescent="0.2">
      <c r="A508" s="454">
        <v>167</v>
      </c>
      <c r="B508" s="454">
        <f>'01-Mapa de Riesgos'!D419</f>
        <v>0</v>
      </c>
      <c r="C508" s="455">
        <f>+'01-Mapa de Riesgos'!F419</f>
        <v>0</v>
      </c>
      <c r="D508" s="455">
        <f>'01-Mapa de Riesgos'!J419</f>
        <v>0</v>
      </c>
      <c r="E508" s="456" t="str">
        <f>'01-Mapa de Riesgos'!N509</f>
        <v xml:space="preserve">     </v>
      </c>
      <c r="F508" s="442" t="str">
        <f>'02-Mapa de riesgo'!AD509</f>
        <v>LEVE</v>
      </c>
      <c r="G508" s="442">
        <f>'02-Mapa de riesgo'!AE509</f>
        <v>0</v>
      </c>
      <c r="H508" s="463"/>
      <c r="I508" s="464"/>
      <c r="J508" s="236">
        <f>'02-Mapa de riesgo'!G509</f>
        <v>0</v>
      </c>
      <c r="K508" s="207">
        <f>'02-Mapa de riesgo'!L509</f>
        <v>0</v>
      </c>
      <c r="L508" s="207">
        <f>'02-Mapa de riesgo'!Q509</f>
        <v>0</v>
      </c>
      <c r="M508" s="208">
        <f>'02-Mapa de riesgo'!U509</f>
        <v>0</v>
      </c>
      <c r="N508" s="208">
        <f>'02-Mapa de riesgo'!Z509</f>
        <v>0</v>
      </c>
      <c r="O508" s="448" t="e">
        <f>'02-Mapa de riesgo'!AB509</f>
        <v>#DIV/0!</v>
      </c>
      <c r="P508" s="157"/>
      <c r="Q508" s="210">
        <f>'02-Mapa de riesgo'!AG509</f>
        <v>0</v>
      </c>
      <c r="R508" s="210">
        <f>'02-Mapa de riesgo'!AH509</f>
        <v>0</v>
      </c>
      <c r="S508" s="211">
        <f>'02-Mapa de riesgo'!AJ509</f>
        <v>0</v>
      </c>
      <c r="T508" s="156"/>
      <c r="U508" s="157"/>
      <c r="V508" s="157"/>
      <c r="W508" s="465"/>
      <c r="X508" s="59"/>
    </row>
    <row r="509" spans="1:24" ht="12.75" customHeight="1" x14ac:dyDescent="0.2">
      <c r="A509" s="443"/>
      <c r="B509" s="443"/>
      <c r="C509" s="443"/>
      <c r="D509" s="443"/>
      <c r="E509" s="443"/>
      <c r="F509" s="443"/>
      <c r="G509" s="443"/>
      <c r="H509" s="446"/>
      <c r="I509" s="446"/>
      <c r="J509" s="236">
        <f>'02-Mapa de riesgo'!G510</f>
        <v>0</v>
      </c>
      <c r="K509" s="207">
        <f>'02-Mapa de riesgo'!L510</f>
        <v>0</v>
      </c>
      <c r="L509" s="207">
        <f>'02-Mapa de riesgo'!Q510</f>
        <v>0</v>
      </c>
      <c r="M509" s="208">
        <f>'02-Mapa de riesgo'!U510</f>
        <v>0</v>
      </c>
      <c r="N509" s="208">
        <f>'02-Mapa de riesgo'!Z510</f>
        <v>0</v>
      </c>
      <c r="O509" s="449"/>
      <c r="P509" s="157"/>
      <c r="Q509" s="210">
        <f>'02-Mapa de riesgo'!AG510</f>
        <v>0</v>
      </c>
      <c r="R509" s="210">
        <f>'02-Mapa de riesgo'!AH510</f>
        <v>0</v>
      </c>
      <c r="S509" s="211">
        <f>'02-Mapa de riesgo'!AJ510</f>
        <v>0</v>
      </c>
      <c r="T509" s="156"/>
      <c r="U509" s="157"/>
      <c r="V509" s="157"/>
      <c r="W509" s="452"/>
      <c r="X509" s="59"/>
    </row>
    <row r="510" spans="1:24" ht="12.75" customHeight="1" x14ac:dyDescent="0.2">
      <c r="A510" s="444"/>
      <c r="B510" s="444"/>
      <c r="C510" s="444"/>
      <c r="D510" s="444"/>
      <c r="E510" s="444"/>
      <c r="F510" s="444"/>
      <c r="G510" s="444"/>
      <c r="H510" s="447"/>
      <c r="I510" s="447"/>
      <c r="J510" s="236">
        <f>'02-Mapa de riesgo'!G511</f>
        <v>0</v>
      </c>
      <c r="K510" s="207">
        <f>'02-Mapa de riesgo'!L511</f>
        <v>0</v>
      </c>
      <c r="L510" s="207">
        <f>'02-Mapa de riesgo'!Q511</f>
        <v>0</v>
      </c>
      <c r="M510" s="208">
        <f>'02-Mapa de riesgo'!U511</f>
        <v>0</v>
      </c>
      <c r="N510" s="208">
        <f>'02-Mapa de riesgo'!Z511</f>
        <v>0</v>
      </c>
      <c r="O510" s="450"/>
      <c r="P510" s="157"/>
      <c r="Q510" s="210">
        <f>'02-Mapa de riesgo'!AG511</f>
        <v>0</v>
      </c>
      <c r="R510" s="210">
        <f>'02-Mapa de riesgo'!AH511</f>
        <v>0</v>
      </c>
      <c r="S510" s="211">
        <f>'02-Mapa de riesgo'!AJ511</f>
        <v>0</v>
      </c>
      <c r="T510" s="156"/>
      <c r="U510" s="157"/>
      <c r="V510" s="157"/>
      <c r="W510" s="453"/>
      <c r="X510" s="59"/>
    </row>
    <row r="511" spans="1:24" ht="12.75" customHeight="1" x14ac:dyDescent="0.2">
      <c r="A511" s="454">
        <v>168</v>
      </c>
      <c r="B511" s="454">
        <f>'01-Mapa de Riesgos'!D422</f>
        <v>0</v>
      </c>
      <c r="C511" s="455">
        <f>+'01-Mapa de Riesgos'!F422</f>
        <v>0</v>
      </c>
      <c r="D511" s="455">
        <f>'01-Mapa de Riesgos'!J422</f>
        <v>0</v>
      </c>
      <c r="E511" s="456" t="str">
        <f>'01-Mapa de Riesgos'!N512</f>
        <v xml:space="preserve">     </v>
      </c>
      <c r="F511" s="442" t="str">
        <f>'02-Mapa de riesgo'!AD512</f>
        <v>LEVE</v>
      </c>
      <c r="G511" s="442">
        <f>'02-Mapa de riesgo'!AE512</f>
        <v>0</v>
      </c>
      <c r="H511" s="464"/>
      <c r="I511" s="464"/>
      <c r="J511" s="236">
        <f>'02-Mapa de riesgo'!G512</f>
        <v>0</v>
      </c>
      <c r="K511" s="207">
        <f>'02-Mapa de riesgo'!L512</f>
        <v>0</v>
      </c>
      <c r="L511" s="207">
        <f>'02-Mapa de riesgo'!Q512</f>
        <v>0</v>
      </c>
      <c r="M511" s="208">
        <f>'02-Mapa de riesgo'!U512</f>
        <v>0</v>
      </c>
      <c r="N511" s="208">
        <f>'02-Mapa de riesgo'!Z512</f>
        <v>0</v>
      </c>
      <c r="O511" s="448" t="e">
        <f>'02-Mapa de riesgo'!AB512</f>
        <v>#DIV/0!</v>
      </c>
      <c r="P511" s="157"/>
      <c r="Q511" s="210">
        <f>'02-Mapa de riesgo'!AG512</f>
        <v>0</v>
      </c>
      <c r="R511" s="210">
        <f>'02-Mapa de riesgo'!AH512</f>
        <v>0</v>
      </c>
      <c r="S511" s="211">
        <f>'02-Mapa de riesgo'!AJ512</f>
        <v>0</v>
      </c>
      <c r="T511" s="156"/>
      <c r="U511" s="157"/>
      <c r="V511" s="157"/>
      <c r="W511" s="465"/>
      <c r="X511" s="59"/>
    </row>
    <row r="512" spans="1:24" ht="12.75" customHeight="1" x14ac:dyDescent="0.2">
      <c r="A512" s="443"/>
      <c r="B512" s="443"/>
      <c r="C512" s="443"/>
      <c r="D512" s="443"/>
      <c r="E512" s="443"/>
      <c r="F512" s="443"/>
      <c r="G512" s="443"/>
      <c r="H512" s="446"/>
      <c r="I512" s="446"/>
      <c r="J512" s="236">
        <f>'02-Mapa de riesgo'!G513</f>
        <v>0</v>
      </c>
      <c r="K512" s="207">
        <f>'02-Mapa de riesgo'!L513</f>
        <v>0</v>
      </c>
      <c r="L512" s="207">
        <f>'02-Mapa de riesgo'!Q513</f>
        <v>0</v>
      </c>
      <c r="M512" s="208">
        <f>'02-Mapa de riesgo'!U513</f>
        <v>0</v>
      </c>
      <c r="N512" s="208">
        <f>'02-Mapa de riesgo'!Z513</f>
        <v>0</v>
      </c>
      <c r="O512" s="449"/>
      <c r="P512" s="157"/>
      <c r="Q512" s="210">
        <f>'02-Mapa de riesgo'!AG513</f>
        <v>0</v>
      </c>
      <c r="R512" s="210">
        <f>'02-Mapa de riesgo'!AH513</f>
        <v>0</v>
      </c>
      <c r="S512" s="211">
        <f>'02-Mapa de riesgo'!AJ513</f>
        <v>0</v>
      </c>
      <c r="T512" s="156"/>
      <c r="U512" s="157"/>
      <c r="V512" s="157"/>
      <c r="W512" s="452"/>
      <c r="X512" s="59"/>
    </row>
    <row r="513" spans="1:24" ht="12.75" customHeight="1" x14ac:dyDescent="0.2">
      <c r="A513" s="444"/>
      <c r="B513" s="444"/>
      <c r="C513" s="444"/>
      <c r="D513" s="444"/>
      <c r="E513" s="444"/>
      <c r="F513" s="444"/>
      <c r="G513" s="444"/>
      <c r="H513" s="447"/>
      <c r="I513" s="447"/>
      <c r="J513" s="236">
        <f>'02-Mapa de riesgo'!G514</f>
        <v>0</v>
      </c>
      <c r="K513" s="207">
        <f>'02-Mapa de riesgo'!L514</f>
        <v>0</v>
      </c>
      <c r="L513" s="207">
        <f>'02-Mapa de riesgo'!Q514</f>
        <v>0</v>
      </c>
      <c r="M513" s="208">
        <f>'02-Mapa de riesgo'!U514</f>
        <v>0</v>
      </c>
      <c r="N513" s="208">
        <f>'02-Mapa de riesgo'!Z514</f>
        <v>0</v>
      </c>
      <c r="O513" s="450"/>
      <c r="P513" s="157"/>
      <c r="Q513" s="210">
        <f>'02-Mapa de riesgo'!AG514</f>
        <v>0</v>
      </c>
      <c r="R513" s="210">
        <f>'02-Mapa de riesgo'!AH514</f>
        <v>0</v>
      </c>
      <c r="S513" s="211">
        <f>'02-Mapa de riesgo'!AJ514</f>
        <v>0</v>
      </c>
      <c r="T513" s="156"/>
      <c r="U513" s="157"/>
      <c r="V513" s="157"/>
      <c r="W513" s="453"/>
      <c r="X513" s="59"/>
    </row>
    <row r="514" spans="1:24" ht="12.75" customHeight="1" x14ac:dyDescent="0.2">
      <c r="A514" s="454">
        <v>169</v>
      </c>
      <c r="B514" s="454">
        <f>'01-Mapa de Riesgos'!D425</f>
        <v>0</v>
      </c>
      <c r="C514" s="455">
        <f>+'01-Mapa de Riesgos'!F425</f>
        <v>0</v>
      </c>
      <c r="D514" s="455">
        <f>'01-Mapa de Riesgos'!J425</f>
        <v>0</v>
      </c>
      <c r="E514" s="456" t="str">
        <f>'01-Mapa de Riesgos'!N515</f>
        <v xml:space="preserve">     </v>
      </c>
      <c r="F514" s="442" t="str">
        <f>'02-Mapa de riesgo'!AD515</f>
        <v>LEVE</v>
      </c>
      <c r="G514" s="442">
        <f>'02-Mapa de riesgo'!AE515</f>
        <v>0</v>
      </c>
      <c r="H514" s="464"/>
      <c r="I514" s="464"/>
      <c r="J514" s="236">
        <f>'02-Mapa de riesgo'!G515</f>
        <v>0</v>
      </c>
      <c r="K514" s="207">
        <f>'02-Mapa de riesgo'!L515</f>
        <v>0</v>
      </c>
      <c r="L514" s="207">
        <f>'02-Mapa de riesgo'!Q515</f>
        <v>0</v>
      </c>
      <c r="M514" s="208">
        <f>'02-Mapa de riesgo'!U515</f>
        <v>0</v>
      </c>
      <c r="N514" s="208">
        <f>'02-Mapa de riesgo'!Z515</f>
        <v>0</v>
      </c>
      <c r="O514" s="448" t="e">
        <f>'02-Mapa de riesgo'!AB515</f>
        <v>#DIV/0!</v>
      </c>
      <c r="P514" s="157"/>
      <c r="Q514" s="210">
        <f>'02-Mapa de riesgo'!AG515</f>
        <v>0</v>
      </c>
      <c r="R514" s="210">
        <f>'02-Mapa de riesgo'!AH515</f>
        <v>0</v>
      </c>
      <c r="S514" s="211">
        <f>'02-Mapa de riesgo'!AJ515</f>
        <v>0</v>
      </c>
      <c r="T514" s="156"/>
      <c r="U514" s="157"/>
      <c r="V514" s="157"/>
      <c r="W514" s="465"/>
      <c r="X514" s="59"/>
    </row>
    <row r="515" spans="1:24" ht="12.75" customHeight="1" x14ac:dyDescent="0.2">
      <c r="A515" s="443"/>
      <c r="B515" s="443"/>
      <c r="C515" s="443"/>
      <c r="D515" s="443"/>
      <c r="E515" s="443"/>
      <c r="F515" s="443"/>
      <c r="G515" s="443"/>
      <c r="H515" s="446"/>
      <c r="I515" s="446"/>
      <c r="J515" s="236">
        <f>'02-Mapa de riesgo'!G516</f>
        <v>0</v>
      </c>
      <c r="K515" s="207">
        <f>'02-Mapa de riesgo'!L516</f>
        <v>0</v>
      </c>
      <c r="L515" s="207">
        <f>'02-Mapa de riesgo'!Q516</f>
        <v>0</v>
      </c>
      <c r="M515" s="208">
        <f>'02-Mapa de riesgo'!U516</f>
        <v>0</v>
      </c>
      <c r="N515" s="208">
        <f>'02-Mapa de riesgo'!Z516</f>
        <v>0</v>
      </c>
      <c r="O515" s="449"/>
      <c r="P515" s="157"/>
      <c r="Q515" s="210">
        <f>'02-Mapa de riesgo'!AG516</f>
        <v>0</v>
      </c>
      <c r="R515" s="210">
        <f>'02-Mapa de riesgo'!AH516</f>
        <v>0</v>
      </c>
      <c r="S515" s="211">
        <f>'02-Mapa de riesgo'!AJ516</f>
        <v>0</v>
      </c>
      <c r="T515" s="156"/>
      <c r="U515" s="157"/>
      <c r="V515" s="157"/>
      <c r="W515" s="452"/>
      <c r="X515" s="59"/>
    </row>
    <row r="516" spans="1:24" ht="12.75" customHeight="1" x14ac:dyDescent="0.2">
      <c r="A516" s="444"/>
      <c r="B516" s="444"/>
      <c r="C516" s="444"/>
      <c r="D516" s="444"/>
      <c r="E516" s="444"/>
      <c r="F516" s="444"/>
      <c r="G516" s="444"/>
      <c r="H516" s="447"/>
      <c r="I516" s="447"/>
      <c r="J516" s="236">
        <f>'02-Mapa de riesgo'!G517</f>
        <v>0</v>
      </c>
      <c r="K516" s="207">
        <f>'02-Mapa de riesgo'!L517</f>
        <v>0</v>
      </c>
      <c r="L516" s="207">
        <f>'02-Mapa de riesgo'!Q517</f>
        <v>0</v>
      </c>
      <c r="M516" s="208">
        <f>'02-Mapa de riesgo'!U517</f>
        <v>0</v>
      </c>
      <c r="N516" s="208">
        <f>'02-Mapa de riesgo'!Z517</f>
        <v>0</v>
      </c>
      <c r="O516" s="450"/>
      <c r="P516" s="157"/>
      <c r="Q516" s="210">
        <f>'02-Mapa de riesgo'!AG517</f>
        <v>0</v>
      </c>
      <c r="R516" s="210">
        <f>'02-Mapa de riesgo'!AH517</f>
        <v>0</v>
      </c>
      <c r="S516" s="211">
        <f>'02-Mapa de riesgo'!AJ517</f>
        <v>0</v>
      </c>
      <c r="T516" s="156"/>
      <c r="U516" s="157"/>
      <c r="V516" s="157"/>
      <c r="W516" s="453"/>
      <c r="X516" s="59"/>
    </row>
    <row r="517" spans="1:24" ht="12.75" customHeight="1" x14ac:dyDescent="0.2">
      <c r="A517" s="454">
        <v>170</v>
      </c>
      <c r="B517" s="454">
        <f>'01-Mapa de Riesgos'!D428</f>
        <v>0</v>
      </c>
      <c r="C517" s="455">
        <f>+'01-Mapa de Riesgos'!F428</f>
        <v>0</v>
      </c>
      <c r="D517" s="455">
        <f>'01-Mapa de Riesgos'!J428</f>
        <v>0</v>
      </c>
      <c r="E517" s="456" t="str">
        <f>'01-Mapa de Riesgos'!N518</f>
        <v xml:space="preserve">     </v>
      </c>
      <c r="F517" s="442" t="str">
        <f>'02-Mapa de riesgo'!AD518</f>
        <v>LEVE</v>
      </c>
      <c r="G517" s="442">
        <f>'02-Mapa de riesgo'!AE518</f>
        <v>0</v>
      </c>
      <c r="H517" s="464"/>
      <c r="I517" s="464"/>
      <c r="J517" s="236">
        <f>'02-Mapa de riesgo'!G518</f>
        <v>0</v>
      </c>
      <c r="K517" s="207">
        <f>'02-Mapa de riesgo'!L518</f>
        <v>0</v>
      </c>
      <c r="L517" s="207">
        <f>'02-Mapa de riesgo'!Q518</f>
        <v>0</v>
      </c>
      <c r="M517" s="208">
        <f>'02-Mapa de riesgo'!U518</f>
        <v>0</v>
      </c>
      <c r="N517" s="208">
        <f>'02-Mapa de riesgo'!Z518</f>
        <v>0</v>
      </c>
      <c r="O517" s="448" t="e">
        <f>'02-Mapa de riesgo'!AB518</f>
        <v>#DIV/0!</v>
      </c>
      <c r="P517" s="157"/>
      <c r="Q517" s="210">
        <f>'02-Mapa de riesgo'!AG518</f>
        <v>0</v>
      </c>
      <c r="R517" s="210">
        <f>'02-Mapa de riesgo'!AH518</f>
        <v>0</v>
      </c>
      <c r="S517" s="211">
        <f>'02-Mapa de riesgo'!AJ518</f>
        <v>0</v>
      </c>
      <c r="T517" s="156"/>
      <c r="U517" s="157"/>
      <c r="V517" s="157"/>
      <c r="W517" s="465"/>
      <c r="X517" s="59"/>
    </row>
    <row r="518" spans="1:24" ht="12.75" customHeight="1" x14ac:dyDescent="0.2">
      <c r="A518" s="443"/>
      <c r="B518" s="443"/>
      <c r="C518" s="443"/>
      <c r="D518" s="443"/>
      <c r="E518" s="443"/>
      <c r="F518" s="443"/>
      <c r="G518" s="443"/>
      <c r="H518" s="446"/>
      <c r="I518" s="446"/>
      <c r="J518" s="236">
        <f>'02-Mapa de riesgo'!G519</f>
        <v>0</v>
      </c>
      <c r="K518" s="207">
        <f>'02-Mapa de riesgo'!L519</f>
        <v>0</v>
      </c>
      <c r="L518" s="207">
        <f>'02-Mapa de riesgo'!Q519</f>
        <v>0</v>
      </c>
      <c r="M518" s="208">
        <f>'02-Mapa de riesgo'!U519</f>
        <v>0</v>
      </c>
      <c r="N518" s="208">
        <f>'02-Mapa de riesgo'!Z519</f>
        <v>0</v>
      </c>
      <c r="O518" s="449"/>
      <c r="P518" s="157"/>
      <c r="Q518" s="210">
        <f>'02-Mapa de riesgo'!AG519</f>
        <v>0</v>
      </c>
      <c r="R518" s="210">
        <f>'02-Mapa de riesgo'!AH519</f>
        <v>0</v>
      </c>
      <c r="S518" s="211">
        <f>'02-Mapa de riesgo'!AJ519</f>
        <v>0</v>
      </c>
      <c r="T518" s="156"/>
      <c r="U518" s="157"/>
      <c r="V518" s="157"/>
      <c r="W518" s="452"/>
      <c r="X518" s="59"/>
    </row>
    <row r="519" spans="1:24" ht="12.75" customHeight="1" x14ac:dyDescent="0.2">
      <c r="A519" s="444"/>
      <c r="B519" s="444"/>
      <c r="C519" s="444"/>
      <c r="D519" s="444"/>
      <c r="E519" s="444"/>
      <c r="F519" s="444"/>
      <c r="G519" s="444"/>
      <c r="H519" s="447"/>
      <c r="I519" s="447"/>
      <c r="J519" s="236">
        <f>'02-Mapa de riesgo'!G520</f>
        <v>0</v>
      </c>
      <c r="K519" s="207">
        <f>'02-Mapa de riesgo'!L520</f>
        <v>0</v>
      </c>
      <c r="L519" s="207">
        <f>'02-Mapa de riesgo'!Q520</f>
        <v>0</v>
      </c>
      <c r="M519" s="208">
        <f>'02-Mapa de riesgo'!U520</f>
        <v>0</v>
      </c>
      <c r="N519" s="208">
        <f>'02-Mapa de riesgo'!Z520</f>
        <v>0</v>
      </c>
      <c r="O519" s="450"/>
      <c r="P519" s="157"/>
      <c r="Q519" s="210">
        <f>'02-Mapa de riesgo'!AG520</f>
        <v>0</v>
      </c>
      <c r="R519" s="210">
        <f>'02-Mapa de riesgo'!AH520</f>
        <v>0</v>
      </c>
      <c r="S519" s="211">
        <f>'02-Mapa de riesgo'!AJ520</f>
        <v>0</v>
      </c>
      <c r="T519" s="156"/>
      <c r="U519" s="157"/>
      <c r="V519" s="157"/>
      <c r="W519" s="453"/>
      <c r="X519" s="59"/>
    </row>
    <row r="520" spans="1:24" ht="12.75" customHeight="1" x14ac:dyDescent="0.2">
      <c r="A520" s="454">
        <v>171</v>
      </c>
      <c r="B520" s="454">
        <f>'01-Mapa de Riesgos'!D431</f>
        <v>0</v>
      </c>
      <c r="C520" s="455">
        <f>+'01-Mapa de Riesgos'!F431</f>
        <v>0</v>
      </c>
      <c r="D520" s="455">
        <f>'01-Mapa de Riesgos'!J431</f>
        <v>0</v>
      </c>
      <c r="E520" s="456" t="str">
        <f>'01-Mapa de Riesgos'!N521</f>
        <v xml:space="preserve">     </v>
      </c>
      <c r="F520" s="442" t="str">
        <f>'02-Mapa de riesgo'!AD521</f>
        <v>LEVE</v>
      </c>
      <c r="G520" s="442">
        <f>'02-Mapa de riesgo'!AE521</f>
        <v>0</v>
      </c>
      <c r="H520" s="464"/>
      <c r="I520" s="464"/>
      <c r="J520" s="236">
        <f>'02-Mapa de riesgo'!G521</f>
        <v>0</v>
      </c>
      <c r="K520" s="207">
        <f>'02-Mapa de riesgo'!L521</f>
        <v>0</v>
      </c>
      <c r="L520" s="207">
        <f>'02-Mapa de riesgo'!Q521</f>
        <v>0</v>
      </c>
      <c r="M520" s="208">
        <f>'02-Mapa de riesgo'!U521</f>
        <v>0</v>
      </c>
      <c r="N520" s="208">
        <f>'02-Mapa de riesgo'!Z521</f>
        <v>0</v>
      </c>
      <c r="O520" s="448" t="e">
        <f>'02-Mapa de riesgo'!AB521</f>
        <v>#DIV/0!</v>
      </c>
      <c r="P520" s="157"/>
      <c r="Q520" s="210">
        <f>'02-Mapa de riesgo'!AG521</f>
        <v>0</v>
      </c>
      <c r="R520" s="210">
        <f>'02-Mapa de riesgo'!AH521</f>
        <v>0</v>
      </c>
      <c r="S520" s="211">
        <f>'02-Mapa de riesgo'!AJ521</f>
        <v>0</v>
      </c>
      <c r="T520" s="156"/>
      <c r="U520" s="157"/>
      <c r="V520" s="157"/>
      <c r="W520" s="465"/>
      <c r="X520" s="59"/>
    </row>
    <row r="521" spans="1:24" ht="12.75" customHeight="1" x14ac:dyDescent="0.2">
      <c r="A521" s="443"/>
      <c r="B521" s="443"/>
      <c r="C521" s="443"/>
      <c r="D521" s="443"/>
      <c r="E521" s="443"/>
      <c r="F521" s="443"/>
      <c r="G521" s="443"/>
      <c r="H521" s="446"/>
      <c r="I521" s="446"/>
      <c r="J521" s="236">
        <f>'02-Mapa de riesgo'!G522</f>
        <v>0</v>
      </c>
      <c r="K521" s="207">
        <f>'02-Mapa de riesgo'!L522</f>
        <v>0</v>
      </c>
      <c r="L521" s="207">
        <f>'02-Mapa de riesgo'!Q522</f>
        <v>0</v>
      </c>
      <c r="M521" s="208">
        <f>'02-Mapa de riesgo'!U522</f>
        <v>0</v>
      </c>
      <c r="N521" s="208">
        <f>'02-Mapa de riesgo'!Z522</f>
        <v>0</v>
      </c>
      <c r="O521" s="449"/>
      <c r="P521" s="157"/>
      <c r="Q521" s="210">
        <f>'02-Mapa de riesgo'!AG522</f>
        <v>0</v>
      </c>
      <c r="R521" s="210">
        <f>'02-Mapa de riesgo'!AH522</f>
        <v>0</v>
      </c>
      <c r="S521" s="211">
        <f>'02-Mapa de riesgo'!AJ522</f>
        <v>0</v>
      </c>
      <c r="T521" s="156"/>
      <c r="U521" s="157"/>
      <c r="V521" s="157"/>
      <c r="W521" s="452"/>
      <c r="X521" s="59"/>
    </row>
    <row r="522" spans="1:24" ht="12.75" customHeight="1" x14ac:dyDescent="0.2">
      <c r="A522" s="444"/>
      <c r="B522" s="444"/>
      <c r="C522" s="444"/>
      <c r="D522" s="444"/>
      <c r="E522" s="444"/>
      <c r="F522" s="444"/>
      <c r="G522" s="444"/>
      <c r="H522" s="447"/>
      <c r="I522" s="447"/>
      <c r="J522" s="236">
        <f>'02-Mapa de riesgo'!G523</f>
        <v>0</v>
      </c>
      <c r="K522" s="207">
        <f>'02-Mapa de riesgo'!L523</f>
        <v>0</v>
      </c>
      <c r="L522" s="207">
        <f>'02-Mapa de riesgo'!Q523</f>
        <v>0</v>
      </c>
      <c r="M522" s="208">
        <f>'02-Mapa de riesgo'!U523</f>
        <v>0</v>
      </c>
      <c r="N522" s="208">
        <f>'02-Mapa de riesgo'!Z523</f>
        <v>0</v>
      </c>
      <c r="O522" s="450"/>
      <c r="P522" s="157"/>
      <c r="Q522" s="210">
        <f>'02-Mapa de riesgo'!AG523</f>
        <v>0</v>
      </c>
      <c r="R522" s="210">
        <f>'02-Mapa de riesgo'!AH523</f>
        <v>0</v>
      </c>
      <c r="S522" s="211">
        <f>'02-Mapa de riesgo'!AJ523</f>
        <v>0</v>
      </c>
      <c r="T522" s="156"/>
      <c r="U522" s="157"/>
      <c r="V522" s="157"/>
      <c r="W522" s="453"/>
      <c r="X522" s="59"/>
    </row>
    <row r="523" spans="1:24" ht="12.75" customHeight="1" x14ac:dyDescent="0.2">
      <c r="A523" s="454">
        <v>172</v>
      </c>
      <c r="B523" s="454">
        <f>'01-Mapa de Riesgos'!D434</f>
        <v>0</v>
      </c>
      <c r="C523" s="455">
        <f>+'01-Mapa de Riesgos'!F434</f>
        <v>0</v>
      </c>
      <c r="D523" s="455">
        <f>'01-Mapa de Riesgos'!J434</f>
        <v>0</v>
      </c>
      <c r="E523" s="456" t="str">
        <f>'01-Mapa de Riesgos'!N524</f>
        <v xml:space="preserve">     </v>
      </c>
      <c r="F523" s="442" t="str">
        <f>'02-Mapa de riesgo'!AD524</f>
        <v>LEVE</v>
      </c>
      <c r="G523" s="442">
        <f>'02-Mapa de riesgo'!AE524</f>
        <v>0</v>
      </c>
      <c r="H523" s="464"/>
      <c r="I523" s="464"/>
      <c r="J523" s="236">
        <f>'02-Mapa de riesgo'!G524</f>
        <v>0</v>
      </c>
      <c r="K523" s="207">
        <f>'02-Mapa de riesgo'!L524</f>
        <v>0</v>
      </c>
      <c r="L523" s="207">
        <f>'02-Mapa de riesgo'!Q524</f>
        <v>0</v>
      </c>
      <c r="M523" s="208">
        <f>'02-Mapa de riesgo'!U524</f>
        <v>0</v>
      </c>
      <c r="N523" s="208">
        <f>'02-Mapa de riesgo'!Z524</f>
        <v>0</v>
      </c>
      <c r="O523" s="448" t="e">
        <f>'02-Mapa de riesgo'!AB524</f>
        <v>#DIV/0!</v>
      </c>
      <c r="P523" s="157"/>
      <c r="Q523" s="210">
        <f>'02-Mapa de riesgo'!AG524</f>
        <v>0</v>
      </c>
      <c r="R523" s="210">
        <f>'02-Mapa de riesgo'!AH524</f>
        <v>0</v>
      </c>
      <c r="S523" s="211">
        <f>'02-Mapa de riesgo'!AJ524</f>
        <v>0</v>
      </c>
      <c r="T523" s="156"/>
      <c r="U523" s="157"/>
      <c r="V523" s="157"/>
      <c r="W523" s="465"/>
      <c r="X523" s="59"/>
    </row>
    <row r="524" spans="1:24" ht="12.75" customHeight="1" x14ac:dyDescent="0.2">
      <c r="A524" s="443"/>
      <c r="B524" s="443"/>
      <c r="C524" s="443"/>
      <c r="D524" s="443"/>
      <c r="E524" s="443"/>
      <c r="F524" s="443"/>
      <c r="G524" s="443"/>
      <c r="H524" s="446"/>
      <c r="I524" s="446"/>
      <c r="J524" s="236">
        <f>'02-Mapa de riesgo'!G525</f>
        <v>0</v>
      </c>
      <c r="K524" s="207">
        <f>'02-Mapa de riesgo'!L525</f>
        <v>0</v>
      </c>
      <c r="L524" s="207">
        <f>'02-Mapa de riesgo'!Q525</f>
        <v>0</v>
      </c>
      <c r="M524" s="208">
        <f>'02-Mapa de riesgo'!U525</f>
        <v>0</v>
      </c>
      <c r="N524" s="208">
        <f>'02-Mapa de riesgo'!Z525</f>
        <v>0</v>
      </c>
      <c r="O524" s="449"/>
      <c r="P524" s="157"/>
      <c r="Q524" s="210">
        <f>'02-Mapa de riesgo'!AG525</f>
        <v>0</v>
      </c>
      <c r="R524" s="210">
        <f>'02-Mapa de riesgo'!AH525</f>
        <v>0</v>
      </c>
      <c r="S524" s="211">
        <f>'02-Mapa de riesgo'!AJ525</f>
        <v>0</v>
      </c>
      <c r="T524" s="156"/>
      <c r="U524" s="157"/>
      <c r="V524" s="157"/>
      <c r="W524" s="452"/>
      <c r="X524" s="59"/>
    </row>
    <row r="525" spans="1:24" ht="12.75" customHeight="1" x14ac:dyDescent="0.2">
      <c r="A525" s="444"/>
      <c r="B525" s="444"/>
      <c r="C525" s="444"/>
      <c r="D525" s="444"/>
      <c r="E525" s="444"/>
      <c r="F525" s="444"/>
      <c r="G525" s="444"/>
      <c r="H525" s="447"/>
      <c r="I525" s="447"/>
      <c r="J525" s="236">
        <f>'02-Mapa de riesgo'!G526</f>
        <v>0</v>
      </c>
      <c r="K525" s="207">
        <f>'02-Mapa de riesgo'!L526</f>
        <v>0</v>
      </c>
      <c r="L525" s="207">
        <f>'02-Mapa de riesgo'!Q526</f>
        <v>0</v>
      </c>
      <c r="M525" s="208">
        <f>'02-Mapa de riesgo'!U526</f>
        <v>0</v>
      </c>
      <c r="N525" s="208">
        <f>'02-Mapa de riesgo'!Z526</f>
        <v>0</v>
      </c>
      <c r="O525" s="450"/>
      <c r="P525" s="157"/>
      <c r="Q525" s="210">
        <f>'02-Mapa de riesgo'!AG526</f>
        <v>0</v>
      </c>
      <c r="R525" s="210">
        <f>'02-Mapa de riesgo'!AH526</f>
        <v>0</v>
      </c>
      <c r="S525" s="211">
        <f>'02-Mapa de riesgo'!AJ526</f>
        <v>0</v>
      </c>
      <c r="T525" s="156"/>
      <c r="U525" s="157"/>
      <c r="V525" s="157"/>
      <c r="W525" s="453"/>
      <c r="X525" s="59"/>
    </row>
    <row r="526" spans="1:24" ht="12.75" customHeight="1" x14ac:dyDescent="0.2">
      <c r="A526" s="454">
        <v>173</v>
      </c>
      <c r="B526" s="454">
        <f>'01-Mapa de Riesgos'!D437</f>
        <v>0</v>
      </c>
      <c r="C526" s="455">
        <f>+'01-Mapa de Riesgos'!F437</f>
        <v>0</v>
      </c>
      <c r="D526" s="455">
        <f>'01-Mapa de Riesgos'!J437</f>
        <v>0</v>
      </c>
      <c r="E526" s="456" t="str">
        <f>'01-Mapa de Riesgos'!N527</f>
        <v xml:space="preserve">     </v>
      </c>
      <c r="F526" s="442" t="str">
        <f>'02-Mapa de riesgo'!AD527</f>
        <v>LEVE</v>
      </c>
      <c r="G526" s="442">
        <f>'02-Mapa de riesgo'!AE527</f>
        <v>0</v>
      </c>
      <c r="H526" s="464"/>
      <c r="I526" s="464"/>
      <c r="J526" s="236">
        <f>'02-Mapa de riesgo'!G527</f>
        <v>0</v>
      </c>
      <c r="K526" s="207">
        <f>'02-Mapa de riesgo'!L527</f>
        <v>0</v>
      </c>
      <c r="L526" s="207">
        <f>'02-Mapa de riesgo'!Q527</f>
        <v>0</v>
      </c>
      <c r="M526" s="208">
        <f>'02-Mapa de riesgo'!U527</f>
        <v>0</v>
      </c>
      <c r="N526" s="208">
        <f>'02-Mapa de riesgo'!Z527</f>
        <v>0</v>
      </c>
      <c r="O526" s="448" t="e">
        <f>'02-Mapa de riesgo'!AB527</f>
        <v>#DIV/0!</v>
      </c>
      <c r="P526" s="157"/>
      <c r="Q526" s="210">
        <f>'02-Mapa de riesgo'!AG527</f>
        <v>0</v>
      </c>
      <c r="R526" s="210">
        <f>'02-Mapa de riesgo'!AH527</f>
        <v>0</v>
      </c>
      <c r="S526" s="211">
        <f>'02-Mapa de riesgo'!AJ527</f>
        <v>0</v>
      </c>
      <c r="T526" s="156"/>
      <c r="U526" s="157"/>
      <c r="V526" s="157"/>
      <c r="W526" s="465"/>
      <c r="X526" s="59"/>
    </row>
    <row r="527" spans="1:24" ht="12.75" customHeight="1" x14ac:dyDescent="0.2">
      <c r="A527" s="443"/>
      <c r="B527" s="443"/>
      <c r="C527" s="443"/>
      <c r="D527" s="443"/>
      <c r="E527" s="443"/>
      <c r="F527" s="443"/>
      <c r="G527" s="443"/>
      <c r="H527" s="446"/>
      <c r="I527" s="446"/>
      <c r="J527" s="236">
        <f>'02-Mapa de riesgo'!G528</f>
        <v>0</v>
      </c>
      <c r="K527" s="207">
        <f>'02-Mapa de riesgo'!L528</f>
        <v>0</v>
      </c>
      <c r="L527" s="207">
        <f>'02-Mapa de riesgo'!Q528</f>
        <v>0</v>
      </c>
      <c r="M527" s="208">
        <f>'02-Mapa de riesgo'!U528</f>
        <v>0</v>
      </c>
      <c r="N527" s="208">
        <f>'02-Mapa de riesgo'!Z528</f>
        <v>0</v>
      </c>
      <c r="O527" s="449"/>
      <c r="P527" s="157"/>
      <c r="Q527" s="210">
        <f>'02-Mapa de riesgo'!AG528</f>
        <v>0</v>
      </c>
      <c r="R527" s="210">
        <f>'02-Mapa de riesgo'!AH528</f>
        <v>0</v>
      </c>
      <c r="S527" s="211">
        <f>'02-Mapa de riesgo'!AJ528</f>
        <v>0</v>
      </c>
      <c r="T527" s="156"/>
      <c r="U527" s="157"/>
      <c r="V527" s="157"/>
      <c r="W527" s="452"/>
      <c r="X527" s="59"/>
    </row>
    <row r="528" spans="1:24" ht="12.75" customHeight="1" x14ac:dyDescent="0.2">
      <c r="A528" s="444"/>
      <c r="B528" s="444"/>
      <c r="C528" s="444"/>
      <c r="D528" s="444"/>
      <c r="E528" s="444"/>
      <c r="F528" s="444"/>
      <c r="G528" s="444"/>
      <c r="H528" s="447"/>
      <c r="I528" s="447"/>
      <c r="J528" s="236">
        <f>'02-Mapa de riesgo'!G529</f>
        <v>0</v>
      </c>
      <c r="K528" s="207">
        <f>'02-Mapa de riesgo'!L529</f>
        <v>0</v>
      </c>
      <c r="L528" s="207">
        <f>'02-Mapa de riesgo'!Q529</f>
        <v>0</v>
      </c>
      <c r="M528" s="208">
        <f>'02-Mapa de riesgo'!U529</f>
        <v>0</v>
      </c>
      <c r="N528" s="208">
        <f>'02-Mapa de riesgo'!Z529</f>
        <v>0</v>
      </c>
      <c r="O528" s="450"/>
      <c r="P528" s="157"/>
      <c r="Q528" s="210">
        <f>'02-Mapa de riesgo'!AG529</f>
        <v>0</v>
      </c>
      <c r="R528" s="210">
        <f>'02-Mapa de riesgo'!AH529</f>
        <v>0</v>
      </c>
      <c r="S528" s="211">
        <f>'02-Mapa de riesgo'!AJ529</f>
        <v>0</v>
      </c>
      <c r="T528" s="156"/>
      <c r="U528" s="157"/>
      <c r="V528" s="157"/>
      <c r="W528" s="453"/>
      <c r="X528" s="59"/>
    </row>
    <row r="529" spans="1:24" ht="12.75" customHeight="1" x14ac:dyDescent="0.2">
      <c r="A529" s="454">
        <v>174</v>
      </c>
      <c r="B529" s="454">
        <f>'01-Mapa de Riesgos'!D440</f>
        <v>0</v>
      </c>
      <c r="C529" s="455">
        <f>+'01-Mapa de Riesgos'!F440</f>
        <v>0</v>
      </c>
      <c r="D529" s="455">
        <f>'01-Mapa de Riesgos'!J440</f>
        <v>0</v>
      </c>
      <c r="E529" s="456" t="str">
        <f>'01-Mapa de Riesgos'!N530</f>
        <v xml:space="preserve">     </v>
      </c>
      <c r="F529" s="442" t="str">
        <f>'02-Mapa de riesgo'!AD530</f>
        <v>LEVE</v>
      </c>
      <c r="G529" s="442">
        <f>'02-Mapa de riesgo'!AE530</f>
        <v>0</v>
      </c>
      <c r="H529" s="463"/>
      <c r="I529" s="464"/>
      <c r="J529" s="236">
        <f>'02-Mapa de riesgo'!G530</f>
        <v>0</v>
      </c>
      <c r="K529" s="207">
        <f>'02-Mapa de riesgo'!L530</f>
        <v>0</v>
      </c>
      <c r="L529" s="207">
        <f>'02-Mapa de riesgo'!Q530</f>
        <v>0</v>
      </c>
      <c r="M529" s="208">
        <f>'02-Mapa de riesgo'!U530</f>
        <v>0</v>
      </c>
      <c r="N529" s="208">
        <f>'02-Mapa de riesgo'!Z530</f>
        <v>0</v>
      </c>
      <c r="O529" s="448" t="e">
        <f>'02-Mapa de riesgo'!AB530</f>
        <v>#DIV/0!</v>
      </c>
      <c r="P529" s="157"/>
      <c r="Q529" s="210">
        <f>'02-Mapa de riesgo'!AG530</f>
        <v>0</v>
      </c>
      <c r="R529" s="210">
        <f>'02-Mapa de riesgo'!AH530</f>
        <v>0</v>
      </c>
      <c r="S529" s="211">
        <f>'02-Mapa de riesgo'!AJ530</f>
        <v>0</v>
      </c>
      <c r="T529" s="156"/>
      <c r="U529" s="157"/>
      <c r="V529" s="157"/>
      <c r="W529" s="465"/>
      <c r="X529" s="59"/>
    </row>
    <row r="530" spans="1:24" ht="12.75" customHeight="1" x14ac:dyDescent="0.2">
      <c r="A530" s="443"/>
      <c r="B530" s="443"/>
      <c r="C530" s="443"/>
      <c r="D530" s="443"/>
      <c r="E530" s="443"/>
      <c r="F530" s="443"/>
      <c r="G530" s="443"/>
      <c r="H530" s="446"/>
      <c r="I530" s="446"/>
      <c r="J530" s="236">
        <f>'02-Mapa de riesgo'!G531</f>
        <v>0</v>
      </c>
      <c r="K530" s="207">
        <f>'02-Mapa de riesgo'!L531</f>
        <v>0</v>
      </c>
      <c r="L530" s="207">
        <f>'02-Mapa de riesgo'!Q531</f>
        <v>0</v>
      </c>
      <c r="M530" s="208">
        <f>'02-Mapa de riesgo'!U531</f>
        <v>0</v>
      </c>
      <c r="N530" s="208">
        <f>'02-Mapa de riesgo'!Z531</f>
        <v>0</v>
      </c>
      <c r="O530" s="449"/>
      <c r="P530" s="157"/>
      <c r="Q530" s="210">
        <f>'02-Mapa de riesgo'!AG531</f>
        <v>0</v>
      </c>
      <c r="R530" s="210">
        <f>'02-Mapa de riesgo'!AH531</f>
        <v>0</v>
      </c>
      <c r="S530" s="211">
        <f>'02-Mapa de riesgo'!AJ531</f>
        <v>0</v>
      </c>
      <c r="T530" s="156"/>
      <c r="U530" s="157"/>
      <c r="V530" s="157"/>
      <c r="W530" s="452"/>
      <c r="X530" s="59"/>
    </row>
    <row r="531" spans="1:24" ht="12.75" customHeight="1" x14ac:dyDescent="0.2">
      <c r="A531" s="444"/>
      <c r="B531" s="444"/>
      <c r="C531" s="444"/>
      <c r="D531" s="444"/>
      <c r="E531" s="444"/>
      <c r="F531" s="444"/>
      <c r="G531" s="444"/>
      <c r="H531" s="447"/>
      <c r="I531" s="447"/>
      <c r="J531" s="236">
        <f>'02-Mapa de riesgo'!G532</f>
        <v>0</v>
      </c>
      <c r="K531" s="207">
        <f>'02-Mapa de riesgo'!L532</f>
        <v>0</v>
      </c>
      <c r="L531" s="207">
        <f>'02-Mapa de riesgo'!Q532</f>
        <v>0</v>
      </c>
      <c r="M531" s="208">
        <f>'02-Mapa de riesgo'!U532</f>
        <v>0</v>
      </c>
      <c r="N531" s="208">
        <f>'02-Mapa de riesgo'!Z532</f>
        <v>0</v>
      </c>
      <c r="O531" s="450"/>
      <c r="P531" s="157"/>
      <c r="Q531" s="210">
        <f>'02-Mapa de riesgo'!AG532</f>
        <v>0</v>
      </c>
      <c r="R531" s="210">
        <f>'02-Mapa de riesgo'!AH532</f>
        <v>0</v>
      </c>
      <c r="S531" s="211">
        <f>'02-Mapa de riesgo'!AJ532</f>
        <v>0</v>
      </c>
      <c r="T531" s="156"/>
      <c r="U531" s="157"/>
      <c r="V531" s="157"/>
      <c r="W531" s="453"/>
      <c r="X531" s="59"/>
    </row>
    <row r="532" spans="1:24" ht="12.75" customHeight="1" x14ac:dyDescent="0.2">
      <c r="A532" s="454">
        <v>175</v>
      </c>
      <c r="B532" s="454">
        <f>'01-Mapa de Riesgos'!D443</f>
        <v>0</v>
      </c>
      <c r="C532" s="455">
        <f>+'01-Mapa de Riesgos'!F443</f>
        <v>0</v>
      </c>
      <c r="D532" s="455">
        <f>'01-Mapa de Riesgos'!J443</f>
        <v>0</v>
      </c>
      <c r="E532" s="456" t="str">
        <f>'01-Mapa de Riesgos'!N533</f>
        <v xml:space="preserve">     </v>
      </c>
      <c r="F532" s="442" t="str">
        <f>'02-Mapa de riesgo'!AD533</f>
        <v>LEVE</v>
      </c>
      <c r="G532" s="442">
        <f>'02-Mapa de riesgo'!AE533</f>
        <v>0</v>
      </c>
      <c r="H532" s="463"/>
      <c r="I532" s="464"/>
      <c r="J532" s="236">
        <f>'02-Mapa de riesgo'!G533</f>
        <v>0</v>
      </c>
      <c r="K532" s="207">
        <f>'02-Mapa de riesgo'!L533</f>
        <v>0</v>
      </c>
      <c r="L532" s="207">
        <f>'02-Mapa de riesgo'!Q533</f>
        <v>0</v>
      </c>
      <c r="M532" s="208">
        <f>'02-Mapa de riesgo'!U533</f>
        <v>0</v>
      </c>
      <c r="N532" s="208">
        <f>'02-Mapa de riesgo'!Z533</f>
        <v>0</v>
      </c>
      <c r="O532" s="448" t="e">
        <f>'02-Mapa de riesgo'!AB533</f>
        <v>#DIV/0!</v>
      </c>
      <c r="P532" s="157"/>
      <c r="Q532" s="210">
        <f>'02-Mapa de riesgo'!AG533</f>
        <v>0</v>
      </c>
      <c r="R532" s="210">
        <f>'02-Mapa de riesgo'!AH533</f>
        <v>0</v>
      </c>
      <c r="S532" s="211">
        <f>'02-Mapa de riesgo'!AJ533</f>
        <v>0</v>
      </c>
      <c r="T532" s="156"/>
      <c r="U532" s="157"/>
      <c r="V532" s="157"/>
      <c r="W532" s="465"/>
      <c r="X532" s="59"/>
    </row>
    <row r="533" spans="1:24" ht="12.75" customHeight="1" x14ac:dyDescent="0.2">
      <c r="A533" s="443"/>
      <c r="B533" s="443"/>
      <c r="C533" s="443"/>
      <c r="D533" s="443"/>
      <c r="E533" s="443"/>
      <c r="F533" s="443"/>
      <c r="G533" s="443"/>
      <c r="H533" s="446"/>
      <c r="I533" s="446"/>
      <c r="J533" s="236">
        <f>'02-Mapa de riesgo'!G534</f>
        <v>0</v>
      </c>
      <c r="K533" s="207">
        <f>'02-Mapa de riesgo'!L534</f>
        <v>0</v>
      </c>
      <c r="L533" s="207">
        <f>'02-Mapa de riesgo'!Q534</f>
        <v>0</v>
      </c>
      <c r="M533" s="208">
        <f>'02-Mapa de riesgo'!U534</f>
        <v>0</v>
      </c>
      <c r="N533" s="208">
        <f>'02-Mapa de riesgo'!Z534</f>
        <v>0</v>
      </c>
      <c r="O533" s="449"/>
      <c r="P533" s="157"/>
      <c r="Q533" s="210">
        <f>'02-Mapa de riesgo'!AG534</f>
        <v>0</v>
      </c>
      <c r="R533" s="210">
        <f>'02-Mapa de riesgo'!AH534</f>
        <v>0</v>
      </c>
      <c r="S533" s="211">
        <f>'02-Mapa de riesgo'!AJ534</f>
        <v>0</v>
      </c>
      <c r="T533" s="156"/>
      <c r="U533" s="157"/>
      <c r="V533" s="157"/>
      <c r="W533" s="452"/>
      <c r="X533" s="59"/>
    </row>
    <row r="534" spans="1:24" ht="12.75" customHeight="1" x14ac:dyDescent="0.2">
      <c r="A534" s="444"/>
      <c r="B534" s="444"/>
      <c r="C534" s="444"/>
      <c r="D534" s="444"/>
      <c r="E534" s="444"/>
      <c r="F534" s="444"/>
      <c r="G534" s="444"/>
      <c r="H534" s="447"/>
      <c r="I534" s="447"/>
      <c r="J534" s="236">
        <f>'02-Mapa de riesgo'!G535</f>
        <v>0</v>
      </c>
      <c r="K534" s="207">
        <f>'02-Mapa de riesgo'!L535</f>
        <v>0</v>
      </c>
      <c r="L534" s="207">
        <f>'02-Mapa de riesgo'!Q535</f>
        <v>0</v>
      </c>
      <c r="M534" s="208">
        <f>'02-Mapa de riesgo'!U535</f>
        <v>0</v>
      </c>
      <c r="N534" s="208">
        <f>'02-Mapa de riesgo'!Z535</f>
        <v>0</v>
      </c>
      <c r="O534" s="450"/>
      <c r="P534" s="157"/>
      <c r="Q534" s="210">
        <f>'02-Mapa de riesgo'!AG535</f>
        <v>0</v>
      </c>
      <c r="R534" s="210">
        <f>'02-Mapa de riesgo'!AH535</f>
        <v>0</v>
      </c>
      <c r="S534" s="211">
        <f>'02-Mapa de riesgo'!AJ535</f>
        <v>0</v>
      </c>
      <c r="T534" s="156"/>
      <c r="U534" s="157"/>
      <c r="V534" s="157"/>
      <c r="W534" s="453"/>
      <c r="X534" s="59"/>
    </row>
    <row r="535" spans="1:24" ht="12.75" customHeight="1" x14ac:dyDescent="0.2">
      <c r="A535" s="454">
        <v>176</v>
      </c>
      <c r="B535" s="454">
        <f>'01-Mapa de Riesgos'!D446</f>
        <v>0</v>
      </c>
      <c r="C535" s="455">
        <f>+'01-Mapa de Riesgos'!F446</f>
        <v>0</v>
      </c>
      <c r="D535" s="455">
        <f>'01-Mapa de Riesgos'!J446</f>
        <v>0</v>
      </c>
      <c r="E535" s="456" t="str">
        <f>'01-Mapa de Riesgos'!N536</f>
        <v xml:space="preserve">     </v>
      </c>
      <c r="F535" s="442" t="str">
        <f>'02-Mapa de riesgo'!AD536</f>
        <v>LEVE</v>
      </c>
      <c r="G535" s="442">
        <f>'02-Mapa de riesgo'!AE536</f>
        <v>0</v>
      </c>
      <c r="H535" s="464"/>
      <c r="I535" s="464"/>
      <c r="J535" s="236">
        <f>'02-Mapa de riesgo'!G536</f>
        <v>0</v>
      </c>
      <c r="K535" s="207">
        <f>'02-Mapa de riesgo'!L536</f>
        <v>0</v>
      </c>
      <c r="L535" s="207">
        <f>'02-Mapa de riesgo'!Q536</f>
        <v>0</v>
      </c>
      <c r="M535" s="208">
        <f>'02-Mapa de riesgo'!U536</f>
        <v>0</v>
      </c>
      <c r="N535" s="208">
        <f>'02-Mapa de riesgo'!Z536</f>
        <v>0</v>
      </c>
      <c r="O535" s="448" t="e">
        <f>'02-Mapa de riesgo'!AB536</f>
        <v>#DIV/0!</v>
      </c>
      <c r="P535" s="157"/>
      <c r="Q535" s="210">
        <f>'02-Mapa de riesgo'!AG536</f>
        <v>0</v>
      </c>
      <c r="R535" s="210">
        <f>'02-Mapa de riesgo'!AH536</f>
        <v>0</v>
      </c>
      <c r="S535" s="211">
        <f>'02-Mapa de riesgo'!AJ536</f>
        <v>0</v>
      </c>
      <c r="T535" s="156"/>
      <c r="U535" s="157"/>
      <c r="V535" s="157"/>
      <c r="W535" s="465"/>
      <c r="X535" s="59"/>
    </row>
    <row r="536" spans="1:24" ht="12.75" customHeight="1" x14ac:dyDescent="0.2">
      <c r="A536" s="443"/>
      <c r="B536" s="443"/>
      <c r="C536" s="443"/>
      <c r="D536" s="443"/>
      <c r="E536" s="443"/>
      <c r="F536" s="443"/>
      <c r="G536" s="443"/>
      <c r="H536" s="446"/>
      <c r="I536" s="446"/>
      <c r="J536" s="236">
        <f>'02-Mapa de riesgo'!G537</f>
        <v>0</v>
      </c>
      <c r="K536" s="207">
        <f>'02-Mapa de riesgo'!L537</f>
        <v>0</v>
      </c>
      <c r="L536" s="207">
        <f>'02-Mapa de riesgo'!Q537</f>
        <v>0</v>
      </c>
      <c r="M536" s="208">
        <f>'02-Mapa de riesgo'!U537</f>
        <v>0</v>
      </c>
      <c r="N536" s="208">
        <f>'02-Mapa de riesgo'!Z537</f>
        <v>0</v>
      </c>
      <c r="O536" s="449"/>
      <c r="P536" s="157"/>
      <c r="Q536" s="210">
        <f>'02-Mapa de riesgo'!AG537</f>
        <v>0</v>
      </c>
      <c r="R536" s="210">
        <f>'02-Mapa de riesgo'!AH537</f>
        <v>0</v>
      </c>
      <c r="S536" s="211">
        <f>'02-Mapa de riesgo'!AJ537</f>
        <v>0</v>
      </c>
      <c r="T536" s="156"/>
      <c r="U536" s="157"/>
      <c r="V536" s="157"/>
      <c r="W536" s="452"/>
      <c r="X536" s="59"/>
    </row>
    <row r="537" spans="1:24" ht="12.75" customHeight="1" x14ac:dyDescent="0.2">
      <c r="A537" s="444"/>
      <c r="B537" s="444"/>
      <c r="C537" s="444"/>
      <c r="D537" s="444"/>
      <c r="E537" s="444"/>
      <c r="F537" s="444"/>
      <c r="G537" s="444"/>
      <c r="H537" s="447"/>
      <c r="I537" s="447"/>
      <c r="J537" s="236">
        <f>'02-Mapa de riesgo'!G538</f>
        <v>0</v>
      </c>
      <c r="K537" s="207">
        <f>'02-Mapa de riesgo'!L538</f>
        <v>0</v>
      </c>
      <c r="L537" s="207">
        <f>'02-Mapa de riesgo'!Q538</f>
        <v>0</v>
      </c>
      <c r="M537" s="208">
        <f>'02-Mapa de riesgo'!U538</f>
        <v>0</v>
      </c>
      <c r="N537" s="208">
        <f>'02-Mapa de riesgo'!Z538</f>
        <v>0</v>
      </c>
      <c r="O537" s="450"/>
      <c r="P537" s="157"/>
      <c r="Q537" s="210">
        <f>'02-Mapa de riesgo'!AG538</f>
        <v>0</v>
      </c>
      <c r="R537" s="210">
        <f>'02-Mapa de riesgo'!AH538</f>
        <v>0</v>
      </c>
      <c r="S537" s="211">
        <f>'02-Mapa de riesgo'!AJ538</f>
        <v>0</v>
      </c>
      <c r="T537" s="156"/>
      <c r="U537" s="157"/>
      <c r="V537" s="157"/>
      <c r="W537" s="453"/>
      <c r="X537" s="59"/>
    </row>
    <row r="538" spans="1:24" ht="12.75" customHeight="1" x14ac:dyDescent="0.2">
      <c r="A538" s="457">
        <v>177</v>
      </c>
      <c r="B538" s="454">
        <f>'01-Mapa de Riesgos'!D449</f>
        <v>0</v>
      </c>
      <c r="C538" s="455">
        <f>+'01-Mapa de Riesgos'!F449</f>
        <v>0</v>
      </c>
      <c r="D538" s="455">
        <f>'01-Mapa de Riesgos'!J449</f>
        <v>0</v>
      </c>
      <c r="E538" s="456" t="str">
        <f>'01-Mapa de Riesgos'!N539</f>
        <v xml:space="preserve">     </v>
      </c>
      <c r="F538" s="442" t="str">
        <f>'02-Mapa de riesgo'!AD539</f>
        <v>LEVE</v>
      </c>
      <c r="G538" s="442">
        <f>'02-Mapa de riesgo'!AE539</f>
        <v>0</v>
      </c>
      <c r="H538" s="464"/>
      <c r="I538" s="464"/>
      <c r="J538" s="236">
        <f>'02-Mapa de riesgo'!G539</f>
        <v>0</v>
      </c>
      <c r="K538" s="207">
        <f>'02-Mapa de riesgo'!L539</f>
        <v>0</v>
      </c>
      <c r="L538" s="207">
        <f>'02-Mapa de riesgo'!Q539</f>
        <v>0</v>
      </c>
      <c r="M538" s="208">
        <f>'02-Mapa de riesgo'!U539</f>
        <v>0</v>
      </c>
      <c r="N538" s="208">
        <f>'02-Mapa de riesgo'!Z539</f>
        <v>0</v>
      </c>
      <c r="O538" s="448" t="e">
        <f>'02-Mapa de riesgo'!AB539</f>
        <v>#DIV/0!</v>
      </c>
      <c r="P538" s="157"/>
      <c r="Q538" s="210">
        <f>'02-Mapa de riesgo'!AG539</f>
        <v>0</v>
      </c>
      <c r="R538" s="210">
        <f>'02-Mapa de riesgo'!AH539</f>
        <v>0</v>
      </c>
      <c r="S538" s="211">
        <f>'02-Mapa de riesgo'!AJ539</f>
        <v>0</v>
      </c>
      <c r="T538" s="156"/>
      <c r="U538" s="157"/>
      <c r="V538" s="157"/>
      <c r="W538" s="465"/>
      <c r="X538" s="59"/>
    </row>
    <row r="539" spans="1:24" ht="12.75" customHeight="1" x14ac:dyDescent="0.2">
      <c r="A539" s="443"/>
      <c r="B539" s="443"/>
      <c r="C539" s="443"/>
      <c r="D539" s="443"/>
      <c r="E539" s="443"/>
      <c r="F539" s="443"/>
      <c r="G539" s="443"/>
      <c r="H539" s="446"/>
      <c r="I539" s="446"/>
      <c r="J539" s="236">
        <f>'02-Mapa de riesgo'!G540</f>
        <v>0</v>
      </c>
      <c r="K539" s="207">
        <f>'02-Mapa de riesgo'!L540</f>
        <v>0</v>
      </c>
      <c r="L539" s="207">
        <f>'02-Mapa de riesgo'!Q540</f>
        <v>0</v>
      </c>
      <c r="M539" s="208">
        <f>'02-Mapa de riesgo'!U540</f>
        <v>0</v>
      </c>
      <c r="N539" s="208">
        <f>'02-Mapa de riesgo'!Z540</f>
        <v>0</v>
      </c>
      <c r="O539" s="449"/>
      <c r="P539" s="157"/>
      <c r="Q539" s="210">
        <f>'02-Mapa de riesgo'!AG540</f>
        <v>0</v>
      </c>
      <c r="R539" s="210">
        <f>'02-Mapa de riesgo'!AH540</f>
        <v>0</v>
      </c>
      <c r="S539" s="211">
        <f>'02-Mapa de riesgo'!AJ540</f>
        <v>0</v>
      </c>
      <c r="T539" s="156"/>
      <c r="U539" s="157"/>
      <c r="V539" s="157"/>
      <c r="W539" s="452"/>
      <c r="X539" s="59"/>
    </row>
    <row r="540" spans="1:24" ht="12.75" customHeight="1" x14ac:dyDescent="0.2">
      <c r="A540" s="444"/>
      <c r="B540" s="444"/>
      <c r="C540" s="444"/>
      <c r="D540" s="444"/>
      <c r="E540" s="444"/>
      <c r="F540" s="444"/>
      <c r="G540" s="444"/>
      <c r="H540" s="447"/>
      <c r="I540" s="447"/>
      <c r="J540" s="236">
        <f>'02-Mapa de riesgo'!G541</f>
        <v>0</v>
      </c>
      <c r="K540" s="207">
        <f>'02-Mapa de riesgo'!L541</f>
        <v>0</v>
      </c>
      <c r="L540" s="207">
        <f>'02-Mapa de riesgo'!Q541</f>
        <v>0</v>
      </c>
      <c r="M540" s="208">
        <f>'02-Mapa de riesgo'!U541</f>
        <v>0</v>
      </c>
      <c r="N540" s="208">
        <f>'02-Mapa de riesgo'!Z541</f>
        <v>0</v>
      </c>
      <c r="O540" s="450"/>
      <c r="P540" s="157"/>
      <c r="Q540" s="210">
        <f>'02-Mapa de riesgo'!AG541</f>
        <v>0</v>
      </c>
      <c r="R540" s="210">
        <f>'02-Mapa de riesgo'!AH541</f>
        <v>0</v>
      </c>
      <c r="S540" s="211">
        <f>'02-Mapa de riesgo'!AJ541</f>
        <v>0</v>
      </c>
      <c r="T540" s="156"/>
      <c r="U540" s="157"/>
      <c r="V540" s="157"/>
      <c r="W540" s="453"/>
      <c r="X540" s="59"/>
    </row>
    <row r="541" spans="1:24" ht="12.75" customHeight="1" x14ac:dyDescent="0.2">
      <c r="A541" s="454">
        <v>178</v>
      </c>
      <c r="B541" s="454">
        <f>'01-Mapa de Riesgos'!D452</f>
        <v>0</v>
      </c>
      <c r="C541" s="455">
        <f>+'01-Mapa de Riesgos'!F452</f>
        <v>0</v>
      </c>
      <c r="D541" s="455">
        <f>'01-Mapa de Riesgos'!J452</f>
        <v>0</v>
      </c>
      <c r="E541" s="456" t="str">
        <f>'01-Mapa de Riesgos'!N542</f>
        <v xml:space="preserve">     </v>
      </c>
      <c r="F541" s="442" t="str">
        <f>'02-Mapa de riesgo'!AD542</f>
        <v>LEVE</v>
      </c>
      <c r="G541" s="442">
        <f>'02-Mapa de riesgo'!AE542</f>
        <v>0</v>
      </c>
      <c r="H541" s="463"/>
      <c r="I541" s="464"/>
      <c r="J541" s="236">
        <f>'02-Mapa de riesgo'!G542</f>
        <v>0</v>
      </c>
      <c r="K541" s="207">
        <f>'02-Mapa de riesgo'!L542</f>
        <v>0</v>
      </c>
      <c r="L541" s="207">
        <f>'02-Mapa de riesgo'!Q542</f>
        <v>0</v>
      </c>
      <c r="M541" s="208">
        <f>'02-Mapa de riesgo'!U542</f>
        <v>0</v>
      </c>
      <c r="N541" s="208">
        <f>'02-Mapa de riesgo'!Z542</f>
        <v>0</v>
      </c>
      <c r="O541" s="448" t="e">
        <f>'02-Mapa de riesgo'!AB542</f>
        <v>#DIV/0!</v>
      </c>
      <c r="P541" s="157"/>
      <c r="Q541" s="210">
        <f>'02-Mapa de riesgo'!AG542</f>
        <v>0</v>
      </c>
      <c r="R541" s="210">
        <f>'02-Mapa de riesgo'!AH542</f>
        <v>0</v>
      </c>
      <c r="S541" s="211">
        <f>'02-Mapa de riesgo'!AJ542</f>
        <v>0</v>
      </c>
      <c r="T541" s="156"/>
      <c r="U541" s="157"/>
      <c r="V541" s="157"/>
      <c r="W541" s="465"/>
      <c r="X541" s="59"/>
    </row>
    <row r="542" spans="1:24" ht="12.75" customHeight="1" x14ac:dyDescent="0.2">
      <c r="A542" s="443"/>
      <c r="B542" s="443"/>
      <c r="C542" s="443"/>
      <c r="D542" s="443"/>
      <c r="E542" s="443"/>
      <c r="F542" s="443"/>
      <c r="G542" s="443"/>
      <c r="H542" s="446"/>
      <c r="I542" s="446"/>
      <c r="J542" s="236">
        <f>'02-Mapa de riesgo'!G543</f>
        <v>0</v>
      </c>
      <c r="K542" s="207">
        <f>'02-Mapa de riesgo'!L543</f>
        <v>0</v>
      </c>
      <c r="L542" s="207">
        <f>'02-Mapa de riesgo'!Q543</f>
        <v>0</v>
      </c>
      <c r="M542" s="208">
        <f>'02-Mapa de riesgo'!U543</f>
        <v>0</v>
      </c>
      <c r="N542" s="208">
        <f>'02-Mapa de riesgo'!Z543</f>
        <v>0</v>
      </c>
      <c r="O542" s="449"/>
      <c r="P542" s="157"/>
      <c r="Q542" s="210">
        <f>'02-Mapa de riesgo'!AG543</f>
        <v>0</v>
      </c>
      <c r="R542" s="210">
        <f>'02-Mapa de riesgo'!AH543</f>
        <v>0</v>
      </c>
      <c r="S542" s="211">
        <f>'02-Mapa de riesgo'!AJ543</f>
        <v>0</v>
      </c>
      <c r="T542" s="156"/>
      <c r="U542" s="157"/>
      <c r="V542" s="157"/>
      <c r="W542" s="452"/>
      <c r="X542" s="59"/>
    </row>
    <row r="543" spans="1:24" ht="12.75" customHeight="1" x14ac:dyDescent="0.2">
      <c r="A543" s="444"/>
      <c r="B543" s="444"/>
      <c r="C543" s="444"/>
      <c r="D543" s="444"/>
      <c r="E543" s="444"/>
      <c r="F543" s="444"/>
      <c r="G543" s="444"/>
      <c r="H543" s="447"/>
      <c r="I543" s="447"/>
      <c r="J543" s="236">
        <f>'02-Mapa de riesgo'!G544</f>
        <v>0</v>
      </c>
      <c r="K543" s="207">
        <f>'02-Mapa de riesgo'!L544</f>
        <v>0</v>
      </c>
      <c r="L543" s="207">
        <f>'02-Mapa de riesgo'!Q544</f>
        <v>0</v>
      </c>
      <c r="M543" s="208">
        <f>'02-Mapa de riesgo'!U544</f>
        <v>0</v>
      </c>
      <c r="N543" s="208">
        <f>'02-Mapa de riesgo'!Z544</f>
        <v>0</v>
      </c>
      <c r="O543" s="450"/>
      <c r="P543" s="157"/>
      <c r="Q543" s="210">
        <f>'02-Mapa de riesgo'!AG544</f>
        <v>0</v>
      </c>
      <c r="R543" s="210">
        <f>'02-Mapa de riesgo'!AH544</f>
        <v>0</v>
      </c>
      <c r="S543" s="211">
        <f>'02-Mapa de riesgo'!AJ544</f>
        <v>0</v>
      </c>
      <c r="T543" s="156"/>
      <c r="U543" s="157"/>
      <c r="V543" s="157"/>
      <c r="W543" s="453"/>
      <c r="X543" s="59"/>
    </row>
    <row r="544" spans="1:24" ht="12.75" customHeight="1" x14ac:dyDescent="0.2">
      <c r="A544" s="454">
        <v>179</v>
      </c>
      <c r="B544" s="454">
        <f>'01-Mapa de Riesgos'!D455</f>
        <v>0</v>
      </c>
      <c r="C544" s="455">
        <f>+'01-Mapa de Riesgos'!F455</f>
        <v>0</v>
      </c>
      <c r="D544" s="455">
        <f>'01-Mapa de Riesgos'!J455</f>
        <v>0</v>
      </c>
      <c r="E544" s="456" t="str">
        <f>'01-Mapa de Riesgos'!N545</f>
        <v xml:space="preserve">     </v>
      </c>
      <c r="F544" s="442" t="str">
        <f>'02-Mapa de riesgo'!AD545</f>
        <v>LEVE</v>
      </c>
      <c r="G544" s="442">
        <f>'02-Mapa de riesgo'!AE545</f>
        <v>0</v>
      </c>
      <c r="H544" s="464"/>
      <c r="I544" s="464"/>
      <c r="J544" s="236">
        <f>'02-Mapa de riesgo'!G545</f>
        <v>0</v>
      </c>
      <c r="K544" s="207">
        <f>'02-Mapa de riesgo'!L545</f>
        <v>0</v>
      </c>
      <c r="L544" s="207">
        <f>'02-Mapa de riesgo'!Q545</f>
        <v>0</v>
      </c>
      <c r="M544" s="208">
        <f>'02-Mapa de riesgo'!U545</f>
        <v>0</v>
      </c>
      <c r="N544" s="208">
        <f>'02-Mapa de riesgo'!Z545</f>
        <v>0</v>
      </c>
      <c r="O544" s="448" t="e">
        <f>'02-Mapa de riesgo'!AB545</f>
        <v>#DIV/0!</v>
      </c>
      <c r="P544" s="157"/>
      <c r="Q544" s="210">
        <f>'02-Mapa de riesgo'!AG545</f>
        <v>0</v>
      </c>
      <c r="R544" s="210">
        <f>'02-Mapa de riesgo'!AH545</f>
        <v>0</v>
      </c>
      <c r="S544" s="211">
        <f>'02-Mapa de riesgo'!AJ545</f>
        <v>0</v>
      </c>
      <c r="T544" s="156"/>
      <c r="U544" s="157"/>
      <c r="V544" s="157"/>
      <c r="W544" s="465"/>
      <c r="X544" s="59"/>
    </row>
    <row r="545" spans="1:24" ht="12.75" customHeight="1" x14ac:dyDescent="0.2">
      <c r="A545" s="443"/>
      <c r="B545" s="443"/>
      <c r="C545" s="443"/>
      <c r="D545" s="443"/>
      <c r="E545" s="443"/>
      <c r="F545" s="443"/>
      <c r="G545" s="443"/>
      <c r="H545" s="446"/>
      <c r="I545" s="446"/>
      <c r="J545" s="236">
        <f>'02-Mapa de riesgo'!G546</f>
        <v>0</v>
      </c>
      <c r="K545" s="207">
        <f>'02-Mapa de riesgo'!L546</f>
        <v>0</v>
      </c>
      <c r="L545" s="207">
        <f>'02-Mapa de riesgo'!Q546</f>
        <v>0</v>
      </c>
      <c r="M545" s="208">
        <f>'02-Mapa de riesgo'!U546</f>
        <v>0</v>
      </c>
      <c r="N545" s="208">
        <f>'02-Mapa de riesgo'!Z546</f>
        <v>0</v>
      </c>
      <c r="O545" s="449"/>
      <c r="P545" s="157"/>
      <c r="Q545" s="210">
        <f>'02-Mapa de riesgo'!AG546</f>
        <v>0</v>
      </c>
      <c r="R545" s="210">
        <f>'02-Mapa de riesgo'!AH546</f>
        <v>0</v>
      </c>
      <c r="S545" s="211">
        <f>'02-Mapa de riesgo'!AJ546</f>
        <v>0</v>
      </c>
      <c r="T545" s="156"/>
      <c r="U545" s="157"/>
      <c r="V545" s="157"/>
      <c r="W545" s="452"/>
      <c r="X545" s="59"/>
    </row>
    <row r="546" spans="1:24" ht="12.75" customHeight="1" x14ac:dyDescent="0.2">
      <c r="A546" s="444"/>
      <c r="B546" s="444"/>
      <c r="C546" s="444"/>
      <c r="D546" s="444"/>
      <c r="E546" s="444"/>
      <c r="F546" s="444"/>
      <c r="G546" s="444"/>
      <c r="H546" s="447"/>
      <c r="I546" s="447"/>
      <c r="J546" s="236">
        <f>'02-Mapa de riesgo'!G547</f>
        <v>0</v>
      </c>
      <c r="K546" s="207">
        <f>'02-Mapa de riesgo'!L547</f>
        <v>0</v>
      </c>
      <c r="L546" s="207">
        <f>'02-Mapa de riesgo'!Q547</f>
        <v>0</v>
      </c>
      <c r="M546" s="208">
        <f>'02-Mapa de riesgo'!U547</f>
        <v>0</v>
      </c>
      <c r="N546" s="208">
        <f>'02-Mapa de riesgo'!Z547</f>
        <v>0</v>
      </c>
      <c r="O546" s="450"/>
      <c r="P546" s="157"/>
      <c r="Q546" s="210">
        <f>'02-Mapa de riesgo'!AG547</f>
        <v>0</v>
      </c>
      <c r="R546" s="210">
        <f>'02-Mapa de riesgo'!AH547</f>
        <v>0</v>
      </c>
      <c r="S546" s="211">
        <f>'02-Mapa de riesgo'!AJ547</f>
        <v>0</v>
      </c>
      <c r="T546" s="156"/>
      <c r="U546" s="157"/>
      <c r="V546" s="157"/>
      <c r="W546" s="453"/>
      <c r="X546" s="59"/>
    </row>
    <row r="547" spans="1:24" ht="12.75" customHeight="1" x14ac:dyDescent="0.2">
      <c r="A547" s="454">
        <v>180</v>
      </c>
      <c r="B547" s="457" t="e">
        <f>'01-Mapa de Riesgos'!#REF!</f>
        <v>#REF!</v>
      </c>
      <c r="C547" s="456" t="e">
        <f>+'01-Mapa de Riesgos'!#REF!</f>
        <v>#REF!</v>
      </c>
      <c r="D547" s="456" t="e">
        <f>'01-Mapa de Riesgos'!#REF!</f>
        <v>#REF!</v>
      </c>
      <c r="E547" s="456" t="str">
        <f>'01-Mapa de Riesgos'!N548</f>
        <v xml:space="preserve">     </v>
      </c>
      <c r="F547" s="442" t="str">
        <f>'02-Mapa de riesgo'!AD548</f>
        <v>LEVE</v>
      </c>
      <c r="G547" s="442">
        <f>'02-Mapa de riesgo'!AE548</f>
        <v>0</v>
      </c>
      <c r="H547" s="445"/>
      <c r="I547" s="445"/>
      <c r="J547" s="236">
        <f>'02-Mapa de riesgo'!G548</f>
        <v>0</v>
      </c>
      <c r="K547" s="207">
        <f>'02-Mapa de riesgo'!L548</f>
        <v>0</v>
      </c>
      <c r="L547" s="207">
        <f>'02-Mapa de riesgo'!Q548</f>
        <v>0</v>
      </c>
      <c r="M547" s="208">
        <f>'02-Mapa de riesgo'!U548</f>
        <v>0</v>
      </c>
      <c r="N547" s="208">
        <f>'02-Mapa de riesgo'!Z548</f>
        <v>0</v>
      </c>
      <c r="O547" s="448" t="e">
        <f>'02-Mapa de riesgo'!AB548</f>
        <v>#DIV/0!</v>
      </c>
      <c r="P547" s="157"/>
      <c r="Q547" s="210">
        <f>'02-Mapa de riesgo'!AG548</f>
        <v>0</v>
      </c>
      <c r="R547" s="210">
        <f>'02-Mapa de riesgo'!AH548</f>
        <v>0</v>
      </c>
      <c r="S547" s="211">
        <f>'02-Mapa de riesgo'!AJ548</f>
        <v>0</v>
      </c>
      <c r="T547" s="156"/>
      <c r="U547" s="157"/>
      <c r="V547" s="157"/>
      <c r="W547" s="451"/>
      <c r="X547" s="159"/>
    </row>
    <row r="548" spans="1:24" ht="12.75" customHeight="1" x14ac:dyDescent="0.2">
      <c r="A548" s="443"/>
      <c r="B548" s="443"/>
      <c r="C548" s="443"/>
      <c r="D548" s="443"/>
      <c r="E548" s="443"/>
      <c r="F548" s="443"/>
      <c r="G548" s="443"/>
      <c r="H548" s="446"/>
      <c r="I548" s="446"/>
      <c r="J548" s="236">
        <f>'02-Mapa de riesgo'!G549</f>
        <v>0</v>
      </c>
      <c r="K548" s="207">
        <f>'02-Mapa de riesgo'!L549</f>
        <v>0</v>
      </c>
      <c r="L548" s="207">
        <f>'02-Mapa de riesgo'!Q549</f>
        <v>0</v>
      </c>
      <c r="M548" s="208">
        <f>'02-Mapa de riesgo'!U549</f>
        <v>0</v>
      </c>
      <c r="N548" s="208">
        <f>'02-Mapa de riesgo'!Z549</f>
        <v>0</v>
      </c>
      <c r="O548" s="449"/>
      <c r="P548" s="157"/>
      <c r="Q548" s="210">
        <f>'02-Mapa de riesgo'!AG549</f>
        <v>0</v>
      </c>
      <c r="R548" s="210">
        <f>'02-Mapa de riesgo'!AH549</f>
        <v>0</v>
      </c>
      <c r="S548" s="211">
        <f>'02-Mapa de riesgo'!AJ549</f>
        <v>0</v>
      </c>
      <c r="T548" s="156"/>
      <c r="U548" s="157"/>
      <c r="V548" s="157"/>
      <c r="W548" s="452"/>
      <c r="X548" s="159"/>
    </row>
    <row r="549" spans="1:24" ht="12.75" customHeight="1" x14ac:dyDescent="0.2">
      <c r="A549" s="444"/>
      <c r="B549" s="444"/>
      <c r="C549" s="444"/>
      <c r="D549" s="444"/>
      <c r="E549" s="444"/>
      <c r="F549" s="444"/>
      <c r="G549" s="444"/>
      <c r="H549" s="447"/>
      <c r="I549" s="447"/>
      <c r="J549" s="236">
        <f>'02-Mapa de riesgo'!G550</f>
        <v>0</v>
      </c>
      <c r="K549" s="207">
        <f>'02-Mapa de riesgo'!L550</f>
        <v>0</v>
      </c>
      <c r="L549" s="207">
        <f>'02-Mapa de riesgo'!Q550</f>
        <v>0</v>
      </c>
      <c r="M549" s="208">
        <f>'02-Mapa de riesgo'!U550</f>
        <v>0</v>
      </c>
      <c r="N549" s="208">
        <f>'02-Mapa de riesgo'!Z550</f>
        <v>0</v>
      </c>
      <c r="O549" s="450"/>
      <c r="P549" s="157"/>
      <c r="Q549" s="210">
        <f>'02-Mapa de riesgo'!AG550</f>
        <v>0</v>
      </c>
      <c r="R549" s="210">
        <f>'02-Mapa de riesgo'!AH550</f>
        <v>0</v>
      </c>
      <c r="S549" s="211">
        <f>'02-Mapa de riesgo'!AJ550</f>
        <v>0</v>
      </c>
      <c r="T549" s="156"/>
      <c r="U549" s="157"/>
      <c r="V549" s="157"/>
      <c r="W549" s="453"/>
      <c r="X549" s="159"/>
    </row>
    <row r="550" spans="1:24" ht="12.75" customHeight="1" x14ac:dyDescent="0.2">
      <c r="A550" s="454">
        <v>181</v>
      </c>
      <c r="B550" s="454" t="e">
        <f>'01-Mapa de Riesgos'!#REF!</f>
        <v>#REF!</v>
      </c>
      <c r="C550" s="455" t="e">
        <f>+'01-Mapa de Riesgos'!#REF!</f>
        <v>#REF!</v>
      </c>
      <c r="D550" s="455" t="e">
        <f>'01-Mapa de Riesgos'!#REF!</f>
        <v>#REF!</v>
      </c>
      <c r="E550" s="456" t="str">
        <f>'01-Mapa de Riesgos'!N551</f>
        <v xml:space="preserve">     </v>
      </c>
      <c r="F550" s="442" t="str">
        <f>'02-Mapa de riesgo'!AD551</f>
        <v>LEVE</v>
      </c>
      <c r="G550" s="442">
        <f>'02-Mapa de riesgo'!AE551</f>
        <v>0</v>
      </c>
      <c r="H550" s="464"/>
      <c r="I550" s="464"/>
      <c r="J550" s="236">
        <f>'02-Mapa de riesgo'!G551</f>
        <v>0</v>
      </c>
      <c r="K550" s="207">
        <f>'02-Mapa de riesgo'!L551</f>
        <v>0</v>
      </c>
      <c r="L550" s="207">
        <f>'02-Mapa de riesgo'!Q551</f>
        <v>0</v>
      </c>
      <c r="M550" s="208">
        <f>'02-Mapa de riesgo'!U551</f>
        <v>0</v>
      </c>
      <c r="N550" s="208">
        <f>'02-Mapa de riesgo'!Z551</f>
        <v>0</v>
      </c>
      <c r="O550" s="448" t="e">
        <f>'02-Mapa de riesgo'!AB551</f>
        <v>#DIV/0!</v>
      </c>
      <c r="P550" s="157"/>
      <c r="Q550" s="210">
        <f>'02-Mapa de riesgo'!AG551</f>
        <v>0</v>
      </c>
      <c r="R550" s="210">
        <f>'02-Mapa de riesgo'!AH551</f>
        <v>0</v>
      </c>
      <c r="S550" s="211">
        <f>'02-Mapa de riesgo'!AJ551</f>
        <v>0</v>
      </c>
      <c r="T550" s="156"/>
      <c r="U550" s="157"/>
      <c r="V550" s="157"/>
      <c r="W550" s="465"/>
      <c r="X550" s="159"/>
    </row>
    <row r="551" spans="1:24" ht="12.75" customHeight="1" x14ac:dyDescent="0.2">
      <c r="A551" s="443"/>
      <c r="B551" s="443"/>
      <c r="C551" s="443"/>
      <c r="D551" s="443"/>
      <c r="E551" s="443"/>
      <c r="F551" s="443"/>
      <c r="G551" s="443"/>
      <c r="H551" s="446"/>
      <c r="I551" s="446"/>
      <c r="J551" s="236">
        <f>'02-Mapa de riesgo'!G552</f>
        <v>0</v>
      </c>
      <c r="K551" s="207">
        <f>'02-Mapa de riesgo'!L552</f>
        <v>0</v>
      </c>
      <c r="L551" s="207">
        <f>'02-Mapa de riesgo'!Q552</f>
        <v>0</v>
      </c>
      <c r="M551" s="208">
        <f>'02-Mapa de riesgo'!U552</f>
        <v>0</v>
      </c>
      <c r="N551" s="208">
        <f>'02-Mapa de riesgo'!Z552</f>
        <v>0</v>
      </c>
      <c r="O551" s="449"/>
      <c r="P551" s="157"/>
      <c r="Q551" s="210">
        <f>'02-Mapa de riesgo'!AG552</f>
        <v>0</v>
      </c>
      <c r="R551" s="210">
        <f>'02-Mapa de riesgo'!AH552</f>
        <v>0</v>
      </c>
      <c r="S551" s="211">
        <f>'02-Mapa de riesgo'!AJ552</f>
        <v>0</v>
      </c>
      <c r="T551" s="156"/>
      <c r="U551" s="157"/>
      <c r="V551" s="157"/>
      <c r="W551" s="452"/>
      <c r="X551" s="461"/>
    </row>
    <row r="552" spans="1:24" ht="12.75" customHeight="1" x14ac:dyDescent="0.2">
      <c r="A552" s="444"/>
      <c r="B552" s="444"/>
      <c r="C552" s="444"/>
      <c r="D552" s="444"/>
      <c r="E552" s="444"/>
      <c r="F552" s="444"/>
      <c r="G552" s="444"/>
      <c r="H552" s="447"/>
      <c r="I552" s="447"/>
      <c r="J552" s="236">
        <f>'02-Mapa de riesgo'!G553</f>
        <v>0</v>
      </c>
      <c r="K552" s="207">
        <f>'02-Mapa de riesgo'!L553</f>
        <v>0</v>
      </c>
      <c r="L552" s="207">
        <f>'02-Mapa de riesgo'!Q553</f>
        <v>0</v>
      </c>
      <c r="M552" s="208">
        <f>'02-Mapa de riesgo'!U553</f>
        <v>0</v>
      </c>
      <c r="N552" s="208">
        <f>'02-Mapa de riesgo'!Z553</f>
        <v>0</v>
      </c>
      <c r="O552" s="450"/>
      <c r="P552" s="157"/>
      <c r="Q552" s="210">
        <f>'02-Mapa de riesgo'!AG553</f>
        <v>0</v>
      </c>
      <c r="R552" s="210">
        <f>'02-Mapa de riesgo'!AH553</f>
        <v>0</v>
      </c>
      <c r="S552" s="211">
        <f>'02-Mapa de riesgo'!AJ553</f>
        <v>0</v>
      </c>
      <c r="T552" s="156"/>
      <c r="U552" s="157"/>
      <c r="V552" s="157"/>
      <c r="W552" s="453"/>
      <c r="X552" s="462"/>
    </row>
    <row r="553" spans="1:24" ht="12.75" customHeight="1" x14ac:dyDescent="0.2">
      <c r="A553" s="454">
        <v>182</v>
      </c>
      <c r="B553" s="454" t="e">
        <f>'01-Mapa de Riesgos'!#REF!</f>
        <v>#REF!</v>
      </c>
      <c r="C553" s="455" t="e">
        <f>+'01-Mapa de Riesgos'!#REF!</f>
        <v>#REF!</v>
      </c>
      <c r="D553" s="455" t="e">
        <f>'01-Mapa de Riesgos'!#REF!</f>
        <v>#REF!</v>
      </c>
      <c r="E553" s="456" t="str">
        <f>'01-Mapa de Riesgos'!N554</f>
        <v xml:space="preserve">     </v>
      </c>
      <c r="F553" s="442" t="str">
        <f>'02-Mapa de riesgo'!AD554</f>
        <v>LEVE</v>
      </c>
      <c r="G553" s="442">
        <f>'02-Mapa de riesgo'!AE554</f>
        <v>0</v>
      </c>
      <c r="H553" s="463"/>
      <c r="I553" s="464"/>
      <c r="J553" s="236">
        <f>'02-Mapa de riesgo'!G554</f>
        <v>0</v>
      </c>
      <c r="K553" s="207">
        <f>'02-Mapa de riesgo'!L554</f>
        <v>0</v>
      </c>
      <c r="L553" s="207">
        <f>'02-Mapa de riesgo'!Q554</f>
        <v>0</v>
      </c>
      <c r="M553" s="208">
        <f>'02-Mapa de riesgo'!U554</f>
        <v>0</v>
      </c>
      <c r="N553" s="208">
        <f>'02-Mapa de riesgo'!Z554</f>
        <v>0</v>
      </c>
      <c r="O553" s="448" t="e">
        <f>'02-Mapa de riesgo'!AB554</f>
        <v>#DIV/0!</v>
      </c>
      <c r="P553" s="157"/>
      <c r="Q553" s="210">
        <f>'02-Mapa de riesgo'!AG554</f>
        <v>0</v>
      </c>
      <c r="R553" s="210">
        <f>'02-Mapa de riesgo'!AH554</f>
        <v>0</v>
      </c>
      <c r="S553" s="211">
        <f>'02-Mapa de riesgo'!AJ554</f>
        <v>0</v>
      </c>
      <c r="T553" s="156"/>
      <c r="U553" s="157"/>
      <c r="V553" s="157"/>
      <c r="W553" s="465"/>
      <c r="X553" s="59"/>
    </row>
    <row r="554" spans="1:24" ht="12.75" customHeight="1" x14ac:dyDescent="0.2">
      <c r="A554" s="443"/>
      <c r="B554" s="443"/>
      <c r="C554" s="443"/>
      <c r="D554" s="443"/>
      <c r="E554" s="443"/>
      <c r="F554" s="443"/>
      <c r="G554" s="443"/>
      <c r="H554" s="446"/>
      <c r="I554" s="446"/>
      <c r="J554" s="236">
        <f>'02-Mapa de riesgo'!G555</f>
        <v>0</v>
      </c>
      <c r="K554" s="207">
        <f>'02-Mapa de riesgo'!L555</f>
        <v>0</v>
      </c>
      <c r="L554" s="207">
        <f>'02-Mapa de riesgo'!Q555</f>
        <v>0</v>
      </c>
      <c r="M554" s="208">
        <f>'02-Mapa de riesgo'!U555</f>
        <v>0</v>
      </c>
      <c r="N554" s="208">
        <f>'02-Mapa de riesgo'!Z555</f>
        <v>0</v>
      </c>
      <c r="O554" s="449"/>
      <c r="P554" s="157"/>
      <c r="Q554" s="210">
        <f>'02-Mapa de riesgo'!AG555</f>
        <v>0</v>
      </c>
      <c r="R554" s="210">
        <f>'02-Mapa de riesgo'!AH555</f>
        <v>0</v>
      </c>
      <c r="S554" s="211">
        <f>'02-Mapa de riesgo'!AJ555</f>
        <v>0</v>
      </c>
      <c r="T554" s="156"/>
      <c r="U554" s="157"/>
      <c r="V554" s="157"/>
      <c r="W554" s="452"/>
      <c r="X554" s="59"/>
    </row>
    <row r="555" spans="1:24" ht="12.75" customHeight="1" x14ac:dyDescent="0.2">
      <c r="A555" s="444"/>
      <c r="B555" s="444"/>
      <c r="C555" s="444"/>
      <c r="D555" s="444"/>
      <c r="E555" s="444"/>
      <c r="F555" s="444"/>
      <c r="G555" s="444"/>
      <c r="H555" s="447"/>
      <c r="I555" s="447"/>
      <c r="J555" s="236">
        <f>'02-Mapa de riesgo'!G556</f>
        <v>0</v>
      </c>
      <c r="K555" s="207">
        <f>'02-Mapa de riesgo'!L556</f>
        <v>0</v>
      </c>
      <c r="L555" s="207">
        <f>'02-Mapa de riesgo'!Q556</f>
        <v>0</v>
      </c>
      <c r="M555" s="208">
        <f>'02-Mapa de riesgo'!U556</f>
        <v>0</v>
      </c>
      <c r="N555" s="208">
        <f>'02-Mapa de riesgo'!Z556</f>
        <v>0</v>
      </c>
      <c r="O555" s="450"/>
      <c r="P555" s="157"/>
      <c r="Q555" s="210">
        <f>'02-Mapa de riesgo'!AG556</f>
        <v>0</v>
      </c>
      <c r="R555" s="210">
        <f>'02-Mapa de riesgo'!AH556</f>
        <v>0</v>
      </c>
      <c r="S555" s="211">
        <f>'02-Mapa de riesgo'!AJ556</f>
        <v>0</v>
      </c>
      <c r="T555" s="156"/>
      <c r="U555" s="157"/>
      <c r="V555" s="157"/>
      <c r="W555" s="453"/>
      <c r="X555" s="59"/>
    </row>
    <row r="556" spans="1:24" ht="12.75" customHeight="1" x14ac:dyDescent="0.2">
      <c r="A556" s="454">
        <v>183</v>
      </c>
      <c r="B556" s="454" t="e">
        <f>'01-Mapa de Riesgos'!#REF!</f>
        <v>#REF!</v>
      </c>
      <c r="C556" s="455" t="e">
        <f>+'01-Mapa de Riesgos'!#REF!</f>
        <v>#REF!</v>
      </c>
      <c r="D556" s="455" t="e">
        <f>'01-Mapa de Riesgos'!#REF!</f>
        <v>#REF!</v>
      </c>
      <c r="E556" s="456" t="str">
        <f>'01-Mapa de Riesgos'!N557</f>
        <v xml:space="preserve">     </v>
      </c>
      <c r="F556" s="442" t="str">
        <f>'02-Mapa de riesgo'!AD557</f>
        <v>LEVE</v>
      </c>
      <c r="G556" s="442">
        <f>'02-Mapa de riesgo'!AE557</f>
        <v>0</v>
      </c>
      <c r="H556" s="464"/>
      <c r="I556" s="464"/>
      <c r="J556" s="236">
        <f>'02-Mapa de riesgo'!G557</f>
        <v>0</v>
      </c>
      <c r="K556" s="207">
        <f>'02-Mapa de riesgo'!L557</f>
        <v>0</v>
      </c>
      <c r="L556" s="207">
        <f>'02-Mapa de riesgo'!Q557</f>
        <v>0</v>
      </c>
      <c r="M556" s="208">
        <f>'02-Mapa de riesgo'!U557</f>
        <v>0</v>
      </c>
      <c r="N556" s="208">
        <f>'02-Mapa de riesgo'!Z557</f>
        <v>0</v>
      </c>
      <c r="O556" s="448" t="e">
        <f>'02-Mapa de riesgo'!AB557</f>
        <v>#DIV/0!</v>
      </c>
      <c r="P556" s="157"/>
      <c r="Q556" s="210">
        <f>'02-Mapa de riesgo'!AG557</f>
        <v>0</v>
      </c>
      <c r="R556" s="210">
        <f>'02-Mapa de riesgo'!AH557</f>
        <v>0</v>
      </c>
      <c r="S556" s="211">
        <f>'02-Mapa de riesgo'!AJ557</f>
        <v>0</v>
      </c>
      <c r="T556" s="156"/>
      <c r="U556" s="157"/>
      <c r="V556" s="157"/>
      <c r="W556" s="465"/>
      <c r="X556" s="59"/>
    </row>
    <row r="557" spans="1:24" ht="12.75" customHeight="1" x14ac:dyDescent="0.2">
      <c r="A557" s="443"/>
      <c r="B557" s="443"/>
      <c r="C557" s="443"/>
      <c r="D557" s="443"/>
      <c r="E557" s="443"/>
      <c r="F557" s="443"/>
      <c r="G557" s="443"/>
      <c r="H557" s="446"/>
      <c r="I557" s="446"/>
      <c r="J557" s="236">
        <f>'02-Mapa de riesgo'!G558</f>
        <v>0</v>
      </c>
      <c r="K557" s="207">
        <f>'02-Mapa de riesgo'!L558</f>
        <v>0</v>
      </c>
      <c r="L557" s="207">
        <f>'02-Mapa de riesgo'!Q558</f>
        <v>0</v>
      </c>
      <c r="M557" s="208">
        <f>'02-Mapa de riesgo'!U558</f>
        <v>0</v>
      </c>
      <c r="N557" s="208">
        <f>'02-Mapa de riesgo'!Z558</f>
        <v>0</v>
      </c>
      <c r="O557" s="449"/>
      <c r="P557" s="157"/>
      <c r="Q557" s="210">
        <f>'02-Mapa de riesgo'!AG558</f>
        <v>0</v>
      </c>
      <c r="R557" s="210">
        <f>'02-Mapa de riesgo'!AH558</f>
        <v>0</v>
      </c>
      <c r="S557" s="211">
        <f>'02-Mapa de riesgo'!AJ558</f>
        <v>0</v>
      </c>
      <c r="T557" s="156"/>
      <c r="U557" s="157"/>
      <c r="V557" s="157"/>
      <c r="W557" s="452"/>
      <c r="X557" s="59"/>
    </row>
    <row r="558" spans="1:24" ht="12.75" customHeight="1" x14ac:dyDescent="0.2">
      <c r="A558" s="444"/>
      <c r="B558" s="444"/>
      <c r="C558" s="444"/>
      <c r="D558" s="444"/>
      <c r="E558" s="444"/>
      <c r="F558" s="444"/>
      <c r="G558" s="444"/>
      <c r="H558" s="447"/>
      <c r="I558" s="447"/>
      <c r="J558" s="236">
        <f>'02-Mapa de riesgo'!G559</f>
        <v>0</v>
      </c>
      <c r="K558" s="207">
        <f>'02-Mapa de riesgo'!L559</f>
        <v>0</v>
      </c>
      <c r="L558" s="207">
        <f>'02-Mapa de riesgo'!Q559</f>
        <v>0</v>
      </c>
      <c r="M558" s="208">
        <f>'02-Mapa de riesgo'!U559</f>
        <v>0</v>
      </c>
      <c r="N558" s="208">
        <f>'02-Mapa de riesgo'!Z559</f>
        <v>0</v>
      </c>
      <c r="O558" s="450"/>
      <c r="P558" s="157"/>
      <c r="Q558" s="210">
        <f>'02-Mapa de riesgo'!AG559</f>
        <v>0</v>
      </c>
      <c r="R558" s="210">
        <f>'02-Mapa de riesgo'!AH559</f>
        <v>0</v>
      </c>
      <c r="S558" s="211">
        <f>'02-Mapa de riesgo'!AJ559</f>
        <v>0</v>
      </c>
      <c r="T558" s="156"/>
      <c r="U558" s="157"/>
      <c r="V558" s="157"/>
      <c r="W558" s="453"/>
      <c r="X558" s="59"/>
    </row>
    <row r="559" spans="1:24" ht="12.75" customHeight="1" x14ac:dyDescent="0.2">
      <c r="A559" s="454">
        <v>184</v>
      </c>
      <c r="B559" s="454" t="e">
        <f>'01-Mapa de Riesgos'!#REF!</f>
        <v>#REF!</v>
      </c>
      <c r="C559" s="455" t="e">
        <f>+'01-Mapa de Riesgos'!#REF!</f>
        <v>#REF!</v>
      </c>
      <c r="D559" s="455" t="e">
        <f>'01-Mapa de Riesgos'!#REF!</f>
        <v>#REF!</v>
      </c>
      <c r="E559" s="456" t="str">
        <f>'01-Mapa de Riesgos'!N560</f>
        <v xml:space="preserve">     </v>
      </c>
      <c r="F559" s="442" t="str">
        <f>'02-Mapa de riesgo'!AD560</f>
        <v>LEVE</v>
      </c>
      <c r="G559" s="442">
        <f>'02-Mapa de riesgo'!AE560</f>
        <v>0</v>
      </c>
      <c r="H559" s="464"/>
      <c r="I559" s="464"/>
      <c r="J559" s="236">
        <f>'02-Mapa de riesgo'!G560</f>
        <v>0</v>
      </c>
      <c r="K559" s="207">
        <f>'02-Mapa de riesgo'!L560</f>
        <v>0</v>
      </c>
      <c r="L559" s="207">
        <f>'02-Mapa de riesgo'!Q560</f>
        <v>0</v>
      </c>
      <c r="M559" s="208">
        <f>'02-Mapa de riesgo'!U560</f>
        <v>0</v>
      </c>
      <c r="N559" s="208">
        <f>'02-Mapa de riesgo'!Z560</f>
        <v>0</v>
      </c>
      <c r="O559" s="448" t="e">
        <f>'02-Mapa de riesgo'!AB560</f>
        <v>#DIV/0!</v>
      </c>
      <c r="P559" s="157"/>
      <c r="Q559" s="210">
        <f>'02-Mapa de riesgo'!AG560</f>
        <v>0</v>
      </c>
      <c r="R559" s="210">
        <f>'02-Mapa de riesgo'!AH560</f>
        <v>0</v>
      </c>
      <c r="S559" s="211">
        <f>'02-Mapa de riesgo'!AJ560</f>
        <v>0</v>
      </c>
      <c r="T559" s="156"/>
      <c r="U559" s="157"/>
      <c r="V559" s="157"/>
      <c r="W559" s="465"/>
      <c r="X559" s="59"/>
    </row>
    <row r="560" spans="1:24" ht="12.75" customHeight="1" x14ac:dyDescent="0.2">
      <c r="A560" s="443"/>
      <c r="B560" s="443"/>
      <c r="C560" s="443"/>
      <c r="D560" s="443"/>
      <c r="E560" s="443"/>
      <c r="F560" s="443"/>
      <c r="G560" s="443"/>
      <c r="H560" s="446"/>
      <c r="I560" s="446"/>
      <c r="J560" s="236">
        <f>'02-Mapa de riesgo'!G561</f>
        <v>0</v>
      </c>
      <c r="K560" s="207">
        <f>'02-Mapa de riesgo'!L561</f>
        <v>0</v>
      </c>
      <c r="L560" s="207">
        <f>'02-Mapa de riesgo'!Q561</f>
        <v>0</v>
      </c>
      <c r="M560" s="208">
        <f>'02-Mapa de riesgo'!U561</f>
        <v>0</v>
      </c>
      <c r="N560" s="208">
        <f>'02-Mapa de riesgo'!Z561</f>
        <v>0</v>
      </c>
      <c r="O560" s="449"/>
      <c r="P560" s="157"/>
      <c r="Q560" s="210">
        <f>'02-Mapa de riesgo'!AG561</f>
        <v>0</v>
      </c>
      <c r="R560" s="210">
        <f>'02-Mapa de riesgo'!AH561</f>
        <v>0</v>
      </c>
      <c r="S560" s="211">
        <f>'02-Mapa de riesgo'!AJ561</f>
        <v>0</v>
      </c>
      <c r="T560" s="156"/>
      <c r="U560" s="157"/>
      <c r="V560" s="157"/>
      <c r="W560" s="452"/>
      <c r="X560" s="59"/>
    </row>
    <row r="561" spans="1:24" ht="12.75" customHeight="1" x14ac:dyDescent="0.2">
      <c r="A561" s="444"/>
      <c r="B561" s="444"/>
      <c r="C561" s="444"/>
      <c r="D561" s="444"/>
      <c r="E561" s="444"/>
      <c r="F561" s="444"/>
      <c r="G561" s="444"/>
      <c r="H561" s="447"/>
      <c r="I561" s="447"/>
      <c r="J561" s="236">
        <f>'02-Mapa de riesgo'!G562</f>
        <v>0</v>
      </c>
      <c r="K561" s="207">
        <f>'02-Mapa de riesgo'!L562</f>
        <v>0</v>
      </c>
      <c r="L561" s="207">
        <f>'02-Mapa de riesgo'!Q562</f>
        <v>0</v>
      </c>
      <c r="M561" s="208">
        <f>'02-Mapa de riesgo'!U562</f>
        <v>0</v>
      </c>
      <c r="N561" s="208">
        <f>'02-Mapa de riesgo'!Z562</f>
        <v>0</v>
      </c>
      <c r="O561" s="450"/>
      <c r="P561" s="157"/>
      <c r="Q561" s="210">
        <f>'02-Mapa de riesgo'!AG562</f>
        <v>0</v>
      </c>
      <c r="R561" s="210">
        <f>'02-Mapa de riesgo'!AH562</f>
        <v>0</v>
      </c>
      <c r="S561" s="211">
        <f>'02-Mapa de riesgo'!AJ562</f>
        <v>0</v>
      </c>
      <c r="T561" s="156"/>
      <c r="U561" s="157"/>
      <c r="V561" s="157"/>
      <c r="W561" s="453"/>
      <c r="X561" s="59"/>
    </row>
    <row r="562" spans="1:24" ht="12.75" customHeight="1" x14ac:dyDescent="0.2">
      <c r="A562" s="454">
        <v>185</v>
      </c>
      <c r="B562" s="454" t="e">
        <f>'01-Mapa de Riesgos'!#REF!</f>
        <v>#REF!</v>
      </c>
      <c r="C562" s="455" t="e">
        <f>+'01-Mapa de Riesgos'!#REF!</f>
        <v>#REF!</v>
      </c>
      <c r="D562" s="455" t="e">
        <f>'01-Mapa de Riesgos'!#REF!</f>
        <v>#REF!</v>
      </c>
      <c r="E562" s="456" t="str">
        <f>'01-Mapa de Riesgos'!N563</f>
        <v xml:space="preserve">     </v>
      </c>
      <c r="F562" s="442" t="str">
        <f>'02-Mapa de riesgo'!AD563</f>
        <v>LEVE</v>
      </c>
      <c r="G562" s="442">
        <f>'02-Mapa de riesgo'!AE563</f>
        <v>0</v>
      </c>
      <c r="H562" s="464"/>
      <c r="I562" s="464"/>
      <c r="J562" s="236">
        <f>'02-Mapa de riesgo'!G563</f>
        <v>0</v>
      </c>
      <c r="K562" s="207">
        <f>'02-Mapa de riesgo'!L563</f>
        <v>0</v>
      </c>
      <c r="L562" s="207">
        <f>'02-Mapa de riesgo'!Q563</f>
        <v>0</v>
      </c>
      <c r="M562" s="208">
        <f>'02-Mapa de riesgo'!U563</f>
        <v>0</v>
      </c>
      <c r="N562" s="208">
        <f>'02-Mapa de riesgo'!Z563</f>
        <v>0</v>
      </c>
      <c r="O562" s="448" t="e">
        <f>'02-Mapa de riesgo'!AB563</f>
        <v>#DIV/0!</v>
      </c>
      <c r="P562" s="157"/>
      <c r="Q562" s="210">
        <f>'02-Mapa de riesgo'!AG563</f>
        <v>0</v>
      </c>
      <c r="R562" s="210">
        <f>'02-Mapa de riesgo'!AH563</f>
        <v>0</v>
      </c>
      <c r="S562" s="211">
        <f>'02-Mapa de riesgo'!AJ563</f>
        <v>0</v>
      </c>
      <c r="T562" s="156"/>
      <c r="U562" s="157"/>
      <c r="V562" s="157"/>
      <c r="W562" s="465"/>
      <c r="X562" s="59"/>
    </row>
    <row r="563" spans="1:24" ht="12.75" customHeight="1" x14ac:dyDescent="0.2">
      <c r="A563" s="443"/>
      <c r="B563" s="443"/>
      <c r="C563" s="443"/>
      <c r="D563" s="443"/>
      <c r="E563" s="443"/>
      <c r="F563" s="443"/>
      <c r="G563" s="443"/>
      <c r="H563" s="446"/>
      <c r="I563" s="446"/>
      <c r="J563" s="236">
        <f>'02-Mapa de riesgo'!G564</f>
        <v>0</v>
      </c>
      <c r="K563" s="207">
        <f>'02-Mapa de riesgo'!L564</f>
        <v>0</v>
      </c>
      <c r="L563" s="207">
        <f>'02-Mapa de riesgo'!Q564</f>
        <v>0</v>
      </c>
      <c r="M563" s="208">
        <f>'02-Mapa de riesgo'!U564</f>
        <v>0</v>
      </c>
      <c r="N563" s="208">
        <f>'02-Mapa de riesgo'!Z564</f>
        <v>0</v>
      </c>
      <c r="O563" s="449"/>
      <c r="P563" s="157"/>
      <c r="Q563" s="210">
        <f>'02-Mapa de riesgo'!AG564</f>
        <v>0</v>
      </c>
      <c r="R563" s="210">
        <f>'02-Mapa de riesgo'!AH564</f>
        <v>0</v>
      </c>
      <c r="S563" s="211">
        <f>'02-Mapa de riesgo'!AJ564</f>
        <v>0</v>
      </c>
      <c r="T563" s="156"/>
      <c r="U563" s="157"/>
      <c r="V563" s="157"/>
      <c r="W563" s="452"/>
      <c r="X563" s="59"/>
    </row>
    <row r="564" spans="1:24" ht="12.75" customHeight="1" x14ac:dyDescent="0.2">
      <c r="A564" s="444"/>
      <c r="B564" s="444"/>
      <c r="C564" s="444"/>
      <c r="D564" s="444"/>
      <c r="E564" s="444"/>
      <c r="F564" s="444"/>
      <c r="G564" s="444"/>
      <c r="H564" s="447"/>
      <c r="I564" s="447"/>
      <c r="J564" s="236">
        <f>'02-Mapa de riesgo'!G565</f>
        <v>0</v>
      </c>
      <c r="K564" s="207">
        <f>'02-Mapa de riesgo'!L565</f>
        <v>0</v>
      </c>
      <c r="L564" s="207">
        <f>'02-Mapa de riesgo'!Q565</f>
        <v>0</v>
      </c>
      <c r="M564" s="208">
        <f>'02-Mapa de riesgo'!U565</f>
        <v>0</v>
      </c>
      <c r="N564" s="208">
        <f>'02-Mapa de riesgo'!Z565</f>
        <v>0</v>
      </c>
      <c r="O564" s="450"/>
      <c r="P564" s="157"/>
      <c r="Q564" s="210">
        <f>'02-Mapa de riesgo'!AG565</f>
        <v>0</v>
      </c>
      <c r="R564" s="210">
        <f>'02-Mapa de riesgo'!AH565</f>
        <v>0</v>
      </c>
      <c r="S564" s="211">
        <f>'02-Mapa de riesgo'!AJ565</f>
        <v>0</v>
      </c>
      <c r="T564" s="156"/>
      <c r="U564" s="157"/>
      <c r="V564" s="157"/>
      <c r="W564" s="453"/>
      <c r="X564" s="59"/>
    </row>
    <row r="565" spans="1:24" ht="12.75" customHeight="1" x14ac:dyDescent="0.2">
      <c r="A565" s="454">
        <v>186</v>
      </c>
      <c r="B565" s="454" t="e">
        <f>'01-Mapa de Riesgos'!#REF!</f>
        <v>#REF!</v>
      </c>
      <c r="C565" s="455" t="e">
        <f>+'01-Mapa de Riesgos'!#REF!</f>
        <v>#REF!</v>
      </c>
      <c r="D565" s="455" t="e">
        <f>'01-Mapa de Riesgos'!#REF!</f>
        <v>#REF!</v>
      </c>
      <c r="E565" s="456" t="str">
        <f>'01-Mapa de Riesgos'!N566</f>
        <v xml:space="preserve">     </v>
      </c>
      <c r="F565" s="442" t="str">
        <f>'02-Mapa de riesgo'!AD566</f>
        <v>LEVE</v>
      </c>
      <c r="G565" s="442">
        <f>'02-Mapa de riesgo'!AE566</f>
        <v>0</v>
      </c>
      <c r="H565" s="464"/>
      <c r="I565" s="464"/>
      <c r="J565" s="236">
        <f>'02-Mapa de riesgo'!G566</f>
        <v>0</v>
      </c>
      <c r="K565" s="207">
        <f>'02-Mapa de riesgo'!L566</f>
        <v>0</v>
      </c>
      <c r="L565" s="207">
        <f>'02-Mapa de riesgo'!Q566</f>
        <v>0</v>
      </c>
      <c r="M565" s="208">
        <f>'02-Mapa de riesgo'!U566</f>
        <v>0</v>
      </c>
      <c r="N565" s="208">
        <f>'02-Mapa de riesgo'!Z566</f>
        <v>0</v>
      </c>
      <c r="O565" s="448" t="e">
        <f>'02-Mapa de riesgo'!AB566</f>
        <v>#DIV/0!</v>
      </c>
      <c r="P565" s="157"/>
      <c r="Q565" s="210">
        <f>'02-Mapa de riesgo'!AG566</f>
        <v>0</v>
      </c>
      <c r="R565" s="210">
        <f>'02-Mapa de riesgo'!AH566</f>
        <v>0</v>
      </c>
      <c r="S565" s="211">
        <f>'02-Mapa de riesgo'!AJ566</f>
        <v>0</v>
      </c>
      <c r="T565" s="156"/>
      <c r="U565" s="157"/>
      <c r="V565" s="157"/>
      <c r="W565" s="465"/>
      <c r="X565" s="59"/>
    </row>
    <row r="566" spans="1:24" ht="12.75" customHeight="1" x14ac:dyDescent="0.2">
      <c r="A566" s="443"/>
      <c r="B566" s="443"/>
      <c r="C566" s="443"/>
      <c r="D566" s="443"/>
      <c r="E566" s="443"/>
      <c r="F566" s="443"/>
      <c r="G566" s="443"/>
      <c r="H566" s="446"/>
      <c r="I566" s="446"/>
      <c r="J566" s="236">
        <f>'02-Mapa de riesgo'!G567</f>
        <v>0</v>
      </c>
      <c r="K566" s="207">
        <f>'02-Mapa de riesgo'!L567</f>
        <v>0</v>
      </c>
      <c r="L566" s="207">
        <f>'02-Mapa de riesgo'!Q567</f>
        <v>0</v>
      </c>
      <c r="M566" s="208">
        <f>'02-Mapa de riesgo'!U567</f>
        <v>0</v>
      </c>
      <c r="N566" s="208">
        <f>'02-Mapa de riesgo'!Z567</f>
        <v>0</v>
      </c>
      <c r="O566" s="449"/>
      <c r="P566" s="157"/>
      <c r="Q566" s="210">
        <f>'02-Mapa de riesgo'!AG567</f>
        <v>0</v>
      </c>
      <c r="R566" s="210">
        <f>'02-Mapa de riesgo'!AH567</f>
        <v>0</v>
      </c>
      <c r="S566" s="211">
        <f>'02-Mapa de riesgo'!AJ567</f>
        <v>0</v>
      </c>
      <c r="T566" s="156"/>
      <c r="U566" s="157"/>
      <c r="V566" s="157"/>
      <c r="W566" s="452"/>
      <c r="X566" s="59"/>
    </row>
    <row r="567" spans="1:24" ht="12.75" customHeight="1" x14ac:dyDescent="0.2">
      <c r="A567" s="444"/>
      <c r="B567" s="444"/>
      <c r="C567" s="444"/>
      <c r="D567" s="444"/>
      <c r="E567" s="444"/>
      <c r="F567" s="444"/>
      <c r="G567" s="444"/>
      <c r="H567" s="447"/>
      <c r="I567" s="447"/>
      <c r="J567" s="236">
        <f>'02-Mapa de riesgo'!G568</f>
        <v>0</v>
      </c>
      <c r="K567" s="207">
        <f>'02-Mapa de riesgo'!L568</f>
        <v>0</v>
      </c>
      <c r="L567" s="207">
        <f>'02-Mapa de riesgo'!Q568</f>
        <v>0</v>
      </c>
      <c r="M567" s="208">
        <f>'02-Mapa de riesgo'!U568</f>
        <v>0</v>
      </c>
      <c r="N567" s="208">
        <f>'02-Mapa de riesgo'!Z568</f>
        <v>0</v>
      </c>
      <c r="O567" s="450"/>
      <c r="P567" s="157"/>
      <c r="Q567" s="210">
        <f>'02-Mapa de riesgo'!AG568</f>
        <v>0</v>
      </c>
      <c r="R567" s="210">
        <f>'02-Mapa de riesgo'!AH568</f>
        <v>0</v>
      </c>
      <c r="S567" s="211">
        <f>'02-Mapa de riesgo'!AJ568</f>
        <v>0</v>
      </c>
      <c r="T567" s="156"/>
      <c r="U567" s="157"/>
      <c r="V567" s="157"/>
      <c r="W567" s="453"/>
      <c r="X567" s="59"/>
    </row>
    <row r="568" spans="1:24" ht="12.75" customHeight="1" x14ac:dyDescent="0.2">
      <c r="A568" s="60"/>
      <c r="B568" s="60"/>
      <c r="C568" s="60"/>
      <c r="D568" s="60"/>
      <c r="E568" s="60"/>
      <c r="F568" s="60"/>
      <c r="G568" s="60"/>
      <c r="H568" s="60"/>
      <c r="I568" s="60"/>
      <c r="J568" s="60"/>
      <c r="K568" s="60"/>
      <c r="L568" s="60"/>
      <c r="M568" s="60"/>
      <c r="N568" s="60"/>
      <c r="O568" s="60"/>
      <c r="P568" s="60"/>
      <c r="Q568" s="60"/>
      <c r="R568" s="60"/>
      <c r="S568" s="61" t="s">
        <v>71</v>
      </c>
      <c r="T568" s="60" t="s">
        <v>74</v>
      </c>
      <c r="U568" s="60" t="s">
        <v>72</v>
      </c>
      <c r="V568" s="60"/>
      <c r="W568" s="60"/>
      <c r="X568" s="60"/>
    </row>
    <row r="569" spans="1:24" ht="12.75" customHeight="1" x14ac:dyDescent="0.2">
      <c r="A569" s="59"/>
      <c r="B569" s="59"/>
      <c r="C569" s="59"/>
      <c r="D569" s="59"/>
      <c r="E569" s="59"/>
      <c r="F569" s="59"/>
      <c r="G569" s="59"/>
      <c r="H569" s="59"/>
      <c r="I569" s="59"/>
      <c r="J569" s="59"/>
      <c r="K569" s="59"/>
      <c r="L569" s="59"/>
      <c r="M569" s="59"/>
      <c r="N569" s="59"/>
      <c r="O569" s="59"/>
      <c r="P569" s="59"/>
      <c r="Q569" s="59"/>
      <c r="R569" s="59"/>
      <c r="S569" s="62"/>
      <c r="T569" s="59" t="s">
        <v>358</v>
      </c>
      <c r="U569" s="59" t="s">
        <v>358</v>
      </c>
      <c r="V569" s="59"/>
      <c r="W569" s="59"/>
      <c r="X569" s="59"/>
    </row>
    <row r="570" spans="1:24" ht="12.75" customHeight="1" x14ac:dyDescent="0.2">
      <c r="A570" s="59"/>
      <c r="B570" s="59"/>
      <c r="C570" s="59"/>
      <c r="D570" s="59"/>
      <c r="E570" s="59"/>
      <c r="F570" s="59"/>
      <c r="G570" s="59"/>
      <c r="H570" s="59"/>
      <c r="I570" s="59"/>
      <c r="J570" s="59"/>
      <c r="K570" s="59"/>
      <c r="L570" s="59"/>
      <c r="M570" s="59"/>
      <c r="N570" s="59"/>
      <c r="O570" s="59"/>
      <c r="P570" s="59"/>
      <c r="Q570" s="59"/>
      <c r="R570" s="59"/>
      <c r="S570" s="62"/>
      <c r="T570" s="59" t="s">
        <v>199</v>
      </c>
      <c r="U570" s="59" t="s">
        <v>199</v>
      </c>
      <c r="V570" s="59"/>
      <c r="W570" s="59"/>
      <c r="X570" s="59"/>
    </row>
    <row r="571" spans="1:24" ht="12.75" customHeight="1" x14ac:dyDescent="0.2">
      <c r="A571" s="59"/>
      <c r="B571" s="59"/>
      <c r="C571" s="59"/>
      <c r="D571" s="59"/>
      <c r="E571" s="59"/>
      <c r="F571" s="59" t="s">
        <v>68</v>
      </c>
      <c r="G571" s="59"/>
      <c r="H571" s="59"/>
      <c r="I571" s="59"/>
      <c r="J571" s="59"/>
      <c r="K571" s="59"/>
      <c r="L571" s="59"/>
      <c r="M571" s="59"/>
      <c r="N571" s="59"/>
      <c r="O571" s="59"/>
      <c r="P571" s="59"/>
      <c r="Q571" s="59"/>
      <c r="R571" s="59"/>
      <c r="S571" s="62"/>
      <c r="T571" s="59" t="s">
        <v>200</v>
      </c>
      <c r="U571" s="59" t="s">
        <v>200</v>
      </c>
      <c r="V571" s="59"/>
      <c r="W571" s="59"/>
      <c r="X571" s="59"/>
    </row>
    <row r="572" spans="1:24" ht="12.75" customHeight="1" x14ac:dyDescent="0.2">
      <c r="A572" s="59"/>
      <c r="B572" s="59"/>
      <c r="C572" s="59"/>
      <c r="D572" s="59"/>
      <c r="E572" s="59"/>
      <c r="F572" s="59" t="s">
        <v>194</v>
      </c>
      <c r="G572" s="59"/>
      <c r="H572" s="59"/>
      <c r="I572" s="59"/>
      <c r="J572" s="59"/>
      <c r="K572" s="59"/>
      <c r="L572" s="59"/>
      <c r="M572" s="59"/>
      <c r="N572" s="59"/>
      <c r="O572" s="59"/>
      <c r="P572" s="59"/>
      <c r="Q572" s="59"/>
      <c r="R572" s="59"/>
      <c r="S572" s="62"/>
      <c r="T572" s="59"/>
      <c r="U572" s="59"/>
      <c r="V572" s="59"/>
      <c r="W572" s="59"/>
      <c r="X572" s="59"/>
    </row>
    <row r="573" spans="1:24" ht="12.75" customHeight="1" x14ac:dyDescent="0.2">
      <c r="A573" s="59"/>
      <c r="B573" s="59"/>
      <c r="C573" s="59"/>
      <c r="D573" s="59"/>
      <c r="E573" s="59"/>
      <c r="F573" s="59" t="s">
        <v>195</v>
      </c>
      <c r="G573" s="59"/>
      <c r="H573" s="59"/>
      <c r="I573" s="59"/>
      <c r="J573" s="59"/>
      <c r="K573" s="59"/>
      <c r="L573" s="59"/>
      <c r="M573" s="59"/>
      <c r="N573" s="59"/>
      <c r="O573" s="59"/>
      <c r="P573" s="59"/>
      <c r="Q573" s="59"/>
      <c r="R573" s="59"/>
      <c r="S573" s="62"/>
      <c r="T573" s="59"/>
      <c r="U573" s="59"/>
      <c r="V573" s="59"/>
      <c r="W573" s="59"/>
      <c r="X573" s="59"/>
    </row>
    <row r="574" spans="1:24" ht="12.75" customHeight="1" x14ac:dyDescent="0.2">
      <c r="A574" s="59"/>
      <c r="B574" s="59"/>
      <c r="C574" s="59"/>
      <c r="D574" s="59"/>
      <c r="E574" s="59"/>
      <c r="F574" s="59"/>
      <c r="G574" s="59"/>
      <c r="H574" s="59"/>
      <c r="I574" s="59"/>
      <c r="J574" s="59"/>
      <c r="K574" s="59"/>
      <c r="L574" s="59"/>
      <c r="M574" s="59"/>
      <c r="N574" s="59"/>
      <c r="O574" s="59"/>
      <c r="P574" s="59"/>
      <c r="Q574" s="59"/>
      <c r="R574" s="59"/>
      <c r="S574" s="62"/>
      <c r="T574" s="59"/>
      <c r="U574" s="59"/>
      <c r="V574" s="59"/>
      <c r="W574" s="59"/>
      <c r="X574" s="59"/>
    </row>
    <row r="575" spans="1:24" ht="12.75" customHeight="1" x14ac:dyDescent="0.2">
      <c r="A575" s="59"/>
      <c r="B575" s="59"/>
      <c r="C575" s="59"/>
      <c r="D575" s="59"/>
      <c r="E575" s="59"/>
      <c r="F575" s="59"/>
      <c r="G575" s="59"/>
      <c r="H575" s="59"/>
      <c r="I575" s="59"/>
      <c r="J575" s="59"/>
      <c r="K575" s="59"/>
      <c r="L575" s="59"/>
      <c r="M575" s="59"/>
      <c r="N575" s="59"/>
      <c r="O575" s="59"/>
      <c r="P575" s="59"/>
      <c r="Q575" s="59"/>
      <c r="R575" s="59"/>
      <c r="S575" s="62"/>
      <c r="T575" s="59"/>
      <c r="U575" s="59"/>
      <c r="V575" s="59"/>
      <c r="W575" s="59"/>
      <c r="X575" s="59"/>
    </row>
    <row r="576" spans="1:24" ht="12.75" customHeight="1" x14ac:dyDescent="0.2">
      <c r="A576" s="59"/>
      <c r="B576" s="59"/>
      <c r="C576" s="59"/>
      <c r="D576" s="59"/>
      <c r="E576" s="59"/>
      <c r="F576" s="59"/>
      <c r="G576" s="59"/>
      <c r="H576" s="59"/>
      <c r="I576" s="59"/>
      <c r="J576" s="59"/>
      <c r="K576" s="59"/>
      <c r="L576" s="59"/>
      <c r="M576" s="59"/>
      <c r="N576" s="59"/>
      <c r="O576" s="59"/>
      <c r="P576" s="59"/>
      <c r="Q576" s="59"/>
      <c r="R576" s="59"/>
      <c r="S576" s="63" t="s">
        <v>199</v>
      </c>
      <c r="T576" s="64" t="s">
        <v>200</v>
      </c>
      <c r="U576" s="64" t="s">
        <v>358</v>
      </c>
      <c r="V576" s="64"/>
      <c r="W576" s="59"/>
      <c r="X576" s="59"/>
    </row>
    <row r="577" spans="1:24" ht="12.75" customHeight="1" x14ac:dyDescent="0.2">
      <c r="A577" s="59"/>
      <c r="B577" s="59"/>
      <c r="C577" s="59"/>
      <c r="D577" s="59"/>
      <c r="E577" s="59"/>
      <c r="F577" s="59"/>
      <c r="G577" s="59"/>
      <c r="H577" s="59"/>
      <c r="I577" s="59"/>
      <c r="J577" s="59"/>
      <c r="K577" s="59"/>
      <c r="L577" s="59"/>
      <c r="M577" s="59"/>
      <c r="N577" s="59"/>
      <c r="O577" s="59"/>
      <c r="P577" s="59"/>
      <c r="Q577" s="59"/>
      <c r="R577" s="59"/>
      <c r="S577" s="62" t="s">
        <v>359</v>
      </c>
      <c r="T577" s="59" t="s">
        <v>360</v>
      </c>
      <c r="U577" s="59" t="s">
        <v>361</v>
      </c>
      <c r="V577" s="59"/>
      <c r="W577" s="59"/>
      <c r="X577" s="59"/>
    </row>
    <row r="578" spans="1:24" ht="12.75" customHeight="1" x14ac:dyDescent="0.2">
      <c r="A578" s="59"/>
      <c r="B578" s="59"/>
      <c r="C578" s="59"/>
      <c r="D578" s="59"/>
      <c r="E578" s="59"/>
      <c r="F578" s="59"/>
      <c r="G578" s="59"/>
      <c r="H578" s="59"/>
      <c r="I578" s="59"/>
      <c r="J578" s="59"/>
      <c r="K578" s="59"/>
      <c r="L578" s="59"/>
      <c r="M578" s="59"/>
      <c r="N578" s="59"/>
      <c r="O578" s="59"/>
      <c r="P578" s="59"/>
      <c r="Q578" s="59"/>
      <c r="R578" s="59"/>
      <c r="S578" s="62"/>
      <c r="T578" s="59"/>
      <c r="U578" s="59" t="s">
        <v>362</v>
      </c>
      <c r="V578" s="59"/>
      <c r="W578" s="59"/>
      <c r="X578" s="59"/>
    </row>
    <row r="579" spans="1:24" ht="12.75" customHeight="1" x14ac:dyDescent="0.2">
      <c r="A579" s="59"/>
      <c r="B579" s="59"/>
      <c r="C579" s="59"/>
      <c r="D579" s="59"/>
      <c r="E579" s="59"/>
      <c r="F579" s="59"/>
      <c r="G579" s="59"/>
      <c r="H579" s="59"/>
      <c r="I579" s="59"/>
      <c r="J579" s="59"/>
      <c r="K579" s="59"/>
      <c r="L579" s="59"/>
      <c r="M579" s="59"/>
      <c r="N579" s="59"/>
      <c r="O579" s="59"/>
      <c r="P579" s="59"/>
      <c r="Q579" s="59"/>
      <c r="R579" s="59"/>
      <c r="S579" s="59"/>
      <c r="T579" s="59"/>
      <c r="U579" s="59"/>
      <c r="V579" s="59"/>
      <c r="W579" s="59"/>
      <c r="X579" s="59"/>
    </row>
    <row r="580" spans="1:24" ht="12.75" customHeight="1" x14ac:dyDescent="0.2">
      <c r="A580" s="59"/>
      <c r="B580" s="59"/>
      <c r="C580" s="59"/>
      <c r="D580" s="59"/>
      <c r="E580" s="59"/>
      <c r="F580" s="59"/>
      <c r="G580" s="59"/>
      <c r="H580" s="59"/>
      <c r="I580" s="59"/>
      <c r="J580" s="59"/>
      <c r="K580" s="59"/>
      <c r="L580" s="59"/>
      <c r="M580" s="59"/>
      <c r="N580" s="59"/>
      <c r="O580" s="59"/>
      <c r="P580" s="59"/>
      <c r="Q580" s="59"/>
      <c r="R580" s="59"/>
      <c r="S580" s="59"/>
      <c r="T580" s="59"/>
      <c r="U580" s="59"/>
      <c r="V580" s="59"/>
      <c r="W580" s="59"/>
      <c r="X580" s="59"/>
    </row>
    <row r="581" spans="1:24" ht="12.75" customHeight="1" x14ac:dyDescent="0.2">
      <c r="A581" s="59"/>
      <c r="B581" s="59"/>
      <c r="C581" s="59"/>
      <c r="D581" s="59"/>
      <c r="E581" s="59"/>
      <c r="F581" s="59"/>
      <c r="G581" s="59"/>
      <c r="H581" s="59"/>
      <c r="I581" s="59"/>
      <c r="J581" s="59"/>
      <c r="K581" s="59"/>
      <c r="L581" s="59"/>
      <c r="M581" s="59"/>
      <c r="N581" s="59"/>
      <c r="O581" s="59"/>
      <c r="P581" s="59"/>
      <c r="Q581" s="59"/>
      <c r="R581" s="59"/>
      <c r="S581" s="59"/>
      <c r="T581" s="59"/>
      <c r="U581" s="59"/>
      <c r="V581" s="59"/>
      <c r="W581" s="59"/>
      <c r="X581" s="59"/>
    </row>
    <row r="582" spans="1:24" ht="12.75" customHeight="1" x14ac:dyDescent="0.2">
      <c r="A582" s="59"/>
      <c r="B582" s="59"/>
      <c r="C582" s="59"/>
      <c r="D582" s="59"/>
      <c r="E582" s="59"/>
      <c r="F582" s="59"/>
      <c r="G582" s="59"/>
      <c r="H582" s="59"/>
      <c r="I582" s="59"/>
      <c r="J582" s="59"/>
      <c r="K582" s="59"/>
      <c r="L582" s="59"/>
      <c r="M582" s="59"/>
      <c r="N582" s="59"/>
      <c r="O582" s="59"/>
      <c r="P582" s="59"/>
      <c r="Q582" s="59"/>
      <c r="R582" s="59"/>
      <c r="S582" s="59"/>
      <c r="T582" s="59"/>
      <c r="U582" s="59"/>
      <c r="V582" s="59"/>
      <c r="W582" s="59"/>
      <c r="X582" s="59"/>
    </row>
    <row r="583" spans="1:24" ht="12.75" customHeight="1" x14ac:dyDescent="0.2">
      <c r="A583" s="59"/>
      <c r="B583" s="59"/>
      <c r="C583" s="59"/>
      <c r="D583" s="59"/>
      <c r="E583" s="59"/>
      <c r="F583" s="59"/>
      <c r="G583" s="59"/>
      <c r="H583" s="59"/>
      <c r="I583" s="59"/>
      <c r="J583" s="59"/>
      <c r="K583" s="59"/>
      <c r="L583" s="59"/>
      <c r="M583" s="59"/>
      <c r="N583" s="59"/>
      <c r="O583" s="59"/>
      <c r="P583" s="59"/>
      <c r="Q583" s="59"/>
      <c r="R583" s="59"/>
      <c r="S583" s="59"/>
      <c r="T583" s="59"/>
      <c r="U583" s="59"/>
      <c r="V583" s="59"/>
      <c r="W583" s="59"/>
      <c r="X583" s="59"/>
    </row>
    <row r="584" spans="1:24" ht="12.75" customHeight="1" x14ac:dyDescent="0.2">
      <c r="A584" s="59"/>
      <c r="B584" s="59"/>
      <c r="C584" s="59"/>
      <c r="D584" s="59"/>
      <c r="E584" s="59"/>
      <c r="F584" s="59"/>
      <c r="G584" s="59"/>
      <c r="H584" s="59"/>
      <c r="I584" s="59"/>
      <c r="J584" s="59"/>
      <c r="K584" s="59"/>
      <c r="L584" s="59"/>
      <c r="M584" s="59"/>
      <c r="N584" s="59"/>
      <c r="O584" s="59"/>
      <c r="P584" s="59"/>
      <c r="Q584" s="59"/>
      <c r="R584" s="59"/>
      <c r="S584" s="59"/>
      <c r="T584" s="59"/>
      <c r="U584" s="59"/>
      <c r="V584" s="59"/>
      <c r="W584" s="59"/>
      <c r="X584" s="59"/>
    </row>
    <row r="585" spans="1:24" ht="12.75" customHeight="1" x14ac:dyDescent="0.2">
      <c r="A585" s="59"/>
      <c r="B585" s="59"/>
      <c r="C585" s="59"/>
      <c r="D585" s="59"/>
      <c r="E585" s="59"/>
      <c r="F585" s="59"/>
      <c r="G585" s="59"/>
      <c r="H585" s="59"/>
      <c r="I585" s="59"/>
      <c r="J585" s="59"/>
      <c r="K585" s="59"/>
      <c r="L585" s="59"/>
      <c r="M585" s="59"/>
      <c r="N585" s="59"/>
      <c r="O585" s="59"/>
      <c r="P585" s="59"/>
      <c r="Q585" s="59"/>
      <c r="R585" s="59"/>
      <c r="S585" s="59"/>
      <c r="T585" s="59"/>
      <c r="U585" s="59"/>
      <c r="V585" s="59"/>
      <c r="W585" s="59"/>
      <c r="X585" s="59"/>
    </row>
    <row r="586" spans="1:24" ht="12.75" customHeight="1" x14ac:dyDescent="0.2">
      <c r="A586" s="59"/>
      <c r="B586" s="59"/>
      <c r="C586" s="59"/>
      <c r="D586" s="59"/>
      <c r="E586" s="59"/>
      <c r="F586" s="59"/>
      <c r="G586" s="59"/>
      <c r="H586" s="59"/>
      <c r="I586" s="59"/>
      <c r="J586" s="59"/>
      <c r="K586" s="59"/>
      <c r="L586" s="59"/>
      <c r="M586" s="59"/>
      <c r="N586" s="59"/>
      <c r="O586" s="59"/>
      <c r="P586" s="59"/>
      <c r="Q586" s="59"/>
      <c r="R586" s="59"/>
      <c r="S586" s="59"/>
      <c r="T586" s="59"/>
      <c r="U586" s="59"/>
      <c r="V586" s="59"/>
      <c r="W586" s="59"/>
      <c r="X586" s="59"/>
    </row>
    <row r="587" spans="1:24" ht="12.75" customHeight="1" x14ac:dyDescent="0.2">
      <c r="A587" s="59"/>
      <c r="B587" s="59"/>
      <c r="C587" s="59"/>
      <c r="D587" s="59"/>
      <c r="E587" s="59"/>
      <c r="F587" s="59"/>
      <c r="G587" s="59"/>
      <c r="H587" s="59"/>
      <c r="I587" s="59"/>
      <c r="J587" s="59"/>
      <c r="K587" s="59"/>
      <c r="L587" s="59"/>
      <c r="M587" s="59"/>
      <c r="N587" s="59"/>
      <c r="O587" s="59"/>
      <c r="P587" s="59"/>
      <c r="Q587" s="59"/>
      <c r="R587" s="59"/>
      <c r="S587" s="59"/>
      <c r="T587" s="59"/>
      <c r="U587" s="59"/>
      <c r="V587" s="59"/>
      <c r="W587" s="59"/>
      <c r="X587" s="59"/>
    </row>
    <row r="588" spans="1:24" ht="12.75" customHeight="1" x14ac:dyDescent="0.2">
      <c r="A588" s="59"/>
      <c r="B588" s="59"/>
      <c r="C588" s="59"/>
      <c r="D588" s="59"/>
      <c r="E588" s="59"/>
      <c r="F588" s="59"/>
      <c r="G588" s="59"/>
      <c r="H588" s="59"/>
      <c r="I588" s="59"/>
      <c r="J588" s="59"/>
      <c r="K588" s="59"/>
      <c r="L588" s="59"/>
      <c r="M588" s="59"/>
      <c r="N588" s="59"/>
      <c r="O588" s="59"/>
      <c r="P588" s="59"/>
      <c r="Q588" s="59"/>
      <c r="R588" s="59"/>
      <c r="S588" s="59"/>
      <c r="T588" s="59"/>
      <c r="U588" s="59"/>
      <c r="V588" s="59"/>
      <c r="W588" s="59"/>
      <c r="X588" s="59"/>
    </row>
    <row r="589" spans="1:24" ht="12.75" customHeight="1" x14ac:dyDescent="0.2">
      <c r="A589" s="59"/>
      <c r="B589" s="59"/>
      <c r="C589" s="59"/>
      <c r="D589" s="59"/>
      <c r="E589" s="59"/>
      <c r="F589" s="59"/>
      <c r="G589" s="59"/>
      <c r="H589" s="59"/>
      <c r="I589" s="59"/>
      <c r="J589" s="59"/>
      <c r="K589" s="59"/>
      <c r="L589" s="59"/>
      <c r="M589" s="59"/>
      <c r="N589" s="59"/>
      <c r="O589" s="59"/>
      <c r="P589" s="59"/>
      <c r="Q589" s="59"/>
      <c r="R589" s="59"/>
      <c r="S589" s="59"/>
      <c r="T589" s="59"/>
      <c r="U589" s="59"/>
      <c r="V589" s="59"/>
      <c r="W589" s="59"/>
      <c r="X589" s="59"/>
    </row>
    <row r="590" spans="1:24" ht="12.75" customHeight="1" x14ac:dyDescent="0.2">
      <c r="A590" s="59"/>
      <c r="B590" s="59"/>
      <c r="C590" s="59"/>
      <c r="D590" s="59"/>
      <c r="E590" s="59"/>
      <c r="F590" s="59"/>
      <c r="G590" s="59"/>
      <c r="H590" s="59"/>
      <c r="I590" s="59"/>
      <c r="J590" s="59"/>
      <c r="K590" s="59"/>
      <c r="L590" s="59"/>
      <c r="M590" s="59"/>
      <c r="N590" s="59"/>
      <c r="O590" s="59"/>
      <c r="P590" s="59"/>
      <c r="Q590" s="59"/>
      <c r="R590" s="59"/>
      <c r="S590" s="59"/>
      <c r="T590" s="59"/>
      <c r="U590" s="59"/>
      <c r="V590" s="59"/>
      <c r="W590" s="59"/>
      <c r="X590" s="59"/>
    </row>
    <row r="591" spans="1:24" ht="12.75" customHeight="1" x14ac:dyDescent="0.2">
      <c r="A591" s="59"/>
      <c r="B591" s="59"/>
      <c r="C591" s="59"/>
      <c r="D591" s="59"/>
      <c r="E591" s="59"/>
      <c r="F591" s="59"/>
      <c r="G591" s="59"/>
      <c r="H591" s="59"/>
      <c r="I591" s="59"/>
      <c r="J591" s="59"/>
      <c r="K591" s="59"/>
      <c r="L591" s="59"/>
      <c r="M591" s="59"/>
      <c r="N591" s="59"/>
      <c r="O591" s="59"/>
      <c r="P591" s="59"/>
      <c r="Q591" s="59"/>
      <c r="R591" s="59"/>
      <c r="S591" s="59"/>
      <c r="T591" s="59"/>
      <c r="U591" s="59"/>
      <c r="V591" s="59"/>
      <c r="W591" s="59"/>
      <c r="X591" s="59"/>
    </row>
    <row r="592" spans="1:24" ht="12.75" customHeight="1" x14ac:dyDescent="0.2">
      <c r="A592" s="59"/>
      <c r="B592" s="59"/>
      <c r="C592" s="59"/>
      <c r="D592" s="59"/>
      <c r="E592" s="59"/>
      <c r="F592" s="59"/>
      <c r="G592" s="59"/>
      <c r="H592" s="59"/>
      <c r="I592" s="59"/>
      <c r="J592" s="59"/>
      <c r="K592" s="59"/>
      <c r="L592" s="59"/>
      <c r="M592" s="59"/>
      <c r="N592" s="59"/>
      <c r="O592" s="59"/>
      <c r="P592" s="59"/>
      <c r="Q592" s="59"/>
      <c r="R592" s="59"/>
      <c r="S592" s="59"/>
      <c r="T592" s="59"/>
      <c r="U592" s="59"/>
      <c r="V592" s="59"/>
      <c r="W592" s="59"/>
      <c r="X592" s="59"/>
    </row>
    <row r="593" spans="1:24" ht="12.75" customHeight="1" x14ac:dyDescent="0.2">
      <c r="A593" s="59"/>
      <c r="B593" s="59"/>
      <c r="C593" s="59"/>
      <c r="D593" s="59"/>
      <c r="E593" s="59"/>
      <c r="F593" s="59"/>
      <c r="G593" s="59"/>
      <c r="H593" s="59"/>
      <c r="I593" s="59"/>
      <c r="J593" s="59"/>
      <c r="K593" s="59"/>
      <c r="L593" s="59"/>
      <c r="M593" s="59"/>
      <c r="N593" s="59"/>
      <c r="O593" s="59"/>
      <c r="P593" s="59"/>
      <c r="Q593" s="59"/>
      <c r="R593" s="59"/>
      <c r="S593" s="59"/>
      <c r="T593" s="59"/>
      <c r="U593" s="59"/>
      <c r="V593" s="59"/>
      <c r="W593" s="59"/>
      <c r="X593" s="59"/>
    </row>
    <row r="594" spans="1:24" ht="12.75" customHeight="1" x14ac:dyDescent="0.2">
      <c r="A594" s="59"/>
      <c r="B594" s="59"/>
      <c r="C594" s="59"/>
      <c r="D594" s="59"/>
      <c r="E594" s="59"/>
      <c r="F594" s="59"/>
      <c r="G594" s="59"/>
      <c r="H594" s="59"/>
      <c r="I594" s="59"/>
      <c r="J594" s="59"/>
      <c r="K594" s="59"/>
      <c r="L594" s="59"/>
      <c r="M594" s="59"/>
      <c r="N594" s="59"/>
      <c r="O594" s="59"/>
      <c r="P594" s="59"/>
      <c r="Q594" s="59"/>
      <c r="R594" s="59"/>
      <c r="S594" s="59"/>
      <c r="T594" s="59"/>
      <c r="U594" s="59"/>
      <c r="V594" s="59"/>
      <c r="W594" s="59"/>
      <c r="X594" s="59"/>
    </row>
    <row r="595" spans="1:24" ht="12.75" customHeight="1" x14ac:dyDescent="0.2">
      <c r="A595" s="59"/>
      <c r="B595" s="59"/>
      <c r="C595" s="59"/>
      <c r="D595" s="59"/>
      <c r="E595" s="59"/>
      <c r="F595" s="59"/>
      <c r="G595" s="59"/>
      <c r="H595" s="59"/>
      <c r="I595" s="59"/>
      <c r="J595" s="59"/>
      <c r="K595" s="59"/>
      <c r="L595" s="59"/>
      <c r="M595" s="59"/>
      <c r="N595" s="59"/>
      <c r="O595" s="59"/>
      <c r="P595" s="59"/>
      <c r="Q595" s="59"/>
      <c r="R595" s="59"/>
      <c r="S595" s="59"/>
      <c r="T595" s="59"/>
      <c r="U595" s="59"/>
      <c r="V595" s="59"/>
      <c r="W595" s="59"/>
      <c r="X595" s="59"/>
    </row>
    <row r="596" spans="1:24" ht="12.75" customHeight="1" x14ac:dyDescent="0.2">
      <c r="A596" s="59"/>
      <c r="B596" s="59"/>
      <c r="C596" s="59"/>
      <c r="D596" s="59"/>
      <c r="E596" s="59"/>
      <c r="F596" s="59"/>
      <c r="G596" s="59"/>
      <c r="H596" s="59"/>
      <c r="I596" s="59"/>
      <c r="J596" s="59"/>
      <c r="K596" s="59"/>
      <c r="L596" s="59"/>
      <c r="M596" s="59"/>
      <c r="N596" s="59"/>
      <c r="O596" s="59"/>
      <c r="P596" s="59"/>
      <c r="Q596" s="59"/>
      <c r="R596" s="59"/>
      <c r="S596" s="59"/>
      <c r="T596" s="59"/>
      <c r="U596" s="59"/>
      <c r="V596" s="59"/>
      <c r="W596" s="59"/>
      <c r="X596" s="59"/>
    </row>
    <row r="597" spans="1:24" ht="12.75" customHeight="1" x14ac:dyDescent="0.2">
      <c r="A597" s="59"/>
      <c r="B597" s="59"/>
      <c r="C597" s="59"/>
      <c r="D597" s="59"/>
      <c r="E597" s="59"/>
      <c r="F597" s="59"/>
      <c r="G597" s="59"/>
      <c r="H597" s="59"/>
      <c r="I597" s="59"/>
      <c r="J597" s="59"/>
      <c r="K597" s="59"/>
      <c r="L597" s="59"/>
      <c r="M597" s="59"/>
      <c r="N597" s="59"/>
      <c r="O597" s="59"/>
      <c r="P597" s="59"/>
      <c r="Q597" s="59"/>
      <c r="R597" s="59"/>
      <c r="S597" s="59"/>
      <c r="T597" s="59"/>
      <c r="U597" s="59"/>
      <c r="V597" s="59"/>
      <c r="W597" s="59"/>
      <c r="X597" s="59"/>
    </row>
    <row r="598" spans="1:24" ht="12.75" customHeight="1" x14ac:dyDescent="0.2">
      <c r="A598" s="59"/>
      <c r="B598" s="59"/>
      <c r="C598" s="59"/>
      <c r="D598" s="59"/>
      <c r="E598" s="59"/>
      <c r="F598" s="59"/>
      <c r="G598" s="59"/>
      <c r="H598" s="59"/>
      <c r="I598" s="59"/>
      <c r="J598" s="59"/>
      <c r="K598" s="59"/>
      <c r="L598" s="59"/>
      <c r="M598" s="59"/>
      <c r="N598" s="59"/>
      <c r="O598" s="59"/>
      <c r="P598" s="59"/>
      <c r="Q598" s="59"/>
      <c r="R598" s="59"/>
      <c r="S598" s="59"/>
      <c r="T598" s="59"/>
      <c r="U598" s="59"/>
      <c r="V598" s="59"/>
      <c r="W598" s="59"/>
      <c r="X598" s="59"/>
    </row>
    <row r="599" spans="1:24" ht="12.75" customHeight="1" x14ac:dyDescent="0.2">
      <c r="A599" s="59"/>
      <c r="B599" s="59"/>
      <c r="C599" s="59"/>
      <c r="D599" s="59"/>
      <c r="E599" s="59"/>
      <c r="F599" s="59"/>
      <c r="G599" s="59"/>
      <c r="H599" s="59"/>
      <c r="I599" s="59"/>
      <c r="J599" s="59"/>
      <c r="K599" s="59"/>
      <c r="L599" s="59"/>
      <c r="M599" s="59"/>
      <c r="N599" s="59"/>
      <c r="O599" s="59"/>
      <c r="P599" s="59"/>
      <c r="Q599" s="59"/>
      <c r="R599" s="59"/>
      <c r="S599" s="59"/>
      <c r="T599" s="59"/>
      <c r="U599" s="59"/>
      <c r="V599" s="59"/>
      <c r="W599" s="59"/>
      <c r="X599" s="59"/>
    </row>
    <row r="600" spans="1:24" ht="12.75" customHeight="1" x14ac:dyDescent="0.2">
      <c r="A600" s="59"/>
      <c r="B600" s="59"/>
      <c r="C600" s="59"/>
      <c r="D600" s="59"/>
      <c r="E600" s="59"/>
      <c r="F600" s="59"/>
      <c r="G600" s="59"/>
      <c r="H600" s="59"/>
      <c r="I600" s="59"/>
      <c r="J600" s="59"/>
      <c r="K600" s="59"/>
      <c r="L600" s="59"/>
      <c r="M600" s="59"/>
      <c r="N600" s="59"/>
      <c r="O600" s="59"/>
      <c r="P600" s="59"/>
      <c r="Q600" s="59"/>
      <c r="R600" s="59"/>
      <c r="S600" s="59"/>
      <c r="T600" s="59"/>
      <c r="U600" s="59"/>
      <c r="V600" s="59"/>
      <c r="W600" s="59"/>
      <c r="X600" s="59"/>
    </row>
    <row r="601" spans="1:24" ht="12.75" customHeight="1" x14ac:dyDescent="0.2">
      <c r="A601" s="59"/>
      <c r="B601" s="59"/>
      <c r="C601" s="59"/>
      <c r="D601" s="59"/>
      <c r="E601" s="59"/>
      <c r="F601" s="59"/>
      <c r="G601" s="59"/>
      <c r="H601" s="59"/>
      <c r="I601" s="59"/>
      <c r="J601" s="59"/>
      <c r="K601" s="59"/>
      <c r="L601" s="59"/>
      <c r="M601" s="59"/>
      <c r="N601" s="59"/>
      <c r="O601" s="59"/>
      <c r="P601" s="59"/>
      <c r="Q601" s="59"/>
      <c r="R601" s="59"/>
      <c r="S601" s="59"/>
      <c r="T601" s="59"/>
      <c r="U601" s="59"/>
      <c r="V601" s="59"/>
      <c r="W601" s="59"/>
      <c r="X601" s="59"/>
    </row>
    <row r="602" spans="1:24" ht="12.75" customHeight="1" x14ac:dyDescent="0.2">
      <c r="A602" s="59"/>
      <c r="B602" s="59"/>
      <c r="C602" s="59"/>
      <c r="D602" s="59"/>
      <c r="E602" s="59"/>
      <c r="F602" s="59"/>
      <c r="G602" s="59"/>
      <c r="H602" s="59"/>
      <c r="I602" s="59"/>
      <c r="J602" s="59"/>
      <c r="K602" s="59"/>
      <c r="L602" s="59"/>
      <c r="M602" s="59"/>
      <c r="N602" s="59"/>
      <c r="O602" s="59"/>
      <c r="P602" s="59"/>
      <c r="Q602" s="59"/>
      <c r="R602" s="59"/>
      <c r="S602" s="59"/>
      <c r="T602" s="59"/>
      <c r="U602" s="59"/>
      <c r="V602" s="59"/>
      <c r="W602" s="59"/>
      <c r="X602" s="59"/>
    </row>
    <row r="603" spans="1:24" ht="12.75" customHeight="1" x14ac:dyDescent="0.2">
      <c r="A603" s="59"/>
      <c r="B603" s="59"/>
      <c r="C603" s="59"/>
      <c r="D603" s="59"/>
      <c r="E603" s="59"/>
      <c r="F603" s="59"/>
      <c r="G603" s="59"/>
      <c r="H603" s="59"/>
      <c r="I603" s="59"/>
      <c r="J603" s="59"/>
      <c r="K603" s="59"/>
      <c r="L603" s="59"/>
      <c r="M603" s="59"/>
      <c r="N603" s="59"/>
      <c r="O603" s="59"/>
      <c r="P603" s="59"/>
      <c r="Q603" s="59"/>
      <c r="R603" s="59"/>
      <c r="S603" s="59"/>
      <c r="T603" s="59"/>
      <c r="U603" s="59"/>
      <c r="V603" s="59"/>
      <c r="W603" s="59"/>
      <c r="X603" s="59"/>
    </row>
    <row r="604" spans="1:24" ht="12.75" customHeight="1" x14ac:dyDescent="0.2">
      <c r="A604" s="59"/>
      <c r="B604" s="59"/>
      <c r="C604" s="59"/>
      <c r="D604" s="59"/>
      <c r="E604" s="59"/>
      <c r="F604" s="59"/>
      <c r="G604" s="59"/>
      <c r="H604" s="59"/>
      <c r="I604" s="59"/>
      <c r="J604" s="59"/>
      <c r="K604" s="59"/>
      <c r="L604" s="59"/>
      <c r="M604" s="59"/>
      <c r="N604" s="59"/>
      <c r="O604" s="59"/>
      <c r="P604" s="59"/>
      <c r="Q604" s="59"/>
      <c r="R604" s="59"/>
      <c r="S604" s="59"/>
      <c r="T604" s="59"/>
      <c r="U604" s="59"/>
      <c r="V604" s="59"/>
      <c r="W604" s="59"/>
      <c r="X604" s="59"/>
    </row>
    <row r="605" spans="1:24" ht="12.75" customHeight="1" x14ac:dyDescent="0.2">
      <c r="A605" s="59"/>
      <c r="B605" s="59"/>
      <c r="C605" s="59"/>
      <c r="D605" s="59"/>
      <c r="E605" s="59"/>
      <c r="F605" s="59"/>
      <c r="G605" s="59"/>
      <c r="H605" s="59"/>
      <c r="I605" s="59"/>
      <c r="J605" s="59"/>
      <c r="K605" s="59"/>
      <c r="L605" s="59"/>
      <c r="M605" s="59"/>
      <c r="N605" s="59"/>
      <c r="O605" s="59"/>
      <c r="P605" s="59"/>
      <c r="Q605" s="59"/>
      <c r="R605" s="59"/>
      <c r="S605" s="59"/>
      <c r="T605" s="59"/>
      <c r="U605" s="59"/>
      <c r="V605" s="59"/>
      <c r="W605" s="59"/>
      <c r="X605" s="59"/>
    </row>
    <row r="606" spans="1:24" ht="12.75" customHeight="1" x14ac:dyDescent="0.2">
      <c r="A606" s="59"/>
      <c r="B606" s="59"/>
      <c r="C606" s="59"/>
      <c r="D606" s="59"/>
      <c r="E606" s="59"/>
      <c r="F606" s="59"/>
      <c r="G606" s="59"/>
      <c r="H606" s="59"/>
      <c r="I606" s="59"/>
      <c r="J606" s="59"/>
      <c r="K606" s="59"/>
      <c r="L606" s="59"/>
      <c r="M606" s="59"/>
      <c r="N606" s="59"/>
      <c r="O606" s="59"/>
      <c r="P606" s="59"/>
      <c r="Q606" s="59"/>
      <c r="R606" s="59"/>
      <c r="S606" s="59"/>
      <c r="T606" s="59"/>
      <c r="U606" s="59"/>
      <c r="V606" s="59"/>
      <c r="W606" s="59"/>
      <c r="X606" s="59"/>
    </row>
    <row r="607" spans="1:24" ht="12.75" customHeight="1" x14ac:dyDescent="0.2">
      <c r="A607" s="59"/>
      <c r="B607" s="59"/>
      <c r="C607" s="59"/>
      <c r="D607" s="59"/>
      <c r="E607" s="59"/>
      <c r="F607" s="59"/>
      <c r="G607" s="59"/>
      <c r="H607" s="59"/>
      <c r="I607" s="59"/>
      <c r="J607" s="59"/>
      <c r="K607" s="59"/>
      <c r="L607" s="59"/>
      <c r="M607" s="59"/>
      <c r="N607" s="59"/>
      <c r="O607" s="59"/>
      <c r="P607" s="59"/>
      <c r="Q607" s="59"/>
      <c r="R607" s="59"/>
      <c r="S607" s="59"/>
      <c r="T607" s="59"/>
      <c r="U607" s="59"/>
      <c r="V607" s="59"/>
      <c r="W607" s="59"/>
      <c r="X607" s="59"/>
    </row>
    <row r="608" spans="1:24" ht="12.75" customHeight="1" x14ac:dyDescent="0.2">
      <c r="A608" s="59"/>
      <c r="B608" s="59"/>
      <c r="C608" s="59"/>
      <c r="D608" s="59"/>
      <c r="E608" s="59"/>
      <c r="F608" s="59"/>
      <c r="G608" s="59"/>
      <c r="H608" s="59"/>
      <c r="I608" s="59"/>
      <c r="J608" s="59"/>
      <c r="K608" s="59"/>
      <c r="L608" s="59"/>
      <c r="M608" s="59"/>
      <c r="N608" s="59"/>
      <c r="O608" s="59"/>
      <c r="P608" s="59"/>
      <c r="Q608" s="59"/>
      <c r="R608" s="59"/>
      <c r="S608" s="59"/>
      <c r="T608" s="59"/>
      <c r="U608" s="59"/>
      <c r="V608" s="59"/>
      <c r="W608" s="59"/>
      <c r="X608" s="59"/>
    </row>
    <row r="609" spans="1:24" ht="12.75" customHeight="1" x14ac:dyDescent="0.2">
      <c r="A609" s="59"/>
      <c r="B609" s="59"/>
      <c r="C609" s="59"/>
      <c r="D609" s="59"/>
      <c r="E609" s="59"/>
      <c r="F609" s="59"/>
      <c r="G609" s="59"/>
      <c r="H609" s="59"/>
      <c r="I609" s="59"/>
      <c r="J609" s="59"/>
      <c r="K609" s="59"/>
      <c r="L609" s="59"/>
      <c r="M609" s="59"/>
      <c r="N609" s="59"/>
      <c r="O609" s="59"/>
      <c r="P609" s="59"/>
      <c r="Q609" s="59"/>
      <c r="R609" s="59"/>
      <c r="S609" s="59"/>
      <c r="T609" s="59"/>
      <c r="U609" s="59"/>
      <c r="V609" s="59"/>
      <c r="W609" s="59"/>
      <c r="X609" s="59"/>
    </row>
    <row r="610" spans="1:24" ht="12.75" customHeight="1" x14ac:dyDescent="0.2">
      <c r="A610" s="59"/>
      <c r="B610" s="59"/>
      <c r="C610" s="59"/>
      <c r="D610" s="59"/>
      <c r="E610" s="59"/>
      <c r="F610" s="59"/>
      <c r="G610" s="59"/>
      <c r="H610" s="59"/>
      <c r="I610" s="59"/>
      <c r="J610" s="59"/>
      <c r="K610" s="59"/>
      <c r="L610" s="59"/>
      <c r="M610" s="59"/>
      <c r="N610" s="59"/>
      <c r="O610" s="59"/>
      <c r="P610" s="59"/>
      <c r="Q610" s="59"/>
      <c r="R610" s="59"/>
      <c r="S610" s="59"/>
      <c r="T610" s="59"/>
      <c r="U610" s="59"/>
      <c r="V610" s="59"/>
      <c r="W610" s="59"/>
      <c r="X610" s="59"/>
    </row>
    <row r="611" spans="1:24" ht="12.75" customHeight="1" x14ac:dyDescent="0.2">
      <c r="A611" s="59"/>
      <c r="B611" s="59"/>
      <c r="C611" s="59"/>
      <c r="D611" s="59"/>
      <c r="E611" s="59"/>
      <c r="F611" s="59"/>
      <c r="G611" s="59"/>
      <c r="H611" s="59"/>
      <c r="I611" s="59"/>
      <c r="J611" s="59"/>
      <c r="K611" s="59"/>
      <c r="L611" s="59"/>
      <c r="M611" s="59"/>
      <c r="N611" s="59"/>
      <c r="O611" s="59"/>
      <c r="P611" s="59"/>
      <c r="Q611" s="59"/>
      <c r="R611" s="59"/>
      <c r="S611" s="59"/>
      <c r="T611" s="59"/>
      <c r="U611" s="59"/>
      <c r="V611" s="59"/>
      <c r="W611" s="59"/>
      <c r="X611" s="59"/>
    </row>
    <row r="612" spans="1:24" ht="12.75" customHeight="1" x14ac:dyDescent="0.2">
      <c r="A612" s="59"/>
      <c r="B612" s="59"/>
      <c r="C612" s="59"/>
      <c r="D612" s="59"/>
      <c r="E612" s="59"/>
      <c r="F612" s="59"/>
      <c r="G612" s="59"/>
      <c r="H612" s="59"/>
      <c r="I612" s="59"/>
      <c r="J612" s="59"/>
      <c r="K612" s="59"/>
      <c r="L612" s="59"/>
      <c r="M612" s="59"/>
      <c r="N612" s="59"/>
      <c r="O612" s="59"/>
      <c r="P612" s="59"/>
      <c r="Q612" s="59"/>
      <c r="R612" s="59"/>
      <c r="S612" s="59"/>
      <c r="T612" s="59"/>
      <c r="U612" s="59"/>
      <c r="V612" s="59"/>
      <c r="W612" s="59"/>
      <c r="X612" s="59"/>
    </row>
    <row r="613" spans="1:24" ht="12.75" customHeight="1" x14ac:dyDescent="0.2">
      <c r="A613" s="59"/>
      <c r="B613" s="59"/>
      <c r="C613" s="59"/>
      <c r="D613" s="59"/>
      <c r="E613" s="59"/>
      <c r="F613" s="59"/>
      <c r="G613" s="59"/>
      <c r="H613" s="59"/>
      <c r="I613" s="59"/>
      <c r="J613" s="59"/>
      <c r="K613" s="59"/>
      <c r="L613" s="59"/>
      <c r="M613" s="59"/>
      <c r="N613" s="59"/>
      <c r="O613" s="59"/>
      <c r="P613" s="59"/>
      <c r="Q613" s="59"/>
      <c r="R613" s="59"/>
      <c r="S613" s="59"/>
      <c r="T613" s="59"/>
      <c r="U613" s="59"/>
      <c r="V613" s="59"/>
      <c r="W613" s="59"/>
      <c r="X613" s="59"/>
    </row>
    <row r="614" spans="1:24" ht="12.75" customHeight="1" x14ac:dyDescent="0.2">
      <c r="A614" s="59"/>
      <c r="B614" s="59"/>
      <c r="C614" s="59"/>
      <c r="D614" s="59"/>
      <c r="E614" s="59"/>
      <c r="F614" s="59"/>
      <c r="G614" s="59"/>
      <c r="H614" s="59"/>
      <c r="I614" s="59"/>
      <c r="J614" s="59"/>
      <c r="K614" s="59"/>
      <c r="L614" s="59"/>
      <c r="M614" s="59"/>
      <c r="N614" s="59"/>
      <c r="O614" s="59"/>
      <c r="P614" s="59"/>
      <c r="Q614" s="59"/>
      <c r="R614" s="59"/>
      <c r="S614" s="59"/>
      <c r="T614" s="59"/>
      <c r="U614" s="59"/>
      <c r="V614" s="59"/>
      <c r="W614" s="59"/>
      <c r="X614" s="59"/>
    </row>
    <row r="615" spans="1:24" ht="12.75" customHeight="1" x14ac:dyDescent="0.2">
      <c r="A615" s="59"/>
      <c r="B615" s="59"/>
      <c r="C615" s="59"/>
      <c r="D615" s="59"/>
      <c r="E615" s="59"/>
      <c r="F615" s="59"/>
      <c r="G615" s="59"/>
      <c r="H615" s="59"/>
      <c r="I615" s="59"/>
      <c r="J615" s="59"/>
      <c r="K615" s="59"/>
      <c r="L615" s="59"/>
      <c r="M615" s="59"/>
      <c r="N615" s="59"/>
      <c r="O615" s="59"/>
      <c r="P615" s="59"/>
      <c r="Q615" s="59"/>
      <c r="R615" s="59"/>
      <c r="S615" s="59"/>
      <c r="T615" s="59"/>
      <c r="U615" s="59"/>
      <c r="V615" s="59"/>
      <c r="W615" s="59"/>
      <c r="X615" s="59"/>
    </row>
    <row r="616" spans="1:24" ht="12.75" customHeight="1" x14ac:dyDescent="0.2">
      <c r="A616" s="59"/>
      <c r="B616" s="59"/>
      <c r="C616" s="59"/>
      <c r="D616" s="59"/>
      <c r="E616" s="59"/>
      <c r="F616" s="59"/>
      <c r="G616" s="59"/>
      <c r="H616" s="59"/>
      <c r="I616" s="59"/>
      <c r="J616" s="59"/>
      <c r="K616" s="59"/>
      <c r="L616" s="59"/>
      <c r="M616" s="59"/>
      <c r="N616" s="59"/>
      <c r="O616" s="59"/>
      <c r="P616" s="59"/>
      <c r="Q616" s="59"/>
      <c r="R616" s="59"/>
      <c r="S616" s="59"/>
      <c r="T616" s="59"/>
      <c r="U616" s="59"/>
      <c r="V616" s="59"/>
      <c r="W616" s="59"/>
      <c r="X616" s="59"/>
    </row>
    <row r="617" spans="1:24" ht="12.75" customHeight="1" x14ac:dyDescent="0.2">
      <c r="A617" s="59"/>
      <c r="B617" s="59"/>
      <c r="C617" s="59"/>
      <c r="D617" s="59"/>
      <c r="E617" s="59"/>
      <c r="F617" s="59"/>
      <c r="G617" s="59"/>
      <c r="H617" s="59"/>
      <c r="I617" s="59"/>
      <c r="J617" s="59"/>
      <c r="K617" s="59"/>
      <c r="L617" s="59"/>
      <c r="M617" s="59"/>
      <c r="N617" s="59"/>
      <c r="O617" s="59"/>
      <c r="P617" s="59"/>
      <c r="Q617" s="59"/>
      <c r="R617" s="59"/>
      <c r="S617" s="59"/>
      <c r="T617" s="59"/>
      <c r="U617" s="59"/>
      <c r="V617" s="59"/>
      <c r="W617" s="59"/>
      <c r="X617" s="59"/>
    </row>
    <row r="618" spans="1:24" ht="12.75" customHeight="1" x14ac:dyDescent="0.2">
      <c r="A618" s="59"/>
      <c r="B618" s="59"/>
      <c r="C618" s="59"/>
      <c r="D618" s="59"/>
      <c r="E618" s="59"/>
      <c r="F618" s="59"/>
      <c r="G618" s="59"/>
      <c r="H618" s="59"/>
      <c r="I618" s="59"/>
      <c r="J618" s="59"/>
      <c r="K618" s="59"/>
      <c r="L618" s="59"/>
      <c r="M618" s="59"/>
      <c r="N618" s="59"/>
      <c r="O618" s="59"/>
      <c r="P618" s="59"/>
      <c r="Q618" s="59"/>
      <c r="R618" s="59"/>
      <c r="S618" s="59"/>
      <c r="T618" s="59"/>
      <c r="U618" s="59"/>
      <c r="V618" s="59"/>
      <c r="W618" s="59"/>
      <c r="X618" s="59"/>
    </row>
    <row r="619" spans="1:24" ht="12.75" customHeight="1" x14ac:dyDescent="0.2">
      <c r="A619" s="59"/>
      <c r="B619" s="59"/>
      <c r="C619" s="59"/>
      <c r="D619" s="59"/>
      <c r="E619" s="59"/>
      <c r="F619" s="59"/>
      <c r="G619" s="59"/>
      <c r="H619" s="59"/>
      <c r="I619" s="59"/>
      <c r="J619" s="59"/>
      <c r="K619" s="59"/>
      <c r="L619" s="59"/>
      <c r="M619" s="59"/>
      <c r="N619" s="59"/>
      <c r="O619" s="59"/>
      <c r="P619" s="59"/>
      <c r="Q619" s="59"/>
      <c r="R619" s="59"/>
      <c r="S619" s="59"/>
      <c r="T619" s="59"/>
      <c r="U619" s="59"/>
      <c r="V619" s="59"/>
      <c r="W619" s="59"/>
      <c r="X619" s="59"/>
    </row>
    <row r="620" spans="1:24" ht="12.75" customHeight="1" x14ac:dyDescent="0.2">
      <c r="A620" s="59"/>
      <c r="B620" s="59"/>
      <c r="C620" s="59"/>
      <c r="D620" s="59"/>
      <c r="E620" s="59"/>
      <c r="F620" s="59"/>
      <c r="G620" s="59"/>
      <c r="H620" s="59"/>
      <c r="I620" s="59"/>
      <c r="J620" s="59"/>
      <c r="K620" s="59"/>
      <c r="L620" s="59"/>
      <c r="M620" s="59"/>
      <c r="N620" s="59"/>
      <c r="O620" s="59"/>
      <c r="P620" s="59"/>
      <c r="Q620" s="59"/>
      <c r="R620" s="59"/>
      <c r="S620" s="59"/>
      <c r="T620" s="59"/>
      <c r="U620" s="59"/>
      <c r="V620" s="59"/>
      <c r="W620" s="59"/>
      <c r="X620" s="59"/>
    </row>
    <row r="621" spans="1:24" ht="12.75" customHeight="1" x14ac:dyDescent="0.2">
      <c r="A621" s="59"/>
      <c r="B621" s="59"/>
      <c r="C621" s="59"/>
      <c r="D621" s="59"/>
      <c r="E621" s="59"/>
      <c r="F621" s="59"/>
      <c r="G621" s="59"/>
      <c r="H621" s="59"/>
      <c r="I621" s="59"/>
      <c r="J621" s="59"/>
      <c r="K621" s="59"/>
      <c r="L621" s="59"/>
      <c r="M621" s="59"/>
      <c r="N621" s="59"/>
      <c r="O621" s="59"/>
      <c r="P621" s="59"/>
      <c r="Q621" s="59"/>
      <c r="R621" s="59"/>
      <c r="S621" s="59"/>
      <c r="T621" s="59"/>
      <c r="U621" s="59"/>
      <c r="V621" s="59"/>
      <c r="W621" s="59"/>
      <c r="X621" s="59"/>
    </row>
    <row r="622" spans="1:24" ht="12.75" customHeight="1" x14ac:dyDescent="0.2">
      <c r="A622" s="59"/>
      <c r="B622" s="59"/>
      <c r="C622" s="59"/>
      <c r="D622" s="59"/>
      <c r="E622" s="59"/>
      <c r="F622" s="59"/>
      <c r="G622" s="59"/>
      <c r="H622" s="59"/>
      <c r="I622" s="59"/>
      <c r="J622" s="59"/>
      <c r="K622" s="59"/>
      <c r="L622" s="59"/>
      <c r="M622" s="59"/>
      <c r="N622" s="59"/>
      <c r="O622" s="59"/>
      <c r="P622" s="59"/>
      <c r="Q622" s="59"/>
      <c r="R622" s="59"/>
      <c r="S622" s="59"/>
      <c r="T622" s="59"/>
      <c r="U622" s="59"/>
      <c r="V622" s="59"/>
      <c r="W622" s="59"/>
      <c r="X622" s="59"/>
    </row>
    <row r="623" spans="1:24" ht="12.75" customHeight="1" x14ac:dyDescent="0.2">
      <c r="A623" s="59"/>
      <c r="B623" s="59"/>
      <c r="C623" s="59"/>
      <c r="D623" s="59"/>
      <c r="E623" s="59"/>
      <c r="F623" s="59"/>
      <c r="G623" s="59"/>
      <c r="H623" s="59"/>
      <c r="I623" s="59"/>
      <c r="J623" s="59"/>
      <c r="K623" s="59"/>
      <c r="L623" s="59"/>
      <c r="M623" s="59"/>
      <c r="N623" s="59"/>
      <c r="O623" s="59"/>
      <c r="P623" s="59"/>
      <c r="Q623" s="59"/>
      <c r="R623" s="59"/>
      <c r="S623" s="59"/>
      <c r="T623" s="59"/>
      <c r="U623" s="59"/>
      <c r="V623" s="59"/>
      <c r="W623" s="59"/>
      <c r="X623" s="59"/>
    </row>
    <row r="624" spans="1:24" ht="12.75" customHeight="1" x14ac:dyDescent="0.2">
      <c r="A624" s="59"/>
      <c r="B624" s="59"/>
      <c r="C624" s="59"/>
      <c r="D624" s="59"/>
      <c r="E624" s="59"/>
      <c r="F624" s="59"/>
      <c r="G624" s="59"/>
      <c r="H624" s="59"/>
      <c r="I624" s="59"/>
      <c r="J624" s="59"/>
      <c r="K624" s="59"/>
      <c r="L624" s="59"/>
      <c r="M624" s="59"/>
      <c r="N624" s="59"/>
      <c r="O624" s="59"/>
      <c r="P624" s="59"/>
      <c r="Q624" s="59"/>
      <c r="R624" s="59"/>
      <c r="S624" s="59"/>
      <c r="T624" s="59"/>
      <c r="U624" s="59"/>
      <c r="V624" s="59"/>
      <c r="W624" s="59"/>
      <c r="X624" s="59"/>
    </row>
    <row r="625" spans="1:24" ht="12.75" customHeight="1" x14ac:dyDescent="0.2">
      <c r="A625" s="59"/>
      <c r="B625" s="59"/>
      <c r="C625" s="59"/>
      <c r="D625" s="59"/>
      <c r="E625" s="59"/>
      <c r="F625" s="59"/>
      <c r="G625" s="59"/>
      <c r="H625" s="59"/>
      <c r="I625" s="59"/>
      <c r="J625" s="59"/>
      <c r="K625" s="59"/>
      <c r="L625" s="59"/>
      <c r="M625" s="59"/>
      <c r="N625" s="59"/>
      <c r="O625" s="59"/>
      <c r="P625" s="59"/>
      <c r="Q625" s="59"/>
      <c r="R625" s="59"/>
      <c r="S625" s="59"/>
      <c r="T625" s="59"/>
      <c r="U625" s="59"/>
      <c r="V625" s="59"/>
      <c r="W625" s="59"/>
      <c r="X625" s="59"/>
    </row>
    <row r="626" spans="1:24" ht="12.75" customHeight="1" x14ac:dyDescent="0.2">
      <c r="A626" s="59"/>
      <c r="B626" s="59"/>
      <c r="C626" s="59"/>
      <c r="D626" s="59"/>
      <c r="E626" s="59"/>
      <c r="F626" s="59"/>
      <c r="G626" s="59"/>
      <c r="H626" s="59"/>
      <c r="I626" s="59"/>
      <c r="J626" s="59"/>
      <c r="K626" s="59"/>
      <c r="L626" s="59"/>
      <c r="M626" s="59"/>
      <c r="N626" s="59"/>
      <c r="O626" s="59"/>
      <c r="P626" s="59"/>
      <c r="Q626" s="59"/>
      <c r="R626" s="59"/>
      <c r="S626" s="59"/>
      <c r="T626" s="59"/>
      <c r="U626" s="59"/>
      <c r="V626" s="59"/>
      <c r="W626" s="59"/>
      <c r="X626" s="59"/>
    </row>
    <row r="627" spans="1:24" ht="12.75" customHeight="1" x14ac:dyDescent="0.2">
      <c r="A627" s="59"/>
      <c r="B627" s="59"/>
      <c r="C627" s="59"/>
      <c r="D627" s="59"/>
      <c r="E627" s="59"/>
      <c r="F627" s="59"/>
      <c r="G627" s="59"/>
      <c r="H627" s="59"/>
      <c r="I627" s="59"/>
      <c r="J627" s="59"/>
      <c r="K627" s="59"/>
      <c r="L627" s="59"/>
      <c r="M627" s="59"/>
      <c r="N627" s="59"/>
      <c r="O627" s="59"/>
      <c r="P627" s="59"/>
      <c r="Q627" s="59"/>
      <c r="R627" s="59"/>
      <c r="S627" s="59"/>
      <c r="T627" s="59"/>
      <c r="U627" s="59"/>
      <c r="V627" s="59"/>
      <c r="W627" s="59"/>
      <c r="X627" s="59"/>
    </row>
    <row r="628" spans="1:24" ht="12.75" customHeight="1" x14ac:dyDescent="0.2">
      <c r="A628" s="59"/>
      <c r="B628" s="59"/>
      <c r="C628" s="59"/>
      <c r="D628" s="59"/>
      <c r="E628" s="59"/>
      <c r="F628" s="59"/>
      <c r="G628" s="59"/>
      <c r="H628" s="59"/>
      <c r="I628" s="59"/>
      <c r="J628" s="59"/>
      <c r="K628" s="59"/>
      <c r="L628" s="59"/>
      <c r="M628" s="59"/>
      <c r="N628" s="59"/>
      <c r="O628" s="59"/>
      <c r="P628" s="59"/>
      <c r="Q628" s="59"/>
      <c r="R628" s="59"/>
      <c r="S628" s="59"/>
      <c r="T628" s="59"/>
      <c r="U628" s="59"/>
      <c r="V628" s="59"/>
      <c r="W628" s="59"/>
      <c r="X628" s="59"/>
    </row>
    <row r="629" spans="1:24" ht="12.75" customHeight="1" x14ac:dyDescent="0.2">
      <c r="A629" s="59"/>
      <c r="B629" s="59"/>
      <c r="C629" s="59"/>
      <c r="D629" s="59"/>
      <c r="E629" s="59"/>
      <c r="F629" s="59"/>
      <c r="G629" s="59"/>
      <c r="H629" s="59"/>
      <c r="I629" s="59"/>
      <c r="J629" s="59"/>
      <c r="K629" s="59"/>
      <c r="L629" s="59"/>
      <c r="M629" s="59"/>
      <c r="N629" s="59"/>
      <c r="O629" s="59"/>
      <c r="P629" s="59"/>
      <c r="Q629" s="59"/>
      <c r="R629" s="59"/>
      <c r="S629" s="59"/>
      <c r="T629" s="59"/>
      <c r="U629" s="59"/>
      <c r="V629" s="59"/>
      <c r="W629" s="59"/>
      <c r="X629" s="59"/>
    </row>
    <row r="630" spans="1:24" ht="12.75" customHeight="1" x14ac:dyDescent="0.2">
      <c r="A630" s="59"/>
      <c r="B630" s="59"/>
      <c r="C630" s="59"/>
      <c r="D630" s="59"/>
      <c r="E630" s="59"/>
      <c r="F630" s="59"/>
      <c r="G630" s="59"/>
      <c r="H630" s="59"/>
      <c r="I630" s="59"/>
      <c r="J630" s="59"/>
      <c r="K630" s="59"/>
      <c r="L630" s="59"/>
      <c r="M630" s="59"/>
      <c r="N630" s="59"/>
      <c r="O630" s="59"/>
      <c r="P630" s="59"/>
      <c r="Q630" s="59"/>
      <c r="R630" s="59"/>
      <c r="S630" s="59"/>
      <c r="T630" s="59"/>
      <c r="U630" s="59"/>
      <c r="V630" s="59"/>
      <c r="W630" s="59"/>
      <c r="X630" s="59"/>
    </row>
    <row r="631" spans="1:24" ht="12.75" customHeight="1" x14ac:dyDescent="0.2">
      <c r="A631" s="59"/>
      <c r="B631" s="59"/>
      <c r="C631" s="59"/>
      <c r="D631" s="59"/>
      <c r="E631" s="59"/>
      <c r="F631" s="59"/>
      <c r="G631" s="59"/>
      <c r="H631" s="59"/>
      <c r="I631" s="59"/>
      <c r="J631" s="59"/>
      <c r="K631" s="59"/>
      <c r="L631" s="59"/>
      <c r="M631" s="59"/>
      <c r="N631" s="59"/>
      <c r="O631" s="59"/>
      <c r="P631" s="59"/>
      <c r="Q631" s="59"/>
      <c r="R631" s="59"/>
      <c r="S631" s="59"/>
      <c r="T631" s="59"/>
      <c r="U631" s="59"/>
      <c r="V631" s="59"/>
      <c r="W631" s="59"/>
      <c r="X631" s="59"/>
    </row>
    <row r="632" spans="1:24" ht="12.75" customHeight="1" x14ac:dyDescent="0.2">
      <c r="A632" s="59"/>
      <c r="B632" s="59"/>
      <c r="C632" s="59"/>
      <c r="D632" s="59"/>
      <c r="E632" s="59"/>
      <c r="F632" s="59"/>
      <c r="G632" s="59"/>
      <c r="H632" s="59"/>
      <c r="I632" s="59"/>
      <c r="J632" s="59"/>
      <c r="K632" s="59"/>
      <c r="L632" s="59"/>
      <c r="M632" s="59"/>
      <c r="N632" s="59"/>
      <c r="O632" s="59"/>
      <c r="P632" s="59"/>
      <c r="Q632" s="59"/>
      <c r="R632" s="59"/>
      <c r="S632" s="59"/>
      <c r="T632" s="59"/>
      <c r="U632" s="59"/>
      <c r="V632" s="59"/>
      <c r="W632" s="59"/>
      <c r="X632" s="59"/>
    </row>
    <row r="633" spans="1:24" ht="12.75" customHeight="1" x14ac:dyDescent="0.2">
      <c r="A633" s="59"/>
      <c r="B633" s="59"/>
      <c r="C633" s="59"/>
      <c r="D633" s="59"/>
      <c r="E633" s="59"/>
      <c r="F633" s="59"/>
      <c r="G633" s="59"/>
      <c r="H633" s="59"/>
      <c r="I633" s="59"/>
      <c r="J633" s="59"/>
      <c r="K633" s="59"/>
      <c r="L633" s="59"/>
      <c r="M633" s="59"/>
      <c r="N633" s="59"/>
      <c r="O633" s="59"/>
      <c r="P633" s="59"/>
      <c r="Q633" s="59"/>
      <c r="R633" s="59"/>
      <c r="S633" s="59"/>
      <c r="T633" s="59"/>
      <c r="U633" s="59"/>
      <c r="V633" s="59"/>
      <c r="W633" s="59"/>
      <c r="X633" s="59"/>
    </row>
    <row r="634" spans="1:24" ht="12.75" customHeight="1" x14ac:dyDescent="0.2">
      <c r="A634" s="59"/>
      <c r="B634" s="59"/>
      <c r="C634" s="59"/>
      <c r="D634" s="59"/>
      <c r="E634" s="59"/>
      <c r="F634" s="59"/>
      <c r="G634" s="59"/>
      <c r="H634" s="59"/>
      <c r="I634" s="59"/>
      <c r="J634" s="59"/>
      <c r="K634" s="59"/>
      <c r="L634" s="59"/>
      <c r="M634" s="59"/>
      <c r="N634" s="59"/>
      <c r="O634" s="59"/>
      <c r="P634" s="59"/>
      <c r="Q634" s="59"/>
      <c r="R634" s="59"/>
      <c r="S634" s="59"/>
      <c r="T634" s="59"/>
      <c r="U634" s="59"/>
      <c r="V634" s="59"/>
      <c r="W634" s="59"/>
      <c r="X634" s="59"/>
    </row>
    <row r="635" spans="1:24" ht="12.75" customHeight="1" x14ac:dyDescent="0.2">
      <c r="A635" s="59"/>
      <c r="B635" s="59"/>
      <c r="C635" s="59"/>
      <c r="D635" s="59"/>
      <c r="E635" s="59"/>
      <c r="F635" s="59"/>
      <c r="G635" s="59"/>
      <c r="H635" s="59"/>
      <c r="I635" s="59"/>
      <c r="J635" s="59"/>
      <c r="K635" s="59"/>
      <c r="L635" s="59"/>
      <c r="M635" s="59"/>
      <c r="N635" s="59"/>
      <c r="O635" s="59"/>
      <c r="P635" s="59"/>
      <c r="Q635" s="59"/>
      <c r="R635" s="59"/>
      <c r="S635" s="59"/>
      <c r="T635" s="59"/>
      <c r="U635" s="59"/>
      <c r="V635" s="59"/>
      <c r="W635" s="59"/>
      <c r="X635" s="59"/>
    </row>
    <row r="636" spans="1:24" ht="12.75" customHeight="1" x14ac:dyDescent="0.2">
      <c r="A636" s="59"/>
      <c r="B636" s="59"/>
      <c r="C636" s="59"/>
      <c r="D636" s="59"/>
      <c r="E636" s="59"/>
      <c r="F636" s="59"/>
      <c r="G636" s="59"/>
      <c r="H636" s="59"/>
      <c r="I636" s="59"/>
      <c r="J636" s="59"/>
      <c r="K636" s="59"/>
      <c r="L636" s="59"/>
      <c r="M636" s="59"/>
      <c r="N636" s="59"/>
      <c r="O636" s="59"/>
      <c r="P636" s="59"/>
      <c r="Q636" s="59"/>
      <c r="R636" s="59"/>
      <c r="S636" s="59"/>
      <c r="T636" s="59"/>
      <c r="U636" s="59"/>
      <c r="V636" s="59"/>
      <c r="W636" s="59"/>
      <c r="X636" s="59"/>
    </row>
    <row r="637" spans="1:24" ht="12.75" customHeight="1" x14ac:dyDescent="0.2">
      <c r="A637" s="59"/>
      <c r="B637" s="59"/>
      <c r="C637" s="59"/>
      <c r="D637" s="59"/>
      <c r="E637" s="59"/>
      <c r="F637" s="59"/>
      <c r="G637" s="59"/>
      <c r="H637" s="59"/>
      <c r="I637" s="59"/>
      <c r="J637" s="59"/>
      <c r="K637" s="59"/>
      <c r="L637" s="59"/>
      <c r="M637" s="59"/>
      <c r="N637" s="59"/>
      <c r="O637" s="59"/>
      <c r="P637" s="59"/>
      <c r="Q637" s="59"/>
      <c r="R637" s="59"/>
      <c r="S637" s="59"/>
      <c r="T637" s="59"/>
      <c r="U637" s="59"/>
      <c r="V637" s="59"/>
      <c r="W637" s="59"/>
      <c r="X637" s="59"/>
    </row>
    <row r="638" spans="1:24" ht="12.75" customHeight="1" x14ac:dyDescent="0.2">
      <c r="A638" s="59"/>
      <c r="B638" s="59"/>
      <c r="C638" s="59"/>
      <c r="D638" s="59"/>
      <c r="E638" s="59"/>
      <c r="F638" s="59"/>
      <c r="G638" s="59"/>
      <c r="H638" s="59"/>
      <c r="I638" s="59"/>
      <c r="J638" s="59"/>
      <c r="K638" s="59"/>
      <c r="L638" s="59"/>
      <c r="M638" s="59"/>
      <c r="N638" s="59"/>
      <c r="O638" s="59"/>
      <c r="P638" s="59"/>
      <c r="Q638" s="59"/>
      <c r="R638" s="59"/>
      <c r="S638" s="59"/>
      <c r="T638" s="59"/>
      <c r="U638" s="59"/>
      <c r="V638" s="59"/>
      <c r="W638" s="59"/>
      <c r="X638" s="59"/>
    </row>
    <row r="639" spans="1:24" ht="12.75" customHeight="1" x14ac:dyDescent="0.2">
      <c r="A639" s="59"/>
      <c r="B639" s="59"/>
      <c r="C639" s="59"/>
      <c r="D639" s="59"/>
      <c r="E639" s="59"/>
      <c r="F639" s="59"/>
      <c r="G639" s="59"/>
      <c r="H639" s="59"/>
      <c r="I639" s="59"/>
      <c r="J639" s="59"/>
      <c r="K639" s="59"/>
      <c r="L639" s="59"/>
      <c r="M639" s="59"/>
      <c r="N639" s="59"/>
      <c r="O639" s="59"/>
      <c r="P639" s="59"/>
      <c r="Q639" s="59"/>
      <c r="R639" s="59"/>
      <c r="S639" s="59"/>
      <c r="T639" s="59"/>
      <c r="U639" s="59"/>
      <c r="V639" s="59"/>
      <c r="W639" s="59"/>
      <c r="X639" s="59"/>
    </row>
    <row r="640" spans="1:24" ht="12.75" customHeight="1" x14ac:dyDescent="0.2">
      <c r="A640" s="59"/>
      <c r="B640" s="59"/>
      <c r="C640" s="59"/>
      <c r="D640" s="59"/>
      <c r="E640" s="59"/>
      <c r="F640" s="59"/>
      <c r="G640" s="59"/>
      <c r="H640" s="59"/>
      <c r="I640" s="59"/>
      <c r="J640" s="59"/>
      <c r="K640" s="59"/>
      <c r="L640" s="59"/>
      <c r="M640" s="59"/>
      <c r="N640" s="59"/>
      <c r="O640" s="59"/>
      <c r="P640" s="59"/>
      <c r="Q640" s="59"/>
      <c r="R640" s="59"/>
      <c r="S640" s="59"/>
      <c r="T640" s="59"/>
      <c r="U640" s="59"/>
      <c r="V640" s="59"/>
      <c r="W640" s="59"/>
      <c r="X640" s="59"/>
    </row>
    <row r="641" spans="1:24" ht="12.75" customHeight="1" x14ac:dyDescent="0.2">
      <c r="A641" s="59"/>
      <c r="B641" s="59"/>
      <c r="C641" s="59"/>
      <c r="D641" s="59"/>
      <c r="E641" s="59"/>
      <c r="F641" s="59"/>
      <c r="G641" s="59"/>
      <c r="H641" s="59"/>
      <c r="I641" s="59"/>
      <c r="J641" s="59"/>
      <c r="K641" s="59"/>
      <c r="L641" s="59"/>
      <c r="M641" s="59"/>
      <c r="N641" s="59"/>
      <c r="O641" s="59"/>
      <c r="P641" s="59"/>
      <c r="Q641" s="59"/>
      <c r="R641" s="59"/>
      <c r="S641" s="59"/>
      <c r="T641" s="59"/>
      <c r="U641" s="59"/>
      <c r="V641" s="59"/>
      <c r="W641" s="59"/>
      <c r="X641" s="59"/>
    </row>
    <row r="642" spans="1:24" ht="12.75" customHeight="1" x14ac:dyDescent="0.2">
      <c r="A642" s="59"/>
      <c r="B642" s="59"/>
      <c r="C642" s="59"/>
      <c r="D642" s="59"/>
      <c r="E642" s="59"/>
      <c r="F642" s="59"/>
      <c r="G642" s="59"/>
      <c r="H642" s="59"/>
      <c r="I642" s="59"/>
      <c r="J642" s="59"/>
      <c r="K642" s="59"/>
      <c r="L642" s="59"/>
      <c r="M642" s="59"/>
      <c r="N642" s="59"/>
      <c r="O642" s="59"/>
      <c r="P642" s="59"/>
      <c r="Q642" s="59"/>
      <c r="R642" s="59"/>
      <c r="S642" s="59"/>
      <c r="T642" s="59"/>
      <c r="U642" s="59"/>
      <c r="V642" s="59"/>
      <c r="W642" s="59"/>
      <c r="X642" s="59"/>
    </row>
    <row r="643" spans="1:24" ht="12.75" customHeight="1" x14ac:dyDescent="0.2">
      <c r="A643" s="59"/>
      <c r="B643" s="59"/>
      <c r="C643" s="59"/>
      <c r="D643" s="59"/>
      <c r="E643" s="59"/>
      <c r="F643" s="59"/>
      <c r="G643" s="59"/>
      <c r="H643" s="59"/>
      <c r="I643" s="59"/>
      <c r="J643" s="59"/>
      <c r="K643" s="59"/>
      <c r="L643" s="59"/>
      <c r="M643" s="59"/>
      <c r="N643" s="59"/>
      <c r="O643" s="59"/>
      <c r="P643" s="59"/>
      <c r="Q643" s="59"/>
      <c r="R643" s="59"/>
      <c r="S643" s="59"/>
      <c r="T643" s="59"/>
      <c r="U643" s="59"/>
      <c r="V643" s="59"/>
      <c r="W643" s="59"/>
      <c r="X643" s="59"/>
    </row>
    <row r="644" spans="1:24" ht="12.75" customHeight="1" x14ac:dyDescent="0.2">
      <c r="A644" s="59"/>
      <c r="B644" s="59"/>
      <c r="C644" s="59"/>
      <c r="D644" s="59"/>
      <c r="E644" s="59"/>
      <c r="F644" s="59"/>
      <c r="G644" s="59"/>
      <c r="H644" s="59"/>
      <c r="I644" s="59"/>
      <c r="J644" s="59"/>
      <c r="K644" s="59"/>
      <c r="L644" s="59"/>
      <c r="M644" s="59"/>
      <c r="N644" s="59"/>
      <c r="O644" s="59"/>
      <c r="P644" s="59"/>
      <c r="Q644" s="59"/>
      <c r="R644" s="59"/>
      <c r="S644" s="59"/>
      <c r="T644" s="59"/>
      <c r="U644" s="59"/>
      <c r="V644" s="59"/>
      <c r="W644" s="59"/>
      <c r="X644" s="59"/>
    </row>
    <row r="645" spans="1:24" ht="12.75" customHeight="1" x14ac:dyDescent="0.2">
      <c r="A645" s="59"/>
      <c r="B645" s="59"/>
      <c r="C645" s="59"/>
      <c r="D645" s="59"/>
      <c r="E645" s="59"/>
      <c r="F645" s="59"/>
      <c r="G645" s="59"/>
      <c r="H645" s="59"/>
      <c r="I645" s="59"/>
      <c r="J645" s="59"/>
      <c r="K645" s="59"/>
      <c r="L645" s="59"/>
      <c r="M645" s="59"/>
      <c r="N645" s="59"/>
      <c r="O645" s="59"/>
      <c r="P645" s="59"/>
      <c r="Q645" s="59"/>
      <c r="R645" s="59"/>
      <c r="S645" s="59"/>
      <c r="T645" s="59"/>
      <c r="U645" s="59"/>
      <c r="V645" s="59"/>
      <c r="W645" s="59"/>
      <c r="X645" s="59"/>
    </row>
    <row r="646" spans="1:24" ht="12.75" customHeight="1" x14ac:dyDescent="0.2">
      <c r="A646" s="59"/>
      <c r="B646" s="59"/>
      <c r="C646" s="59"/>
      <c r="D646" s="59"/>
      <c r="E646" s="59"/>
      <c r="F646" s="59"/>
      <c r="G646" s="59"/>
      <c r="H646" s="59"/>
      <c r="I646" s="59"/>
      <c r="J646" s="59"/>
      <c r="K646" s="59"/>
      <c r="L646" s="59"/>
      <c r="M646" s="59"/>
      <c r="N646" s="59"/>
      <c r="O646" s="59"/>
      <c r="P646" s="59"/>
      <c r="Q646" s="59"/>
      <c r="R646" s="59"/>
      <c r="S646" s="59"/>
      <c r="T646" s="59"/>
      <c r="U646" s="59"/>
      <c r="V646" s="59"/>
      <c r="W646" s="59"/>
      <c r="X646" s="59"/>
    </row>
    <row r="647" spans="1:24" ht="12.75" customHeight="1" x14ac:dyDescent="0.2">
      <c r="A647" s="59"/>
      <c r="B647" s="59"/>
      <c r="C647" s="59"/>
      <c r="D647" s="59"/>
      <c r="E647" s="59"/>
      <c r="F647" s="59"/>
      <c r="G647" s="59"/>
      <c r="H647" s="59"/>
      <c r="I647" s="59"/>
      <c r="J647" s="59"/>
      <c r="K647" s="59"/>
      <c r="L647" s="59"/>
      <c r="M647" s="59"/>
      <c r="N647" s="59"/>
      <c r="O647" s="59"/>
      <c r="P647" s="59"/>
      <c r="Q647" s="59"/>
      <c r="R647" s="59"/>
      <c r="S647" s="59"/>
      <c r="T647" s="59"/>
      <c r="U647" s="59"/>
      <c r="V647" s="59"/>
      <c r="W647" s="59"/>
      <c r="X647" s="59"/>
    </row>
    <row r="648" spans="1:24" ht="12.75" customHeight="1" x14ac:dyDescent="0.2">
      <c r="A648" s="59"/>
      <c r="B648" s="59"/>
      <c r="C648" s="59"/>
      <c r="D648" s="59"/>
      <c r="E648" s="59"/>
      <c r="F648" s="59"/>
      <c r="G648" s="59"/>
      <c r="H648" s="59"/>
      <c r="I648" s="59"/>
      <c r="J648" s="59"/>
      <c r="K648" s="59"/>
      <c r="L648" s="59"/>
      <c r="M648" s="59"/>
      <c r="N648" s="59"/>
      <c r="O648" s="59"/>
      <c r="P648" s="59"/>
      <c r="Q648" s="59"/>
      <c r="R648" s="59"/>
      <c r="S648" s="59"/>
      <c r="T648" s="59"/>
      <c r="U648" s="59"/>
      <c r="V648" s="59"/>
      <c r="W648" s="59"/>
      <c r="X648" s="59"/>
    </row>
    <row r="649" spans="1:24" ht="12.75" customHeight="1" x14ac:dyDescent="0.2">
      <c r="A649" s="59"/>
      <c r="B649" s="59"/>
      <c r="C649" s="59"/>
      <c r="D649" s="59"/>
      <c r="E649" s="59"/>
      <c r="F649" s="59"/>
      <c r="G649" s="59"/>
      <c r="H649" s="59"/>
      <c r="I649" s="59"/>
      <c r="J649" s="59"/>
      <c r="K649" s="59"/>
      <c r="L649" s="59"/>
      <c r="M649" s="59"/>
      <c r="N649" s="59"/>
      <c r="O649" s="59"/>
      <c r="P649" s="59"/>
      <c r="Q649" s="59"/>
      <c r="R649" s="59"/>
      <c r="S649" s="59"/>
      <c r="T649" s="59"/>
      <c r="U649" s="59"/>
      <c r="V649" s="59"/>
      <c r="W649" s="59"/>
      <c r="X649" s="59"/>
    </row>
    <row r="650" spans="1:24" ht="12.75" customHeight="1" x14ac:dyDescent="0.2">
      <c r="A650" s="59"/>
      <c r="B650" s="59"/>
      <c r="C650" s="59"/>
      <c r="D650" s="59"/>
      <c r="E650" s="59"/>
      <c r="F650" s="59"/>
      <c r="G650" s="59"/>
      <c r="H650" s="59"/>
      <c r="I650" s="59"/>
      <c r="J650" s="59"/>
      <c r="K650" s="59"/>
      <c r="L650" s="59"/>
      <c r="M650" s="59"/>
      <c r="N650" s="59"/>
      <c r="O650" s="59"/>
      <c r="P650" s="59"/>
      <c r="Q650" s="59"/>
      <c r="R650" s="59"/>
      <c r="S650" s="59"/>
      <c r="T650" s="59"/>
      <c r="U650" s="59"/>
      <c r="V650" s="59"/>
      <c r="W650" s="59"/>
      <c r="X650" s="59"/>
    </row>
    <row r="651" spans="1:24" ht="12.75" customHeight="1" x14ac:dyDescent="0.2">
      <c r="A651" s="59"/>
      <c r="B651" s="59"/>
      <c r="C651" s="59"/>
      <c r="D651" s="59"/>
      <c r="E651" s="59"/>
      <c r="F651" s="59"/>
      <c r="G651" s="59"/>
      <c r="H651" s="59"/>
      <c r="I651" s="59"/>
      <c r="J651" s="59"/>
      <c r="K651" s="59"/>
      <c r="L651" s="59"/>
      <c r="M651" s="59"/>
      <c r="N651" s="59"/>
      <c r="O651" s="59"/>
      <c r="P651" s="59"/>
      <c r="Q651" s="59"/>
      <c r="R651" s="59"/>
      <c r="S651" s="59"/>
      <c r="T651" s="59"/>
      <c r="U651" s="59"/>
      <c r="V651" s="59"/>
      <c r="W651" s="59"/>
      <c r="X651" s="59"/>
    </row>
    <row r="652" spans="1:24" ht="12.75" customHeight="1" x14ac:dyDescent="0.2">
      <c r="A652" s="59"/>
      <c r="B652" s="59"/>
      <c r="C652" s="59"/>
      <c r="D652" s="59"/>
      <c r="E652" s="59"/>
      <c r="F652" s="59"/>
      <c r="G652" s="59"/>
      <c r="H652" s="59"/>
      <c r="I652" s="59"/>
      <c r="J652" s="59"/>
      <c r="K652" s="59"/>
      <c r="L652" s="59"/>
      <c r="M652" s="59"/>
      <c r="N652" s="59"/>
      <c r="O652" s="59"/>
      <c r="P652" s="59"/>
      <c r="Q652" s="59"/>
      <c r="R652" s="59"/>
      <c r="S652" s="59"/>
      <c r="T652" s="59"/>
      <c r="U652" s="59"/>
      <c r="V652" s="59"/>
      <c r="W652" s="59"/>
      <c r="X652" s="59"/>
    </row>
    <row r="653" spans="1:24" ht="12.75" customHeight="1" x14ac:dyDescent="0.2">
      <c r="A653" s="59"/>
      <c r="B653" s="59"/>
      <c r="C653" s="59"/>
      <c r="D653" s="59"/>
      <c r="E653" s="59"/>
      <c r="F653" s="59"/>
      <c r="G653" s="59"/>
      <c r="H653" s="59"/>
      <c r="I653" s="59"/>
      <c r="J653" s="59"/>
      <c r="K653" s="59"/>
      <c r="L653" s="59"/>
      <c r="M653" s="59"/>
      <c r="N653" s="59"/>
      <c r="O653" s="59"/>
      <c r="P653" s="59"/>
      <c r="Q653" s="59"/>
      <c r="R653" s="59"/>
      <c r="S653" s="59"/>
      <c r="T653" s="59"/>
      <c r="U653" s="59"/>
      <c r="V653" s="59"/>
      <c r="W653" s="59"/>
      <c r="X653" s="59"/>
    </row>
    <row r="654" spans="1:24" ht="12.75" customHeight="1" x14ac:dyDescent="0.2">
      <c r="A654" s="59"/>
      <c r="B654" s="59"/>
      <c r="C654" s="59"/>
      <c r="D654" s="59"/>
      <c r="E654" s="59"/>
      <c r="F654" s="59"/>
      <c r="G654" s="59"/>
      <c r="H654" s="59"/>
      <c r="I654" s="59"/>
      <c r="J654" s="59"/>
      <c r="K654" s="59"/>
      <c r="L654" s="59"/>
      <c r="M654" s="59"/>
      <c r="N654" s="59"/>
      <c r="O654" s="59"/>
      <c r="P654" s="59"/>
      <c r="Q654" s="59"/>
      <c r="R654" s="59"/>
      <c r="S654" s="59"/>
      <c r="T654" s="59"/>
      <c r="U654" s="59"/>
      <c r="V654" s="59"/>
      <c r="W654" s="59"/>
      <c r="X654" s="59"/>
    </row>
    <row r="655" spans="1:24" ht="12.75" customHeight="1" x14ac:dyDescent="0.2">
      <c r="A655" s="59"/>
      <c r="B655" s="59"/>
      <c r="C655" s="59"/>
      <c r="D655" s="59"/>
      <c r="E655" s="59"/>
      <c r="F655" s="59"/>
      <c r="G655" s="59"/>
      <c r="H655" s="59"/>
      <c r="I655" s="59"/>
      <c r="J655" s="59"/>
      <c r="K655" s="59"/>
      <c r="L655" s="59"/>
      <c r="M655" s="59"/>
      <c r="N655" s="59"/>
      <c r="O655" s="59"/>
      <c r="P655" s="59"/>
      <c r="Q655" s="59"/>
      <c r="R655" s="59"/>
      <c r="S655" s="59"/>
      <c r="T655" s="59"/>
      <c r="U655" s="59"/>
      <c r="V655" s="59"/>
      <c r="W655" s="59"/>
      <c r="X655" s="59"/>
    </row>
    <row r="656" spans="1:24" ht="12.75" customHeight="1" x14ac:dyDescent="0.2">
      <c r="A656" s="59"/>
      <c r="B656" s="59"/>
      <c r="C656" s="59"/>
      <c r="D656" s="59"/>
      <c r="E656" s="59"/>
      <c r="F656" s="59"/>
      <c r="G656" s="59"/>
      <c r="H656" s="59"/>
      <c r="I656" s="59"/>
      <c r="J656" s="59"/>
      <c r="K656" s="59"/>
      <c r="L656" s="59"/>
      <c r="M656" s="59"/>
      <c r="N656" s="59"/>
      <c r="O656" s="59"/>
      <c r="P656" s="59"/>
      <c r="Q656" s="59"/>
      <c r="R656" s="59"/>
      <c r="S656" s="59"/>
      <c r="T656" s="59"/>
      <c r="U656" s="59"/>
      <c r="V656" s="59"/>
      <c r="W656" s="59"/>
      <c r="X656" s="59"/>
    </row>
    <row r="657" spans="1:24" ht="12.75" customHeight="1" x14ac:dyDescent="0.2">
      <c r="A657" s="59"/>
      <c r="B657" s="59"/>
      <c r="C657" s="59"/>
      <c r="D657" s="59"/>
      <c r="E657" s="59"/>
      <c r="F657" s="59"/>
      <c r="G657" s="59"/>
      <c r="H657" s="59"/>
      <c r="I657" s="59"/>
      <c r="J657" s="59"/>
      <c r="K657" s="59"/>
      <c r="L657" s="59"/>
      <c r="M657" s="59"/>
      <c r="N657" s="59"/>
      <c r="O657" s="59"/>
      <c r="P657" s="59"/>
      <c r="Q657" s="59"/>
      <c r="R657" s="59"/>
      <c r="S657" s="59"/>
      <c r="T657" s="59"/>
      <c r="U657" s="59"/>
      <c r="V657" s="59"/>
      <c r="W657" s="59"/>
      <c r="X657" s="59"/>
    </row>
    <row r="658" spans="1:24" ht="12.75" customHeight="1" x14ac:dyDescent="0.2">
      <c r="A658" s="59"/>
      <c r="B658" s="59"/>
      <c r="C658" s="59"/>
      <c r="D658" s="59"/>
      <c r="E658" s="59"/>
      <c r="F658" s="59"/>
      <c r="G658" s="59"/>
      <c r="H658" s="59"/>
      <c r="I658" s="59"/>
      <c r="J658" s="59"/>
      <c r="K658" s="59"/>
      <c r="L658" s="59"/>
      <c r="M658" s="59"/>
      <c r="N658" s="59"/>
      <c r="O658" s="59"/>
      <c r="P658" s="59"/>
      <c r="Q658" s="59"/>
      <c r="R658" s="59"/>
      <c r="S658" s="59"/>
      <c r="T658" s="59"/>
      <c r="U658" s="59"/>
      <c r="V658" s="59"/>
      <c r="W658" s="59"/>
      <c r="X658" s="59"/>
    </row>
    <row r="659" spans="1:24" ht="12.75" customHeight="1" x14ac:dyDescent="0.2">
      <c r="A659" s="59"/>
      <c r="B659" s="59"/>
      <c r="C659" s="59"/>
      <c r="D659" s="59"/>
      <c r="E659" s="59"/>
      <c r="F659" s="59"/>
      <c r="G659" s="59"/>
      <c r="H659" s="59"/>
      <c r="I659" s="59"/>
      <c r="J659" s="59"/>
      <c r="K659" s="59"/>
      <c r="L659" s="59"/>
      <c r="M659" s="59"/>
      <c r="N659" s="59"/>
      <c r="O659" s="59"/>
      <c r="P659" s="59"/>
      <c r="Q659" s="59"/>
      <c r="R659" s="59"/>
      <c r="S659" s="59"/>
      <c r="T659" s="59"/>
      <c r="U659" s="59"/>
      <c r="V659" s="59"/>
      <c r="W659" s="59"/>
      <c r="X659" s="59"/>
    </row>
    <row r="660" spans="1:24" ht="12.75" customHeight="1" x14ac:dyDescent="0.2">
      <c r="A660" s="59"/>
      <c r="B660" s="59"/>
      <c r="C660" s="59"/>
      <c r="D660" s="59"/>
      <c r="E660" s="59"/>
      <c r="F660" s="59"/>
      <c r="G660" s="59"/>
      <c r="H660" s="59"/>
      <c r="I660" s="59"/>
      <c r="J660" s="59"/>
      <c r="K660" s="59"/>
      <c r="L660" s="59"/>
      <c r="M660" s="59"/>
      <c r="N660" s="59"/>
      <c r="O660" s="59"/>
      <c r="P660" s="59"/>
      <c r="Q660" s="59"/>
      <c r="R660" s="59"/>
      <c r="S660" s="59"/>
      <c r="T660" s="59"/>
      <c r="U660" s="59"/>
      <c r="V660" s="59"/>
      <c r="W660" s="59"/>
      <c r="X660" s="59"/>
    </row>
    <row r="661" spans="1:24" ht="12.75" customHeight="1" x14ac:dyDescent="0.2">
      <c r="A661" s="59"/>
      <c r="B661" s="59"/>
      <c r="C661" s="59"/>
      <c r="D661" s="59"/>
      <c r="E661" s="59"/>
      <c r="F661" s="59"/>
      <c r="G661" s="59"/>
      <c r="H661" s="59"/>
      <c r="I661" s="59"/>
      <c r="J661" s="59"/>
      <c r="K661" s="59"/>
      <c r="L661" s="59"/>
      <c r="M661" s="59"/>
      <c r="N661" s="59"/>
      <c r="O661" s="59"/>
      <c r="P661" s="59"/>
      <c r="Q661" s="59"/>
      <c r="R661" s="59"/>
      <c r="S661" s="59"/>
      <c r="T661" s="59"/>
      <c r="U661" s="59"/>
      <c r="V661" s="59"/>
      <c r="W661" s="59"/>
      <c r="X661" s="59"/>
    </row>
    <row r="662" spans="1:24" ht="12.75" customHeight="1" x14ac:dyDescent="0.2">
      <c r="A662" s="59"/>
      <c r="B662" s="59"/>
      <c r="C662" s="59"/>
      <c r="D662" s="59"/>
      <c r="E662" s="59"/>
      <c r="F662" s="59"/>
      <c r="G662" s="59"/>
      <c r="H662" s="59"/>
      <c r="I662" s="59"/>
      <c r="J662" s="59"/>
      <c r="K662" s="59"/>
      <c r="L662" s="59"/>
      <c r="M662" s="59"/>
      <c r="N662" s="59"/>
      <c r="O662" s="59"/>
      <c r="P662" s="59"/>
      <c r="Q662" s="59"/>
      <c r="R662" s="59"/>
      <c r="S662" s="59"/>
      <c r="T662" s="59"/>
      <c r="U662" s="59"/>
      <c r="V662" s="59"/>
      <c r="W662" s="59"/>
      <c r="X662" s="59"/>
    </row>
    <row r="663" spans="1:24" ht="12.75" customHeight="1" x14ac:dyDescent="0.2">
      <c r="A663" s="59"/>
      <c r="B663" s="59"/>
      <c r="C663" s="59"/>
      <c r="D663" s="59"/>
      <c r="E663" s="59"/>
      <c r="F663" s="59"/>
      <c r="G663" s="59"/>
      <c r="H663" s="59"/>
      <c r="I663" s="59"/>
      <c r="J663" s="59"/>
      <c r="K663" s="59"/>
      <c r="L663" s="59"/>
      <c r="M663" s="59"/>
      <c r="N663" s="59"/>
      <c r="O663" s="59"/>
      <c r="P663" s="59"/>
      <c r="Q663" s="59"/>
      <c r="R663" s="59"/>
      <c r="S663" s="59"/>
      <c r="T663" s="59"/>
      <c r="U663" s="59"/>
      <c r="V663" s="59"/>
      <c r="W663" s="59"/>
      <c r="X663" s="59"/>
    </row>
    <row r="664" spans="1:24" ht="12.75" customHeight="1" x14ac:dyDescent="0.2">
      <c r="A664" s="59"/>
      <c r="B664" s="59"/>
      <c r="C664" s="59"/>
      <c r="D664" s="59"/>
      <c r="E664" s="59"/>
      <c r="F664" s="59"/>
      <c r="G664" s="59"/>
      <c r="H664" s="59"/>
      <c r="I664" s="59"/>
      <c r="J664" s="59"/>
      <c r="K664" s="59"/>
      <c r="L664" s="59"/>
      <c r="M664" s="59"/>
      <c r="N664" s="59"/>
      <c r="O664" s="59"/>
      <c r="P664" s="59"/>
      <c r="Q664" s="59"/>
      <c r="R664" s="59"/>
      <c r="S664" s="59"/>
      <c r="T664" s="59"/>
      <c r="U664" s="59"/>
      <c r="V664" s="59"/>
      <c r="W664" s="59"/>
      <c r="X664" s="59"/>
    </row>
    <row r="665" spans="1:24" ht="12.75" customHeight="1" x14ac:dyDescent="0.2">
      <c r="A665" s="59"/>
      <c r="B665" s="59"/>
      <c r="C665" s="59"/>
      <c r="D665" s="59"/>
      <c r="E665" s="59"/>
      <c r="F665" s="59"/>
      <c r="G665" s="59"/>
      <c r="H665" s="59"/>
      <c r="I665" s="59"/>
      <c r="J665" s="59"/>
      <c r="K665" s="59"/>
      <c r="L665" s="59"/>
      <c r="M665" s="59"/>
      <c r="N665" s="59"/>
      <c r="O665" s="59"/>
      <c r="P665" s="59"/>
      <c r="Q665" s="59"/>
      <c r="R665" s="59"/>
      <c r="S665" s="59"/>
      <c r="T665" s="59"/>
      <c r="U665" s="59"/>
      <c r="V665" s="59"/>
      <c r="W665" s="59"/>
      <c r="X665" s="59"/>
    </row>
    <row r="666" spans="1:24" ht="12.75" customHeight="1" x14ac:dyDescent="0.2">
      <c r="A666" s="59"/>
      <c r="B666" s="59"/>
      <c r="C666" s="59"/>
      <c r="D666" s="59"/>
      <c r="E666" s="59"/>
      <c r="F666" s="59"/>
      <c r="G666" s="59"/>
      <c r="H666" s="59"/>
      <c r="I666" s="59"/>
      <c r="J666" s="59"/>
      <c r="K666" s="59"/>
      <c r="L666" s="59"/>
      <c r="M666" s="59"/>
      <c r="N666" s="59"/>
      <c r="O666" s="59"/>
      <c r="P666" s="59"/>
      <c r="Q666" s="59"/>
      <c r="R666" s="59"/>
      <c r="S666" s="59"/>
      <c r="T666" s="59"/>
      <c r="U666" s="59"/>
      <c r="V666" s="59"/>
      <c r="W666" s="59"/>
      <c r="X666" s="59"/>
    </row>
    <row r="667" spans="1:24" ht="12.75" customHeight="1" x14ac:dyDescent="0.2">
      <c r="A667" s="59"/>
      <c r="B667" s="59"/>
      <c r="C667" s="59"/>
      <c r="D667" s="59"/>
      <c r="E667" s="59"/>
      <c r="F667" s="59"/>
      <c r="G667" s="59"/>
      <c r="H667" s="59"/>
      <c r="I667" s="59"/>
      <c r="J667" s="59"/>
      <c r="K667" s="59"/>
      <c r="L667" s="59"/>
      <c r="M667" s="59"/>
      <c r="N667" s="59"/>
      <c r="O667" s="59"/>
      <c r="P667" s="59"/>
      <c r="Q667" s="59"/>
      <c r="R667" s="59"/>
      <c r="S667" s="59"/>
      <c r="T667" s="59"/>
      <c r="U667" s="59"/>
      <c r="V667" s="59"/>
      <c r="W667" s="59"/>
      <c r="X667" s="59"/>
    </row>
    <row r="668" spans="1:24" ht="12.75" customHeight="1" x14ac:dyDescent="0.2">
      <c r="A668" s="59"/>
      <c r="B668" s="59"/>
      <c r="C668" s="59"/>
      <c r="D668" s="59"/>
      <c r="E668" s="59"/>
      <c r="F668" s="59"/>
      <c r="G668" s="59"/>
      <c r="H668" s="59"/>
      <c r="I668" s="59"/>
      <c r="J668" s="59"/>
      <c r="K668" s="59"/>
      <c r="L668" s="59"/>
      <c r="M668" s="59"/>
      <c r="N668" s="59"/>
      <c r="O668" s="59"/>
      <c r="P668" s="59"/>
      <c r="Q668" s="59"/>
      <c r="R668" s="59"/>
      <c r="S668" s="59"/>
      <c r="T668" s="59"/>
      <c r="U668" s="59"/>
      <c r="V668" s="59"/>
      <c r="W668" s="59"/>
      <c r="X668" s="59"/>
    </row>
    <row r="669" spans="1:24" ht="12.75" customHeight="1" x14ac:dyDescent="0.2">
      <c r="A669" s="59"/>
      <c r="B669" s="59"/>
      <c r="C669" s="59"/>
      <c r="D669" s="59"/>
      <c r="E669" s="59"/>
      <c r="F669" s="59"/>
      <c r="G669" s="59"/>
      <c r="H669" s="59"/>
      <c r="I669" s="59"/>
      <c r="J669" s="59"/>
      <c r="K669" s="59"/>
      <c r="L669" s="59"/>
      <c r="M669" s="59"/>
      <c r="N669" s="59"/>
      <c r="O669" s="59"/>
      <c r="P669" s="59"/>
      <c r="Q669" s="59"/>
      <c r="R669" s="59"/>
      <c r="S669" s="59"/>
      <c r="T669" s="59"/>
      <c r="U669" s="59"/>
      <c r="V669" s="59"/>
      <c r="W669" s="59"/>
      <c r="X669" s="59"/>
    </row>
    <row r="670" spans="1:24" ht="12.75" customHeight="1" x14ac:dyDescent="0.2">
      <c r="A670" s="59"/>
      <c r="B670" s="59"/>
      <c r="C670" s="59"/>
      <c r="D670" s="59"/>
      <c r="E670" s="59"/>
      <c r="F670" s="59"/>
      <c r="G670" s="59"/>
      <c r="H670" s="59"/>
      <c r="I670" s="59"/>
      <c r="J670" s="59"/>
      <c r="K670" s="59"/>
      <c r="L670" s="59"/>
      <c r="M670" s="59"/>
      <c r="N670" s="59"/>
      <c r="O670" s="59"/>
      <c r="P670" s="59"/>
      <c r="Q670" s="59"/>
      <c r="R670" s="59"/>
      <c r="S670" s="59"/>
      <c r="T670" s="59"/>
      <c r="U670" s="59"/>
      <c r="V670" s="59"/>
      <c r="W670" s="59"/>
      <c r="X670" s="59"/>
    </row>
    <row r="671" spans="1:24" ht="12.75" customHeight="1" x14ac:dyDescent="0.2">
      <c r="A671" s="59"/>
      <c r="B671" s="59"/>
      <c r="C671" s="59"/>
      <c r="D671" s="59"/>
      <c r="E671" s="59"/>
      <c r="F671" s="59"/>
      <c r="G671" s="59"/>
      <c r="H671" s="59"/>
      <c r="I671" s="59"/>
      <c r="J671" s="59"/>
      <c r="K671" s="59"/>
      <c r="L671" s="59"/>
      <c r="M671" s="59"/>
      <c r="N671" s="59"/>
      <c r="O671" s="59"/>
      <c r="P671" s="59"/>
      <c r="Q671" s="59"/>
      <c r="R671" s="59"/>
      <c r="S671" s="59"/>
      <c r="T671" s="59"/>
      <c r="U671" s="59"/>
      <c r="V671" s="59"/>
      <c r="W671" s="59"/>
      <c r="X671" s="59"/>
    </row>
    <row r="672" spans="1:24" ht="12.75" customHeight="1" x14ac:dyDescent="0.2">
      <c r="A672" s="59"/>
      <c r="B672" s="59"/>
      <c r="C672" s="59"/>
      <c r="D672" s="59"/>
      <c r="E672" s="59"/>
      <c r="F672" s="59"/>
      <c r="G672" s="59"/>
      <c r="H672" s="59"/>
      <c r="I672" s="59"/>
      <c r="J672" s="59"/>
      <c r="K672" s="59"/>
      <c r="L672" s="59"/>
      <c r="M672" s="59"/>
      <c r="N672" s="59"/>
      <c r="O672" s="59"/>
      <c r="P672" s="59"/>
      <c r="Q672" s="59"/>
      <c r="R672" s="59"/>
      <c r="S672" s="59"/>
      <c r="T672" s="59"/>
      <c r="U672" s="59"/>
      <c r="V672" s="59"/>
      <c r="W672" s="59"/>
      <c r="X672" s="59"/>
    </row>
    <row r="673" spans="1:24" ht="12.75" customHeight="1" x14ac:dyDescent="0.2">
      <c r="A673" s="59"/>
      <c r="B673" s="59"/>
      <c r="C673" s="59"/>
      <c r="D673" s="59"/>
      <c r="E673" s="59"/>
      <c r="F673" s="59"/>
      <c r="G673" s="59"/>
      <c r="H673" s="59"/>
      <c r="I673" s="59"/>
      <c r="J673" s="59"/>
      <c r="K673" s="59"/>
      <c r="L673" s="59"/>
      <c r="M673" s="59"/>
      <c r="N673" s="59"/>
      <c r="O673" s="59"/>
      <c r="P673" s="59"/>
      <c r="Q673" s="59"/>
      <c r="R673" s="59"/>
      <c r="S673" s="59"/>
      <c r="T673" s="59"/>
      <c r="U673" s="59"/>
      <c r="V673" s="59"/>
      <c r="W673" s="59"/>
      <c r="X673" s="59"/>
    </row>
    <row r="674" spans="1:24" ht="12.75" customHeight="1" x14ac:dyDescent="0.2">
      <c r="A674" s="59"/>
      <c r="B674" s="59"/>
      <c r="C674" s="59"/>
      <c r="D674" s="59"/>
      <c r="E674" s="59"/>
      <c r="F674" s="59"/>
      <c r="G674" s="59"/>
      <c r="H674" s="59"/>
      <c r="I674" s="59"/>
      <c r="J674" s="59"/>
      <c r="K674" s="59"/>
      <c r="L674" s="59"/>
      <c r="M674" s="59"/>
      <c r="N674" s="59"/>
      <c r="O674" s="59"/>
      <c r="P674" s="59"/>
      <c r="Q674" s="59"/>
      <c r="R674" s="59"/>
      <c r="S674" s="59"/>
      <c r="T674" s="59"/>
      <c r="U674" s="59"/>
      <c r="V674" s="59"/>
      <c r="W674" s="59"/>
      <c r="X674" s="59"/>
    </row>
    <row r="675" spans="1:24" ht="12.75" customHeight="1" x14ac:dyDescent="0.2">
      <c r="A675" s="59"/>
      <c r="B675" s="59"/>
      <c r="C675" s="59"/>
      <c r="D675" s="59"/>
      <c r="E675" s="59"/>
      <c r="F675" s="59"/>
      <c r="G675" s="59"/>
      <c r="H675" s="59"/>
      <c r="I675" s="59"/>
      <c r="J675" s="59"/>
      <c r="K675" s="59"/>
      <c r="L675" s="59"/>
      <c r="M675" s="59"/>
      <c r="N675" s="59"/>
      <c r="O675" s="59"/>
      <c r="P675" s="59"/>
      <c r="Q675" s="59"/>
      <c r="R675" s="59"/>
      <c r="S675" s="59"/>
      <c r="T675" s="59"/>
      <c r="U675" s="59"/>
      <c r="V675" s="59"/>
      <c r="W675" s="59"/>
      <c r="X675" s="59"/>
    </row>
    <row r="676" spans="1:24" ht="12.75" customHeight="1" x14ac:dyDescent="0.2">
      <c r="A676" s="59"/>
      <c r="B676" s="59"/>
      <c r="C676" s="59"/>
      <c r="D676" s="59"/>
      <c r="E676" s="59"/>
      <c r="F676" s="59"/>
      <c r="G676" s="59"/>
      <c r="H676" s="59"/>
      <c r="I676" s="59"/>
      <c r="J676" s="59"/>
      <c r="K676" s="59"/>
      <c r="L676" s="59"/>
      <c r="M676" s="59"/>
      <c r="N676" s="59"/>
      <c r="O676" s="59"/>
      <c r="P676" s="59"/>
      <c r="Q676" s="59"/>
      <c r="R676" s="59"/>
      <c r="S676" s="59"/>
      <c r="T676" s="59"/>
      <c r="U676" s="59"/>
      <c r="V676" s="59"/>
      <c r="W676" s="59"/>
      <c r="X676" s="59"/>
    </row>
    <row r="677" spans="1:24" ht="12.75" customHeight="1" x14ac:dyDescent="0.2">
      <c r="A677" s="59"/>
      <c r="B677" s="59"/>
      <c r="C677" s="59"/>
      <c r="D677" s="59"/>
      <c r="E677" s="59"/>
      <c r="F677" s="59"/>
      <c r="G677" s="59"/>
      <c r="H677" s="59"/>
      <c r="I677" s="59"/>
      <c r="J677" s="59"/>
      <c r="K677" s="59"/>
      <c r="L677" s="59"/>
      <c r="M677" s="59"/>
      <c r="N677" s="59"/>
      <c r="O677" s="59"/>
      <c r="P677" s="59"/>
      <c r="Q677" s="59"/>
      <c r="R677" s="59"/>
      <c r="S677" s="59"/>
      <c r="T677" s="59"/>
      <c r="U677" s="59"/>
      <c r="V677" s="59"/>
      <c r="W677" s="59"/>
      <c r="X677" s="59"/>
    </row>
    <row r="678" spans="1:24" ht="12.75" customHeight="1" x14ac:dyDescent="0.2">
      <c r="A678" s="59"/>
      <c r="B678" s="59"/>
      <c r="C678" s="59"/>
      <c r="D678" s="59"/>
      <c r="E678" s="59"/>
      <c r="F678" s="59"/>
      <c r="G678" s="59"/>
      <c r="H678" s="59"/>
      <c r="I678" s="59"/>
      <c r="J678" s="59"/>
      <c r="K678" s="59"/>
      <c r="L678" s="59"/>
      <c r="M678" s="59"/>
      <c r="N678" s="59"/>
      <c r="O678" s="59"/>
      <c r="P678" s="59"/>
      <c r="Q678" s="59"/>
      <c r="R678" s="59"/>
      <c r="S678" s="59"/>
      <c r="T678" s="59"/>
      <c r="U678" s="59"/>
      <c r="V678" s="59"/>
      <c r="W678" s="59"/>
      <c r="X678" s="59"/>
    </row>
    <row r="679" spans="1:24" ht="12.75" customHeight="1" x14ac:dyDescent="0.2">
      <c r="A679" s="59"/>
      <c r="B679" s="59"/>
      <c r="C679" s="59"/>
      <c r="D679" s="59"/>
      <c r="E679" s="59"/>
      <c r="F679" s="59"/>
      <c r="G679" s="59"/>
      <c r="H679" s="59"/>
      <c r="I679" s="59"/>
      <c r="J679" s="59"/>
      <c r="K679" s="59"/>
      <c r="L679" s="59"/>
      <c r="M679" s="59"/>
      <c r="N679" s="59"/>
      <c r="O679" s="59"/>
      <c r="P679" s="59"/>
      <c r="Q679" s="59"/>
      <c r="R679" s="59"/>
      <c r="S679" s="59"/>
      <c r="T679" s="59"/>
      <c r="U679" s="59"/>
      <c r="V679" s="59"/>
      <c r="W679" s="59"/>
      <c r="X679" s="59"/>
    </row>
    <row r="680" spans="1:24" ht="12.75" customHeight="1" x14ac:dyDescent="0.2">
      <c r="A680" s="59"/>
      <c r="B680" s="59"/>
      <c r="C680" s="59"/>
      <c r="D680" s="59"/>
      <c r="E680" s="59"/>
      <c r="F680" s="59"/>
      <c r="G680" s="59"/>
      <c r="H680" s="59"/>
      <c r="I680" s="59"/>
      <c r="J680" s="59"/>
      <c r="K680" s="59"/>
      <c r="L680" s="59"/>
      <c r="M680" s="59"/>
      <c r="N680" s="59"/>
      <c r="O680" s="59"/>
      <c r="P680" s="59"/>
      <c r="Q680" s="59"/>
      <c r="R680" s="59"/>
      <c r="S680" s="59"/>
      <c r="T680" s="59"/>
      <c r="U680" s="59"/>
      <c r="V680" s="59"/>
      <c r="W680" s="59"/>
      <c r="X680" s="59"/>
    </row>
    <row r="681" spans="1:24" ht="12.75" customHeight="1" x14ac:dyDescent="0.2">
      <c r="A681" s="59"/>
      <c r="B681" s="59"/>
      <c r="C681" s="59"/>
      <c r="D681" s="59"/>
      <c r="E681" s="59"/>
      <c r="F681" s="59"/>
      <c r="G681" s="59"/>
      <c r="H681" s="59"/>
      <c r="I681" s="59"/>
      <c r="J681" s="59"/>
      <c r="K681" s="59"/>
      <c r="L681" s="59"/>
      <c r="M681" s="59"/>
      <c r="N681" s="59"/>
      <c r="O681" s="59"/>
      <c r="P681" s="59"/>
      <c r="Q681" s="59"/>
      <c r="R681" s="59"/>
      <c r="S681" s="59"/>
      <c r="T681" s="59"/>
      <c r="U681" s="59"/>
      <c r="V681" s="59"/>
      <c r="W681" s="59"/>
      <c r="X681" s="59"/>
    </row>
    <row r="682" spans="1:24" ht="12.75" customHeight="1" x14ac:dyDescent="0.2">
      <c r="A682" s="59"/>
      <c r="B682" s="59"/>
      <c r="C682" s="59"/>
      <c r="D682" s="59"/>
      <c r="E682" s="59"/>
      <c r="F682" s="59"/>
      <c r="G682" s="59"/>
      <c r="H682" s="59"/>
      <c r="I682" s="59"/>
      <c r="J682" s="59"/>
      <c r="K682" s="59"/>
      <c r="L682" s="59"/>
      <c r="M682" s="59"/>
      <c r="N682" s="59"/>
      <c r="O682" s="59"/>
      <c r="P682" s="59"/>
      <c r="Q682" s="59"/>
      <c r="R682" s="59"/>
      <c r="S682" s="59"/>
      <c r="T682" s="59"/>
      <c r="U682" s="59"/>
      <c r="V682" s="59"/>
      <c r="W682" s="59"/>
      <c r="X682" s="59"/>
    </row>
    <row r="683" spans="1:24" ht="12.75" customHeight="1" x14ac:dyDescent="0.2">
      <c r="A683" s="59"/>
      <c r="B683" s="59"/>
      <c r="C683" s="59"/>
      <c r="D683" s="59"/>
      <c r="E683" s="59"/>
      <c r="F683" s="59"/>
      <c r="G683" s="59"/>
      <c r="H683" s="59"/>
      <c r="I683" s="59"/>
      <c r="J683" s="59"/>
      <c r="K683" s="59"/>
      <c r="L683" s="59"/>
      <c r="M683" s="59"/>
      <c r="N683" s="59"/>
      <c r="O683" s="59"/>
      <c r="P683" s="59"/>
      <c r="Q683" s="59"/>
      <c r="R683" s="59"/>
      <c r="S683" s="59"/>
      <c r="T683" s="59"/>
      <c r="U683" s="59"/>
      <c r="V683" s="59"/>
      <c r="W683" s="59"/>
      <c r="X683" s="59"/>
    </row>
    <row r="684" spans="1:24" ht="12.75" customHeight="1" x14ac:dyDescent="0.2">
      <c r="A684" s="59"/>
      <c r="B684" s="59"/>
      <c r="C684" s="59"/>
      <c r="D684" s="59"/>
      <c r="E684" s="59"/>
      <c r="F684" s="59"/>
      <c r="G684" s="59"/>
      <c r="H684" s="59"/>
      <c r="I684" s="59"/>
      <c r="J684" s="59"/>
      <c r="K684" s="59"/>
      <c r="L684" s="59"/>
      <c r="M684" s="59"/>
      <c r="N684" s="59"/>
      <c r="O684" s="59"/>
      <c r="P684" s="59"/>
      <c r="Q684" s="59"/>
      <c r="R684" s="59"/>
      <c r="S684" s="59"/>
      <c r="T684" s="59"/>
      <c r="U684" s="59"/>
      <c r="V684" s="59"/>
      <c r="W684" s="59"/>
      <c r="X684" s="59"/>
    </row>
    <row r="685" spans="1:24" ht="12.75" customHeight="1" x14ac:dyDescent="0.2">
      <c r="A685" s="59"/>
      <c r="B685" s="59"/>
      <c r="C685" s="59"/>
      <c r="D685" s="59"/>
      <c r="E685" s="59"/>
      <c r="F685" s="59"/>
      <c r="G685" s="59"/>
      <c r="H685" s="59"/>
      <c r="I685" s="59"/>
      <c r="J685" s="59"/>
      <c r="K685" s="59"/>
      <c r="L685" s="59"/>
      <c r="M685" s="59"/>
      <c r="N685" s="59"/>
      <c r="O685" s="59"/>
      <c r="P685" s="59"/>
      <c r="Q685" s="59"/>
      <c r="R685" s="59"/>
      <c r="S685" s="59"/>
      <c r="T685" s="59"/>
      <c r="U685" s="59"/>
      <c r="V685" s="59"/>
      <c r="W685" s="59"/>
      <c r="X685" s="59"/>
    </row>
    <row r="686" spans="1:24" ht="12.75" customHeight="1" x14ac:dyDescent="0.2">
      <c r="A686" s="59"/>
      <c r="B686" s="59"/>
      <c r="C686" s="59"/>
      <c r="D686" s="59"/>
      <c r="E686" s="59"/>
      <c r="F686" s="59"/>
      <c r="G686" s="59"/>
      <c r="H686" s="59"/>
      <c r="I686" s="59"/>
      <c r="J686" s="59"/>
      <c r="K686" s="59"/>
      <c r="L686" s="59"/>
      <c r="M686" s="59"/>
      <c r="N686" s="59"/>
      <c r="O686" s="59"/>
      <c r="P686" s="59"/>
      <c r="Q686" s="59"/>
      <c r="R686" s="59"/>
      <c r="S686" s="59"/>
      <c r="T686" s="59"/>
      <c r="U686" s="59"/>
      <c r="V686" s="59"/>
      <c r="W686" s="59"/>
      <c r="X686" s="59"/>
    </row>
    <row r="687" spans="1:24" ht="12.75" customHeight="1" x14ac:dyDescent="0.2">
      <c r="A687" s="59"/>
      <c r="B687" s="59"/>
      <c r="C687" s="59"/>
      <c r="D687" s="59"/>
      <c r="E687" s="59"/>
      <c r="F687" s="59"/>
      <c r="G687" s="59"/>
      <c r="H687" s="59"/>
      <c r="I687" s="59"/>
      <c r="J687" s="59"/>
      <c r="K687" s="59"/>
      <c r="L687" s="59"/>
      <c r="M687" s="59"/>
      <c r="N687" s="59"/>
      <c r="O687" s="59"/>
      <c r="P687" s="59"/>
      <c r="Q687" s="59"/>
      <c r="R687" s="59"/>
      <c r="S687" s="59"/>
      <c r="T687" s="59"/>
      <c r="U687" s="59"/>
      <c r="V687" s="59"/>
      <c r="W687" s="59"/>
      <c r="X687" s="59"/>
    </row>
    <row r="688" spans="1:24" ht="12.75" customHeight="1" x14ac:dyDescent="0.2">
      <c r="A688" s="59"/>
      <c r="B688" s="59"/>
      <c r="C688" s="59"/>
      <c r="D688" s="59"/>
      <c r="E688" s="59"/>
      <c r="F688" s="59"/>
      <c r="G688" s="59"/>
      <c r="H688" s="59"/>
      <c r="I688" s="59"/>
      <c r="J688" s="59"/>
      <c r="K688" s="59"/>
      <c r="L688" s="59"/>
      <c r="M688" s="59"/>
      <c r="N688" s="59"/>
      <c r="O688" s="59"/>
      <c r="P688" s="59"/>
      <c r="Q688" s="59"/>
      <c r="R688" s="59"/>
      <c r="S688" s="59"/>
      <c r="T688" s="59"/>
      <c r="U688" s="59"/>
      <c r="V688" s="59"/>
      <c r="W688" s="59"/>
      <c r="X688" s="59"/>
    </row>
    <row r="689" spans="1:24" ht="12.75" customHeight="1" x14ac:dyDescent="0.2">
      <c r="A689" s="59"/>
      <c r="B689" s="59"/>
      <c r="C689" s="59"/>
      <c r="D689" s="59"/>
      <c r="E689" s="59"/>
      <c r="F689" s="59"/>
      <c r="G689" s="59"/>
      <c r="H689" s="59"/>
      <c r="I689" s="59"/>
      <c r="J689" s="59"/>
      <c r="K689" s="59"/>
      <c r="L689" s="59"/>
      <c r="M689" s="59"/>
      <c r="N689" s="59"/>
      <c r="O689" s="59"/>
      <c r="P689" s="59"/>
      <c r="Q689" s="59"/>
      <c r="R689" s="59"/>
      <c r="S689" s="59"/>
      <c r="T689" s="59"/>
      <c r="U689" s="59"/>
      <c r="V689" s="59"/>
      <c r="W689" s="59"/>
      <c r="X689" s="59"/>
    </row>
    <row r="690" spans="1:24" ht="12.75" customHeight="1" x14ac:dyDescent="0.2">
      <c r="A690" s="59"/>
      <c r="B690" s="59"/>
      <c r="C690" s="59"/>
      <c r="D690" s="59"/>
      <c r="E690" s="59"/>
      <c r="F690" s="59"/>
      <c r="G690" s="59"/>
      <c r="H690" s="59"/>
      <c r="I690" s="59"/>
      <c r="J690" s="59"/>
      <c r="K690" s="59"/>
      <c r="L690" s="59"/>
      <c r="M690" s="59"/>
      <c r="N690" s="59"/>
      <c r="O690" s="59"/>
      <c r="P690" s="59"/>
      <c r="Q690" s="59"/>
      <c r="R690" s="59"/>
      <c r="S690" s="59"/>
      <c r="T690" s="59"/>
      <c r="U690" s="59"/>
      <c r="V690" s="59"/>
      <c r="W690" s="59"/>
      <c r="X690" s="59"/>
    </row>
    <row r="691" spans="1:24" ht="12.75" customHeight="1" x14ac:dyDescent="0.2">
      <c r="A691" s="59"/>
      <c r="B691" s="59"/>
      <c r="C691" s="59"/>
      <c r="D691" s="59"/>
      <c r="E691" s="59"/>
      <c r="F691" s="59"/>
      <c r="G691" s="59"/>
      <c r="H691" s="59"/>
      <c r="I691" s="59"/>
      <c r="J691" s="59"/>
      <c r="K691" s="59"/>
      <c r="L691" s="59"/>
      <c r="M691" s="59"/>
      <c r="N691" s="59"/>
      <c r="O691" s="59"/>
      <c r="P691" s="59"/>
      <c r="Q691" s="59"/>
      <c r="R691" s="59"/>
      <c r="S691" s="59"/>
      <c r="T691" s="59"/>
      <c r="U691" s="59"/>
      <c r="V691" s="59"/>
      <c r="W691" s="59"/>
      <c r="X691" s="59"/>
    </row>
    <row r="692" spans="1:24" ht="12.75" customHeight="1" x14ac:dyDescent="0.2">
      <c r="A692" s="59"/>
      <c r="B692" s="59"/>
      <c r="C692" s="59"/>
      <c r="D692" s="59"/>
      <c r="E692" s="59"/>
      <c r="F692" s="59"/>
      <c r="G692" s="59"/>
      <c r="H692" s="59"/>
      <c r="I692" s="59"/>
      <c r="J692" s="59"/>
      <c r="K692" s="59"/>
      <c r="L692" s="59"/>
      <c r="M692" s="59"/>
      <c r="N692" s="59"/>
      <c r="O692" s="59"/>
      <c r="P692" s="59"/>
      <c r="Q692" s="59"/>
      <c r="R692" s="59"/>
      <c r="S692" s="59"/>
      <c r="T692" s="59"/>
      <c r="U692" s="59"/>
      <c r="V692" s="59"/>
      <c r="W692" s="59"/>
      <c r="X692" s="59"/>
    </row>
    <row r="693" spans="1:24" ht="12.75" customHeight="1" x14ac:dyDescent="0.2">
      <c r="A693" s="59"/>
      <c r="B693" s="59"/>
      <c r="C693" s="59"/>
      <c r="D693" s="59"/>
      <c r="E693" s="59"/>
      <c r="F693" s="59"/>
      <c r="G693" s="59"/>
      <c r="H693" s="59"/>
      <c r="I693" s="59"/>
      <c r="J693" s="59"/>
      <c r="K693" s="59"/>
      <c r="L693" s="59"/>
      <c r="M693" s="59"/>
      <c r="N693" s="59"/>
      <c r="O693" s="59"/>
      <c r="P693" s="59"/>
      <c r="Q693" s="59"/>
      <c r="R693" s="59"/>
      <c r="S693" s="59"/>
      <c r="T693" s="59"/>
      <c r="U693" s="59"/>
      <c r="V693" s="59"/>
      <c r="W693" s="59"/>
      <c r="X693" s="59"/>
    </row>
    <row r="694" spans="1:24" ht="12.75" customHeight="1" x14ac:dyDescent="0.2">
      <c r="A694" s="59"/>
      <c r="B694" s="59"/>
      <c r="C694" s="59"/>
      <c r="D694" s="59"/>
      <c r="E694" s="59"/>
      <c r="F694" s="59"/>
      <c r="G694" s="59"/>
      <c r="H694" s="59"/>
      <c r="I694" s="59"/>
      <c r="J694" s="59"/>
      <c r="K694" s="59"/>
      <c r="L694" s="59"/>
      <c r="M694" s="59"/>
      <c r="N694" s="59"/>
      <c r="O694" s="59"/>
      <c r="P694" s="59"/>
      <c r="Q694" s="59"/>
      <c r="R694" s="59"/>
      <c r="S694" s="59"/>
      <c r="T694" s="59"/>
      <c r="U694" s="59"/>
      <c r="V694" s="59"/>
      <c r="W694" s="59"/>
      <c r="X694" s="59"/>
    </row>
    <row r="695" spans="1:24" ht="12.75" customHeight="1" x14ac:dyDescent="0.2">
      <c r="A695" s="59"/>
      <c r="B695" s="59"/>
      <c r="C695" s="59"/>
      <c r="D695" s="59"/>
      <c r="E695" s="59"/>
      <c r="F695" s="59"/>
      <c r="G695" s="59"/>
      <c r="H695" s="59"/>
      <c r="I695" s="59"/>
      <c r="J695" s="59"/>
      <c r="K695" s="59"/>
      <c r="L695" s="59"/>
      <c r="M695" s="59"/>
      <c r="N695" s="59"/>
      <c r="O695" s="59"/>
      <c r="P695" s="59"/>
      <c r="Q695" s="59"/>
      <c r="R695" s="59"/>
      <c r="S695" s="59"/>
      <c r="T695" s="59"/>
      <c r="U695" s="59"/>
      <c r="V695" s="59"/>
      <c r="W695" s="59"/>
      <c r="X695" s="59"/>
    </row>
    <row r="696" spans="1:24" ht="12.75" customHeight="1" x14ac:dyDescent="0.2">
      <c r="A696" s="59"/>
      <c r="B696" s="59"/>
      <c r="C696" s="59"/>
      <c r="D696" s="59"/>
      <c r="E696" s="59"/>
      <c r="F696" s="59"/>
      <c r="G696" s="59"/>
      <c r="H696" s="59"/>
      <c r="I696" s="59"/>
      <c r="J696" s="59"/>
      <c r="K696" s="59"/>
      <c r="L696" s="59"/>
      <c r="M696" s="59"/>
      <c r="N696" s="59"/>
      <c r="O696" s="59"/>
      <c r="P696" s="59"/>
      <c r="Q696" s="59"/>
      <c r="R696" s="59"/>
      <c r="S696" s="59"/>
      <c r="T696" s="59"/>
      <c r="U696" s="59"/>
      <c r="V696" s="59"/>
      <c r="W696" s="59"/>
      <c r="X696" s="59"/>
    </row>
    <row r="697" spans="1:24" ht="12.75" customHeight="1" x14ac:dyDescent="0.2">
      <c r="A697" s="59"/>
      <c r="B697" s="59"/>
      <c r="C697" s="59"/>
      <c r="D697" s="59"/>
      <c r="E697" s="59"/>
      <c r="F697" s="59"/>
      <c r="G697" s="59"/>
      <c r="H697" s="59"/>
      <c r="I697" s="59"/>
      <c r="J697" s="59"/>
      <c r="K697" s="59"/>
      <c r="L697" s="59"/>
      <c r="M697" s="59"/>
      <c r="N697" s="59"/>
      <c r="O697" s="59"/>
      <c r="P697" s="59"/>
      <c r="Q697" s="59"/>
      <c r="R697" s="59"/>
      <c r="S697" s="59"/>
      <c r="T697" s="59"/>
      <c r="U697" s="59"/>
      <c r="V697" s="59"/>
      <c r="W697" s="59"/>
      <c r="X697" s="59"/>
    </row>
    <row r="698" spans="1:24" ht="12.75" customHeight="1" x14ac:dyDescent="0.2">
      <c r="A698" s="59"/>
      <c r="B698" s="59"/>
      <c r="C698" s="59"/>
      <c r="D698" s="59"/>
      <c r="E698" s="59"/>
      <c r="F698" s="59"/>
      <c r="G698" s="59"/>
      <c r="H698" s="59"/>
      <c r="I698" s="59"/>
      <c r="J698" s="59"/>
      <c r="K698" s="59"/>
      <c r="L698" s="59"/>
      <c r="M698" s="59"/>
      <c r="N698" s="59"/>
      <c r="O698" s="59"/>
      <c r="P698" s="59"/>
      <c r="Q698" s="59"/>
      <c r="R698" s="59"/>
      <c r="S698" s="59"/>
      <c r="T698" s="59"/>
      <c r="U698" s="59"/>
      <c r="V698" s="59"/>
      <c r="W698" s="59"/>
      <c r="X698" s="59"/>
    </row>
    <row r="699" spans="1:24" ht="12.75" customHeight="1" x14ac:dyDescent="0.2">
      <c r="A699" s="59"/>
      <c r="B699" s="59"/>
      <c r="C699" s="59"/>
      <c r="D699" s="59"/>
      <c r="E699" s="59"/>
      <c r="F699" s="59"/>
      <c r="G699" s="59"/>
      <c r="H699" s="59"/>
      <c r="I699" s="59"/>
      <c r="J699" s="59"/>
      <c r="K699" s="59"/>
      <c r="L699" s="59"/>
      <c r="M699" s="59"/>
      <c r="N699" s="59"/>
      <c r="O699" s="59"/>
      <c r="P699" s="59"/>
      <c r="Q699" s="59"/>
      <c r="R699" s="59"/>
      <c r="S699" s="59"/>
      <c r="T699" s="59"/>
      <c r="U699" s="59"/>
      <c r="V699" s="59"/>
      <c r="W699" s="59"/>
      <c r="X699" s="59"/>
    </row>
    <row r="700" spans="1:24" ht="12.75" customHeight="1" x14ac:dyDescent="0.2">
      <c r="A700" s="59"/>
      <c r="B700" s="59"/>
      <c r="C700" s="59"/>
      <c r="D700" s="59"/>
      <c r="E700" s="59"/>
      <c r="F700" s="59"/>
      <c r="G700" s="59"/>
      <c r="H700" s="59"/>
      <c r="I700" s="59"/>
      <c r="J700" s="59"/>
      <c r="K700" s="59"/>
      <c r="L700" s="59"/>
      <c r="M700" s="59"/>
      <c r="N700" s="59"/>
      <c r="O700" s="59"/>
      <c r="P700" s="59"/>
      <c r="Q700" s="59"/>
      <c r="R700" s="59"/>
      <c r="S700" s="59"/>
      <c r="T700" s="59"/>
      <c r="U700" s="59"/>
      <c r="V700" s="59"/>
      <c r="W700" s="59"/>
      <c r="X700" s="59"/>
    </row>
    <row r="701" spans="1:24" ht="12.75" customHeight="1" x14ac:dyDescent="0.2">
      <c r="A701" s="59"/>
      <c r="B701" s="59"/>
      <c r="C701" s="59"/>
      <c r="D701" s="59"/>
      <c r="E701" s="59"/>
      <c r="F701" s="59"/>
      <c r="G701" s="59"/>
      <c r="H701" s="59"/>
      <c r="I701" s="59"/>
      <c r="J701" s="59"/>
      <c r="K701" s="59"/>
      <c r="L701" s="59"/>
      <c r="M701" s="59"/>
      <c r="N701" s="59"/>
      <c r="O701" s="59"/>
      <c r="P701" s="59"/>
      <c r="Q701" s="59"/>
      <c r="R701" s="59"/>
      <c r="S701" s="59"/>
      <c r="T701" s="59"/>
      <c r="U701" s="59"/>
      <c r="V701" s="59"/>
      <c r="W701" s="59"/>
      <c r="X701" s="59"/>
    </row>
    <row r="702" spans="1:24" ht="12.75" customHeight="1" x14ac:dyDescent="0.2">
      <c r="A702" s="59"/>
      <c r="B702" s="59"/>
      <c r="C702" s="59"/>
      <c r="D702" s="59"/>
      <c r="E702" s="59"/>
      <c r="F702" s="59"/>
      <c r="G702" s="59"/>
      <c r="H702" s="59"/>
      <c r="I702" s="59"/>
      <c r="J702" s="59"/>
      <c r="K702" s="59"/>
      <c r="L702" s="59"/>
      <c r="M702" s="59"/>
      <c r="N702" s="59"/>
      <c r="O702" s="59"/>
      <c r="P702" s="59"/>
      <c r="Q702" s="59"/>
      <c r="R702" s="59"/>
      <c r="S702" s="59"/>
      <c r="T702" s="59"/>
      <c r="U702" s="59"/>
      <c r="V702" s="59"/>
      <c r="W702" s="59"/>
      <c r="X702" s="59"/>
    </row>
    <row r="703" spans="1:24" ht="12.75" customHeight="1" x14ac:dyDescent="0.2">
      <c r="A703" s="59"/>
      <c r="B703" s="59"/>
      <c r="C703" s="59"/>
      <c r="D703" s="59"/>
      <c r="E703" s="59"/>
      <c r="F703" s="59"/>
      <c r="G703" s="59"/>
      <c r="H703" s="59"/>
      <c r="I703" s="59"/>
      <c r="J703" s="59"/>
      <c r="K703" s="59"/>
      <c r="L703" s="59"/>
      <c r="M703" s="59"/>
      <c r="N703" s="59"/>
      <c r="O703" s="59"/>
      <c r="P703" s="59"/>
      <c r="Q703" s="59"/>
      <c r="R703" s="59"/>
      <c r="S703" s="59"/>
      <c r="T703" s="59"/>
      <c r="U703" s="59"/>
      <c r="V703" s="59"/>
      <c r="W703" s="59"/>
      <c r="X703" s="59"/>
    </row>
    <row r="704" spans="1:24" ht="12.75" customHeight="1" x14ac:dyDescent="0.2">
      <c r="A704" s="59"/>
      <c r="B704" s="59"/>
      <c r="C704" s="59"/>
      <c r="D704" s="59"/>
      <c r="E704" s="59"/>
      <c r="F704" s="59"/>
      <c r="G704" s="59"/>
      <c r="H704" s="59"/>
      <c r="I704" s="59"/>
      <c r="J704" s="59"/>
      <c r="K704" s="59"/>
      <c r="L704" s="59"/>
      <c r="M704" s="59"/>
      <c r="N704" s="59"/>
      <c r="O704" s="59"/>
      <c r="P704" s="59"/>
      <c r="Q704" s="59"/>
      <c r="R704" s="59"/>
      <c r="S704" s="59"/>
      <c r="T704" s="59"/>
      <c r="U704" s="59"/>
      <c r="V704" s="59"/>
      <c r="W704" s="59"/>
      <c r="X704" s="59"/>
    </row>
    <row r="705" spans="1:24" ht="12.75" customHeight="1" x14ac:dyDescent="0.2">
      <c r="A705" s="59"/>
      <c r="B705" s="59"/>
      <c r="C705" s="59"/>
      <c r="D705" s="59"/>
      <c r="E705" s="59"/>
      <c r="F705" s="59"/>
      <c r="G705" s="59"/>
      <c r="H705" s="59"/>
      <c r="I705" s="59"/>
      <c r="J705" s="59"/>
      <c r="K705" s="59"/>
      <c r="L705" s="59"/>
      <c r="M705" s="59"/>
      <c r="N705" s="59"/>
      <c r="O705" s="59"/>
      <c r="P705" s="59"/>
      <c r="Q705" s="59"/>
      <c r="R705" s="59"/>
      <c r="S705" s="59"/>
      <c r="T705" s="59"/>
      <c r="U705" s="59"/>
      <c r="V705" s="59"/>
      <c r="W705" s="59"/>
      <c r="X705" s="59"/>
    </row>
    <row r="706" spans="1:24" ht="12.75" customHeight="1" x14ac:dyDescent="0.2">
      <c r="A706" s="59"/>
      <c r="B706" s="59"/>
      <c r="C706" s="59"/>
      <c r="D706" s="59"/>
      <c r="E706" s="59"/>
      <c r="F706" s="59"/>
      <c r="G706" s="59"/>
      <c r="H706" s="59"/>
      <c r="I706" s="59"/>
      <c r="J706" s="59"/>
      <c r="K706" s="59"/>
      <c r="L706" s="59"/>
      <c r="M706" s="59"/>
      <c r="N706" s="59"/>
      <c r="O706" s="59"/>
      <c r="P706" s="59"/>
      <c r="Q706" s="59"/>
      <c r="R706" s="59"/>
      <c r="S706" s="59"/>
      <c r="T706" s="59"/>
      <c r="U706" s="59"/>
      <c r="V706" s="59"/>
      <c r="W706" s="59"/>
      <c r="X706" s="59"/>
    </row>
    <row r="707" spans="1:24" ht="12.75" customHeight="1" x14ac:dyDescent="0.2">
      <c r="A707" s="59"/>
      <c r="B707" s="59"/>
      <c r="C707" s="59"/>
      <c r="D707" s="59"/>
      <c r="E707" s="59"/>
      <c r="F707" s="59"/>
      <c r="G707" s="59"/>
      <c r="H707" s="59"/>
      <c r="I707" s="59"/>
      <c r="J707" s="59"/>
      <c r="K707" s="59"/>
      <c r="L707" s="59"/>
      <c r="M707" s="59"/>
      <c r="N707" s="59"/>
      <c r="O707" s="59"/>
      <c r="P707" s="59"/>
      <c r="Q707" s="59"/>
      <c r="R707" s="59"/>
      <c r="S707" s="59"/>
      <c r="T707" s="59"/>
      <c r="U707" s="59"/>
      <c r="V707" s="59"/>
      <c r="W707" s="59"/>
      <c r="X707" s="59"/>
    </row>
    <row r="708" spans="1:24" ht="12.75" customHeight="1" x14ac:dyDescent="0.2">
      <c r="A708" s="59"/>
      <c r="B708" s="59"/>
      <c r="C708" s="59"/>
      <c r="D708" s="59"/>
      <c r="E708" s="59"/>
      <c r="F708" s="59"/>
      <c r="G708" s="59"/>
      <c r="H708" s="59"/>
      <c r="I708" s="59"/>
      <c r="J708" s="59"/>
      <c r="K708" s="59"/>
      <c r="L708" s="59"/>
      <c r="M708" s="59"/>
      <c r="N708" s="59"/>
      <c r="O708" s="59"/>
      <c r="P708" s="59"/>
      <c r="Q708" s="59"/>
      <c r="R708" s="59"/>
      <c r="S708" s="59"/>
      <c r="T708" s="59"/>
      <c r="U708" s="59"/>
      <c r="V708" s="59"/>
      <c r="W708" s="59"/>
      <c r="X708" s="59"/>
    </row>
    <row r="709" spans="1:24" ht="12.75" customHeight="1" x14ac:dyDescent="0.2">
      <c r="A709" s="59"/>
      <c r="B709" s="59"/>
      <c r="C709" s="59"/>
      <c r="D709" s="59"/>
      <c r="E709" s="59"/>
      <c r="F709" s="59"/>
      <c r="G709" s="59"/>
      <c r="H709" s="59"/>
      <c r="I709" s="59"/>
      <c r="J709" s="59"/>
      <c r="K709" s="59"/>
      <c r="L709" s="59"/>
      <c r="M709" s="59"/>
      <c r="N709" s="59"/>
      <c r="O709" s="59"/>
      <c r="P709" s="59"/>
      <c r="Q709" s="59"/>
      <c r="R709" s="59"/>
      <c r="S709" s="59"/>
      <c r="T709" s="59"/>
      <c r="U709" s="59"/>
      <c r="V709" s="59"/>
      <c r="W709" s="59"/>
      <c r="X709" s="59"/>
    </row>
    <row r="710" spans="1:24" ht="12.75" customHeight="1" x14ac:dyDescent="0.2">
      <c r="A710" s="59"/>
      <c r="B710" s="59"/>
      <c r="C710" s="59"/>
      <c r="D710" s="59"/>
      <c r="E710" s="59"/>
      <c r="F710" s="59"/>
      <c r="G710" s="59"/>
      <c r="H710" s="59"/>
      <c r="I710" s="59"/>
      <c r="J710" s="59"/>
      <c r="K710" s="59"/>
      <c r="L710" s="59"/>
      <c r="M710" s="59"/>
      <c r="N710" s="59"/>
      <c r="O710" s="59"/>
      <c r="P710" s="59"/>
      <c r="Q710" s="59"/>
      <c r="R710" s="59"/>
      <c r="S710" s="59"/>
      <c r="T710" s="59"/>
      <c r="U710" s="59"/>
      <c r="V710" s="59"/>
      <c r="W710" s="59"/>
      <c r="X710" s="59"/>
    </row>
    <row r="711" spans="1:24" ht="12.75" customHeight="1" x14ac:dyDescent="0.2">
      <c r="A711" s="59"/>
      <c r="B711" s="59"/>
      <c r="C711" s="59"/>
      <c r="D711" s="59"/>
      <c r="E711" s="59"/>
      <c r="F711" s="59"/>
      <c r="G711" s="59"/>
      <c r="H711" s="59"/>
      <c r="I711" s="59"/>
      <c r="J711" s="59"/>
      <c r="K711" s="59"/>
      <c r="L711" s="59"/>
      <c r="M711" s="59"/>
      <c r="N711" s="59"/>
      <c r="O711" s="59"/>
      <c r="P711" s="59"/>
      <c r="Q711" s="59"/>
      <c r="R711" s="59"/>
      <c r="S711" s="59"/>
      <c r="T711" s="59"/>
      <c r="U711" s="59"/>
      <c r="V711" s="59"/>
      <c r="W711" s="59"/>
      <c r="X711" s="59"/>
    </row>
    <row r="712" spans="1:24" ht="12.75" customHeight="1" x14ac:dyDescent="0.2">
      <c r="A712" s="59"/>
      <c r="B712" s="59"/>
      <c r="C712" s="59"/>
      <c r="D712" s="59"/>
      <c r="E712" s="59"/>
      <c r="F712" s="59"/>
      <c r="G712" s="59"/>
      <c r="H712" s="59"/>
      <c r="I712" s="59"/>
      <c r="J712" s="59"/>
      <c r="K712" s="59"/>
      <c r="L712" s="59"/>
      <c r="M712" s="59"/>
      <c r="N712" s="59"/>
      <c r="O712" s="59"/>
      <c r="P712" s="59"/>
      <c r="Q712" s="59"/>
      <c r="R712" s="59"/>
      <c r="S712" s="59"/>
      <c r="T712" s="59"/>
      <c r="U712" s="59"/>
      <c r="V712" s="59"/>
      <c r="W712" s="59"/>
      <c r="X712" s="59"/>
    </row>
    <row r="713" spans="1:24" ht="12.75" customHeight="1" x14ac:dyDescent="0.2">
      <c r="A713" s="59"/>
      <c r="B713" s="59"/>
      <c r="C713" s="59"/>
      <c r="D713" s="59"/>
      <c r="E713" s="59"/>
      <c r="F713" s="59"/>
      <c r="G713" s="59"/>
      <c r="H713" s="59"/>
      <c r="I713" s="59"/>
      <c r="J713" s="59"/>
      <c r="K713" s="59"/>
      <c r="L713" s="59"/>
      <c r="M713" s="59"/>
      <c r="N713" s="59"/>
      <c r="O713" s="59"/>
      <c r="P713" s="59"/>
      <c r="Q713" s="59"/>
      <c r="R713" s="59"/>
      <c r="S713" s="59"/>
      <c r="T713" s="59"/>
      <c r="U713" s="59"/>
      <c r="V713" s="59"/>
      <c r="W713" s="59"/>
      <c r="X713" s="59"/>
    </row>
    <row r="714" spans="1:24" ht="12.75" customHeight="1" x14ac:dyDescent="0.2">
      <c r="A714" s="59"/>
      <c r="B714" s="59"/>
      <c r="C714" s="59"/>
      <c r="D714" s="59"/>
      <c r="E714" s="59"/>
      <c r="F714" s="59"/>
      <c r="G714" s="59"/>
      <c r="H714" s="59"/>
      <c r="I714" s="59"/>
      <c r="J714" s="59"/>
      <c r="K714" s="59"/>
      <c r="L714" s="59"/>
      <c r="M714" s="59"/>
      <c r="N714" s="59"/>
      <c r="O714" s="59"/>
      <c r="P714" s="59"/>
      <c r="Q714" s="59"/>
      <c r="R714" s="59"/>
      <c r="S714" s="59"/>
      <c r="T714" s="59"/>
      <c r="U714" s="59"/>
      <c r="V714" s="59"/>
      <c r="W714" s="59"/>
      <c r="X714" s="59"/>
    </row>
    <row r="715" spans="1:24" ht="12.75" customHeight="1" x14ac:dyDescent="0.2">
      <c r="A715" s="59"/>
      <c r="B715" s="59"/>
      <c r="C715" s="59"/>
      <c r="D715" s="59"/>
      <c r="E715" s="59"/>
      <c r="F715" s="59"/>
      <c r="G715" s="59"/>
      <c r="H715" s="59"/>
      <c r="I715" s="59"/>
      <c r="J715" s="59"/>
      <c r="K715" s="59"/>
      <c r="L715" s="59"/>
      <c r="M715" s="59"/>
      <c r="N715" s="59"/>
      <c r="O715" s="59"/>
      <c r="P715" s="59"/>
      <c r="Q715" s="59"/>
      <c r="R715" s="59"/>
      <c r="S715" s="59"/>
      <c r="T715" s="59"/>
      <c r="U715" s="59"/>
      <c r="V715" s="59"/>
      <c r="W715" s="59"/>
      <c r="X715" s="59"/>
    </row>
    <row r="716" spans="1:24" ht="12.75" customHeight="1" x14ac:dyDescent="0.2">
      <c r="A716" s="59"/>
      <c r="B716" s="59"/>
      <c r="C716" s="59"/>
      <c r="D716" s="59"/>
      <c r="E716" s="59"/>
      <c r="F716" s="59"/>
      <c r="G716" s="59"/>
      <c r="H716" s="59"/>
      <c r="I716" s="59"/>
      <c r="J716" s="59"/>
      <c r="K716" s="59"/>
      <c r="L716" s="59"/>
      <c r="M716" s="59"/>
      <c r="N716" s="59"/>
      <c r="O716" s="59"/>
      <c r="P716" s="59"/>
      <c r="Q716" s="59"/>
      <c r="R716" s="59"/>
      <c r="S716" s="59"/>
      <c r="T716" s="59"/>
      <c r="U716" s="59"/>
      <c r="V716" s="59"/>
      <c r="W716" s="59"/>
      <c r="X716" s="59"/>
    </row>
    <row r="717" spans="1:24" ht="12.75" customHeight="1" x14ac:dyDescent="0.2">
      <c r="A717" s="59"/>
      <c r="B717" s="59"/>
      <c r="C717" s="59"/>
      <c r="D717" s="59"/>
      <c r="E717" s="59"/>
      <c r="F717" s="59"/>
      <c r="G717" s="59"/>
      <c r="H717" s="59"/>
      <c r="I717" s="59"/>
      <c r="J717" s="59"/>
      <c r="K717" s="59"/>
      <c r="L717" s="59"/>
      <c r="M717" s="59"/>
      <c r="N717" s="59"/>
      <c r="O717" s="59"/>
      <c r="P717" s="59"/>
      <c r="Q717" s="59"/>
      <c r="R717" s="59"/>
      <c r="S717" s="59"/>
      <c r="T717" s="59"/>
      <c r="U717" s="59"/>
      <c r="V717" s="59"/>
      <c r="W717" s="59"/>
      <c r="X717" s="59"/>
    </row>
    <row r="718" spans="1:24" ht="12.75" customHeight="1" x14ac:dyDescent="0.2">
      <c r="A718" s="59"/>
      <c r="B718" s="59"/>
      <c r="C718" s="59"/>
      <c r="D718" s="59"/>
      <c r="E718" s="59"/>
      <c r="F718" s="59"/>
      <c r="G718" s="59"/>
      <c r="H718" s="59"/>
      <c r="I718" s="59"/>
      <c r="J718" s="59"/>
      <c r="K718" s="59"/>
      <c r="L718" s="59"/>
      <c r="M718" s="59"/>
      <c r="N718" s="59"/>
      <c r="O718" s="59"/>
      <c r="P718" s="59"/>
      <c r="Q718" s="59"/>
      <c r="R718" s="59"/>
      <c r="S718" s="59"/>
      <c r="T718" s="59"/>
      <c r="U718" s="59"/>
      <c r="V718" s="59"/>
      <c r="W718" s="59"/>
      <c r="X718" s="59"/>
    </row>
    <row r="719" spans="1:24" ht="12.75" customHeight="1" x14ac:dyDescent="0.2">
      <c r="A719" s="59"/>
      <c r="B719" s="59"/>
      <c r="C719" s="59"/>
      <c r="D719" s="59"/>
      <c r="E719" s="59"/>
      <c r="F719" s="59"/>
      <c r="G719" s="59"/>
      <c r="H719" s="59"/>
      <c r="I719" s="59"/>
      <c r="J719" s="59"/>
      <c r="K719" s="59"/>
      <c r="L719" s="59"/>
      <c r="M719" s="59"/>
      <c r="N719" s="59"/>
      <c r="O719" s="59"/>
      <c r="P719" s="59"/>
      <c r="Q719" s="59"/>
      <c r="R719" s="59"/>
      <c r="S719" s="59"/>
      <c r="T719" s="59"/>
      <c r="U719" s="59"/>
      <c r="V719" s="59"/>
      <c r="W719" s="59"/>
      <c r="X719" s="59"/>
    </row>
    <row r="720" spans="1:24" ht="12.75" customHeight="1" x14ac:dyDescent="0.2">
      <c r="A720" s="59"/>
      <c r="B720" s="59"/>
      <c r="C720" s="59"/>
      <c r="D720" s="59"/>
      <c r="E720" s="59"/>
      <c r="F720" s="59"/>
      <c r="G720" s="59"/>
      <c r="H720" s="59"/>
      <c r="I720" s="59"/>
      <c r="J720" s="59"/>
      <c r="K720" s="59"/>
      <c r="L720" s="59"/>
      <c r="M720" s="59"/>
      <c r="N720" s="59"/>
      <c r="O720" s="59"/>
      <c r="P720" s="59"/>
      <c r="Q720" s="59"/>
      <c r="R720" s="59"/>
      <c r="S720" s="59"/>
      <c r="T720" s="59"/>
      <c r="U720" s="59"/>
      <c r="V720" s="59"/>
      <c r="W720" s="59"/>
      <c r="X720" s="59"/>
    </row>
    <row r="721" spans="1:24" ht="12.75" customHeight="1" x14ac:dyDescent="0.2">
      <c r="A721" s="59"/>
      <c r="B721" s="59"/>
      <c r="C721" s="59"/>
      <c r="D721" s="59"/>
      <c r="E721" s="59"/>
      <c r="F721" s="59"/>
      <c r="G721" s="59"/>
      <c r="H721" s="59"/>
      <c r="I721" s="59"/>
      <c r="J721" s="59"/>
      <c r="K721" s="59"/>
      <c r="L721" s="59"/>
      <c r="M721" s="59"/>
      <c r="N721" s="59"/>
      <c r="O721" s="59"/>
      <c r="P721" s="59"/>
      <c r="Q721" s="59"/>
      <c r="R721" s="59"/>
      <c r="S721" s="59"/>
      <c r="T721" s="59"/>
      <c r="U721" s="59"/>
      <c r="V721" s="59"/>
      <c r="W721" s="59"/>
      <c r="X721" s="59"/>
    </row>
    <row r="722" spans="1:24" ht="12.75" customHeight="1" x14ac:dyDescent="0.2">
      <c r="A722" s="59"/>
      <c r="B722" s="59"/>
      <c r="C722" s="59"/>
      <c r="D722" s="59"/>
      <c r="E722" s="59"/>
      <c r="F722" s="59"/>
      <c r="G722" s="59"/>
      <c r="H722" s="59"/>
      <c r="I722" s="59"/>
      <c r="J722" s="59"/>
      <c r="K722" s="59"/>
      <c r="L722" s="59"/>
      <c r="M722" s="59"/>
      <c r="N722" s="59"/>
      <c r="O722" s="59"/>
      <c r="P722" s="59"/>
      <c r="Q722" s="59"/>
      <c r="R722" s="59"/>
      <c r="S722" s="59"/>
      <c r="T722" s="59"/>
      <c r="U722" s="59"/>
      <c r="V722" s="59"/>
      <c r="W722" s="59"/>
      <c r="X722" s="59"/>
    </row>
    <row r="723" spans="1:24" ht="12.75" customHeight="1" x14ac:dyDescent="0.2">
      <c r="A723" s="59"/>
      <c r="B723" s="59"/>
      <c r="C723" s="59"/>
      <c r="D723" s="59"/>
      <c r="E723" s="59"/>
      <c r="F723" s="59"/>
      <c r="G723" s="59"/>
      <c r="H723" s="59"/>
      <c r="I723" s="59"/>
      <c r="J723" s="59"/>
      <c r="K723" s="59"/>
      <c r="L723" s="59"/>
      <c r="M723" s="59"/>
      <c r="N723" s="59"/>
      <c r="O723" s="59"/>
      <c r="P723" s="59"/>
      <c r="Q723" s="59"/>
      <c r="R723" s="59"/>
      <c r="S723" s="59"/>
      <c r="T723" s="59"/>
      <c r="U723" s="59"/>
      <c r="V723" s="59"/>
      <c r="W723" s="59"/>
      <c r="X723" s="59"/>
    </row>
    <row r="724" spans="1:24" ht="12.75" customHeight="1" x14ac:dyDescent="0.2">
      <c r="A724" s="59"/>
      <c r="B724" s="59"/>
      <c r="C724" s="59"/>
      <c r="D724" s="59"/>
      <c r="E724" s="59"/>
      <c r="F724" s="59"/>
      <c r="G724" s="59"/>
      <c r="H724" s="59"/>
      <c r="I724" s="59"/>
      <c r="J724" s="59"/>
      <c r="K724" s="59"/>
      <c r="L724" s="59"/>
      <c r="M724" s="59"/>
      <c r="N724" s="59"/>
      <c r="O724" s="59"/>
      <c r="P724" s="59"/>
      <c r="Q724" s="59"/>
      <c r="R724" s="59"/>
      <c r="S724" s="59"/>
      <c r="T724" s="59"/>
      <c r="U724" s="59"/>
      <c r="V724" s="59"/>
      <c r="W724" s="59"/>
      <c r="X724" s="59"/>
    </row>
    <row r="725" spans="1:24" ht="12.75" customHeight="1" x14ac:dyDescent="0.2">
      <c r="A725" s="59"/>
      <c r="B725" s="59"/>
      <c r="C725" s="59"/>
      <c r="D725" s="59"/>
      <c r="E725" s="59"/>
      <c r="F725" s="59"/>
      <c r="G725" s="59"/>
      <c r="H725" s="59"/>
      <c r="I725" s="59"/>
      <c r="J725" s="59"/>
      <c r="K725" s="59"/>
      <c r="L725" s="59"/>
      <c r="M725" s="59"/>
      <c r="N725" s="59"/>
      <c r="O725" s="59"/>
      <c r="P725" s="59"/>
      <c r="Q725" s="59"/>
      <c r="R725" s="59"/>
      <c r="S725" s="59"/>
      <c r="T725" s="59"/>
      <c r="U725" s="59"/>
      <c r="V725" s="59"/>
      <c r="W725" s="59"/>
      <c r="X725" s="59"/>
    </row>
    <row r="726" spans="1:24" ht="12.75" customHeight="1" x14ac:dyDescent="0.2">
      <c r="A726" s="59"/>
      <c r="B726" s="59"/>
      <c r="C726" s="59"/>
      <c r="D726" s="59"/>
      <c r="E726" s="59"/>
      <c r="F726" s="59"/>
      <c r="G726" s="59"/>
      <c r="H726" s="59"/>
      <c r="I726" s="59"/>
      <c r="J726" s="59"/>
      <c r="K726" s="59"/>
      <c r="L726" s="59"/>
      <c r="M726" s="59"/>
      <c r="N726" s="59"/>
      <c r="O726" s="59"/>
      <c r="P726" s="59"/>
      <c r="Q726" s="59"/>
      <c r="R726" s="59"/>
      <c r="S726" s="59"/>
      <c r="T726" s="59"/>
      <c r="U726" s="59"/>
      <c r="V726" s="59"/>
      <c r="W726" s="59"/>
      <c r="X726" s="59"/>
    </row>
    <row r="727" spans="1:24" ht="12.75" customHeight="1" x14ac:dyDescent="0.2">
      <c r="A727" s="59"/>
      <c r="B727" s="59"/>
      <c r="C727" s="59"/>
      <c r="D727" s="59"/>
      <c r="E727" s="59"/>
      <c r="F727" s="59"/>
      <c r="G727" s="59"/>
      <c r="H727" s="59"/>
      <c r="I727" s="59"/>
      <c r="J727" s="59"/>
      <c r="K727" s="59"/>
      <c r="L727" s="59"/>
      <c r="M727" s="59"/>
      <c r="N727" s="59"/>
      <c r="O727" s="59"/>
      <c r="P727" s="59"/>
      <c r="Q727" s="59"/>
      <c r="R727" s="59"/>
      <c r="S727" s="59"/>
      <c r="T727" s="59"/>
      <c r="U727" s="59"/>
      <c r="V727" s="59"/>
      <c r="W727" s="59"/>
      <c r="X727" s="59"/>
    </row>
    <row r="728" spans="1:24" ht="12.75" customHeight="1" x14ac:dyDescent="0.2">
      <c r="A728" s="59"/>
      <c r="B728" s="59"/>
      <c r="C728" s="59"/>
      <c r="D728" s="59"/>
      <c r="E728" s="59"/>
      <c r="F728" s="59"/>
      <c r="G728" s="59"/>
      <c r="H728" s="59"/>
      <c r="I728" s="59"/>
      <c r="J728" s="59"/>
      <c r="K728" s="59"/>
      <c r="L728" s="59"/>
      <c r="M728" s="59"/>
      <c r="N728" s="59"/>
      <c r="O728" s="59"/>
      <c r="P728" s="59"/>
      <c r="Q728" s="59"/>
      <c r="R728" s="59"/>
      <c r="S728" s="59"/>
      <c r="T728" s="59"/>
      <c r="U728" s="59"/>
      <c r="V728" s="59"/>
      <c r="W728" s="59"/>
      <c r="X728" s="59"/>
    </row>
    <row r="729" spans="1:24" ht="12.75" customHeight="1" x14ac:dyDescent="0.2">
      <c r="A729" s="59"/>
      <c r="B729" s="59"/>
      <c r="C729" s="59"/>
      <c r="D729" s="59"/>
      <c r="E729" s="59"/>
      <c r="F729" s="59"/>
      <c r="G729" s="59"/>
      <c r="H729" s="59"/>
      <c r="I729" s="59"/>
      <c r="J729" s="59"/>
      <c r="K729" s="59"/>
      <c r="L729" s="59"/>
      <c r="M729" s="59"/>
      <c r="N729" s="59"/>
      <c r="O729" s="59"/>
      <c r="P729" s="59"/>
      <c r="Q729" s="59"/>
      <c r="R729" s="59"/>
      <c r="S729" s="59"/>
      <c r="T729" s="59"/>
      <c r="U729" s="59"/>
      <c r="V729" s="59"/>
      <c r="W729" s="59"/>
      <c r="X729" s="59"/>
    </row>
    <row r="730" spans="1:24" ht="12.75" customHeight="1" x14ac:dyDescent="0.2">
      <c r="A730" s="59"/>
      <c r="B730" s="59"/>
      <c r="C730" s="59"/>
      <c r="D730" s="59"/>
      <c r="E730" s="59"/>
      <c r="F730" s="59"/>
      <c r="G730" s="59"/>
      <c r="H730" s="59"/>
      <c r="I730" s="59"/>
      <c r="J730" s="59"/>
      <c r="K730" s="59"/>
      <c r="L730" s="59"/>
      <c r="M730" s="59"/>
      <c r="N730" s="59"/>
      <c r="O730" s="59"/>
      <c r="P730" s="59"/>
      <c r="Q730" s="59"/>
      <c r="R730" s="59"/>
      <c r="S730" s="59"/>
      <c r="T730" s="59"/>
      <c r="U730" s="59"/>
      <c r="V730" s="59"/>
      <c r="W730" s="59"/>
      <c r="X730" s="59"/>
    </row>
    <row r="731" spans="1:24" ht="12.75" customHeight="1" x14ac:dyDescent="0.2">
      <c r="A731" s="59"/>
      <c r="B731" s="59"/>
      <c r="C731" s="59"/>
      <c r="D731" s="59"/>
      <c r="E731" s="59"/>
      <c r="F731" s="59"/>
      <c r="G731" s="59"/>
      <c r="H731" s="59"/>
      <c r="I731" s="59"/>
      <c r="J731" s="59"/>
      <c r="K731" s="59"/>
      <c r="L731" s="59"/>
      <c r="M731" s="59"/>
      <c r="N731" s="59"/>
      <c r="O731" s="59"/>
      <c r="P731" s="59"/>
      <c r="Q731" s="59"/>
      <c r="R731" s="59"/>
      <c r="S731" s="59"/>
      <c r="T731" s="59"/>
      <c r="U731" s="59"/>
      <c r="V731" s="59"/>
      <c r="W731" s="59"/>
      <c r="X731" s="59"/>
    </row>
    <row r="732" spans="1:24" ht="12.75" customHeight="1" x14ac:dyDescent="0.2">
      <c r="A732" s="59"/>
      <c r="B732" s="59"/>
      <c r="C732" s="59"/>
      <c r="D732" s="59"/>
      <c r="E732" s="59"/>
      <c r="F732" s="59"/>
      <c r="G732" s="59"/>
      <c r="H732" s="59"/>
      <c r="I732" s="59"/>
      <c r="J732" s="59"/>
      <c r="K732" s="59"/>
      <c r="L732" s="59"/>
      <c r="M732" s="59"/>
      <c r="N732" s="59"/>
      <c r="O732" s="59"/>
      <c r="P732" s="59"/>
      <c r="Q732" s="59"/>
      <c r="R732" s="59"/>
      <c r="S732" s="59"/>
      <c r="T732" s="59"/>
      <c r="U732" s="59"/>
      <c r="V732" s="59"/>
      <c r="W732" s="59"/>
      <c r="X732" s="59"/>
    </row>
    <row r="733" spans="1:24" ht="12.75" customHeight="1" x14ac:dyDescent="0.2">
      <c r="A733" s="59"/>
      <c r="B733" s="59"/>
      <c r="C733" s="59"/>
      <c r="D733" s="59"/>
      <c r="E733" s="59"/>
      <c r="F733" s="59"/>
      <c r="G733" s="59"/>
      <c r="H733" s="59"/>
      <c r="I733" s="59"/>
      <c r="J733" s="59"/>
      <c r="K733" s="59"/>
      <c r="L733" s="59"/>
      <c r="M733" s="59"/>
      <c r="N733" s="59"/>
      <c r="O733" s="59"/>
      <c r="P733" s="59"/>
      <c r="Q733" s="59"/>
      <c r="R733" s="59"/>
      <c r="S733" s="59"/>
      <c r="T733" s="59"/>
      <c r="U733" s="59"/>
      <c r="V733" s="59"/>
      <c r="W733" s="59"/>
      <c r="X733" s="59"/>
    </row>
    <row r="734" spans="1:24" ht="12.75" customHeight="1" x14ac:dyDescent="0.2">
      <c r="A734" s="59"/>
      <c r="B734" s="59"/>
      <c r="C734" s="59"/>
      <c r="D734" s="59"/>
      <c r="E734" s="59"/>
      <c r="F734" s="59"/>
      <c r="G734" s="59"/>
      <c r="H734" s="59"/>
      <c r="I734" s="59"/>
      <c r="J734" s="59"/>
      <c r="K734" s="59"/>
      <c r="L734" s="59"/>
      <c r="M734" s="59"/>
      <c r="N734" s="59"/>
      <c r="O734" s="59"/>
      <c r="P734" s="59"/>
      <c r="Q734" s="59"/>
      <c r="R734" s="59"/>
      <c r="S734" s="59"/>
      <c r="T734" s="59"/>
      <c r="U734" s="59"/>
      <c r="V734" s="59"/>
      <c r="W734" s="59"/>
      <c r="X734" s="59"/>
    </row>
    <row r="735" spans="1:24" ht="12.75" customHeight="1" x14ac:dyDescent="0.2">
      <c r="A735" s="59"/>
      <c r="B735" s="59"/>
      <c r="C735" s="59"/>
      <c r="D735" s="59"/>
      <c r="E735" s="59"/>
      <c r="F735" s="59"/>
      <c r="G735" s="59"/>
      <c r="H735" s="59"/>
      <c r="I735" s="59"/>
      <c r="J735" s="59"/>
      <c r="K735" s="59"/>
      <c r="L735" s="59"/>
      <c r="M735" s="59"/>
      <c r="N735" s="59"/>
      <c r="O735" s="59"/>
      <c r="P735" s="59"/>
      <c r="Q735" s="59"/>
      <c r="R735" s="59"/>
      <c r="S735" s="59"/>
      <c r="T735" s="59"/>
      <c r="U735" s="59"/>
      <c r="V735" s="59"/>
      <c r="W735" s="59"/>
      <c r="X735" s="59"/>
    </row>
    <row r="736" spans="1:24" ht="12.75" customHeight="1" x14ac:dyDescent="0.2">
      <c r="A736" s="59"/>
      <c r="B736" s="59"/>
      <c r="C736" s="59"/>
      <c r="D736" s="59"/>
      <c r="E736" s="59"/>
      <c r="F736" s="59"/>
      <c r="G736" s="59"/>
      <c r="H736" s="59"/>
      <c r="I736" s="59"/>
      <c r="J736" s="59"/>
      <c r="K736" s="59"/>
      <c r="L736" s="59"/>
      <c r="M736" s="59"/>
      <c r="N736" s="59"/>
      <c r="O736" s="59"/>
      <c r="P736" s="59"/>
      <c r="Q736" s="59"/>
      <c r="R736" s="59"/>
      <c r="S736" s="59"/>
      <c r="T736" s="59"/>
      <c r="U736" s="59"/>
      <c r="V736" s="59"/>
      <c r="W736" s="59"/>
      <c r="X736" s="59"/>
    </row>
    <row r="737" spans="1:24" ht="12.75" customHeight="1" x14ac:dyDescent="0.2">
      <c r="A737" s="59"/>
      <c r="B737" s="59"/>
      <c r="C737" s="59"/>
      <c r="D737" s="59"/>
      <c r="E737" s="59"/>
      <c r="F737" s="59"/>
      <c r="G737" s="59"/>
      <c r="H737" s="59"/>
      <c r="I737" s="59"/>
      <c r="J737" s="59"/>
      <c r="K737" s="59"/>
      <c r="L737" s="59"/>
      <c r="M737" s="59"/>
      <c r="N737" s="59"/>
      <c r="O737" s="59"/>
      <c r="P737" s="59"/>
      <c r="Q737" s="59"/>
      <c r="R737" s="59"/>
      <c r="S737" s="59"/>
      <c r="T737" s="59"/>
      <c r="U737" s="59"/>
      <c r="V737" s="59"/>
      <c r="W737" s="59"/>
      <c r="X737" s="59"/>
    </row>
    <row r="738" spans="1:24" ht="12.75" customHeight="1" x14ac:dyDescent="0.2">
      <c r="A738" s="59"/>
      <c r="B738" s="59"/>
      <c r="C738" s="59"/>
      <c r="D738" s="59"/>
      <c r="E738" s="59"/>
      <c r="F738" s="59"/>
      <c r="G738" s="59"/>
      <c r="H738" s="59"/>
      <c r="I738" s="59"/>
      <c r="J738" s="59"/>
      <c r="K738" s="59"/>
      <c r="L738" s="59"/>
      <c r="M738" s="59"/>
      <c r="N738" s="59"/>
      <c r="O738" s="59"/>
      <c r="P738" s="59"/>
      <c r="Q738" s="59"/>
      <c r="R738" s="59"/>
      <c r="S738" s="59"/>
      <c r="T738" s="59"/>
      <c r="U738" s="59"/>
      <c r="V738" s="59"/>
      <c r="W738" s="59"/>
      <c r="X738" s="59"/>
    </row>
    <row r="739" spans="1:24" ht="12.75" customHeight="1" x14ac:dyDescent="0.2">
      <c r="A739" s="59"/>
      <c r="B739" s="59"/>
      <c r="C739" s="59"/>
      <c r="D739" s="59"/>
      <c r="E739" s="59"/>
      <c r="F739" s="59"/>
      <c r="G739" s="59"/>
      <c r="H739" s="59"/>
      <c r="I739" s="59"/>
      <c r="J739" s="59"/>
      <c r="K739" s="59"/>
      <c r="L739" s="59"/>
      <c r="M739" s="59"/>
      <c r="N739" s="59"/>
      <c r="O739" s="59"/>
      <c r="P739" s="59"/>
      <c r="Q739" s="59"/>
      <c r="R739" s="59"/>
      <c r="S739" s="59"/>
      <c r="T739" s="59"/>
      <c r="U739" s="59"/>
      <c r="V739" s="59"/>
      <c r="W739" s="59"/>
      <c r="X739" s="59"/>
    </row>
    <row r="740" spans="1:24" ht="12.75" customHeight="1" x14ac:dyDescent="0.2">
      <c r="A740" s="59"/>
      <c r="B740" s="59"/>
      <c r="C740" s="59"/>
      <c r="D740" s="59"/>
      <c r="E740" s="59"/>
      <c r="F740" s="59"/>
      <c r="G740" s="59"/>
      <c r="H740" s="59"/>
      <c r="I740" s="59"/>
      <c r="J740" s="59"/>
      <c r="K740" s="59"/>
      <c r="L740" s="59"/>
      <c r="M740" s="59"/>
      <c r="N740" s="59"/>
      <c r="O740" s="59"/>
      <c r="P740" s="59"/>
      <c r="Q740" s="59"/>
      <c r="R740" s="59"/>
      <c r="S740" s="59"/>
      <c r="T740" s="59"/>
      <c r="U740" s="59"/>
      <c r="V740" s="59"/>
      <c r="W740" s="59"/>
      <c r="X740" s="59"/>
    </row>
    <row r="741" spans="1:24" ht="12.75" customHeight="1" x14ac:dyDescent="0.2">
      <c r="A741" s="59"/>
      <c r="B741" s="59"/>
      <c r="C741" s="59"/>
      <c r="D741" s="59"/>
      <c r="E741" s="59"/>
      <c r="F741" s="59"/>
      <c r="G741" s="59"/>
      <c r="H741" s="59"/>
      <c r="I741" s="59"/>
      <c r="J741" s="59"/>
      <c r="K741" s="59"/>
      <c r="L741" s="59"/>
      <c r="M741" s="59"/>
      <c r="N741" s="59"/>
      <c r="O741" s="59"/>
      <c r="P741" s="59"/>
      <c r="Q741" s="59"/>
      <c r="R741" s="59"/>
      <c r="S741" s="59"/>
      <c r="T741" s="59"/>
      <c r="U741" s="59"/>
      <c r="V741" s="59"/>
      <c r="W741" s="59"/>
      <c r="X741" s="59"/>
    </row>
    <row r="742" spans="1:24" ht="12.75" customHeight="1" x14ac:dyDescent="0.2">
      <c r="A742" s="59"/>
      <c r="B742" s="59"/>
      <c r="C742" s="59"/>
      <c r="D742" s="59"/>
      <c r="E742" s="59"/>
      <c r="F742" s="59"/>
      <c r="G742" s="59"/>
      <c r="H742" s="59"/>
      <c r="I742" s="59"/>
      <c r="J742" s="59"/>
      <c r="K742" s="59"/>
      <c r="L742" s="59"/>
      <c r="M742" s="59"/>
      <c r="N742" s="59"/>
      <c r="O742" s="59"/>
      <c r="P742" s="59"/>
      <c r="Q742" s="59"/>
      <c r="R742" s="59"/>
      <c r="S742" s="59"/>
      <c r="T742" s="59"/>
      <c r="U742" s="59"/>
      <c r="V742" s="59"/>
      <c r="W742" s="59"/>
      <c r="X742" s="59"/>
    </row>
    <row r="743" spans="1:24" ht="12.75" customHeight="1" x14ac:dyDescent="0.2">
      <c r="A743" s="59"/>
      <c r="B743" s="59"/>
      <c r="C743" s="59"/>
      <c r="D743" s="59"/>
      <c r="E743" s="59"/>
      <c r="F743" s="59"/>
      <c r="G743" s="59"/>
      <c r="H743" s="59"/>
      <c r="I743" s="59"/>
      <c r="J743" s="59"/>
      <c r="K743" s="59"/>
      <c r="L743" s="59"/>
      <c r="M743" s="59"/>
      <c r="N743" s="59"/>
      <c r="O743" s="59"/>
      <c r="P743" s="59"/>
      <c r="Q743" s="59"/>
      <c r="R743" s="59"/>
      <c r="S743" s="59"/>
      <c r="T743" s="59"/>
      <c r="U743" s="59"/>
      <c r="V743" s="59"/>
      <c r="W743" s="59"/>
      <c r="X743" s="59"/>
    </row>
    <row r="744" spans="1:24" ht="12.75" customHeight="1" x14ac:dyDescent="0.2">
      <c r="A744" s="59"/>
      <c r="B744" s="59"/>
      <c r="C744" s="59"/>
      <c r="D744" s="59"/>
      <c r="E744" s="59"/>
      <c r="F744" s="59"/>
      <c r="G744" s="59"/>
      <c r="H744" s="59"/>
      <c r="I744" s="59"/>
      <c r="J744" s="59"/>
      <c r="K744" s="59"/>
      <c r="L744" s="59"/>
      <c r="M744" s="59"/>
      <c r="N744" s="59"/>
      <c r="O744" s="59"/>
      <c r="P744" s="59"/>
      <c r="Q744" s="59"/>
      <c r="R744" s="59"/>
      <c r="S744" s="59"/>
      <c r="T744" s="59"/>
      <c r="U744" s="59"/>
      <c r="V744" s="59"/>
      <c r="W744" s="59"/>
      <c r="X744" s="59"/>
    </row>
    <row r="745" spans="1:24" ht="12.75" customHeight="1" x14ac:dyDescent="0.2">
      <c r="A745" s="59"/>
      <c r="B745" s="59"/>
      <c r="C745" s="59"/>
      <c r="D745" s="59"/>
      <c r="E745" s="59"/>
      <c r="F745" s="59"/>
      <c r="G745" s="59"/>
      <c r="H745" s="59"/>
      <c r="I745" s="59"/>
      <c r="J745" s="59"/>
      <c r="K745" s="59"/>
      <c r="L745" s="59"/>
      <c r="M745" s="59"/>
      <c r="N745" s="59"/>
      <c r="O745" s="59"/>
      <c r="P745" s="59"/>
      <c r="Q745" s="59"/>
      <c r="R745" s="59"/>
      <c r="S745" s="59"/>
      <c r="T745" s="59"/>
      <c r="U745" s="59"/>
      <c r="V745" s="59"/>
      <c r="W745" s="59"/>
      <c r="X745" s="59"/>
    </row>
    <row r="746" spans="1:24" ht="12.75" customHeight="1" x14ac:dyDescent="0.2">
      <c r="A746" s="59"/>
      <c r="B746" s="59"/>
      <c r="C746" s="59"/>
      <c r="D746" s="59"/>
      <c r="E746" s="59"/>
      <c r="F746" s="59"/>
      <c r="G746" s="59"/>
      <c r="H746" s="59"/>
      <c r="I746" s="59"/>
      <c r="J746" s="59"/>
      <c r="K746" s="59"/>
      <c r="L746" s="59"/>
      <c r="M746" s="59"/>
      <c r="N746" s="59"/>
      <c r="O746" s="59"/>
      <c r="P746" s="59"/>
      <c r="Q746" s="59"/>
      <c r="R746" s="59"/>
      <c r="S746" s="59"/>
      <c r="T746" s="59"/>
      <c r="U746" s="59"/>
      <c r="V746" s="59"/>
      <c r="W746" s="59"/>
      <c r="X746" s="59"/>
    </row>
    <row r="747" spans="1:24" ht="12.75" customHeight="1" x14ac:dyDescent="0.2">
      <c r="A747" s="59"/>
      <c r="B747" s="59"/>
      <c r="C747" s="59"/>
      <c r="D747" s="59"/>
      <c r="E747" s="59"/>
      <c r="F747" s="59"/>
      <c r="G747" s="59"/>
      <c r="H747" s="59"/>
      <c r="I747" s="59"/>
      <c r="J747" s="59"/>
      <c r="K747" s="59"/>
      <c r="L747" s="59"/>
      <c r="M747" s="59"/>
      <c r="N747" s="59"/>
      <c r="O747" s="59"/>
      <c r="P747" s="59"/>
      <c r="Q747" s="59"/>
      <c r="R747" s="59"/>
      <c r="S747" s="59"/>
      <c r="T747" s="59"/>
      <c r="U747" s="59"/>
      <c r="V747" s="59"/>
      <c r="W747" s="59"/>
      <c r="X747" s="59"/>
    </row>
    <row r="748" spans="1:24" ht="12.75" customHeight="1" x14ac:dyDescent="0.2">
      <c r="A748" s="59"/>
      <c r="B748" s="59"/>
      <c r="C748" s="59"/>
      <c r="D748" s="59"/>
      <c r="E748" s="59"/>
      <c r="F748" s="59"/>
      <c r="G748" s="59"/>
      <c r="H748" s="59"/>
      <c r="I748" s="59"/>
      <c r="J748" s="59"/>
      <c r="K748" s="59"/>
      <c r="L748" s="59"/>
      <c r="M748" s="59"/>
      <c r="N748" s="59"/>
      <c r="O748" s="59"/>
      <c r="P748" s="59"/>
      <c r="Q748" s="59"/>
      <c r="R748" s="59"/>
      <c r="S748" s="59"/>
      <c r="T748" s="59"/>
      <c r="U748" s="59"/>
      <c r="V748" s="59"/>
      <c r="W748" s="59"/>
      <c r="X748" s="59"/>
    </row>
    <row r="749" spans="1:24" ht="12.75" customHeight="1" x14ac:dyDescent="0.2">
      <c r="A749" s="59"/>
      <c r="B749" s="59"/>
      <c r="C749" s="59"/>
      <c r="D749" s="59"/>
      <c r="E749" s="59"/>
      <c r="F749" s="59"/>
      <c r="G749" s="59"/>
      <c r="H749" s="59"/>
      <c r="I749" s="59"/>
      <c r="J749" s="59"/>
      <c r="K749" s="59"/>
      <c r="L749" s="59"/>
      <c r="M749" s="59"/>
      <c r="N749" s="59"/>
      <c r="O749" s="59"/>
      <c r="P749" s="59"/>
      <c r="Q749" s="59"/>
      <c r="R749" s="59"/>
      <c r="S749" s="59"/>
      <c r="T749" s="59"/>
      <c r="U749" s="59"/>
      <c r="V749" s="59"/>
      <c r="W749" s="59"/>
      <c r="X749" s="59"/>
    </row>
    <row r="750" spans="1:24" ht="12.75" customHeight="1" x14ac:dyDescent="0.2">
      <c r="A750" s="59"/>
      <c r="B750" s="59"/>
      <c r="C750" s="59"/>
      <c r="D750" s="59"/>
      <c r="E750" s="59"/>
      <c r="F750" s="59"/>
      <c r="G750" s="59"/>
      <c r="H750" s="59"/>
      <c r="I750" s="59"/>
      <c r="J750" s="59"/>
      <c r="K750" s="59"/>
      <c r="L750" s="59"/>
      <c r="M750" s="59"/>
      <c r="N750" s="59"/>
      <c r="O750" s="59"/>
      <c r="P750" s="59"/>
      <c r="Q750" s="59"/>
      <c r="R750" s="59"/>
      <c r="S750" s="59"/>
      <c r="T750" s="59"/>
      <c r="U750" s="59"/>
      <c r="V750" s="59"/>
      <c r="W750" s="59"/>
      <c r="X750" s="59"/>
    </row>
    <row r="751" spans="1:24" ht="12.75" customHeight="1" x14ac:dyDescent="0.2">
      <c r="A751" s="59"/>
      <c r="B751" s="59"/>
      <c r="C751" s="59"/>
      <c r="D751" s="59"/>
      <c r="E751" s="59"/>
      <c r="F751" s="59"/>
      <c r="G751" s="59"/>
      <c r="H751" s="59"/>
      <c r="I751" s="59"/>
      <c r="J751" s="59"/>
      <c r="K751" s="59"/>
      <c r="L751" s="59"/>
      <c r="M751" s="59"/>
      <c r="N751" s="59"/>
      <c r="O751" s="59"/>
      <c r="P751" s="59"/>
      <c r="Q751" s="59"/>
      <c r="R751" s="59"/>
      <c r="S751" s="59"/>
      <c r="T751" s="59"/>
      <c r="U751" s="59"/>
      <c r="V751" s="59"/>
      <c r="W751" s="59"/>
      <c r="X751" s="59"/>
    </row>
    <row r="752" spans="1:24" ht="12.75" customHeight="1" x14ac:dyDescent="0.2">
      <c r="A752" s="59"/>
      <c r="B752" s="59"/>
      <c r="C752" s="59"/>
      <c r="D752" s="59"/>
      <c r="E752" s="59"/>
      <c r="F752" s="59"/>
      <c r="G752" s="59"/>
      <c r="H752" s="59"/>
      <c r="I752" s="59"/>
      <c r="J752" s="59"/>
      <c r="K752" s="59"/>
      <c r="L752" s="59"/>
      <c r="M752" s="59"/>
      <c r="N752" s="59"/>
      <c r="O752" s="59"/>
      <c r="P752" s="59"/>
      <c r="Q752" s="59"/>
      <c r="R752" s="59"/>
      <c r="S752" s="59"/>
      <c r="T752" s="59"/>
      <c r="U752" s="59"/>
      <c r="V752" s="59"/>
      <c r="W752" s="59"/>
      <c r="X752" s="59"/>
    </row>
    <row r="753" spans="1:24" ht="12.75" customHeight="1" x14ac:dyDescent="0.2">
      <c r="A753" s="59"/>
      <c r="B753" s="59"/>
      <c r="C753" s="59"/>
      <c r="D753" s="59"/>
      <c r="E753" s="59"/>
      <c r="F753" s="59"/>
      <c r="G753" s="59"/>
      <c r="H753" s="59"/>
      <c r="I753" s="59"/>
      <c r="J753" s="59"/>
      <c r="K753" s="59"/>
      <c r="L753" s="59"/>
      <c r="M753" s="59"/>
      <c r="N753" s="59"/>
      <c r="O753" s="59"/>
      <c r="P753" s="59"/>
      <c r="Q753" s="59"/>
      <c r="R753" s="59"/>
      <c r="S753" s="59"/>
      <c r="T753" s="59"/>
      <c r="U753" s="59"/>
      <c r="V753" s="59"/>
      <c r="W753" s="59"/>
      <c r="X753" s="59"/>
    </row>
    <row r="754" spans="1:24" ht="12.75" customHeight="1" x14ac:dyDescent="0.2">
      <c r="A754" s="59"/>
      <c r="B754" s="59"/>
      <c r="C754" s="59"/>
      <c r="D754" s="59"/>
      <c r="E754" s="59"/>
      <c r="F754" s="59"/>
      <c r="G754" s="59"/>
      <c r="H754" s="59"/>
      <c r="I754" s="59"/>
      <c r="J754" s="59"/>
      <c r="K754" s="59"/>
      <c r="L754" s="59"/>
      <c r="M754" s="59"/>
      <c r="N754" s="59"/>
      <c r="O754" s="59"/>
      <c r="P754" s="59"/>
      <c r="Q754" s="59"/>
      <c r="R754" s="59"/>
      <c r="S754" s="59"/>
      <c r="T754" s="59"/>
      <c r="U754" s="59"/>
      <c r="V754" s="59"/>
      <c r="W754" s="59"/>
      <c r="X754" s="59"/>
    </row>
    <row r="755" spans="1:24" ht="12.75" customHeight="1" x14ac:dyDescent="0.2">
      <c r="A755" s="59"/>
      <c r="B755" s="59"/>
      <c r="C755" s="59"/>
      <c r="D755" s="59"/>
      <c r="E755" s="59"/>
      <c r="F755" s="59"/>
      <c r="G755" s="59"/>
      <c r="H755" s="59"/>
      <c r="I755" s="59"/>
      <c r="J755" s="59"/>
      <c r="K755" s="59"/>
      <c r="L755" s="59"/>
      <c r="M755" s="59"/>
      <c r="N755" s="59"/>
      <c r="O755" s="59"/>
      <c r="P755" s="59"/>
      <c r="Q755" s="59"/>
      <c r="R755" s="59"/>
      <c r="S755" s="59"/>
      <c r="T755" s="59"/>
      <c r="U755" s="59"/>
      <c r="V755" s="59"/>
      <c r="W755" s="59"/>
      <c r="X755" s="59"/>
    </row>
    <row r="756" spans="1:24" ht="12.75" customHeight="1" x14ac:dyDescent="0.2">
      <c r="A756" s="59"/>
      <c r="B756" s="59"/>
      <c r="C756" s="59"/>
      <c r="D756" s="59"/>
      <c r="E756" s="59"/>
      <c r="F756" s="59"/>
      <c r="G756" s="59"/>
      <c r="H756" s="59"/>
      <c r="I756" s="59"/>
      <c r="J756" s="59"/>
      <c r="K756" s="59"/>
      <c r="L756" s="59"/>
      <c r="M756" s="59"/>
      <c r="N756" s="59"/>
      <c r="O756" s="59"/>
      <c r="P756" s="59"/>
      <c r="Q756" s="59"/>
      <c r="R756" s="59"/>
      <c r="S756" s="59"/>
      <c r="T756" s="59"/>
      <c r="U756" s="59"/>
      <c r="V756" s="59"/>
      <c r="W756" s="59"/>
      <c r="X756" s="59"/>
    </row>
    <row r="757" spans="1:24" ht="12.75" customHeight="1" x14ac:dyDescent="0.2">
      <c r="A757" s="59"/>
      <c r="B757" s="59"/>
      <c r="C757" s="59"/>
      <c r="D757" s="59"/>
      <c r="E757" s="59"/>
      <c r="F757" s="59"/>
      <c r="G757" s="59"/>
      <c r="H757" s="59"/>
      <c r="I757" s="59"/>
      <c r="J757" s="59"/>
      <c r="K757" s="59"/>
      <c r="L757" s="59"/>
      <c r="M757" s="59"/>
      <c r="N757" s="59"/>
      <c r="O757" s="59"/>
      <c r="P757" s="59"/>
      <c r="Q757" s="59"/>
      <c r="R757" s="59"/>
      <c r="S757" s="59"/>
      <c r="T757" s="59"/>
      <c r="U757" s="59"/>
      <c r="V757" s="59"/>
      <c r="W757" s="59"/>
      <c r="X757" s="59"/>
    </row>
    <row r="758" spans="1:24" ht="12.75" customHeight="1" x14ac:dyDescent="0.2">
      <c r="A758" s="59"/>
      <c r="B758" s="59"/>
      <c r="C758" s="59"/>
      <c r="D758" s="59"/>
      <c r="E758" s="59"/>
      <c r="F758" s="59"/>
      <c r="G758" s="59"/>
      <c r="H758" s="59"/>
      <c r="I758" s="59"/>
      <c r="J758" s="59"/>
      <c r="K758" s="59"/>
      <c r="L758" s="59"/>
      <c r="M758" s="59"/>
      <c r="N758" s="59"/>
      <c r="O758" s="59"/>
      <c r="P758" s="59"/>
      <c r="Q758" s="59"/>
      <c r="R758" s="59"/>
      <c r="S758" s="59"/>
      <c r="T758" s="59"/>
      <c r="U758" s="59"/>
      <c r="V758" s="59"/>
      <c r="W758" s="59"/>
      <c r="X758" s="59"/>
    </row>
    <row r="759" spans="1:24" ht="12.75" customHeight="1" x14ac:dyDescent="0.2">
      <c r="A759" s="59"/>
      <c r="B759" s="59"/>
      <c r="C759" s="59"/>
      <c r="D759" s="59"/>
      <c r="E759" s="59"/>
      <c r="F759" s="59"/>
      <c r="G759" s="59"/>
      <c r="H759" s="59"/>
      <c r="I759" s="59"/>
      <c r="J759" s="59"/>
      <c r="K759" s="59"/>
      <c r="L759" s="59"/>
      <c r="M759" s="59"/>
      <c r="N759" s="59"/>
      <c r="O759" s="59"/>
      <c r="P759" s="59"/>
      <c r="Q759" s="59"/>
      <c r="R759" s="59"/>
      <c r="S759" s="59"/>
      <c r="T759" s="59"/>
      <c r="U759" s="59"/>
      <c r="V759" s="59"/>
      <c r="W759" s="59"/>
      <c r="X759" s="59"/>
    </row>
    <row r="760" spans="1:24" ht="12.75" customHeight="1" x14ac:dyDescent="0.2">
      <c r="A760" s="59"/>
      <c r="B760" s="59"/>
      <c r="C760" s="59"/>
      <c r="D760" s="59"/>
      <c r="E760" s="59"/>
      <c r="F760" s="59"/>
      <c r="G760" s="59"/>
      <c r="H760" s="59"/>
      <c r="I760" s="59"/>
      <c r="J760" s="59"/>
      <c r="K760" s="59"/>
      <c r="L760" s="59"/>
      <c r="M760" s="59"/>
      <c r="N760" s="59"/>
      <c r="O760" s="59"/>
      <c r="P760" s="59"/>
      <c r="Q760" s="59"/>
      <c r="R760" s="59"/>
      <c r="S760" s="59"/>
      <c r="T760" s="59"/>
      <c r="U760" s="59"/>
      <c r="V760" s="59"/>
      <c r="W760" s="59"/>
      <c r="X760" s="59"/>
    </row>
    <row r="761" spans="1:24" ht="12.75" customHeight="1" x14ac:dyDescent="0.2">
      <c r="A761" s="59"/>
      <c r="B761" s="59"/>
      <c r="C761" s="59"/>
      <c r="D761" s="59"/>
      <c r="E761" s="59"/>
      <c r="F761" s="59"/>
      <c r="G761" s="59"/>
      <c r="H761" s="59"/>
      <c r="I761" s="59"/>
      <c r="J761" s="59"/>
      <c r="K761" s="59"/>
      <c r="L761" s="59"/>
      <c r="M761" s="59"/>
      <c r="N761" s="59"/>
      <c r="O761" s="59"/>
      <c r="P761" s="59"/>
      <c r="Q761" s="59"/>
      <c r="R761" s="59"/>
      <c r="S761" s="59"/>
      <c r="T761" s="59"/>
      <c r="U761" s="59"/>
      <c r="V761" s="59"/>
      <c r="W761" s="59"/>
      <c r="X761" s="59"/>
    </row>
    <row r="762" spans="1:24" ht="12.75" customHeight="1" x14ac:dyDescent="0.2">
      <c r="A762" s="59"/>
      <c r="B762" s="59"/>
      <c r="C762" s="59"/>
      <c r="D762" s="59"/>
      <c r="E762" s="59"/>
      <c r="F762" s="59"/>
      <c r="G762" s="59"/>
      <c r="H762" s="59"/>
      <c r="I762" s="59"/>
      <c r="J762" s="59"/>
      <c r="K762" s="59"/>
      <c r="L762" s="59"/>
      <c r="M762" s="59"/>
      <c r="N762" s="59"/>
      <c r="O762" s="59"/>
      <c r="P762" s="59"/>
      <c r="Q762" s="59"/>
      <c r="R762" s="59"/>
      <c r="S762" s="59"/>
      <c r="T762" s="59"/>
      <c r="U762" s="59"/>
      <c r="V762" s="59"/>
      <c r="W762" s="59"/>
      <c r="X762" s="59"/>
    </row>
    <row r="763" spans="1:24" ht="12.75" customHeight="1" x14ac:dyDescent="0.2">
      <c r="A763" s="59"/>
      <c r="B763" s="59"/>
      <c r="C763" s="59"/>
      <c r="D763" s="59"/>
      <c r="E763" s="59"/>
      <c r="F763" s="59"/>
      <c r="G763" s="59"/>
      <c r="H763" s="59"/>
      <c r="I763" s="59"/>
      <c r="J763" s="59"/>
      <c r="K763" s="59"/>
      <c r="L763" s="59"/>
      <c r="M763" s="59"/>
      <c r="N763" s="59"/>
      <c r="O763" s="59"/>
      <c r="P763" s="59"/>
      <c r="Q763" s="59"/>
      <c r="R763" s="59"/>
      <c r="S763" s="59"/>
      <c r="T763" s="59"/>
      <c r="U763" s="59"/>
      <c r="V763" s="59"/>
      <c r="W763" s="59"/>
      <c r="X763" s="59"/>
    </row>
    <row r="764" spans="1:24" ht="12.75" customHeight="1" x14ac:dyDescent="0.2">
      <c r="A764" s="59"/>
      <c r="B764" s="59"/>
      <c r="C764" s="59"/>
      <c r="D764" s="59"/>
      <c r="E764" s="59"/>
      <c r="F764" s="59"/>
      <c r="G764" s="59"/>
      <c r="H764" s="59"/>
      <c r="I764" s="59"/>
      <c r="J764" s="59"/>
      <c r="K764" s="59"/>
      <c r="L764" s="59"/>
      <c r="M764" s="59"/>
      <c r="N764" s="59"/>
      <c r="O764" s="59"/>
      <c r="P764" s="59"/>
      <c r="Q764" s="59"/>
      <c r="R764" s="59"/>
      <c r="S764" s="59"/>
      <c r="T764" s="59"/>
      <c r="U764" s="59"/>
      <c r="V764" s="59"/>
      <c r="W764" s="59"/>
      <c r="X764" s="59"/>
    </row>
    <row r="765" spans="1:24" ht="12.75" customHeight="1" x14ac:dyDescent="0.2">
      <c r="A765" s="59"/>
      <c r="B765" s="59"/>
      <c r="C765" s="59"/>
      <c r="D765" s="59"/>
      <c r="E765" s="59"/>
      <c r="F765" s="59"/>
      <c r="G765" s="59"/>
      <c r="H765" s="59"/>
      <c r="I765" s="59"/>
      <c r="J765" s="59"/>
      <c r="K765" s="59"/>
      <c r="L765" s="59"/>
      <c r="M765" s="59"/>
      <c r="N765" s="59"/>
      <c r="O765" s="59"/>
      <c r="P765" s="59"/>
      <c r="Q765" s="59"/>
      <c r="R765" s="59"/>
      <c r="S765" s="59"/>
      <c r="T765" s="59"/>
      <c r="U765" s="59"/>
      <c r="V765" s="59"/>
      <c r="W765" s="59"/>
      <c r="X765" s="59"/>
    </row>
    <row r="766" spans="1:24" ht="12.75" customHeight="1" x14ac:dyDescent="0.2">
      <c r="A766" s="59"/>
      <c r="B766" s="59"/>
      <c r="C766" s="59"/>
      <c r="D766" s="59"/>
      <c r="E766" s="59"/>
      <c r="F766" s="59"/>
      <c r="G766" s="59"/>
      <c r="H766" s="59"/>
      <c r="I766" s="59"/>
      <c r="J766" s="59"/>
      <c r="K766" s="59"/>
      <c r="L766" s="59"/>
      <c r="M766" s="59"/>
      <c r="N766" s="59"/>
      <c r="O766" s="59"/>
      <c r="P766" s="59"/>
      <c r="Q766" s="59"/>
      <c r="R766" s="59"/>
      <c r="S766" s="59"/>
      <c r="T766" s="59"/>
      <c r="U766" s="59"/>
      <c r="V766" s="59"/>
      <c r="W766" s="59"/>
      <c r="X766" s="59"/>
    </row>
    <row r="767" spans="1:24" ht="12.75" customHeight="1" x14ac:dyDescent="0.2">
      <c r="A767" s="59"/>
      <c r="B767" s="59"/>
      <c r="C767" s="59"/>
      <c r="D767" s="59"/>
      <c r="E767" s="59"/>
      <c r="F767" s="59"/>
      <c r="G767" s="59"/>
      <c r="H767" s="59"/>
      <c r="I767" s="59"/>
      <c r="J767" s="59"/>
      <c r="K767" s="59"/>
      <c r="L767" s="59"/>
      <c r="M767" s="59"/>
      <c r="N767" s="59"/>
      <c r="O767" s="59"/>
      <c r="P767" s="59"/>
      <c r="Q767" s="59"/>
      <c r="R767" s="59"/>
      <c r="S767" s="59"/>
      <c r="T767" s="59"/>
      <c r="U767" s="59"/>
      <c r="V767" s="59"/>
      <c r="W767" s="59"/>
      <c r="X767" s="59"/>
    </row>
    <row r="768" spans="1:24" ht="12.75" customHeight="1" x14ac:dyDescent="0.2">
      <c r="A768" s="59"/>
      <c r="B768" s="59"/>
      <c r="C768" s="59"/>
      <c r="D768" s="59"/>
      <c r="E768" s="59"/>
      <c r="F768" s="59"/>
      <c r="G768" s="59"/>
      <c r="H768" s="59"/>
      <c r="I768" s="59"/>
      <c r="J768" s="59"/>
      <c r="K768" s="59"/>
      <c r="L768" s="59"/>
      <c r="M768" s="59"/>
      <c r="N768" s="59"/>
      <c r="O768" s="59"/>
      <c r="P768" s="59"/>
      <c r="Q768" s="59"/>
      <c r="R768" s="59"/>
      <c r="S768" s="59"/>
      <c r="T768" s="59"/>
      <c r="U768" s="59"/>
      <c r="V768" s="59"/>
      <c r="W768" s="59"/>
      <c r="X768" s="59"/>
    </row>
    <row r="769" spans="1:24" ht="12.75" customHeight="1" x14ac:dyDescent="0.2">
      <c r="A769" s="59"/>
      <c r="B769" s="59"/>
      <c r="C769" s="59"/>
      <c r="D769" s="59"/>
      <c r="E769" s="59"/>
      <c r="F769" s="59"/>
      <c r="G769" s="59"/>
      <c r="H769" s="59"/>
      <c r="I769" s="59"/>
      <c r="J769" s="59"/>
      <c r="K769" s="59"/>
      <c r="L769" s="59"/>
      <c r="M769" s="59"/>
      <c r="N769" s="59"/>
      <c r="O769" s="59"/>
      <c r="P769" s="59"/>
      <c r="Q769" s="59"/>
      <c r="R769" s="59"/>
      <c r="S769" s="59"/>
      <c r="T769" s="59"/>
      <c r="U769" s="59"/>
      <c r="V769" s="59"/>
      <c r="W769" s="59"/>
      <c r="X769" s="59"/>
    </row>
    <row r="770" spans="1:24" ht="12.75" customHeight="1" x14ac:dyDescent="0.2">
      <c r="A770" s="59"/>
      <c r="B770" s="59"/>
      <c r="C770" s="59"/>
      <c r="D770" s="59"/>
      <c r="E770" s="59"/>
      <c r="F770" s="59"/>
      <c r="G770" s="59"/>
      <c r="H770" s="59"/>
      <c r="I770" s="59"/>
      <c r="J770" s="59"/>
      <c r="K770" s="59"/>
      <c r="L770" s="59"/>
      <c r="M770" s="59"/>
      <c r="N770" s="59"/>
      <c r="O770" s="59"/>
      <c r="P770" s="59"/>
      <c r="Q770" s="59"/>
      <c r="R770" s="59"/>
      <c r="S770" s="59"/>
      <c r="T770" s="59"/>
      <c r="U770" s="59"/>
      <c r="V770" s="59"/>
      <c r="W770" s="59"/>
      <c r="X770" s="59"/>
    </row>
    <row r="771" spans="1:24" ht="12.75" customHeight="1" x14ac:dyDescent="0.2">
      <c r="A771" s="59"/>
      <c r="B771" s="59"/>
      <c r="C771" s="59"/>
      <c r="D771" s="59"/>
      <c r="E771" s="59"/>
      <c r="F771" s="59"/>
      <c r="G771" s="59"/>
      <c r="H771" s="59"/>
      <c r="I771" s="59"/>
      <c r="J771" s="59"/>
      <c r="K771" s="59"/>
      <c r="L771" s="59"/>
      <c r="M771" s="59"/>
      <c r="N771" s="59"/>
      <c r="O771" s="59"/>
      <c r="P771" s="59"/>
      <c r="Q771" s="59"/>
      <c r="R771" s="59"/>
      <c r="S771" s="59"/>
      <c r="T771" s="59"/>
      <c r="U771" s="59"/>
      <c r="V771" s="59"/>
      <c r="W771" s="59"/>
      <c r="X771" s="59"/>
    </row>
    <row r="772" spans="1:24" ht="12.75" customHeight="1" x14ac:dyDescent="0.2">
      <c r="A772" s="59"/>
      <c r="B772" s="59"/>
      <c r="C772" s="59"/>
      <c r="D772" s="59"/>
      <c r="E772" s="59"/>
      <c r="F772" s="59"/>
      <c r="G772" s="59"/>
      <c r="H772" s="59"/>
      <c r="I772" s="59"/>
      <c r="J772" s="59"/>
      <c r="K772" s="59"/>
      <c r="L772" s="59"/>
      <c r="M772" s="59"/>
      <c r="N772" s="59"/>
      <c r="O772" s="59"/>
      <c r="P772" s="59"/>
      <c r="Q772" s="59"/>
      <c r="R772" s="59"/>
      <c r="S772" s="59"/>
      <c r="T772" s="59"/>
      <c r="U772" s="59"/>
      <c r="V772" s="59"/>
      <c r="W772" s="59"/>
      <c r="X772" s="59"/>
    </row>
    <row r="773" spans="1:24" ht="12.75" customHeight="1" x14ac:dyDescent="0.2">
      <c r="A773" s="59"/>
      <c r="B773" s="59"/>
      <c r="C773" s="59"/>
      <c r="D773" s="59"/>
      <c r="E773" s="59"/>
      <c r="F773" s="59"/>
      <c r="G773" s="59"/>
      <c r="H773" s="59"/>
      <c r="I773" s="59"/>
      <c r="J773" s="59"/>
      <c r="K773" s="59"/>
      <c r="L773" s="59"/>
      <c r="M773" s="59"/>
      <c r="N773" s="59"/>
      <c r="O773" s="59"/>
      <c r="P773" s="59"/>
      <c r="Q773" s="59"/>
      <c r="R773" s="59"/>
      <c r="S773" s="59"/>
      <c r="T773" s="59"/>
      <c r="U773" s="59"/>
      <c r="V773" s="59"/>
      <c r="W773" s="59"/>
      <c r="X773" s="59"/>
    </row>
    <row r="774" spans="1:24" ht="12.75" customHeight="1" x14ac:dyDescent="0.2">
      <c r="A774" s="59"/>
      <c r="B774" s="59"/>
      <c r="C774" s="59"/>
      <c r="D774" s="59"/>
      <c r="E774" s="59"/>
      <c r="F774" s="59"/>
      <c r="G774" s="59"/>
      <c r="H774" s="59"/>
      <c r="I774" s="59"/>
      <c r="J774" s="59"/>
      <c r="K774" s="59"/>
      <c r="L774" s="59"/>
      <c r="M774" s="59"/>
      <c r="N774" s="59"/>
      <c r="O774" s="59"/>
      <c r="P774" s="59"/>
      <c r="Q774" s="59"/>
      <c r="R774" s="59"/>
      <c r="S774" s="59"/>
      <c r="T774" s="59"/>
      <c r="U774" s="59"/>
      <c r="V774" s="59"/>
      <c r="W774" s="59"/>
      <c r="X774" s="59"/>
    </row>
    <row r="775" spans="1:24" ht="12.75" customHeight="1" x14ac:dyDescent="0.2">
      <c r="A775" s="59"/>
      <c r="B775" s="59"/>
      <c r="C775" s="59"/>
      <c r="D775" s="59"/>
      <c r="E775" s="59"/>
      <c r="F775" s="59"/>
      <c r="G775" s="59"/>
      <c r="H775" s="59"/>
      <c r="I775" s="59"/>
      <c r="J775" s="59"/>
      <c r="K775" s="59"/>
      <c r="L775" s="59"/>
      <c r="M775" s="59"/>
      <c r="N775" s="59"/>
      <c r="O775" s="59"/>
      <c r="P775" s="59"/>
      <c r="Q775" s="59"/>
      <c r="R775" s="59"/>
      <c r="S775" s="59"/>
      <c r="T775" s="59"/>
      <c r="U775" s="59"/>
      <c r="V775" s="59"/>
      <c r="W775" s="59"/>
      <c r="X775" s="59"/>
    </row>
    <row r="776" spans="1:24" ht="12.75" customHeight="1" x14ac:dyDescent="0.2">
      <c r="A776" s="59"/>
      <c r="B776" s="59"/>
      <c r="C776" s="59"/>
      <c r="D776" s="59"/>
      <c r="E776" s="59"/>
      <c r="F776" s="59"/>
      <c r="G776" s="59"/>
      <c r="H776" s="59"/>
      <c r="I776" s="59"/>
      <c r="J776" s="59"/>
      <c r="K776" s="59"/>
      <c r="L776" s="59"/>
      <c r="M776" s="59"/>
      <c r="N776" s="59"/>
      <c r="O776" s="59"/>
      <c r="P776" s="59"/>
      <c r="Q776" s="59"/>
      <c r="R776" s="59"/>
      <c r="S776" s="59"/>
      <c r="T776" s="59"/>
      <c r="U776" s="59"/>
      <c r="V776" s="59"/>
      <c r="W776" s="59"/>
      <c r="X776" s="59"/>
    </row>
    <row r="777" spans="1:24" ht="12.75" customHeight="1" x14ac:dyDescent="0.2">
      <c r="A777" s="59"/>
      <c r="B777" s="59"/>
      <c r="C777" s="59"/>
      <c r="D777" s="59"/>
      <c r="E777" s="59"/>
      <c r="F777" s="59"/>
      <c r="G777" s="59"/>
      <c r="H777" s="59"/>
      <c r="I777" s="59"/>
      <c r="J777" s="59"/>
      <c r="K777" s="59"/>
      <c r="L777" s="59"/>
      <c r="M777" s="59"/>
      <c r="N777" s="59"/>
      <c r="O777" s="59"/>
      <c r="P777" s="59"/>
      <c r="Q777" s="59"/>
      <c r="R777" s="59"/>
      <c r="S777" s="59"/>
      <c r="T777" s="59"/>
      <c r="U777" s="59"/>
      <c r="V777" s="59"/>
      <c r="W777" s="59"/>
      <c r="X777" s="59"/>
    </row>
    <row r="778" spans="1:24" ht="12.75" customHeight="1" x14ac:dyDescent="0.2">
      <c r="A778" s="59"/>
      <c r="B778" s="59"/>
      <c r="C778" s="59"/>
      <c r="D778" s="59"/>
      <c r="E778" s="59"/>
      <c r="F778" s="59"/>
      <c r="G778" s="59"/>
      <c r="H778" s="59"/>
      <c r="I778" s="59"/>
      <c r="J778" s="59"/>
      <c r="K778" s="59"/>
      <c r="L778" s="59"/>
      <c r="M778" s="59"/>
      <c r="N778" s="59"/>
      <c r="O778" s="59"/>
      <c r="P778" s="59"/>
      <c r="Q778" s="59"/>
      <c r="R778" s="59"/>
      <c r="S778" s="59"/>
      <c r="T778" s="59"/>
      <c r="U778" s="59"/>
      <c r="V778" s="59"/>
      <c r="W778" s="59"/>
      <c r="X778" s="59"/>
    </row>
    <row r="779" spans="1:24" ht="12.75" customHeight="1" x14ac:dyDescent="0.2">
      <c r="A779" s="59"/>
      <c r="B779" s="59"/>
      <c r="C779" s="59"/>
      <c r="D779" s="59"/>
      <c r="E779" s="59"/>
      <c r="F779" s="59"/>
      <c r="G779" s="59"/>
      <c r="H779" s="59"/>
      <c r="I779" s="59"/>
      <c r="J779" s="59"/>
      <c r="K779" s="59"/>
      <c r="L779" s="59"/>
      <c r="M779" s="59"/>
      <c r="N779" s="59"/>
      <c r="O779" s="59"/>
      <c r="P779" s="59"/>
      <c r="Q779" s="59"/>
      <c r="R779" s="59"/>
      <c r="S779" s="59"/>
      <c r="T779" s="59"/>
      <c r="U779" s="59"/>
      <c r="V779" s="59"/>
      <c r="W779" s="59"/>
      <c r="X779" s="59"/>
    </row>
    <row r="780" spans="1:24" ht="12.75" customHeight="1" x14ac:dyDescent="0.2">
      <c r="A780" s="59"/>
      <c r="B780" s="59"/>
      <c r="C780" s="59"/>
      <c r="D780" s="59"/>
      <c r="E780" s="59"/>
      <c r="F780" s="59"/>
      <c r="G780" s="59"/>
      <c r="H780" s="59"/>
      <c r="I780" s="59"/>
      <c r="J780" s="59"/>
      <c r="K780" s="59"/>
      <c r="L780" s="59"/>
      <c r="M780" s="59"/>
      <c r="N780" s="59"/>
      <c r="O780" s="59"/>
      <c r="P780" s="59"/>
      <c r="Q780" s="59"/>
      <c r="R780" s="59"/>
      <c r="S780" s="59"/>
      <c r="T780" s="59"/>
      <c r="U780" s="59"/>
      <c r="V780" s="59"/>
      <c r="W780" s="59"/>
      <c r="X780" s="59"/>
    </row>
    <row r="781" spans="1:24" ht="12.75" customHeight="1" x14ac:dyDescent="0.2">
      <c r="A781" s="59"/>
      <c r="B781" s="59"/>
      <c r="C781" s="59"/>
      <c r="D781" s="59"/>
      <c r="E781" s="59"/>
      <c r="F781" s="59"/>
      <c r="G781" s="59"/>
      <c r="H781" s="59"/>
      <c r="I781" s="59"/>
      <c r="J781" s="59"/>
      <c r="K781" s="59"/>
      <c r="L781" s="59"/>
      <c r="M781" s="59"/>
      <c r="N781" s="59"/>
      <c r="O781" s="59"/>
      <c r="P781" s="59"/>
      <c r="Q781" s="59"/>
      <c r="R781" s="59"/>
      <c r="S781" s="59"/>
      <c r="T781" s="59"/>
      <c r="U781" s="59"/>
      <c r="V781" s="59"/>
      <c r="W781" s="59"/>
      <c r="X781" s="59"/>
    </row>
    <row r="782" spans="1:24" ht="12.75" customHeight="1" x14ac:dyDescent="0.2">
      <c r="A782" s="59"/>
      <c r="B782" s="59"/>
      <c r="C782" s="59"/>
      <c r="D782" s="59"/>
      <c r="E782" s="59"/>
      <c r="F782" s="59"/>
      <c r="G782" s="59"/>
      <c r="H782" s="59"/>
      <c r="I782" s="59"/>
      <c r="J782" s="59"/>
      <c r="K782" s="59"/>
      <c r="L782" s="59"/>
      <c r="M782" s="59"/>
      <c r="N782" s="59"/>
      <c r="O782" s="59"/>
      <c r="P782" s="59"/>
      <c r="Q782" s="59"/>
      <c r="R782" s="59"/>
      <c r="S782" s="59"/>
      <c r="T782" s="59"/>
      <c r="U782" s="59"/>
      <c r="V782" s="59"/>
      <c r="W782" s="59"/>
      <c r="X782" s="59"/>
    </row>
    <row r="783" spans="1:24" ht="12.75" customHeight="1" x14ac:dyDescent="0.2">
      <c r="A783" s="59"/>
      <c r="B783" s="59"/>
      <c r="C783" s="59"/>
      <c r="D783" s="59"/>
      <c r="E783" s="59"/>
      <c r="F783" s="59"/>
      <c r="G783" s="59"/>
      <c r="H783" s="59"/>
      <c r="I783" s="59"/>
      <c r="J783" s="59"/>
      <c r="K783" s="59"/>
      <c r="L783" s="59"/>
      <c r="M783" s="59"/>
      <c r="N783" s="59"/>
      <c r="O783" s="59"/>
      <c r="P783" s="59"/>
      <c r="Q783" s="59"/>
      <c r="R783" s="59"/>
      <c r="S783" s="59"/>
      <c r="T783" s="59"/>
      <c r="U783" s="59"/>
      <c r="V783" s="59"/>
      <c r="W783" s="59"/>
      <c r="X783" s="59"/>
    </row>
    <row r="784" spans="1:24" ht="12.75" customHeight="1" x14ac:dyDescent="0.2">
      <c r="A784" s="59"/>
      <c r="B784" s="59"/>
      <c r="C784" s="59"/>
      <c r="D784" s="59"/>
      <c r="E784" s="59"/>
      <c r="F784" s="59"/>
      <c r="G784" s="59"/>
      <c r="H784" s="59"/>
      <c r="I784" s="59"/>
      <c r="J784" s="59"/>
      <c r="K784" s="59"/>
      <c r="L784" s="59"/>
      <c r="M784" s="59"/>
      <c r="N784" s="59"/>
      <c r="O784" s="59"/>
      <c r="P784" s="59"/>
      <c r="Q784" s="59"/>
      <c r="R784" s="59"/>
      <c r="S784" s="59"/>
      <c r="T784" s="59"/>
      <c r="U784" s="59"/>
      <c r="V784" s="59"/>
      <c r="W784" s="59"/>
      <c r="X784" s="59"/>
    </row>
    <row r="785" spans="1:24" ht="12.75" customHeight="1" x14ac:dyDescent="0.2">
      <c r="A785" s="59"/>
      <c r="B785" s="59"/>
      <c r="C785" s="59"/>
      <c r="D785" s="59"/>
      <c r="E785" s="59"/>
      <c r="F785" s="59"/>
      <c r="G785" s="59"/>
      <c r="H785" s="59"/>
      <c r="I785" s="59"/>
      <c r="J785" s="59"/>
      <c r="K785" s="59"/>
      <c r="L785" s="59"/>
      <c r="M785" s="59"/>
      <c r="N785" s="59"/>
      <c r="O785" s="59"/>
      <c r="P785" s="59"/>
      <c r="Q785" s="59"/>
      <c r="R785" s="59"/>
      <c r="S785" s="59"/>
      <c r="T785" s="59"/>
      <c r="U785" s="59"/>
      <c r="V785" s="59"/>
      <c r="W785" s="59"/>
      <c r="X785" s="59"/>
    </row>
    <row r="786" spans="1:24" ht="12.75" customHeight="1" x14ac:dyDescent="0.2">
      <c r="A786" s="59"/>
      <c r="B786" s="59"/>
      <c r="C786" s="59"/>
      <c r="D786" s="59"/>
      <c r="E786" s="59"/>
      <c r="F786" s="59"/>
      <c r="G786" s="59"/>
      <c r="H786" s="59"/>
      <c r="I786" s="59"/>
      <c r="J786" s="59"/>
      <c r="K786" s="59"/>
      <c r="L786" s="59"/>
      <c r="M786" s="59"/>
      <c r="N786" s="59"/>
      <c r="O786" s="59"/>
      <c r="P786" s="59"/>
      <c r="Q786" s="59"/>
      <c r="R786" s="59"/>
      <c r="S786" s="59"/>
      <c r="T786" s="59"/>
      <c r="U786" s="59"/>
      <c r="V786" s="59"/>
      <c r="W786" s="59"/>
      <c r="X786" s="59"/>
    </row>
    <row r="787" spans="1:24" ht="12.75" customHeight="1" x14ac:dyDescent="0.2">
      <c r="A787" s="59"/>
      <c r="B787" s="59"/>
      <c r="C787" s="59"/>
      <c r="D787" s="59"/>
      <c r="E787" s="59"/>
      <c r="F787" s="59"/>
      <c r="G787" s="59"/>
      <c r="H787" s="59"/>
      <c r="I787" s="59"/>
      <c r="J787" s="59"/>
      <c r="K787" s="59"/>
      <c r="L787" s="59"/>
      <c r="M787" s="59"/>
      <c r="N787" s="59"/>
      <c r="O787" s="59"/>
      <c r="P787" s="59"/>
      <c r="Q787" s="59"/>
      <c r="R787" s="59"/>
      <c r="S787" s="59"/>
      <c r="T787" s="59"/>
      <c r="U787" s="59"/>
      <c r="V787" s="59"/>
      <c r="W787" s="59"/>
      <c r="X787" s="59"/>
    </row>
    <row r="788" spans="1:24" ht="12.75" customHeight="1" x14ac:dyDescent="0.2">
      <c r="A788" s="59"/>
      <c r="B788" s="59"/>
      <c r="C788" s="59"/>
      <c r="D788" s="59"/>
      <c r="E788" s="59"/>
      <c r="F788" s="59"/>
      <c r="G788" s="59"/>
      <c r="H788" s="59"/>
      <c r="I788" s="59"/>
      <c r="J788" s="59"/>
      <c r="K788" s="59"/>
      <c r="L788" s="59"/>
      <c r="M788" s="59"/>
      <c r="N788" s="59"/>
      <c r="O788" s="59"/>
      <c r="P788" s="59"/>
      <c r="Q788" s="59"/>
      <c r="R788" s="59"/>
      <c r="S788" s="59"/>
      <c r="T788" s="59"/>
      <c r="U788" s="59"/>
      <c r="V788" s="59"/>
      <c r="W788" s="59"/>
      <c r="X788" s="59"/>
    </row>
    <row r="789" spans="1:24" ht="12.75" customHeight="1" x14ac:dyDescent="0.2">
      <c r="A789" s="59"/>
      <c r="B789" s="59"/>
      <c r="C789" s="59"/>
      <c r="D789" s="59"/>
      <c r="E789" s="59"/>
      <c r="F789" s="59"/>
      <c r="G789" s="59"/>
      <c r="H789" s="59"/>
      <c r="I789" s="59"/>
      <c r="J789" s="59"/>
      <c r="K789" s="59"/>
      <c r="L789" s="59"/>
      <c r="M789" s="59"/>
      <c r="N789" s="59"/>
      <c r="O789" s="59"/>
      <c r="P789" s="59"/>
      <c r="Q789" s="59"/>
      <c r="R789" s="59"/>
      <c r="S789" s="59"/>
      <c r="T789" s="59"/>
      <c r="U789" s="59"/>
      <c r="V789" s="59"/>
      <c r="W789" s="59"/>
      <c r="X789" s="59"/>
    </row>
    <row r="790" spans="1:24" ht="12.75" customHeight="1" x14ac:dyDescent="0.2">
      <c r="A790" s="59"/>
      <c r="B790" s="59"/>
      <c r="C790" s="59"/>
      <c r="D790" s="59"/>
      <c r="E790" s="59"/>
      <c r="F790" s="59"/>
      <c r="G790" s="59"/>
      <c r="H790" s="59"/>
      <c r="I790" s="59"/>
      <c r="J790" s="59"/>
      <c r="K790" s="59"/>
      <c r="L790" s="59"/>
      <c r="M790" s="59"/>
      <c r="N790" s="59"/>
      <c r="O790" s="59"/>
      <c r="P790" s="59"/>
      <c r="Q790" s="59"/>
      <c r="R790" s="59"/>
      <c r="S790" s="59"/>
      <c r="T790" s="59"/>
      <c r="U790" s="59"/>
      <c r="V790" s="59"/>
      <c r="W790" s="59"/>
      <c r="X790" s="59"/>
    </row>
    <row r="791" spans="1:24" ht="12.75" customHeight="1" x14ac:dyDescent="0.2">
      <c r="A791" s="59"/>
      <c r="B791" s="59"/>
      <c r="C791" s="59"/>
      <c r="D791" s="59"/>
      <c r="E791" s="59"/>
      <c r="F791" s="59"/>
      <c r="G791" s="59"/>
      <c r="H791" s="59"/>
      <c r="I791" s="59"/>
      <c r="J791" s="59"/>
      <c r="K791" s="59"/>
      <c r="L791" s="59"/>
      <c r="M791" s="59"/>
      <c r="N791" s="59"/>
      <c r="O791" s="59"/>
      <c r="P791" s="59"/>
      <c r="Q791" s="59"/>
      <c r="R791" s="59"/>
      <c r="S791" s="59"/>
      <c r="T791" s="59"/>
      <c r="U791" s="59"/>
      <c r="V791" s="59"/>
      <c r="W791" s="59"/>
      <c r="X791" s="59"/>
    </row>
    <row r="792" spans="1:24" ht="12.75" customHeight="1" x14ac:dyDescent="0.2">
      <c r="A792" s="59"/>
      <c r="B792" s="59"/>
      <c r="C792" s="59"/>
      <c r="D792" s="59"/>
      <c r="E792" s="59"/>
      <c r="F792" s="59"/>
      <c r="G792" s="59"/>
      <c r="H792" s="59"/>
      <c r="I792" s="59"/>
      <c r="J792" s="59"/>
      <c r="K792" s="59"/>
      <c r="L792" s="59"/>
      <c r="M792" s="59"/>
      <c r="N792" s="59"/>
      <c r="O792" s="59"/>
      <c r="P792" s="59"/>
      <c r="Q792" s="59"/>
      <c r="R792" s="59"/>
      <c r="S792" s="59"/>
      <c r="T792" s="59"/>
      <c r="U792" s="59"/>
      <c r="V792" s="59"/>
      <c r="W792" s="59"/>
      <c r="X792" s="59"/>
    </row>
    <row r="793" spans="1:24" ht="12.75" customHeight="1" x14ac:dyDescent="0.2">
      <c r="A793" s="59"/>
      <c r="B793" s="59"/>
      <c r="C793" s="59"/>
      <c r="D793" s="59"/>
      <c r="E793" s="59"/>
      <c r="F793" s="59"/>
      <c r="G793" s="59"/>
      <c r="H793" s="59"/>
      <c r="I793" s="59"/>
      <c r="J793" s="59"/>
      <c r="K793" s="59"/>
      <c r="L793" s="59"/>
      <c r="M793" s="59"/>
      <c r="N793" s="59"/>
      <c r="O793" s="59"/>
      <c r="P793" s="59"/>
      <c r="Q793" s="59"/>
      <c r="R793" s="59"/>
      <c r="S793" s="59"/>
      <c r="T793" s="59"/>
      <c r="U793" s="59"/>
      <c r="V793" s="59"/>
      <c r="W793" s="59"/>
      <c r="X793" s="59"/>
    </row>
    <row r="794" spans="1:24" ht="12.75" customHeight="1" x14ac:dyDescent="0.2">
      <c r="A794" s="59"/>
      <c r="B794" s="59"/>
      <c r="C794" s="59"/>
      <c r="D794" s="59"/>
      <c r="E794" s="59"/>
      <c r="F794" s="59"/>
      <c r="G794" s="59"/>
      <c r="H794" s="59"/>
      <c r="I794" s="59"/>
      <c r="J794" s="59"/>
      <c r="K794" s="59"/>
      <c r="L794" s="59"/>
      <c r="M794" s="59"/>
      <c r="N794" s="59"/>
      <c r="O794" s="59"/>
      <c r="P794" s="59"/>
      <c r="Q794" s="59"/>
      <c r="R794" s="59"/>
      <c r="S794" s="59"/>
      <c r="T794" s="59"/>
      <c r="U794" s="59"/>
      <c r="V794" s="59"/>
      <c r="W794" s="59"/>
      <c r="X794" s="59"/>
    </row>
    <row r="795" spans="1:24" ht="12.75" customHeight="1" x14ac:dyDescent="0.2">
      <c r="A795" s="59"/>
      <c r="B795" s="59"/>
      <c r="C795" s="59"/>
      <c r="D795" s="59"/>
      <c r="E795" s="59"/>
      <c r="F795" s="59"/>
      <c r="G795" s="59"/>
      <c r="H795" s="59"/>
      <c r="I795" s="59"/>
      <c r="J795" s="59"/>
      <c r="K795" s="59"/>
      <c r="L795" s="59"/>
      <c r="M795" s="59"/>
      <c r="N795" s="59"/>
      <c r="O795" s="59"/>
      <c r="P795" s="59"/>
      <c r="Q795" s="59"/>
      <c r="R795" s="59"/>
      <c r="S795" s="59"/>
      <c r="T795" s="59"/>
      <c r="U795" s="59"/>
      <c r="V795" s="59"/>
      <c r="W795" s="59"/>
      <c r="X795" s="59"/>
    </row>
    <row r="796" spans="1:24" ht="12.75" customHeight="1" x14ac:dyDescent="0.2">
      <c r="A796" s="59"/>
      <c r="B796" s="59"/>
      <c r="C796" s="59"/>
      <c r="D796" s="59"/>
      <c r="E796" s="59"/>
      <c r="F796" s="59"/>
      <c r="G796" s="59"/>
      <c r="H796" s="59"/>
      <c r="I796" s="59"/>
      <c r="J796" s="59"/>
      <c r="K796" s="59"/>
      <c r="L796" s="59"/>
      <c r="M796" s="59"/>
      <c r="N796" s="59"/>
      <c r="O796" s="59"/>
      <c r="P796" s="59"/>
      <c r="Q796" s="59"/>
      <c r="R796" s="59"/>
      <c r="S796" s="59"/>
      <c r="T796" s="59"/>
      <c r="U796" s="59"/>
      <c r="V796" s="59"/>
      <c r="W796" s="59"/>
      <c r="X796" s="59"/>
    </row>
    <row r="797" spans="1:24" ht="12.75" customHeight="1" x14ac:dyDescent="0.2">
      <c r="A797" s="59"/>
      <c r="B797" s="59"/>
      <c r="C797" s="59"/>
      <c r="D797" s="59"/>
      <c r="E797" s="59"/>
      <c r="F797" s="59"/>
      <c r="G797" s="59"/>
      <c r="H797" s="59"/>
      <c r="I797" s="59"/>
      <c r="J797" s="59"/>
      <c r="K797" s="59"/>
      <c r="L797" s="59"/>
      <c r="M797" s="59"/>
      <c r="N797" s="59"/>
      <c r="O797" s="59"/>
      <c r="P797" s="59"/>
      <c r="Q797" s="59"/>
      <c r="R797" s="59"/>
      <c r="S797" s="59"/>
      <c r="T797" s="59"/>
      <c r="U797" s="59"/>
      <c r="V797" s="59"/>
      <c r="W797" s="59"/>
      <c r="X797" s="59"/>
    </row>
    <row r="798" spans="1:24" ht="12.75" customHeight="1" x14ac:dyDescent="0.2">
      <c r="A798" s="59"/>
      <c r="B798" s="59"/>
      <c r="C798" s="59"/>
      <c r="D798" s="59"/>
      <c r="E798" s="59"/>
      <c r="F798" s="59"/>
      <c r="G798" s="59"/>
      <c r="H798" s="59"/>
      <c r="I798" s="59"/>
      <c r="J798" s="59"/>
      <c r="K798" s="59"/>
      <c r="L798" s="59"/>
      <c r="M798" s="59"/>
      <c r="N798" s="59"/>
      <c r="O798" s="59"/>
      <c r="P798" s="59"/>
      <c r="Q798" s="59"/>
      <c r="R798" s="59"/>
      <c r="S798" s="59"/>
      <c r="T798" s="59"/>
      <c r="U798" s="59"/>
      <c r="V798" s="59"/>
      <c r="W798" s="59"/>
      <c r="X798" s="59"/>
    </row>
    <row r="799" spans="1:24" ht="12.75" customHeight="1" x14ac:dyDescent="0.2">
      <c r="A799" s="59"/>
      <c r="B799" s="59"/>
      <c r="C799" s="59"/>
      <c r="D799" s="59"/>
      <c r="E799" s="59"/>
      <c r="F799" s="59"/>
      <c r="G799" s="59"/>
      <c r="H799" s="59"/>
      <c r="I799" s="59"/>
      <c r="J799" s="59"/>
      <c r="K799" s="59"/>
      <c r="L799" s="59"/>
      <c r="M799" s="59"/>
      <c r="N799" s="59"/>
      <c r="O799" s="59"/>
      <c r="P799" s="59"/>
      <c r="Q799" s="59"/>
      <c r="R799" s="59"/>
      <c r="S799" s="59"/>
      <c r="T799" s="59"/>
      <c r="U799" s="59"/>
      <c r="V799" s="59"/>
      <c r="W799" s="59"/>
      <c r="X799" s="59"/>
    </row>
    <row r="800" spans="1:24" ht="12.75" customHeight="1" x14ac:dyDescent="0.2">
      <c r="A800" s="59"/>
      <c r="B800" s="59"/>
      <c r="C800" s="59"/>
      <c r="D800" s="59"/>
      <c r="E800" s="59"/>
      <c r="F800" s="59"/>
      <c r="G800" s="59"/>
      <c r="H800" s="59"/>
      <c r="I800" s="59"/>
      <c r="J800" s="59"/>
      <c r="K800" s="59"/>
      <c r="L800" s="59"/>
      <c r="M800" s="59"/>
      <c r="N800" s="59"/>
      <c r="O800" s="59"/>
      <c r="P800" s="59"/>
      <c r="Q800" s="59"/>
      <c r="R800" s="59"/>
      <c r="S800" s="59"/>
      <c r="T800" s="59"/>
      <c r="U800" s="59"/>
      <c r="V800" s="59"/>
      <c r="W800" s="59"/>
      <c r="X800" s="59"/>
    </row>
    <row r="801" spans="1:24" ht="12.75" customHeight="1" x14ac:dyDescent="0.2">
      <c r="A801" s="59"/>
      <c r="B801" s="59"/>
      <c r="C801" s="59"/>
      <c r="D801" s="59"/>
      <c r="E801" s="59"/>
      <c r="F801" s="59"/>
      <c r="G801" s="59"/>
      <c r="H801" s="59"/>
      <c r="I801" s="59"/>
      <c r="J801" s="59"/>
      <c r="K801" s="59"/>
      <c r="L801" s="59"/>
      <c r="M801" s="59"/>
      <c r="N801" s="59"/>
      <c r="O801" s="59"/>
      <c r="P801" s="59"/>
      <c r="Q801" s="59"/>
      <c r="R801" s="59"/>
      <c r="S801" s="59"/>
      <c r="T801" s="59"/>
      <c r="U801" s="59"/>
      <c r="V801" s="59"/>
      <c r="W801" s="59"/>
      <c r="X801" s="59"/>
    </row>
    <row r="802" spans="1:24" ht="12.75" customHeight="1" x14ac:dyDescent="0.2">
      <c r="A802" s="59"/>
      <c r="B802" s="59"/>
      <c r="C802" s="59"/>
      <c r="D802" s="59"/>
      <c r="E802" s="59"/>
      <c r="F802" s="59"/>
      <c r="G802" s="59"/>
      <c r="H802" s="59"/>
      <c r="I802" s="59"/>
      <c r="J802" s="59"/>
      <c r="K802" s="59"/>
      <c r="L802" s="59"/>
      <c r="M802" s="59"/>
      <c r="N802" s="59"/>
      <c r="O802" s="59"/>
      <c r="P802" s="59"/>
      <c r="Q802" s="59"/>
      <c r="R802" s="59"/>
      <c r="S802" s="59"/>
      <c r="T802" s="59"/>
      <c r="U802" s="59"/>
      <c r="V802" s="59"/>
      <c r="W802" s="59"/>
      <c r="X802" s="59"/>
    </row>
    <row r="803" spans="1:24" ht="12.75" customHeight="1" x14ac:dyDescent="0.2">
      <c r="A803" s="59"/>
      <c r="B803" s="59"/>
      <c r="C803" s="59"/>
      <c r="D803" s="59"/>
      <c r="E803" s="59"/>
      <c r="F803" s="59"/>
      <c r="G803" s="59"/>
      <c r="H803" s="59"/>
      <c r="I803" s="59"/>
      <c r="J803" s="59"/>
      <c r="K803" s="59"/>
      <c r="L803" s="59"/>
      <c r="M803" s="59"/>
      <c r="N803" s="59"/>
      <c r="O803" s="59"/>
      <c r="P803" s="59"/>
      <c r="Q803" s="59"/>
      <c r="R803" s="59"/>
      <c r="S803" s="59"/>
      <c r="T803" s="59"/>
      <c r="U803" s="59"/>
      <c r="V803" s="59"/>
      <c r="W803" s="59"/>
      <c r="X803" s="59"/>
    </row>
    <row r="804" spans="1:24" ht="12.75" customHeight="1" x14ac:dyDescent="0.2">
      <c r="A804" s="59"/>
      <c r="B804" s="59"/>
      <c r="C804" s="59"/>
      <c r="D804" s="59"/>
      <c r="E804" s="59"/>
      <c r="F804" s="59"/>
      <c r="G804" s="59"/>
      <c r="H804" s="59"/>
      <c r="I804" s="59"/>
      <c r="J804" s="59"/>
      <c r="K804" s="59"/>
      <c r="L804" s="59"/>
      <c r="M804" s="59"/>
      <c r="N804" s="59"/>
      <c r="O804" s="59"/>
      <c r="P804" s="59"/>
      <c r="Q804" s="59"/>
      <c r="R804" s="59"/>
      <c r="S804" s="59"/>
      <c r="T804" s="59"/>
      <c r="U804" s="59"/>
      <c r="V804" s="59"/>
      <c r="W804" s="59"/>
      <c r="X804" s="59"/>
    </row>
    <row r="805" spans="1:24" ht="12.75" customHeight="1" x14ac:dyDescent="0.2">
      <c r="A805" s="59"/>
      <c r="B805" s="59"/>
      <c r="C805" s="59"/>
      <c r="D805" s="59"/>
      <c r="E805" s="59"/>
      <c r="F805" s="59"/>
      <c r="G805" s="59"/>
      <c r="H805" s="59"/>
      <c r="I805" s="59"/>
      <c r="J805" s="59"/>
      <c r="K805" s="59"/>
      <c r="L805" s="59"/>
      <c r="M805" s="59"/>
      <c r="N805" s="59"/>
      <c r="O805" s="59"/>
      <c r="P805" s="59"/>
      <c r="Q805" s="59"/>
      <c r="R805" s="59"/>
      <c r="S805" s="59"/>
      <c r="T805" s="59"/>
      <c r="U805" s="59"/>
      <c r="V805" s="59"/>
      <c r="W805" s="59"/>
      <c r="X805" s="59"/>
    </row>
    <row r="806" spans="1:24" ht="12.75" customHeight="1" x14ac:dyDescent="0.2">
      <c r="A806" s="59"/>
      <c r="B806" s="59"/>
      <c r="C806" s="59"/>
      <c r="D806" s="59"/>
      <c r="E806" s="59"/>
      <c r="F806" s="59"/>
      <c r="G806" s="59"/>
      <c r="H806" s="59"/>
      <c r="I806" s="59"/>
      <c r="J806" s="59"/>
      <c r="K806" s="59"/>
      <c r="L806" s="59"/>
      <c r="M806" s="59"/>
      <c r="N806" s="59"/>
      <c r="O806" s="59"/>
      <c r="P806" s="59"/>
      <c r="Q806" s="59"/>
      <c r="R806" s="59"/>
      <c r="S806" s="59"/>
      <c r="T806" s="59"/>
      <c r="U806" s="59"/>
      <c r="V806" s="59"/>
      <c r="W806" s="59"/>
      <c r="X806" s="59"/>
    </row>
    <row r="807" spans="1:24" ht="12.75" customHeight="1" x14ac:dyDescent="0.2">
      <c r="A807" s="59"/>
      <c r="B807" s="59"/>
      <c r="C807" s="59"/>
      <c r="D807" s="59"/>
      <c r="E807" s="59"/>
      <c r="F807" s="59"/>
      <c r="G807" s="59"/>
      <c r="H807" s="59"/>
      <c r="I807" s="59"/>
      <c r="J807" s="59"/>
      <c r="K807" s="59"/>
      <c r="L807" s="59"/>
      <c r="M807" s="59"/>
      <c r="N807" s="59"/>
      <c r="O807" s="59"/>
      <c r="P807" s="59"/>
      <c r="Q807" s="59"/>
      <c r="R807" s="59"/>
      <c r="S807" s="59"/>
      <c r="T807" s="59"/>
      <c r="U807" s="59"/>
      <c r="V807" s="59"/>
      <c r="W807" s="59"/>
      <c r="X807" s="59"/>
    </row>
    <row r="808" spans="1:24" ht="12.75" customHeight="1" x14ac:dyDescent="0.2">
      <c r="A808" s="59"/>
      <c r="B808" s="59"/>
      <c r="C808" s="59"/>
      <c r="D808" s="59"/>
      <c r="E808" s="59"/>
      <c r="F808" s="59"/>
      <c r="G808" s="59"/>
      <c r="H808" s="59"/>
      <c r="I808" s="59"/>
      <c r="J808" s="59"/>
      <c r="K808" s="59"/>
      <c r="L808" s="59"/>
      <c r="M808" s="59"/>
      <c r="N808" s="59"/>
      <c r="O808" s="59"/>
      <c r="P808" s="59"/>
      <c r="Q808" s="59"/>
      <c r="R808" s="59"/>
      <c r="S808" s="59"/>
      <c r="T808" s="59"/>
      <c r="U808" s="59"/>
      <c r="V808" s="59"/>
      <c r="W808" s="59"/>
      <c r="X808" s="59"/>
    </row>
    <row r="809" spans="1:24" ht="12.75" customHeight="1" x14ac:dyDescent="0.2">
      <c r="A809" s="59"/>
      <c r="B809" s="59"/>
      <c r="C809" s="59"/>
      <c r="D809" s="59"/>
      <c r="E809" s="59"/>
      <c r="F809" s="59"/>
      <c r="G809" s="59"/>
      <c r="H809" s="59"/>
      <c r="I809" s="59"/>
      <c r="J809" s="59"/>
      <c r="K809" s="59"/>
      <c r="L809" s="59"/>
      <c r="M809" s="59"/>
      <c r="N809" s="59"/>
      <c r="O809" s="59"/>
      <c r="P809" s="59"/>
      <c r="Q809" s="59"/>
      <c r="R809" s="59"/>
      <c r="S809" s="59"/>
      <c r="T809" s="59"/>
      <c r="U809" s="59"/>
      <c r="V809" s="59"/>
      <c r="W809" s="59"/>
      <c r="X809" s="59"/>
    </row>
    <row r="810" spans="1:24" ht="12.75" customHeight="1" x14ac:dyDescent="0.2">
      <c r="A810" s="59"/>
      <c r="B810" s="59"/>
      <c r="C810" s="59"/>
      <c r="D810" s="59"/>
      <c r="E810" s="59"/>
      <c r="F810" s="59"/>
      <c r="G810" s="59"/>
      <c r="H810" s="59"/>
      <c r="I810" s="59"/>
      <c r="J810" s="59"/>
      <c r="K810" s="59"/>
      <c r="L810" s="59"/>
      <c r="M810" s="59"/>
      <c r="N810" s="59"/>
      <c r="O810" s="59"/>
      <c r="P810" s="59"/>
      <c r="Q810" s="59"/>
      <c r="R810" s="59"/>
      <c r="S810" s="59"/>
      <c r="T810" s="59"/>
      <c r="U810" s="59"/>
      <c r="V810" s="59"/>
      <c r="W810" s="59"/>
      <c r="X810" s="59"/>
    </row>
    <row r="811" spans="1:24" ht="12.75" customHeight="1" x14ac:dyDescent="0.2">
      <c r="A811" s="59"/>
      <c r="B811" s="59"/>
      <c r="C811" s="59"/>
      <c r="D811" s="59"/>
      <c r="E811" s="59"/>
      <c r="F811" s="59"/>
      <c r="G811" s="59"/>
      <c r="H811" s="59"/>
      <c r="I811" s="59"/>
      <c r="J811" s="59"/>
      <c r="K811" s="59"/>
      <c r="L811" s="59"/>
      <c r="M811" s="59"/>
      <c r="N811" s="59"/>
      <c r="O811" s="59"/>
      <c r="P811" s="59"/>
      <c r="Q811" s="59"/>
      <c r="R811" s="59"/>
      <c r="S811" s="59"/>
      <c r="T811" s="59"/>
      <c r="U811" s="59"/>
      <c r="V811" s="59"/>
      <c r="W811" s="59"/>
      <c r="X811" s="59"/>
    </row>
    <row r="812" spans="1:24" ht="12.75" customHeight="1" x14ac:dyDescent="0.2">
      <c r="A812" s="59"/>
      <c r="B812" s="59"/>
      <c r="C812" s="59"/>
      <c r="D812" s="59"/>
      <c r="E812" s="59"/>
      <c r="F812" s="59"/>
      <c r="G812" s="59"/>
      <c r="H812" s="59"/>
      <c r="I812" s="59"/>
      <c r="J812" s="59"/>
      <c r="K812" s="59"/>
      <c r="L812" s="59"/>
      <c r="M812" s="59"/>
      <c r="N812" s="59"/>
      <c r="O812" s="59"/>
      <c r="P812" s="59"/>
      <c r="Q812" s="59"/>
      <c r="R812" s="59"/>
      <c r="S812" s="59"/>
      <c r="T812" s="59"/>
      <c r="U812" s="59"/>
      <c r="V812" s="59"/>
      <c r="W812" s="59"/>
      <c r="X812" s="59"/>
    </row>
    <row r="813" spans="1:24" ht="12.75" customHeight="1" x14ac:dyDescent="0.2">
      <c r="A813" s="59"/>
      <c r="B813" s="59"/>
      <c r="C813" s="59"/>
      <c r="D813" s="59"/>
      <c r="E813" s="59"/>
      <c r="F813" s="59"/>
      <c r="G813" s="59"/>
      <c r="H813" s="59"/>
      <c r="I813" s="59"/>
      <c r="J813" s="59"/>
      <c r="K813" s="59"/>
      <c r="L813" s="59"/>
      <c r="M813" s="59"/>
      <c r="N813" s="59"/>
      <c r="O813" s="59"/>
      <c r="P813" s="59"/>
      <c r="Q813" s="59"/>
      <c r="R813" s="59"/>
      <c r="S813" s="59"/>
      <c r="T813" s="59"/>
      <c r="U813" s="59"/>
      <c r="V813" s="59"/>
      <c r="W813" s="59"/>
      <c r="X813" s="59"/>
    </row>
    <row r="814" spans="1:24" ht="12.75" customHeight="1" x14ac:dyDescent="0.2">
      <c r="A814" s="59"/>
      <c r="B814" s="59"/>
      <c r="C814" s="59"/>
      <c r="D814" s="59"/>
      <c r="E814" s="59"/>
      <c r="F814" s="59"/>
      <c r="G814" s="59"/>
      <c r="H814" s="59"/>
      <c r="I814" s="59"/>
      <c r="J814" s="59"/>
      <c r="K814" s="59"/>
      <c r="L814" s="59"/>
      <c r="M814" s="59"/>
      <c r="N814" s="59"/>
      <c r="O814" s="59"/>
      <c r="P814" s="59"/>
      <c r="Q814" s="59"/>
      <c r="R814" s="59"/>
      <c r="S814" s="59"/>
      <c r="T814" s="59"/>
      <c r="U814" s="59"/>
      <c r="V814" s="59"/>
      <c r="W814" s="59"/>
      <c r="X814" s="59"/>
    </row>
    <row r="815" spans="1:24" ht="12.75" customHeight="1" x14ac:dyDescent="0.2">
      <c r="A815" s="59"/>
      <c r="B815" s="59"/>
      <c r="C815" s="59"/>
      <c r="D815" s="59"/>
      <c r="E815" s="59"/>
      <c r="F815" s="59"/>
      <c r="G815" s="59"/>
      <c r="H815" s="59"/>
      <c r="I815" s="59"/>
      <c r="J815" s="59"/>
      <c r="K815" s="59"/>
      <c r="L815" s="59"/>
      <c r="M815" s="59"/>
      <c r="N815" s="59"/>
      <c r="O815" s="59"/>
      <c r="P815" s="59"/>
      <c r="Q815" s="59"/>
      <c r="R815" s="59"/>
      <c r="S815" s="59"/>
      <c r="T815" s="59"/>
      <c r="U815" s="59"/>
      <c r="V815" s="59"/>
      <c r="W815" s="59"/>
      <c r="X815" s="59"/>
    </row>
    <row r="816" spans="1:24" ht="12.75" customHeight="1" x14ac:dyDescent="0.2">
      <c r="A816" s="59"/>
      <c r="B816" s="59"/>
      <c r="C816" s="59"/>
      <c r="D816" s="59"/>
      <c r="E816" s="59"/>
      <c r="F816" s="59"/>
      <c r="G816" s="59"/>
      <c r="H816" s="59"/>
      <c r="I816" s="59"/>
      <c r="J816" s="59"/>
      <c r="K816" s="59"/>
      <c r="L816" s="59"/>
      <c r="M816" s="59"/>
      <c r="N816" s="59"/>
      <c r="O816" s="59"/>
      <c r="P816" s="59"/>
      <c r="Q816" s="59"/>
      <c r="R816" s="59"/>
      <c r="S816" s="59"/>
      <c r="T816" s="59"/>
      <c r="U816" s="59"/>
      <c r="V816" s="59"/>
      <c r="W816" s="59"/>
      <c r="X816" s="59"/>
    </row>
    <row r="817" spans="1:24" ht="12.75" customHeight="1" x14ac:dyDescent="0.2">
      <c r="A817" s="59"/>
      <c r="B817" s="59"/>
      <c r="C817" s="59"/>
      <c r="D817" s="59"/>
      <c r="E817" s="59"/>
      <c r="F817" s="59"/>
      <c r="G817" s="59"/>
      <c r="H817" s="59"/>
      <c r="I817" s="59"/>
      <c r="J817" s="59"/>
      <c r="K817" s="59"/>
      <c r="L817" s="59"/>
      <c r="M817" s="59"/>
      <c r="N817" s="59"/>
      <c r="O817" s="59"/>
      <c r="P817" s="59"/>
      <c r="Q817" s="59"/>
      <c r="R817" s="59"/>
      <c r="S817" s="59"/>
      <c r="T817" s="59"/>
      <c r="U817" s="59"/>
      <c r="V817" s="59"/>
      <c r="W817" s="59"/>
      <c r="X817" s="59"/>
    </row>
    <row r="818" spans="1:24" ht="12.75" customHeight="1" x14ac:dyDescent="0.2">
      <c r="A818" s="59"/>
      <c r="B818" s="59"/>
      <c r="C818" s="59"/>
      <c r="D818" s="59"/>
      <c r="E818" s="59"/>
      <c r="F818" s="59"/>
      <c r="G818" s="59"/>
      <c r="H818" s="59"/>
      <c r="I818" s="59"/>
      <c r="J818" s="59"/>
      <c r="K818" s="59"/>
      <c r="L818" s="59"/>
      <c r="M818" s="59"/>
      <c r="N818" s="59"/>
      <c r="O818" s="59"/>
      <c r="P818" s="59"/>
      <c r="Q818" s="59"/>
      <c r="R818" s="59"/>
      <c r="S818" s="59"/>
      <c r="T818" s="59"/>
      <c r="U818" s="59"/>
      <c r="V818" s="59"/>
      <c r="W818" s="59"/>
      <c r="X818" s="59"/>
    </row>
    <row r="819" spans="1:24" ht="12.75" customHeight="1" x14ac:dyDescent="0.2">
      <c r="A819" s="59"/>
      <c r="B819" s="59"/>
      <c r="C819" s="59"/>
      <c r="D819" s="59"/>
      <c r="E819" s="59"/>
      <c r="F819" s="59"/>
      <c r="G819" s="59"/>
      <c r="H819" s="59"/>
      <c r="I819" s="59"/>
      <c r="J819" s="59"/>
      <c r="K819" s="59"/>
      <c r="L819" s="59"/>
      <c r="M819" s="59"/>
      <c r="N819" s="59"/>
      <c r="O819" s="59"/>
      <c r="P819" s="59"/>
      <c r="Q819" s="59"/>
      <c r="R819" s="59"/>
      <c r="S819" s="59"/>
      <c r="T819" s="59"/>
      <c r="U819" s="59"/>
      <c r="V819" s="59"/>
      <c r="W819" s="59"/>
      <c r="X819" s="59"/>
    </row>
    <row r="820" spans="1:24" ht="12.75" customHeight="1" x14ac:dyDescent="0.2">
      <c r="A820" s="59"/>
      <c r="B820" s="59"/>
      <c r="C820" s="59"/>
      <c r="D820" s="59"/>
      <c r="E820" s="59"/>
      <c r="F820" s="59"/>
      <c r="G820" s="59"/>
      <c r="H820" s="59"/>
      <c r="I820" s="59"/>
      <c r="J820" s="59"/>
      <c r="K820" s="59"/>
      <c r="L820" s="59"/>
      <c r="M820" s="59"/>
      <c r="N820" s="59"/>
      <c r="O820" s="59"/>
      <c r="P820" s="59"/>
      <c r="Q820" s="59"/>
      <c r="R820" s="59"/>
      <c r="S820" s="59"/>
      <c r="T820" s="59"/>
      <c r="U820" s="59"/>
      <c r="V820" s="59"/>
      <c r="W820" s="59"/>
      <c r="X820" s="59"/>
    </row>
    <row r="821" spans="1:24" ht="12.75" customHeight="1" x14ac:dyDescent="0.2">
      <c r="A821" s="59"/>
      <c r="B821" s="59"/>
      <c r="C821" s="59"/>
      <c r="D821" s="59"/>
      <c r="E821" s="59"/>
      <c r="F821" s="59"/>
      <c r="G821" s="59"/>
      <c r="H821" s="59"/>
      <c r="I821" s="59"/>
      <c r="J821" s="59"/>
      <c r="K821" s="59"/>
      <c r="L821" s="59"/>
      <c r="M821" s="59"/>
      <c r="N821" s="59"/>
      <c r="O821" s="59"/>
      <c r="P821" s="59"/>
      <c r="Q821" s="59"/>
      <c r="R821" s="59"/>
      <c r="S821" s="59"/>
      <c r="T821" s="59"/>
      <c r="U821" s="59"/>
      <c r="V821" s="59"/>
      <c r="W821" s="59"/>
      <c r="X821" s="59"/>
    </row>
    <row r="822" spans="1:24" ht="12.75" customHeight="1" x14ac:dyDescent="0.2">
      <c r="A822" s="59"/>
      <c r="B822" s="59"/>
      <c r="C822" s="59"/>
      <c r="D822" s="59"/>
      <c r="E822" s="59"/>
      <c r="F822" s="59"/>
      <c r="G822" s="59"/>
      <c r="H822" s="59"/>
      <c r="I822" s="59"/>
      <c r="J822" s="59"/>
      <c r="K822" s="59"/>
      <c r="L822" s="59"/>
      <c r="M822" s="59"/>
      <c r="N822" s="59"/>
      <c r="O822" s="59"/>
      <c r="P822" s="59"/>
      <c r="Q822" s="59"/>
      <c r="R822" s="59"/>
      <c r="S822" s="59"/>
      <c r="T822" s="59"/>
      <c r="U822" s="59"/>
      <c r="V822" s="59"/>
      <c r="W822" s="59"/>
      <c r="X822" s="59"/>
    </row>
    <row r="823" spans="1:24" ht="12.75" customHeight="1" x14ac:dyDescent="0.2">
      <c r="A823" s="59"/>
      <c r="B823" s="59"/>
      <c r="C823" s="59"/>
      <c r="D823" s="59"/>
      <c r="E823" s="59"/>
      <c r="F823" s="59"/>
      <c r="G823" s="59"/>
      <c r="H823" s="59"/>
      <c r="I823" s="59"/>
      <c r="J823" s="59"/>
      <c r="K823" s="59"/>
      <c r="L823" s="59"/>
      <c r="M823" s="59"/>
      <c r="N823" s="59"/>
      <c r="O823" s="59"/>
      <c r="P823" s="59"/>
      <c r="Q823" s="59"/>
      <c r="R823" s="59"/>
      <c r="S823" s="59"/>
      <c r="T823" s="59"/>
      <c r="U823" s="59"/>
      <c r="V823" s="59"/>
      <c r="W823" s="59"/>
      <c r="X823" s="59"/>
    </row>
    <row r="824" spans="1:24" ht="12.75" customHeight="1" x14ac:dyDescent="0.2">
      <c r="A824" s="59"/>
      <c r="B824" s="59"/>
      <c r="C824" s="59"/>
      <c r="D824" s="59"/>
      <c r="E824" s="59"/>
      <c r="F824" s="59"/>
      <c r="G824" s="59"/>
      <c r="H824" s="59"/>
      <c r="I824" s="59"/>
      <c r="J824" s="59"/>
      <c r="K824" s="59"/>
      <c r="L824" s="59"/>
      <c r="M824" s="59"/>
      <c r="N824" s="59"/>
      <c r="O824" s="59"/>
      <c r="P824" s="59"/>
      <c r="Q824" s="59"/>
      <c r="R824" s="59"/>
      <c r="S824" s="59"/>
      <c r="T824" s="59"/>
      <c r="U824" s="59"/>
      <c r="V824" s="59"/>
      <c r="W824" s="59"/>
      <c r="X824" s="59"/>
    </row>
    <row r="825" spans="1:24" ht="12.75" customHeight="1" x14ac:dyDescent="0.2">
      <c r="A825" s="59"/>
      <c r="B825" s="59"/>
      <c r="C825" s="59"/>
      <c r="D825" s="59"/>
      <c r="E825" s="59"/>
      <c r="F825" s="59"/>
      <c r="G825" s="59"/>
      <c r="H825" s="59"/>
      <c r="I825" s="59"/>
      <c r="J825" s="59"/>
      <c r="K825" s="59"/>
      <c r="L825" s="59"/>
      <c r="M825" s="59"/>
      <c r="N825" s="59"/>
      <c r="O825" s="59"/>
      <c r="P825" s="59"/>
      <c r="Q825" s="59"/>
      <c r="R825" s="59"/>
      <c r="S825" s="59"/>
      <c r="T825" s="59"/>
      <c r="U825" s="59"/>
      <c r="V825" s="59"/>
      <c r="W825" s="59"/>
      <c r="X825" s="59"/>
    </row>
    <row r="826" spans="1:24" ht="12.75" customHeight="1" x14ac:dyDescent="0.2">
      <c r="A826" s="59"/>
      <c r="B826" s="59"/>
      <c r="C826" s="59"/>
      <c r="D826" s="59"/>
      <c r="E826" s="59"/>
      <c r="F826" s="59"/>
      <c r="G826" s="59"/>
      <c r="H826" s="59"/>
      <c r="I826" s="59"/>
      <c r="J826" s="59"/>
      <c r="K826" s="59"/>
      <c r="L826" s="59"/>
      <c r="M826" s="59"/>
      <c r="N826" s="59"/>
      <c r="O826" s="59"/>
      <c r="P826" s="59"/>
      <c r="Q826" s="59"/>
      <c r="R826" s="59"/>
      <c r="S826" s="59"/>
      <c r="T826" s="59"/>
      <c r="U826" s="59"/>
      <c r="V826" s="59"/>
      <c r="W826" s="59"/>
      <c r="X826" s="59"/>
    </row>
    <row r="827" spans="1:24" ht="12.75" customHeight="1" x14ac:dyDescent="0.2">
      <c r="A827" s="59"/>
      <c r="B827" s="59"/>
      <c r="C827" s="59"/>
      <c r="D827" s="59"/>
      <c r="E827" s="59"/>
      <c r="F827" s="59"/>
      <c r="G827" s="59"/>
      <c r="H827" s="59"/>
      <c r="I827" s="59"/>
      <c r="J827" s="59"/>
      <c r="K827" s="59"/>
      <c r="L827" s="59"/>
      <c r="M827" s="59"/>
      <c r="N827" s="59"/>
      <c r="O827" s="59"/>
      <c r="P827" s="59"/>
      <c r="Q827" s="59"/>
      <c r="R827" s="59"/>
      <c r="S827" s="59"/>
      <c r="T827" s="59"/>
      <c r="U827" s="59"/>
      <c r="V827" s="59"/>
      <c r="W827" s="59"/>
      <c r="X827" s="59"/>
    </row>
    <row r="828" spans="1:24" ht="12.75" customHeight="1" x14ac:dyDescent="0.2">
      <c r="A828" s="59"/>
      <c r="B828" s="59"/>
      <c r="C828" s="59"/>
      <c r="D828" s="59"/>
      <c r="E828" s="59"/>
      <c r="F828" s="59"/>
      <c r="G828" s="59"/>
      <c r="H828" s="59"/>
      <c r="I828" s="59"/>
      <c r="J828" s="59"/>
      <c r="K828" s="59"/>
      <c r="L828" s="59"/>
      <c r="M828" s="59"/>
      <c r="N828" s="59"/>
      <c r="O828" s="59"/>
      <c r="P828" s="59"/>
      <c r="Q828" s="59"/>
      <c r="R828" s="59"/>
      <c r="S828" s="59"/>
      <c r="T828" s="59"/>
      <c r="U828" s="59"/>
      <c r="V828" s="59"/>
      <c r="W828" s="59"/>
      <c r="X828" s="59"/>
    </row>
    <row r="829" spans="1:24" ht="12.75" customHeight="1" x14ac:dyDescent="0.2">
      <c r="A829" s="59"/>
      <c r="B829" s="59"/>
      <c r="C829" s="59"/>
      <c r="D829" s="59"/>
      <c r="E829" s="59"/>
      <c r="F829" s="59"/>
      <c r="G829" s="59"/>
      <c r="H829" s="59"/>
      <c r="I829" s="59"/>
      <c r="J829" s="59"/>
      <c r="K829" s="59"/>
      <c r="L829" s="59"/>
      <c r="M829" s="59"/>
      <c r="N829" s="59"/>
      <c r="O829" s="59"/>
      <c r="P829" s="59"/>
      <c r="Q829" s="59"/>
      <c r="R829" s="59"/>
      <c r="S829" s="59"/>
      <c r="T829" s="59"/>
      <c r="U829" s="59"/>
      <c r="V829" s="59"/>
      <c r="W829" s="59"/>
      <c r="X829" s="59"/>
    </row>
    <row r="830" spans="1:24" ht="12.75" customHeight="1" x14ac:dyDescent="0.2">
      <c r="A830" s="59"/>
      <c r="B830" s="59"/>
      <c r="C830" s="59"/>
      <c r="D830" s="59"/>
      <c r="E830" s="59"/>
      <c r="F830" s="59"/>
      <c r="G830" s="59"/>
      <c r="H830" s="59"/>
      <c r="I830" s="59"/>
      <c r="J830" s="59"/>
      <c r="K830" s="59"/>
      <c r="L830" s="59"/>
      <c r="M830" s="59"/>
      <c r="N830" s="59"/>
      <c r="O830" s="59"/>
      <c r="P830" s="59"/>
      <c r="Q830" s="59"/>
      <c r="R830" s="59"/>
      <c r="S830" s="59"/>
      <c r="T830" s="59"/>
      <c r="U830" s="59"/>
      <c r="V830" s="59"/>
      <c r="W830" s="59"/>
      <c r="X830" s="59"/>
    </row>
    <row r="831" spans="1:24" ht="12.75" customHeight="1" x14ac:dyDescent="0.2">
      <c r="A831" s="59"/>
      <c r="B831" s="59"/>
      <c r="C831" s="59"/>
      <c r="D831" s="59"/>
      <c r="E831" s="59"/>
      <c r="F831" s="59"/>
      <c r="G831" s="59"/>
      <c r="H831" s="59"/>
      <c r="I831" s="59"/>
      <c r="J831" s="59"/>
      <c r="K831" s="59"/>
      <c r="L831" s="59"/>
      <c r="M831" s="59"/>
      <c r="N831" s="59"/>
      <c r="O831" s="59"/>
      <c r="P831" s="59"/>
      <c r="Q831" s="59"/>
      <c r="R831" s="59"/>
      <c r="S831" s="59"/>
      <c r="T831" s="59"/>
      <c r="U831" s="59"/>
      <c r="V831" s="59"/>
      <c r="W831" s="59"/>
      <c r="X831" s="59"/>
    </row>
    <row r="832" spans="1:24" ht="12.75" customHeight="1" x14ac:dyDescent="0.2">
      <c r="A832" s="59"/>
      <c r="B832" s="59"/>
      <c r="C832" s="59"/>
      <c r="D832" s="59"/>
      <c r="E832" s="59"/>
      <c r="F832" s="59"/>
      <c r="G832" s="59"/>
      <c r="H832" s="59"/>
      <c r="I832" s="59"/>
      <c r="J832" s="59"/>
      <c r="K832" s="59"/>
      <c r="L832" s="59"/>
      <c r="M832" s="59"/>
      <c r="N832" s="59"/>
      <c r="O832" s="59"/>
      <c r="P832" s="59"/>
      <c r="Q832" s="59"/>
      <c r="R832" s="59"/>
      <c r="S832" s="59"/>
      <c r="T832" s="59"/>
      <c r="U832" s="59"/>
      <c r="V832" s="59"/>
      <c r="W832" s="59"/>
      <c r="X832" s="59"/>
    </row>
    <row r="833" spans="1:24" ht="12.75" customHeight="1" x14ac:dyDescent="0.2">
      <c r="A833" s="59"/>
      <c r="B833" s="59"/>
      <c r="C833" s="59"/>
      <c r="D833" s="59"/>
      <c r="E833" s="59"/>
      <c r="F833" s="59"/>
      <c r="G833" s="59"/>
      <c r="H833" s="59"/>
      <c r="I833" s="59"/>
      <c r="J833" s="59"/>
      <c r="K833" s="59"/>
      <c r="L833" s="59"/>
      <c r="M833" s="59"/>
      <c r="N833" s="59"/>
      <c r="O833" s="59"/>
      <c r="P833" s="59"/>
      <c r="Q833" s="59"/>
      <c r="R833" s="59"/>
      <c r="S833" s="59"/>
      <c r="T833" s="59"/>
      <c r="U833" s="59"/>
      <c r="V833" s="59"/>
      <c r="W833" s="59"/>
      <c r="X833" s="59"/>
    </row>
    <row r="834" spans="1:24" ht="12.75" customHeight="1" x14ac:dyDescent="0.2">
      <c r="A834" s="59"/>
      <c r="B834" s="59"/>
      <c r="C834" s="59"/>
      <c r="D834" s="59"/>
      <c r="E834" s="59"/>
      <c r="F834" s="59"/>
      <c r="G834" s="59"/>
      <c r="H834" s="59"/>
      <c r="I834" s="59"/>
      <c r="J834" s="59"/>
      <c r="K834" s="59"/>
      <c r="L834" s="59"/>
      <c r="M834" s="59"/>
      <c r="N834" s="59"/>
      <c r="O834" s="59"/>
      <c r="P834" s="59"/>
      <c r="Q834" s="59"/>
      <c r="R834" s="59"/>
      <c r="S834" s="59"/>
      <c r="T834" s="59"/>
      <c r="U834" s="59"/>
      <c r="V834" s="59"/>
      <c r="W834" s="59"/>
      <c r="X834" s="59"/>
    </row>
    <row r="835" spans="1:24" ht="12.75" customHeight="1" x14ac:dyDescent="0.2">
      <c r="A835" s="59"/>
      <c r="B835" s="59"/>
      <c r="C835" s="59"/>
      <c r="D835" s="59"/>
      <c r="E835" s="59"/>
      <c r="F835" s="59"/>
      <c r="G835" s="59"/>
      <c r="H835" s="59"/>
      <c r="I835" s="59"/>
      <c r="J835" s="59"/>
      <c r="K835" s="59"/>
      <c r="L835" s="59"/>
      <c r="M835" s="59"/>
      <c r="N835" s="59"/>
      <c r="O835" s="59"/>
      <c r="P835" s="59"/>
      <c r="Q835" s="59"/>
      <c r="R835" s="59"/>
      <c r="S835" s="59"/>
      <c r="T835" s="59"/>
      <c r="U835" s="59"/>
      <c r="V835" s="59"/>
      <c r="W835" s="59"/>
      <c r="X835" s="59"/>
    </row>
    <row r="836" spans="1:24" ht="12.75" customHeight="1" x14ac:dyDescent="0.2">
      <c r="A836" s="59"/>
      <c r="B836" s="59"/>
      <c r="C836" s="59"/>
      <c r="D836" s="59"/>
      <c r="E836" s="59"/>
      <c r="F836" s="59"/>
      <c r="G836" s="59"/>
      <c r="H836" s="59"/>
      <c r="I836" s="59"/>
      <c r="J836" s="59"/>
      <c r="K836" s="59"/>
      <c r="L836" s="59"/>
      <c r="M836" s="59"/>
      <c r="N836" s="59"/>
      <c r="O836" s="59"/>
      <c r="P836" s="59"/>
      <c r="Q836" s="59"/>
      <c r="R836" s="59"/>
      <c r="S836" s="59"/>
      <c r="T836" s="59"/>
      <c r="U836" s="59"/>
      <c r="V836" s="59"/>
      <c r="W836" s="59"/>
      <c r="X836" s="59"/>
    </row>
    <row r="837" spans="1:24" ht="12.75" customHeight="1" x14ac:dyDescent="0.2">
      <c r="A837" s="59"/>
      <c r="B837" s="59"/>
      <c r="C837" s="59"/>
      <c r="D837" s="59"/>
      <c r="E837" s="59"/>
      <c r="F837" s="59"/>
      <c r="G837" s="59"/>
      <c r="H837" s="59"/>
      <c r="I837" s="59"/>
      <c r="J837" s="59"/>
      <c r="K837" s="59"/>
      <c r="L837" s="59"/>
      <c r="M837" s="59"/>
      <c r="N837" s="59"/>
      <c r="O837" s="59"/>
      <c r="P837" s="59"/>
      <c r="Q837" s="59"/>
      <c r="R837" s="59"/>
      <c r="S837" s="59"/>
      <c r="T837" s="59"/>
      <c r="U837" s="59"/>
      <c r="V837" s="59"/>
      <c r="W837" s="59"/>
      <c r="X837" s="59"/>
    </row>
    <row r="838" spans="1:24" ht="12.75" customHeight="1" x14ac:dyDescent="0.2">
      <c r="A838" s="59"/>
      <c r="B838" s="59"/>
      <c r="C838" s="59"/>
      <c r="D838" s="59"/>
      <c r="E838" s="59"/>
      <c r="F838" s="59"/>
      <c r="G838" s="59"/>
      <c r="H838" s="59"/>
      <c r="I838" s="59"/>
      <c r="J838" s="59"/>
      <c r="K838" s="59"/>
      <c r="L838" s="59"/>
      <c r="M838" s="59"/>
      <c r="N838" s="59"/>
      <c r="O838" s="59"/>
      <c r="P838" s="59"/>
      <c r="Q838" s="59"/>
      <c r="R838" s="59"/>
      <c r="S838" s="59"/>
      <c r="T838" s="59"/>
      <c r="U838" s="59"/>
      <c r="V838" s="59"/>
      <c r="W838" s="59"/>
      <c r="X838" s="59"/>
    </row>
    <row r="839" spans="1:24" ht="12.75" customHeight="1" x14ac:dyDescent="0.2">
      <c r="A839" s="59"/>
      <c r="B839" s="59"/>
      <c r="C839" s="59"/>
      <c r="D839" s="59"/>
      <c r="E839" s="59"/>
      <c r="F839" s="59"/>
      <c r="G839" s="59"/>
      <c r="H839" s="59"/>
      <c r="I839" s="59"/>
      <c r="J839" s="59"/>
      <c r="K839" s="59"/>
      <c r="L839" s="59"/>
      <c r="M839" s="59"/>
      <c r="N839" s="59"/>
      <c r="O839" s="59"/>
      <c r="P839" s="59"/>
      <c r="Q839" s="59"/>
      <c r="R839" s="59"/>
      <c r="S839" s="59"/>
      <c r="T839" s="59"/>
      <c r="U839" s="59"/>
      <c r="V839" s="59"/>
      <c r="W839" s="59"/>
      <c r="X839" s="59"/>
    </row>
    <row r="840" spans="1:24" ht="12.75" customHeight="1" x14ac:dyDescent="0.2">
      <c r="A840" s="59"/>
      <c r="B840" s="59"/>
      <c r="C840" s="59"/>
      <c r="D840" s="59"/>
      <c r="E840" s="59"/>
      <c r="F840" s="59"/>
      <c r="G840" s="59"/>
      <c r="H840" s="59"/>
      <c r="I840" s="59"/>
      <c r="J840" s="59"/>
      <c r="K840" s="59"/>
      <c r="L840" s="59"/>
      <c r="M840" s="59"/>
      <c r="N840" s="59"/>
      <c r="O840" s="59"/>
      <c r="P840" s="59"/>
      <c r="Q840" s="59"/>
      <c r="R840" s="59"/>
      <c r="S840" s="59"/>
      <c r="T840" s="59"/>
      <c r="U840" s="59"/>
      <c r="V840" s="59"/>
      <c r="W840" s="59"/>
      <c r="X840" s="59"/>
    </row>
    <row r="841" spans="1:24" ht="12.75" customHeight="1" x14ac:dyDescent="0.2">
      <c r="A841" s="59"/>
      <c r="B841" s="59"/>
      <c r="C841" s="59"/>
      <c r="D841" s="59"/>
      <c r="E841" s="59"/>
      <c r="F841" s="59"/>
      <c r="G841" s="59"/>
      <c r="H841" s="59"/>
      <c r="I841" s="59"/>
      <c r="J841" s="59"/>
      <c r="K841" s="59"/>
      <c r="L841" s="59"/>
      <c r="M841" s="59"/>
      <c r="N841" s="59"/>
      <c r="O841" s="59"/>
      <c r="P841" s="59"/>
      <c r="Q841" s="59"/>
      <c r="R841" s="59"/>
      <c r="S841" s="59"/>
      <c r="T841" s="59"/>
      <c r="U841" s="59"/>
      <c r="V841" s="59"/>
      <c r="W841" s="59"/>
      <c r="X841" s="59"/>
    </row>
    <row r="842" spans="1:24" ht="12.75" customHeight="1" x14ac:dyDescent="0.2">
      <c r="A842" s="59"/>
      <c r="B842" s="59"/>
      <c r="C842" s="59"/>
      <c r="D842" s="59"/>
      <c r="E842" s="59"/>
      <c r="F842" s="59"/>
      <c r="G842" s="59"/>
      <c r="H842" s="59"/>
      <c r="I842" s="59"/>
      <c r="J842" s="59"/>
      <c r="K842" s="59"/>
      <c r="L842" s="59"/>
      <c r="M842" s="59"/>
      <c r="N842" s="59"/>
      <c r="O842" s="59"/>
      <c r="P842" s="59"/>
      <c r="Q842" s="59"/>
      <c r="R842" s="59"/>
      <c r="S842" s="59"/>
      <c r="T842" s="59"/>
      <c r="U842" s="59"/>
      <c r="V842" s="59"/>
      <c r="W842" s="59"/>
      <c r="X842" s="59"/>
    </row>
    <row r="843" spans="1:24" ht="12.75" customHeight="1" x14ac:dyDescent="0.2">
      <c r="A843" s="59"/>
      <c r="B843" s="59"/>
      <c r="C843" s="59"/>
      <c r="D843" s="59"/>
      <c r="E843" s="59"/>
      <c r="F843" s="59"/>
      <c r="G843" s="59"/>
      <c r="H843" s="59"/>
      <c r="I843" s="59"/>
      <c r="J843" s="59"/>
      <c r="K843" s="59"/>
      <c r="L843" s="59"/>
      <c r="M843" s="59"/>
      <c r="N843" s="59"/>
      <c r="O843" s="59"/>
      <c r="P843" s="59"/>
      <c r="Q843" s="59"/>
      <c r="R843" s="59"/>
      <c r="S843" s="59"/>
      <c r="T843" s="59"/>
      <c r="U843" s="59"/>
      <c r="V843" s="59"/>
      <c r="W843" s="59"/>
      <c r="X843" s="59"/>
    </row>
    <row r="844" spans="1:24" ht="12.75" customHeight="1" x14ac:dyDescent="0.2">
      <c r="A844" s="59"/>
      <c r="B844" s="59"/>
      <c r="C844" s="59"/>
      <c r="D844" s="59"/>
      <c r="E844" s="59"/>
      <c r="F844" s="59"/>
      <c r="G844" s="59"/>
      <c r="H844" s="59"/>
      <c r="I844" s="59"/>
      <c r="J844" s="59"/>
      <c r="K844" s="59"/>
      <c r="L844" s="59"/>
      <c r="M844" s="59"/>
      <c r="N844" s="59"/>
      <c r="O844" s="59"/>
      <c r="P844" s="59"/>
      <c r="Q844" s="59"/>
      <c r="R844" s="59"/>
      <c r="S844" s="59"/>
      <c r="T844" s="59"/>
      <c r="U844" s="59"/>
      <c r="V844" s="59"/>
      <c r="W844" s="59"/>
      <c r="X844" s="59"/>
    </row>
    <row r="845" spans="1:24" ht="12.75" customHeight="1" x14ac:dyDescent="0.2">
      <c r="A845" s="59"/>
      <c r="B845" s="59"/>
      <c r="C845" s="59"/>
      <c r="D845" s="59"/>
      <c r="E845" s="59"/>
      <c r="F845" s="59"/>
      <c r="G845" s="59"/>
      <c r="H845" s="59"/>
      <c r="I845" s="59"/>
      <c r="J845" s="59"/>
      <c r="K845" s="59"/>
      <c r="L845" s="59"/>
      <c r="M845" s="59"/>
      <c r="N845" s="59"/>
      <c r="O845" s="59"/>
      <c r="P845" s="59"/>
      <c r="Q845" s="59"/>
      <c r="R845" s="59"/>
      <c r="S845" s="59"/>
      <c r="T845" s="59"/>
      <c r="U845" s="59"/>
      <c r="V845" s="59"/>
      <c r="W845" s="59"/>
      <c r="X845" s="59"/>
    </row>
    <row r="846" spans="1:24" ht="12.75" customHeight="1" x14ac:dyDescent="0.2">
      <c r="A846" s="59"/>
      <c r="B846" s="59"/>
      <c r="C846" s="59"/>
      <c r="D846" s="59"/>
      <c r="E846" s="59"/>
      <c r="F846" s="59"/>
      <c r="G846" s="59"/>
      <c r="H846" s="59"/>
      <c r="I846" s="59"/>
      <c r="J846" s="59"/>
      <c r="K846" s="59"/>
      <c r="L846" s="59"/>
      <c r="M846" s="59"/>
      <c r="N846" s="59"/>
      <c r="O846" s="59"/>
      <c r="P846" s="59"/>
      <c r="Q846" s="59"/>
      <c r="R846" s="59"/>
      <c r="S846" s="59"/>
      <c r="T846" s="59"/>
      <c r="U846" s="59"/>
      <c r="V846" s="59"/>
      <c r="W846" s="59"/>
      <c r="X846" s="59"/>
    </row>
    <row r="847" spans="1:24" ht="12.75" customHeight="1" x14ac:dyDescent="0.2">
      <c r="A847" s="59"/>
      <c r="B847" s="59"/>
      <c r="C847" s="59"/>
      <c r="D847" s="59"/>
      <c r="E847" s="59"/>
      <c r="F847" s="59"/>
      <c r="G847" s="59"/>
      <c r="H847" s="59"/>
      <c r="I847" s="59"/>
      <c r="J847" s="59"/>
      <c r="K847" s="59"/>
      <c r="L847" s="59"/>
      <c r="M847" s="59"/>
      <c r="N847" s="59"/>
      <c r="O847" s="59"/>
      <c r="P847" s="59"/>
      <c r="Q847" s="59"/>
      <c r="R847" s="59"/>
      <c r="S847" s="59"/>
      <c r="T847" s="59"/>
      <c r="U847" s="59"/>
      <c r="V847" s="59"/>
      <c r="W847" s="59"/>
      <c r="X847" s="59"/>
    </row>
    <row r="848" spans="1:24" ht="12.75" customHeight="1" x14ac:dyDescent="0.2">
      <c r="A848" s="59"/>
      <c r="B848" s="59"/>
      <c r="C848" s="59"/>
      <c r="D848" s="59"/>
      <c r="E848" s="59"/>
      <c r="F848" s="59"/>
      <c r="G848" s="59"/>
      <c r="H848" s="59"/>
      <c r="I848" s="59"/>
      <c r="J848" s="59"/>
      <c r="K848" s="59"/>
      <c r="L848" s="59"/>
      <c r="M848" s="59"/>
      <c r="N848" s="59"/>
      <c r="O848" s="59"/>
      <c r="P848" s="59"/>
      <c r="Q848" s="59"/>
      <c r="R848" s="59"/>
      <c r="S848" s="59"/>
      <c r="T848" s="59"/>
      <c r="U848" s="59"/>
      <c r="V848" s="59"/>
      <c r="W848" s="59"/>
      <c r="X848" s="59"/>
    </row>
    <row r="849" spans="1:24" ht="12.75" customHeight="1" x14ac:dyDescent="0.2">
      <c r="A849" s="59"/>
      <c r="B849" s="59"/>
      <c r="C849" s="59"/>
      <c r="D849" s="59"/>
      <c r="E849" s="59"/>
      <c r="F849" s="59"/>
      <c r="G849" s="59"/>
      <c r="H849" s="59"/>
      <c r="I849" s="59"/>
      <c r="J849" s="59"/>
      <c r="K849" s="59"/>
      <c r="L849" s="59"/>
      <c r="M849" s="59"/>
      <c r="N849" s="59"/>
      <c r="O849" s="59"/>
      <c r="P849" s="59"/>
      <c r="Q849" s="59"/>
      <c r="R849" s="59"/>
      <c r="S849" s="59"/>
      <c r="T849" s="59"/>
      <c r="U849" s="59"/>
      <c r="V849" s="59"/>
      <c r="W849" s="59"/>
      <c r="X849" s="59"/>
    </row>
    <row r="850" spans="1:24" ht="12.75" customHeight="1" x14ac:dyDescent="0.2">
      <c r="A850" s="59"/>
      <c r="B850" s="59"/>
      <c r="C850" s="59"/>
      <c r="D850" s="59"/>
      <c r="E850" s="59"/>
      <c r="F850" s="59"/>
      <c r="G850" s="59"/>
      <c r="H850" s="59"/>
      <c r="I850" s="59"/>
      <c r="J850" s="59"/>
      <c r="K850" s="59"/>
      <c r="L850" s="59"/>
      <c r="M850" s="59"/>
      <c r="N850" s="59"/>
      <c r="O850" s="59"/>
      <c r="P850" s="59"/>
      <c r="Q850" s="59"/>
      <c r="R850" s="59"/>
      <c r="S850" s="59"/>
      <c r="T850" s="59"/>
      <c r="U850" s="59"/>
      <c r="V850" s="59"/>
      <c r="W850" s="59"/>
      <c r="X850" s="59"/>
    </row>
    <row r="851" spans="1:24" ht="12.75" customHeight="1" x14ac:dyDescent="0.2">
      <c r="A851" s="59"/>
      <c r="B851" s="59"/>
      <c r="C851" s="59"/>
      <c r="D851" s="59"/>
      <c r="E851" s="59"/>
      <c r="F851" s="59"/>
      <c r="G851" s="59"/>
      <c r="H851" s="59"/>
      <c r="I851" s="59"/>
      <c r="J851" s="59"/>
      <c r="K851" s="59"/>
      <c r="L851" s="59"/>
      <c r="M851" s="59"/>
      <c r="N851" s="59"/>
      <c r="O851" s="59"/>
      <c r="P851" s="59"/>
      <c r="Q851" s="59"/>
      <c r="R851" s="59"/>
      <c r="S851" s="59"/>
      <c r="T851" s="59"/>
      <c r="U851" s="59"/>
      <c r="V851" s="59"/>
      <c r="W851" s="59"/>
      <c r="X851" s="59"/>
    </row>
    <row r="852" spans="1:24" ht="12.75" customHeight="1" x14ac:dyDescent="0.2">
      <c r="A852" s="59"/>
      <c r="B852" s="59"/>
      <c r="C852" s="59"/>
      <c r="D852" s="59"/>
      <c r="E852" s="59"/>
      <c r="F852" s="59"/>
      <c r="G852" s="59"/>
      <c r="H852" s="59"/>
      <c r="I852" s="59"/>
      <c r="J852" s="59"/>
      <c r="K852" s="59"/>
      <c r="L852" s="59"/>
      <c r="M852" s="59"/>
      <c r="N852" s="59"/>
      <c r="O852" s="59"/>
      <c r="P852" s="59"/>
      <c r="Q852" s="59"/>
      <c r="R852" s="59"/>
      <c r="S852" s="59"/>
      <c r="T852" s="59"/>
      <c r="U852" s="59"/>
      <c r="V852" s="59"/>
      <c r="W852" s="59"/>
      <c r="X852" s="59"/>
    </row>
    <row r="853" spans="1:24" ht="12.75" customHeight="1" x14ac:dyDescent="0.2">
      <c r="A853" s="59"/>
      <c r="B853" s="59"/>
      <c r="C853" s="59"/>
      <c r="D853" s="59"/>
      <c r="E853" s="59"/>
      <c r="F853" s="59"/>
      <c r="G853" s="59"/>
      <c r="H853" s="59"/>
      <c r="I853" s="59"/>
      <c r="J853" s="59"/>
      <c r="K853" s="59"/>
      <c r="L853" s="59"/>
      <c r="M853" s="59"/>
      <c r="N853" s="59"/>
      <c r="O853" s="59"/>
      <c r="P853" s="59"/>
      <c r="Q853" s="59"/>
      <c r="R853" s="59"/>
      <c r="S853" s="59"/>
      <c r="T853" s="59"/>
      <c r="U853" s="59"/>
      <c r="V853" s="59"/>
      <c r="W853" s="59"/>
      <c r="X853" s="59"/>
    </row>
    <row r="854" spans="1:24" ht="12.75" customHeight="1" x14ac:dyDescent="0.2">
      <c r="A854" s="59"/>
      <c r="B854" s="59"/>
      <c r="C854" s="59"/>
      <c r="D854" s="59"/>
      <c r="E854" s="59"/>
      <c r="F854" s="59"/>
      <c r="G854" s="59"/>
      <c r="H854" s="59"/>
      <c r="I854" s="59"/>
      <c r="J854" s="59"/>
      <c r="K854" s="59"/>
      <c r="L854" s="59"/>
      <c r="M854" s="59"/>
      <c r="N854" s="59"/>
      <c r="O854" s="59"/>
      <c r="P854" s="59"/>
      <c r="Q854" s="59"/>
      <c r="R854" s="59"/>
      <c r="S854" s="59"/>
      <c r="T854" s="59"/>
      <c r="U854" s="59"/>
      <c r="V854" s="59"/>
      <c r="W854" s="59"/>
      <c r="X854" s="59"/>
    </row>
    <row r="855" spans="1:24" ht="12.75" customHeight="1" x14ac:dyDescent="0.2">
      <c r="A855" s="59"/>
      <c r="B855" s="59"/>
      <c r="C855" s="59"/>
      <c r="D855" s="59"/>
      <c r="E855" s="59"/>
      <c r="F855" s="59"/>
      <c r="G855" s="59"/>
      <c r="H855" s="59"/>
      <c r="I855" s="59"/>
      <c r="J855" s="59"/>
      <c r="K855" s="59"/>
      <c r="L855" s="59"/>
      <c r="M855" s="59"/>
      <c r="N855" s="59"/>
      <c r="O855" s="59"/>
      <c r="P855" s="59"/>
      <c r="Q855" s="59"/>
      <c r="R855" s="59"/>
      <c r="S855" s="59"/>
      <c r="T855" s="59"/>
      <c r="U855" s="59"/>
      <c r="V855" s="59"/>
      <c r="W855" s="59"/>
      <c r="X855" s="59"/>
    </row>
    <row r="856" spans="1:24" ht="12.75" customHeight="1" x14ac:dyDescent="0.2">
      <c r="A856" s="59"/>
      <c r="B856" s="59"/>
      <c r="C856" s="59"/>
      <c r="D856" s="59"/>
      <c r="E856" s="59"/>
      <c r="F856" s="59"/>
      <c r="G856" s="59"/>
      <c r="H856" s="59"/>
      <c r="I856" s="59"/>
      <c r="J856" s="59"/>
      <c r="K856" s="59"/>
      <c r="L856" s="59"/>
      <c r="M856" s="59"/>
      <c r="N856" s="59"/>
      <c r="O856" s="59"/>
      <c r="P856" s="59"/>
      <c r="Q856" s="59"/>
      <c r="R856" s="59"/>
      <c r="S856" s="59"/>
      <c r="T856" s="59"/>
      <c r="U856" s="59"/>
      <c r="V856" s="59"/>
      <c r="W856" s="59"/>
      <c r="X856" s="59"/>
    </row>
    <row r="857" spans="1:24" ht="12.75" customHeight="1" x14ac:dyDescent="0.2">
      <c r="A857" s="59"/>
      <c r="B857" s="59"/>
      <c r="C857" s="59"/>
      <c r="D857" s="59"/>
      <c r="E857" s="59"/>
      <c r="F857" s="59"/>
      <c r="G857" s="59"/>
      <c r="H857" s="59"/>
      <c r="I857" s="59"/>
      <c r="J857" s="59"/>
      <c r="K857" s="59"/>
      <c r="L857" s="59"/>
      <c r="M857" s="59"/>
      <c r="N857" s="59"/>
      <c r="O857" s="59"/>
      <c r="P857" s="59"/>
      <c r="Q857" s="59"/>
      <c r="R857" s="59"/>
      <c r="S857" s="59"/>
      <c r="T857" s="59"/>
      <c r="U857" s="59"/>
      <c r="V857" s="59"/>
      <c r="W857" s="59"/>
      <c r="X857" s="59"/>
    </row>
    <row r="858" spans="1:24" ht="12.75" customHeight="1" x14ac:dyDescent="0.2">
      <c r="A858" s="59"/>
      <c r="B858" s="59"/>
      <c r="C858" s="59"/>
      <c r="D858" s="59"/>
      <c r="E858" s="59"/>
      <c r="F858" s="59"/>
      <c r="G858" s="59"/>
      <c r="H858" s="59"/>
      <c r="I858" s="59"/>
      <c r="J858" s="59"/>
      <c r="K858" s="59"/>
      <c r="L858" s="59"/>
      <c r="M858" s="59"/>
      <c r="N858" s="59"/>
      <c r="O858" s="59"/>
      <c r="P858" s="59"/>
      <c r="Q858" s="59"/>
      <c r="R858" s="59"/>
      <c r="S858" s="59"/>
      <c r="T858" s="59"/>
      <c r="U858" s="59"/>
      <c r="V858" s="59"/>
      <c r="W858" s="59"/>
      <c r="X858" s="59"/>
    </row>
    <row r="859" spans="1:24" ht="12.75" customHeight="1" x14ac:dyDescent="0.2">
      <c r="A859" s="59"/>
      <c r="B859" s="59"/>
      <c r="C859" s="59"/>
      <c r="D859" s="59"/>
      <c r="E859" s="59"/>
      <c r="F859" s="59"/>
      <c r="G859" s="59"/>
      <c r="H859" s="59"/>
      <c r="I859" s="59"/>
      <c r="J859" s="59"/>
      <c r="K859" s="59"/>
      <c r="L859" s="59"/>
      <c r="M859" s="59"/>
      <c r="N859" s="59"/>
      <c r="O859" s="59"/>
      <c r="P859" s="59"/>
      <c r="Q859" s="59"/>
      <c r="R859" s="59"/>
      <c r="S859" s="59"/>
      <c r="T859" s="59"/>
      <c r="U859" s="59"/>
      <c r="V859" s="59"/>
      <c r="W859" s="59"/>
      <c r="X859" s="59"/>
    </row>
    <row r="860" spans="1:24" ht="12.75" customHeight="1" x14ac:dyDescent="0.2">
      <c r="A860" s="59"/>
      <c r="B860" s="59"/>
      <c r="C860" s="59"/>
      <c r="D860" s="59"/>
      <c r="E860" s="59"/>
      <c r="F860" s="59"/>
      <c r="G860" s="59"/>
      <c r="H860" s="59"/>
      <c r="I860" s="59"/>
      <c r="J860" s="59"/>
      <c r="K860" s="59"/>
      <c r="L860" s="59"/>
      <c r="M860" s="59"/>
      <c r="N860" s="59"/>
      <c r="O860" s="59"/>
      <c r="P860" s="59"/>
      <c r="Q860" s="59"/>
      <c r="R860" s="59"/>
      <c r="S860" s="59"/>
      <c r="T860" s="59"/>
      <c r="U860" s="59"/>
      <c r="V860" s="59"/>
      <c r="W860" s="59"/>
      <c r="X860" s="59"/>
    </row>
    <row r="861" spans="1:24" ht="12.75" customHeight="1" x14ac:dyDescent="0.2">
      <c r="A861" s="59"/>
      <c r="B861" s="59"/>
      <c r="C861" s="59"/>
      <c r="D861" s="59"/>
      <c r="E861" s="59"/>
      <c r="F861" s="59"/>
      <c r="G861" s="59"/>
      <c r="H861" s="59"/>
      <c r="I861" s="59"/>
      <c r="J861" s="59"/>
      <c r="K861" s="59"/>
      <c r="L861" s="59"/>
      <c r="M861" s="59"/>
      <c r="N861" s="59"/>
      <c r="O861" s="59"/>
      <c r="P861" s="59"/>
      <c r="Q861" s="59"/>
      <c r="R861" s="59"/>
      <c r="S861" s="59"/>
      <c r="T861" s="59"/>
      <c r="U861" s="59"/>
      <c r="V861" s="59"/>
      <c r="W861" s="59"/>
      <c r="X861" s="59"/>
    </row>
    <row r="862" spans="1:24" ht="12.75" customHeight="1" x14ac:dyDescent="0.2">
      <c r="A862" s="59"/>
      <c r="B862" s="59"/>
      <c r="C862" s="59"/>
      <c r="D862" s="59"/>
      <c r="E862" s="59"/>
      <c r="F862" s="59"/>
      <c r="G862" s="59"/>
      <c r="H862" s="59"/>
      <c r="I862" s="59"/>
      <c r="J862" s="59"/>
      <c r="K862" s="59"/>
      <c r="L862" s="59"/>
      <c r="M862" s="59"/>
      <c r="N862" s="59"/>
      <c r="O862" s="59"/>
      <c r="P862" s="59"/>
      <c r="Q862" s="59"/>
      <c r="R862" s="59"/>
      <c r="S862" s="59"/>
      <c r="T862" s="59"/>
      <c r="U862" s="59"/>
      <c r="V862" s="59"/>
      <c r="W862" s="59"/>
      <c r="X862" s="59"/>
    </row>
    <row r="863" spans="1:24" ht="12.75" customHeight="1" x14ac:dyDescent="0.2">
      <c r="A863" s="59"/>
      <c r="B863" s="59"/>
      <c r="C863" s="59"/>
      <c r="D863" s="59"/>
      <c r="E863" s="59"/>
      <c r="F863" s="59"/>
      <c r="G863" s="59"/>
      <c r="H863" s="59"/>
      <c r="I863" s="59"/>
      <c r="J863" s="59"/>
      <c r="K863" s="59"/>
      <c r="L863" s="59"/>
      <c r="M863" s="59"/>
      <c r="N863" s="59"/>
      <c r="O863" s="59"/>
      <c r="P863" s="59"/>
      <c r="Q863" s="59"/>
      <c r="R863" s="59"/>
      <c r="S863" s="59"/>
      <c r="T863" s="59"/>
      <c r="U863" s="59"/>
      <c r="V863" s="59"/>
      <c r="W863" s="59"/>
      <c r="X863" s="59"/>
    </row>
    <row r="864" spans="1:24" ht="12.75" customHeight="1" x14ac:dyDescent="0.2">
      <c r="A864" s="59"/>
      <c r="B864" s="59"/>
      <c r="C864" s="59"/>
      <c r="D864" s="59"/>
      <c r="E864" s="59"/>
      <c r="F864" s="59"/>
      <c r="G864" s="59"/>
      <c r="H864" s="59"/>
      <c r="I864" s="59"/>
      <c r="J864" s="59"/>
      <c r="K864" s="59"/>
      <c r="L864" s="59"/>
      <c r="M864" s="59"/>
      <c r="N864" s="59"/>
      <c r="O864" s="59"/>
      <c r="P864" s="59"/>
      <c r="Q864" s="59"/>
      <c r="R864" s="59"/>
      <c r="S864" s="59"/>
      <c r="T864" s="59"/>
      <c r="U864" s="59"/>
      <c r="V864" s="59"/>
      <c r="W864" s="59"/>
      <c r="X864" s="59"/>
    </row>
    <row r="865" spans="1:24" ht="12.75" customHeight="1" x14ac:dyDescent="0.2">
      <c r="A865" s="59"/>
      <c r="B865" s="59"/>
      <c r="C865" s="59"/>
      <c r="D865" s="59"/>
      <c r="E865" s="59"/>
      <c r="F865" s="59"/>
      <c r="G865" s="59"/>
      <c r="H865" s="59"/>
      <c r="I865" s="59"/>
      <c r="J865" s="59"/>
      <c r="K865" s="59"/>
      <c r="L865" s="59"/>
      <c r="M865" s="59"/>
      <c r="N865" s="59"/>
      <c r="O865" s="59"/>
      <c r="P865" s="59"/>
      <c r="Q865" s="59"/>
      <c r="R865" s="59"/>
      <c r="S865" s="59"/>
      <c r="T865" s="59"/>
      <c r="U865" s="59"/>
      <c r="V865" s="59"/>
      <c r="W865" s="59"/>
      <c r="X865" s="59"/>
    </row>
    <row r="866" spans="1:24" ht="12.75" customHeight="1" x14ac:dyDescent="0.2">
      <c r="A866" s="59"/>
      <c r="B866" s="59"/>
      <c r="C866" s="59"/>
      <c r="D866" s="59"/>
      <c r="E866" s="59"/>
      <c r="F866" s="59"/>
      <c r="G866" s="59"/>
      <c r="H866" s="59"/>
      <c r="I866" s="59"/>
      <c r="J866" s="59"/>
      <c r="K866" s="59"/>
      <c r="L866" s="59"/>
      <c r="M866" s="59"/>
      <c r="N866" s="59"/>
      <c r="O866" s="59"/>
      <c r="P866" s="59"/>
      <c r="Q866" s="59"/>
      <c r="R866" s="59"/>
      <c r="S866" s="59"/>
      <c r="T866" s="59"/>
      <c r="U866" s="59"/>
      <c r="V866" s="59"/>
      <c r="W866" s="59"/>
      <c r="X866" s="59"/>
    </row>
    <row r="867" spans="1:24" ht="12.75" customHeight="1" x14ac:dyDescent="0.2">
      <c r="A867" s="59"/>
      <c r="B867" s="59"/>
      <c r="C867" s="59"/>
      <c r="D867" s="59"/>
      <c r="E867" s="59"/>
      <c r="F867" s="59"/>
      <c r="G867" s="59"/>
      <c r="H867" s="59"/>
      <c r="I867" s="59"/>
      <c r="J867" s="59"/>
      <c r="K867" s="59"/>
      <c r="L867" s="59"/>
      <c r="M867" s="59"/>
      <c r="N867" s="59"/>
      <c r="O867" s="59"/>
      <c r="P867" s="59"/>
      <c r="Q867" s="59"/>
      <c r="R867" s="59"/>
      <c r="S867" s="59"/>
      <c r="T867" s="59"/>
      <c r="U867" s="59"/>
      <c r="V867" s="59"/>
      <c r="W867" s="59"/>
      <c r="X867" s="59"/>
    </row>
    <row r="868" spans="1:24" ht="12.75" customHeight="1" x14ac:dyDescent="0.2">
      <c r="A868" s="59"/>
      <c r="B868" s="59"/>
      <c r="C868" s="59"/>
      <c r="D868" s="59"/>
      <c r="E868" s="59"/>
      <c r="F868" s="59"/>
      <c r="G868" s="59"/>
      <c r="H868" s="59"/>
      <c r="I868" s="59"/>
      <c r="J868" s="59"/>
      <c r="K868" s="59"/>
      <c r="L868" s="59"/>
      <c r="M868" s="59"/>
      <c r="N868" s="59"/>
      <c r="O868" s="59"/>
      <c r="P868" s="59"/>
      <c r="Q868" s="59"/>
      <c r="R868" s="59"/>
      <c r="S868" s="59"/>
      <c r="T868" s="59"/>
      <c r="U868" s="59"/>
      <c r="V868" s="59"/>
      <c r="W868" s="59"/>
      <c r="X868" s="59"/>
    </row>
    <row r="869" spans="1:24" ht="12.75" customHeight="1" x14ac:dyDescent="0.2">
      <c r="A869" s="59"/>
      <c r="B869" s="59"/>
      <c r="C869" s="59"/>
      <c r="D869" s="59"/>
      <c r="E869" s="59"/>
      <c r="F869" s="59"/>
      <c r="G869" s="59"/>
      <c r="H869" s="59"/>
      <c r="I869" s="59"/>
      <c r="J869" s="59"/>
      <c r="K869" s="59"/>
      <c r="L869" s="59"/>
      <c r="M869" s="59"/>
      <c r="N869" s="59"/>
      <c r="O869" s="59"/>
      <c r="P869" s="59"/>
      <c r="Q869" s="59"/>
      <c r="R869" s="59"/>
      <c r="S869" s="59"/>
      <c r="T869" s="59"/>
      <c r="U869" s="59"/>
      <c r="V869" s="59"/>
      <c r="W869" s="59"/>
      <c r="X869" s="59"/>
    </row>
    <row r="870" spans="1:24" ht="12.75" customHeight="1" x14ac:dyDescent="0.2">
      <c r="A870" s="59"/>
      <c r="B870" s="59"/>
      <c r="C870" s="59"/>
      <c r="D870" s="59"/>
      <c r="E870" s="59"/>
      <c r="F870" s="59"/>
      <c r="G870" s="59"/>
      <c r="H870" s="59"/>
      <c r="I870" s="59"/>
      <c r="J870" s="59"/>
      <c r="K870" s="59"/>
      <c r="L870" s="59"/>
      <c r="M870" s="59"/>
      <c r="N870" s="59"/>
      <c r="O870" s="59"/>
      <c r="P870" s="59"/>
      <c r="Q870" s="59"/>
      <c r="R870" s="59"/>
      <c r="S870" s="59"/>
      <c r="T870" s="59"/>
      <c r="U870" s="59"/>
      <c r="V870" s="59"/>
      <c r="W870" s="59"/>
      <c r="X870" s="59"/>
    </row>
    <row r="871" spans="1:24" ht="12.75" customHeight="1" x14ac:dyDescent="0.2">
      <c r="A871" s="59"/>
      <c r="B871" s="59"/>
      <c r="C871" s="59"/>
      <c r="D871" s="59"/>
      <c r="E871" s="59"/>
      <c r="F871" s="59"/>
      <c r="G871" s="59"/>
      <c r="H871" s="59"/>
      <c r="I871" s="59"/>
      <c r="J871" s="59"/>
      <c r="K871" s="59"/>
      <c r="L871" s="59"/>
      <c r="M871" s="59"/>
      <c r="N871" s="59"/>
      <c r="O871" s="59"/>
      <c r="P871" s="59"/>
      <c r="Q871" s="59"/>
      <c r="R871" s="59"/>
      <c r="S871" s="59"/>
      <c r="T871" s="59"/>
      <c r="U871" s="59"/>
      <c r="V871" s="59"/>
      <c r="W871" s="59"/>
      <c r="X871" s="59"/>
    </row>
    <row r="872" spans="1:24" ht="12.75" customHeight="1" x14ac:dyDescent="0.2">
      <c r="A872" s="59"/>
      <c r="B872" s="59"/>
      <c r="C872" s="59"/>
      <c r="D872" s="59"/>
      <c r="E872" s="59"/>
      <c r="F872" s="59"/>
      <c r="G872" s="59"/>
      <c r="H872" s="59"/>
      <c r="I872" s="59"/>
      <c r="J872" s="59"/>
      <c r="K872" s="59"/>
      <c r="L872" s="59"/>
      <c r="M872" s="59"/>
      <c r="N872" s="59"/>
      <c r="O872" s="59"/>
      <c r="P872" s="59"/>
      <c r="Q872" s="59"/>
      <c r="R872" s="59"/>
      <c r="S872" s="59"/>
      <c r="T872" s="59"/>
      <c r="U872" s="59"/>
      <c r="V872" s="59"/>
      <c r="W872" s="59"/>
      <c r="X872" s="59"/>
    </row>
    <row r="873" spans="1:24" ht="12.75" customHeight="1" x14ac:dyDescent="0.2">
      <c r="A873" s="59"/>
      <c r="B873" s="59"/>
      <c r="C873" s="59"/>
      <c r="D873" s="59"/>
      <c r="E873" s="59"/>
      <c r="F873" s="59"/>
      <c r="G873" s="59"/>
      <c r="H873" s="59"/>
      <c r="I873" s="59"/>
      <c r="J873" s="59"/>
      <c r="K873" s="59"/>
      <c r="L873" s="59"/>
      <c r="M873" s="59"/>
      <c r="N873" s="59"/>
      <c r="O873" s="59"/>
      <c r="P873" s="59"/>
      <c r="Q873" s="59"/>
      <c r="R873" s="59"/>
      <c r="S873" s="59"/>
      <c r="T873" s="59"/>
      <c r="U873" s="59"/>
      <c r="V873" s="59"/>
      <c r="W873" s="59"/>
      <c r="X873" s="59"/>
    </row>
    <row r="874" spans="1:24" ht="12.75" customHeight="1" x14ac:dyDescent="0.2">
      <c r="A874" s="59"/>
      <c r="B874" s="59"/>
      <c r="C874" s="59"/>
      <c r="D874" s="59"/>
      <c r="E874" s="59"/>
      <c r="F874" s="59"/>
      <c r="G874" s="59"/>
      <c r="H874" s="59"/>
      <c r="I874" s="59"/>
      <c r="J874" s="59"/>
      <c r="K874" s="59"/>
      <c r="L874" s="59"/>
      <c r="M874" s="59"/>
      <c r="N874" s="59"/>
      <c r="O874" s="59"/>
      <c r="P874" s="59"/>
      <c r="Q874" s="59"/>
      <c r="R874" s="59"/>
      <c r="S874" s="59"/>
      <c r="T874" s="59"/>
      <c r="U874" s="59"/>
      <c r="V874" s="59"/>
      <c r="W874" s="59"/>
      <c r="X874" s="59"/>
    </row>
    <row r="875" spans="1:24" ht="12.75" customHeight="1" x14ac:dyDescent="0.2">
      <c r="A875" s="59"/>
      <c r="B875" s="59"/>
      <c r="C875" s="59"/>
      <c r="D875" s="59"/>
      <c r="E875" s="59"/>
      <c r="F875" s="59"/>
      <c r="G875" s="59"/>
      <c r="H875" s="59"/>
      <c r="I875" s="59"/>
      <c r="J875" s="59"/>
      <c r="K875" s="59"/>
      <c r="L875" s="59"/>
      <c r="M875" s="59"/>
      <c r="N875" s="59"/>
      <c r="O875" s="59"/>
      <c r="P875" s="59"/>
      <c r="Q875" s="59"/>
      <c r="R875" s="59"/>
      <c r="S875" s="59"/>
      <c r="T875" s="59"/>
      <c r="U875" s="59"/>
      <c r="V875" s="59"/>
      <c r="W875" s="59"/>
      <c r="X875" s="59"/>
    </row>
    <row r="876" spans="1:24" ht="12.75" customHeight="1" x14ac:dyDescent="0.2">
      <c r="A876" s="59"/>
      <c r="B876" s="59"/>
      <c r="C876" s="59"/>
      <c r="D876" s="59"/>
      <c r="E876" s="59"/>
      <c r="F876" s="59"/>
      <c r="G876" s="59"/>
      <c r="H876" s="59"/>
      <c r="I876" s="59"/>
      <c r="J876" s="59"/>
      <c r="K876" s="59"/>
      <c r="L876" s="59"/>
      <c r="M876" s="59"/>
      <c r="N876" s="59"/>
      <c r="O876" s="59"/>
      <c r="P876" s="59"/>
      <c r="Q876" s="59"/>
      <c r="R876" s="59"/>
      <c r="S876" s="59"/>
      <c r="T876" s="59"/>
      <c r="U876" s="59"/>
      <c r="V876" s="59"/>
      <c r="W876" s="59"/>
      <c r="X876" s="59"/>
    </row>
    <row r="877" spans="1:24" ht="12.75" customHeight="1" x14ac:dyDescent="0.2">
      <c r="A877" s="59"/>
      <c r="B877" s="59"/>
      <c r="C877" s="59"/>
      <c r="D877" s="59"/>
      <c r="E877" s="59"/>
      <c r="F877" s="59"/>
      <c r="G877" s="59"/>
      <c r="H877" s="59"/>
      <c r="I877" s="59"/>
      <c r="J877" s="59"/>
      <c r="K877" s="59"/>
      <c r="L877" s="59"/>
      <c r="M877" s="59"/>
      <c r="N877" s="59"/>
      <c r="O877" s="59"/>
      <c r="P877" s="59"/>
      <c r="Q877" s="59"/>
      <c r="R877" s="59"/>
      <c r="S877" s="59"/>
      <c r="T877" s="59"/>
      <c r="U877" s="59"/>
      <c r="V877" s="59"/>
      <c r="W877" s="59"/>
      <c r="X877" s="59"/>
    </row>
    <row r="878" spans="1:24" ht="12.75" customHeight="1" x14ac:dyDescent="0.2">
      <c r="A878" s="59"/>
      <c r="B878" s="59"/>
      <c r="C878" s="59"/>
      <c r="D878" s="59"/>
      <c r="E878" s="59"/>
      <c r="F878" s="59"/>
      <c r="G878" s="59"/>
      <c r="H878" s="59"/>
      <c r="I878" s="59"/>
      <c r="J878" s="59"/>
      <c r="K878" s="59"/>
      <c r="L878" s="59"/>
      <c r="M878" s="59"/>
      <c r="N878" s="59"/>
      <c r="O878" s="59"/>
      <c r="P878" s="59"/>
      <c r="Q878" s="59"/>
      <c r="R878" s="59"/>
      <c r="S878" s="59"/>
      <c r="T878" s="59"/>
      <c r="U878" s="59"/>
      <c r="V878" s="59"/>
      <c r="W878" s="59"/>
      <c r="X878" s="59"/>
    </row>
    <row r="879" spans="1:24" ht="12.75" customHeight="1" x14ac:dyDescent="0.2">
      <c r="A879" s="59"/>
      <c r="B879" s="59"/>
      <c r="C879" s="59"/>
      <c r="D879" s="59"/>
      <c r="E879" s="59"/>
      <c r="F879" s="59"/>
      <c r="G879" s="59"/>
      <c r="H879" s="59"/>
      <c r="I879" s="59"/>
      <c r="J879" s="59"/>
      <c r="K879" s="59"/>
      <c r="L879" s="59"/>
      <c r="M879" s="59"/>
      <c r="N879" s="59"/>
      <c r="O879" s="59"/>
      <c r="P879" s="59"/>
      <c r="Q879" s="59"/>
      <c r="R879" s="59"/>
      <c r="S879" s="59"/>
      <c r="T879" s="59"/>
      <c r="U879" s="59"/>
      <c r="V879" s="59"/>
      <c r="W879" s="59"/>
      <c r="X879" s="59"/>
    </row>
    <row r="880" spans="1:24" ht="12.75" customHeight="1" x14ac:dyDescent="0.2">
      <c r="A880" s="59"/>
      <c r="B880" s="59"/>
      <c r="C880" s="59"/>
      <c r="D880" s="59"/>
      <c r="E880" s="59"/>
      <c r="F880" s="59"/>
      <c r="G880" s="59"/>
      <c r="H880" s="59"/>
      <c r="I880" s="59"/>
      <c r="J880" s="59"/>
      <c r="K880" s="59"/>
      <c r="L880" s="59"/>
      <c r="M880" s="59"/>
      <c r="N880" s="59"/>
      <c r="O880" s="59"/>
      <c r="P880" s="59"/>
      <c r="Q880" s="59"/>
      <c r="R880" s="59"/>
      <c r="S880" s="59"/>
      <c r="T880" s="59"/>
      <c r="U880" s="59"/>
      <c r="V880" s="59"/>
      <c r="W880" s="59"/>
      <c r="X880" s="59"/>
    </row>
    <row r="881" spans="1:24" ht="12.75" customHeight="1" x14ac:dyDescent="0.2">
      <c r="A881" s="59"/>
      <c r="B881" s="59"/>
      <c r="C881" s="59"/>
      <c r="D881" s="59"/>
      <c r="E881" s="59"/>
      <c r="F881" s="59"/>
      <c r="G881" s="59"/>
      <c r="H881" s="59"/>
      <c r="I881" s="59"/>
      <c r="J881" s="59"/>
      <c r="K881" s="59"/>
      <c r="L881" s="59"/>
      <c r="M881" s="59"/>
      <c r="N881" s="59"/>
      <c r="O881" s="59"/>
      <c r="P881" s="59"/>
      <c r="Q881" s="59"/>
      <c r="R881" s="59"/>
      <c r="S881" s="59"/>
      <c r="T881" s="59"/>
      <c r="U881" s="59"/>
      <c r="V881" s="59"/>
      <c r="W881" s="59"/>
      <c r="X881" s="59"/>
    </row>
    <row r="882" spans="1:24" ht="12.75" customHeight="1" x14ac:dyDescent="0.2">
      <c r="A882" s="59"/>
      <c r="B882" s="59"/>
      <c r="C882" s="59"/>
      <c r="D882" s="59"/>
      <c r="E882" s="59"/>
      <c r="F882" s="59"/>
      <c r="G882" s="59"/>
      <c r="H882" s="59"/>
      <c r="I882" s="59"/>
      <c r="J882" s="59"/>
      <c r="K882" s="59"/>
      <c r="L882" s="59"/>
      <c r="M882" s="59"/>
      <c r="N882" s="59"/>
      <c r="O882" s="59"/>
      <c r="P882" s="59"/>
      <c r="Q882" s="59"/>
      <c r="R882" s="59"/>
      <c r="S882" s="59"/>
      <c r="T882" s="59"/>
      <c r="U882" s="59"/>
      <c r="V882" s="59"/>
      <c r="W882" s="59"/>
      <c r="X882" s="59"/>
    </row>
    <row r="883" spans="1:24" ht="12.75" customHeight="1" x14ac:dyDescent="0.2">
      <c r="A883" s="59"/>
      <c r="B883" s="59"/>
      <c r="C883" s="59"/>
      <c r="D883" s="59"/>
      <c r="E883" s="59"/>
      <c r="F883" s="59"/>
      <c r="G883" s="59"/>
      <c r="H883" s="59"/>
      <c r="I883" s="59"/>
      <c r="J883" s="59"/>
      <c r="K883" s="59"/>
      <c r="L883" s="59"/>
      <c r="M883" s="59"/>
      <c r="N883" s="59"/>
      <c r="O883" s="59"/>
      <c r="P883" s="59"/>
      <c r="Q883" s="59"/>
      <c r="R883" s="59"/>
      <c r="S883" s="59"/>
      <c r="T883" s="59"/>
      <c r="U883" s="59"/>
      <c r="V883" s="59"/>
      <c r="W883" s="59"/>
      <c r="X883" s="59"/>
    </row>
    <row r="884" spans="1:24" ht="12.75" customHeight="1" x14ac:dyDescent="0.2">
      <c r="A884" s="59"/>
      <c r="B884" s="59"/>
      <c r="C884" s="59"/>
      <c r="D884" s="59"/>
      <c r="E884" s="59"/>
      <c r="F884" s="59"/>
      <c r="G884" s="59"/>
      <c r="H884" s="59"/>
      <c r="I884" s="59"/>
      <c r="J884" s="59"/>
      <c r="K884" s="59"/>
      <c r="L884" s="59"/>
      <c r="M884" s="59"/>
      <c r="N884" s="59"/>
      <c r="O884" s="59"/>
      <c r="P884" s="59"/>
      <c r="Q884" s="59"/>
      <c r="R884" s="59"/>
      <c r="S884" s="59"/>
      <c r="T884" s="59"/>
      <c r="U884" s="59"/>
      <c r="V884" s="59"/>
      <c r="W884" s="59"/>
      <c r="X884" s="59"/>
    </row>
    <row r="885" spans="1:24" ht="12.75" customHeight="1" x14ac:dyDescent="0.2">
      <c r="A885" s="59"/>
      <c r="B885" s="59"/>
      <c r="C885" s="59"/>
      <c r="D885" s="59"/>
      <c r="E885" s="59"/>
      <c r="F885" s="59"/>
      <c r="G885" s="59"/>
      <c r="H885" s="59"/>
      <c r="I885" s="59"/>
      <c r="J885" s="59"/>
      <c r="K885" s="59"/>
      <c r="L885" s="59"/>
      <c r="M885" s="59"/>
      <c r="N885" s="59"/>
      <c r="O885" s="59"/>
      <c r="P885" s="59"/>
      <c r="Q885" s="59"/>
      <c r="R885" s="59"/>
      <c r="S885" s="59"/>
      <c r="T885" s="59"/>
      <c r="U885" s="59"/>
      <c r="V885" s="59"/>
      <c r="W885" s="59"/>
      <c r="X885" s="59"/>
    </row>
    <row r="886" spans="1:24" ht="12.75" customHeight="1" x14ac:dyDescent="0.2">
      <c r="A886" s="59"/>
      <c r="B886" s="59"/>
      <c r="C886" s="59"/>
      <c r="D886" s="59"/>
      <c r="E886" s="59"/>
      <c r="F886" s="59"/>
      <c r="G886" s="59"/>
      <c r="H886" s="59"/>
      <c r="I886" s="59"/>
      <c r="J886" s="59"/>
      <c r="K886" s="59"/>
      <c r="L886" s="59"/>
      <c r="M886" s="59"/>
      <c r="N886" s="59"/>
      <c r="O886" s="59"/>
      <c r="P886" s="59"/>
      <c r="Q886" s="59"/>
      <c r="R886" s="59"/>
      <c r="S886" s="59"/>
      <c r="T886" s="59"/>
      <c r="U886" s="59"/>
      <c r="V886" s="59"/>
      <c r="W886" s="59"/>
      <c r="X886" s="59"/>
    </row>
    <row r="887" spans="1:24" ht="12.75" customHeight="1" x14ac:dyDescent="0.2">
      <c r="A887" s="59"/>
      <c r="B887" s="59"/>
      <c r="C887" s="59"/>
      <c r="D887" s="59"/>
      <c r="E887" s="59"/>
      <c r="F887" s="59"/>
      <c r="G887" s="59"/>
      <c r="H887" s="59"/>
      <c r="I887" s="59"/>
      <c r="J887" s="59"/>
      <c r="K887" s="59"/>
      <c r="L887" s="59"/>
      <c r="M887" s="59"/>
      <c r="N887" s="59"/>
      <c r="O887" s="59"/>
      <c r="P887" s="59"/>
      <c r="Q887" s="59"/>
      <c r="R887" s="59"/>
      <c r="S887" s="59"/>
      <c r="T887" s="59"/>
      <c r="U887" s="59"/>
      <c r="V887" s="59"/>
      <c r="W887" s="59"/>
      <c r="X887" s="59"/>
    </row>
    <row r="888" spans="1:24" ht="12.75" customHeight="1" x14ac:dyDescent="0.2">
      <c r="A888" s="59"/>
      <c r="B888" s="59"/>
      <c r="C888" s="59"/>
      <c r="D888" s="59"/>
      <c r="E888" s="59"/>
      <c r="F888" s="59"/>
      <c r="G888" s="59"/>
      <c r="H888" s="59"/>
      <c r="I888" s="59"/>
      <c r="J888" s="59"/>
      <c r="K888" s="59"/>
      <c r="L888" s="59"/>
      <c r="M888" s="59"/>
      <c r="N888" s="59"/>
      <c r="O888" s="59"/>
      <c r="P888" s="59"/>
      <c r="Q888" s="59"/>
      <c r="R888" s="59"/>
      <c r="S888" s="59"/>
      <c r="T888" s="59"/>
      <c r="U888" s="59"/>
      <c r="V888" s="59"/>
      <c r="W888" s="59"/>
      <c r="X888" s="59"/>
    </row>
    <row r="889" spans="1:24" ht="12.75" customHeight="1" x14ac:dyDescent="0.2">
      <c r="A889" s="59"/>
      <c r="B889" s="59"/>
      <c r="C889" s="59"/>
      <c r="D889" s="59"/>
      <c r="E889" s="59"/>
      <c r="F889" s="59"/>
      <c r="G889" s="59"/>
      <c r="H889" s="59"/>
      <c r="I889" s="59"/>
      <c r="J889" s="59"/>
      <c r="K889" s="59"/>
      <c r="L889" s="59"/>
      <c r="M889" s="59"/>
      <c r="N889" s="59"/>
      <c r="O889" s="59"/>
      <c r="P889" s="59"/>
      <c r="Q889" s="59"/>
      <c r="R889" s="59"/>
      <c r="S889" s="59"/>
      <c r="T889" s="59"/>
      <c r="U889" s="59"/>
      <c r="V889" s="59"/>
      <c r="W889" s="59"/>
      <c r="X889" s="59"/>
    </row>
    <row r="890" spans="1:24" ht="12.75" customHeight="1" x14ac:dyDescent="0.2">
      <c r="A890" s="59"/>
      <c r="B890" s="59"/>
      <c r="C890" s="59"/>
      <c r="D890" s="59"/>
      <c r="E890" s="59"/>
      <c r="F890" s="59"/>
      <c r="G890" s="59"/>
      <c r="H890" s="59"/>
      <c r="I890" s="59"/>
      <c r="J890" s="59"/>
      <c r="K890" s="59"/>
      <c r="L890" s="59"/>
      <c r="M890" s="59"/>
      <c r="N890" s="59"/>
      <c r="O890" s="59"/>
      <c r="P890" s="59"/>
      <c r="Q890" s="59"/>
      <c r="R890" s="59"/>
      <c r="S890" s="59"/>
      <c r="T890" s="59"/>
      <c r="U890" s="59"/>
      <c r="V890" s="59"/>
      <c r="W890" s="59"/>
      <c r="X890" s="59"/>
    </row>
    <row r="891" spans="1:24" ht="12.75" customHeight="1" x14ac:dyDescent="0.2">
      <c r="A891" s="59"/>
      <c r="B891" s="59"/>
      <c r="C891" s="59"/>
      <c r="D891" s="59"/>
      <c r="E891" s="59"/>
      <c r="F891" s="59"/>
      <c r="G891" s="59"/>
      <c r="H891" s="59"/>
      <c r="I891" s="59"/>
      <c r="J891" s="59"/>
      <c r="K891" s="59"/>
      <c r="L891" s="59"/>
      <c r="M891" s="59"/>
      <c r="N891" s="59"/>
      <c r="O891" s="59"/>
      <c r="P891" s="59"/>
      <c r="Q891" s="59"/>
      <c r="R891" s="59"/>
      <c r="S891" s="59"/>
      <c r="T891" s="59"/>
      <c r="U891" s="59"/>
      <c r="V891" s="59"/>
      <c r="W891" s="59"/>
      <c r="X891" s="59"/>
    </row>
    <row r="892" spans="1:24" ht="12.75" customHeight="1" x14ac:dyDescent="0.2">
      <c r="A892" s="59"/>
      <c r="B892" s="59"/>
      <c r="C892" s="59"/>
      <c r="D892" s="59"/>
      <c r="E892" s="59"/>
      <c r="F892" s="59"/>
      <c r="G892" s="59"/>
      <c r="H892" s="59"/>
      <c r="I892" s="59"/>
      <c r="J892" s="59"/>
      <c r="K892" s="59"/>
      <c r="L892" s="59"/>
      <c r="M892" s="59"/>
      <c r="N892" s="59"/>
      <c r="O892" s="59"/>
      <c r="P892" s="59"/>
      <c r="Q892" s="59"/>
      <c r="R892" s="59"/>
      <c r="S892" s="59"/>
      <c r="T892" s="59"/>
      <c r="U892" s="59"/>
      <c r="V892" s="59"/>
      <c r="W892" s="59"/>
      <c r="X892" s="59"/>
    </row>
    <row r="893" spans="1:24" ht="12.75" customHeight="1" x14ac:dyDescent="0.2">
      <c r="A893" s="59"/>
      <c r="B893" s="59"/>
      <c r="C893" s="59"/>
      <c r="D893" s="59"/>
      <c r="E893" s="59"/>
      <c r="F893" s="59"/>
      <c r="G893" s="59"/>
      <c r="H893" s="59"/>
      <c r="I893" s="59"/>
      <c r="J893" s="59"/>
      <c r="K893" s="59"/>
      <c r="L893" s="59"/>
      <c r="M893" s="59"/>
      <c r="N893" s="59"/>
      <c r="O893" s="59"/>
      <c r="P893" s="59"/>
      <c r="Q893" s="59"/>
      <c r="R893" s="59"/>
      <c r="S893" s="59"/>
      <c r="T893" s="59"/>
      <c r="U893" s="59"/>
      <c r="V893" s="59"/>
      <c r="W893" s="59"/>
      <c r="X893" s="59"/>
    </row>
    <row r="894" spans="1:24" ht="12.75" customHeight="1" x14ac:dyDescent="0.2">
      <c r="A894" s="59"/>
      <c r="B894" s="59"/>
      <c r="C894" s="59"/>
      <c r="D894" s="59"/>
      <c r="E894" s="59"/>
      <c r="F894" s="59"/>
      <c r="G894" s="59"/>
      <c r="H894" s="59"/>
      <c r="I894" s="59"/>
      <c r="J894" s="59"/>
      <c r="K894" s="59"/>
      <c r="L894" s="59"/>
      <c r="M894" s="59"/>
      <c r="N894" s="59"/>
      <c r="O894" s="59"/>
      <c r="P894" s="59"/>
      <c r="Q894" s="59"/>
      <c r="R894" s="59"/>
      <c r="S894" s="59"/>
      <c r="T894" s="59"/>
      <c r="U894" s="59"/>
      <c r="V894" s="59"/>
      <c r="W894" s="59"/>
      <c r="X894" s="59"/>
    </row>
    <row r="895" spans="1:24" ht="12.75" customHeight="1" x14ac:dyDescent="0.2">
      <c r="A895" s="59"/>
      <c r="B895" s="59"/>
      <c r="C895" s="59"/>
      <c r="D895" s="59"/>
      <c r="E895" s="59"/>
      <c r="F895" s="59"/>
      <c r="G895" s="59"/>
      <c r="H895" s="59"/>
      <c r="I895" s="59"/>
      <c r="J895" s="59"/>
      <c r="K895" s="59"/>
      <c r="L895" s="59"/>
      <c r="M895" s="59"/>
      <c r="N895" s="59"/>
      <c r="O895" s="59"/>
      <c r="P895" s="59"/>
      <c r="Q895" s="59"/>
      <c r="R895" s="59"/>
      <c r="S895" s="59"/>
      <c r="T895" s="59"/>
      <c r="U895" s="59"/>
      <c r="V895" s="59"/>
      <c r="W895" s="59"/>
      <c r="X895" s="59"/>
    </row>
    <row r="896" spans="1:24" ht="12.75" customHeight="1" x14ac:dyDescent="0.2">
      <c r="A896" s="59"/>
      <c r="B896" s="59"/>
      <c r="C896" s="59"/>
      <c r="D896" s="59"/>
      <c r="E896" s="59"/>
      <c r="F896" s="59"/>
      <c r="G896" s="59"/>
      <c r="H896" s="59"/>
      <c r="I896" s="59"/>
      <c r="J896" s="59"/>
      <c r="K896" s="59"/>
      <c r="L896" s="59"/>
      <c r="M896" s="59"/>
      <c r="N896" s="59"/>
      <c r="O896" s="59"/>
      <c r="P896" s="59"/>
      <c r="Q896" s="59"/>
      <c r="R896" s="59"/>
      <c r="S896" s="59"/>
      <c r="T896" s="59"/>
      <c r="U896" s="59"/>
      <c r="V896" s="59"/>
      <c r="W896" s="59"/>
      <c r="X896" s="59"/>
    </row>
    <row r="897" spans="1:24" ht="12.75" customHeight="1" x14ac:dyDescent="0.2">
      <c r="A897" s="59"/>
      <c r="B897" s="59"/>
      <c r="C897" s="59"/>
      <c r="D897" s="59"/>
      <c r="E897" s="59"/>
      <c r="F897" s="59"/>
      <c r="G897" s="59"/>
      <c r="H897" s="59"/>
      <c r="I897" s="59"/>
      <c r="J897" s="59"/>
      <c r="K897" s="59"/>
      <c r="L897" s="59"/>
      <c r="M897" s="59"/>
      <c r="N897" s="59"/>
      <c r="O897" s="59"/>
      <c r="P897" s="59"/>
      <c r="Q897" s="59"/>
      <c r="R897" s="59"/>
      <c r="S897" s="59"/>
      <c r="T897" s="59"/>
      <c r="U897" s="59"/>
      <c r="V897" s="59"/>
      <c r="W897" s="59"/>
      <c r="X897" s="59"/>
    </row>
    <row r="898" spans="1:24" ht="12.75" customHeight="1" x14ac:dyDescent="0.2">
      <c r="A898" s="59"/>
      <c r="B898" s="59"/>
      <c r="C898" s="59"/>
      <c r="D898" s="59"/>
      <c r="E898" s="59"/>
      <c r="F898" s="59"/>
      <c r="G898" s="59"/>
      <c r="H898" s="59"/>
      <c r="I898" s="59"/>
      <c r="J898" s="59"/>
      <c r="K898" s="59"/>
      <c r="L898" s="59"/>
      <c r="M898" s="59"/>
      <c r="N898" s="59"/>
      <c r="O898" s="59"/>
      <c r="P898" s="59"/>
      <c r="Q898" s="59"/>
      <c r="R898" s="59"/>
      <c r="S898" s="59"/>
      <c r="T898" s="59"/>
      <c r="U898" s="59"/>
      <c r="V898" s="59"/>
      <c r="W898" s="59"/>
      <c r="X898" s="59"/>
    </row>
    <row r="899" spans="1:24" ht="12.75" customHeight="1" x14ac:dyDescent="0.2">
      <c r="A899" s="59"/>
      <c r="B899" s="59"/>
      <c r="C899" s="59"/>
      <c r="D899" s="59"/>
      <c r="E899" s="59"/>
      <c r="F899" s="59"/>
      <c r="G899" s="59"/>
      <c r="H899" s="59"/>
      <c r="I899" s="59"/>
      <c r="J899" s="59"/>
      <c r="K899" s="59"/>
      <c r="L899" s="59"/>
      <c r="M899" s="59"/>
      <c r="N899" s="59"/>
      <c r="O899" s="59"/>
      <c r="P899" s="59"/>
      <c r="Q899" s="59"/>
      <c r="R899" s="59"/>
      <c r="S899" s="59"/>
      <c r="T899" s="59"/>
      <c r="U899" s="59"/>
      <c r="V899" s="59"/>
      <c r="W899" s="59"/>
      <c r="X899" s="59"/>
    </row>
    <row r="900" spans="1:24" ht="12.75" customHeight="1" x14ac:dyDescent="0.2">
      <c r="A900" s="59"/>
      <c r="B900" s="59"/>
      <c r="C900" s="59"/>
      <c r="D900" s="59"/>
      <c r="E900" s="59"/>
      <c r="F900" s="59"/>
      <c r="G900" s="59"/>
      <c r="H900" s="59"/>
      <c r="I900" s="59"/>
      <c r="J900" s="59"/>
      <c r="K900" s="59"/>
      <c r="L900" s="59"/>
      <c r="M900" s="59"/>
      <c r="N900" s="59"/>
      <c r="O900" s="59"/>
      <c r="P900" s="59"/>
      <c r="Q900" s="59"/>
      <c r="R900" s="59"/>
      <c r="S900" s="59"/>
      <c r="T900" s="59"/>
      <c r="U900" s="59"/>
      <c r="V900" s="59"/>
      <c r="W900" s="59"/>
      <c r="X900" s="59"/>
    </row>
    <row r="901" spans="1:24" ht="12.75" customHeight="1" x14ac:dyDescent="0.2">
      <c r="A901" s="59"/>
      <c r="B901" s="59"/>
      <c r="C901" s="59"/>
      <c r="D901" s="59"/>
      <c r="E901" s="59"/>
      <c r="F901" s="59"/>
      <c r="G901" s="59"/>
      <c r="H901" s="59"/>
      <c r="I901" s="59"/>
      <c r="J901" s="59"/>
      <c r="K901" s="59"/>
      <c r="L901" s="59"/>
      <c r="M901" s="59"/>
      <c r="N901" s="59"/>
      <c r="O901" s="59"/>
      <c r="P901" s="59"/>
      <c r="Q901" s="59"/>
      <c r="R901" s="59"/>
      <c r="S901" s="59"/>
      <c r="T901" s="59"/>
      <c r="U901" s="59"/>
      <c r="V901" s="59"/>
      <c r="W901" s="59"/>
      <c r="X901" s="59"/>
    </row>
    <row r="902" spans="1:24" ht="12.75" customHeight="1" x14ac:dyDescent="0.2">
      <c r="A902" s="59"/>
      <c r="B902" s="59"/>
      <c r="C902" s="59"/>
      <c r="D902" s="59"/>
      <c r="E902" s="59"/>
      <c r="F902" s="59"/>
      <c r="G902" s="59"/>
      <c r="H902" s="59"/>
      <c r="I902" s="59"/>
      <c r="J902" s="59"/>
      <c r="K902" s="59"/>
      <c r="L902" s="59"/>
      <c r="M902" s="59"/>
      <c r="N902" s="59"/>
      <c r="O902" s="59"/>
      <c r="P902" s="59"/>
      <c r="Q902" s="59"/>
      <c r="R902" s="59"/>
      <c r="S902" s="59"/>
      <c r="T902" s="59"/>
      <c r="U902" s="59"/>
      <c r="V902" s="59"/>
      <c r="W902" s="59"/>
      <c r="X902" s="59"/>
    </row>
    <row r="903" spans="1:24" ht="12.75" customHeight="1" x14ac:dyDescent="0.2">
      <c r="A903" s="59"/>
      <c r="B903" s="59"/>
      <c r="C903" s="59"/>
      <c r="D903" s="59"/>
      <c r="E903" s="59"/>
      <c r="F903" s="59"/>
      <c r="G903" s="59"/>
      <c r="H903" s="59"/>
      <c r="I903" s="59"/>
      <c r="J903" s="59"/>
      <c r="K903" s="59"/>
      <c r="L903" s="59"/>
      <c r="M903" s="59"/>
      <c r="N903" s="59"/>
      <c r="O903" s="59"/>
      <c r="P903" s="59"/>
      <c r="Q903" s="59"/>
      <c r="R903" s="59"/>
      <c r="S903" s="59"/>
      <c r="T903" s="59"/>
      <c r="U903" s="59"/>
      <c r="V903" s="59"/>
      <c r="W903" s="59"/>
      <c r="X903" s="59"/>
    </row>
    <row r="904" spans="1:24" ht="12.75" customHeight="1" x14ac:dyDescent="0.2">
      <c r="A904" s="59"/>
      <c r="B904" s="59"/>
      <c r="C904" s="59"/>
      <c r="D904" s="59"/>
      <c r="E904" s="59"/>
      <c r="F904" s="59"/>
      <c r="G904" s="59"/>
      <c r="H904" s="59"/>
      <c r="I904" s="59"/>
      <c r="J904" s="59"/>
      <c r="K904" s="59"/>
      <c r="L904" s="59"/>
      <c r="M904" s="59"/>
      <c r="N904" s="59"/>
      <c r="O904" s="59"/>
      <c r="P904" s="59"/>
      <c r="Q904" s="59"/>
      <c r="R904" s="59"/>
      <c r="S904" s="59"/>
      <c r="T904" s="59"/>
      <c r="U904" s="59"/>
      <c r="V904" s="59"/>
      <c r="W904" s="59"/>
      <c r="X904" s="59"/>
    </row>
    <row r="905" spans="1:24" ht="12.75" customHeight="1" x14ac:dyDescent="0.2">
      <c r="A905" s="59"/>
      <c r="B905" s="59"/>
      <c r="C905" s="59"/>
      <c r="D905" s="59"/>
      <c r="E905" s="59"/>
      <c r="F905" s="59"/>
      <c r="G905" s="59"/>
      <c r="H905" s="59"/>
      <c r="I905" s="59"/>
      <c r="J905" s="59"/>
      <c r="K905" s="59"/>
      <c r="L905" s="59"/>
      <c r="M905" s="59"/>
      <c r="N905" s="59"/>
      <c r="O905" s="59"/>
      <c r="P905" s="59"/>
      <c r="Q905" s="59"/>
      <c r="R905" s="59"/>
      <c r="S905" s="59"/>
      <c r="T905" s="59"/>
      <c r="U905" s="59"/>
      <c r="V905" s="59"/>
      <c r="W905" s="59"/>
      <c r="X905" s="59"/>
    </row>
    <row r="906" spans="1:24" ht="12.75" customHeight="1" x14ac:dyDescent="0.2">
      <c r="A906" s="59"/>
      <c r="B906" s="59"/>
      <c r="C906" s="59"/>
      <c r="D906" s="59"/>
      <c r="E906" s="59"/>
      <c r="F906" s="59"/>
      <c r="G906" s="59"/>
      <c r="H906" s="59"/>
      <c r="I906" s="59"/>
      <c r="J906" s="59"/>
      <c r="K906" s="59"/>
      <c r="L906" s="59"/>
      <c r="M906" s="59"/>
      <c r="N906" s="59"/>
      <c r="O906" s="59"/>
      <c r="P906" s="59"/>
      <c r="Q906" s="59"/>
      <c r="R906" s="59"/>
      <c r="S906" s="59"/>
      <c r="T906" s="59"/>
      <c r="U906" s="59"/>
      <c r="V906" s="59"/>
      <c r="W906" s="59"/>
      <c r="X906" s="59"/>
    </row>
    <row r="907" spans="1:24" ht="12.75" customHeight="1" x14ac:dyDescent="0.2">
      <c r="A907" s="59"/>
      <c r="B907" s="59"/>
      <c r="C907" s="59"/>
      <c r="D907" s="59"/>
      <c r="E907" s="59"/>
      <c r="F907" s="59"/>
      <c r="G907" s="59"/>
      <c r="H907" s="59"/>
      <c r="I907" s="59"/>
      <c r="J907" s="59"/>
      <c r="K907" s="59"/>
      <c r="L907" s="59"/>
      <c r="M907" s="59"/>
      <c r="N907" s="59"/>
      <c r="O907" s="59"/>
      <c r="P907" s="59"/>
      <c r="Q907" s="59"/>
      <c r="R907" s="59"/>
      <c r="S907" s="59"/>
      <c r="T907" s="59"/>
      <c r="U907" s="59"/>
      <c r="V907" s="59"/>
      <c r="W907" s="59"/>
      <c r="X907" s="59"/>
    </row>
    <row r="908" spans="1:24" ht="12.75" customHeight="1" x14ac:dyDescent="0.2">
      <c r="A908" s="59"/>
      <c r="B908" s="59"/>
      <c r="C908" s="59"/>
      <c r="D908" s="59"/>
      <c r="E908" s="59"/>
      <c r="F908" s="59"/>
      <c r="G908" s="59"/>
      <c r="H908" s="59"/>
      <c r="I908" s="59"/>
      <c r="J908" s="59"/>
      <c r="K908" s="59"/>
      <c r="L908" s="59"/>
      <c r="M908" s="59"/>
      <c r="N908" s="59"/>
      <c r="O908" s="59"/>
      <c r="P908" s="59"/>
      <c r="Q908" s="59"/>
      <c r="R908" s="59"/>
      <c r="S908" s="59"/>
      <c r="T908" s="59"/>
      <c r="U908" s="59"/>
      <c r="V908" s="59"/>
      <c r="W908" s="59"/>
      <c r="X908" s="59"/>
    </row>
    <row r="909" spans="1:24" ht="12.75" customHeight="1" x14ac:dyDescent="0.2">
      <c r="A909" s="59"/>
      <c r="B909" s="59"/>
      <c r="C909" s="59"/>
      <c r="D909" s="59"/>
      <c r="E909" s="59"/>
      <c r="F909" s="59"/>
      <c r="G909" s="59"/>
      <c r="H909" s="59"/>
      <c r="I909" s="59"/>
      <c r="J909" s="59"/>
      <c r="K909" s="59"/>
      <c r="L909" s="59"/>
      <c r="M909" s="59"/>
      <c r="N909" s="59"/>
      <c r="O909" s="59"/>
      <c r="P909" s="59"/>
      <c r="Q909" s="59"/>
      <c r="R909" s="59"/>
      <c r="S909" s="59"/>
      <c r="T909" s="59"/>
      <c r="U909" s="59"/>
      <c r="V909" s="59"/>
      <c r="W909" s="59"/>
      <c r="X909" s="59"/>
    </row>
    <row r="910" spans="1:24" ht="12.75" customHeight="1" x14ac:dyDescent="0.2">
      <c r="A910" s="59"/>
      <c r="B910" s="59"/>
      <c r="C910" s="59"/>
      <c r="D910" s="59"/>
      <c r="E910" s="59"/>
      <c r="F910" s="59"/>
      <c r="G910" s="59"/>
      <c r="H910" s="59"/>
      <c r="I910" s="59"/>
      <c r="J910" s="59"/>
      <c r="K910" s="59"/>
      <c r="L910" s="59"/>
      <c r="M910" s="59"/>
      <c r="N910" s="59"/>
      <c r="O910" s="59"/>
      <c r="P910" s="59"/>
      <c r="Q910" s="59"/>
      <c r="R910" s="59"/>
      <c r="S910" s="59"/>
      <c r="T910" s="59"/>
      <c r="U910" s="59"/>
      <c r="V910" s="59"/>
      <c r="W910" s="59"/>
      <c r="X910" s="59"/>
    </row>
    <row r="911" spans="1:24" ht="12.75" customHeight="1" x14ac:dyDescent="0.2">
      <c r="A911" s="59"/>
      <c r="B911" s="59"/>
      <c r="C911" s="59"/>
      <c r="D911" s="59"/>
      <c r="E911" s="59"/>
      <c r="F911" s="59"/>
      <c r="G911" s="59"/>
      <c r="H911" s="59"/>
      <c r="I911" s="59"/>
      <c r="J911" s="59"/>
      <c r="K911" s="59"/>
      <c r="L911" s="59"/>
      <c r="M911" s="59"/>
      <c r="N911" s="59"/>
      <c r="O911" s="59"/>
      <c r="P911" s="59"/>
      <c r="Q911" s="59"/>
      <c r="R911" s="59"/>
      <c r="S911" s="59"/>
      <c r="T911" s="59"/>
      <c r="U911" s="59"/>
      <c r="V911" s="59"/>
      <c r="W911" s="59"/>
      <c r="X911" s="59"/>
    </row>
    <row r="912" spans="1:24" ht="12.75" customHeight="1" x14ac:dyDescent="0.2">
      <c r="A912" s="59"/>
      <c r="B912" s="59"/>
      <c r="C912" s="59"/>
      <c r="D912" s="59"/>
      <c r="E912" s="59"/>
      <c r="F912" s="59"/>
      <c r="G912" s="59"/>
      <c r="H912" s="59"/>
      <c r="I912" s="59"/>
      <c r="J912" s="59"/>
      <c r="K912" s="59"/>
      <c r="L912" s="59"/>
      <c r="M912" s="59"/>
      <c r="N912" s="59"/>
      <c r="O912" s="59"/>
      <c r="P912" s="59"/>
      <c r="Q912" s="59"/>
      <c r="R912" s="59"/>
      <c r="S912" s="59"/>
      <c r="T912" s="59"/>
      <c r="U912" s="59"/>
      <c r="V912" s="59"/>
      <c r="W912" s="59"/>
      <c r="X912" s="59"/>
    </row>
    <row r="913" spans="1:24" ht="12.75" customHeight="1" x14ac:dyDescent="0.2">
      <c r="A913" s="59"/>
      <c r="B913" s="59"/>
      <c r="C913" s="59"/>
      <c r="D913" s="59"/>
      <c r="E913" s="59"/>
      <c r="F913" s="59"/>
      <c r="G913" s="59"/>
      <c r="H913" s="59"/>
      <c r="I913" s="59"/>
      <c r="J913" s="59"/>
      <c r="K913" s="59"/>
      <c r="L913" s="59"/>
      <c r="M913" s="59"/>
      <c r="N913" s="59"/>
      <c r="O913" s="59"/>
      <c r="P913" s="59"/>
      <c r="Q913" s="59"/>
      <c r="R913" s="59"/>
      <c r="S913" s="59"/>
      <c r="T913" s="59"/>
      <c r="U913" s="59"/>
      <c r="V913" s="59"/>
      <c r="W913" s="59"/>
      <c r="X913" s="59"/>
    </row>
    <row r="914" spans="1:24" ht="12.75" customHeight="1" x14ac:dyDescent="0.2">
      <c r="A914" s="59"/>
      <c r="B914" s="59"/>
      <c r="C914" s="59"/>
      <c r="D914" s="59"/>
      <c r="E914" s="59"/>
      <c r="F914" s="59"/>
      <c r="G914" s="59"/>
      <c r="H914" s="59"/>
      <c r="I914" s="59"/>
      <c r="J914" s="59"/>
      <c r="K914" s="59"/>
      <c r="L914" s="59"/>
      <c r="M914" s="59"/>
      <c r="N914" s="59"/>
      <c r="O914" s="59"/>
      <c r="P914" s="59"/>
      <c r="Q914" s="59"/>
      <c r="R914" s="59"/>
      <c r="S914" s="59"/>
      <c r="T914" s="59"/>
      <c r="U914" s="59"/>
      <c r="V914" s="59"/>
      <c r="W914" s="59"/>
      <c r="X914" s="59"/>
    </row>
    <row r="915" spans="1:24" ht="12.75" customHeight="1" x14ac:dyDescent="0.2">
      <c r="A915" s="59"/>
      <c r="B915" s="59"/>
      <c r="C915" s="59"/>
      <c r="D915" s="59"/>
      <c r="E915" s="59"/>
      <c r="F915" s="59"/>
      <c r="G915" s="59"/>
      <c r="H915" s="59"/>
      <c r="I915" s="59"/>
      <c r="J915" s="59"/>
      <c r="K915" s="59"/>
      <c r="L915" s="59"/>
      <c r="M915" s="59"/>
      <c r="N915" s="59"/>
      <c r="O915" s="59"/>
      <c r="P915" s="59"/>
      <c r="Q915" s="59"/>
      <c r="R915" s="59"/>
      <c r="S915" s="59"/>
      <c r="T915" s="59"/>
      <c r="U915" s="59"/>
      <c r="V915" s="59"/>
      <c r="W915" s="59"/>
      <c r="X915" s="59"/>
    </row>
    <row r="916" spans="1:24" ht="12.75" customHeight="1" x14ac:dyDescent="0.2">
      <c r="A916" s="59"/>
      <c r="B916" s="59"/>
      <c r="C916" s="59"/>
      <c r="D916" s="59"/>
      <c r="E916" s="59"/>
      <c r="F916" s="59"/>
      <c r="G916" s="59"/>
      <c r="H916" s="59"/>
      <c r="I916" s="59"/>
      <c r="J916" s="59"/>
      <c r="K916" s="59"/>
      <c r="L916" s="59"/>
      <c r="M916" s="59"/>
      <c r="N916" s="59"/>
      <c r="O916" s="59"/>
      <c r="P916" s="59"/>
      <c r="Q916" s="59"/>
      <c r="R916" s="59"/>
      <c r="S916" s="59"/>
      <c r="T916" s="59"/>
      <c r="U916" s="59"/>
      <c r="V916" s="59"/>
      <c r="W916" s="59"/>
      <c r="X916" s="59"/>
    </row>
    <row r="917" spans="1:24" ht="12.75" customHeight="1" x14ac:dyDescent="0.2">
      <c r="A917" s="59"/>
      <c r="B917" s="59"/>
      <c r="C917" s="59"/>
      <c r="D917" s="59"/>
      <c r="E917" s="59"/>
      <c r="F917" s="59"/>
      <c r="G917" s="59"/>
      <c r="H917" s="59"/>
      <c r="I917" s="59"/>
      <c r="J917" s="59"/>
      <c r="K917" s="59"/>
      <c r="L917" s="59"/>
      <c r="M917" s="59"/>
      <c r="N917" s="59"/>
      <c r="O917" s="59"/>
      <c r="P917" s="59"/>
      <c r="Q917" s="59"/>
      <c r="R917" s="59"/>
      <c r="S917" s="59"/>
      <c r="T917" s="59"/>
      <c r="U917" s="59"/>
      <c r="V917" s="59"/>
      <c r="W917" s="59"/>
      <c r="X917" s="59"/>
    </row>
    <row r="918" spans="1:24" ht="12.75" customHeight="1" x14ac:dyDescent="0.2">
      <c r="A918" s="59"/>
      <c r="B918" s="59"/>
      <c r="C918" s="59"/>
      <c r="D918" s="59"/>
      <c r="E918" s="59"/>
      <c r="F918" s="59"/>
      <c r="G918" s="59"/>
      <c r="H918" s="59"/>
      <c r="I918" s="59"/>
      <c r="J918" s="59"/>
      <c r="K918" s="59"/>
      <c r="L918" s="59"/>
      <c r="M918" s="59"/>
      <c r="N918" s="59"/>
      <c r="O918" s="59"/>
      <c r="P918" s="59"/>
      <c r="Q918" s="59"/>
      <c r="R918" s="59"/>
      <c r="S918" s="59"/>
      <c r="T918" s="59"/>
      <c r="U918" s="59"/>
      <c r="V918" s="59"/>
      <c r="W918" s="59"/>
      <c r="X918" s="59"/>
    </row>
    <row r="919" spans="1:24" ht="12.75" customHeight="1" x14ac:dyDescent="0.2">
      <c r="A919" s="59"/>
      <c r="B919" s="59"/>
      <c r="C919" s="59"/>
      <c r="D919" s="59"/>
      <c r="E919" s="59"/>
      <c r="F919" s="59"/>
      <c r="G919" s="59"/>
      <c r="H919" s="59"/>
      <c r="I919" s="59"/>
      <c r="J919" s="59"/>
      <c r="K919" s="59"/>
      <c r="L919" s="59"/>
      <c r="M919" s="59"/>
      <c r="N919" s="59"/>
      <c r="O919" s="59"/>
      <c r="P919" s="59"/>
      <c r="Q919" s="59"/>
      <c r="R919" s="59"/>
      <c r="S919" s="59"/>
      <c r="T919" s="59"/>
      <c r="U919" s="59"/>
      <c r="V919" s="59"/>
      <c r="W919" s="59"/>
      <c r="X919" s="59"/>
    </row>
    <row r="920" spans="1:24" ht="12.75" customHeight="1" x14ac:dyDescent="0.2">
      <c r="A920" s="59"/>
      <c r="B920" s="59"/>
      <c r="C920" s="59"/>
      <c r="D920" s="59"/>
      <c r="E920" s="59"/>
      <c r="F920" s="59"/>
      <c r="G920" s="59"/>
      <c r="H920" s="59"/>
      <c r="I920" s="59"/>
      <c r="J920" s="59"/>
      <c r="K920" s="59"/>
      <c r="L920" s="59"/>
      <c r="M920" s="59"/>
      <c r="N920" s="59"/>
      <c r="O920" s="59"/>
      <c r="P920" s="59"/>
      <c r="Q920" s="59"/>
      <c r="R920" s="59"/>
      <c r="S920" s="59"/>
      <c r="T920" s="59"/>
      <c r="U920" s="59"/>
      <c r="V920" s="59"/>
      <c r="W920" s="59"/>
      <c r="X920" s="59"/>
    </row>
    <row r="921" spans="1:24" ht="12.75" customHeight="1" x14ac:dyDescent="0.2">
      <c r="A921" s="59"/>
      <c r="B921" s="59"/>
      <c r="C921" s="59"/>
      <c r="D921" s="59"/>
      <c r="E921" s="59"/>
      <c r="F921" s="59"/>
      <c r="G921" s="59"/>
      <c r="H921" s="59"/>
      <c r="I921" s="59"/>
      <c r="J921" s="59"/>
      <c r="K921" s="59"/>
      <c r="L921" s="59"/>
      <c r="M921" s="59"/>
      <c r="N921" s="59"/>
      <c r="O921" s="59"/>
      <c r="P921" s="59"/>
      <c r="Q921" s="59"/>
      <c r="R921" s="59"/>
      <c r="S921" s="59"/>
      <c r="T921" s="59"/>
      <c r="U921" s="59"/>
      <c r="V921" s="59"/>
      <c r="W921" s="59"/>
      <c r="X921" s="59"/>
    </row>
    <row r="922" spans="1:24" ht="12.75" customHeight="1" x14ac:dyDescent="0.2">
      <c r="A922" s="59"/>
      <c r="B922" s="59"/>
      <c r="C922" s="59"/>
      <c r="D922" s="59"/>
      <c r="E922" s="59"/>
      <c r="F922" s="59"/>
      <c r="G922" s="59"/>
      <c r="H922" s="59"/>
      <c r="I922" s="59"/>
      <c r="J922" s="59"/>
      <c r="K922" s="59"/>
      <c r="L922" s="59"/>
      <c r="M922" s="59"/>
      <c r="N922" s="59"/>
      <c r="O922" s="59"/>
      <c r="P922" s="59"/>
      <c r="Q922" s="59"/>
      <c r="R922" s="59"/>
      <c r="S922" s="59"/>
      <c r="T922" s="59"/>
      <c r="U922" s="59"/>
      <c r="V922" s="59"/>
      <c r="W922" s="59"/>
      <c r="X922" s="59"/>
    </row>
    <row r="923" spans="1:24" ht="12.75" customHeight="1" x14ac:dyDescent="0.2">
      <c r="A923" s="59"/>
      <c r="B923" s="59"/>
      <c r="C923" s="59"/>
      <c r="D923" s="59"/>
      <c r="E923" s="59"/>
      <c r="F923" s="59"/>
      <c r="G923" s="59"/>
      <c r="H923" s="59"/>
      <c r="I923" s="59"/>
      <c r="J923" s="59"/>
      <c r="K923" s="59"/>
      <c r="L923" s="59"/>
      <c r="M923" s="59"/>
      <c r="N923" s="59"/>
      <c r="O923" s="59"/>
      <c r="P923" s="59"/>
      <c r="Q923" s="59"/>
      <c r="R923" s="59"/>
      <c r="S923" s="59"/>
      <c r="T923" s="59"/>
      <c r="U923" s="59"/>
      <c r="V923" s="59"/>
      <c r="W923" s="59"/>
      <c r="X923" s="59"/>
    </row>
    <row r="924" spans="1:24" ht="12.75" customHeight="1" x14ac:dyDescent="0.2">
      <c r="A924" s="59"/>
      <c r="B924" s="59"/>
      <c r="C924" s="59"/>
      <c r="D924" s="59"/>
      <c r="E924" s="59"/>
      <c r="F924" s="59"/>
      <c r="G924" s="59"/>
      <c r="H924" s="59"/>
      <c r="I924" s="59"/>
      <c r="J924" s="59"/>
      <c r="K924" s="59"/>
      <c r="L924" s="59"/>
      <c r="M924" s="59"/>
      <c r="N924" s="59"/>
      <c r="O924" s="59"/>
      <c r="P924" s="59"/>
      <c r="Q924" s="59"/>
      <c r="R924" s="59"/>
      <c r="S924" s="59"/>
      <c r="T924" s="59"/>
      <c r="U924" s="59"/>
      <c r="V924" s="59"/>
      <c r="W924" s="59"/>
      <c r="X924" s="59"/>
    </row>
    <row r="925" spans="1:24" ht="12.75" customHeight="1" x14ac:dyDescent="0.2">
      <c r="A925" s="59"/>
      <c r="B925" s="59"/>
      <c r="C925" s="59"/>
      <c r="D925" s="59"/>
      <c r="E925" s="59"/>
      <c r="F925" s="59"/>
      <c r="G925" s="59"/>
      <c r="H925" s="59"/>
      <c r="I925" s="59"/>
      <c r="J925" s="59"/>
      <c r="K925" s="59"/>
      <c r="L925" s="59"/>
      <c r="M925" s="59"/>
      <c r="N925" s="59"/>
      <c r="O925" s="59"/>
      <c r="P925" s="59"/>
      <c r="Q925" s="59"/>
      <c r="R925" s="59"/>
      <c r="S925" s="59"/>
      <c r="T925" s="59"/>
      <c r="U925" s="59"/>
      <c r="V925" s="59"/>
      <c r="W925" s="59"/>
      <c r="X925" s="59"/>
    </row>
    <row r="926" spans="1:24" ht="12.75" customHeight="1" x14ac:dyDescent="0.2">
      <c r="A926" s="59"/>
      <c r="B926" s="59"/>
      <c r="C926" s="59"/>
      <c r="D926" s="59"/>
      <c r="E926" s="59"/>
      <c r="F926" s="59"/>
      <c r="G926" s="59"/>
      <c r="H926" s="59"/>
      <c r="I926" s="59"/>
      <c r="J926" s="59"/>
      <c r="K926" s="59"/>
      <c r="L926" s="59"/>
      <c r="M926" s="59"/>
      <c r="N926" s="59"/>
      <c r="O926" s="59"/>
      <c r="P926" s="59"/>
      <c r="Q926" s="59"/>
      <c r="R926" s="59"/>
      <c r="S926" s="59"/>
      <c r="T926" s="59"/>
      <c r="U926" s="59"/>
      <c r="V926" s="59"/>
      <c r="W926" s="59"/>
      <c r="X926" s="59"/>
    </row>
    <row r="927" spans="1:24" ht="12.75" customHeight="1" x14ac:dyDescent="0.2">
      <c r="A927" s="59"/>
      <c r="B927" s="59"/>
      <c r="C927" s="59"/>
      <c r="D927" s="59"/>
      <c r="E927" s="59"/>
      <c r="F927" s="59"/>
      <c r="G927" s="59"/>
      <c r="H927" s="59"/>
      <c r="I927" s="59"/>
      <c r="J927" s="59"/>
      <c r="K927" s="59"/>
      <c r="L927" s="59"/>
      <c r="M927" s="59"/>
      <c r="N927" s="59"/>
      <c r="O927" s="59"/>
      <c r="P927" s="59"/>
      <c r="Q927" s="59"/>
      <c r="R927" s="59"/>
      <c r="S927" s="59"/>
      <c r="T927" s="59"/>
      <c r="U927" s="59"/>
      <c r="V927" s="59"/>
      <c r="W927" s="59"/>
      <c r="X927" s="59"/>
    </row>
    <row r="928" spans="1:24" ht="12.75" customHeight="1" x14ac:dyDescent="0.2">
      <c r="A928" s="59"/>
      <c r="B928" s="59"/>
      <c r="C928" s="59"/>
      <c r="D928" s="59"/>
      <c r="E928" s="59"/>
      <c r="F928" s="59"/>
      <c r="G928" s="59"/>
      <c r="H928" s="59"/>
      <c r="I928" s="59"/>
      <c r="J928" s="59"/>
      <c r="K928" s="59"/>
      <c r="L928" s="59"/>
      <c r="M928" s="59"/>
      <c r="N928" s="59"/>
      <c r="O928" s="59"/>
      <c r="P928" s="59"/>
      <c r="Q928" s="59"/>
      <c r="R928" s="59"/>
      <c r="S928" s="59"/>
      <c r="T928" s="59"/>
      <c r="U928" s="59"/>
      <c r="V928" s="59"/>
      <c r="W928" s="59"/>
      <c r="X928" s="59"/>
    </row>
    <row r="929" spans="1:24" ht="12.75" customHeight="1" x14ac:dyDescent="0.2">
      <c r="A929" s="59"/>
      <c r="B929" s="59"/>
      <c r="C929" s="59"/>
      <c r="D929" s="59"/>
      <c r="E929" s="59"/>
      <c r="F929" s="59"/>
      <c r="G929" s="59"/>
      <c r="H929" s="59"/>
      <c r="I929" s="59"/>
      <c r="J929" s="59"/>
      <c r="K929" s="59"/>
      <c r="L929" s="59"/>
      <c r="M929" s="59"/>
      <c r="N929" s="59"/>
      <c r="O929" s="59"/>
      <c r="P929" s="59"/>
      <c r="Q929" s="59"/>
      <c r="R929" s="59"/>
      <c r="S929" s="59"/>
      <c r="T929" s="59"/>
      <c r="U929" s="59"/>
      <c r="V929" s="59"/>
      <c r="W929" s="59"/>
      <c r="X929" s="59"/>
    </row>
    <row r="930" spans="1:24" ht="12.75" customHeight="1" x14ac:dyDescent="0.2">
      <c r="A930" s="59"/>
      <c r="B930" s="59"/>
      <c r="C930" s="59"/>
      <c r="D930" s="59"/>
      <c r="E930" s="59"/>
      <c r="F930" s="59"/>
      <c r="G930" s="59"/>
      <c r="H930" s="59"/>
      <c r="I930" s="59"/>
      <c r="J930" s="59"/>
      <c r="K930" s="59"/>
      <c r="L930" s="59"/>
      <c r="M930" s="59"/>
      <c r="N930" s="59"/>
      <c r="O930" s="59"/>
      <c r="P930" s="59"/>
      <c r="Q930" s="59"/>
      <c r="R930" s="59"/>
      <c r="S930" s="59"/>
      <c r="T930" s="59"/>
      <c r="U930" s="59"/>
      <c r="V930" s="59"/>
      <c r="W930" s="59"/>
      <c r="X930" s="59"/>
    </row>
    <row r="931" spans="1:24" ht="12.75" customHeight="1" x14ac:dyDescent="0.2">
      <c r="A931" s="59"/>
      <c r="B931" s="59"/>
      <c r="C931" s="59"/>
      <c r="D931" s="59"/>
      <c r="E931" s="59"/>
      <c r="F931" s="59"/>
      <c r="G931" s="59"/>
      <c r="H931" s="59"/>
      <c r="I931" s="59"/>
      <c r="J931" s="59"/>
      <c r="K931" s="59"/>
      <c r="L931" s="59"/>
      <c r="M931" s="59"/>
      <c r="N931" s="59"/>
      <c r="O931" s="59"/>
      <c r="P931" s="59"/>
      <c r="Q931" s="59"/>
      <c r="R931" s="59"/>
      <c r="S931" s="59"/>
      <c r="T931" s="59"/>
      <c r="U931" s="59"/>
      <c r="V931" s="59"/>
      <c r="W931" s="59"/>
      <c r="X931" s="59"/>
    </row>
    <row r="932" spans="1:24" ht="12.75" customHeight="1" x14ac:dyDescent="0.2">
      <c r="A932" s="59"/>
      <c r="B932" s="59"/>
      <c r="C932" s="59"/>
      <c r="D932" s="59"/>
      <c r="E932" s="59"/>
      <c r="F932" s="59"/>
      <c r="G932" s="59"/>
      <c r="H932" s="59"/>
      <c r="I932" s="59"/>
      <c r="J932" s="59"/>
      <c r="K932" s="59"/>
      <c r="L932" s="59"/>
      <c r="M932" s="59"/>
      <c r="N932" s="59"/>
      <c r="O932" s="59"/>
      <c r="P932" s="59"/>
      <c r="Q932" s="59"/>
      <c r="R932" s="59"/>
      <c r="S932" s="59"/>
      <c r="T932" s="59"/>
      <c r="U932" s="59"/>
      <c r="V932" s="59"/>
      <c r="W932" s="59"/>
      <c r="X932" s="59"/>
    </row>
    <row r="933" spans="1:24" ht="12.75" customHeight="1" x14ac:dyDescent="0.2">
      <c r="A933" s="59"/>
      <c r="B933" s="59"/>
      <c r="C933" s="59"/>
      <c r="D933" s="59"/>
      <c r="E933" s="59"/>
      <c r="F933" s="59"/>
      <c r="G933" s="59"/>
      <c r="H933" s="59"/>
      <c r="I933" s="59"/>
      <c r="J933" s="59"/>
      <c r="K933" s="59"/>
      <c r="L933" s="59"/>
      <c r="M933" s="59"/>
      <c r="N933" s="59"/>
      <c r="O933" s="59"/>
      <c r="P933" s="59"/>
      <c r="Q933" s="59"/>
      <c r="R933" s="59"/>
      <c r="S933" s="59"/>
      <c r="T933" s="59"/>
      <c r="U933" s="59"/>
      <c r="V933" s="59"/>
      <c r="W933" s="59"/>
      <c r="X933" s="59"/>
    </row>
    <row r="934" spans="1:24" ht="12.75" customHeight="1" x14ac:dyDescent="0.2">
      <c r="A934" s="59"/>
      <c r="B934" s="59"/>
      <c r="C934" s="59"/>
      <c r="D934" s="59"/>
      <c r="E934" s="59"/>
      <c r="F934" s="59"/>
      <c r="G934" s="59"/>
      <c r="H934" s="59"/>
      <c r="I934" s="59"/>
      <c r="J934" s="59"/>
      <c r="K934" s="59"/>
      <c r="L934" s="59"/>
      <c r="M934" s="59"/>
      <c r="N934" s="59"/>
      <c r="O934" s="59"/>
      <c r="P934" s="59"/>
      <c r="Q934" s="59"/>
      <c r="R934" s="59"/>
      <c r="S934" s="59"/>
      <c r="T934" s="59"/>
      <c r="U934" s="59"/>
      <c r="V934" s="59"/>
      <c r="W934" s="59"/>
      <c r="X934" s="59"/>
    </row>
    <row r="935" spans="1:24" ht="12.75" customHeight="1" x14ac:dyDescent="0.2">
      <c r="A935" s="59"/>
      <c r="B935" s="59"/>
      <c r="C935" s="59"/>
      <c r="D935" s="59"/>
      <c r="E935" s="59"/>
      <c r="F935" s="59"/>
      <c r="G935" s="59"/>
      <c r="H935" s="59"/>
      <c r="I935" s="59"/>
      <c r="J935" s="59"/>
      <c r="K935" s="59"/>
      <c r="L935" s="59"/>
      <c r="M935" s="59"/>
      <c r="N935" s="59"/>
      <c r="O935" s="59"/>
      <c r="P935" s="59"/>
      <c r="Q935" s="59"/>
      <c r="R935" s="59"/>
      <c r="S935" s="59"/>
      <c r="T935" s="59"/>
      <c r="U935" s="59"/>
      <c r="V935" s="59"/>
      <c r="W935" s="59"/>
      <c r="X935" s="59"/>
    </row>
    <row r="936" spans="1:24" ht="12.75" customHeight="1" x14ac:dyDescent="0.2">
      <c r="A936" s="59"/>
      <c r="B936" s="59"/>
      <c r="C936" s="59"/>
      <c r="D936" s="59"/>
      <c r="E936" s="59"/>
      <c r="F936" s="59"/>
      <c r="G936" s="59"/>
      <c r="H936" s="59"/>
      <c r="I936" s="59"/>
      <c r="J936" s="59"/>
      <c r="K936" s="59"/>
      <c r="L936" s="59"/>
      <c r="M936" s="59"/>
      <c r="N936" s="59"/>
      <c r="O936" s="59"/>
      <c r="P936" s="59"/>
      <c r="Q936" s="59"/>
      <c r="R936" s="59"/>
      <c r="S936" s="59"/>
      <c r="T936" s="59"/>
      <c r="U936" s="59"/>
      <c r="V936" s="59"/>
      <c r="W936" s="59"/>
      <c r="X936" s="59"/>
    </row>
    <row r="937" spans="1:24" ht="12.75" customHeight="1" x14ac:dyDescent="0.2">
      <c r="A937" s="59"/>
      <c r="B937" s="59"/>
      <c r="C937" s="59"/>
      <c r="D937" s="59"/>
      <c r="E937" s="59"/>
      <c r="F937" s="59"/>
      <c r="G937" s="59"/>
      <c r="H937" s="59"/>
      <c r="I937" s="59"/>
      <c r="J937" s="59"/>
      <c r="K937" s="59"/>
      <c r="L937" s="59"/>
      <c r="M937" s="59"/>
      <c r="N937" s="59"/>
      <c r="O937" s="59"/>
      <c r="P937" s="59"/>
      <c r="Q937" s="59"/>
      <c r="R937" s="59"/>
      <c r="S937" s="59"/>
      <c r="T937" s="59"/>
      <c r="U937" s="59"/>
      <c r="V937" s="59"/>
      <c r="W937" s="59"/>
      <c r="X937" s="59"/>
    </row>
    <row r="938" spans="1:24" ht="12.75" customHeight="1" x14ac:dyDescent="0.2">
      <c r="A938" s="59"/>
      <c r="B938" s="59"/>
      <c r="C938" s="59"/>
      <c r="D938" s="59"/>
      <c r="E938" s="59"/>
      <c r="F938" s="59"/>
      <c r="G938" s="59"/>
      <c r="H938" s="59"/>
      <c r="I938" s="59"/>
      <c r="J938" s="59"/>
      <c r="K938" s="59"/>
      <c r="L938" s="59"/>
      <c r="M938" s="59"/>
      <c r="N938" s="59"/>
      <c r="O938" s="59"/>
      <c r="P938" s="59"/>
      <c r="Q938" s="59"/>
      <c r="R938" s="59"/>
      <c r="S938" s="59"/>
      <c r="T938" s="59"/>
      <c r="U938" s="59"/>
      <c r="V938" s="59"/>
      <c r="W938" s="59"/>
      <c r="X938" s="59"/>
    </row>
    <row r="939" spans="1:24" ht="12.75" customHeight="1" x14ac:dyDescent="0.2">
      <c r="A939" s="59"/>
      <c r="B939" s="59"/>
      <c r="C939" s="59"/>
      <c r="D939" s="59"/>
      <c r="E939" s="59"/>
      <c r="F939" s="59"/>
      <c r="G939" s="59"/>
      <c r="H939" s="59"/>
      <c r="I939" s="59"/>
      <c r="J939" s="59"/>
      <c r="K939" s="59"/>
      <c r="L939" s="59"/>
      <c r="M939" s="59"/>
      <c r="N939" s="59"/>
      <c r="O939" s="59"/>
      <c r="P939" s="59"/>
      <c r="Q939" s="59"/>
      <c r="R939" s="59"/>
      <c r="S939" s="59"/>
      <c r="T939" s="59"/>
      <c r="U939" s="59"/>
      <c r="V939" s="59"/>
      <c r="W939" s="59"/>
      <c r="X939" s="59"/>
    </row>
    <row r="940" spans="1:24" ht="12.75" customHeight="1" x14ac:dyDescent="0.2">
      <c r="A940" s="59"/>
      <c r="B940" s="59"/>
      <c r="C940" s="59"/>
      <c r="D940" s="59"/>
      <c r="E940" s="59"/>
      <c r="F940" s="59"/>
      <c r="G940" s="59"/>
      <c r="H940" s="59"/>
      <c r="I940" s="59"/>
      <c r="J940" s="59"/>
      <c r="K940" s="59"/>
      <c r="L940" s="59"/>
      <c r="M940" s="59"/>
      <c r="N940" s="59"/>
      <c r="O940" s="59"/>
      <c r="P940" s="59"/>
      <c r="Q940" s="59"/>
      <c r="R940" s="59"/>
      <c r="S940" s="59"/>
      <c r="T940" s="59"/>
      <c r="U940" s="59"/>
      <c r="V940" s="59"/>
      <c r="W940" s="59"/>
      <c r="X940" s="59"/>
    </row>
    <row r="941" spans="1:24" ht="12.75" customHeight="1" x14ac:dyDescent="0.2">
      <c r="A941" s="59"/>
      <c r="B941" s="59"/>
      <c r="C941" s="59"/>
      <c r="D941" s="59"/>
      <c r="E941" s="59"/>
      <c r="F941" s="59"/>
      <c r="G941" s="59"/>
      <c r="H941" s="59"/>
      <c r="I941" s="59"/>
      <c r="J941" s="59"/>
      <c r="K941" s="59"/>
      <c r="L941" s="59"/>
      <c r="M941" s="59"/>
      <c r="N941" s="59"/>
      <c r="O941" s="59"/>
      <c r="P941" s="59"/>
      <c r="Q941" s="59"/>
      <c r="R941" s="59"/>
      <c r="S941" s="59"/>
      <c r="T941" s="59"/>
      <c r="U941" s="59"/>
      <c r="V941" s="59"/>
      <c r="W941" s="59"/>
      <c r="X941" s="59"/>
    </row>
    <row r="942" spans="1:24" ht="12.75" customHeight="1" x14ac:dyDescent="0.2">
      <c r="A942" s="59"/>
      <c r="B942" s="59"/>
      <c r="C942" s="59"/>
      <c r="D942" s="59"/>
      <c r="E942" s="59"/>
      <c r="F942" s="59"/>
      <c r="G942" s="59"/>
      <c r="H942" s="59"/>
      <c r="I942" s="59"/>
      <c r="J942" s="59"/>
      <c r="K942" s="59"/>
      <c r="L942" s="59"/>
      <c r="M942" s="59"/>
      <c r="N942" s="59"/>
      <c r="O942" s="59"/>
      <c r="P942" s="59"/>
      <c r="Q942" s="59"/>
      <c r="R942" s="59"/>
      <c r="S942" s="59"/>
      <c r="T942" s="59"/>
      <c r="U942" s="59"/>
      <c r="V942" s="59"/>
      <c r="W942" s="59"/>
      <c r="X942" s="59"/>
    </row>
    <row r="943" spans="1:24" ht="12.75" customHeight="1" x14ac:dyDescent="0.2">
      <c r="A943" s="59"/>
      <c r="B943" s="59"/>
      <c r="C943" s="59"/>
      <c r="D943" s="59"/>
      <c r="E943" s="59"/>
      <c r="F943" s="59"/>
      <c r="G943" s="59"/>
      <c r="H943" s="59"/>
      <c r="I943" s="59"/>
      <c r="J943" s="59"/>
      <c r="K943" s="59"/>
      <c r="L943" s="59"/>
      <c r="M943" s="59"/>
      <c r="N943" s="59"/>
      <c r="O943" s="59"/>
      <c r="P943" s="59"/>
      <c r="Q943" s="59"/>
      <c r="R943" s="59"/>
      <c r="S943" s="59"/>
      <c r="T943" s="59"/>
      <c r="U943" s="59"/>
      <c r="V943" s="59"/>
      <c r="W943" s="59"/>
      <c r="X943" s="59"/>
    </row>
    <row r="944" spans="1:24" ht="12.75" customHeight="1" x14ac:dyDescent="0.2">
      <c r="A944" s="59"/>
      <c r="B944" s="59"/>
      <c r="C944" s="59"/>
      <c r="D944" s="59"/>
      <c r="E944" s="59"/>
      <c r="F944" s="59"/>
      <c r="G944" s="59"/>
      <c r="H944" s="59"/>
      <c r="I944" s="59"/>
      <c r="J944" s="59"/>
      <c r="K944" s="59"/>
      <c r="L944" s="59"/>
      <c r="M944" s="59"/>
      <c r="N944" s="59"/>
      <c r="O944" s="59"/>
      <c r="P944" s="59"/>
      <c r="Q944" s="59"/>
      <c r="R944" s="59"/>
      <c r="S944" s="59"/>
      <c r="T944" s="59"/>
      <c r="U944" s="59"/>
      <c r="V944" s="59"/>
      <c r="W944" s="59"/>
      <c r="X944" s="59"/>
    </row>
    <row r="945" spans="1:24" ht="12.75" customHeight="1" x14ac:dyDescent="0.2">
      <c r="A945" s="59"/>
      <c r="B945" s="59"/>
      <c r="C945" s="59"/>
      <c r="D945" s="59"/>
      <c r="E945" s="59"/>
      <c r="F945" s="59"/>
      <c r="G945" s="59"/>
      <c r="H945" s="59"/>
      <c r="I945" s="59"/>
      <c r="J945" s="59"/>
      <c r="K945" s="59"/>
      <c r="L945" s="59"/>
      <c r="M945" s="59"/>
      <c r="N945" s="59"/>
      <c r="O945" s="59"/>
      <c r="P945" s="59"/>
      <c r="Q945" s="59"/>
      <c r="R945" s="59"/>
      <c r="S945" s="59"/>
      <c r="T945" s="59"/>
      <c r="U945" s="59"/>
      <c r="V945" s="59"/>
      <c r="W945" s="59"/>
      <c r="X945" s="59"/>
    </row>
    <row r="946" spans="1:24" ht="12.75" customHeight="1" x14ac:dyDescent="0.2">
      <c r="A946" s="59"/>
      <c r="B946" s="59"/>
      <c r="C946" s="59"/>
      <c r="D946" s="59"/>
      <c r="E946" s="59"/>
      <c r="F946" s="59"/>
      <c r="G946" s="59"/>
      <c r="H946" s="59"/>
      <c r="I946" s="59"/>
      <c r="J946" s="59"/>
      <c r="K946" s="59"/>
      <c r="L946" s="59"/>
      <c r="M946" s="59"/>
      <c r="N946" s="59"/>
      <c r="O946" s="59"/>
      <c r="P946" s="59"/>
      <c r="Q946" s="59"/>
      <c r="R946" s="59"/>
      <c r="S946" s="59"/>
      <c r="T946" s="59"/>
      <c r="U946" s="59"/>
      <c r="V946" s="59"/>
      <c r="W946" s="59"/>
      <c r="X946" s="59"/>
    </row>
    <row r="947" spans="1:24" ht="12.75" customHeight="1" x14ac:dyDescent="0.2">
      <c r="A947" s="59"/>
      <c r="B947" s="59"/>
      <c r="C947" s="59"/>
      <c r="D947" s="59"/>
      <c r="E947" s="59"/>
      <c r="F947" s="59"/>
      <c r="G947" s="59"/>
      <c r="H947" s="59"/>
      <c r="I947" s="59"/>
      <c r="J947" s="59"/>
      <c r="K947" s="59"/>
      <c r="L947" s="59"/>
      <c r="M947" s="59"/>
      <c r="N947" s="59"/>
      <c r="O947" s="59"/>
      <c r="P947" s="59"/>
      <c r="Q947" s="59"/>
      <c r="R947" s="59"/>
      <c r="S947" s="59"/>
      <c r="T947" s="59"/>
      <c r="U947" s="59"/>
      <c r="V947" s="59"/>
      <c r="W947" s="59"/>
      <c r="X947" s="59"/>
    </row>
    <row r="948" spans="1:24" ht="12.75" customHeight="1" x14ac:dyDescent="0.2">
      <c r="A948" s="59"/>
      <c r="B948" s="59"/>
      <c r="C948" s="59"/>
      <c r="D948" s="59"/>
      <c r="E948" s="59"/>
      <c r="F948" s="59"/>
      <c r="G948" s="59"/>
      <c r="H948" s="59"/>
      <c r="I948" s="59"/>
      <c r="J948" s="59"/>
      <c r="K948" s="59"/>
      <c r="L948" s="59"/>
      <c r="M948" s="59"/>
      <c r="N948" s="59"/>
      <c r="O948" s="59"/>
      <c r="P948" s="59"/>
      <c r="Q948" s="59"/>
      <c r="R948" s="59"/>
      <c r="S948" s="59"/>
      <c r="T948" s="59"/>
      <c r="U948" s="59"/>
      <c r="V948" s="59"/>
      <c r="W948" s="59"/>
      <c r="X948" s="59"/>
    </row>
    <row r="949" spans="1:24" ht="12.75" customHeight="1" x14ac:dyDescent="0.2">
      <c r="A949" s="59"/>
      <c r="B949" s="59"/>
      <c r="C949" s="59"/>
      <c r="D949" s="59"/>
      <c r="E949" s="59"/>
      <c r="F949" s="59"/>
      <c r="G949" s="59"/>
      <c r="H949" s="59"/>
      <c r="I949" s="59"/>
      <c r="J949" s="59"/>
      <c r="K949" s="59"/>
      <c r="L949" s="59"/>
      <c r="M949" s="59"/>
      <c r="N949" s="59"/>
      <c r="O949" s="59"/>
      <c r="P949" s="59"/>
      <c r="Q949" s="59"/>
      <c r="R949" s="59"/>
      <c r="S949" s="59"/>
      <c r="T949" s="59"/>
      <c r="U949" s="59"/>
      <c r="V949" s="59"/>
      <c r="W949" s="59"/>
      <c r="X949" s="59"/>
    </row>
    <row r="950" spans="1:24" ht="12.75" customHeight="1" x14ac:dyDescent="0.2">
      <c r="A950" s="59"/>
      <c r="B950" s="59"/>
      <c r="C950" s="59"/>
      <c r="D950" s="59"/>
      <c r="E950" s="59"/>
      <c r="F950" s="59"/>
      <c r="G950" s="59"/>
      <c r="H950" s="59"/>
      <c r="I950" s="59"/>
      <c r="J950" s="59"/>
      <c r="K950" s="59"/>
      <c r="L950" s="59"/>
      <c r="M950" s="59"/>
      <c r="N950" s="59"/>
      <c r="O950" s="59"/>
      <c r="P950" s="59"/>
      <c r="Q950" s="59"/>
      <c r="R950" s="59"/>
      <c r="S950" s="59"/>
      <c r="T950" s="59"/>
      <c r="U950" s="59"/>
      <c r="V950" s="59"/>
      <c r="W950" s="59"/>
      <c r="X950" s="59"/>
    </row>
    <row r="951" spans="1:24" ht="12.75" customHeight="1" x14ac:dyDescent="0.2">
      <c r="A951" s="59"/>
      <c r="B951" s="59"/>
      <c r="C951" s="59"/>
      <c r="D951" s="59"/>
      <c r="E951" s="59"/>
      <c r="F951" s="59"/>
      <c r="G951" s="59"/>
      <c r="H951" s="59"/>
      <c r="I951" s="59"/>
      <c r="J951" s="59"/>
      <c r="K951" s="59"/>
      <c r="L951" s="59"/>
      <c r="M951" s="59"/>
      <c r="N951" s="59"/>
      <c r="O951" s="59"/>
      <c r="P951" s="59"/>
      <c r="Q951" s="59"/>
      <c r="R951" s="59"/>
      <c r="S951" s="59"/>
      <c r="T951" s="59"/>
      <c r="U951" s="59"/>
      <c r="V951" s="59"/>
      <c r="W951" s="59"/>
      <c r="X951" s="59"/>
    </row>
    <row r="952" spans="1:24" ht="12.75" customHeight="1" x14ac:dyDescent="0.2">
      <c r="A952" s="59"/>
      <c r="B952" s="59"/>
      <c r="C952" s="59"/>
      <c r="D952" s="59"/>
      <c r="E952" s="59"/>
      <c r="F952" s="59"/>
      <c r="G952" s="59"/>
      <c r="H952" s="59"/>
      <c r="I952" s="59"/>
      <c r="J952" s="59"/>
      <c r="K952" s="59"/>
      <c r="L952" s="59"/>
      <c r="M952" s="59"/>
      <c r="N952" s="59"/>
      <c r="O952" s="59"/>
      <c r="P952" s="59"/>
      <c r="Q952" s="59"/>
      <c r="R952" s="59"/>
      <c r="S952" s="59"/>
      <c r="T952" s="59"/>
      <c r="U952" s="59"/>
      <c r="V952" s="59"/>
      <c r="W952" s="59"/>
      <c r="X952" s="59"/>
    </row>
    <row r="953" spans="1:24" ht="12.75" customHeight="1" x14ac:dyDescent="0.2">
      <c r="A953" s="59"/>
      <c r="B953" s="59"/>
      <c r="C953" s="59"/>
      <c r="D953" s="59"/>
      <c r="E953" s="59"/>
      <c r="F953" s="59"/>
      <c r="G953" s="59"/>
      <c r="H953" s="59"/>
      <c r="I953" s="59"/>
      <c r="J953" s="59"/>
      <c r="K953" s="59"/>
      <c r="L953" s="59"/>
      <c r="M953" s="59"/>
      <c r="N953" s="59"/>
      <c r="O953" s="59"/>
      <c r="P953" s="59"/>
      <c r="Q953" s="59"/>
      <c r="R953" s="59"/>
      <c r="S953" s="59"/>
      <c r="T953" s="59"/>
      <c r="U953" s="59"/>
      <c r="V953" s="59"/>
      <c r="W953" s="59"/>
      <c r="X953" s="59"/>
    </row>
    <row r="954" spans="1:24" ht="12.75" customHeight="1" x14ac:dyDescent="0.2">
      <c r="A954" s="59"/>
      <c r="B954" s="59"/>
      <c r="C954" s="59"/>
      <c r="D954" s="59"/>
      <c r="E954" s="59"/>
      <c r="F954" s="59"/>
      <c r="G954" s="59"/>
      <c r="H954" s="59"/>
      <c r="I954" s="59"/>
      <c r="J954" s="59"/>
      <c r="K954" s="59"/>
      <c r="L954" s="59"/>
      <c r="M954" s="59"/>
      <c r="N954" s="59"/>
      <c r="O954" s="59"/>
      <c r="P954" s="59"/>
      <c r="Q954" s="59"/>
      <c r="R954" s="59"/>
      <c r="S954" s="59"/>
      <c r="T954" s="59"/>
      <c r="U954" s="59"/>
      <c r="V954" s="59"/>
      <c r="W954" s="59"/>
      <c r="X954" s="59"/>
    </row>
    <row r="955" spans="1:24" ht="12.75" customHeight="1" x14ac:dyDescent="0.2">
      <c r="A955" s="59"/>
      <c r="B955" s="59"/>
      <c r="C955" s="59"/>
      <c r="D955" s="59"/>
      <c r="E955" s="59"/>
      <c r="F955" s="59"/>
      <c r="G955" s="59"/>
      <c r="H955" s="59"/>
      <c r="I955" s="59"/>
      <c r="J955" s="59"/>
      <c r="K955" s="59"/>
      <c r="L955" s="59"/>
      <c r="M955" s="59"/>
      <c r="N955" s="59"/>
      <c r="O955" s="59"/>
      <c r="P955" s="59"/>
      <c r="Q955" s="59"/>
      <c r="R955" s="59"/>
      <c r="S955" s="59"/>
      <c r="T955" s="59"/>
      <c r="U955" s="59"/>
      <c r="V955" s="59"/>
      <c r="W955" s="59"/>
      <c r="X955" s="59"/>
    </row>
    <row r="956" spans="1:24" ht="12.75" customHeight="1" x14ac:dyDescent="0.2">
      <c r="A956" s="59"/>
      <c r="B956" s="59"/>
      <c r="C956" s="59"/>
      <c r="D956" s="59"/>
      <c r="E956" s="59"/>
      <c r="F956" s="59"/>
      <c r="G956" s="59"/>
      <c r="H956" s="59"/>
      <c r="I956" s="59"/>
      <c r="J956" s="59"/>
      <c r="K956" s="59"/>
      <c r="L956" s="59"/>
      <c r="M956" s="59"/>
      <c r="N956" s="59"/>
      <c r="O956" s="59"/>
      <c r="P956" s="59"/>
      <c r="Q956" s="59"/>
      <c r="R956" s="59"/>
      <c r="S956" s="59"/>
      <c r="T956" s="59"/>
      <c r="U956" s="59"/>
      <c r="V956" s="59"/>
      <c r="W956" s="59"/>
      <c r="X956" s="59"/>
    </row>
    <row r="957" spans="1:24" ht="12.75" customHeight="1" x14ac:dyDescent="0.2">
      <c r="A957" s="59"/>
      <c r="B957" s="59"/>
      <c r="C957" s="59"/>
      <c r="D957" s="59"/>
      <c r="E957" s="59"/>
      <c r="F957" s="59"/>
      <c r="G957" s="59"/>
      <c r="H957" s="59"/>
      <c r="I957" s="59"/>
      <c r="J957" s="59"/>
      <c r="K957" s="59"/>
      <c r="L957" s="59"/>
      <c r="M957" s="59"/>
      <c r="N957" s="59"/>
      <c r="O957" s="59"/>
      <c r="P957" s="59"/>
      <c r="Q957" s="59"/>
      <c r="R957" s="59"/>
      <c r="S957" s="59"/>
      <c r="T957" s="59"/>
      <c r="U957" s="59"/>
      <c r="V957" s="59"/>
      <c r="W957" s="59"/>
      <c r="X957" s="59"/>
    </row>
    <row r="958" spans="1:24" ht="12.75" customHeight="1" x14ac:dyDescent="0.2">
      <c r="A958" s="59"/>
      <c r="B958" s="59"/>
      <c r="C958" s="59"/>
      <c r="D958" s="59"/>
      <c r="E958" s="59"/>
      <c r="F958" s="59"/>
      <c r="G958" s="59"/>
      <c r="H958" s="59"/>
      <c r="I958" s="59"/>
      <c r="J958" s="59"/>
      <c r="K958" s="59"/>
      <c r="L958" s="59"/>
      <c r="M958" s="59"/>
      <c r="N958" s="59"/>
      <c r="O958" s="59"/>
      <c r="P958" s="59"/>
      <c r="Q958" s="59"/>
      <c r="R958" s="59"/>
      <c r="S958" s="59"/>
      <c r="T958" s="59"/>
      <c r="U958" s="59"/>
      <c r="V958" s="59"/>
      <c r="W958" s="59"/>
      <c r="X958" s="59"/>
    </row>
    <row r="959" spans="1:24" ht="12.75" customHeight="1" x14ac:dyDescent="0.2">
      <c r="A959" s="59"/>
      <c r="B959" s="59"/>
      <c r="C959" s="59"/>
      <c r="D959" s="59"/>
      <c r="E959" s="59"/>
      <c r="F959" s="59"/>
      <c r="G959" s="59"/>
      <c r="H959" s="59"/>
      <c r="I959" s="59"/>
      <c r="J959" s="59"/>
      <c r="K959" s="59"/>
      <c r="L959" s="59"/>
      <c r="M959" s="59"/>
      <c r="N959" s="59"/>
      <c r="O959" s="59"/>
      <c r="P959" s="59"/>
      <c r="Q959" s="59"/>
      <c r="R959" s="59"/>
      <c r="S959" s="59"/>
      <c r="T959" s="59"/>
      <c r="U959" s="59"/>
      <c r="V959" s="59"/>
      <c r="W959" s="59"/>
      <c r="X959" s="59"/>
    </row>
    <row r="960" spans="1:24" ht="12.75" customHeight="1" x14ac:dyDescent="0.2">
      <c r="A960" s="59"/>
      <c r="B960" s="59"/>
      <c r="C960" s="59"/>
      <c r="D960" s="59"/>
      <c r="E960" s="59"/>
      <c r="F960" s="59"/>
      <c r="G960" s="59"/>
      <c r="H960" s="59"/>
      <c r="I960" s="59"/>
      <c r="J960" s="59"/>
      <c r="K960" s="59"/>
      <c r="L960" s="59"/>
      <c r="M960" s="59"/>
      <c r="N960" s="59"/>
      <c r="O960" s="59"/>
      <c r="P960" s="59"/>
      <c r="Q960" s="59"/>
      <c r="R960" s="59"/>
      <c r="S960" s="59"/>
      <c r="T960" s="59"/>
      <c r="U960" s="59"/>
      <c r="V960" s="59"/>
      <c r="W960" s="59"/>
      <c r="X960" s="59"/>
    </row>
    <row r="961" spans="1:24" ht="12.75" customHeight="1" x14ac:dyDescent="0.2">
      <c r="A961" s="59"/>
      <c r="B961" s="59"/>
      <c r="C961" s="59"/>
      <c r="D961" s="59"/>
      <c r="E961" s="59"/>
      <c r="F961" s="59"/>
      <c r="G961" s="59"/>
      <c r="H961" s="59"/>
      <c r="I961" s="59"/>
      <c r="J961" s="59"/>
      <c r="K961" s="59"/>
      <c r="L961" s="59"/>
      <c r="M961" s="59"/>
      <c r="N961" s="59"/>
      <c r="O961" s="59"/>
      <c r="P961" s="59"/>
      <c r="Q961" s="59"/>
      <c r="R961" s="59"/>
      <c r="S961" s="59"/>
      <c r="T961" s="59"/>
      <c r="U961" s="59"/>
      <c r="V961" s="59"/>
      <c r="W961" s="59"/>
      <c r="X961" s="59"/>
    </row>
    <row r="962" spans="1:24" ht="12.75" customHeight="1" x14ac:dyDescent="0.2">
      <c r="A962" s="59"/>
      <c r="B962" s="59"/>
      <c r="C962" s="59"/>
      <c r="D962" s="59"/>
      <c r="E962" s="59"/>
      <c r="F962" s="59"/>
      <c r="G962" s="59"/>
      <c r="H962" s="59"/>
      <c r="I962" s="59"/>
      <c r="J962" s="59"/>
      <c r="K962" s="59"/>
      <c r="L962" s="59"/>
      <c r="M962" s="59"/>
      <c r="N962" s="59"/>
      <c r="O962" s="59"/>
      <c r="P962" s="59"/>
      <c r="Q962" s="59"/>
      <c r="R962" s="59"/>
      <c r="S962" s="59"/>
      <c r="T962" s="59"/>
      <c r="U962" s="59"/>
      <c r="V962" s="59"/>
      <c r="W962" s="59"/>
      <c r="X962" s="59"/>
    </row>
    <row r="963" spans="1:24" ht="12.75" customHeight="1" x14ac:dyDescent="0.2">
      <c r="A963" s="59"/>
      <c r="B963" s="59"/>
      <c r="C963" s="59"/>
      <c r="D963" s="59"/>
      <c r="E963" s="59"/>
      <c r="F963" s="59"/>
      <c r="G963" s="59"/>
      <c r="H963" s="59"/>
      <c r="I963" s="59"/>
      <c r="J963" s="59"/>
      <c r="K963" s="59"/>
      <c r="L963" s="59"/>
      <c r="M963" s="59"/>
      <c r="N963" s="59"/>
      <c r="O963" s="59"/>
      <c r="P963" s="59"/>
      <c r="Q963" s="59"/>
      <c r="R963" s="59"/>
      <c r="S963" s="59"/>
      <c r="T963" s="59"/>
      <c r="U963" s="59"/>
      <c r="V963" s="59"/>
      <c r="W963" s="59"/>
      <c r="X963" s="59"/>
    </row>
    <row r="964" spans="1:24" ht="12.75" customHeight="1" x14ac:dyDescent="0.2">
      <c r="A964" s="59"/>
      <c r="B964" s="59"/>
      <c r="C964" s="59"/>
      <c r="D964" s="59"/>
      <c r="E964" s="59"/>
      <c r="F964" s="59"/>
      <c r="G964" s="59"/>
      <c r="H964" s="59"/>
      <c r="I964" s="59"/>
      <c r="J964" s="59"/>
      <c r="K964" s="59"/>
      <c r="L964" s="59"/>
      <c r="M964" s="59"/>
      <c r="N964" s="59"/>
      <c r="O964" s="59"/>
      <c r="P964" s="59"/>
      <c r="Q964" s="59"/>
      <c r="R964" s="59"/>
      <c r="S964" s="59"/>
      <c r="T964" s="59"/>
      <c r="U964" s="59"/>
      <c r="V964" s="59"/>
      <c r="W964" s="59"/>
      <c r="X964" s="59"/>
    </row>
    <row r="965" spans="1:24" ht="12.75" customHeight="1" x14ac:dyDescent="0.2">
      <c r="A965" s="59"/>
      <c r="B965" s="59"/>
      <c r="C965" s="59"/>
      <c r="D965" s="59"/>
      <c r="E965" s="59"/>
      <c r="F965" s="59"/>
      <c r="G965" s="59"/>
      <c r="H965" s="59"/>
      <c r="I965" s="59"/>
      <c r="J965" s="59"/>
      <c r="K965" s="59"/>
      <c r="L965" s="59"/>
      <c r="M965" s="59"/>
      <c r="N965" s="59"/>
      <c r="O965" s="59"/>
      <c r="P965" s="59"/>
      <c r="Q965" s="59"/>
      <c r="R965" s="59"/>
      <c r="S965" s="59"/>
      <c r="T965" s="59"/>
      <c r="U965" s="59"/>
      <c r="V965" s="59"/>
      <c r="W965" s="59"/>
      <c r="X965" s="59"/>
    </row>
    <row r="966" spans="1:24" ht="12.75" customHeight="1" x14ac:dyDescent="0.2">
      <c r="A966" s="59"/>
      <c r="B966" s="59"/>
      <c r="C966" s="59"/>
      <c r="D966" s="59"/>
      <c r="E966" s="59"/>
      <c r="F966" s="59"/>
      <c r="G966" s="59"/>
      <c r="H966" s="59"/>
      <c r="I966" s="59"/>
      <c r="J966" s="59"/>
      <c r="K966" s="59"/>
      <c r="L966" s="59"/>
      <c r="M966" s="59"/>
      <c r="N966" s="59"/>
      <c r="O966" s="59"/>
      <c r="P966" s="59"/>
      <c r="Q966" s="59"/>
      <c r="R966" s="59"/>
      <c r="S966" s="59"/>
      <c r="T966" s="59"/>
      <c r="U966" s="59"/>
      <c r="V966" s="59"/>
      <c r="W966" s="59"/>
      <c r="X966" s="59"/>
    </row>
    <row r="967" spans="1:24" ht="12.75" customHeight="1" x14ac:dyDescent="0.2">
      <c r="A967" s="59"/>
      <c r="B967" s="59"/>
      <c r="C967" s="59"/>
      <c r="D967" s="59"/>
      <c r="E967" s="59"/>
      <c r="F967" s="59"/>
      <c r="G967" s="59"/>
      <c r="H967" s="59"/>
      <c r="I967" s="59"/>
      <c r="J967" s="59"/>
      <c r="K967" s="59"/>
      <c r="L967" s="59"/>
      <c r="M967" s="59"/>
      <c r="N967" s="59"/>
      <c r="O967" s="59"/>
      <c r="P967" s="59"/>
      <c r="Q967" s="59"/>
      <c r="R967" s="59"/>
      <c r="S967" s="59"/>
      <c r="T967" s="59"/>
      <c r="U967" s="59"/>
      <c r="V967" s="59"/>
      <c r="W967" s="59"/>
      <c r="X967" s="59"/>
    </row>
    <row r="968" spans="1:24" ht="12.75" customHeight="1" x14ac:dyDescent="0.2">
      <c r="A968" s="59"/>
      <c r="B968" s="59"/>
      <c r="C968" s="59"/>
      <c r="D968" s="59"/>
      <c r="E968" s="59"/>
      <c r="F968" s="59"/>
      <c r="G968" s="59"/>
      <c r="H968" s="59"/>
      <c r="I968" s="59"/>
      <c r="J968" s="59"/>
      <c r="K968" s="59"/>
      <c r="L968" s="59"/>
      <c r="M968" s="59"/>
      <c r="N968" s="59"/>
      <c r="O968" s="59"/>
      <c r="P968" s="59"/>
      <c r="Q968" s="59"/>
      <c r="R968" s="59"/>
      <c r="S968" s="59"/>
      <c r="T968" s="59"/>
      <c r="U968" s="59"/>
      <c r="V968" s="59"/>
      <c r="W968" s="59"/>
      <c r="X968" s="59"/>
    </row>
    <row r="969" spans="1:24" ht="12.75" customHeight="1" x14ac:dyDescent="0.2">
      <c r="A969" s="59"/>
      <c r="B969" s="59"/>
      <c r="C969" s="59"/>
      <c r="D969" s="59"/>
      <c r="E969" s="59"/>
      <c r="F969" s="59"/>
      <c r="G969" s="59"/>
      <c r="H969" s="59"/>
      <c r="I969" s="59"/>
      <c r="J969" s="59"/>
      <c r="K969" s="59"/>
      <c r="L969" s="59"/>
      <c r="M969" s="59"/>
      <c r="N969" s="59"/>
      <c r="O969" s="59"/>
      <c r="P969" s="59"/>
      <c r="Q969" s="59"/>
      <c r="R969" s="59"/>
      <c r="S969" s="59"/>
      <c r="T969" s="59"/>
      <c r="U969" s="59"/>
      <c r="V969" s="59"/>
      <c r="W969" s="59"/>
      <c r="X969" s="59"/>
    </row>
    <row r="970" spans="1:24" ht="12.75" customHeight="1" x14ac:dyDescent="0.2">
      <c r="A970" s="59"/>
      <c r="B970" s="59"/>
      <c r="C970" s="59"/>
      <c r="D970" s="59"/>
      <c r="E970" s="59"/>
      <c r="F970" s="59"/>
      <c r="G970" s="59"/>
      <c r="H970" s="59"/>
      <c r="I970" s="59"/>
      <c r="J970" s="59"/>
      <c r="K970" s="59"/>
      <c r="L970" s="59"/>
      <c r="M970" s="59"/>
      <c r="N970" s="59"/>
      <c r="O970" s="59"/>
      <c r="P970" s="59"/>
      <c r="Q970" s="59"/>
      <c r="R970" s="59"/>
      <c r="S970" s="59"/>
      <c r="T970" s="59"/>
      <c r="U970" s="59"/>
      <c r="V970" s="59"/>
      <c r="W970" s="59"/>
      <c r="X970" s="59"/>
    </row>
    <row r="971" spans="1:24" ht="12.75" customHeight="1" x14ac:dyDescent="0.2">
      <c r="A971" s="59"/>
      <c r="B971" s="59"/>
      <c r="C971" s="59"/>
      <c r="D971" s="59"/>
      <c r="E971" s="59"/>
      <c r="F971" s="59"/>
      <c r="G971" s="59"/>
      <c r="H971" s="59"/>
      <c r="I971" s="59"/>
      <c r="J971" s="59"/>
      <c r="K971" s="59"/>
      <c r="L971" s="59"/>
      <c r="M971" s="59"/>
      <c r="N971" s="59"/>
      <c r="O971" s="59"/>
      <c r="P971" s="59"/>
      <c r="Q971" s="59"/>
      <c r="R971" s="59"/>
      <c r="S971" s="59"/>
      <c r="T971" s="59"/>
      <c r="U971" s="59"/>
      <c r="V971" s="59"/>
      <c r="W971" s="59"/>
      <c r="X971" s="59"/>
    </row>
    <row r="972" spans="1:24" ht="12.75" customHeight="1" x14ac:dyDescent="0.2">
      <c r="A972" s="59"/>
      <c r="B972" s="59"/>
      <c r="C972" s="59"/>
      <c r="D972" s="59"/>
      <c r="E972" s="59"/>
      <c r="F972" s="59"/>
      <c r="G972" s="59"/>
      <c r="H972" s="59"/>
      <c r="I972" s="59"/>
      <c r="J972" s="59"/>
      <c r="K972" s="59"/>
      <c r="L972" s="59"/>
      <c r="M972" s="59"/>
      <c r="N972" s="59"/>
      <c r="O972" s="59"/>
      <c r="P972" s="59"/>
      <c r="Q972" s="59"/>
      <c r="R972" s="59"/>
      <c r="S972" s="59"/>
      <c r="T972" s="59"/>
      <c r="U972" s="59"/>
      <c r="V972" s="59"/>
      <c r="W972" s="59"/>
      <c r="X972" s="59"/>
    </row>
    <row r="973" spans="1:24" ht="12.75" customHeight="1" x14ac:dyDescent="0.2">
      <c r="A973" s="59"/>
      <c r="B973" s="59"/>
      <c r="C973" s="59"/>
      <c r="D973" s="59"/>
      <c r="E973" s="59"/>
      <c r="F973" s="59"/>
      <c r="G973" s="59"/>
      <c r="H973" s="59"/>
      <c r="I973" s="59"/>
      <c r="J973" s="59"/>
      <c r="K973" s="59"/>
      <c r="L973" s="59"/>
      <c r="M973" s="59"/>
      <c r="N973" s="59"/>
      <c r="O973" s="59"/>
      <c r="P973" s="59"/>
      <c r="Q973" s="59"/>
      <c r="R973" s="59"/>
      <c r="S973" s="59"/>
      <c r="T973" s="59"/>
      <c r="U973" s="59"/>
      <c r="V973" s="59"/>
      <c r="W973" s="59"/>
      <c r="X973" s="59"/>
    </row>
    <row r="974" spans="1:24" ht="12.75" customHeight="1" x14ac:dyDescent="0.2">
      <c r="A974" s="59"/>
      <c r="B974" s="59"/>
      <c r="C974" s="59"/>
      <c r="D974" s="59"/>
      <c r="E974" s="59"/>
      <c r="F974" s="59"/>
      <c r="G974" s="59"/>
      <c r="H974" s="59"/>
      <c r="I974" s="59"/>
      <c r="J974" s="59"/>
      <c r="K974" s="59"/>
      <c r="L974" s="59"/>
      <c r="M974" s="59"/>
      <c r="N974" s="59"/>
      <c r="O974" s="59"/>
      <c r="P974" s="59"/>
      <c r="Q974" s="59"/>
      <c r="R974" s="59"/>
      <c r="S974" s="59"/>
      <c r="T974" s="59"/>
      <c r="U974" s="59"/>
      <c r="V974" s="59"/>
      <c r="W974" s="59"/>
      <c r="X974" s="59"/>
    </row>
    <row r="975" spans="1:24" ht="12.75" customHeight="1" x14ac:dyDescent="0.2">
      <c r="A975" s="59"/>
      <c r="B975" s="59"/>
      <c r="C975" s="59"/>
      <c r="D975" s="59"/>
      <c r="E975" s="59"/>
      <c r="F975" s="59"/>
      <c r="G975" s="59"/>
      <c r="H975" s="59"/>
      <c r="I975" s="59"/>
      <c r="J975" s="59"/>
      <c r="K975" s="59"/>
      <c r="L975" s="59"/>
      <c r="M975" s="59"/>
      <c r="N975" s="59"/>
      <c r="O975" s="59"/>
      <c r="P975" s="59"/>
      <c r="Q975" s="59"/>
      <c r="R975" s="59"/>
      <c r="S975" s="59"/>
      <c r="T975" s="59"/>
      <c r="U975" s="59"/>
      <c r="V975" s="59"/>
      <c r="W975" s="59"/>
      <c r="X975" s="59"/>
    </row>
    <row r="976" spans="1:24" ht="12.75" customHeight="1" x14ac:dyDescent="0.2">
      <c r="A976" s="59"/>
      <c r="B976" s="59"/>
      <c r="C976" s="59"/>
      <c r="D976" s="59"/>
      <c r="E976" s="59"/>
      <c r="F976" s="59"/>
      <c r="G976" s="59"/>
      <c r="H976" s="59"/>
      <c r="I976" s="59"/>
      <c r="J976" s="59"/>
      <c r="K976" s="59"/>
      <c r="L976" s="59"/>
      <c r="M976" s="59"/>
      <c r="N976" s="59"/>
      <c r="O976" s="59"/>
      <c r="P976" s="59"/>
      <c r="Q976" s="59"/>
      <c r="R976" s="59"/>
      <c r="S976" s="59"/>
      <c r="T976" s="59"/>
      <c r="U976" s="59"/>
      <c r="V976" s="59"/>
      <c r="W976" s="59"/>
      <c r="X976" s="59"/>
    </row>
    <row r="977" spans="1:24" ht="12.75" customHeight="1" x14ac:dyDescent="0.2">
      <c r="A977" s="59"/>
      <c r="B977" s="59"/>
      <c r="C977" s="59"/>
      <c r="D977" s="59"/>
      <c r="E977" s="59"/>
      <c r="F977" s="59"/>
      <c r="G977" s="59"/>
      <c r="H977" s="59"/>
      <c r="I977" s="59"/>
      <c r="J977" s="59"/>
      <c r="K977" s="59"/>
      <c r="L977" s="59"/>
      <c r="M977" s="59"/>
      <c r="N977" s="59"/>
      <c r="O977" s="59"/>
      <c r="P977" s="59"/>
      <c r="Q977" s="59"/>
      <c r="R977" s="59"/>
      <c r="S977" s="59"/>
      <c r="T977" s="59"/>
      <c r="U977" s="59"/>
      <c r="V977" s="59"/>
      <c r="W977" s="59"/>
      <c r="X977" s="59"/>
    </row>
    <row r="978" spans="1:24" ht="12.75" customHeight="1" x14ac:dyDescent="0.2">
      <c r="A978" s="59"/>
      <c r="B978" s="59"/>
      <c r="C978" s="59"/>
      <c r="D978" s="59"/>
      <c r="E978" s="59"/>
      <c r="F978" s="59"/>
      <c r="G978" s="59"/>
      <c r="H978" s="59"/>
      <c r="I978" s="59"/>
      <c r="J978" s="59"/>
      <c r="K978" s="59"/>
      <c r="L978" s="59"/>
      <c r="M978" s="59"/>
      <c r="N978" s="59"/>
      <c r="O978" s="59"/>
      <c r="P978" s="59"/>
      <c r="Q978" s="59"/>
      <c r="R978" s="59"/>
      <c r="S978" s="59"/>
      <c r="T978" s="59"/>
      <c r="U978" s="59"/>
      <c r="V978" s="59"/>
      <c r="W978" s="59"/>
      <c r="X978" s="59"/>
    </row>
    <row r="979" spans="1:24" ht="12.75" customHeight="1" x14ac:dyDescent="0.2">
      <c r="A979" s="59"/>
      <c r="B979" s="59"/>
      <c r="C979" s="59"/>
      <c r="D979" s="59"/>
      <c r="E979" s="59"/>
      <c r="F979" s="59"/>
      <c r="G979" s="59"/>
      <c r="H979" s="59"/>
      <c r="I979" s="59"/>
      <c r="J979" s="59"/>
      <c r="K979" s="59"/>
      <c r="L979" s="59"/>
      <c r="M979" s="59"/>
      <c r="N979" s="59"/>
      <c r="O979" s="59"/>
      <c r="P979" s="59"/>
      <c r="Q979" s="59"/>
      <c r="R979" s="59"/>
      <c r="S979" s="59"/>
      <c r="T979" s="59"/>
      <c r="U979" s="59"/>
      <c r="V979" s="59"/>
      <c r="W979" s="59"/>
      <c r="X979" s="59"/>
    </row>
    <row r="980" spans="1:24" ht="12.75" customHeight="1" x14ac:dyDescent="0.2">
      <c r="A980" s="59"/>
      <c r="B980" s="59"/>
      <c r="C980" s="59"/>
      <c r="D980" s="59"/>
      <c r="E980" s="59"/>
      <c r="F980" s="59"/>
      <c r="G980" s="59"/>
      <c r="H980" s="59"/>
      <c r="I980" s="59"/>
      <c r="J980" s="59"/>
      <c r="K980" s="59"/>
      <c r="L980" s="59"/>
      <c r="M980" s="59"/>
      <c r="N980" s="59"/>
      <c r="O980" s="59"/>
      <c r="P980" s="59"/>
      <c r="Q980" s="59"/>
      <c r="R980" s="59"/>
      <c r="S980" s="59"/>
      <c r="T980" s="59"/>
      <c r="U980" s="59"/>
      <c r="V980" s="59"/>
      <c r="W980" s="59"/>
      <c r="X980" s="59"/>
    </row>
    <row r="981" spans="1:24" ht="12.75" customHeight="1" x14ac:dyDescent="0.2">
      <c r="A981" s="59"/>
      <c r="B981" s="59"/>
      <c r="C981" s="59"/>
      <c r="D981" s="59"/>
      <c r="E981" s="59"/>
      <c r="F981" s="59"/>
      <c r="G981" s="59"/>
      <c r="H981" s="59"/>
      <c r="I981" s="59"/>
      <c r="J981" s="59"/>
      <c r="K981" s="59"/>
      <c r="L981" s="59"/>
      <c r="M981" s="59"/>
      <c r="N981" s="59"/>
      <c r="O981" s="59"/>
      <c r="P981" s="59"/>
      <c r="Q981" s="59"/>
      <c r="R981" s="59"/>
      <c r="S981" s="59"/>
      <c r="T981" s="59"/>
      <c r="U981" s="59"/>
      <c r="V981" s="59"/>
      <c r="W981" s="59"/>
      <c r="X981" s="59"/>
    </row>
    <row r="982" spans="1:24" ht="12.75" customHeight="1" x14ac:dyDescent="0.2">
      <c r="A982" s="59"/>
      <c r="B982" s="59"/>
      <c r="C982" s="59"/>
      <c r="D982" s="59"/>
      <c r="E982" s="59"/>
      <c r="F982" s="59"/>
      <c r="G982" s="59"/>
      <c r="H982" s="59"/>
      <c r="I982" s="59"/>
      <c r="J982" s="59"/>
      <c r="K982" s="59"/>
      <c r="L982" s="59"/>
      <c r="M982" s="59"/>
      <c r="N982" s="59"/>
      <c r="O982" s="59"/>
      <c r="P982" s="59"/>
      <c r="Q982" s="59"/>
      <c r="R982" s="59"/>
      <c r="S982" s="59"/>
      <c r="T982" s="59"/>
      <c r="U982" s="59"/>
      <c r="V982" s="59"/>
      <c r="W982" s="59"/>
      <c r="X982" s="59"/>
    </row>
    <row r="983" spans="1:24" ht="12.75" customHeight="1" x14ac:dyDescent="0.2">
      <c r="A983" s="59"/>
      <c r="B983" s="59"/>
      <c r="C983" s="59"/>
      <c r="D983" s="59"/>
      <c r="E983" s="59"/>
      <c r="F983" s="59"/>
      <c r="G983" s="59"/>
      <c r="H983" s="59"/>
      <c r="I983" s="59"/>
      <c r="J983" s="59"/>
      <c r="K983" s="59"/>
      <c r="L983" s="59"/>
      <c r="M983" s="59"/>
      <c r="N983" s="59"/>
      <c r="O983" s="59"/>
      <c r="P983" s="59"/>
      <c r="Q983" s="59"/>
      <c r="R983" s="59"/>
      <c r="S983" s="59"/>
      <c r="T983" s="59"/>
      <c r="U983" s="59"/>
      <c r="V983" s="59"/>
      <c r="W983" s="59"/>
      <c r="X983" s="59"/>
    </row>
    <row r="984" spans="1:24" ht="12.75" customHeight="1" x14ac:dyDescent="0.2">
      <c r="A984" s="59"/>
      <c r="B984" s="59"/>
      <c r="C984" s="59"/>
      <c r="D984" s="59"/>
      <c r="E984" s="59"/>
      <c r="F984" s="59"/>
      <c r="G984" s="59"/>
      <c r="H984" s="59"/>
      <c r="I984" s="59"/>
      <c r="J984" s="59"/>
      <c r="K984" s="59"/>
      <c r="L984" s="59"/>
      <c r="M984" s="59"/>
      <c r="N984" s="59"/>
      <c r="O984" s="59"/>
      <c r="P984" s="59"/>
      <c r="Q984" s="59"/>
      <c r="R984" s="59"/>
      <c r="S984" s="59"/>
      <c r="T984" s="59"/>
      <c r="U984" s="59"/>
      <c r="V984" s="59"/>
      <c r="W984" s="59"/>
      <c r="X984" s="59"/>
    </row>
    <row r="985" spans="1:24" ht="12.75" customHeight="1" x14ac:dyDescent="0.2">
      <c r="A985" s="59"/>
      <c r="B985" s="59"/>
      <c r="C985" s="59"/>
      <c r="D985" s="59"/>
      <c r="E985" s="59"/>
      <c r="F985" s="59"/>
      <c r="G985" s="59"/>
      <c r="H985" s="59"/>
      <c r="I985" s="59"/>
      <c r="J985" s="59"/>
      <c r="K985" s="59"/>
      <c r="L985" s="59"/>
      <c r="M985" s="59"/>
      <c r="N985" s="59"/>
      <c r="O985" s="59"/>
      <c r="P985" s="59"/>
      <c r="Q985" s="59"/>
      <c r="R985" s="59"/>
      <c r="S985" s="59"/>
      <c r="T985" s="59"/>
      <c r="U985" s="59"/>
      <c r="V985" s="59"/>
      <c r="W985" s="59"/>
      <c r="X985" s="59"/>
    </row>
    <row r="986" spans="1:24" ht="12.75" customHeight="1" x14ac:dyDescent="0.2">
      <c r="A986" s="59"/>
      <c r="B986" s="59"/>
      <c r="C986" s="59"/>
      <c r="D986" s="59"/>
      <c r="E986" s="59"/>
      <c r="F986" s="59"/>
      <c r="G986" s="59"/>
      <c r="H986" s="59"/>
      <c r="I986" s="59"/>
      <c r="J986" s="59"/>
      <c r="K986" s="59"/>
      <c r="L986" s="59"/>
      <c r="M986" s="59"/>
      <c r="N986" s="59"/>
      <c r="O986" s="59"/>
      <c r="P986" s="59"/>
      <c r="Q986" s="59"/>
      <c r="R986" s="59"/>
      <c r="S986" s="59"/>
      <c r="T986" s="59"/>
      <c r="U986" s="59"/>
      <c r="V986" s="59"/>
      <c r="W986" s="59"/>
      <c r="X986" s="59"/>
    </row>
    <row r="987" spans="1:24" ht="12.75" customHeight="1" x14ac:dyDescent="0.2">
      <c r="A987" s="59"/>
      <c r="B987" s="59"/>
      <c r="C987" s="59"/>
      <c r="D987" s="59"/>
      <c r="E987" s="59"/>
      <c r="F987" s="59"/>
      <c r="G987" s="59"/>
      <c r="H987" s="59"/>
      <c r="I987" s="59"/>
      <c r="J987" s="59"/>
      <c r="K987" s="59"/>
      <c r="L987" s="59"/>
      <c r="M987" s="59"/>
      <c r="N987" s="59"/>
      <c r="O987" s="59"/>
      <c r="P987" s="59"/>
      <c r="Q987" s="59"/>
      <c r="R987" s="59"/>
      <c r="S987" s="59"/>
      <c r="T987" s="59"/>
      <c r="U987" s="59"/>
      <c r="V987" s="59"/>
      <c r="W987" s="59"/>
      <c r="X987" s="59"/>
    </row>
    <row r="988" spans="1:24" ht="12.75" customHeight="1" x14ac:dyDescent="0.2">
      <c r="A988" s="59"/>
      <c r="B988" s="59"/>
      <c r="C988" s="59"/>
      <c r="D988" s="59"/>
      <c r="E988" s="59"/>
      <c r="F988" s="59"/>
      <c r="G988" s="59"/>
      <c r="H988" s="59"/>
      <c r="I988" s="59"/>
      <c r="J988" s="59"/>
      <c r="K988" s="59"/>
      <c r="L988" s="59"/>
      <c r="M988" s="59"/>
      <c r="N988" s="59"/>
      <c r="O988" s="59"/>
      <c r="P988" s="59"/>
      <c r="Q988" s="59"/>
      <c r="R988" s="59"/>
      <c r="S988" s="59"/>
      <c r="T988" s="59"/>
      <c r="U988" s="59"/>
      <c r="V988" s="59"/>
      <c r="W988" s="59"/>
      <c r="X988" s="59"/>
    </row>
    <row r="989" spans="1:24" ht="12.75" customHeight="1" x14ac:dyDescent="0.2">
      <c r="A989" s="59"/>
      <c r="B989" s="59"/>
      <c r="C989" s="59"/>
      <c r="D989" s="59"/>
      <c r="E989" s="59"/>
      <c r="F989" s="59"/>
      <c r="G989" s="59"/>
      <c r="H989" s="59"/>
      <c r="I989" s="59"/>
      <c r="J989" s="59"/>
      <c r="K989" s="59"/>
      <c r="L989" s="59"/>
      <c r="M989" s="59"/>
      <c r="N989" s="59"/>
      <c r="O989" s="59"/>
      <c r="P989" s="59"/>
      <c r="Q989" s="59"/>
      <c r="R989" s="59"/>
      <c r="S989" s="59"/>
      <c r="T989" s="59"/>
      <c r="U989" s="59"/>
      <c r="V989" s="59"/>
      <c r="W989" s="59"/>
      <c r="X989" s="59"/>
    </row>
    <row r="990" spans="1:24" ht="12.75" customHeight="1" x14ac:dyDescent="0.2">
      <c r="A990" s="59"/>
      <c r="B990" s="59"/>
      <c r="C990" s="59"/>
      <c r="D990" s="59"/>
      <c r="E990" s="59"/>
      <c r="F990" s="59"/>
      <c r="G990" s="59"/>
      <c r="H990" s="59"/>
      <c r="I990" s="59"/>
      <c r="J990" s="59"/>
      <c r="K990" s="59"/>
      <c r="L990" s="59"/>
      <c r="M990" s="59"/>
      <c r="N990" s="59"/>
      <c r="O990" s="59"/>
      <c r="P990" s="59"/>
      <c r="Q990" s="59"/>
      <c r="R990" s="59"/>
      <c r="S990" s="59"/>
      <c r="T990" s="59"/>
      <c r="U990" s="59"/>
      <c r="V990" s="59"/>
      <c r="W990" s="59"/>
      <c r="X990" s="59"/>
    </row>
    <row r="991" spans="1:24" ht="12.75" customHeight="1" x14ac:dyDescent="0.2">
      <c r="A991" s="59"/>
      <c r="B991" s="59"/>
      <c r="C991" s="59"/>
      <c r="D991" s="59"/>
      <c r="E991" s="59"/>
      <c r="F991" s="59"/>
      <c r="G991" s="59"/>
      <c r="H991" s="59"/>
      <c r="I991" s="59"/>
      <c r="J991" s="59"/>
      <c r="K991" s="59"/>
      <c r="L991" s="59"/>
      <c r="M991" s="59"/>
      <c r="N991" s="59"/>
      <c r="O991" s="59"/>
      <c r="P991" s="59"/>
      <c r="Q991" s="59"/>
      <c r="R991" s="59"/>
      <c r="S991" s="59"/>
      <c r="T991" s="59"/>
      <c r="U991" s="59"/>
      <c r="V991" s="59"/>
      <c r="W991" s="59"/>
      <c r="X991" s="59"/>
    </row>
    <row r="992" spans="1:24" ht="12.75" customHeight="1" x14ac:dyDescent="0.2">
      <c r="A992" s="59"/>
      <c r="B992" s="59"/>
      <c r="C992" s="59"/>
      <c r="D992" s="59"/>
      <c r="E992" s="59"/>
      <c r="F992" s="59"/>
      <c r="G992" s="59"/>
      <c r="H992" s="59"/>
      <c r="I992" s="59"/>
      <c r="J992" s="59"/>
      <c r="K992" s="59"/>
      <c r="L992" s="59"/>
      <c r="M992" s="59"/>
      <c r="N992" s="59"/>
      <c r="O992" s="59"/>
      <c r="P992" s="59"/>
      <c r="Q992" s="59"/>
      <c r="R992" s="59"/>
      <c r="S992" s="59"/>
      <c r="T992" s="59"/>
      <c r="U992" s="59"/>
      <c r="V992" s="59"/>
      <c r="W992" s="59"/>
      <c r="X992" s="59"/>
    </row>
    <row r="993" spans="1:24" ht="12.75" customHeight="1" x14ac:dyDescent="0.2">
      <c r="A993" s="59"/>
      <c r="B993" s="59"/>
      <c r="C993" s="59"/>
      <c r="D993" s="59"/>
      <c r="E993" s="59"/>
      <c r="F993" s="59"/>
      <c r="G993" s="59"/>
      <c r="H993" s="59"/>
      <c r="I993" s="59"/>
      <c r="J993" s="59"/>
      <c r="K993" s="59"/>
      <c r="L993" s="59"/>
      <c r="M993" s="59"/>
      <c r="N993" s="59"/>
      <c r="O993" s="59"/>
      <c r="P993" s="59"/>
      <c r="Q993" s="59"/>
      <c r="R993" s="59"/>
      <c r="S993" s="59"/>
      <c r="T993" s="59"/>
      <c r="U993" s="59"/>
      <c r="V993" s="59"/>
      <c r="W993" s="59"/>
      <c r="X993" s="59"/>
    </row>
    <row r="994" spans="1:24" ht="12.75" customHeight="1" x14ac:dyDescent="0.2">
      <c r="A994" s="59"/>
      <c r="B994" s="59"/>
      <c r="C994" s="59"/>
      <c r="D994" s="59"/>
      <c r="E994" s="59"/>
      <c r="F994" s="59"/>
      <c r="G994" s="59"/>
      <c r="H994" s="59"/>
      <c r="I994" s="59"/>
      <c r="J994" s="59"/>
      <c r="K994" s="59"/>
      <c r="L994" s="59"/>
      <c r="M994" s="59"/>
      <c r="N994" s="59"/>
      <c r="O994" s="59"/>
      <c r="P994" s="59"/>
      <c r="Q994" s="59"/>
      <c r="R994" s="59"/>
      <c r="S994" s="59"/>
      <c r="T994" s="59"/>
      <c r="U994" s="59"/>
      <c r="V994" s="59"/>
      <c r="W994" s="59"/>
      <c r="X994" s="59"/>
    </row>
    <row r="995" spans="1:24" ht="12.75" customHeight="1" x14ac:dyDescent="0.2">
      <c r="A995" s="59"/>
      <c r="B995" s="59"/>
      <c r="C995" s="59"/>
      <c r="D995" s="59"/>
      <c r="E995" s="59"/>
      <c r="F995" s="59"/>
      <c r="G995" s="59"/>
      <c r="H995" s="59"/>
      <c r="I995" s="59"/>
      <c r="J995" s="59"/>
      <c r="K995" s="59"/>
      <c r="L995" s="59"/>
      <c r="M995" s="59"/>
      <c r="N995" s="59"/>
      <c r="O995" s="59"/>
      <c r="P995" s="59"/>
      <c r="Q995" s="59"/>
      <c r="R995" s="59"/>
      <c r="S995" s="59"/>
      <c r="T995" s="59"/>
      <c r="U995" s="59"/>
      <c r="V995" s="59"/>
      <c r="W995" s="59"/>
      <c r="X995" s="59"/>
    </row>
    <row r="996" spans="1:24" ht="12.75" customHeight="1" x14ac:dyDescent="0.2">
      <c r="A996" s="59"/>
      <c r="B996" s="59"/>
      <c r="C996" s="59"/>
      <c r="D996" s="59"/>
      <c r="E996" s="59"/>
      <c r="F996" s="59"/>
      <c r="G996" s="59"/>
      <c r="H996" s="59"/>
      <c r="I996" s="59"/>
      <c r="J996" s="59"/>
      <c r="K996" s="59"/>
      <c r="L996" s="59"/>
      <c r="M996" s="59"/>
      <c r="N996" s="59"/>
      <c r="O996" s="59"/>
      <c r="P996" s="59"/>
      <c r="Q996" s="59"/>
      <c r="R996" s="59"/>
      <c r="S996" s="59"/>
      <c r="T996" s="59"/>
      <c r="U996" s="59"/>
      <c r="V996" s="59"/>
      <c r="W996" s="59"/>
      <c r="X996" s="59"/>
    </row>
    <row r="997" spans="1:24" ht="12.75" customHeight="1" x14ac:dyDescent="0.2">
      <c r="A997" s="59"/>
      <c r="B997" s="59"/>
      <c r="C997" s="59"/>
      <c r="D997" s="59"/>
      <c r="E997" s="59"/>
      <c r="F997" s="59"/>
      <c r="G997" s="59"/>
      <c r="H997" s="59"/>
      <c r="I997" s="59"/>
      <c r="J997" s="59"/>
      <c r="K997" s="59"/>
      <c r="L997" s="59"/>
      <c r="M997" s="59"/>
      <c r="N997" s="59"/>
      <c r="O997" s="59"/>
      <c r="P997" s="59"/>
      <c r="Q997" s="59"/>
      <c r="R997" s="59"/>
      <c r="S997" s="59"/>
      <c r="T997" s="59"/>
      <c r="U997" s="59"/>
      <c r="V997" s="59"/>
      <c r="W997" s="59"/>
      <c r="X997" s="59"/>
    </row>
    <row r="998" spans="1:24" ht="12.75" customHeight="1" x14ac:dyDescent="0.2">
      <c r="A998" s="59"/>
      <c r="B998" s="59"/>
      <c r="C998" s="59"/>
      <c r="D998" s="59"/>
      <c r="E998" s="59"/>
      <c r="F998" s="59"/>
      <c r="G998" s="59"/>
      <c r="H998" s="59"/>
      <c r="I998" s="59"/>
      <c r="J998" s="59"/>
      <c r="K998" s="59"/>
      <c r="L998" s="59"/>
      <c r="M998" s="59"/>
      <c r="N998" s="59"/>
      <c r="O998" s="59"/>
      <c r="P998" s="59"/>
      <c r="Q998" s="59"/>
      <c r="R998" s="59"/>
      <c r="S998" s="59"/>
      <c r="T998" s="59"/>
      <c r="U998" s="59"/>
      <c r="V998" s="59"/>
      <c r="W998" s="59"/>
      <c r="X998" s="59"/>
    </row>
    <row r="999" spans="1:24" ht="12.75" customHeight="1" x14ac:dyDescent="0.2">
      <c r="A999" s="59"/>
      <c r="B999" s="59"/>
      <c r="C999" s="59"/>
      <c r="D999" s="59"/>
      <c r="E999" s="59"/>
      <c r="F999" s="59"/>
      <c r="G999" s="59"/>
      <c r="H999" s="59"/>
      <c r="I999" s="59"/>
      <c r="J999" s="59"/>
      <c r="K999" s="59"/>
      <c r="L999" s="59"/>
      <c r="M999" s="59"/>
      <c r="N999" s="59"/>
      <c r="O999" s="59"/>
      <c r="P999" s="59"/>
      <c r="Q999" s="59"/>
      <c r="R999" s="59"/>
      <c r="S999" s="59"/>
      <c r="T999" s="59"/>
      <c r="U999" s="59"/>
      <c r="V999" s="59"/>
      <c r="W999" s="59"/>
      <c r="X999" s="59"/>
    </row>
    <row r="1000" spans="1:24" ht="12.75" customHeight="1" x14ac:dyDescent="0.2">
      <c r="A1000" s="59"/>
      <c r="B1000" s="59"/>
      <c r="C1000" s="59"/>
      <c r="D1000" s="59"/>
      <c r="E1000" s="59"/>
      <c r="F1000" s="59"/>
      <c r="G1000" s="59"/>
      <c r="H1000" s="59"/>
      <c r="I1000" s="59"/>
      <c r="J1000" s="59"/>
      <c r="K1000" s="59"/>
      <c r="L1000" s="59"/>
      <c r="M1000" s="59"/>
      <c r="N1000" s="59"/>
      <c r="O1000" s="59"/>
      <c r="P1000" s="59"/>
      <c r="Q1000" s="59"/>
      <c r="R1000" s="59"/>
      <c r="S1000" s="59"/>
      <c r="T1000" s="59"/>
      <c r="U1000" s="59"/>
      <c r="V1000" s="59"/>
      <c r="W1000" s="59"/>
      <c r="X1000" s="59"/>
    </row>
    <row r="1001" spans="1:24" ht="12.75" customHeight="1" x14ac:dyDescent="0.2">
      <c r="A1001" s="59"/>
      <c r="B1001" s="59"/>
      <c r="C1001" s="59"/>
      <c r="D1001" s="59"/>
      <c r="E1001" s="59"/>
      <c r="F1001" s="59"/>
      <c r="G1001" s="59"/>
      <c r="H1001" s="59"/>
      <c r="I1001" s="59"/>
      <c r="J1001" s="59"/>
      <c r="K1001" s="59"/>
      <c r="L1001" s="59"/>
      <c r="M1001" s="59"/>
      <c r="N1001" s="59"/>
      <c r="O1001" s="59"/>
      <c r="P1001" s="59"/>
      <c r="Q1001" s="59"/>
      <c r="R1001" s="59"/>
      <c r="S1001" s="59"/>
      <c r="T1001" s="59"/>
      <c r="U1001" s="59"/>
      <c r="V1001" s="59"/>
      <c r="W1001" s="59"/>
      <c r="X1001" s="59"/>
    </row>
    <row r="1002" spans="1:24" ht="12.75" customHeight="1" x14ac:dyDescent="0.2">
      <c r="A1002" s="59"/>
      <c r="B1002" s="59"/>
      <c r="C1002" s="59"/>
      <c r="D1002" s="59"/>
      <c r="E1002" s="59"/>
      <c r="F1002" s="59"/>
      <c r="G1002" s="59"/>
      <c r="H1002" s="59"/>
      <c r="I1002" s="59"/>
      <c r="J1002" s="59"/>
      <c r="K1002" s="59"/>
      <c r="L1002" s="59"/>
      <c r="M1002" s="59"/>
      <c r="N1002" s="59"/>
      <c r="O1002" s="59"/>
      <c r="P1002" s="59"/>
      <c r="Q1002" s="59"/>
      <c r="R1002" s="59"/>
      <c r="S1002" s="59"/>
      <c r="T1002" s="59"/>
      <c r="U1002" s="59"/>
      <c r="V1002" s="59"/>
      <c r="W1002" s="59"/>
      <c r="X1002" s="59"/>
    </row>
    <row r="1003" spans="1:24" ht="12.75" customHeight="1" x14ac:dyDescent="0.2">
      <c r="A1003" s="59"/>
      <c r="B1003" s="59"/>
      <c r="C1003" s="59"/>
      <c r="D1003" s="59"/>
      <c r="E1003" s="59"/>
      <c r="F1003" s="59"/>
      <c r="G1003" s="59"/>
      <c r="H1003" s="59"/>
      <c r="I1003" s="59"/>
      <c r="J1003" s="59"/>
      <c r="K1003" s="59"/>
      <c r="L1003" s="59"/>
      <c r="M1003" s="59"/>
      <c r="N1003" s="59"/>
      <c r="O1003" s="59"/>
      <c r="P1003" s="59"/>
      <c r="Q1003" s="59"/>
      <c r="R1003" s="59"/>
      <c r="S1003" s="59"/>
      <c r="T1003" s="59"/>
      <c r="U1003" s="59"/>
      <c r="V1003" s="59"/>
      <c r="W1003" s="59"/>
      <c r="X1003" s="59"/>
    </row>
    <row r="1004" spans="1:24" ht="12.75" customHeight="1" x14ac:dyDescent="0.2">
      <c r="A1004" s="59"/>
      <c r="B1004" s="59"/>
      <c r="C1004" s="59"/>
      <c r="D1004" s="59"/>
      <c r="E1004" s="59"/>
      <c r="F1004" s="59"/>
      <c r="G1004" s="59"/>
      <c r="H1004" s="59"/>
      <c r="I1004" s="59"/>
      <c r="J1004" s="59"/>
      <c r="K1004" s="59"/>
      <c r="L1004" s="59"/>
      <c r="M1004" s="59"/>
      <c r="N1004" s="59"/>
      <c r="O1004" s="59"/>
      <c r="P1004" s="59"/>
      <c r="Q1004" s="59"/>
      <c r="R1004" s="59"/>
      <c r="S1004" s="59"/>
      <c r="T1004" s="59"/>
      <c r="U1004" s="59"/>
      <c r="V1004" s="59"/>
      <c r="W1004" s="59"/>
      <c r="X1004" s="59"/>
    </row>
    <row r="1005" spans="1:24" ht="12.75" customHeight="1" x14ac:dyDescent="0.2">
      <c r="A1005" s="59"/>
      <c r="B1005" s="59"/>
      <c r="C1005" s="59"/>
      <c r="D1005" s="59"/>
      <c r="E1005" s="59"/>
      <c r="F1005" s="59"/>
      <c r="G1005" s="59"/>
      <c r="H1005" s="59"/>
      <c r="I1005" s="59"/>
      <c r="J1005" s="59"/>
      <c r="K1005" s="59"/>
      <c r="L1005" s="59"/>
      <c r="M1005" s="59"/>
      <c r="N1005" s="59"/>
      <c r="O1005" s="59"/>
      <c r="P1005" s="59"/>
      <c r="Q1005" s="59"/>
      <c r="R1005" s="59"/>
      <c r="S1005" s="59"/>
      <c r="T1005" s="59"/>
      <c r="U1005" s="59"/>
      <c r="V1005" s="59"/>
      <c r="W1005" s="59"/>
      <c r="X1005" s="59"/>
    </row>
    <row r="1006" spans="1:24" ht="12.75" customHeight="1" x14ac:dyDescent="0.2">
      <c r="A1006" s="59"/>
      <c r="B1006" s="59"/>
      <c r="C1006" s="59"/>
      <c r="D1006" s="59"/>
      <c r="E1006" s="59"/>
      <c r="F1006" s="59"/>
      <c r="G1006" s="59"/>
      <c r="H1006" s="59"/>
      <c r="I1006" s="59"/>
      <c r="J1006" s="59"/>
      <c r="K1006" s="59"/>
      <c r="L1006" s="59"/>
      <c r="M1006" s="59"/>
      <c r="N1006" s="59"/>
      <c r="O1006" s="59"/>
      <c r="P1006" s="59"/>
      <c r="Q1006" s="59"/>
      <c r="R1006" s="59"/>
      <c r="S1006" s="59"/>
      <c r="T1006" s="59"/>
      <c r="U1006" s="59"/>
      <c r="V1006" s="59"/>
      <c r="W1006" s="59"/>
      <c r="X1006" s="59"/>
    </row>
    <row r="1007" spans="1:24" ht="12.75" customHeight="1" x14ac:dyDescent="0.2">
      <c r="A1007" s="59"/>
      <c r="B1007" s="59"/>
      <c r="C1007" s="59"/>
      <c r="D1007" s="59"/>
      <c r="E1007" s="59"/>
      <c r="F1007" s="59"/>
      <c r="G1007" s="59"/>
      <c r="H1007" s="59"/>
      <c r="I1007" s="59"/>
      <c r="J1007" s="59"/>
      <c r="K1007" s="59"/>
      <c r="L1007" s="59"/>
      <c r="M1007" s="59"/>
      <c r="N1007" s="59"/>
      <c r="O1007" s="59"/>
      <c r="P1007" s="59"/>
      <c r="Q1007" s="59"/>
      <c r="R1007" s="59"/>
      <c r="S1007" s="59"/>
      <c r="T1007" s="59"/>
      <c r="U1007" s="59"/>
      <c r="V1007" s="59"/>
      <c r="W1007" s="59"/>
      <c r="X1007" s="59"/>
    </row>
    <row r="1008" spans="1:24" ht="12.75" customHeight="1" x14ac:dyDescent="0.2">
      <c r="A1008" s="59"/>
      <c r="B1008" s="59"/>
      <c r="C1008" s="59"/>
      <c r="D1008" s="59"/>
      <c r="E1008" s="59"/>
      <c r="F1008" s="59"/>
      <c r="G1008" s="59"/>
      <c r="H1008" s="59"/>
      <c r="I1008" s="59"/>
      <c r="J1008" s="59"/>
      <c r="K1008" s="59"/>
      <c r="L1008" s="59"/>
      <c r="M1008" s="59"/>
      <c r="N1008" s="59"/>
      <c r="O1008" s="59"/>
      <c r="P1008" s="59"/>
      <c r="Q1008" s="59"/>
      <c r="R1008" s="59"/>
      <c r="S1008" s="59"/>
      <c r="T1008" s="59"/>
      <c r="U1008" s="59"/>
      <c r="V1008" s="59"/>
      <c r="W1008" s="59"/>
      <c r="X1008" s="59"/>
    </row>
    <row r="1009" spans="1:24" ht="12.75" customHeight="1" x14ac:dyDescent="0.2">
      <c r="A1009" s="59"/>
      <c r="B1009" s="59"/>
      <c r="C1009" s="59"/>
      <c r="D1009" s="59"/>
      <c r="E1009" s="59"/>
      <c r="F1009" s="59"/>
      <c r="G1009" s="59"/>
      <c r="H1009" s="59"/>
      <c r="I1009" s="59"/>
      <c r="J1009" s="59"/>
      <c r="K1009" s="59"/>
      <c r="L1009" s="59"/>
      <c r="M1009" s="59"/>
      <c r="N1009" s="59"/>
      <c r="O1009" s="59"/>
      <c r="P1009" s="59"/>
      <c r="Q1009" s="59"/>
      <c r="R1009" s="59"/>
      <c r="S1009" s="59"/>
      <c r="T1009" s="59"/>
      <c r="U1009" s="59"/>
      <c r="V1009" s="59"/>
      <c r="W1009" s="59"/>
      <c r="X1009" s="59"/>
    </row>
    <row r="1010" spans="1:24" ht="12.75" customHeight="1" x14ac:dyDescent="0.2">
      <c r="A1010" s="59"/>
      <c r="B1010" s="59"/>
      <c r="C1010" s="59"/>
      <c r="D1010" s="59"/>
      <c r="E1010" s="59"/>
      <c r="F1010" s="59"/>
      <c r="G1010" s="59"/>
      <c r="H1010" s="59"/>
      <c r="I1010" s="59"/>
      <c r="J1010" s="59"/>
      <c r="K1010" s="59"/>
      <c r="L1010" s="59"/>
      <c r="M1010" s="59"/>
      <c r="N1010" s="59"/>
      <c r="O1010" s="59"/>
      <c r="P1010" s="59"/>
      <c r="Q1010" s="59"/>
      <c r="R1010" s="59"/>
      <c r="S1010" s="59"/>
      <c r="T1010" s="59"/>
      <c r="U1010" s="59"/>
      <c r="V1010" s="59"/>
      <c r="W1010" s="59"/>
      <c r="X1010" s="59"/>
    </row>
    <row r="1011" spans="1:24" ht="12.75" customHeight="1" x14ac:dyDescent="0.2">
      <c r="A1011" s="59"/>
      <c r="B1011" s="59"/>
      <c r="C1011" s="59"/>
      <c r="D1011" s="59"/>
      <c r="E1011" s="59"/>
      <c r="F1011" s="59"/>
      <c r="G1011" s="59"/>
      <c r="H1011" s="59"/>
      <c r="I1011" s="59"/>
      <c r="J1011" s="59"/>
      <c r="K1011" s="59"/>
      <c r="L1011" s="59"/>
      <c r="M1011" s="59"/>
      <c r="N1011" s="59"/>
      <c r="O1011" s="59"/>
      <c r="P1011" s="59"/>
      <c r="Q1011" s="59"/>
      <c r="R1011" s="59"/>
      <c r="S1011" s="59"/>
      <c r="T1011" s="59"/>
      <c r="U1011" s="59"/>
      <c r="V1011" s="59"/>
      <c r="W1011" s="59"/>
      <c r="X1011" s="59"/>
    </row>
    <row r="1012" spans="1:24" ht="12.75" customHeight="1" x14ac:dyDescent="0.2">
      <c r="A1012" s="59"/>
      <c r="B1012" s="59"/>
      <c r="C1012" s="59"/>
      <c r="D1012" s="59"/>
      <c r="E1012" s="59"/>
      <c r="F1012" s="59"/>
      <c r="G1012" s="59"/>
      <c r="H1012" s="59"/>
      <c r="I1012" s="59"/>
      <c r="J1012" s="59"/>
      <c r="K1012" s="59"/>
      <c r="L1012" s="59"/>
      <c r="M1012" s="59"/>
      <c r="N1012" s="59"/>
      <c r="O1012" s="59"/>
      <c r="P1012" s="59"/>
      <c r="Q1012" s="59"/>
      <c r="R1012" s="59"/>
      <c r="S1012" s="59"/>
      <c r="T1012" s="59"/>
      <c r="U1012" s="59"/>
      <c r="V1012" s="59"/>
      <c r="W1012" s="59"/>
      <c r="X1012" s="59"/>
    </row>
    <row r="1013" spans="1:24" ht="12.75" customHeight="1" x14ac:dyDescent="0.2">
      <c r="A1013" s="59"/>
      <c r="B1013" s="59"/>
      <c r="C1013" s="59"/>
      <c r="D1013" s="59"/>
      <c r="E1013" s="59"/>
      <c r="F1013" s="59"/>
      <c r="G1013" s="59"/>
      <c r="H1013" s="59"/>
      <c r="I1013" s="59"/>
      <c r="J1013" s="59"/>
      <c r="K1013" s="59"/>
      <c r="L1013" s="59"/>
      <c r="M1013" s="59"/>
      <c r="N1013" s="59"/>
      <c r="O1013" s="59"/>
      <c r="P1013" s="59"/>
      <c r="Q1013" s="59"/>
      <c r="R1013" s="59"/>
      <c r="S1013" s="59"/>
      <c r="T1013" s="59"/>
      <c r="U1013" s="59"/>
      <c r="V1013" s="59"/>
      <c r="W1013" s="59"/>
      <c r="X1013" s="59"/>
    </row>
    <row r="1014" spans="1:24" ht="12.75" customHeight="1" x14ac:dyDescent="0.2">
      <c r="A1014" s="59"/>
      <c r="B1014" s="59"/>
      <c r="C1014" s="59"/>
      <c r="D1014" s="59"/>
      <c r="E1014" s="59"/>
      <c r="F1014" s="59"/>
      <c r="G1014" s="59"/>
      <c r="H1014" s="59"/>
      <c r="I1014" s="59"/>
      <c r="J1014" s="59"/>
      <c r="K1014" s="59"/>
      <c r="L1014" s="59"/>
      <c r="M1014" s="59"/>
      <c r="N1014" s="59"/>
      <c r="O1014" s="59"/>
      <c r="P1014" s="59"/>
      <c r="Q1014" s="59"/>
      <c r="R1014" s="59"/>
      <c r="S1014" s="59"/>
      <c r="T1014" s="59"/>
      <c r="U1014" s="59"/>
      <c r="V1014" s="59"/>
      <c r="W1014" s="59"/>
      <c r="X1014" s="59"/>
    </row>
    <row r="1015" spans="1:24" ht="12.75" customHeight="1" x14ac:dyDescent="0.2">
      <c r="A1015" s="59"/>
      <c r="B1015" s="59"/>
      <c r="C1015" s="59"/>
      <c r="D1015" s="59"/>
      <c r="E1015" s="59"/>
      <c r="F1015" s="59"/>
      <c r="G1015" s="59"/>
      <c r="H1015" s="59"/>
      <c r="I1015" s="59"/>
      <c r="J1015" s="59"/>
      <c r="K1015" s="59"/>
      <c r="L1015" s="59"/>
      <c r="M1015" s="59"/>
      <c r="N1015" s="59"/>
      <c r="O1015" s="59"/>
      <c r="P1015" s="59"/>
      <c r="Q1015" s="59"/>
      <c r="R1015" s="59"/>
      <c r="S1015" s="59"/>
      <c r="T1015" s="59"/>
      <c r="U1015" s="59"/>
      <c r="V1015" s="59"/>
      <c r="W1015" s="59"/>
      <c r="X1015" s="59"/>
    </row>
    <row r="1016" spans="1:24" ht="12.75" customHeight="1" x14ac:dyDescent="0.2">
      <c r="A1016" s="59"/>
      <c r="B1016" s="59"/>
      <c r="C1016" s="59"/>
      <c r="D1016" s="59"/>
      <c r="E1016" s="59"/>
      <c r="F1016" s="59"/>
      <c r="G1016" s="59"/>
      <c r="H1016" s="59"/>
      <c r="I1016" s="59"/>
      <c r="J1016" s="59"/>
      <c r="K1016" s="59"/>
      <c r="L1016" s="59"/>
      <c r="M1016" s="59"/>
      <c r="N1016" s="59"/>
      <c r="O1016" s="59"/>
      <c r="P1016" s="59"/>
      <c r="Q1016" s="59"/>
      <c r="R1016" s="59"/>
      <c r="S1016" s="59"/>
      <c r="T1016" s="59"/>
      <c r="U1016" s="59"/>
      <c r="V1016" s="59"/>
      <c r="W1016" s="59"/>
      <c r="X1016" s="59"/>
    </row>
    <row r="1017" spans="1:24" ht="12.75" customHeight="1" x14ac:dyDescent="0.2">
      <c r="A1017" s="59"/>
      <c r="B1017" s="59"/>
      <c r="C1017" s="59"/>
      <c r="D1017" s="59"/>
      <c r="E1017" s="59"/>
      <c r="F1017" s="59"/>
      <c r="G1017" s="59"/>
      <c r="H1017" s="59"/>
      <c r="I1017" s="59"/>
      <c r="J1017" s="59"/>
      <c r="K1017" s="59"/>
      <c r="L1017" s="59"/>
      <c r="M1017" s="59"/>
      <c r="N1017" s="59"/>
      <c r="O1017" s="59"/>
      <c r="P1017" s="59"/>
      <c r="Q1017" s="59"/>
      <c r="R1017" s="59"/>
      <c r="S1017" s="59"/>
      <c r="T1017" s="59"/>
      <c r="U1017" s="59"/>
      <c r="V1017" s="59"/>
      <c r="W1017" s="59"/>
      <c r="X1017" s="59"/>
    </row>
    <row r="1018" spans="1:24" ht="12.75" customHeight="1" x14ac:dyDescent="0.2">
      <c r="A1018" s="59"/>
      <c r="B1018" s="59"/>
      <c r="C1018" s="59"/>
      <c r="D1018" s="59"/>
      <c r="E1018" s="59"/>
      <c r="F1018" s="59"/>
      <c r="G1018" s="59"/>
      <c r="H1018" s="59"/>
      <c r="I1018" s="59"/>
      <c r="J1018" s="59"/>
      <c r="K1018" s="59"/>
      <c r="L1018" s="59"/>
      <c r="M1018" s="59"/>
      <c r="N1018" s="59"/>
      <c r="O1018" s="59"/>
      <c r="P1018" s="59"/>
      <c r="Q1018" s="59"/>
      <c r="R1018" s="59"/>
      <c r="S1018" s="59"/>
      <c r="T1018" s="59"/>
      <c r="U1018" s="59"/>
      <c r="V1018" s="59"/>
      <c r="W1018" s="59"/>
      <c r="X1018" s="59"/>
    </row>
    <row r="1019" spans="1:24" ht="12.75" customHeight="1" x14ac:dyDescent="0.2">
      <c r="A1019" s="59"/>
      <c r="B1019" s="59"/>
      <c r="C1019" s="59"/>
      <c r="D1019" s="59"/>
      <c r="E1019" s="59"/>
      <c r="F1019" s="59"/>
      <c r="G1019" s="59"/>
      <c r="H1019" s="59"/>
      <c r="I1019" s="59"/>
      <c r="J1019" s="59"/>
      <c r="K1019" s="59"/>
      <c r="L1019" s="59"/>
      <c r="M1019" s="59"/>
      <c r="N1019" s="59"/>
      <c r="O1019" s="59"/>
      <c r="P1019" s="59"/>
      <c r="Q1019" s="59"/>
      <c r="R1019" s="59"/>
      <c r="S1019" s="59"/>
      <c r="T1019" s="59"/>
      <c r="U1019" s="59"/>
      <c r="V1019" s="59"/>
      <c r="W1019" s="59"/>
      <c r="X1019" s="59"/>
    </row>
    <row r="1020" spans="1:24" ht="12.75" customHeight="1" x14ac:dyDescent="0.2">
      <c r="A1020" s="59"/>
      <c r="B1020" s="59"/>
      <c r="C1020" s="59"/>
      <c r="D1020" s="59"/>
      <c r="E1020" s="59"/>
      <c r="F1020" s="59"/>
      <c r="G1020" s="59"/>
      <c r="H1020" s="59"/>
      <c r="I1020" s="59"/>
      <c r="J1020" s="59"/>
      <c r="K1020" s="59"/>
      <c r="L1020" s="59"/>
      <c r="M1020" s="59"/>
      <c r="N1020" s="59"/>
      <c r="O1020" s="59"/>
      <c r="P1020" s="59"/>
      <c r="Q1020" s="59"/>
      <c r="R1020" s="59"/>
      <c r="S1020" s="59"/>
      <c r="T1020" s="59"/>
      <c r="U1020" s="59"/>
      <c r="V1020" s="59"/>
      <c r="W1020" s="59"/>
      <c r="X1020" s="59"/>
    </row>
    <row r="1021" spans="1:24" ht="12.75" customHeight="1" x14ac:dyDescent="0.2">
      <c r="A1021" s="59"/>
      <c r="B1021" s="59"/>
      <c r="C1021" s="59"/>
      <c r="D1021" s="59"/>
      <c r="E1021" s="59"/>
      <c r="F1021" s="59"/>
      <c r="G1021" s="59"/>
      <c r="H1021" s="59"/>
      <c r="I1021" s="59"/>
      <c r="J1021" s="59"/>
      <c r="K1021" s="59"/>
      <c r="L1021" s="59"/>
      <c r="M1021" s="59"/>
      <c r="N1021" s="59"/>
      <c r="O1021" s="59"/>
      <c r="P1021" s="59"/>
      <c r="Q1021" s="59"/>
      <c r="R1021" s="59"/>
      <c r="S1021" s="59"/>
      <c r="T1021" s="59"/>
      <c r="U1021" s="59"/>
      <c r="V1021" s="59"/>
      <c r="W1021" s="59"/>
      <c r="X1021" s="59"/>
    </row>
    <row r="1022" spans="1:24" ht="12.75" customHeight="1" x14ac:dyDescent="0.2">
      <c r="A1022" s="59"/>
      <c r="B1022" s="59"/>
      <c r="C1022" s="59"/>
      <c r="D1022" s="59"/>
      <c r="E1022" s="59"/>
      <c r="F1022" s="59"/>
      <c r="G1022" s="59"/>
      <c r="H1022" s="59"/>
      <c r="I1022" s="59"/>
      <c r="J1022" s="59"/>
      <c r="K1022" s="59"/>
      <c r="L1022" s="59"/>
      <c r="M1022" s="59"/>
      <c r="N1022" s="59"/>
      <c r="O1022" s="59"/>
      <c r="P1022" s="59"/>
      <c r="Q1022" s="59"/>
      <c r="R1022" s="59"/>
      <c r="S1022" s="59"/>
      <c r="T1022" s="59"/>
      <c r="U1022" s="59"/>
      <c r="V1022" s="59"/>
      <c r="W1022" s="59"/>
      <c r="X1022" s="59"/>
    </row>
    <row r="1023" spans="1:24" ht="12.75" customHeight="1" x14ac:dyDescent="0.2">
      <c r="A1023" s="59"/>
      <c r="B1023" s="59"/>
      <c r="C1023" s="59"/>
      <c r="D1023" s="59"/>
      <c r="E1023" s="59"/>
      <c r="F1023" s="59"/>
      <c r="G1023" s="59"/>
      <c r="H1023" s="59"/>
      <c r="I1023" s="59"/>
      <c r="J1023" s="59"/>
      <c r="K1023" s="59"/>
      <c r="L1023" s="59"/>
      <c r="M1023" s="59"/>
      <c r="N1023" s="59"/>
      <c r="O1023" s="59"/>
      <c r="P1023" s="59"/>
      <c r="Q1023" s="59"/>
      <c r="R1023" s="59"/>
      <c r="S1023" s="59"/>
      <c r="T1023" s="59"/>
      <c r="U1023" s="59"/>
      <c r="V1023" s="59"/>
      <c r="W1023" s="59"/>
      <c r="X1023" s="59"/>
    </row>
    <row r="1024" spans="1:24" ht="12.75" customHeight="1" x14ac:dyDescent="0.2">
      <c r="A1024" s="59"/>
      <c r="B1024" s="59"/>
      <c r="C1024" s="59"/>
      <c r="D1024" s="59"/>
      <c r="E1024" s="59"/>
      <c r="F1024" s="59"/>
      <c r="G1024" s="59"/>
      <c r="H1024" s="59"/>
      <c r="I1024" s="59"/>
      <c r="J1024" s="59"/>
      <c r="K1024" s="59"/>
      <c r="L1024" s="59"/>
      <c r="M1024" s="59"/>
      <c r="N1024" s="59"/>
      <c r="O1024" s="59"/>
      <c r="P1024" s="59"/>
      <c r="Q1024" s="59"/>
      <c r="R1024" s="59"/>
      <c r="S1024" s="59"/>
      <c r="T1024" s="59"/>
      <c r="U1024" s="59"/>
      <c r="V1024" s="59"/>
      <c r="W1024" s="59"/>
      <c r="X1024" s="59"/>
    </row>
    <row r="1025" spans="1:24" ht="12.75" customHeight="1" x14ac:dyDescent="0.2">
      <c r="A1025" s="59"/>
      <c r="B1025" s="59"/>
      <c r="C1025" s="59"/>
      <c r="D1025" s="59"/>
      <c r="E1025" s="59"/>
      <c r="F1025" s="59"/>
      <c r="G1025" s="59"/>
      <c r="H1025" s="59"/>
      <c r="I1025" s="59"/>
      <c r="J1025" s="59"/>
      <c r="K1025" s="59"/>
      <c r="L1025" s="59"/>
      <c r="M1025" s="59"/>
      <c r="N1025" s="59"/>
      <c r="O1025" s="59"/>
      <c r="P1025" s="59"/>
      <c r="Q1025" s="59"/>
      <c r="R1025" s="59"/>
      <c r="S1025" s="59"/>
      <c r="T1025" s="59"/>
      <c r="U1025" s="59"/>
      <c r="V1025" s="59"/>
      <c r="W1025" s="59"/>
      <c r="X1025" s="59"/>
    </row>
    <row r="1026" spans="1:24" ht="12.75" customHeight="1" x14ac:dyDescent="0.2">
      <c r="A1026" s="59"/>
      <c r="B1026" s="59"/>
      <c r="C1026" s="59"/>
      <c r="D1026" s="59"/>
      <c r="E1026" s="59"/>
      <c r="F1026" s="59"/>
      <c r="G1026" s="59"/>
      <c r="H1026" s="59"/>
      <c r="I1026" s="59"/>
      <c r="J1026" s="59"/>
      <c r="K1026" s="59"/>
      <c r="L1026" s="59"/>
      <c r="M1026" s="59"/>
      <c r="N1026" s="59"/>
      <c r="O1026" s="59"/>
      <c r="P1026" s="59"/>
      <c r="Q1026" s="59"/>
      <c r="R1026" s="59"/>
      <c r="S1026" s="59"/>
      <c r="T1026" s="59"/>
      <c r="U1026" s="59"/>
      <c r="V1026" s="59"/>
      <c r="W1026" s="59"/>
      <c r="X1026" s="59"/>
    </row>
    <row r="1027" spans="1:24" ht="12.75" customHeight="1" x14ac:dyDescent="0.2">
      <c r="A1027" s="59"/>
      <c r="B1027" s="59"/>
      <c r="C1027" s="59"/>
      <c r="D1027" s="59"/>
      <c r="E1027" s="59"/>
      <c r="F1027" s="59"/>
      <c r="G1027" s="59"/>
      <c r="H1027" s="59"/>
      <c r="I1027" s="59"/>
      <c r="J1027" s="59"/>
      <c r="K1027" s="59"/>
      <c r="L1027" s="59"/>
      <c r="M1027" s="59"/>
      <c r="N1027" s="59"/>
      <c r="O1027" s="59"/>
      <c r="P1027" s="59"/>
      <c r="Q1027" s="59"/>
      <c r="R1027" s="59"/>
      <c r="S1027" s="59"/>
      <c r="T1027" s="59"/>
      <c r="U1027" s="59"/>
      <c r="V1027" s="59"/>
      <c r="W1027" s="59"/>
      <c r="X1027" s="59"/>
    </row>
    <row r="1028" spans="1:24" ht="12.75" customHeight="1" x14ac:dyDescent="0.2">
      <c r="A1028" s="59"/>
      <c r="B1028" s="59"/>
      <c r="C1028" s="59"/>
      <c r="D1028" s="59"/>
      <c r="E1028" s="59"/>
      <c r="F1028" s="59"/>
      <c r="G1028" s="59"/>
      <c r="H1028" s="59"/>
      <c r="I1028" s="59"/>
      <c r="J1028" s="59"/>
      <c r="K1028" s="59"/>
      <c r="L1028" s="59"/>
      <c r="M1028" s="59"/>
      <c r="N1028" s="59"/>
      <c r="O1028" s="59"/>
      <c r="P1028" s="59"/>
      <c r="Q1028" s="59"/>
      <c r="R1028" s="59"/>
      <c r="S1028" s="59"/>
      <c r="T1028" s="59"/>
      <c r="U1028" s="59"/>
      <c r="V1028" s="59"/>
      <c r="W1028" s="59"/>
      <c r="X1028" s="59"/>
    </row>
    <row r="1029" spans="1:24" ht="12.75" customHeight="1" x14ac:dyDescent="0.2">
      <c r="A1029" s="59"/>
      <c r="B1029" s="59"/>
      <c r="C1029" s="59"/>
      <c r="D1029" s="59"/>
      <c r="E1029" s="59"/>
      <c r="F1029" s="59"/>
      <c r="G1029" s="59"/>
      <c r="H1029" s="59"/>
      <c r="I1029" s="59"/>
      <c r="J1029" s="59"/>
      <c r="K1029" s="59"/>
      <c r="L1029" s="59"/>
      <c r="M1029" s="59"/>
      <c r="N1029" s="59"/>
      <c r="O1029" s="59"/>
      <c r="P1029" s="59"/>
      <c r="Q1029" s="59"/>
      <c r="R1029" s="59"/>
      <c r="S1029" s="59"/>
      <c r="T1029" s="59"/>
      <c r="U1029" s="59"/>
      <c r="V1029" s="59"/>
      <c r="W1029" s="59"/>
      <c r="X1029" s="59"/>
    </row>
    <row r="1030" spans="1:24" ht="12.75" customHeight="1" x14ac:dyDescent="0.2">
      <c r="A1030" s="59"/>
      <c r="B1030" s="59"/>
      <c r="C1030" s="59"/>
      <c r="D1030" s="59"/>
      <c r="E1030" s="59"/>
      <c r="F1030" s="59"/>
      <c r="G1030" s="59"/>
      <c r="H1030" s="59"/>
      <c r="I1030" s="59"/>
      <c r="J1030" s="59"/>
      <c r="K1030" s="59"/>
      <c r="L1030" s="59"/>
      <c r="M1030" s="59"/>
      <c r="N1030" s="59"/>
      <c r="O1030" s="59"/>
      <c r="P1030" s="59"/>
      <c r="Q1030" s="59"/>
      <c r="R1030" s="59"/>
      <c r="S1030" s="59"/>
      <c r="T1030" s="59"/>
      <c r="U1030" s="59"/>
      <c r="V1030" s="59"/>
      <c r="W1030" s="59"/>
      <c r="X1030" s="59"/>
    </row>
    <row r="1031" spans="1:24" ht="12.75" customHeight="1" x14ac:dyDescent="0.2">
      <c r="A1031" s="59"/>
      <c r="B1031" s="59"/>
      <c r="C1031" s="59"/>
      <c r="D1031" s="59"/>
      <c r="E1031" s="59"/>
      <c r="F1031" s="59"/>
      <c r="G1031" s="59"/>
      <c r="H1031" s="59"/>
      <c r="I1031" s="59"/>
      <c r="J1031" s="59"/>
      <c r="K1031" s="59"/>
      <c r="L1031" s="59"/>
      <c r="M1031" s="59"/>
      <c r="N1031" s="59"/>
      <c r="O1031" s="59"/>
      <c r="P1031" s="59"/>
      <c r="Q1031" s="59"/>
      <c r="R1031" s="59"/>
      <c r="S1031" s="59"/>
      <c r="T1031" s="59"/>
      <c r="U1031" s="59"/>
      <c r="V1031" s="59"/>
      <c r="W1031" s="59"/>
      <c r="X1031" s="59"/>
    </row>
    <row r="1032" spans="1:24" ht="12.75" customHeight="1" x14ac:dyDescent="0.2">
      <c r="A1032" s="59"/>
      <c r="B1032" s="59"/>
      <c r="C1032" s="59"/>
      <c r="D1032" s="59"/>
      <c r="E1032" s="59"/>
      <c r="F1032" s="59"/>
      <c r="G1032" s="59"/>
      <c r="H1032" s="59"/>
      <c r="I1032" s="59"/>
      <c r="J1032" s="59"/>
      <c r="K1032" s="59"/>
      <c r="L1032" s="59"/>
      <c r="M1032" s="59"/>
      <c r="N1032" s="59"/>
      <c r="O1032" s="59"/>
      <c r="P1032" s="59"/>
      <c r="Q1032" s="59"/>
      <c r="R1032" s="59"/>
      <c r="S1032" s="59"/>
      <c r="T1032" s="59"/>
      <c r="U1032" s="59"/>
      <c r="V1032" s="59"/>
      <c r="W1032" s="59"/>
      <c r="X1032" s="59"/>
    </row>
    <row r="1033" spans="1:24" ht="12.75" customHeight="1" x14ac:dyDescent="0.2">
      <c r="A1033" s="59"/>
      <c r="B1033" s="59"/>
      <c r="C1033" s="59"/>
      <c r="D1033" s="59"/>
      <c r="E1033" s="59"/>
      <c r="F1033" s="59"/>
      <c r="G1033" s="59"/>
      <c r="H1033" s="59"/>
      <c r="I1033" s="59"/>
      <c r="J1033" s="59"/>
      <c r="K1033" s="59"/>
      <c r="L1033" s="59"/>
      <c r="M1033" s="59"/>
      <c r="N1033" s="59"/>
      <c r="O1033" s="59"/>
      <c r="P1033" s="59"/>
      <c r="Q1033" s="59"/>
      <c r="R1033" s="59"/>
      <c r="S1033" s="59"/>
      <c r="T1033" s="59"/>
      <c r="U1033" s="59"/>
      <c r="V1033" s="59"/>
      <c r="W1033" s="59"/>
      <c r="X1033" s="59"/>
    </row>
    <row r="1034" spans="1:24" ht="12.75" customHeight="1" x14ac:dyDescent="0.2">
      <c r="A1034" s="59"/>
      <c r="B1034" s="59"/>
      <c r="C1034" s="59"/>
      <c r="D1034" s="59"/>
      <c r="E1034" s="59"/>
      <c r="F1034" s="59"/>
      <c r="G1034" s="59"/>
      <c r="H1034" s="59"/>
      <c r="I1034" s="59"/>
      <c r="J1034" s="59"/>
      <c r="K1034" s="59"/>
      <c r="L1034" s="59"/>
      <c r="M1034" s="59"/>
      <c r="N1034" s="59"/>
      <c r="O1034" s="59"/>
      <c r="P1034" s="59"/>
      <c r="Q1034" s="59"/>
      <c r="R1034" s="59"/>
      <c r="S1034" s="59"/>
      <c r="T1034" s="59"/>
      <c r="U1034" s="59"/>
      <c r="V1034" s="59"/>
      <c r="W1034" s="59"/>
      <c r="X1034" s="59"/>
    </row>
    <row r="1035" spans="1:24" ht="12.75" customHeight="1" x14ac:dyDescent="0.2">
      <c r="A1035" s="59"/>
      <c r="B1035" s="59"/>
      <c r="C1035" s="59"/>
      <c r="D1035" s="59"/>
      <c r="E1035" s="59"/>
      <c r="F1035" s="59"/>
      <c r="G1035" s="59"/>
      <c r="H1035" s="59"/>
      <c r="I1035" s="59"/>
      <c r="J1035" s="59"/>
      <c r="K1035" s="59"/>
      <c r="L1035" s="59"/>
      <c r="M1035" s="59"/>
      <c r="N1035" s="59"/>
      <c r="O1035" s="59"/>
      <c r="P1035" s="59"/>
      <c r="Q1035" s="59"/>
      <c r="R1035" s="59"/>
      <c r="S1035" s="59"/>
      <c r="T1035" s="59"/>
      <c r="U1035" s="59"/>
      <c r="V1035" s="59"/>
      <c r="W1035" s="59"/>
      <c r="X1035" s="59"/>
    </row>
    <row r="1036" spans="1:24" ht="12.75" customHeight="1" x14ac:dyDescent="0.2">
      <c r="A1036" s="59"/>
      <c r="B1036" s="59"/>
      <c r="C1036" s="59"/>
      <c r="D1036" s="59"/>
      <c r="E1036" s="59"/>
      <c r="F1036" s="59"/>
      <c r="G1036" s="59"/>
      <c r="H1036" s="59"/>
      <c r="I1036" s="59"/>
      <c r="J1036" s="59"/>
      <c r="K1036" s="59"/>
      <c r="L1036" s="59"/>
      <c r="M1036" s="59"/>
      <c r="N1036" s="59"/>
      <c r="O1036" s="59"/>
      <c r="P1036" s="59"/>
      <c r="Q1036" s="59"/>
      <c r="R1036" s="59"/>
      <c r="S1036" s="59"/>
      <c r="T1036" s="59"/>
      <c r="U1036" s="59"/>
      <c r="V1036" s="59"/>
      <c r="W1036" s="59"/>
      <c r="X1036" s="59"/>
    </row>
    <row r="1037" spans="1:24" ht="12.75" customHeight="1" x14ac:dyDescent="0.2">
      <c r="A1037" s="59"/>
      <c r="B1037" s="59"/>
      <c r="C1037" s="59"/>
      <c r="D1037" s="59"/>
      <c r="E1037" s="59"/>
      <c r="F1037" s="59"/>
      <c r="G1037" s="59"/>
      <c r="H1037" s="59"/>
      <c r="I1037" s="59"/>
      <c r="J1037" s="59"/>
      <c r="K1037" s="59"/>
      <c r="L1037" s="59"/>
      <c r="M1037" s="59"/>
      <c r="N1037" s="59"/>
      <c r="O1037" s="59"/>
      <c r="P1037" s="59"/>
      <c r="Q1037" s="59"/>
      <c r="R1037" s="59"/>
      <c r="S1037" s="59"/>
      <c r="T1037" s="59"/>
      <c r="U1037" s="59"/>
      <c r="V1037" s="59"/>
      <c r="W1037" s="59"/>
      <c r="X1037" s="59"/>
    </row>
    <row r="1038" spans="1:24" ht="12.75" customHeight="1" x14ac:dyDescent="0.2">
      <c r="A1038" s="59"/>
      <c r="B1038" s="59"/>
      <c r="C1038" s="59"/>
      <c r="D1038" s="59"/>
      <c r="E1038" s="59"/>
      <c r="F1038" s="59"/>
      <c r="G1038" s="59"/>
      <c r="H1038" s="59"/>
      <c r="I1038" s="59"/>
      <c r="J1038" s="59"/>
      <c r="K1038" s="59"/>
      <c r="L1038" s="59"/>
      <c r="M1038" s="59"/>
      <c r="N1038" s="59"/>
      <c r="O1038" s="59"/>
      <c r="P1038" s="59"/>
      <c r="Q1038" s="59"/>
      <c r="R1038" s="59"/>
      <c r="S1038" s="59"/>
      <c r="T1038" s="59"/>
      <c r="U1038" s="59"/>
      <c r="V1038" s="59"/>
      <c r="W1038" s="59"/>
      <c r="X1038" s="59"/>
    </row>
    <row r="1039" spans="1:24" ht="12.75" customHeight="1" x14ac:dyDescent="0.2">
      <c r="A1039" s="59"/>
      <c r="B1039" s="59"/>
      <c r="C1039" s="59"/>
      <c r="D1039" s="59"/>
      <c r="E1039" s="59"/>
      <c r="F1039" s="59"/>
      <c r="G1039" s="59"/>
      <c r="H1039" s="59"/>
      <c r="I1039" s="59"/>
      <c r="J1039" s="59"/>
      <c r="K1039" s="59"/>
      <c r="L1039" s="59"/>
      <c r="M1039" s="59"/>
      <c r="N1039" s="59"/>
      <c r="O1039" s="59"/>
      <c r="P1039" s="59"/>
      <c r="Q1039" s="59"/>
      <c r="R1039" s="59"/>
      <c r="S1039" s="59"/>
      <c r="T1039" s="59"/>
      <c r="U1039" s="59"/>
      <c r="V1039" s="59"/>
      <c r="W1039" s="59"/>
      <c r="X1039" s="59"/>
    </row>
    <row r="1040" spans="1:24" ht="12.75" customHeight="1" x14ac:dyDescent="0.2">
      <c r="A1040" s="59"/>
      <c r="B1040" s="59"/>
      <c r="C1040" s="59"/>
      <c r="D1040" s="59"/>
      <c r="E1040" s="59"/>
      <c r="F1040" s="59"/>
      <c r="G1040" s="59"/>
      <c r="H1040" s="59"/>
      <c r="I1040" s="59"/>
      <c r="J1040" s="59"/>
      <c r="K1040" s="59"/>
      <c r="L1040" s="59"/>
      <c r="M1040" s="59"/>
      <c r="N1040" s="59"/>
      <c r="O1040" s="59"/>
      <c r="P1040" s="59"/>
      <c r="Q1040" s="59"/>
      <c r="R1040" s="59"/>
      <c r="S1040" s="59"/>
      <c r="T1040" s="59"/>
      <c r="U1040" s="59"/>
      <c r="V1040" s="59"/>
      <c r="W1040" s="59"/>
      <c r="X1040" s="59"/>
    </row>
    <row r="1041" spans="1:24" ht="12.75" customHeight="1" x14ac:dyDescent="0.2">
      <c r="A1041" s="59"/>
      <c r="B1041" s="59"/>
      <c r="C1041" s="59"/>
      <c r="D1041" s="59"/>
      <c r="E1041" s="59"/>
      <c r="F1041" s="59"/>
      <c r="G1041" s="59"/>
      <c r="H1041" s="59"/>
      <c r="I1041" s="59"/>
      <c r="J1041" s="59"/>
      <c r="K1041" s="59"/>
      <c r="L1041" s="59"/>
      <c r="M1041" s="59"/>
      <c r="N1041" s="59"/>
      <c r="O1041" s="59"/>
      <c r="P1041" s="59"/>
      <c r="Q1041" s="59"/>
      <c r="R1041" s="59"/>
      <c r="S1041" s="59"/>
      <c r="T1041" s="59"/>
      <c r="U1041" s="59"/>
      <c r="V1041" s="59"/>
      <c r="W1041" s="59"/>
      <c r="X1041" s="59"/>
    </row>
    <row r="1042" spans="1:24" ht="12.75" customHeight="1" x14ac:dyDescent="0.2">
      <c r="A1042" s="59"/>
      <c r="B1042" s="59"/>
      <c r="C1042" s="59"/>
      <c r="D1042" s="59"/>
      <c r="E1042" s="59"/>
      <c r="F1042" s="59"/>
      <c r="G1042" s="59"/>
      <c r="H1042" s="59"/>
      <c r="I1042" s="59"/>
      <c r="J1042" s="59"/>
      <c r="K1042" s="59"/>
      <c r="L1042" s="59"/>
      <c r="M1042" s="59"/>
      <c r="N1042" s="59"/>
      <c r="O1042" s="59"/>
      <c r="P1042" s="59"/>
      <c r="Q1042" s="59"/>
      <c r="R1042" s="59"/>
      <c r="S1042" s="59"/>
      <c r="T1042" s="59"/>
      <c r="U1042" s="59"/>
      <c r="V1042" s="59"/>
      <c r="W1042" s="59"/>
      <c r="X1042" s="59"/>
    </row>
    <row r="1043" spans="1:24" ht="12.75" customHeight="1" x14ac:dyDescent="0.2">
      <c r="A1043" s="59"/>
      <c r="B1043" s="59"/>
      <c r="C1043" s="59"/>
      <c r="D1043" s="59"/>
      <c r="E1043" s="59"/>
      <c r="F1043" s="59"/>
      <c r="G1043" s="59"/>
      <c r="H1043" s="59"/>
      <c r="I1043" s="59"/>
      <c r="J1043" s="59"/>
      <c r="K1043" s="59"/>
      <c r="L1043" s="59"/>
      <c r="M1043" s="59"/>
      <c r="N1043" s="59"/>
      <c r="O1043" s="59"/>
      <c r="P1043" s="59"/>
      <c r="Q1043" s="59"/>
      <c r="R1043" s="59"/>
      <c r="S1043" s="59"/>
      <c r="T1043" s="59"/>
      <c r="U1043" s="59"/>
      <c r="V1043" s="59"/>
      <c r="W1043" s="59"/>
      <c r="X1043" s="59"/>
    </row>
    <row r="1044" spans="1:24" ht="12.75" customHeight="1" x14ac:dyDescent="0.2">
      <c r="A1044" s="59"/>
      <c r="B1044" s="59"/>
      <c r="C1044" s="59"/>
      <c r="D1044" s="59"/>
      <c r="E1044" s="59"/>
      <c r="F1044" s="59"/>
      <c r="G1044" s="59"/>
      <c r="H1044" s="59"/>
      <c r="I1044" s="59"/>
      <c r="J1044" s="59"/>
      <c r="K1044" s="59"/>
      <c r="L1044" s="59"/>
      <c r="M1044" s="59"/>
      <c r="N1044" s="59"/>
      <c r="O1044" s="59"/>
      <c r="P1044" s="59"/>
      <c r="Q1044" s="59"/>
      <c r="R1044" s="59"/>
      <c r="S1044" s="59"/>
      <c r="T1044" s="59"/>
      <c r="U1044" s="59"/>
      <c r="V1044" s="59"/>
      <c r="W1044" s="59"/>
      <c r="X1044" s="59"/>
    </row>
    <row r="1045" spans="1:24" ht="12.75" customHeight="1" x14ac:dyDescent="0.2">
      <c r="A1045" s="59"/>
      <c r="B1045" s="59"/>
      <c r="C1045" s="59"/>
      <c r="D1045" s="59"/>
      <c r="E1045" s="59"/>
      <c r="F1045" s="59"/>
      <c r="G1045" s="59"/>
      <c r="H1045" s="59"/>
      <c r="I1045" s="59"/>
      <c r="J1045" s="59"/>
      <c r="K1045" s="59"/>
      <c r="L1045" s="59"/>
      <c r="M1045" s="59"/>
      <c r="N1045" s="59"/>
      <c r="O1045" s="59"/>
      <c r="P1045" s="59"/>
      <c r="Q1045" s="59"/>
      <c r="R1045" s="59"/>
      <c r="S1045" s="59"/>
      <c r="T1045" s="59"/>
      <c r="U1045" s="59"/>
      <c r="V1045" s="59"/>
      <c r="W1045" s="59"/>
      <c r="X1045" s="59"/>
    </row>
    <row r="1046" spans="1:24" ht="12.75" customHeight="1" x14ac:dyDescent="0.2">
      <c r="A1046" s="59"/>
      <c r="B1046" s="59"/>
      <c r="C1046" s="59"/>
      <c r="D1046" s="59"/>
      <c r="E1046" s="59"/>
      <c r="F1046" s="59"/>
      <c r="G1046" s="59"/>
      <c r="H1046" s="59"/>
      <c r="I1046" s="59"/>
      <c r="J1046" s="59"/>
      <c r="K1046" s="59"/>
      <c r="L1046" s="59"/>
      <c r="M1046" s="59"/>
      <c r="N1046" s="59"/>
      <c r="O1046" s="59"/>
      <c r="P1046" s="59"/>
      <c r="Q1046" s="59"/>
      <c r="R1046" s="59"/>
      <c r="S1046" s="59"/>
      <c r="T1046" s="59"/>
      <c r="U1046" s="59"/>
      <c r="V1046" s="59"/>
      <c r="W1046" s="59"/>
      <c r="X1046" s="59"/>
    </row>
    <row r="1047" spans="1:24" ht="12.75" customHeight="1" x14ac:dyDescent="0.2">
      <c r="A1047" s="59"/>
      <c r="B1047" s="59"/>
      <c r="C1047" s="59"/>
      <c r="D1047" s="59"/>
      <c r="E1047" s="59"/>
      <c r="F1047" s="59"/>
      <c r="G1047" s="59"/>
      <c r="H1047" s="59"/>
      <c r="I1047" s="59"/>
      <c r="J1047" s="59"/>
      <c r="K1047" s="59"/>
      <c r="L1047" s="59"/>
      <c r="M1047" s="59"/>
      <c r="N1047" s="59"/>
      <c r="O1047" s="59"/>
      <c r="P1047" s="59"/>
      <c r="Q1047" s="59"/>
      <c r="R1047" s="59"/>
      <c r="S1047" s="59"/>
      <c r="T1047" s="59"/>
      <c r="U1047" s="59"/>
      <c r="V1047" s="59"/>
      <c r="W1047" s="59"/>
      <c r="X1047" s="59"/>
    </row>
    <row r="1048" spans="1:24" ht="12.75" customHeight="1" x14ac:dyDescent="0.2">
      <c r="A1048" s="59"/>
      <c r="B1048" s="59"/>
      <c r="C1048" s="59"/>
      <c r="D1048" s="59"/>
      <c r="E1048" s="59"/>
      <c r="F1048" s="59"/>
      <c r="G1048" s="59"/>
      <c r="H1048" s="59"/>
      <c r="I1048" s="59"/>
      <c r="J1048" s="59"/>
      <c r="K1048" s="59"/>
      <c r="L1048" s="59"/>
      <c r="M1048" s="59"/>
      <c r="N1048" s="59"/>
      <c r="O1048" s="59"/>
      <c r="P1048" s="59"/>
      <c r="Q1048" s="59"/>
      <c r="R1048" s="59"/>
      <c r="S1048" s="59"/>
      <c r="T1048" s="59"/>
      <c r="U1048" s="59"/>
      <c r="V1048" s="59"/>
      <c r="W1048" s="59"/>
      <c r="X1048" s="59"/>
    </row>
    <row r="1049" spans="1:24" ht="12.75" customHeight="1" x14ac:dyDescent="0.2">
      <c r="A1049" s="59"/>
      <c r="B1049" s="59"/>
      <c r="C1049" s="59"/>
      <c r="D1049" s="59"/>
      <c r="E1049" s="59"/>
      <c r="F1049" s="59"/>
      <c r="G1049" s="59"/>
      <c r="H1049" s="59"/>
      <c r="I1049" s="59"/>
      <c r="J1049" s="59"/>
      <c r="K1049" s="59"/>
      <c r="L1049" s="59"/>
      <c r="M1049" s="59"/>
      <c r="N1049" s="59"/>
      <c r="O1049" s="59"/>
      <c r="P1049" s="59"/>
      <c r="Q1049" s="59"/>
      <c r="R1049" s="59"/>
      <c r="S1049" s="59"/>
      <c r="T1049" s="59"/>
      <c r="U1049" s="59"/>
      <c r="V1049" s="59"/>
      <c r="W1049" s="59"/>
      <c r="X1049" s="59"/>
    </row>
    <row r="1050" spans="1:24" ht="12.75" customHeight="1" x14ac:dyDescent="0.2">
      <c r="A1050" s="59"/>
      <c r="B1050" s="59"/>
      <c r="C1050" s="59"/>
      <c r="D1050" s="59"/>
      <c r="E1050" s="59"/>
      <c r="F1050" s="59"/>
      <c r="G1050" s="59"/>
      <c r="H1050" s="59"/>
      <c r="I1050" s="59"/>
      <c r="J1050" s="59"/>
      <c r="K1050" s="59"/>
      <c r="L1050" s="59"/>
      <c r="M1050" s="59"/>
      <c r="N1050" s="59"/>
      <c r="O1050" s="59"/>
      <c r="P1050" s="59"/>
      <c r="Q1050" s="59"/>
      <c r="R1050" s="59"/>
      <c r="S1050" s="59"/>
      <c r="T1050" s="59"/>
      <c r="U1050" s="59"/>
      <c r="V1050" s="59"/>
      <c r="W1050" s="59"/>
      <c r="X1050" s="59"/>
    </row>
    <row r="1051" spans="1:24" ht="12.75" customHeight="1" x14ac:dyDescent="0.2">
      <c r="A1051" s="59"/>
      <c r="B1051" s="59"/>
      <c r="C1051" s="59"/>
      <c r="D1051" s="59"/>
      <c r="E1051" s="59"/>
      <c r="F1051" s="59"/>
      <c r="G1051" s="59"/>
      <c r="H1051" s="59"/>
      <c r="I1051" s="59"/>
      <c r="J1051" s="59"/>
      <c r="K1051" s="59"/>
      <c r="L1051" s="59"/>
      <c r="M1051" s="59"/>
      <c r="N1051" s="59"/>
      <c r="O1051" s="59"/>
      <c r="P1051" s="59"/>
      <c r="Q1051" s="59"/>
      <c r="R1051" s="59"/>
      <c r="S1051" s="59"/>
      <c r="T1051" s="59"/>
      <c r="U1051" s="59"/>
      <c r="V1051" s="59"/>
      <c r="W1051" s="59"/>
      <c r="X1051" s="59"/>
    </row>
    <row r="1052" spans="1:24" ht="12.75" customHeight="1" x14ac:dyDescent="0.2">
      <c r="A1052" s="59"/>
      <c r="B1052" s="59"/>
      <c r="C1052" s="59"/>
      <c r="D1052" s="59"/>
      <c r="E1052" s="59"/>
      <c r="F1052" s="59"/>
      <c r="G1052" s="59"/>
      <c r="H1052" s="59"/>
      <c r="I1052" s="59"/>
      <c r="J1052" s="59"/>
      <c r="K1052" s="59"/>
      <c r="L1052" s="59"/>
      <c r="M1052" s="59"/>
      <c r="N1052" s="59"/>
      <c r="O1052" s="59"/>
      <c r="P1052" s="59"/>
      <c r="Q1052" s="59"/>
      <c r="R1052" s="59"/>
      <c r="S1052" s="59"/>
      <c r="T1052" s="59"/>
      <c r="U1052" s="59"/>
      <c r="V1052" s="59"/>
      <c r="W1052" s="59"/>
      <c r="X1052" s="59"/>
    </row>
    <row r="1053" spans="1:24" ht="12.75" customHeight="1" x14ac:dyDescent="0.2">
      <c r="A1053" s="59"/>
      <c r="B1053" s="59"/>
      <c r="C1053" s="59"/>
      <c r="D1053" s="59"/>
      <c r="E1053" s="59"/>
      <c r="F1053" s="59"/>
      <c r="G1053" s="59"/>
      <c r="H1053" s="59"/>
      <c r="I1053" s="59"/>
      <c r="J1053" s="59"/>
      <c r="K1053" s="59"/>
      <c r="L1053" s="59"/>
      <c r="M1053" s="59"/>
      <c r="N1053" s="59"/>
      <c r="O1053" s="59"/>
      <c r="P1053" s="59"/>
      <c r="Q1053" s="59"/>
      <c r="R1053" s="59"/>
      <c r="S1053" s="59"/>
      <c r="T1053" s="59"/>
      <c r="U1053" s="59"/>
      <c r="V1053" s="59"/>
      <c r="W1053" s="59"/>
      <c r="X1053" s="59"/>
    </row>
    <row r="1054" spans="1:24" ht="12.75" customHeight="1" x14ac:dyDescent="0.2">
      <c r="A1054" s="59"/>
      <c r="B1054" s="59"/>
      <c r="C1054" s="59"/>
      <c r="D1054" s="59"/>
      <c r="E1054" s="59"/>
      <c r="F1054" s="59"/>
      <c r="G1054" s="59"/>
      <c r="H1054" s="59"/>
      <c r="I1054" s="59"/>
      <c r="J1054" s="59"/>
      <c r="K1054" s="59"/>
      <c r="L1054" s="59"/>
      <c r="M1054" s="59"/>
      <c r="N1054" s="59"/>
      <c r="O1054" s="59"/>
      <c r="P1054" s="59"/>
      <c r="Q1054" s="59"/>
      <c r="R1054" s="59"/>
      <c r="S1054" s="59"/>
      <c r="T1054" s="59"/>
      <c r="U1054" s="59"/>
      <c r="V1054" s="59"/>
      <c r="W1054" s="59"/>
      <c r="X1054" s="59"/>
    </row>
    <row r="1055" spans="1:24" ht="12.75" customHeight="1" x14ac:dyDescent="0.2">
      <c r="A1055" s="59"/>
      <c r="B1055" s="59"/>
      <c r="C1055" s="59"/>
      <c r="D1055" s="59"/>
      <c r="E1055" s="59"/>
      <c r="F1055" s="59"/>
      <c r="G1055" s="59"/>
      <c r="H1055" s="59"/>
      <c r="I1055" s="59"/>
      <c r="J1055" s="59"/>
      <c r="K1055" s="59"/>
      <c r="L1055" s="59"/>
      <c r="M1055" s="59"/>
      <c r="N1055" s="59"/>
      <c r="O1055" s="59"/>
      <c r="P1055" s="59"/>
      <c r="Q1055" s="59"/>
      <c r="R1055" s="59"/>
      <c r="S1055" s="59"/>
      <c r="T1055" s="59"/>
      <c r="U1055" s="59"/>
      <c r="V1055" s="59"/>
      <c r="W1055" s="59"/>
      <c r="X1055" s="59"/>
    </row>
    <row r="1056" spans="1:24" ht="12.75" customHeight="1" x14ac:dyDescent="0.2">
      <c r="A1056" s="59"/>
      <c r="B1056" s="59"/>
      <c r="C1056" s="59"/>
      <c r="D1056" s="59"/>
      <c r="E1056" s="59"/>
      <c r="F1056" s="59"/>
      <c r="G1056" s="59"/>
      <c r="H1056" s="59"/>
      <c r="I1056" s="59"/>
      <c r="J1056" s="59"/>
      <c r="K1056" s="59"/>
      <c r="L1056" s="59"/>
      <c r="M1056" s="59"/>
      <c r="N1056" s="59"/>
      <c r="O1056" s="59"/>
      <c r="P1056" s="59"/>
      <c r="Q1056" s="59"/>
      <c r="R1056" s="59"/>
      <c r="S1056" s="59"/>
      <c r="T1056" s="59"/>
      <c r="U1056" s="59"/>
      <c r="V1056" s="59"/>
      <c r="W1056" s="59"/>
      <c r="X1056" s="59"/>
    </row>
    <row r="1057" spans="1:24" ht="12.75" customHeight="1" x14ac:dyDescent="0.2">
      <c r="A1057" s="59"/>
      <c r="B1057" s="59"/>
      <c r="C1057" s="59"/>
      <c r="D1057" s="59"/>
      <c r="E1057" s="59"/>
      <c r="F1057" s="59"/>
      <c r="G1057" s="59"/>
      <c r="H1057" s="59"/>
      <c r="I1057" s="59"/>
      <c r="J1057" s="59"/>
      <c r="K1057" s="59"/>
      <c r="L1057" s="59"/>
      <c r="M1057" s="59"/>
      <c r="N1057" s="59"/>
      <c r="O1057" s="59"/>
      <c r="P1057" s="59"/>
      <c r="Q1057" s="59"/>
      <c r="R1057" s="59"/>
      <c r="S1057" s="59"/>
      <c r="T1057" s="59"/>
      <c r="U1057" s="59"/>
      <c r="V1057" s="59"/>
      <c r="W1057" s="59"/>
      <c r="X1057" s="59"/>
    </row>
    <row r="1058" spans="1:24" ht="12.75" customHeight="1" x14ac:dyDescent="0.2">
      <c r="A1058" s="59"/>
      <c r="B1058" s="59"/>
      <c r="C1058" s="59"/>
      <c r="D1058" s="59"/>
      <c r="E1058" s="59"/>
      <c r="F1058" s="59"/>
      <c r="G1058" s="59"/>
      <c r="H1058" s="59"/>
      <c r="I1058" s="59"/>
      <c r="J1058" s="59"/>
      <c r="K1058" s="59"/>
      <c r="L1058" s="59"/>
      <c r="M1058" s="59"/>
      <c r="N1058" s="59"/>
      <c r="O1058" s="59"/>
      <c r="P1058" s="59"/>
      <c r="Q1058" s="59"/>
      <c r="R1058" s="59"/>
      <c r="S1058" s="59"/>
      <c r="T1058" s="59"/>
      <c r="U1058" s="59"/>
      <c r="V1058" s="59"/>
      <c r="W1058" s="59"/>
      <c r="X1058" s="59"/>
    </row>
    <row r="1059" spans="1:24" ht="12.75" customHeight="1" x14ac:dyDescent="0.2">
      <c r="A1059" s="59"/>
      <c r="B1059" s="59"/>
      <c r="C1059" s="59"/>
      <c r="D1059" s="59"/>
      <c r="E1059" s="59"/>
      <c r="F1059" s="59"/>
      <c r="G1059" s="59"/>
      <c r="H1059" s="59"/>
      <c r="I1059" s="59"/>
      <c r="J1059" s="59"/>
      <c r="K1059" s="59"/>
      <c r="L1059" s="59"/>
      <c r="M1059" s="59"/>
      <c r="N1059" s="59"/>
      <c r="O1059" s="59"/>
      <c r="P1059" s="59"/>
      <c r="Q1059" s="59"/>
      <c r="R1059" s="59"/>
      <c r="S1059" s="59"/>
      <c r="T1059" s="59"/>
      <c r="U1059" s="59"/>
      <c r="V1059" s="59"/>
      <c r="W1059" s="59"/>
      <c r="X1059" s="59"/>
    </row>
    <row r="1060" spans="1:24" ht="12.75" customHeight="1" x14ac:dyDescent="0.2">
      <c r="A1060" s="59"/>
      <c r="B1060" s="59"/>
      <c r="C1060" s="59"/>
      <c r="D1060" s="59"/>
      <c r="E1060" s="59"/>
      <c r="F1060" s="59"/>
      <c r="G1060" s="59"/>
      <c r="H1060" s="59"/>
      <c r="I1060" s="59"/>
      <c r="J1060" s="59"/>
      <c r="K1060" s="59"/>
      <c r="L1060" s="59"/>
      <c r="M1060" s="59"/>
      <c r="N1060" s="59"/>
      <c r="O1060" s="59"/>
      <c r="P1060" s="59"/>
      <c r="Q1060" s="59"/>
      <c r="R1060" s="59"/>
      <c r="S1060" s="59"/>
      <c r="T1060" s="59"/>
      <c r="U1060" s="59"/>
      <c r="V1060" s="59"/>
      <c r="W1060" s="59"/>
      <c r="X1060" s="59"/>
    </row>
    <row r="1061" spans="1:24" ht="12.75" customHeight="1" x14ac:dyDescent="0.2">
      <c r="A1061" s="59"/>
      <c r="B1061" s="59"/>
      <c r="C1061" s="59"/>
      <c r="D1061" s="59"/>
      <c r="E1061" s="59"/>
      <c r="F1061" s="59"/>
      <c r="G1061" s="59"/>
      <c r="H1061" s="59"/>
      <c r="I1061" s="59"/>
      <c r="J1061" s="59"/>
      <c r="K1061" s="59"/>
      <c r="L1061" s="59"/>
      <c r="M1061" s="59"/>
      <c r="N1061" s="59"/>
      <c r="O1061" s="59"/>
      <c r="P1061" s="59"/>
      <c r="Q1061" s="59"/>
      <c r="R1061" s="59"/>
      <c r="S1061" s="59"/>
      <c r="T1061" s="59"/>
      <c r="U1061" s="59"/>
      <c r="V1061" s="59"/>
      <c r="W1061" s="59"/>
      <c r="X1061" s="59"/>
    </row>
    <row r="1062" spans="1:24" ht="12.75" customHeight="1" x14ac:dyDescent="0.2">
      <c r="A1062" s="59"/>
      <c r="B1062" s="59"/>
      <c r="C1062" s="59"/>
      <c r="D1062" s="59"/>
      <c r="E1062" s="59"/>
      <c r="F1062" s="59"/>
      <c r="G1062" s="59"/>
      <c r="H1062" s="59"/>
      <c r="I1062" s="59"/>
      <c r="J1062" s="59"/>
      <c r="K1062" s="59"/>
      <c r="L1062" s="59"/>
      <c r="M1062" s="59"/>
      <c r="N1062" s="59"/>
      <c r="O1062" s="59"/>
      <c r="P1062" s="59"/>
      <c r="Q1062" s="59"/>
      <c r="R1062" s="59"/>
      <c r="S1062" s="59"/>
      <c r="T1062" s="59"/>
      <c r="U1062" s="59"/>
      <c r="V1062" s="59"/>
      <c r="W1062" s="59"/>
      <c r="X1062" s="59"/>
    </row>
    <row r="1063" spans="1:24" ht="12.75" customHeight="1" x14ac:dyDescent="0.2">
      <c r="A1063" s="59"/>
      <c r="B1063" s="59"/>
      <c r="C1063" s="59"/>
      <c r="D1063" s="59"/>
      <c r="E1063" s="59"/>
      <c r="F1063" s="59"/>
      <c r="G1063" s="59"/>
      <c r="H1063" s="59"/>
      <c r="I1063" s="59"/>
      <c r="J1063" s="59"/>
      <c r="K1063" s="59"/>
      <c r="L1063" s="59"/>
      <c r="M1063" s="59"/>
      <c r="N1063" s="59"/>
      <c r="O1063" s="59"/>
      <c r="P1063" s="59"/>
      <c r="Q1063" s="59"/>
      <c r="R1063" s="59"/>
      <c r="S1063" s="59"/>
      <c r="T1063" s="59"/>
      <c r="U1063" s="59"/>
      <c r="V1063" s="59"/>
      <c r="W1063" s="59"/>
      <c r="X1063" s="59"/>
    </row>
    <row r="1064" spans="1:24" ht="12.75" customHeight="1" x14ac:dyDescent="0.2">
      <c r="A1064" s="59"/>
      <c r="B1064" s="59"/>
      <c r="C1064" s="59"/>
      <c r="D1064" s="59"/>
      <c r="E1064" s="59"/>
      <c r="F1064" s="59"/>
      <c r="G1064" s="59"/>
      <c r="H1064" s="59"/>
      <c r="I1064" s="59"/>
      <c r="J1064" s="59"/>
      <c r="K1064" s="59"/>
      <c r="L1064" s="59"/>
      <c r="M1064" s="59"/>
      <c r="N1064" s="59"/>
      <c r="O1064" s="59"/>
      <c r="P1064" s="59"/>
      <c r="Q1064" s="59"/>
      <c r="R1064" s="59"/>
      <c r="S1064" s="59"/>
      <c r="T1064" s="59"/>
      <c r="U1064" s="59"/>
      <c r="V1064" s="59"/>
      <c r="W1064" s="59"/>
      <c r="X1064" s="59"/>
    </row>
    <row r="1065" spans="1:24" ht="12.75" customHeight="1" x14ac:dyDescent="0.2">
      <c r="A1065" s="59"/>
      <c r="B1065" s="59"/>
      <c r="C1065" s="59"/>
      <c r="D1065" s="59"/>
      <c r="E1065" s="59"/>
      <c r="F1065" s="59"/>
      <c r="G1065" s="59"/>
      <c r="H1065" s="59"/>
      <c r="I1065" s="59"/>
      <c r="J1065" s="59"/>
      <c r="K1065" s="59"/>
      <c r="L1065" s="59"/>
      <c r="M1065" s="59"/>
      <c r="N1065" s="59"/>
      <c r="O1065" s="59"/>
      <c r="P1065" s="59"/>
      <c r="Q1065" s="59"/>
      <c r="R1065" s="59"/>
      <c r="S1065" s="59"/>
      <c r="T1065" s="59"/>
      <c r="U1065" s="59"/>
      <c r="V1065" s="59"/>
      <c r="W1065" s="59"/>
      <c r="X1065" s="59"/>
    </row>
    <row r="1066" spans="1:24" ht="12.75" customHeight="1" x14ac:dyDescent="0.2">
      <c r="A1066" s="59"/>
      <c r="B1066" s="59"/>
      <c r="C1066" s="59"/>
      <c r="D1066" s="59"/>
      <c r="E1066" s="59"/>
      <c r="F1066" s="59"/>
      <c r="G1066" s="59"/>
      <c r="H1066" s="59"/>
      <c r="I1066" s="59"/>
      <c r="J1066" s="59"/>
      <c r="K1066" s="59"/>
      <c r="L1066" s="59"/>
      <c r="M1066" s="59"/>
      <c r="N1066" s="59"/>
      <c r="O1066" s="59"/>
      <c r="P1066" s="59"/>
      <c r="Q1066" s="59"/>
      <c r="R1066" s="59"/>
      <c r="S1066" s="59"/>
      <c r="T1066" s="59"/>
      <c r="U1066" s="59"/>
      <c r="V1066" s="59"/>
      <c r="W1066" s="59"/>
      <c r="X1066" s="59"/>
    </row>
    <row r="1067" spans="1:24" ht="12.75" customHeight="1" x14ac:dyDescent="0.2">
      <c r="A1067" s="59"/>
      <c r="B1067" s="59"/>
      <c r="C1067" s="59"/>
      <c r="D1067" s="59"/>
      <c r="E1067" s="59"/>
      <c r="F1067" s="59"/>
      <c r="G1067" s="59"/>
      <c r="H1067" s="59"/>
      <c r="I1067" s="59"/>
      <c r="J1067" s="59"/>
      <c r="K1067" s="59"/>
      <c r="L1067" s="59"/>
      <c r="M1067" s="59"/>
      <c r="N1067" s="59"/>
      <c r="O1067" s="59"/>
      <c r="P1067" s="59"/>
      <c r="Q1067" s="59"/>
      <c r="R1067" s="59"/>
      <c r="S1067" s="59"/>
      <c r="T1067" s="59"/>
      <c r="U1067" s="59"/>
      <c r="V1067" s="59"/>
      <c r="W1067" s="59"/>
      <c r="X1067" s="59"/>
    </row>
    <row r="1068" spans="1:24" ht="12.75" customHeight="1" x14ac:dyDescent="0.2">
      <c r="A1068" s="59"/>
      <c r="B1068" s="59"/>
      <c r="C1068" s="59"/>
      <c r="D1068" s="59"/>
      <c r="E1068" s="59"/>
      <c r="F1068" s="59"/>
      <c r="G1068" s="59"/>
      <c r="H1068" s="59"/>
      <c r="I1068" s="59"/>
      <c r="J1068" s="59"/>
      <c r="K1068" s="59"/>
      <c r="L1068" s="59"/>
      <c r="M1068" s="59"/>
      <c r="N1068" s="59"/>
      <c r="O1068" s="59"/>
      <c r="P1068" s="59"/>
      <c r="Q1068" s="59"/>
      <c r="R1068" s="59"/>
      <c r="S1068" s="59"/>
      <c r="T1068" s="59"/>
      <c r="U1068" s="59"/>
      <c r="V1068" s="59"/>
      <c r="W1068" s="59"/>
      <c r="X1068" s="59"/>
    </row>
    <row r="1069" spans="1:24" ht="12.75" customHeight="1" x14ac:dyDescent="0.2">
      <c r="A1069" s="59"/>
      <c r="B1069" s="59"/>
      <c r="C1069" s="59"/>
      <c r="D1069" s="59"/>
      <c r="E1069" s="59"/>
      <c r="F1069" s="59"/>
      <c r="G1069" s="59"/>
      <c r="H1069" s="59"/>
      <c r="I1069" s="59"/>
      <c r="J1069" s="59"/>
      <c r="K1069" s="59"/>
      <c r="L1069" s="59"/>
      <c r="M1069" s="59"/>
      <c r="N1069" s="59"/>
      <c r="O1069" s="59"/>
      <c r="P1069" s="59"/>
      <c r="Q1069" s="59"/>
      <c r="R1069" s="59"/>
      <c r="S1069" s="59"/>
      <c r="T1069" s="59"/>
      <c r="U1069" s="59"/>
      <c r="V1069" s="59"/>
      <c r="W1069" s="59"/>
      <c r="X1069" s="59"/>
    </row>
    <row r="1070" spans="1:24" ht="12.75" customHeight="1" x14ac:dyDescent="0.2">
      <c r="A1070" s="59"/>
      <c r="B1070" s="59"/>
      <c r="C1070" s="59"/>
      <c r="D1070" s="59"/>
      <c r="E1070" s="59"/>
      <c r="F1070" s="59"/>
      <c r="G1070" s="59"/>
      <c r="H1070" s="59"/>
      <c r="I1070" s="59"/>
      <c r="J1070" s="59"/>
      <c r="K1070" s="59"/>
      <c r="L1070" s="59"/>
      <c r="M1070" s="59"/>
      <c r="N1070" s="59"/>
      <c r="O1070" s="59"/>
      <c r="P1070" s="59"/>
      <c r="Q1070" s="59"/>
      <c r="R1070" s="59"/>
      <c r="S1070" s="59"/>
      <c r="T1070" s="59"/>
      <c r="U1070" s="59"/>
      <c r="V1070" s="59"/>
      <c r="W1070" s="59"/>
      <c r="X1070" s="59"/>
    </row>
    <row r="1071" spans="1:24" ht="12.75" customHeight="1" x14ac:dyDescent="0.2">
      <c r="A1071" s="59"/>
      <c r="B1071" s="59"/>
      <c r="C1071" s="59"/>
      <c r="D1071" s="59"/>
      <c r="E1071" s="59"/>
      <c r="F1071" s="59"/>
      <c r="G1071" s="59"/>
      <c r="H1071" s="59"/>
      <c r="I1071" s="59"/>
      <c r="J1071" s="59"/>
      <c r="K1071" s="59"/>
      <c r="L1071" s="59"/>
      <c r="M1071" s="59"/>
      <c r="N1071" s="59"/>
      <c r="O1071" s="59"/>
      <c r="P1071" s="59"/>
      <c r="Q1071" s="59"/>
      <c r="R1071" s="59"/>
      <c r="S1071" s="59"/>
      <c r="T1071" s="59"/>
      <c r="U1071" s="59"/>
      <c r="V1071" s="59"/>
      <c r="W1071" s="59"/>
      <c r="X1071" s="59"/>
    </row>
    <row r="1072" spans="1:24" ht="12.75" customHeight="1" x14ac:dyDescent="0.2">
      <c r="A1072" s="59"/>
      <c r="B1072" s="59"/>
      <c r="C1072" s="59"/>
      <c r="D1072" s="59"/>
      <c r="E1072" s="59"/>
      <c r="F1072" s="59"/>
      <c r="G1072" s="59"/>
      <c r="H1072" s="59"/>
      <c r="I1072" s="59"/>
      <c r="J1072" s="59"/>
      <c r="K1072" s="59"/>
      <c r="L1072" s="59"/>
      <c r="M1072" s="59"/>
      <c r="N1072" s="59"/>
      <c r="O1072" s="59"/>
      <c r="P1072" s="59"/>
      <c r="Q1072" s="59"/>
      <c r="R1072" s="59"/>
      <c r="S1072" s="59"/>
      <c r="T1072" s="59"/>
      <c r="U1072" s="59"/>
      <c r="V1072" s="59"/>
      <c r="W1072" s="59"/>
      <c r="X1072" s="59"/>
    </row>
    <row r="1073" spans="1:24" ht="12.75" customHeight="1" x14ac:dyDescent="0.2">
      <c r="A1073" s="59"/>
      <c r="B1073" s="59"/>
      <c r="C1073" s="59"/>
      <c r="D1073" s="59"/>
      <c r="E1073" s="59"/>
      <c r="F1073" s="59"/>
      <c r="G1073" s="59"/>
      <c r="H1073" s="59"/>
      <c r="I1073" s="59"/>
      <c r="J1073" s="59"/>
      <c r="K1073" s="59"/>
      <c r="L1073" s="59"/>
      <c r="M1073" s="59"/>
      <c r="N1073" s="59"/>
      <c r="O1073" s="59"/>
      <c r="P1073" s="59"/>
      <c r="Q1073" s="59"/>
      <c r="R1073" s="59"/>
      <c r="S1073" s="59"/>
      <c r="T1073" s="59"/>
      <c r="U1073" s="59"/>
      <c r="V1073" s="59"/>
      <c r="W1073" s="59"/>
      <c r="X1073" s="59"/>
    </row>
    <row r="1074" spans="1:24" ht="12.75" customHeight="1" x14ac:dyDescent="0.2">
      <c r="A1074" s="59"/>
      <c r="B1074" s="59"/>
      <c r="C1074" s="59"/>
      <c r="D1074" s="59"/>
      <c r="E1074" s="59"/>
      <c r="F1074" s="59"/>
      <c r="G1074" s="59"/>
      <c r="H1074" s="59"/>
      <c r="I1074" s="59"/>
      <c r="J1074" s="59"/>
      <c r="K1074" s="59"/>
      <c r="L1074" s="59"/>
      <c r="M1074" s="59"/>
      <c r="N1074" s="59"/>
      <c r="O1074" s="59"/>
      <c r="P1074" s="59"/>
      <c r="Q1074" s="59"/>
      <c r="R1074" s="59"/>
      <c r="S1074" s="59"/>
      <c r="T1074" s="59"/>
      <c r="U1074" s="59"/>
      <c r="V1074" s="59"/>
      <c r="W1074" s="59"/>
      <c r="X1074" s="59"/>
    </row>
    <row r="1075" spans="1:24" ht="12.75" customHeight="1" x14ac:dyDescent="0.2">
      <c r="A1075" s="59"/>
      <c r="B1075" s="59"/>
      <c r="C1075" s="59"/>
      <c r="D1075" s="59"/>
      <c r="E1075" s="59"/>
      <c r="F1075" s="59"/>
      <c r="G1075" s="59"/>
      <c r="H1075" s="59"/>
      <c r="I1075" s="59"/>
      <c r="J1075" s="59"/>
      <c r="K1075" s="59"/>
      <c r="L1075" s="59"/>
      <c r="M1075" s="59"/>
      <c r="N1075" s="59"/>
      <c r="O1075" s="59"/>
      <c r="P1075" s="59"/>
      <c r="Q1075" s="59"/>
      <c r="R1075" s="59"/>
      <c r="S1075" s="59"/>
      <c r="T1075" s="59"/>
      <c r="U1075" s="59"/>
      <c r="V1075" s="59"/>
      <c r="W1075" s="59"/>
      <c r="X1075" s="59"/>
    </row>
    <row r="1076" spans="1:24" ht="12.75" customHeight="1" x14ac:dyDescent="0.2">
      <c r="A1076" s="59"/>
      <c r="B1076" s="59"/>
      <c r="C1076" s="59"/>
      <c r="D1076" s="59"/>
      <c r="E1076" s="59"/>
      <c r="F1076" s="59"/>
      <c r="G1076" s="59"/>
      <c r="H1076" s="59"/>
      <c r="I1076" s="59"/>
      <c r="J1076" s="59"/>
      <c r="K1076" s="59"/>
      <c r="L1076" s="59"/>
      <c r="M1076" s="59"/>
      <c r="N1076" s="59"/>
      <c r="O1076" s="59"/>
      <c r="P1076" s="59"/>
      <c r="Q1076" s="59"/>
      <c r="R1076" s="59"/>
      <c r="S1076" s="59"/>
      <c r="T1076" s="59"/>
      <c r="U1076" s="59"/>
      <c r="V1076" s="59"/>
      <c r="W1076" s="59"/>
      <c r="X1076" s="59"/>
    </row>
    <row r="1077" spans="1:24" ht="12.75" customHeight="1" x14ac:dyDescent="0.2">
      <c r="A1077" s="59"/>
      <c r="B1077" s="59"/>
      <c r="C1077" s="59"/>
      <c r="D1077" s="59"/>
      <c r="E1077" s="59"/>
      <c r="F1077" s="59"/>
      <c r="G1077" s="59"/>
      <c r="H1077" s="59"/>
      <c r="I1077" s="59"/>
      <c r="J1077" s="59"/>
      <c r="K1077" s="59"/>
      <c r="L1077" s="59"/>
      <c r="M1077" s="59"/>
      <c r="N1077" s="59"/>
      <c r="O1077" s="59"/>
      <c r="P1077" s="59"/>
      <c r="Q1077" s="59"/>
      <c r="R1077" s="59"/>
      <c r="S1077" s="59"/>
      <c r="T1077" s="59"/>
      <c r="U1077" s="59"/>
      <c r="V1077" s="59"/>
      <c r="W1077" s="59"/>
      <c r="X1077" s="59"/>
    </row>
    <row r="1078" spans="1:24" ht="12.75" customHeight="1" x14ac:dyDescent="0.2">
      <c r="A1078" s="59"/>
      <c r="B1078" s="59"/>
      <c r="C1078" s="59"/>
      <c r="D1078" s="59"/>
      <c r="E1078" s="59"/>
      <c r="F1078" s="59"/>
      <c r="G1078" s="59"/>
      <c r="H1078" s="59"/>
      <c r="I1078" s="59"/>
      <c r="J1078" s="59"/>
      <c r="K1078" s="59"/>
      <c r="L1078" s="59"/>
      <c r="M1078" s="59"/>
      <c r="N1078" s="59"/>
      <c r="O1078" s="59"/>
      <c r="P1078" s="59"/>
      <c r="Q1078" s="59"/>
      <c r="R1078" s="59"/>
      <c r="S1078" s="59"/>
      <c r="T1078" s="59"/>
      <c r="U1078" s="59"/>
      <c r="V1078" s="59"/>
      <c r="W1078" s="59"/>
      <c r="X1078" s="59"/>
    </row>
    <row r="1079" spans="1:24" ht="12.75" customHeight="1" x14ac:dyDescent="0.2">
      <c r="A1079" s="59"/>
      <c r="B1079" s="59"/>
      <c r="C1079" s="59"/>
      <c r="D1079" s="59"/>
      <c r="E1079" s="59"/>
      <c r="F1079" s="59"/>
      <c r="G1079" s="59"/>
      <c r="H1079" s="59"/>
      <c r="I1079" s="59"/>
      <c r="J1079" s="59"/>
      <c r="K1079" s="59"/>
      <c r="L1079" s="59"/>
      <c r="M1079" s="59"/>
      <c r="N1079" s="59"/>
      <c r="O1079" s="59"/>
      <c r="P1079" s="59"/>
      <c r="Q1079" s="59"/>
      <c r="R1079" s="59"/>
      <c r="S1079" s="59"/>
      <c r="T1079" s="59"/>
      <c r="U1079" s="59"/>
      <c r="V1079" s="59"/>
      <c r="W1079" s="59"/>
      <c r="X1079" s="59"/>
    </row>
    <row r="1080" spans="1:24" ht="12.75" customHeight="1" x14ac:dyDescent="0.2">
      <c r="A1080" s="59"/>
      <c r="B1080" s="59"/>
      <c r="C1080" s="59"/>
      <c r="D1080" s="59"/>
      <c r="E1080" s="59"/>
      <c r="F1080" s="59"/>
      <c r="G1080" s="59"/>
      <c r="H1080" s="59"/>
      <c r="I1080" s="59"/>
      <c r="J1080" s="59"/>
      <c r="K1080" s="59"/>
      <c r="L1080" s="59"/>
      <c r="M1080" s="59"/>
      <c r="N1080" s="59"/>
      <c r="O1080" s="59"/>
      <c r="P1080" s="59"/>
      <c r="Q1080" s="59"/>
      <c r="R1080" s="59"/>
      <c r="S1080" s="59"/>
      <c r="T1080" s="59"/>
      <c r="U1080" s="59"/>
      <c r="V1080" s="59"/>
      <c r="W1080" s="59"/>
      <c r="X1080" s="59"/>
    </row>
    <row r="1081" spans="1:24" ht="12.75" customHeight="1" x14ac:dyDescent="0.2">
      <c r="A1081" s="59"/>
      <c r="B1081" s="59"/>
      <c r="C1081" s="59"/>
      <c r="D1081" s="59"/>
      <c r="E1081" s="59"/>
      <c r="F1081" s="59"/>
      <c r="G1081" s="59"/>
      <c r="H1081" s="59"/>
      <c r="I1081" s="59"/>
      <c r="J1081" s="59"/>
      <c r="K1081" s="59"/>
      <c r="L1081" s="59"/>
      <c r="M1081" s="59"/>
      <c r="N1081" s="59"/>
      <c r="O1081" s="59"/>
      <c r="P1081" s="59"/>
      <c r="Q1081" s="59"/>
      <c r="R1081" s="59"/>
      <c r="S1081" s="59"/>
      <c r="T1081" s="59"/>
      <c r="U1081" s="59"/>
      <c r="V1081" s="59"/>
      <c r="W1081" s="59"/>
      <c r="X1081" s="59"/>
    </row>
    <row r="1082" spans="1:24" ht="12.75" customHeight="1" x14ac:dyDescent="0.2">
      <c r="A1082" s="59"/>
      <c r="B1082" s="59"/>
      <c r="C1082" s="59"/>
      <c r="D1082" s="59"/>
      <c r="E1082" s="59"/>
      <c r="F1082" s="59"/>
      <c r="G1082" s="59"/>
      <c r="H1082" s="59"/>
      <c r="I1082" s="59"/>
      <c r="J1082" s="59"/>
      <c r="K1082" s="59"/>
      <c r="L1082" s="59"/>
      <c r="M1082" s="59"/>
      <c r="N1082" s="59"/>
      <c r="O1082" s="59"/>
      <c r="P1082" s="59"/>
      <c r="Q1082" s="59"/>
      <c r="R1082" s="59"/>
      <c r="S1082" s="59"/>
      <c r="T1082" s="59"/>
      <c r="U1082" s="59"/>
      <c r="V1082" s="59"/>
      <c r="W1082" s="59"/>
      <c r="X1082" s="59"/>
    </row>
    <row r="1083" spans="1:24" ht="12.75" customHeight="1" x14ac:dyDescent="0.2">
      <c r="A1083" s="59"/>
      <c r="B1083" s="59"/>
      <c r="C1083" s="59"/>
      <c r="D1083" s="59"/>
      <c r="E1083" s="59"/>
      <c r="F1083" s="59"/>
      <c r="G1083" s="59"/>
      <c r="H1083" s="59"/>
      <c r="I1083" s="59"/>
      <c r="J1083" s="59"/>
      <c r="K1083" s="59"/>
      <c r="L1083" s="59"/>
      <c r="M1083" s="59"/>
      <c r="N1083" s="59"/>
      <c r="O1083" s="59"/>
      <c r="P1083" s="59"/>
      <c r="Q1083" s="59"/>
      <c r="R1083" s="59"/>
      <c r="S1083" s="59"/>
      <c r="T1083" s="59"/>
      <c r="U1083" s="59"/>
      <c r="V1083" s="59"/>
      <c r="W1083" s="59"/>
      <c r="X1083" s="59"/>
    </row>
    <row r="1084" spans="1:24" ht="12.75" customHeight="1" x14ac:dyDescent="0.2">
      <c r="A1084" s="59"/>
      <c r="B1084" s="59"/>
      <c r="C1084" s="59"/>
      <c r="D1084" s="59"/>
      <c r="E1084" s="59"/>
      <c r="F1084" s="59"/>
      <c r="G1084" s="59"/>
      <c r="H1084" s="59"/>
      <c r="I1084" s="59"/>
      <c r="J1084" s="59"/>
      <c r="K1084" s="59"/>
      <c r="L1084" s="59"/>
      <c r="M1084" s="59"/>
      <c r="N1084" s="59"/>
      <c r="O1084" s="59"/>
      <c r="P1084" s="59"/>
      <c r="Q1084" s="59"/>
      <c r="R1084" s="59"/>
      <c r="S1084" s="59"/>
      <c r="T1084" s="59"/>
      <c r="U1084" s="59"/>
      <c r="V1084" s="59"/>
      <c r="W1084" s="59"/>
      <c r="X1084" s="59"/>
    </row>
    <row r="1085" spans="1:24" ht="12.75" customHeight="1" x14ac:dyDescent="0.2">
      <c r="A1085" s="59"/>
      <c r="B1085" s="59"/>
      <c r="C1085" s="59"/>
      <c r="D1085" s="59"/>
      <c r="E1085" s="59"/>
      <c r="F1085" s="59"/>
      <c r="G1085" s="59"/>
      <c r="H1085" s="59"/>
      <c r="I1085" s="59"/>
      <c r="J1085" s="59"/>
      <c r="K1085" s="59"/>
      <c r="L1085" s="59"/>
      <c r="M1085" s="59"/>
      <c r="N1085" s="59"/>
      <c r="O1085" s="59"/>
      <c r="P1085" s="59"/>
      <c r="Q1085" s="59"/>
      <c r="R1085" s="59"/>
      <c r="S1085" s="59"/>
      <c r="T1085" s="59"/>
      <c r="U1085" s="59"/>
      <c r="V1085" s="59"/>
      <c r="W1085" s="59"/>
      <c r="X1085" s="59"/>
    </row>
    <row r="1086" spans="1:24" ht="12.75" customHeight="1" x14ac:dyDescent="0.2">
      <c r="A1086" s="59"/>
      <c r="B1086" s="59"/>
      <c r="C1086" s="59"/>
      <c r="D1086" s="59"/>
      <c r="E1086" s="59"/>
      <c r="F1086" s="59"/>
      <c r="G1086" s="59"/>
      <c r="H1086" s="59"/>
      <c r="I1086" s="59"/>
      <c r="J1086" s="59"/>
      <c r="K1086" s="59"/>
      <c r="L1086" s="59"/>
      <c r="M1086" s="59"/>
      <c r="N1086" s="59"/>
      <c r="O1086" s="59"/>
      <c r="P1086" s="59"/>
      <c r="Q1086" s="59"/>
      <c r="R1086" s="59"/>
      <c r="S1086" s="59"/>
      <c r="T1086" s="59"/>
      <c r="U1086" s="59"/>
      <c r="V1086" s="59"/>
      <c r="W1086" s="59"/>
      <c r="X1086" s="59"/>
    </row>
    <row r="1087" spans="1:24" ht="12.75" customHeight="1" x14ac:dyDescent="0.2">
      <c r="A1087" s="59"/>
      <c r="B1087" s="59"/>
      <c r="C1087" s="59"/>
      <c r="D1087" s="59"/>
      <c r="E1087" s="59"/>
      <c r="F1087" s="59"/>
      <c r="G1087" s="59"/>
      <c r="H1087" s="59"/>
      <c r="I1087" s="59"/>
      <c r="J1087" s="59"/>
      <c r="K1087" s="59"/>
      <c r="L1087" s="59"/>
      <c r="M1087" s="59"/>
      <c r="N1087" s="59"/>
      <c r="O1087" s="59"/>
      <c r="P1087" s="59"/>
      <c r="Q1087" s="59"/>
      <c r="R1087" s="59"/>
      <c r="S1087" s="59"/>
      <c r="T1087" s="59"/>
      <c r="U1087" s="59"/>
      <c r="V1087" s="59"/>
      <c r="W1087" s="59"/>
      <c r="X1087" s="59"/>
    </row>
    <row r="1088" spans="1:24" ht="12.75" customHeight="1" x14ac:dyDescent="0.2">
      <c r="A1088" s="59"/>
      <c r="B1088" s="59"/>
      <c r="C1088" s="59"/>
      <c r="D1088" s="59"/>
      <c r="E1088" s="59"/>
      <c r="F1088" s="59"/>
      <c r="G1088" s="59"/>
      <c r="H1088" s="59"/>
      <c r="I1088" s="59"/>
      <c r="J1088" s="59"/>
      <c r="K1088" s="59"/>
      <c r="L1088" s="59"/>
      <c r="M1088" s="59"/>
      <c r="N1088" s="59"/>
      <c r="O1088" s="59"/>
      <c r="P1088" s="59"/>
      <c r="Q1088" s="59"/>
      <c r="R1088" s="59"/>
      <c r="S1088" s="59"/>
      <c r="T1088" s="59"/>
      <c r="U1088" s="59"/>
      <c r="V1088" s="59"/>
      <c r="W1088" s="59"/>
      <c r="X1088" s="59"/>
    </row>
    <row r="1089" spans="1:24" ht="12.75" customHeight="1" x14ac:dyDescent="0.2">
      <c r="A1089" s="59"/>
      <c r="B1089" s="59"/>
      <c r="C1089" s="59"/>
      <c r="D1089" s="59"/>
      <c r="E1089" s="59"/>
      <c r="F1089" s="59"/>
      <c r="G1089" s="59"/>
      <c r="H1089" s="59"/>
      <c r="I1089" s="59"/>
      <c r="J1089" s="59"/>
      <c r="K1089" s="59"/>
      <c r="L1089" s="59"/>
      <c r="M1089" s="59"/>
      <c r="N1089" s="59"/>
      <c r="O1089" s="59"/>
      <c r="P1089" s="59"/>
      <c r="Q1089" s="59"/>
      <c r="R1089" s="59"/>
      <c r="S1089" s="59"/>
      <c r="T1089" s="59"/>
      <c r="U1089" s="59"/>
      <c r="V1089" s="59"/>
      <c r="W1089" s="59"/>
      <c r="X1089" s="59"/>
    </row>
    <row r="1090" spans="1:24" ht="12.75" customHeight="1" x14ac:dyDescent="0.2">
      <c r="A1090" s="59"/>
      <c r="B1090" s="59"/>
      <c r="C1090" s="59"/>
      <c r="D1090" s="59"/>
      <c r="E1090" s="59"/>
      <c r="F1090" s="59"/>
      <c r="G1090" s="59"/>
      <c r="H1090" s="59"/>
      <c r="I1090" s="59"/>
      <c r="J1090" s="59"/>
      <c r="K1090" s="59"/>
      <c r="L1090" s="59"/>
      <c r="M1090" s="59"/>
      <c r="N1090" s="59"/>
      <c r="O1090" s="59"/>
      <c r="P1090" s="59"/>
      <c r="Q1090" s="59"/>
      <c r="R1090" s="59"/>
      <c r="S1090" s="59"/>
      <c r="T1090" s="59"/>
      <c r="U1090" s="59"/>
      <c r="V1090" s="59"/>
      <c r="W1090" s="59"/>
      <c r="X1090" s="59"/>
    </row>
    <row r="1091" spans="1:24" ht="12.75" customHeight="1" x14ac:dyDescent="0.2">
      <c r="A1091" s="59"/>
      <c r="B1091" s="59"/>
      <c r="C1091" s="59"/>
      <c r="D1091" s="59"/>
      <c r="E1091" s="59"/>
      <c r="F1091" s="59"/>
      <c r="G1091" s="59"/>
      <c r="H1091" s="59"/>
      <c r="I1091" s="59"/>
      <c r="J1091" s="59"/>
      <c r="K1091" s="59"/>
      <c r="L1091" s="59"/>
      <c r="M1091" s="59"/>
      <c r="N1091" s="59"/>
      <c r="O1091" s="59"/>
      <c r="P1091" s="59"/>
      <c r="Q1091" s="59"/>
      <c r="R1091" s="59"/>
      <c r="S1091" s="59"/>
      <c r="T1091" s="59"/>
      <c r="U1091" s="59"/>
      <c r="V1091" s="59"/>
      <c r="W1091" s="59"/>
      <c r="X1091" s="59"/>
    </row>
    <row r="1092" spans="1:24" ht="12.75" customHeight="1" x14ac:dyDescent="0.2">
      <c r="A1092" s="59"/>
      <c r="B1092" s="59"/>
      <c r="C1092" s="59"/>
      <c r="D1092" s="59"/>
      <c r="E1092" s="59"/>
      <c r="F1092" s="59"/>
      <c r="G1092" s="59"/>
      <c r="H1092" s="59"/>
      <c r="I1092" s="59"/>
      <c r="J1092" s="59"/>
      <c r="K1092" s="59"/>
      <c r="L1092" s="59"/>
      <c r="M1092" s="59"/>
      <c r="N1092" s="59"/>
      <c r="O1092" s="59"/>
      <c r="P1092" s="59"/>
      <c r="Q1092" s="59"/>
      <c r="R1092" s="59"/>
      <c r="S1092" s="59"/>
      <c r="T1092" s="59"/>
      <c r="U1092" s="59"/>
      <c r="V1092" s="59"/>
      <c r="W1092" s="59"/>
      <c r="X1092" s="59"/>
    </row>
    <row r="1093" spans="1:24" ht="12.75" customHeight="1" x14ac:dyDescent="0.2">
      <c r="A1093" s="59"/>
      <c r="B1093" s="59"/>
      <c r="C1093" s="59"/>
      <c r="D1093" s="59"/>
      <c r="E1093" s="59"/>
      <c r="F1093" s="59"/>
      <c r="G1093" s="59"/>
      <c r="H1093" s="59"/>
      <c r="I1093" s="59"/>
      <c r="J1093" s="59"/>
      <c r="K1093" s="59"/>
      <c r="L1093" s="59"/>
      <c r="M1093" s="59"/>
      <c r="N1093" s="59"/>
      <c r="O1093" s="59"/>
      <c r="P1093" s="59"/>
      <c r="Q1093" s="59"/>
      <c r="R1093" s="59"/>
      <c r="S1093" s="59"/>
      <c r="T1093" s="59"/>
      <c r="U1093" s="59"/>
      <c r="V1093" s="59"/>
      <c r="W1093" s="59"/>
      <c r="X1093" s="59"/>
    </row>
    <row r="1094" spans="1:24" ht="12.75" customHeight="1" x14ac:dyDescent="0.2">
      <c r="A1094" s="59"/>
      <c r="B1094" s="59"/>
      <c r="C1094" s="59"/>
      <c r="D1094" s="59"/>
      <c r="E1094" s="59"/>
      <c r="F1094" s="59"/>
      <c r="G1094" s="59"/>
      <c r="H1094" s="59"/>
      <c r="I1094" s="59"/>
      <c r="J1094" s="59"/>
      <c r="K1094" s="59"/>
      <c r="L1094" s="59"/>
      <c r="M1094" s="59"/>
      <c r="N1094" s="59"/>
      <c r="O1094" s="59"/>
      <c r="P1094" s="59"/>
      <c r="Q1094" s="59"/>
      <c r="R1094" s="59"/>
      <c r="S1094" s="59"/>
      <c r="T1094" s="59"/>
      <c r="U1094" s="59"/>
      <c r="V1094" s="59"/>
      <c r="W1094" s="59"/>
      <c r="X1094" s="59"/>
    </row>
    <row r="1095" spans="1:24" ht="12.75" customHeight="1" x14ac:dyDescent="0.2">
      <c r="A1095" s="59"/>
      <c r="B1095" s="59"/>
      <c r="C1095" s="59"/>
      <c r="D1095" s="59"/>
      <c r="E1095" s="59"/>
      <c r="F1095" s="59"/>
      <c r="G1095" s="59"/>
      <c r="H1095" s="59"/>
      <c r="I1095" s="59"/>
      <c r="J1095" s="59"/>
      <c r="K1095" s="59"/>
      <c r="L1095" s="59"/>
      <c r="M1095" s="59"/>
      <c r="N1095" s="59"/>
      <c r="O1095" s="59"/>
      <c r="P1095" s="59"/>
      <c r="Q1095" s="59"/>
      <c r="R1095" s="59"/>
      <c r="S1095" s="59"/>
      <c r="T1095" s="59"/>
      <c r="U1095" s="59"/>
      <c r="V1095" s="59"/>
      <c r="W1095" s="59"/>
      <c r="X1095" s="59"/>
    </row>
    <row r="1096" spans="1:24" ht="12.75" customHeight="1" x14ac:dyDescent="0.2">
      <c r="A1096" s="59"/>
      <c r="B1096" s="59"/>
      <c r="C1096" s="59"/>
      <c r="D1096" s="59"/>
      <c r="E1096" s="59"/>
      <c r="F1096" s="59"/>
      <c r="G1096" s="59"/>
      <c r="H1096" s="59"/>
      <c r="I1096" s="59"/>
      <c r="J1096" s="59"/>
      <c r="K1096" s="59"/>
      <c r="L1096" s="59"/>
      <c r="M1096" s="59"/>
      <c r="N1096" s="59"/>
      <c r="O1096" s="59"/>
      <c r="P1096" s="59"/>
      <c r="Q1096" s="59"/>
      <c r="R1096" s="59"/>
      <c r="S1096" s="59"/>
      <c r="T1096" s="59"/>
      <c r="U1096" s="59"/>
      <c r="V1096" s="59"/>
      <c r="W1096" s="59"/>
      <c r="X1096" s="59"/>
    </row>
    <row r="1097" spans="1:24" ht="12.75" customHeight="1" x14ac:dyDescent="0.2">
      <c r="A1097" s="59"/>
      <c r="B1097" s="59"/>
      <c r="C1097" s="59"/>
      <c r="D1097" s="59"/>
      <c r="E1097" s="59"/>
      <c r="F1097" s="59"/>
      <c r="G1097" s="59"/>
      <c r="H1097" s="59"/>
      <c r="I1097" s="59"/>
      <c r="J1097" s="59"/>
      <c r="K1097" s="59"/>
      <c r="L1097" s="59"/>
      <c r="M1097" s="59"/>
      <c r="N1097" s="59"/>
      <c r="O1097" s="59"/>
      <c r="P1097" s="59"/>
      <c r="Q1097" s="59"/>
      <c r="R1097" s="59"/>
      <c r="S1097" s="59"/>
      <c r="T1097" s="59"/>
      <c r="U1097" s="59"/>
      <c r="V1097" s="59"/>
      <c r="W1097" s="59"/>
      <c r="X1097" s="59"/>
    </row>
    <row r="1098" spans="1:24" ht="12.75" customHeight="1" x14ac:dyDescent="0.2">
      <c r="A1098" s="59"/>
      <c r="B1098" s="59"/>
      <c r="C1098" s="59"/>
      <c r="D1098" s="59"/>
      <c r="E1098" s="59"/>
      <c r="F1098" s="59"/>
      <c r="G1098" s="59"/>
      <c r="H1098" s="59"/>
      <c r="I1098" s="59"/>
      <c r="J1098" s="59"/>
      <c r="K1098" s="59"/>
      <c r="L1098" s="59"/>
      <c r="M1098" s="59"/>
      <c r="N1098" s="59"/>
      <c r="O1098" s="59"/>
      <c r="P1098" s="59"/>
      <c r="Q1098" s="59"/>
      <c r="R1098" s="59"/>
      <c r="S1098" s="59"/>
      <c r="T1098" s="59"/>
      <c r="U1098" s="59"/>
      <c r="V1098" s="59"/>
      <c r="W1098" s="59"/>
      <c r="X1098" s="59"/>
    </row>
    <row r="1099" spans="1:24" ht="12.75" customHeight="1" x14ac:dyDescent="0.2">
      <c r="A1099" s="59"/>
      <c r="B1099" s="59"/>
      <c r="C1099" s="59"/>
      <c r="D1099" s="59"/>
      <c r="E1099" s="59"/>
      <c r="F1099" s="59"/>
      <c r="G1099" s="59"/>
      <c r="H1099" s="59"/>
      <c r="I1099" s="59"/>
      <c r="J1099" s="59"/>
      <c r="K1099" s="59"/>
      <c r="L1099" s="59"/>
      <c r="M1099" s="59"/>
      <c r="N1099" s="59"/>
      <c r="O1099" s="59"/>
      <c r="P1099" s="59"/>
      <c r="Q1099" s="59"/>
      <c r="R1099" s="59"/>
      <c r="S1099" s="59"/>
      <c r="T1099" s="59"/>
      <c r="U1099" s="59"/>
      <c r="V1099" s="59"/>
      <c r="W1099" s="59"/>
      <c r="X1099" s="59"/>
    </row>
    <row r="1100" spans="1:24" ht="12.75" customHeight="1" x14ac:dyDescent="0.2">
      <c r="A1100" s="59"/>
      <c r="B1100" s="59"/>
      <c r="C1100" s="59"/>
      <c r="D1100" s="59"/>
      <c r="E1100" s="59"/>
      <c r="F1100" s="59"/>
      <c r="G1100" s="59"/>
      <c r="H1100" s="59"/>
      <c r="I1100" s="59"/>
      <c r="J1100" s="59"/>
      <c r="K1100" s="59"/>
      <c r="L1100" s="59"/>
      <c r="M1100" s="59"/>
      <c r="N1100" s="59"/>
      <c r="O1100" s="59"/>
      <c r="P1100" s="59"/>
      <c r="Q1100" s="59"/>
      <c r="R1100" s="59"/>
      <c r="S1100" s="59"/>
      <c r="T1100" s="59"/>
      <c r="U1100" s="59"/>
      <c r="V1100" s="59"/>
      <c r="W1100" s="59"/>
      <c r="X1100" s="59"/>
    </row>
    <row r="1101" spans="1:24" ht="12.75" customHeight="1" x14ac:dyDescent="0.2">
      <c r="A1101" s="59"/>
      <c r="B1101" s="59"/>
      <c r="C1101" s="59"/>
      <c r="D1101" s="59"/>
      <c r="E1101" s="59"/>
      <c r="F1101" s="59"/>
      <c r="G1101" s="59"/>
      <c r="H1101" s="59"/>
      <c r="I1101" s="59"/>
      <c r="J1101" s="59"/>
      <c r="K1101" s="59"/>
      <c r="L1101" s="59"/>
      <c r="M1101" s="59"/>
      <c r="N1101" s="59"/>
      <c r="O1101" s="59"/>
      <c r="P1101" s="59"/>
      <c r="Q1101" s="59"/>
      <c r="R1101" s="59"/>
      <c r="S1101" s="59"/>
      <c r="T1101" s="59"/>
      <c r="U1101" s="59"/>
      <c r="V1101" s="59"/>
      <c r="W1101" s="59"/>
      <c r="X1101" s="59"/>
    </row>
    <row r="1102" spans="1:24" ht="12.75" customHeight="1" x14ac:dyDescent="0.2">
      <c r="A1102" s="59"/>
      <c r="B1102" s="59"/>
      <c r="C1102" s="59"/>
      <c r="D1102" s="59"/>
      <c r="E1102" s="59"/>
      <c r="F1102" s="59"/>
      <c r="G1102" s="59"/>
      <c r="H1102" s="59"/>
      <c r="I1102" s="59"/>
      <c r="J1102" s="59"/>
      <c r="K1102" s="59"/>
      <c r="L1102" s="59"/>
      <c r="M1102" s="59"/>
      <c r="N1102" s="59"/>
      <c r="O1102" s="59"/>
      <c r="P1102" s="59"/>
      <c r="Q1102" s="59"/>
      <c r="R1102" s="59"/>
      <c r="S1102" s="59"/>
      <c r="T1102" s="59"/>
      <c r="U1102" s="59"/>
      <c r="V1102" s="59"/>
      <c r="W1102" s="59"/>
      <c r="X1102" s="59"/>
    </row>
    <row r="1103" spans="1:24" ht="12.75" customHeight="1" x14ac:dyDescent="0.2">
      <c r="A1103" s="59"/>
      <c r="B1103" s="59"/>
      <c r="C1103" s="59"/>
      <c r="D1103" s="59"/>
      <c r="E1103" s="59"/>
      <c r="F1103" s="59"/>
      <c r="G1103" s="59"/>
      <c r="H1103" s="59"/>
      <c r="I1103" s="59"/>
      <c r="J1103" s="59"/>
      <c r="K1103" s="59"/>
      <c r="L1103" s="59"/>
      <c r="M1103" s="59"/>
      <c r="N1103" s="59"/>
      <c r="O1103" s="59"/>
      <c r="P1103" s="59"/>
      <c r="Q1103" s="59"/>
      <c r="R1103" s="59"/>
      <c r="S1103" s="59"/>
      <c r="T1103" s="59"/>
      <c r="U1103" s="59"/>
      <c r="V1103" s="59"/>
      <c r="W1103" s="59"/>
      <c r="X1103" s="59"/>
    </row>
    <row r="1104" spans="1:24" ht="12.75" customHeight="1" x14ac:dyDescent="0.2">
      <c r="A1104" s="59"/>
      <c r="B1104" s="59"/>
      <c r="C1104" s="59"/>
      <c r="D1104" s="59"/>
      <c r="E1104" s="59"/>
      <c r="F1104" s="59"/>
      <c r="G1104" s="59"/>
      <c r="H1104" s="59"/>
      <c r="I1104" s="59"/>
      <c r="J1104" s="59"/>
      <c r="K1104" s="59"/>
      <c r="L1104" s="59"/>
      <c r="M1104" s="59"/>
      <c r="N1104" s="59"/>
      <c r="O1104" s="59"/>
      <c r="P1104" s="59"/>
      <c r="Q1104" s="59"/>
      <c r="R1104" s="59"/>
      <c r="S1104" s="59"/>
      <c r="T1104" s="59"/>
      <c r="U1104" s="59"/>
      <c r="V1104" s="59"/>
      <c r="W1104" s="59"/>
      <c r="X1104" s="59"/>
    </row>
    <row r="1105" spans="1:24" ht="12.75" customHeight="1" x14ac:dyDescent="0.2">
      <c r="A1105" s="59"/>
      <c r="B1105" s="59"/>
      <c r="C1105" s="59"/>
      <c r="D1105" s="59"/>
      <c r="E1105" s="59"/>
      <c r="F1105" s="59"/>
      <c r="G1105" s="59"/>
      <c r="H1105" s="59"/>
      <c r="I1105" s="59"/>
      <c r="J1105" s="59"/>
      <c r="K1105" s="59"/>
      <c r="L1105" s="59"/>
      <c r="M1105" s="59"/>
      <c r="N1105" s="59"/>
      <c r="O1105" s="59"/>
      <c r="P1105" s="59"/>
      <c r="Q1105" s="59"/>
      <c r="R1105" s="59"/>
      <c r="S1105" s="59"/>
      <c r="T1105" s="59"/>
      <c r="U1105" s="59"/>
      <c r="V1105" s="59"/>
      <c r="W1105" s="59"/>
      <c r="X1105" s="59"/>
    </row>
    <row r="1106" spans="1:24" ht="12.75" customHeight="1" x14ac:dyDescent="0.2">
      <c r="A1106" s="59"/>
      <c r="B1106" s="59"/>
      <c r="C1106" s="59"/>
      <c r="D1106" s="59"/>
      <c r="E1106" s="59"/>
      <c r="F1106" s="59"/>
      <c r="G1106" s="59"/>
      <c r="H1106" s="59"/>
      <c r="I1106" s="59"/>
      <c r="J1106" s="59"/>
      <c r="K1106" s="59"/>
      <c r="L1106" s="59"/>
      <c r="M1106" s="59"/>
      <c r="N1106" s="59"/>
      <c r="O1106" s="59"/>
      <c r="P1106" s="59"/>
      <c r="Q1106" s="59"/>
      <c r="R1106" s="59"/>
      <c r="S1106" s="59"/>
      <c r="T1106" s="59"/>
      <c r="U1106" s="59"/>
      <c r="V1106" s="59"/>
      <c r="W1106" s="59"/>
      <c r="X1106" s="59"/>
    </row>
    <row r="1107" spans="1:24" ht="12.75" customHeight="1" x14ac:dyDescent="0.2">
      <c r="A1107" s="59"/>
      <c r="B1107" s="59"/>
      <c r="C1107" s="59"/>
      <c r="D1107" s="59"/>
      <c r="E1107" s="59"/>
      <c r="F1107" s="59"/>
      <c r="G1107" s="59"/>
      <c r="H1107" s="59"/>
      <c r="I1107" s="59"/>
      <c r="J1107" s="59"/>
      <c r="K1107" s="59"/>
      <c r="L1107" s="59"/>
      <c r="M1107" s="59"/>
      <c r="N1107" s="59"/>
      <c r="O1107" s="59"/>
      <c r="P1107" s="59"/>
      <c r="Q1107" s="59"/>
      <c r="R1107" s="59"/>
      <c r="S1107" s="59"/>
      <c r="T1107" s="59"/>
      <c r="U1107" s="59"/>
      <c r="V1107" s="59"/>
      <c r="W1107" s="59"/>
      <c r="X1107" s="59"/>
    </row>
    <row r="1108" spans="1:24" ht="12.75" customHeight="1" x14ac:dyDescent="0.2">
      <c r="A1108" s="59"/>
      <c r="B1108" s="59"/>
      <c r="C1108" s="59"/>
      <c r="D1108" s="59"/>
      <c r="E1108" s="59"/>
      <c r="F1108" s="59"/>
      <c r="G1108" s="59"/>
      <c r="H1108" s="59"/>
      <c r="I1108" s="59"/>
      <c r="J1108" s="59"/>
      <c r="K1108" s="59"/>
      <c r="L1108" s="59"/>
      <c r="M1108" s="59"/>
      <c r="N1108" s="59"/>
      <c r="O1108" s="59"/>
      <c r="P1108" s="59"/>
      <c r="Q1108" s="59"/>
      <c r="R1108" s="59"/>
      <c r="S1108" s="59"/>
      <c r="T1108" s="59"/>
      <c r="U1108" s="59"/>
      <c r="V1108" s="59"/>
      <c r="W1108" s="59"/>
      <c r="X1108" s="59"/>
    </row>
    <row r="1109" spans="1:24" ht="12.75" customHeight="1" x14ac:dyDescent="0.2">
      <c r="A1109" s="59"/>
      <c r="B1109" s="59"/>
      <c r="C1109" s="59"/>
      <c r="D1109" s="59"/>
      <c r="E1109" s="59"/>
      <c r="F1109" s="59"/>
      <c r="G1109" s="59"/>
      <c r="H1109" s="59"/>
      <c r="I1109" s="59"/>
      <c r="J1109" s="59"/>
      <c r="K1109" s="59"/>
      <c r="L1109" s="59"/>
      <c r="M1109" s="59"/>
      <c r="N1109" s="59"/>
      <c r="O1109" s="59"/>
      <c r="P1109" s="59"/>
      <c r="Q1109" s="59"/>
      <c r="R1109" s="59"/>
      <c r="S1109" s="59"/>
      <c r="T1109" s="59"/>
      <c r="U1109" s="59"/>
      <c r="V1109" s="59"/>
      <c r="W1109" s="59"/>
      <c r="X1109" s="59"/>
    </row>
    <row r="1110" spans="1:24" ht="12.75" customHeight="1" x14ac:dyDescent="0.2">
      <c r="A1110" s="59"/>
      <c r="B1110" s="59"/>
      <c r="C1110" s="59"/>
      <c r="D1110" s="59"/>
      <c r="E1110" s="59"/>
      <c r="F1110" s="59"/>
      <c r="G1110" s="59"/>
      <c r="H1110" s="59"/>
      <c r="I1110" s="59"/>
      <c r="J1110" s="59"/>
      <c r="K1110" s="59"/>
      <c r="L1110" s="59"/>
      <c r="M1110" s="59"/>
      <c r="N1110" s="59"/>
      <c r="O1110" s="59"/>
      <c r="P1110" s="59"/>
      <c r="Q1110" s="59"/>
      <c r="R1110" s="59"/>
      <c r="S1110" s="59"/>
      <c r="T1110" s="59"/>
      <c r="U1110" s="59"/>
      <c r="V1110" s="59"/>
      <c r="W1110" s="59"/>
      <c r="X1110" s="59"/>
    </row>
    <row r="1111" spans="1:24" ht="12.75" customHeight="1" x14ac:dyDescent="0.2">
      <c r="A1111" s="59"/>
      <c r="B1111" s="59"/>
      <c r="C1111" s="59"/>
      <c r="D1111" s="59"/>
      <c r="E1111" s="59"/>
      <c r="F1111" s="59"/>
      <c r="G1111" s="59"/>
      <c r="H1111" s="59"/>
      <c r="I1111" s="59"/>
      <c r="J1111" s="59"/>
      <c r="K1111" s="59"/>
      <c r="L1111" s="59"/>
      <c r="M1111" s="59"/>
      <c r="N1111" s="59"/>
      <c r="O1111" s="59"/>
      <c r="P1111" s="59"/>
      <c r="Q1111" s="59"/>
      <c r="R1111" s="59"/>
      <c r="S1111" s="59"/>
      <c r="T1111" s="59"/>
      <c r="U1111" s="59"/>
      <c r="V1111" s="59"/>
      <c r="W1111" s="59"/>
      <c r="X1111" s="59"/>
    </row>
    <row r="1112" spans="1:24" ht="12.75" customHeight="1" x14ac:dyDescent="0.2">
      <c r="A1112" s="59"/>
      <c r="B1112" s="59"/>
      <c r="C1112" s="59"/>
      <c r="D1112" s="59"/>
      <c r="E1112" s="59"/>
      <c r="F1112" s="59"/>
      <c r="G1112" s="59"/>
      <c r="H1112" s="59"/>
      <c r="I1112" s="59"/>
      <c r="J1112" s="59"/>
      <c r="K1112" s="59"/>
      <c r="L1112" s="59"/>
      <c r="M1112" s="59"/>
      <c r="N1112" s="59"/>
      <c r="O1112" s="59"/>
      <c r="P1112" s="59"/>
      <c r="Q1112" s="59"/>
      <c r="R1112" s="59"/>
      <c r="S1112" s="59"/>
      <c r="T1112" s="59"/>
      <c r="U1112" s="59"/>
      <c r="V1112" s="59"/>
      <c r="W1112" s="59"/>
      <c r="X1112" s="59"/>
    </row>
    <row r="1113" spans="1:24" ht="12.75" customHeight="1" x14ac:dyDescent="0.2">
      <c r="A1113" s="59"/>
      <c r="B1113" s="59"/>
      <c r="C1113" s="59"/>
      <c r="D1113" s="59"/>
      <c r="E1113" s="59"/>
      <c r="F1113" s="59"/>
      <c r="G1113" s="59"/>
      <c r="H1113" s="59"/>
      <c r="I1113" s="59"/>
      <c r="J1113" s="59"/>
      <c r="K1113" s="59"/>
      <c r="L1113" s="59"/>
      <c r="M1113" s="59"/>
      <c r="N1113" s="59"/>
      <c r="O1113" s="59"/>
      <c r="P1113" s="59"/>
      <c r="Q1113" s="59"/>
      <c r="R1113" s="59"/>
      <c r="S1113" s="59"/>
      <c r="T1113" s="59"/>
      <c r="U1113" s="59"/>
      <c r="V1113" s="59"/>
      <c r="W1113" s="59"/>
      <c r="X1113" s="59"/>
    </row>
    <row r="1114" spans="1:24" ht="12.75" customHeight="1" x14ac:dyDescent="0.2">
      <c r="A1114" s="59"/>
      <c r="B1114" s="59"/>
      <c r="C1114" s="59"/>
      <c r="D1114" s="59"/>
      <c r="E1114" s="59"/>
      <c r="F1114" s="59"/>
      <c r="G1114" s="59"/>
      <c r="H1114" s="59"/>
      <c r="I1114" s="59"/>
      <c r="J1114" s="59"/>
      <c r="K1114" s="59"/>
      <c r="L1114" s="59"/>
      <c r="M1114" s="59"/>
      <c r="N1114" s="59"/>
      <c r="O1114" s="59"/>
      <c r="P1114" s="59"/>
      <c r="Q1114" s="59"/>
      <c r="R1114" s="59"/>
      <c r="S1114" s="59"/>
      <c r="T1114" s="59"/>
      <c r="U1114" s="59"/>
      <c r="V1114" s="59"/>
      <c r="W1114" s="59"/>
      <c r="X1114" s="59"/>
    </row>
    <row r="1115" spans="1:24" ht="12.75" customHeight="1" x14ac:dyDescent="0.2">
      <c r="A1115" s="59"/>
      <c r="B1115" s="59"/>
      <c r="C1115" s="59"/>
      <c r="D1115" s="59"/>
      <c r="E1115" s="59"/>
      <c r="F1115" s="59"/>
      <c r="G1115" s="59"/>
      <c r="H1115" s="59"/>
      <c r="I1115" s="59"/>
      <c r="J1115" s="59"/>
      <c r="K1115" s="59"/>
      <c r="L1115" s="59"/>
      <c r="M1115" s="59"/>
      <c r="N1115" s="59"/>
      <c r="O1115" s="59"/>
      <c r="P1115" s="59"/>
      <c r="Q1115" s="59"/>
      <c r="R1115" s="59"/>
      <c r="S1115" s="59"/>
      <c r="T1115" s="59"/>
      <c r="U1115" s="59"/>
      <c r="V1115" s="59"/>
      <c r="W1115" s="59"/>
      <c r="X1115" s="59"/>
    </row>
    <row r="1116" spans="1:24" ht="12.75" customHeight="1" x14ac:dyDescent="0.2">
      <c r="A1116" s="59"/>
      <c r="B1116" s="59"/>
      <c r="C1116" s="59"/>
      <c r="D1116" s="59"/>
      <c r="E1116" s="59"/>
      <c r="F1116" s="59"/>
      <c r="G1116" s="59"/>
      <c r="H1116" s="59"/>
      <c r="I1116" s="59"/>
      <c r="J1116" s="59"/>
      <c r="K1116" s="59"/>
      <c r="L1116" s="59"/>
      <c r="M1116" s="59"/>
      <c r="N1116" s="59"/>
      <c r="O1116" s="59"/>
      <c r="P1116" s="59"/>
      <c r="Q1116" s="59"/>
      <c r="R1116" s="59"/>
      <c r="S1116" s="59"/>
      <c r="T1116" s="59"/>
      <c r="U1116" s="59"/>
      <c r="V1116" s="59"/>
      <c r="W1116" s="59"/>
      <c r="X1116" s="59"/>
    </row>
    <row r="1117" spans="1:24" ht="12.75" customHeight="1" x14ac:dyDescent="0.2">
      <c r="A1117" s="59"/>
      <c r="B1117" s="59"/>
      <c r="C1117" s="59"/>
      <c r="D1117" s="59"/>
      <c r="E1117" s="59"/>
      <c r="F1117" s="59"/>
      <c r="G1117" s="59"/>
      <c r="H1117" s="59"/>
      <c r="I1117" s="59"/>
      <c r="J1117" s="59"/>
      <c r="K1117" s="59"/>
      <c r="L1117" s="59"/>
      <c r="M1117" s="59"/>
      <c r="N1117" s="59"/>
      <c r="O1117" s="59"/>
      <c r="P1117" s="59"/>
      <c r="Q1117" s="59"/>
      <c r="R1117" s="59"/>
      <c r="S1117" s="59"/>
      <c r="T1117" s="59"/>
      <c r="U1117" s="59"/>
      <c r="V1117" s="59"/>
      <c r="W1117" s="59"/>
      <c r="X1117" s="59"/>
    </row>
    <row r="1118" spans="1:24" ht="12.75" customHeight="1" x14ac:dyDescent="0.2">
      <c r="A1118" s="59"/>
      <c r="B1118" s="59"/>
      <c r="C1118" s="59"/>
      <c r="D1118" s="59"/>
      <c r="E1118" s="59"/>
      <c r="F1118" s="59"/>
      <c r="G1118" s="59"/>
      <c r="H1118" s="59"/>
      <c r="I1118" s="59"/>
      <c r="J1118" s="59"/>
      <c r="K1118" s="59"/>
      <c r="L1118" s="59"/>
      <c r="M1118" s="59"/>
      <c r="N1118" s="59"/>
      <c r="O1118" s="59"/>
      <c r="P1118" s="59"/>
      <c r="Q1118" s="59"/>
      <c r="R1118" s="59"/>
      <c r="S1118" s="59"/>
      <c r="T1118" s="59"/>
      <c r="U1118" s="59"/>
      <c r="V1118" s="59"/>
      <c r="W1118" s="59"/>
      <c r="X1118" s="59"/>
    </row>
    <row r="1119" spans="1:24" ht="12.75" customHeight="1" x14ac:dyDescent="0.2">
      <c r="A1119" s="59"/>
      <c r="B1119" s="59"/>
      <c r="C1119" s="59"/>
      <c r="D1119" s="59"/>
      <c r="E1119" s="59"/>
      <c r="F1119" s="59"/>
      <c r="G1119" s="59"/>
      <c r="H1119" s="59"/>
      <c r="I1119" s="59"/>
      <c r="J1119" s="59"/>
      <c r="K1119" s="59"/>
      <c r="L1119" s="59"/>
      <c r="M1119" s="59"/>
      <c r="N1119" s="59"/>
      <c r="O1119" s="59"/>
      <c r="P1119" s="59"/>
      <c r="Q1119" s="59"/>
      <c r="R1119" s="59"/>
      <c r="S1119" s="59"/>
      <c r="T1119" s="59"/>
      <c r="U1119" s="59"/>
      <c r="V1119" s="59"/>
      <c r="W1119" s="59"/>
      <c r="X1119" s="59"/>
    </row>
    <row r="1120" spans="1:24" ht="12.75" customHeight="1" x14ac:dyDescent="0.2">
      <c r="A1120" s="59"/>
      <c r="B1120" s="59"/>
      <c r="C1120" s="59"/>
      <c r="D1120" s="59"/>
      <c r="E1120" s="59"/>
      <c r="F1120" s="59"/>
      <c r="G1120" s="59"/>
      <c r="H1120" s="59"/>
      <c r="I1120" s="59"/>
      <c r="J1120" s="59"/>
      <c r="K1120" s="59"/>
      <c r="L1120" s="59"/>
      <c r="M1120" s="59"/>
      <c r="N1120" s="59"/>
      <c r="O1120" s="59"/>
      <c r="P1120" s="59"/>
      <c r="Q1120" s="59"/>
      <c r="R1120" s="59"/>
      <c r="S1120" s="59"/>
      <c r="T1120" s="59"/>
      <c r="U1120" s="59"/>
      <c r="V1120" s="59"/>
      <c r="W1120" s="59"/>
      <c r="X1120" s="59"/>
    </row>
    <row r="1121" spans="1:24" ht="12.75" customHeight="1" x14ac:dyDescent="0.2">
      <c r="A1121" s="59"/>
      <c r="B1121" s="59"/>
      <c r="C1121" s="59"/>
      <c r="D1121" s="59"/>
      <c r="E1121" s="59"/>
      <c r="F1121" s="59"/>
      <c r="G1121" s="59"/>
      <c r="H1121" s="59"/>
      <c r="I1121" s="59"/>
      <c r="J1121" s="59"/>
      <c r="K1121" s="59"/>
      <c r="L1121" s="59"/>
      <c r="M1121" s="59"/>
      <c r="N1121" s="59"/>
      <c r="O1121" s="59"/>
      <c r="P1121" s="59"/>
      <c r="Q1121" s="59"/>
      <c r="R1121" s="59"/>
      <c r="S1121" s="59"/>
      <c r="T1121" s="59"/>
      <c r="U1121" s="59"/>
      <c r="V1121" s="59"/>
      <c r="W1121" s="59"/>
      <c r="X1121" s="59"/>
    </row>
    <row r="1122" spans="1:24" ht="12.75" customHeight="1" x14ac:dyDescent="0.2">
      <c r="A1122" s="59"/>
      <c r="B1122" s="59"/>
      <c r="C1122" s="59"/>
      <c r="D1122" s="59"/>
      <c r="E1122" s="59"/>
      <c r="F1122" s="59"/>
      <c r="G1122" s="59"/>
      <c r="H1122" s="59"/>
      <c r="I1122" s="59"/>
      <c r="J1122" s="59"/>
      <c r="K1122" s="59"/>
      <c r="L1122" s="59"/>
      <c r="M1122" s="59"/>
      <c r="N1122" s="59"/>
      <c r="O1122" s="59"/>
      <c r="P1122" s="59"/>
      <c r="Q1122" s="59"/>
      <c r="R1122" s="59"/>
      <c r="S1122" s="59"/>
      <c r="T1122" s="59"/>
      <c r="U1122" s="59"/>
      <c r="V1122" s="59"/>
      <c r="W1122" s="59"/>
      <c r="X1122" s="59"/>
    </row>
    <row r="1123" spans="1:24" ht="12.75" customHeight="1" x14ac:dyDescent="0.2">
      <c r="A1123" s="59"/>
      <c r="B1123" s="59"/>
      <c r="C1123" s="59"/>
      <c r="D1123" s="59"/>
      <c r="E1123" s="59"/>
      <c r="F1123" s="59"/>
      <c r="G1123" s="59"/>
      <c r="H1123" s="59"/>
      <c r="I1123" s="59"/>
      <c r="J1123" s="59"/>
      <c r="K1123" s="59"/>
      <c r="L1123" s="59"/>
      <c r="M1123" s="59"/>
      <c r="N1123" s="59"/>
      <c r="O1123" s="59"/>
      <c r="P1123" s="59"/>
      <c r="Q1123" s="59"/>
      <c r="R1123" s="59"/>
      <c r="S1123" s="59"/>
      <c r="T1123" s="59"/>
      <c r="U1123" s="59"/>
      <c r="V1123" s="59"/>
      <c r="W1123" s="59"/>
      <c r="X1123" s="59"/>
    </row>
    <row r="1124" spans="1:24" ht="12.75" customHeight="1" x14ac:dyDescent="0.2">
      <c r="A1124" s="59"/>
      <c r="B1124" s="59"/>
      <c r="C1124" s="59"/>
      <c r="D1124" s="59"/>
      <c r="E1124" s="59"/>
      <c r="F1124" s="59"/>
      <c r="G1124" s="59"/>
      <c r="H1124" s="59"/>
      <c r="I1124" s="59"/>
      <c r="J1124" s="59"/>
      <c r="K1124" s="59"/>
      <c r="L1124" s="59"/>
      <c r="M1124" s="59"/>
      <c r="N1124" s="59"/>
      <c r="O1124" s="59"/>
      <c r="P1124" s="59"/>
      <c r="Q1124" s="59"/>
      <c r="R1124" s="59"/>
      <c r="S1124" s="59"/>
      <c r="T1124" s="59"/>
      <c r="U1124" s="59"/>
      <c r="V1124" s="59"/>
      <c r="W1124" s="59"/>
      <c r="X1124" s="59"/>
    </row>
    <row r="1125" spans="1:24" ht="12.75" customHeight="1" x14ac:dyDescent="0.2">
      <c r="A1125" s="59"/>
      <c r="B1125" s="59"/>
      <c r="C1125" s="59"/>
      <c r="D1125" s="59"/>
      <c r="E1125" s="59"/>
      <c r="F1125" s="59"/>
      <c r="G1125" s="59"/>
      <c r="H1125" s="59"/>
      <c r="I1125" s="59"/>
      <c r="J1125" s="59"/>
      <c r="K1125" s="59"/>
      <c r="L1125" s="59"/>
      <c r="M1125" s="59"/>
      <c r="N1125" s="59"/>
      <c r="O1125" s="59"/>
      <c r="P1125" s="59"/>
      <c r="Q1125" s="59"/>
      <c r="R1125" s="59"/>
      <c r="S1125" s="59"/>
      <c r="T1125" s="59"/>
      <c r="U1125" s="59"/>
      <c r="V1125" s="59"/>
      <c r="W1125" s="59"/>
      <c r="X1125" s="59"/>
    </row>
    <row r="1126" spans="1:24" ht="12.75" customHeight="1" x14ac:dyDescent="0.2">
      <c r="A1126" s="59"/>
      <c r="B1126" s="59"/>
      <c r="C1126" s="59"/>
      <c r="D1126" s="59"/>
      <c r="E1126" s="59"/>
      <c r="F1126" s="59"/>
      <c r="G1126" s="59"/>
      <c r="H1126" s="59"/>
      <c r="I1126" s="59"/>
      <c r="J1126" s="59"/>
      <c r="K1126" s="59"/>
      <c r="L1126" s="59"/>
      <c r="M1126" s="59"/>
      <c r="N1126" s="59"/>
      <c r="O1126" s="59"/>
      <c r="P1126" s="59"/>
      <c r="Q1126" s="59"/>
      <c r="R1126" s="59"/>
      <c r="S1126" s="59"/>
      <c r="T1126" s="59"/>
      <c r="U1126" s="59"/>
      <c r="V1126" s="59"/>
      <c r="W1126" s="59"/>
      <c r="X1126" s="59"/>
    </row>
    <row r="1127" spans="1:24" ht="12.75" customHeight="1" x14ac:dyDescent="0.2">
      <c r="A1127" s="59"/>
      <c r="B1127" s="59"/>
      <c r="C1127" s="59"/>
      <c r="D1127" s="59"/>
      <c r="E1127" s="59"/>
      <c r="F1127" s="59"/>
      <c r="G1127" s="59"/>
      <c r="H1127" s="59"/>
      <c r="I1127" s="59"/>
      <c r="J1127" s="59"/>
      <c r="K1127" s="59"/>
      <c r="L1127" s="59"/>
      <c r="M1127" s="59"/>
      <c r="N1127" s="59"/>
      <c r="O1127" s="59"/>
      <c r="P1127" s="59"/>
      <c r="Q1127" s="59"/>
      <c r="R1127" s="59"/>
      <c r="S1127" s="59"/>
      <c r="T1127" s="59"/>
      <c r="U1127" s="59"/>
      <c r="V1127" s="59"/>
      <c r="W1127" s="59"/>
      <c r="X1127" s="59"/>
    </row>
    <row r="1128" spans="1:24" ht="12.75" customHeight="1" x14ac:dyDescent="0.2">
      <c r="A1128" s="59"/>
      <c r="B1128" s="59"/>
      <c r="C1128" s="59"/>
      <c r="D1128" s="59"/>
      <c r="E1128" s="59"/>
      <c r="F1128" s="59"/>
      <c r="G1128" s="59"/>
      <c r="H1128" s="59"/>
      <c r="I1128" s="59"/>
      <c r="J1128" s="59"/>
      <c r="K1128" s="59"/>
      <c r="L1128" s="59"/>
      <c r="M1128" s="59"/>
      <c r="N1128" s="59"/>
      <c r="O1128" s="59"/>
      <c r="P1128" s="59"/>
      <c r="Q1128" s="59"/>
      <c r="R1128" s="59"/>
      <c r="S1128" s="59"/>
      <c r="T1128" s="59"/>
      <c r="U1128" s="59"/>
      <c r="V1128" s="59"/>
      <c r="W1128" s="59"/>
      <c r="X1128" s="59"/>
    </row>
    <row r="1129" spans="1:24" ht="12.75" customHeight="1" x14ac:dyDescent="0.2">
      <c r="A1129" s="59"/>
      <c r="B1129" s="59"/>
      <c r="C1129" s="59"/>
      <c r="D1129" s="59"/>
      <c r="E1129" s="59"/>
      <c r="F1129" s="59"/>
      <c r="G1129" s="59"/>
      <c r="H1129" s="59"/>
      <c r="I1129" s="59"/>
      <c r="J1129" s="59"/>
      <c r="K1129" s="59"/>
      <c r="L1129" s="59"/>
      <c r="M1129" s="59"/>
      <c r="N1129" s="59"/>
      <c r="O1129" s="59"/>
      <c r="P1129" s="59"/>
      <c r="Q1129" s="59"/>
      <c r="R1129" s="59"/>
      <c r="S1129" s="59"/>
      <c r="T1129" s="59"/>
      <c r="U1129" s="59"/>
      <c r="V1129" s="59"/>
      <c r="W1129" s="59"/>
      <c r="X1129" s="59"/>
    </row>
    <row r="1130" spans="1:24" ht="12.75" customHeight="1" x14ac:dyDescent="0.2">
      <c r="A1130" s="59"/>
      <c r="B1130" s="59"/>
      <c r="C1130" s="59"/>
      <c r="D1130" s="59"/>
      <c r="E1130" s="59"/>
      <c r="F1130" s="59"/>
      <c r="G1130" s="59"/>
      <c r="H1130" s="59"/>
      <c r="I1130" s="59"/>
      <c r="J1130" s="59"/>
      <c r="K1130" s="59"/>
      <c r="L1130" s="59"/>
      <c r="M1130" s="59"/>
      <c r="N1130" s="59"/>
      <c r="O1130" s="59"/>
      <c r="P1130" s="59"/>
      <c r="Q1130" s="59"/>
      <c r="R1130" s="59"/>
      <c r="S1130" s="59"/>
      <c r="T1130" s="59"/>
      <c r="U1130" s="59"/>
      <c r="V1130" s="59"/>
      <c r="W1130" s="59"/>
      <c r="X1130" s="59"/>
    </row>
    <row r="1131" spans="1:24" ht="12.75" customHeight="1" x14ac:dyDescent="0.2">
      <c r="A1131" s="59"/>
      <c r="B1131" s="59"/>
      <c r="C1131" s="59"/>
      <c r="D1131" s="59"/>
      <c r="E1131" s="59"/>
      <c r="F1131" s="59"/>
      <c r="G1131" s="59"/>
      <c r="H1131" s="59"/>
      <c r="I1131" s="59"/>
      <c r="J1131" s="59"/>
      <c r="K1131" s="59"/>
      <c r="L1131" s="59"/>
      <c r="M1131" s="59"/>
      <c r="N1131" s="59"/>
      <c r="O1131" s="59"/>
      <c r="P1131" s="59"/>
      <c r="Q1131" s="59"/>
      <c r="R1131" s="59"/>
      <c r="S1131" s="59"/>
      <c r="T1131" s="59"/>
      <c r="U1131" s="59"/>
      <c r="V1131" s="59"/>
      <c r="W1131" s="59"/>
      <c r="X1131" s="59"/>
    </row>
    <row r="1132" spans="1:24" ht="12.75" customHeight="1" x14ac:dyDescent="0.2">
      <c r="A1132" s="59"/>
      <c r="B1132" s="59"/>
      <c r="C1132" s="59"/>
      <c r="D1132" s="59"/>
      <c r="E1132" s="59"/>
      <c r="F1132" s="59"/>
      <c r="G1132" s="59"/>
      <c r="H1132" s="59"/>
      <c r="I1132" s="59"/>
      <c r="J1132" s="59"/>
      <c r="K1132" s="59"/>
      <c r="L1132" s="59"/>
      <c r="M1132" s="59"/>
      <c r="N1132" s="59"/>
      <c r="O1132" s="59"/>
      <c r="P1132" s="59"/>
      <c r="Q1132" s="59"/>
      <c r="R1132" s="59"/>
      <c r="S1132" s="59"/>
      <c r="T1132" s="59"/>
      <c r="U1132" s="59"/>
      <c r="V1132" s="59"/>
      <c r="W1132" s="59"/>
      <c r="X1132" s="59"/>
    </row>
    <row r="1133" spans="1:24" ht="12.75" customHeight="1" x14ac:dyDescent="0.2">
      <c r="A1133" s="59"/>
      <c r="B1133" s="59"/>
      <c r="C1133" s="59"/>
      <c r="D1133" s="59"/>
      <c r="E1133" s="59"/>
      <c r="F1133" s="59"/>
      <c r="G1133" s="59"/>
      <c r="H1133" s="59"/>
      <c r="I1133" s="59"/>
      <c r="J1133" s="59"/>
      <c r="K1133" s="59"/>
      <c r="L1133" s="59"/>
      <c r="M1133" s="59"/>
      <c r="N1133" s="59"/>
      <c r="O1133" s="59"/>
      <c r="P1133" s="59"/>
      <c r="Q1133" s="59"/>
      <c r="R1133" s="59"/>
      <c r="S1133" s="59"/>
      <c r="T1133" s="59"/>
      <c r="U1133" s="59"/>
      <c r="V1133" s="59"/>
      <c r="W1133" s="59"/>
      <c r="X1133" s="59"/>
    </row>
    <row r="1134" spans="1:24" ht="12.75" customHeight="1" x14ac:dyDescent="0.2">
      <c r="A1134" s="59"/>
      <c r="B1134" s="59"/>
      <c r="C1134" s="59"/>
      <c r="D1134" s="59"/>
      <c r="E1134" s="59"/>
      <c r="F1134" s="59"/>
      <c r="G1134" s="59"/>
      <c r="H1134" s="59"/>
      <c r="I1134" s="59"/>
      <c r="J1134" s="59"/>
      <c r="K1134" s="59"/>
      <c r="L1134" s="59"/>
      <c r="M1134" s="59"/>
      <c r="N1134" s="59"/>
      <c r="O1134" s="59"/>
      <c r="P1134" s="59"/>
      <c r="Q1134" s="59"/>
      <c r="R1134" s="59"/>
      <c r="S1134" s="59"/>
      <c r="T1134" s="59"/>
      <c r="U1134" s="59"/>
      <c r="V1134" s="59"/>
      <c r="W1134" s="59"/>
      <c r="X1134" s="59"/>
    </row>
    <row r="1135" spans="1:24" ht="12.75" customHeight="1" x14ac:dyDescent="0.2">
      <c r="A1135" s="59"/>
      <c r="B1135" s="59"/>
      <c r="C1135" s="59"/>
      <c r="D1135" s="59"/>
      <c r="E1135" s="59"/>
      <c r="F1135" s="59"/>
      <c r="G1135" s="59"/>
      <c r="H1135" s="59"/>
      <c r="I1135" s="59"/>
      <c r="J1135" s="59"/>
      <c r="K1135" s="59"/>
      <c r="L1135" s="59"/>
      <c r="M1135" s="59"/>
      <c r="N1135" s="59"/>
      <c r="O1135" s="59"/>
      <c r="P1135" s="59"/>
      <c r="Q1135" s="59"/>
      <c r="R1135" s="59"/>
      <c r="S1135" s="59"/>
      <c r="T1135" s="59"/>
      <c r="U1135" s="59"/>
      <c r="V1135" s="59"/>
      <c r="W1135" s="59"/>
      <c r="X1135" s="59"/>
    </row>
    <row r="1136" spans="1:24" ht="12.75" customHeight="1" x14ac:dyDescent="0.2">
      <c r="A1136" s="59"/>
      <c r="B1136" s="59"/>
      <c r="C1136" s="59"/>
      <c r="D1136" s="59"/>
      <c r="E1136" s="59"/>
      <c r="F1136" s="59"/>
      <c r="G1136" s="59"/>
      <c r="H1136" s="59"/>
      <c r="I1136" s="59"/>
      <c r="J1136" s="59"/>
      <c r="K1136" s="59"/>
      <c r="L1136" s="59"/>
      <c r="M1136" s="59"/>
      <c r="N1136" s="59"/>
      <c r="O1136" s="59"/>
      <c r="P1136" s="59"/>
      <c r="Q1136" s="59"/>
      <c r="R1136" s="59"/>
      <c r="S1136" s="59"/>
      <c r="T1136" s="59"/>
      <c r="U1136" s="59"/>
      <c r="V1136" s="59"/>
      <c r="W1136" s="59"/>
      <c r="X1136" s="59"/>
    </row>
    <row r="1137" spans="1:24" ht="12.75" customHeight="1" x14ac:dyDescent="0.2">
      <c r="A1137" s="59"/>
      <c r="B1137" s="59"/>
      <c r="C1137" s="59"/>
      <c r="D1137" s="59"/>
      <c r="E1137" s="59"/>
      <c r="F1137" s="59"/>
      <c r="G1137" s="59"/>
      <c r="H1137" s="59"/>
      <c r="I1137" s="59"/>
      <c r="J1137" s="59"/>
      <c r="K1137" s="59"/>
      <c r="L1137" s="59"/>
      <c r="M1137" s="59"/>
      <c r="N1137" s="59"/>
      <c r="O1137" s="59"/>
      <c r="P1137" s="59"/>
      <c r="Q1137" s="59"/>
      <c r="R1137" s="59"/>
      <c r="S1137" s="59"/>
      <c r="T1137" s="59"/>
      <c r="U1137" s="59"/>
      <c r="V1137" s="59"/>
      <c r="W1137" s="59"/>
      <c r="X1137" s="59"/>
    </row>
    <row r="1138" spans="1:24" ht="12.75" customHeight="1" x14ac:dyDescent="0.2">
      <c r="A1138" s="59"/>
      <c r="B1138" s="59"/>
      <c r="C1138" s="59"/>
      <c r="D1138" s="59"/>
      <c r="E1138" s="59"/>
      <c r="F1138" s="59"/>
      <c r="G1138" s="59"/>
      <c r="H1138" s="59"/>
      <c r="I1138" s="59"/>
      <c r="J1138" s="59"/>
      <c r="K1138" s="59"/>
      <c r="L1138" s="59"/>
      <c r="M1138" s="59"/>
      <c r="N1138" s="59"/>
      <c r="O1138" s="59"/>
      <c r="P1138" s="59"/>
      <c r="Q1138" s="59"/>
      <c r="R1138" s="59"/>
      <c r="S1138" s="59"/>
      <c r="T1138" s="59"/>
      <c r="U1138" s="59"/>
      <c r="V1138" s="59"/>
      <c r="W1138" s="59"/>
      <c r="X1138" s="59"/>
    </row>
    <row r="1139" spans="1:24" ht="12.75" customHeight="1" x14ac:dyDescent="0.2">
      <c r="A1139" s="59"/>
      <c r="B1139" s="59"/>
      <c r="C1139" s="59"/>
      <c r="D1139" s="59"/>
      <c r="E1139" s="59"/>
      <c r="F1139" s="59"/>
      <c r="G1139" s="59"/>
      <c r="H1139" s="59"/>
      <c r="I1139" s="59"/>
      <c r="J1139" s="59"/>
      <c r="K1139" s="59"/>
      <c r="L1139" s="59"/>
      <c r="M1139" s="59"/>
      <c r="N1139" s="59"/>
      <c r="O1139" s="59"/>
      <c r="P1139" s="59"/>
      <c r="Q1139" s="59"/>
      <c r="R1139" s="59"/>
      <c r="S1139" s="59"/>
      <c r="T1139" s="59"/>
      <c r="U1139" s="59"/>
      <c r="V1139" s="59"/>
      <c r="W1139" s="59"/>
      <c r="X1139" s="59"/>
    </row>
    <row r="1140" spans="1:24" ht="12.75" customHeight="1" x14ac:dyDescent="0.2">
      <c r="A1140" s="59"/>
      <c r="B1140" s="59"/>
      <c r="C1140" s="59"/>
      <c r="D1140" s="59"/>
      <c r="E1140" s="59"/>
      <c r="F1140" s="59"/>
      <c r="G1140" s="59"/>
      <c r="H1140" s="59"/>
      <c r="I1140" s="59"/>
      <c r="J1140" s="59"/>
      <c r="K1140" s="59"/>
      <c r="L1140" s="59"/>
      <c r="M1140" s="59"/>
      <c r="N1140" s="59"/>
      <c r="O1140" s="59"/>
      <c r="P1140" s="59"/>
      <c r="Q1140" s="59"/>
      <c r="R1140" s="59"/>
      <c r="S1140" s="59"/>
      <c r="T1140" s="59"/>
      <c r="U1140" s="59"/>
      <c r="V1140" s="59"/>
      <c r="W1140" s="59"/>
      <c r="X1140" s="59"/>
    </row>
    <row r="1141" spans="1:24" ht="12.75" customHeight="1" x14ac:dyDescent="0.2">
      <c r="A1141" s="59"/>
      <c r="B1141" s="59"/>
      <c r="C1141" s="59"/>
      <c r="D1141" s="59"/>
      <c r="E1141" s="59"/>
      <c r="F1141" s="59"/>
      <c r="G1141" s="59"/>
      <c r="H1141" s="59"/>
      <c r="I1141" s="59"/>
      <c r="J1141" s="59"/>
      <c r="K1141" s="59"/>
      <c r="L1141" s="59"/>
      <c r="M1141" s="59"/>
      <c r="N1141" s="59"/>
      <c r="O1141" s="59"/>
      <c r="P1141" s="59"/>
      <c r="Q1141" s="59"/>
      <c r="R1141" s="59"/>
      <c r="S1141" s="59"/>
      <c r="T1141" s="59"/>
      <c r="U1141" s="59"/>
      <c r="V1141" s="59"/>
      <c r="W1141" s="59"/>
      <c r="X1141" s="59"/>
    </row>
    <row r="1142" spans="1:24" ht="12.75" customHeight="1" x14ac:dyDescent="0.2">
      <c r="A1142" s="59"/>
      <c r="B1142" s="59"/>
      <c r="C1142" s="59"/>
      <c r="D1142" s="59"/>
      <c r="E1142" s="59"/>
      <c r="F1142" s="59"/>
      <c r="G1142" s="59"/>
      <c r="H1142" s="59"/>
      <c r="I1142" s="59"/>
      <c r="J1142" s="59"/>
      <c r="K1142" s="59"/>
      <c r="L1142" s="59"/>
      <c r="M1142" s="59"/>
      <c r="N1142" s="59"/>
      <c r="O1142" s="59"/>
      <c r="P1142" s="59"/>
      <c r="Q1142" s="59"/>
      <c r="R1142" s="59"/>
      <c r="S1142" s="59"/>
      <c r="T1142" s="59"/>
      <c r="U1142" s="59"/>
      <c r="V1142" s="59"/>
      <c r="W1142" s="59"/>
      <c r="X1142" s="59"/>
    </row>
    <row r="1143" spans="1:24" ht="12.75" customHeight="1" x14ac:dyDescent="0.2">
      <c r="A1143" s="59"/>
      <c r="B1143" s="59"/>
      <c r="C1143" s="59"/>
      <c r="D1143" s="59"/>
      <c r="E1143" s="59"/>
      <c r="F1143" s="59"/>
      <c r="G1143" s="59"/>
      <c r="H1143" s="59"/>
      <c r="I1143" s="59"/>
      <c r="J1143" s="59"/>
      <c r="K1143" s="59"/>
      <c r="L1143" s="59"/>
      <c r="M1143" s="59"/>
      <c r="N1143" s="59"/>
      <c r="O1143" s="59"/>
      <c r="P1143" s="59"/>
      <c r="Q1143" s="59"/>
      <c r="R1143" s="59"/>
      <c r="S1143" s="59"/>
      <c r="T1143" s="59"/>
      <c r="U1143" s="59"/>
      <c r="V1143" s="59"/>
      <c r="W1143" s="59"/>
      <c r="X1143" s="59"/>
    </row>
    <row r="1144" spans="1:24" ht="12.75" customHeight="1" x14ac:dyDescent="0.2">
      <c r="A1144" s="59"/>
      <c r="B1144" s="59"/>
      <c r="C1144" s="59"/>
      <c r="D1144" s="59"/>
      <c r="E1144" s="59"/>
      <c r="F1144" s="59"/>
      <c r="G1144" s="59"/>
      <c r="H1144" s="59"/>
      <c r="I1144" s="59"/>
      <c r="J1144" s="59"/>
      <c r="K1144" s="59"/>
      <c r="L1144" s="59"/>
      <c r="M1144" s="59"/>
      <c r="N1144" s="59"/>
      <c r="O1144" s="59"/>
      <c r="P1144" s="59"/>
      <c r="Q1144" s="59"/>
      <c r="R1144" s="59"/>
      <c r="S1144" s="59"/>
      <c r="T1144" s="59"/>
      <c r="U1144" s="59"/>
      <c r="V1144" s="59"/>
      <c r="W1144" s="59"/>
      <c r="X1144" s="59"/>
    </row>
    <row r="1145" spans="1:24" ht="12.75" customHeight="1" x14ac:dyDescent="0.2">
      <c r="A1145" s="59"/>
      <c r="B1145" s="59"/>
      <c r="C1145" s="59"/>
      <c r="D1145" s="59"/>
      <c r="E1145" s="59"/>
      <c r="F1145" s="59"/>
      <c r="G1145" s="59"/>
      <c r="H1145" s="59"/>
      <c r="I1145" s="59"/>
      <c r="J1145" s="59"/>
      <c r="K1145" s="59"/>
      <c r="L1145" s="59"/>
      <c r="M1145" s="59"/>
      <c r="N1145" s="59"/>
      <c r="O1145" s="59"/>
      <c r="P1145" s="59"/>
      <c r="Q1145" s="59"/>
      <c r="R1145" s="59"/>
      <c r="S1145" s="59"/>
      <c r="T1145" s="59"/>
      <c r="U1145" s="59"/>
      <c r="V1145" s="59"/>
      <c r="W1145" s="59"/>
      <c r="X1145" s="59"/>
    </row>
    <row r="1146" spans="1:24" ht="12.75" customHeight="1" x14ac:dyDescent="0.2">
      <c r="A1146" s="59"/>
      <c r="B1146" s="59"/>
      <c r="C1146" s="59"/>
      <c r="D1146" s="59"/>
      <c r="E1146" s="59"/>
      <c r="F1146" s="59"/>
      <c r="G1146" s="59"/>
      <c r="H1146" s="59"/>
      <c r="I1146" s="59"/>
      <c r="J1146" s="59"/>
      <c r="K1146" s="59"/>
      <c r="L1146" s="59"/>
      <c r="M1146" s="59"/>
      <c r="N1146" s="59"/>
      <c r="O1146" s="59"/>
      <c r="P1146" s="59"/>
      <c r="Q1146" s="59"/>
      <c r="R1146" s="59"/>
      <c r="S1146" s="59"/>
      <c r="T1146" s="59"/>
      <c r="U1146" s="59"/>
      <c r="V1146" s="59"/>
      <c r="W1146" s="59"/>
      <c r="X1146" s="59"/>
    </row>
    <row r="1147" spans="1:24" ht="12.75" customHeight="1" x14ac:dyDescent="0.2">
      <c r="A1147" s="59"/>
      <c r="B1147" s="59"/>
      <c r="C1147" s="59"/>
      <c r="D1147" s="59"/>
      <c r="E1147" s="59"/>
      <c r="F1147" s="59"/>
      <c r="G1147" s="59"/>
      <c r="H1147" s="59"/>
      <c r="I1147" s="59"/>
      <c r="J1147" s="59"/>
      <c r="K1147" s="59"/>
      <c r="L1147" s="59"/>
      <c r="M1147" s="59"/>
      <c r="N1147" s="59"/>
      <c r="O1147" s="59"/>
      <c r="P1147" s="59"/>
      <c r="Q1147" s="59"/>
      <c r="R1147" s="59"/>
      <c r="S1147" s="59"/>
      <c r="T1147" s="59"/>
      <c r="U1147" s="59"/>
      <c r="V1147" s="59"/>
      <c r="W1147" s="59"/>
      <c r="X1147" s="59"/>
    </row>
    <row r="1148" spans="1:24" ht="12.75" customHeight="1" x14ac:dyDescent="0.2">
      <c r="A1148" s="59"/>
      <c r="B1148" s="59"/>
      <c r="C1148" s="59"/>
      <c r="D1148" s="59"/>
      <c r="E1148" s="59"/>
      <c r="F1148" s="59"/>
      <c r="G1148" s="59"/>
      <c r="H1148" s="59"/>
      <c r="I1148" s="59"/>
      <c r="J1148" s="59"/>
      <c r="K1148" s="59"/>
      <c r="L1148" s="59"/>
      <c r="M1148" s="59"/>
      <c r="N1148" s="59"/>
      <c r="O1148" s="59"/>
      <c r="P1148" s="59"/>
      <c r="Q1148" s="59"/>
      <c r="R1148" s="59"/>
      <c r="S1148" s="59"/>
      <c r="T1148" s="59"/>
      <c r="U1148" s="59"/>
      <c r="V1148" s="59"/>
      <c r="W1148" s="59"/>
      <c r="X1148" s="59"/>
    </row>
    <row r="1149" spans="1:24" ht="12.75" customHeight="1" x14ac:dyDescent="0.2">
      <c r="A1149" s="59"/>
      <c r="B1149" s="59"/>
      <c r="C1149" s="59"/>
      <c r="D1149" s="59"/>
      <c r="E1149" s="59"/>
      <c r="F1149" s="59"/>
      <c r="G1149" s="59"/>
      <c r="H1149" s="59"/>
      <c r="I1149" s="59"/>
      <c r="J1149" s="59"/>
      <c r="K1149" s="59"/>
      <c r="L1149" s="59"/>
      <c r="M1149" s="59"/>
      <c r="N1149" s="59"/>
      <c r="O1149" s="59"/>
      <c r="P1149" s="59"/>
      <c r="Q1149" s="59"/>
      <c r="R1149" s="59"/>
      <c r="S1149" s="59"/>
      <c r="T1149" s="59"/>
      <c r="U1149" s="59"/>
      <c r="V1149" s="59"/>
      <c r="W1149" s="59"/>
      <c r="X1149" s="59"/>
    </row>
    <row r="1150" spans="1:24" ht="12.75" customHeight="1" x14ac:dyDescent="0.2">
      <c r="A1150" s="59"/>
      <c r="B1150" s="59"/>
      <c r="C1150" s="59"/>
      <c r="D1150" s="59"/>
      <c r="E1150" s="59"/>
      <c r="F1150" s="59"/>
      <c r="G1150" s="59"/>
      <c r="H1150" s="59"/>
      <c r="I1150" s="59"/>
      <c r="J1150" s="59"/>
      <c r="K1150" s="59"/>
      <c r="L1150" s="59"/>
      <c r="M1150" s="59"/>
      <c r="N1150" s="59"/>
      <c r="O1150" s="59"/>
      <c r="P1150" s="59"/>
      <c r="Q1150" s="59"/>
      <c r="R1150" s="59"/>
      <c r="S1150" s="59"/>
      <c r="T1150" s="59"/>
      <c r="U1150" s="59"/>
      <c r="V1150" s="59"/>
      <c r="W1150" s="59"/>
      <c r="X1150" s="59"/>
    </row>
    <row r="1151" spans="1:24" ht="12.75" customHeight="1" x14ac:dyDescent="0.2">
      <c r="A1151" s="59"/>
      <c r="B1151" s="59"/>
      <c r="C1151" s="59"/>
      <c r="D1151" s="59"/>
      <c r="E1151" s="59"/>
      <c r="F1151" s="59"/>
      <c r="G1151" s="59"/>
      <c r="H1151" s="59"/>
      <c r="I1151" s="59"/>
      <c r="J1151" s="59"/>
      <c r="K1151" s="59"/>
      <c r="L1151" s="59"/>
      <c r="M1151" s="59"/>
      <c r="N1151" s="59"/>
      <c r="O1151" s="59"/>
      <c r="P1151" s="59"/>
      <c r="Q1151" s="59"/>
      <c r="R1151" s="59"/>
      <c r="S1151" s="59"/>
      <c r="T1151" s="59"/>
      <c r="U1151" s="59"/>
      <c r="V1151" s="59"/>
      <c r="W1151" s="59"/>
      <c r="X1151" s="59"/>
    </row>
    <row r="1152" spans="1:24" ht="12.75" customHeight="1" x14ac:dyDescent="0.2">
      <c r="A1152" s="59"/>
      <c r="B1152" s="59"/>
      <c r="C1152" s="59"/>
      <c r="D1152" s="59"/>
      <c r="E1152" s="59"/>
      <c r="F1152" s="59"/>
      <c r="G1152" s="59"/>
      <c r="H1152" s="59"/>
      <c r="I1152" s="59"/>
      <c r="J1152" s="59"/>
      <c r="K1152" s="59"/>
      <c r="L1152" s="59"/>
      <c r="M1152" s="59"/>
      <c r="N1152" s="59"/>
      <c r="O1152" s="59"/>
      <c r="P1152" s="59"/>
      <c r="Q1152" s="59"/>
      <c r="R1152" s="59"/>
      <c r="S1152" s="59"/>
      <c r="T1152" s="59"/>
      <c r="U1152" s="59"/>
      <c r="V1152" s="59"/>
      <c r="W1152" s="59"/>
      <c r="X1152" s="59"/>
    </row>
    <row r="1153" spans="1:24" ht="12.75" customHeight="1" x14ac:dyDescent="0.2">
      <c r="A1153" s="59"/>
      <c r="B1153" s="59"/>
      <c r="C1153" s="59"/>
      <c r="D1153" s="59"/>
      <c r="E1153" s="59"/>
      <c r="F1153" s="59"/>
      <c r="G1153" s="59"/>
      <c r="H1153" s="59"/>
      <c r="I1153" s="59"/>
      <c r="J1153" s="59"/>
      <c r="K1153" s="59"/>
      <c r="L1153" s="59"/>
      <c r="M1153" s="59"/>
      <c r="N1153" s="59"/>
      <c r="O1153" s="59"/>
      <c r="P1153" s="59"/>
      <c r="Q1153" s="59"/>
      <c r="R1153" s="59"/>
      <c r="S1153" s="59"/>
      <c r="T1153" s="59"/>
      <c r="U1153" s="59"/>
      <c r="V1153" s="59"/>
      <c r="W1153" s="59"/>
      <c r="X1153" s="59"/>
    </row>
    <row r="1154" spans="1:24" ht="12.75" customHeight="1" x14ac:dyDescent="0.2">
      <c r="A1154" s="59"/>
      <c r="B1154" s="59"/>
      <c r="C1154" s="59"/>
      <c r="D1154" s="59"/>
      <c r="E1154" s="59"/>
      <c r="F1154" s="59"/>
      <c r="G1154" s="59"/>
      <c r="H1154" s="59"/>
      <c r="I1154" s="59"/>
      <c r="J1154" s="59"/>
      <c r="K1154" s="59"/>
      <c r="L1154" s="59"/>
      <c r="M1154" s="59"/>
      <c r="N1154" s="59"/>
      <c r="O1154" s="59"/>
      <c r="P1154" s="59"/>
      <c r="Q1154" s="59"/>
      <c r="R1154" s="59"/>
      <c r="S1154" s="59"/>
      <c r="T1154" s="59"/>
      <c r="U1154" s="59"/>
      <c r="V1154" s="59"/>
      <c r="W1154" s="59"/>
      <c r="X1154" s="59"/>
    </row>
    <row r="1155" spans="1:24" ht="12.75" customHeight="1" x14ac:dyDescent="0.2">
      <c r="A1155" s="59"/>
      <c r="B1155" s="59"/>
      <c r="C1155" s="59"/>
      <c r="D1155" s="59"/>
      <c r="E1155" s="59"/>
      <c r="F1155" s="59"/>
      <c r="G1155" s="59"/>
      <c r="H1155" s="59"/>
      <c r="I1155" s="59"/>
      <c r="J1155" s="59"/>
      <c r="K1155" s="59"/>
      <c r="L1155" s="59"/>
      <c r="M1155" s="59"/>
      <c r="N1155" s="59"/>
      <c r="O1155" s="59"/>
      <c r="P1155" s="59"/>
      <c r="Q1155" s="59"/>
      <c r="R1155" s="59"/>
      <c r="S1155" s="59"/>
      <c r="T1155" s="59"/>
      <c r="U1155" s="59"/>
      <c r="V1155" s="59"/>
      <c r="W1155" s="59"/>
      <c r="X1155" s="59"/>
    </row>
    <row r="1156" spans="1:24" ht="12.75" customHeight="1" x14ac:dyDescent="0.2">
      <c r="A1156" s="59"/>
      <c r="B1156" s="59"/>
      <c r="C1156" s="59"/>
      <c r="D1156" s="59"/>
      <c r="E1156" s="59"/>
      <c r="F1156" s="59"/>
      <c r="G1156" s="59"/>
      <c r="H1156" s="59"/>
      <c r="I1156" s="59"/>
      <c r="J1156" s="59"/>
      <c r="K1156" s="59"/>
      <c r="L1156" s="59"/>
      <c r="M1156" s="59"/>
      <c r="N1156" s="59"/>
      <c r="O1156" s="59"/>
      <c r="P1156" s="59"/>
      <c r="Q1156" s="59"/>
      <c r="R1156" s="59"/>
      <c r="S1156" s="59"/>
      <c r="T1156" s="59"/>
      <c r="U1156" s="59"/>
      <c r="V1156" s="59"/>
      <c r="W1156" s="59"/>
      <c r="X1156" s="59"/>
    </row>
    <row r="1157" spans="1:24" ht="12.75" customHeight="1" x14ac:dyDescent="0.2">
      <c r="A1157" s="59"/>
      <c r="B1157" s="59"/>
      <c r="C1157" s="59"/>
      <c r="D1157" s="59"/>
      <c r="E1157" s="59"/>
      <c r="F1157" s="59"/>
      <c r="G1157" s="59"/>
      <c r="H1157" s="59"/>
      <c r="I1157" s="59"/>
      <c r="J1157" s="59"/>
      <c r="K1157" s="59"/>
      <c r="L1157" s="59"/>
      <c r="M1157" s="59"/>
      <c r="N1157" s="59"/>
      <c r="O1157" s="59"/>
      <c r="P1157" s="59"/>
      <c r="Q1157" s="59"/>
      <c r="R1157" s="59"/>
      <c r="S1157" s="59"/>
      <c r="T1157" s="59"/>
      <c r="U1157" s="59"/>
      <c r="V1157" s="59"/>
      <c r="W1157" s="59"/>
      <c r="X1157" s="59"/>
    </row>
    <row r="1158" spans="1:24" ht="12.75" customHeight="1" x14ac:dyDescent="0.2">
      <c r="A1158" s="59"/>
      <c r="B1158" s="59"/>
      <c r="C1158" s="59"/>
      <c r="D1158" s="59"/>
      <c r="E1158" s="59"/>
      <c r="F1158" s="59"/>
      <c r="G1158" s="59"/>
      <c r="H1158" s="59"/>
      <c r="I1158" s="59"/>
      <c r="J1158" s="59"/>
      <c r="K1158" s="59"/>
      <c r="L1158" s="59"/>
      <c r="M1158" s="59"/>
      <c r="N1158" s="59"/>
      <c r="O1158" s="59"/>
      <c r="P1158" s="59"/>
      <c r="Q1158" s="59"/>
      <c r="R1158" s="59"/>
      <c r="S1158" s="59"/>
      <c r="T1158" s="59"/>
      <c r="U1158" s="59"/>
      <c r="V1158" s="59"/>
      <c r="W1158" s="59"/>
      <c r="X1158" s="59"/>
    </row>
    <row r="1159" spans="1:24" ht="12.75" customHeight="1" x14ac:dyDescent="0.2">
      <c r="A1159" s="59"/>
      <c r="B1159" s="59"/>
      <c r="C1159" s="59"/>
      <c r="D1159" s="59"/>
      <c r="E1159" s="59"/>
      <c r="F1159" s="59"/>
      <c r="G1159" s="59"/>
      <c r="H1159" s="59"/>
      <c r="I1159" s="59"/>
      <c r="J1159" s="59"/>
      <c r="K1159" s="59"/>
      <c r="L1159" s="59"/>
      <c r="M1159" s="59"/>
      <c r="N1159" s="59"/>
      <c r="O1159" s="59"/>
      <c r="P1159" s="59"/>
      <c r="Q1159" s="59"/>
      <c r="R1159" s="59"/>
      <c r="S1159" s="59"/>
      <c r="T1159" s="59"/>
      <c r="U1159" s="59"/>
      <c r="V1159" s="59"/>
      <c r="W1159" s="59"/>
      <c r="X1159" s="59"/>
    </row>
    <row r="1160" spans="1:24" ht="12.75" customHeight="1" x14ac:dyDescent="0.2">
      <c r="A1160" s="59"/>
      <c r="B1160" s="59"/>
      <c r="C1160" s="59"/>
      <c r="D1160" s="59"/>
      <c r="E1160" s="59"/>
      <c r="F1160" s="59"/>
      <c r="G1160" s="59"/>
      <c r="H1160" s="59"/>
      <c r="I1160" s="59"/>
      <c r="J1160" s="59"/>
      <c r="K1160" s="59"/>
      <c r="L1160" s="59"/>
      <c r="M1160" s="59"/>
      <c r="N1160" s="59"/>
      <c r="O1160" s="59"/>
      <c r="P1160" s="59"/>
      <c r="Q1160" s="59"/>
      <c r="R1160" s="59"/>
      <c r="S1160" s="59"/>
      <c r="T1160" s="59"/>
      <c r="U1160" s="59"/>
      <c r="V1160" s="59"/>
      <c r="W1160" s="59"/>
      <c r="X1160" s="59"/>
    </row>
    <row r="1161" spans="1:24" ht="12.75" customHeight="1" x14ac:dyDescent="0.2">
      <c r="A1161" s="59"/>
      <c r="B1161" s="59"/>
      <c r="C1161" s="59"/>
      <c r="D1161" s="59"/>
      <c r="E1161" s="59"/>
      <c r="F1161" s="59"/>
      <c r="G1161" s="59"/>
      <c r="H1161" s="59"/>
      <c r="I1161" s="59"/>
      <c r="J1161" s="59"/>
      <c r="K1161" s="59"/>
      <c r="L1161" s="59"/>
      <c r="M1161" s="59"/>
      <c r="N1161" s="59"/>
      <c r="O1161" s="59"/>
      <c r="P1161" s="59"/>
      <c r="Q1161" s="59"/>
      <c r="R1161" s="59"/>
      <c r="S1161" s="59"/>
      <c r="T1161" s="59"/>
      <c r="U1161" s="59"/>
      <c r="V1161" s="59"/>
      <c r="W1161" s="59"/>
      <c r="X1161" s="59"/>
    </row>
    <row r="1162" spans="1:24" ht="12.75" customHeight="1" x14ac:dyDescent="0.2">
      <c r="A1162" s="59"/>
      <c r="B1162" s="59"/>
      <c r="C1162" s="59"/>
      <c r="D1162" s="59"/>
      <c r="E1162" s="59"/>
      <c r="F1162" s="59"/>
      <c r="G1162" s="59"/>
      <c r="H1162" s="59"/>
      <c r="I1162" s="59"/>
      <c r="J1162" s="59"/>
      <c r="K1162" s="59"/>
      <c r="L1162" s="59"/>
      <c r="M1162" s="59"/>
      <c r="N1162" s="59"/>
      <c r="O1162" s="59"/>
      <c r="P1162" s="59"/>
      <c r="Q1162" s="59"/>
      <c r="R1162" s="59"/>
      <c r="S1162" s="59"/>
      <c r="T1162" s="59"/>
      <c r="U1162" s="59"/>
      <c r="V1162" s="59"/>
      <c r="W1162" s="59"/>
      <c r="X1162" s="59"/>
    </row>
    <row r="1163" spans="1:24" ht="12.75" customHeight="1" x14ac:dyDescent="0.2">
      <c r="A1163" s="59"/>
      <c r="B1163" s="59"/>
      <c r="C1163" s="59"/>
      <c r="D1163" s="59"/>
      <c r="E1163" s="59"/>
      <c r="F1163" s="59"/>
      <c r="G1163" s="59"/>
      <c r="H1163" s="59"/>
      <c r="I1163" s="59"/>
      <c r="J1163" s="59"/>
      <c r="K1163" s="59"/>
      <c r="L1163" s="59"/>
      <c r="M1163" s="59"/>
      <c r="N1163" s="59"/>
      <c r="O1163" s="59"/>
      <c r="P1163" s="59"/>
      <c r="Q1163" s="59"/>
      <c r="R1163" s="59"/>
      <c r="S1163" s="59"/>
      <c r="T1163" s="59"/>
      <c r="U1163" s="59"/>
      <c r="V1163" s="59"/>
      <c r="W1163" s="59"/>
      <c r="X1163" s="59"/>
    </row>
    <row r="1164" spans="1:24" ht="12.75" customHeight="1" x14ac:dyDescent="0.2">
      <c r="A1164" s="59"/>
      <c r="B1164" s="59"/>
      <c r="C1164" s="59"/>
      <c r="D1164" s="59"/>
      <c r="E1164" s="59"/>
      <c r="F1164" s="59"/>
      <c r="G1164" s="59"/>
      <c r="H1164" s="59"/>
      <c r="I1164" s="59"/>
      <c r="J1164" s="59"/>
      <c r="K1164" s="59"/>
      <c r="L1164" s="59"/>
      <c r="M1164" s="59"/>
      <c r="N1164" s="59"/>
      <c r="O1164" s="59"/>
      <c r="P1164" s="59"/>
      <c r="Q1164" s="59"/>
      <c r="R1164" s="59"/>
      <c r="S1164" s="59"/>
      <c r="T1164" s="59"/>
      <c r="U1164" s="59"/>
      <c r="V1164" s="59"/>
      <c r="W1164" s="59"/>
      <c r="X1164" s="59"/>
    </row>
    <row r="1165" spans="1:24" ht="12.75" customHeight="1" x14ac:dyDescent="0.2">
      <c r="A1165" s="59"/>
      <c r="B1165" s="59"/>
      <c r="C1165" s="59"/>
      <c r="D1165" s="59"/>
      <c r="E1165" s="59"/>
      <c r="F1165" s="59"/>
      <c r="G1165" s="59"/>
      <c r="H1165" s="59"/>
      <c r="I1165" s="59"/>
      <c r="J1165" s="59"/>
      <c r="K1165" s="59"/>
      <c r="L1165" s="59"/>
      <c r="M1165" s="59"/>
      <c r="N1165" s="59"/>
      <c r="O1165" s="59"/>
      <c r="P1165" s="59"/>
      <c r="Q1165" s="59"/>
      <c r="R1165" s="59"/>
      <c r="S1165" s="59"/>
      <c r="T1165" s="59"/>
      <c r="U1165" s="59"/>
      <c r="V1165" s="59"/>
      <c r="W1165" s="59"/>
      <c r="X1165" s="59"/>
    </row>
    <row r="1166" spans="1:24" ht="12.75" customHeight="1" x14ac:dyDescent="0.2">
      <c r="A1166" s="59"/>
      <c r="B1166" s="59"/>
      <c r="C1166" s="59"/>
      <c r="D1166" s="59"/>
      <c r="E1166" s="59"/>
      <c r="F1166" s="59"/>
      <c r="G1166" s="59"/>
      <c r="H1166" s="59"/>
      <c r="I1166" s="59"/>
      <c r="J1166" s="59"/>
      <c r="K1166" s="59"/>
      <c r="L1166" s="59"/>
      <c r="M1166" s="59"/>
      <c r="N1166" s="59"/>
      <c r="O1166" s="59"/>
      <c r="P1166" s="59"/>
      <c r="Q1166" s="59"/>
      <c r="R1166" s="59"/>
      <c r="S1166" s="59"/>
      <c r="T1166" s="59"/>
      <c r="U1166" s="59"/>
      <c r="V1166" s="59"/>
      <c r="W1166" s="59"/>
      <c r="X1166" s="59"/>
    </row>
    <row r="1167" spans="1:24" ht="12.75" customHeight="1" x14ac:dyDescent="0.2">
      <c r="A1167" s="59"/>
      <c r="B1167" s="59"/>
      <c r="C1167" s="59"/>
      <c r="D1167" s="59"/>
      <c r="E1167" s="59"/>
      <c r="F1167" s="59"/>
      <c r="G1167" s="59"/>
      <c r="H1167" s="59"/>
      <c r="I1167" s="59"/>
      <c r="J1167" s="59"/>
      <c r="K1167" s="59"/>
      <c r="L1167" s="59"/>
      <c r="M1167" s="59"/>
      <c r="N1167" s="59"/>
      <c r="O1167" s="59"/>
      <c r="P1167" s="59"/>
      <c r="Q1167" s="59"/>
      <c r="R1167" s="59"/>
      <c r="S1167" s="59"/>
      <c r="T1167" s="59"/>
      <c r="U1167" s="59"/>
      <c r="V1167" s="59"/>
      <c r="W1167" s="59"/>
      <c r="X1167" s="59"/>
    </row>
    <row r="1168" spans="1:24" ht="12.75" customHeight="1" x14ac:dyDescent="0.2">
      <c r="A1168" s="59"/>
      <c r="B1168" s="59"/>
      <c r="C1168" s="59"/>
      <c r="D1168" s="59"/>
      <c r="E1168" s="59"/>
      <c r="F1168" s="59"/>
      <c r="G1168" s="59"/>
      <c r="H1168" s="59"/>
      <c r="I1168" s="59"/>
      <c r="J1168" s="59"/>
      <c r="K1168" s="59"/>
      <c r="L1168" s="59"/>
      <c r="M1168" s="59"/>
      <c r="N1168" s="59"/>
      <c r="O1168" s="59"/>
      <c r="P1168" s="59"/>
      <c r="Q1168" s="59"/>
      <c r="R1168" s="59"/>
      <c r="S1168" s="59"/>
      <c r="T1168" s="59"/>
      <c r="U1168" s="59"/>
      <c r="V1168" s="59"/>
      <c r="W1168" s="59"/>
      <c r="X1168" s="59"/>
    </row>
    <row r="1169" spans="1:24" ht="12.75" customHeight="1" x14ac:dyDescent="0.2">
      <c r="A1169" s="59"/>
      <c r="B1169" s="59"/>
      <c r="C1169" s="59"/>
      <c r="D1169" s="59"/>
      <c r="E1169" s="59"/>
      <c r="F1169" s="59"/>
      <c r="G1169" s="59"/>
      <c r="H1169" s="59"/>
      <c r="I1169" s="59"/>
      <c r="J1169" s="59"/>
      <c r="K1169" s="59"/>
      <c r="L1169" s="59"/>
      <c r="M1169" s="59"/>
      <c r="N1169" s="59"/>
      <c r="O1169" s="59"/>
      <c r="P1169" s="59"/>
      <c r="Q1169" s="59"/>
      <c r="R1169" s="59"/>
      <c r="S1169" s="59"/>
      <c r="T1169" s="59"/>
      <c r="U1169" s="59"/>
      <c r="V1169" s="59"/>
      <c r="W1169" s="59"/>
      <c r="X1169" s="59"/>
    </row>
    <row r="1170" spans="1:24" ht="12.75" customHeight="1" x14ac:dyDescent="0.2">
      <c r="A1170" s="59"/>
      <c r="B1170" s="59"/>
      <c r="C1170" s="59"/>
      <c r="D1170" s="59"/>
      <c r="E1170" s="59"/>
      <c r="F1170" s="59"/>
      <c r="G1170" s="59"/>
      <c r="H1170" s="59"/>
      <c r="I1170" s="59"/>
      <c r="J1170" s="59"/>
      <c r="K1170" s="59"/>
      <c r="L1170" s="59"/>
      <c r="M1170" s="59"/>
      <c r="N1170" s="59"/>
      <c r="O1170" s="59"/>
      <c r="P1170" s="59"/>
      <c r="Q1170" s="59"/>
      <c r="R1170" s="59"/>
      <c r="S1170" s="59"/>
      <c r="T1170" s="59"/>
      <c r="U1170" s="59"/>
      <c r="V1170" s="59"/>
      <c r="W1170" s="59"/>
      <c r="X1170" s="59"/>
    </row>
    <row r="1171" spans="1:24" ht="12.75" customHeight="1" x14ac:dyDescent="0.2">
      <c r="A1171" s="59"/>
      <c r="B1171" s="59"/>
      <c r="C1171" s="59"/>
      <c r="D1171" s="59"/>
      <c r="E1171" s="59"/>
      <c r="F1171" s="59"/>
      <c r="G1171" s="59"/>
      <c r="H1171" s="59"/>
      <c r="I1171" s="59"/>
      <c r="J1171" s="59"/>
      <c r="K1171" s="59"/>
      <c r="L1171" s="59"/>
      <c r="M1171" s="59"/>
      <c r="N1171" s="59"/>
      <c r="O1171" s="59"/>
      <c r="P1171" s="59"/>
      <c r="Q1171" s="59"/>
      <c r="R1171" s="59"/>
      <c r="S1171" s="59"/>
      <c r="T1171" s="59"/>
      <c r="U1171" s="59"/>
      <c r="V1171" s="59"/>
      <c r="W1171" s="59"/>
      <c r="X1171" s="59"/>
    </row>
    <row r="1172" spans="1:24" ht="12.75" customHeight="1" x14ac:dyDescent="0.2">
      <c r="A1172" s="59"/>
      <c r="B1172" s="59"/>
      <c r="C1172" s="59"/>
      <c r="D1172" s="59"/>
      <c r="E1172" s="59"/>
      <c r="F1172" s="59"/>
      <c r="G1172" s="59"/>
      <c r="H1172" s="59"/>
      <c r="I1172" s="59"/>
      <c r="J1172" s="59"/>
      <c r="K1172" s="59"/>
      <c r="L1172" s="59"/>
      <c r="M1172" s="59"/>
      <c r="N1172" s="59"/>
      <c r="O1172" s="59"/>
      <c r="P1172" s="59"/>
      <c r="Q1172" s="59"/>
      <c r="R1172" s="59"/>
      <c r="S1172" s="59"/>
      <c r="T1172" s="59"/>
      <c r="U1172" s="59"/>
      <c r="V1172" s="59"/>
      <c r="W1172" s="59"/>
      <c r="X1172" s="59"/>
    </row>
    <row r="1173" spans="1:24" ht="12.75" customHeight="1" x14ac:dyDescent="0.2">
      <c r="A1173" s="59"/>
      <c r="B1173" s="59"/>
      <c r="C1173" s="59"/>
      <c r="D1173" s="59"/>
      <c r="E1173" s="59"/>
      <c r="F1173" s="59"/>
      <c r="G1173" s="59"/>
      <c r="H1173" s="59"/>
      <c r="I1173" s="59"/>
      <c r="J1173" s="59"/>
      <c r="K1173" s="59"/>
      <c r="L1173" s="59"/>
      <c r="M1173" s="59"/>
      <c r="N1173" s="59"/>
      <c r="O1173" s="59"/>
      <c r="P1173" s="59"/>
      <c r="Q1173" s="59"/>
      <c r="R1173" s="59"/>
      <c r="S1173" s="59"/>
      <c r="T1173" s="59"/>
      <c r="U1173" s="59"/>
      <c r="V1173" s="59"/>
      <c r="W1173" s="59"/>
      <c r="X1173" s="59"/>
    </row>
    <row r="1174" spans="1:24" ht="12.75" customHeight="1" x14ac:dyDescent="0.2">
      <c r="A1174" s="59"/>
      <c r="B1174" s="59"/>
      <c r="C1174" s="59"/>
      <c r="D1174" s="59"/>
      <c r="E1174" s="59"/>
      <c r="F1174" s="59"/>
      <c r="G1174" s="59"/>
      <c r="H1174" s="59"/>
      <c r="I1174" s="59"/>
      <c r="J1174" s="59"/>
      <c r="K1174" s="59"/>
      <c r="L1174" s="59"/>
      <c r="M1174" s="59"/>
      <c r="N1174" s="59"/>
      <c r="O1174" s="59"/>
      <c r="P1174" s="59"/>
      <c r="Q1174" s="59"/>
      <c r="R1174" s="59"/>
      <c r="S1174" s="59"/>
      <c r="T1174" s="59"/>
      <c r="U1174" s="59"/>
      <c r="V1174" s="59"/>
      <c r="W1174" s="59"/>
      <c r="X1174" s="59"/>
    </row>
    <row r="1175" spans="1:24" ht="12.75" customHeight="1" x14ac:dyDescent="0.2">
      <c r="A1175" s="59"/>
      <c r="B1175" s="59"/>
      <c r="C1175" s="59"/>
      <c r="D1175" s="59"/>
      <c r="E1175" s="59"/>
      <c r="F1175" s="59"/>
      <c r="G1175" s="59"/>
      <c r="H1175" s="59"/>
      <c r="I1175" s="59"/>
      <c r="J1175" s="59"/>
      <c r="K1175" s="59"/>
      <c r="L1175" s="59"/>
      <c r="M1175" s="59"/>
      <c r="N1175" s="59"/>
      <c r="O1175" s="59"/>
      <c r="P1175" s="59"/>
      <c r="Q1175" s="59"/>
      <c r="R1175" s="59"/>
      <c r="S1175" s="59"/>
      <c r="T1175" s="59"/>
      <c r="U1175" s="59"/>
      <c r="V1175" s="59"/>
      <c r="W1175" s="59"/>
      <c r="X1175" s="59"/>
    </row>
    <row r="1176" spans="1:24" ht="12.75" customHeight="1" x14ac:dyDescent="0.2">
      <c r="A1176" s="59"/>
      <c r="B1176" s="59"/>
      <c r="C1176" s="59"/>
      <c r="D1176" s="59"/>
      <c r="E1176" s="59"/>
      <c r="F1176" s="59"/>
      <c r="G1176" s="59"/>
      <c r="H1176" s="59"/>
      <c r="I1176" s="59"/>
      <c r="J1176" s="59"/>
      <c r="K1176" s="59"/>
      <c r="L1176" s="59"/>
      <c r="M1176" s="59"/>
      <c r="N1176" s="59"/>
      <c r="O1176" s="59"/>
      <c r="P1176" s="59"/>
      <c r="Q1176" s="59"/>
      <c r="R1176" s="59"/>
      <c r="S1176" s="59"/>
      <c r="T1176" s="59"/>
      <c r="U1176" s="59"/>
      <c r="V1176" s="59"/>
      <c r="W1176" s="59"/>
      <c r="X1176" s="59"/>
    </row>
    <row r="1177" spans="1:24" ht="12.75" customHeight="1" x14ac:dyDescent="0.2">
      <c r="A1177" s="59"/>
      <c r="B1177" s="59"/>
      <c r="C1177" s="59"/>
      <c r="D1177" s="59"/>
      <c r="E1177" s="59"/>
      <c r="F1177" s="59"/>
      <c r="G1177" s="59"/>
      <c r="H1177" s="59"/>
      <c r="I1177" s="59"/>
      <c r="J1177" s="59"/>
      <c r="K1177" s="59"/>
      <c r="L1177" s="59"/>
      <c r="M1177" s="59"/>
      <c r="N1177" s="59"/>
      <c r="O1177" s="59"/>
      <c r="P1177" s="59"/>
      <c r="Q1177" s="59"/>
      <c r="R1177" s="59"/>
      <c r="S1177" s="59"/>
      <c r="T1177" s="59"/>
      <c r="U1177" s="59"/>
      <c r="V1177" s="59"/>
      <c r="W1177" s="59"/>
      <c r="X1177" s="59"/>
    </row>
    <row r="1178" spans="1:24" ht="12.75" customHeight="1" x14ac:dyDescent="0.2">
      <c r="A1178" s="59"/>
      <c r="B1178" s="59"/>
      <c r="C1178" s="59"/>
      <c r="D1178" s="59"/>
      <c r="E1178" s="59"/>
      <c r="F1178" s="59"/>
      <c r="G1178" s="59"/>
      <c r="H1178" s="59"/>
      <c r="I1178" s="59"/>
      <c r="J1178" s="59"/>
      <c r="K1178" s="59"/>
      <c r="L1178" s="59"/>
      <c r="M1178" s="59"/>
      <c r="N1178" s="59"/>
      <c r="O1178" s="59"/>
      <c r="P1178" s="59"/>
      <c r="Q1178" s="59"/>
      <c r="R1178" s="59"/>
      <c r="S1178" s="59"/>
      <c r="T1178" s="59"/>
      <c r="U1178" s="59"/>
      <c r="V1178" s="59"/>
      <c r="W1178" s="59"/>
      <c r="X1178" s="59"/>
    </row>
    <row r="1179" spans="1:24" ht="12.75" customHeight="1" x14ac:dyDescent="0.2">
      <c r="A1179" s="59"/>
      <c r="B1179" s="59"/>
      <c r="C1179" s="59"/>
      <c r="D1179" s="59"/>
      <c r="E1179" s="59"/>
      <c r="F1179" s="59"/>
      <c r="G1179" s="59"/>
      <c r="H1179" s="59"/>
      <c r="I1179" s="59"/>
      <c r="J1179" s="59"/>
      <c r="K1179" s="59"/>
      <c r="L1179" s="59"/>
      <c r="M1179" s="59"/>
      <c r="N1179" s="59"/>
      <c r="O1179" s="59"/>
      <c r="P1179" s="59"/>
      <c r="Q1179" s="59"/>
      <c r="R1179" s="59"/>
      <c r="S1179" s="59"/>
      <c r="T1179" s="59"/>
      <c r="U1179" s="59"/>
      <c r="V1179" s="59"/>
      <c r="W1179" s="59"/>
      <c r="X1179" s="59"/>
    </row>
    <row r="1180" spans="1:24" ht="12.75" customHeight="1" x14ac:dyDescent="0.2">
      <c r="A1180" s="59"/>
      <c r="B1180" s="59"/>
      <c r="C1180" s="59"/>
      <c r="D1180" s="59"/>
      <c r="E1180" s="59"/>
      <c r="F1180" s="59"/>
      <c r="G1180" s="59"/>
      <c r="H1180" s="59"/>
      <c r="I1180" s="59"/>
      <c r="J1180" s="59"/>
      <c r="K1180" s="59"/>
      <c r="L1180" s="59"/>
      <c r="M1180" s="59"/>
      <c r="N1180" s="59"/>
      <c r="O1180" s="59"/>
      <c r="P1180" s="59"/>
      <c r="Q1180" s="59"/>
      <c r="R1180" s="59"/>
      <c r="S1180" s="59"/>
      <c r="T1180" s="59"/>
      <c r="U1180" s="59"/>
      <c r="V1180" s="59"/>
      <c r="W1180" s="59"/>
      <c r="X1180" s="59"/>
    </row>
    <row r="1181" spans="1:24" ht="12.75" customHeight="1" x14ac:dyDescent="0.2">
      <c r="A1181" s="59"/>
      <c r="B1181" s="59"/>
      <c r="C1181" s="59"/>
      <c r="D1181" s="59"/>
      <c r="E1181" s="59"/>
      <c r="F1181" s="59"/>
      <c r="G1181" s="59"/>
      <c r="H1181" s="59"/>
      <c r="I1181" s="59"/>
      <c r="J1181" s="59"/>
      <c r="K1181" s="59"/>
      <c r="L1181" s="59"/>
      <c r="M1181" s="59"/>
      <c r="N1181" s="59"/>
      <c r="O1181" s="59"/>
      <c r="P1181" s="59"/>
      <c r="Q1181" s="59"/>
      <c r="R1181" s="59"/>
      <c r="S1181" s="59"/>
      <c r="T1181" s="59"/>
      <c r="U1181" s="59"/>
      <c r="V1181" s="59"/>
      <c r="W1181" s="59"/>
      <c r="X1181" s="59"/>
    </row>
    <row r="1182" spans="1:24" ht="12.75" customHeight="1" x14ac:dyDescent="0.2">
      <c r="A1182" s="59"/>
      <c r="B1182" s="59"/>
      <c r="C1182" s="59"/>
      <c r="D1182" s="59"/>
      <c r="E1182" s="59"/>
      <c r="F1182" s="59"/>
      <c r="G1182" s="59"/>
      <c r="H1182" s="59"/>
      <c r="I1182" s="59"/>
      <c r="J1182" s="59"/>
      <c r="K1182" s="59"/>
      <c r="L1182" s="59"/>
      <c r="M1182" s="59"/>
      <c r="N1182" s="59"/>
      <c r="O1182" s="59"/>
      <c r="P1182" s="59"/>
      <c r="Q1182" s="59"/>
      <c r="R1182" s="59"/>
      <c r="S1182" s="59"/>
      <c r="T1182" s="59"/>
      <c r="U1182" s="59"/>
      <c r="V1182" s="59"/>
      <c r="W1182" s="59"/>
      <c r="X1182" s="59"/>
    </row>
    <row r="1183" spans="1:24" ht="12.75" customHeight="1" x14ac:dyDescent="0.2">
      <c r="A1183" s="59"/>
      <c r="B1183" s="59"/>
      <c r="C1183" s="59"/>
      <c r="D1183" s="59"/>
      <c r="E1183" s="59"/>
      <c r="F1183" s="59"/>
      <c r="G1183" s="59"/>
      <c r="H1183" s="59"/>
      <c r="I1183" s="59"/>
      <c r="J1183" s="59"/>
      <c r="K1183" s="59"/>
      <c r="L1183" s="59"/>
      <c r="M1183" s="59"/>
      <c r="N1183" s="59"/>
      <c r="O1183" s="59"/>
      <c r="P1183" s="59"/>
      <c r="Q1183" s="59"/>
      <c r="R1183" s="59"/>
      <c r="S1183" s="59"/>
      <c r="T1183" s="59"/>
      <c r="U1183" s="59"/>
      <c r="V1183" s="59"/>
      <c r="W1183" s="59"/>
      <c r="X1183" s="59"/>
    </row>
    <row r="1184" spans="1:24" ht="12.75" customHeight="1" x14ac:dyDescent="0.2">
      <c r="A1184" s="59"/>
      <c r="B1184" s="59"/>
      <c r="C1184" s="59"/>
      <c r="D1184" s="59"/>
      <c r="E1184" s="59"/>
      <c r="F1184" s="59"/>
      <c r="G1184" s="59"/>
      <c r="H1184" s="59"/>
      <c r="I1184" s="59"/>
      <c r="J1184" s="59"/>
      <c r="K1184" s="59"/>
      <c r="L1184" s="59"/>
      <c r="M1184" s="59"/>
      <c r="N1184" s="59"/>
      <c r="O1184" s="59"/>
      <c r="P1184" s="59"/>
      <c r="Q1184" s="59"/>
      <c r="R1184" s="59"/>
      <c r="S1184" s="59"/>
      <c r="T1184" s="59"/>
      <c r="U1184" s="59"/>
      <c r="V1184" s="59"/>
      <c r="W1184" s="59"/>
      <c r="X1184" s="59"/>
    </row>
    <row r="1185" spans="1:24" ht="12.75" customHeight="1" x14ac:dyDescent="0.2">
      <c r="A1185" s="59"/>
      <c r="B1185" s="59"/>
      <c r="C1185" s="59"/>
      <c r="D1185" s="59"/>
      <c r="E1185" s="59"/>
      <c r="F1185" s="59"/>
      <c r="G1185" s="59"/>
      <c r="H1185" s="59"/>
      <c r="I1185" s="59"/>
      <c r="J1185" s="59"/>
      <c r="K1185" s="59"/>
      <c r="L1185" s="59"/>
      <c r="M1185" s="59"/>
      <c r="N1185" s="59"/>
      <c r="O1185" s="59"/>
      <c r="P1185" s="59"/>
      <c r="Q1185" s="59"/>
      <c r="R1185" s="59"/>
      <c r="S1185" s="59"/>
      <c r="T1185" s="59"/>
      <c r="U1185" s="59"/>
      <c r="V1185" s="59"/>
      <c r="W1185" s="59"/>
      <c r="X1185" s="59"/>
    </row>
    <row r="1186" spans="1:24" ht="12.75" customHeight="1" x14ac:dyDescent="0.2">
      <c r="A1186" s="59"/>
      <c r="B1186" s="59"/>
      <c r="C1186" s="59"/>
      <c r="D1186" s="59"/>
      <c r="E1186" s="59"/>
      <c r="F1186" s="59"/>
      <c r="G1186" s="59"/>
      <c r="H1186" s="59"/>
      <c r="I1186" s="59"/>
      <c r="J1186" s="59"/>
      <c r="K1186" s="59"/>
      <c r="L1186" s="59"/>
      <c r="M1186" s="59"/>
      <c r="N1186" s="59"/>
      <c r="O1186" s="59"/>
      <c r="P1186" s="59"/>
      <c r="Q1186" s="59"/>
      <c r="R1186" s="59"/>
      <c r="S1186" s="59"/>
      <c r="T1186" s="59"/>
      <c r="U1186" s="59"/>
      <c r="V1186" s="59"/>
      <c r="W1186" s="59"/>
      <c r="X1186" s="59"/>
    </row>
    <row r="1187" spans="1:24" ht="12.75" customHeight="1" x14ac:dyDescent="0.2">
      <c r="A1187" s="59"/>
      <c r="B1187" s="59"/>
      <c r="C1187" s="59"/>
      <c r="D1187" s="59"/>
      <c r="E1187" s="59"/>
      <c r="F1187" s="59"/>
      <c r="G1187" s="59"/>
      <c r="H1187" s="59"/>
      <c r="I1187" s="59"/>
      <c r="J1187" s="59"/>
      <c r="K1187" s="59"/>
      <c r="L1187" s="59"/>
      <c r="M1187" s="59"/>
      <c r="N1187" s="59"/>
      <c r="O1187" s="59"/>
      <c r="P1187" s="59"/>
      <c r="Q1187" s="59"/>
      <c r="R1187" s="59"/>
      <c r="S1187" s="59"/>
      <c r="T1187" s="59"/>
      <c r="U1187" s="59"/>
      <c r="V1187" s="59"/>
      <c r="W1187" s="59"/>
      <c r="X1187" s="59"/>
    </row>
    <row r="1188" spans="1:24" ht="12.75" customHeight="1" x14ac:dyDescent="0.2">
      <c r="A1188" s="59"/>
      <c r="B1188" s="59"/>
      <c r="C1188" s="59"/>
      <c r="D1188" s="59"/>
      <c r="E1188" s="59"/>
      <c r="F1188" s="59"/>
      <c r="G1188" s="59"/>
      <c r="H1188" s="59"/>
      <c r="I1188" s="59"/>
      <c r="J1188" s="59"/>
      <c r="K1188" s="59"/>
      <c r="L1188" s="59"/>
      <c r="M1188" s="59"/>
      <c r="N1188" s="59"/>
      <c r="O1188" s="59"/>
      <c r="P1188" s="59"/>
      <c r="Q1188" s="59"/>
      <c r="R1188" s="59"/>
      <c r="S1188" s="59"/>
      <c r="T1188" s="59"/>
      <c r="U1188" s="59"/>
      <c r="V1188" s="59"/>
      <c r="W1188" s="59"/>
      <c r="X1188" s="59"/>
    </row>
    <row r="1189" spans="1:24" ht="12.75" customHeight="1" x14ac:dyDescent="0.2">
      <c r="A1189" s="59"/>
      <c r="B1189" s="59"/>
      <c r="C1189" s="59"/>
      <c r="D1189" s="59"/>
      <c r="E1189" s="59"/>
      <c r="F1189" s="59"/>
      <c r="G1189" s="59"/>
      <c r="H1189" s="59"/>
      <c r="I1189" s="59"/>
      <c r="J1189" s="59"/>
      <c r="K1189" s="59"/>
      <c r="L1189" s="59"/>
      <c r="M1189" s="59"/>
      <c r="N1189" s="59"/>
      <c r="O1189" s="59"/>
      <c r="P1189" s="59"/>
      <c r="Q1189" s="59"/>
      <c r="R1189" s="59"/>
      <c r="S1189" s="59"/>
      <c r="T1189" s="59"/>
      <c r="U1189" s="59"/>
      <c r="V1189" s="59"/>
      <c r="W1189" s="59"/>
      <c r="X1189" s="59"/>
    </row>
    <row r="1190" spans="1:24" ht="12.75" customHeight="1" x14ac:dyDescent="0.2">
      <c r="A1190" s="59"/>
      <c r="B1190" s="59"/>
      <c r="C1190" s="59"/>
      <c r="D1190" s="59"/>
      <c r="E1190" s="59"/>
      <c r="F1190" s="59"/>
      <c r="G1190" s="59"/>
      <c r="H1190" s="59"/>
      <c r="I1190" s="59"/>
      <c r="J1190" s="59"/>
      <c r="K1190" s="59"/>
      <c r="L1190" s="59"/>
      <c r="M1190" s="59"/>
      <c r="N1190" s="59"/>
      <c r="O1190" s="59"/>
      <c r="P1190" s="59"/>
      <c r="Q1190" s="59"/>
      <c r="R1190" s="59"/>
      <c r="S1190" s="59"/>
      <c r="T1190" s="59"/>
      <c r="U1190" s="59"/>
      <c r="V1190" s="59"/>
      <c r="W1190" s="59"/>
      <c r="X1190" s="59"/>
    </row>
    <row r="1191" spans="1:24" ht="12.75" customHeight="1" x14ac:dyDescent="0.2">
      <c r="A1191" s="59"/>
      <c r="B1191" s="59"/>
      <c r="C1191" s="59"/>
      <c r="D1191" s="59"/>
      <c r="E1191" s="59"/>
      <c r="F1191" s="59"/>
      <c r="G1191" s="59"/>
      <c r="H1191" s="59"/>
      <c r="I1191" s="59"/>
      <c r="J1191" s="59"/>
      <c r="K1191" s="59"/>
      <c r="L1191" s="59"/>
      <c r="M1191" s="59"/>
      <c r="N1191" s="59"/>
      <c r="O1191" s="59"/>
      <c r="P1191" s="59"/>
      <c r="Q1191" s="59"/>
      <c r="R1191" s="59"/>
      <c r="S1191" s="59"/>
      <c r="T1191" s="59"/>
      <c r="U1191" s="59"/>
      <c r="V1191" s="59"/>
      <c r="W1191" s="59"/>
      <c r="X1191" s="59"/>
    </row>
    <row r="1192" spans="1:24" ht="12.75" customHeight="1" x14ac:dyDescent="0.2">
      <c r="A1192" s="59"/>
      <c r="B1192" s="59"/>
      <c r="C1192" s="59"/>
      <c r="D1192" s="59"/>
      <c r="E1192" s="59"/>
      <c r="F1192" s="59"/>
      <c r="G1192" s="59"/>
      <c r="H1192" s="59"/>
      <c r="I1192" s="59"/>
      <c r="J1192" s="59"/>
      <c r="K1192" s="59"/>
      <c r="L1192" s="59"/>
      <c r="M1192" s="59"/>
      <c r="N1192" s="59"/>
      <c r="O1192" s="59"/>
      <c r="P1192" s="59"/>
      <c r="Q1192" s="59"/>
      <c r="R1192" s="59"/>
      <c r="S1192" s="59"/>
      <c r="T1192" s="59"/>
      <c r="U1192" s="59"/>
      <c r="V1192" s="59"/>
      <c r="W1192" s="59"/>
      <c r="X1192" s="59"/>
    </row>
    <row r="1193" spans="1:24" ht="12.75" customHeight="1" x14ac:dyDescent="0.2">
      <c r="A1193" s="59"/>
      <c r="B1193" s="59"/>
      <c r="C1193" s="59"/>
      <c r="D1193" s="59"/>
      <c r="E1193" s="59"/>
      <c r="F1193" s="59"/>
      <c r="G1193" s="59"/>
      <c r="H1193" s="59"/>
      <c r="I1193" s="59"/>
      <c r="J1193" s="59"/>
      <c r="K1193" s="59"/>
      <c r="L1193" s="59"/>
      <c r="M1193" s="59"/>
      <c r="N1193" s="59"/>
      <c r="O1193" s="59"/>
      <c r="P1193" s="59"/>
      <c r="Q1193" s="59"/>
      <c r="R1193" s="59"/>
      <c r="S1193" s="59"/>
      <c r="T1193" s="59"/>
      <c r="U1193" s="59"/>
      <c r="V1193" s="59"/>
      <c r="W1193" s="59"/>
      <c r="X1193" s="59"/>
    </row>
    <row r="1194" spans="1:24" ht="12.75" customHeight="1" x14ac:dyDescent="0.2">
      <c r="A1194" s="59"/>
      <c r="B1194" s="59"/>
      <c r="C1194" s="59"/>
      <c r="D1194" s="59"/>
      <c r="E1194" s="59"/>
      <c r="F1194" s="59"/>
      <c r="G1194" s="59"/>
      <c r="H1194" s="59"/>
      <c r="I1194" s="59"/>
      <c r="J1194" s="59"/>
      <c r="K1194" s="59"/>
      <c r="L1194" s="59"/>
      <c r="M1194" s="59"/>
      <c r="N1194" s="59"/>
      <c r="O1194" s="59"/>
      <c r="P1194" s="59"/>
      <c r="Q1194" s="59"/>
      <c r="R1194" s="59"/>
      <c r="S1194" s="59"/>
      <c r="T1194" s="59"/>
      <c r="U1194" s="59"/>
      <c r="V1194" s="59"/>
      <c r="W1194" s="59"/>
      <c r="X1194" s="59"/>
    </row>
    <row r="1195" spans="1:24" ht="12.75" customHeight="1" x14ac:dyDescent="0.2">
      <c r="A1195" s="59"/>
      <c r="B1195" s="59"/>
      <c r="C1195" s="59"/>
      <c r="D1195" s="59"/>
      <c r="E1195" s="59"/>
      <c r="F1195" s="59"/>
      <c r="G1195" s="59"/>
      <c r="H1195" s="59"/>
      <c r="I1195" s="59"/>
      <c r="J1195" s="59"/>
      <c r="K1195" s="59"/>
      <c r="L1195" s="59"/>
      <c r="M1195" s="59"/>
      <c r="N1195" s="59"/>
      <c r="O1195" s="59"/>
      <c r="P1195" s="59"/>
      <c r="Q1195" s="59"/>
      <c r="R1195" s="59"/>
      <c r="S1195" s="59"/>
      <c r="T1195" s="59"/>
      <c r="U1195" s="59"/>
      <c r="V1195" s="59"/>
      <c r="W1195" s="59"/>
      <c r="X1195" s="59"/>
    </row>
    <row r="1196" spans="1:24" ht="12.75" customHeight="1" x14ac:dyDescent="0.2">
      <c r="A1196" s="59"/>
      <c r="B1196" s="59"/>
      <c r="C1196" s="59"/>
      <c r="D1196" s="59"/>
      <c r="E1196" s="59"/>
      <c r="F1196" s="59"/>
      <c r="G1196" s="59"/>
      <c r="H1196" s="59"/>
      <c r="I1196" s="59"/>
      <c r="J1196" s="59"/>
      <c r="K1196" s="59"/>
      <c r="L1196" s="59"/>
      <c r="M1196" s="59"/>
      <c r="N1196" s="59"/>
      <c r="O1196" s="59"/>
      <c r="P1196" s="59"/>
      <c r="Q1196" s="59"/>
      <c r="R1196" s="59"/>
      <c r="S1196" s="59"/>
      <c r="T1196" s="59"/>
      <c r="U1196" s="59"/>
      <c r="V1196" s="59"/>
      <c r="W1196" s="59"/>
      <c r="X1196" s="59"/>
    </row>
    <row r="1197" spans="1:24" ht="12.75" customHeight="1" x14ac:dyDescent="0.2">
      <c r="A1197" s="59"/>
      <c r="B1197" s="59"/>
      <c r="C1197" s="59"/>
      <c r="D1197" s="59"/>
      <c r="E1197" s="59"/>
      <c r="F1197" s="59"/>
      <c r="G1197" s="59"/>
      <c r="H1197" s="59"/>
      <c r="I1197" s="59"/>
      <c r="J1197" s="59"/>
      <c r="K1197" s="59"/>
      <c r="L1197" s="59"/>
      <c r="M1197" s="59"/>
      <c r="N1197" s="59"/>
      <c r="O1197" s="59"/>
      <c r="P1197" s="59"/>
      <c r="Q1197" s="59"/>
      <c r="R1197" s="59"/>
      <c r="S1197" s="59"/>
      <c r="T1197" s="59"/>
      <c r="U1197" s="59"/>
      <c r="V1197" s="59"/>
      <c r="W1197" s="59"/>
      <c r="X1197" s="59"/>
    </row>
    <row r="1198" spans="1:24" ht="12.75" customHeight="1" x14ac:dyDescent="0.2">
      <c r="A1198" s="59"/>
      <c r="B1198" s="59"/>
      <c r="C1198" s="59"/>
      <c r="D1198" s="59"/>
      <c r="E1198" s="59"/>
      <c r="F1198" s="59"/>
      <c r="G1198" s="59"/>
      <c r="H1198" s="59"/>
      <c r="I1198" s="59"/>
      <c r="J1198" s="59"/>
      <c r="K1198" s="59"/>
      <c r="L1198" s="59"/>
      <c r="M1198" s="59"/>
      <c r="N1198" s="59"/>
      <c r="O1198" s="59"/>
      <c r="P1198" s="59"/>
      <c r="Q1198" s="59"/>
      <c r="R1198" s="59"/>
      <c r="S1198" s="59"/>
      <c r="T1198" s="59"/>
      <c r="U1198" s="59"/>
      <c r="V1198" s="59"/>
      <c r="W1198" s="59"/>
      <c r="X1198" s="59"/>
    </row>
    <row r="1199" spans="1:24" ht="12.75" customHeight="1" x14ac:dyDescent="0.2">
      <c r="A1199" s="59"/>
      <c r="B1199" s="59"/>
      <c r="C1199" s="59"/>
      <c r="D1199" s="59"/>
      <c r="E1199" s="59"/>
      <c r="F1199" s="59"/>
      <c r="G1199" s="59"/>
      <c r="H1199" s="59"/>
      <c r="I1199" s="59"/>
      <c r="J1199" s="59"/>
      <c r="K1199" s="59"/>
      <c r="L1199" s="59"/>
      <c r="M1199" s="59"/>
      <c r="N1199" s="59"/>
      <c r="O1199" s="59"/>
      <c r="P1199" s="59"/>
      <c r="Q1199" s="59"/>
      <c r="R1199" s="59"/>
      <c r="S1199" s="59"/>
      <c r="T1199" s="59"/>
      <c r="U1199" s="59"/>
      <c r="V1199" s="59"/>
      <c r="W1199" s="59"/>
      <c r="X1199" s="59"/>
    </row>
    <row r="1200" spans="1:24" ht="12.75" customHeight="1" x14ac:dyDescent="0.2">
      <c r="A1200" s="59"/>
      <c r="B1200" s="59"/>
      <c r="C1200" s="59"/>
      <c r="D1200" s="59"/>
      <c r="E1200" s="59"/>
      <c r="F1200" s="59"/>
      <c r="G1200" s="59"/>
      <c r="H1200" s="59"/>
      <c r="I1200" s="59"/>
      <c r="J1200" s="59"/>
      <c r="K1200" s="59"/>
      <c r="L1200" s="59"/>
      <c r="M1200" s="59"/>
      <c r="N1200" s="59"/>
      <c r="O1200" s="59"/>
      <c r="P1200" s="59"/>
      <c r="Q1200" s="59"/>
      <c r="R1200" s="59"/>
      <c r="S1200" s="59"/>
      <c r="T1200" s="59"/>
      <c r="U1200" s="59"/>
      <c r="V1200" s="59"/>
      <c r="W1200" s="59"/>
      <c r="X1200" s="59"/>
    </row>
    <row r="1201" spans="1:24" ht="12.75" customHeight="1" x14ac:dyDescent="0.2">
      <c r="A1201" s="59"/>
      <c r="B1201" s="59"/>
      <c r="C1201" s="59"/>
      <c r="D1201" s="59"/>
      <c r="E1201" s="59"/>
      <c r="F1201" s="59"/>
      <c r="G1201" s="59"/>
      <c r="H1201" s="59"/>
      <c r="I1201" s="59"/>
      <c r="J1201" s="59"/>
      <c r="K1201" s="59"/>
      <c r="L1201" s="59"/>
      <c r="M1201" s="59"/>
      <c r="N1201" s="59"/>
      <c r="O1201" s="59"/>
      <c r="P1201" s="59"/>
      <c r="Q1201" s="59"/>
      <c r="R1201" s="59"/>
      <c r="S1201" s="59"/>
      <c r="T1201" s="59"/>
      <c r="U1201" s="59"/>
      <c r="V1201" s="59"/>
      <c r="W1201" s="59"/>
      <c r="X1201" s="59"/>
    </row>
    <row r="1202" spans="1:24" ht="12.75" customHeight="1" x14ac:dyDescent="0.2">
      <c r="A1202" s="59"/>
      <c r="B1202" s="59"/>
      <c r="C1202" s="59"/>
      <c r="D1202" s="59"/>
      <c r="E1202" s="59"/>
      <c r="F1202" s="59"/>
      <c r="G1202" s="59"/>
      <c r="H1202" s="59"/>
      <c r="I1202" s="59"/>
      <c r="J1202" s="59"/>
      <c r="K1202" s="59"/>
      <c r="L1202" s="59"/>
      <c r="M1202" s="59"/>
      <c r="N1202" s="59"/>
      <c r="O1202" s="59"/>
      <c r="P1202" s="59"/>
      <c r="Q1202" s="59"/>
      <c r="R1202" s="59"/>
      <c r="S1202" s="59"/>
      <c r="T1202" s="59"/>
      <c r="U1202" s="59"/>
      <c r="V1202" s="59"/>
      <c r="W1202" s="59"/>
      <c r="X1202" s="59"/>
    </row>
    <row r="1203" spans="1:24" ht="12.75" customHeight="1" x14ac:dyDescent="0.2">
      <c r="A1203" s="59"/>
      <c r="B1203" s="59"/>
      <c r="C1203" s="59"/>
      <c r="D1203" s="59"/>
      <c r="E1203" s="59"/>
      <c r="F1203" s="59"/>
      <c r="G1203" s="59"/>
      <c r="H1203" s="59"/>
      <c r="I1203" s="59"/>
      <c r="J1203" s="59"/>
      <c r="K1203" s="59"/>
      <c r="L1203" s="59"/>
      <c r="M1203" s="59"/>
      <c r="N1203" s="59"/>
      <c r="O1203" s="59"/>
      <c r="P1203" s="59"/>
      <c r="Q1203" s="59"/>
      <c r="R1203" s="59"/>
      <c r="S1203" s="59"/>
      <c r="T1203" s="59"/>
      <c r="U1203" s="59"/>
      <c r="V1203" s="59"/>
      <c r="W1203" s="59"/>
      <c r="X1203" s="59"/>
    </row>
    <row r="1204" spans="1:24" ht="12.75" customHeight="1" x14ac:dyDescent="0.2">
      <c r="A1204" s="59"/>
      <c r="B1204" s="59"/>
      <c r="C1204" s="59"/>
      <c r="D1204" s="59"/>
      <c r="E1204" s="59"/>
      <c r="F1204" s="59"/>
      <c r="G1204" s="59"/>
      <c r="H1204" s="59"/>
      <c r="I1204" s="59"/>
      <c r="J1204" s="59"/>
      <c r="K1204" s="59"/>
      <c r="L1204" s="59"/>
      <c r="M1204" s="59"/>
      <c r="N1204" s="59"/>
      <c r="O1204" s="59"/>
      <c r="P1204" s="59"/>
      <c r="Q1204" s="59"/>
      <c r="R1204" s="59"/>
      <c r="S1204" s="59"/>
      <c r="T1204" s="59"/>
      <c r="U1204" s="59"/>
      <c r="V1204" s="59"/>
      <c r="W1204" s="59"/>
      <c r="X1204" s="59"/>
    </row>
    <row r="1205" spans="1:24" ht="12.75" customHeight="1" x14ac:dyDescent="0.2">
      <c r="A1205" s="59"/>
      <c r="B1205" s="59"/>
      <c r="C1205" s="59"/>
      <c r="D1205" s="59"/>
      <c r="E1205" s="59"/>
      <c r="F1205" s="59"/>
      <c r="G1205" s="59"/>
      <c r="H1205" s="59"/>
      <c r="I1205" s="59"/>
      <c r="J1205" s="59"/>
      <c r="K1205" s="59"/>
      <c r="L1205" s="59"/>
      <c r="M1205" s="59"/>
      <c r="N1205" s="59"/>
      <c r="O1205" s="59"/>
      <c r="P1205" s="59"/>
      <c r="Q1205" s="59"/>
      <c r="R1205" s="59"/>
      <c r="S1205" s="59"/>
      <c r="T1205" s="59"/>
      <c r="U1205" s="59"/>
      <c r="V1205" s="59"/>
      <c r="W1205" s="59"/>
      <c r="X1205" s="59"/>
    </row>
    <row r="1206" spans="1:24" ht="12.75" customHeight="1" x14ac:dyDescent="0.2">
      <c r="A1206" s="59"/>
      <c r="B1206" s="59"/>
      <c r="C1206" s="59"/>
      <c r="D1206" s="59"/>
      <c r="E1206" s="59"/>
      <c r="F1206" s="59"/>
      <c r="G1206" s="59"/>
      <c r="H1206" s="59"/>
      <c r="I1206" s="59"/>
      <c r="J1206" s="59"/>
      <c r="K1206" s="59"/>
      <c r="L1206" s="59"/>
      <c r="M1206" s="59"/>
      <c r="N1206" s="59"/>
      <c r="O1206" s="59"/>
      <c r="P1206" s="59"/>
      <c r="Q1206" s="59"/>
      <c r="R1206" s="59"/>
      <c r="S1206" s="59"/>
      <c r="T1206" s="59"/>
      <c r="U1206" s="59"/>
      <c r="V1206" s="59"/>
      <c r="W1206" s="59"/>
      <c r="X1206" s="59"/>
    </row>
    <row r="1207" spans="1:24" ht="12.75" customHeight="1" x14ac:dyDescent="0.2">
      <c r="A1207" s="59"/>
      <c r="B1207" s="59"/>
      <c r="C1207" s="59"/>
      <c r="D1207" s="59"/>
      <c r="E1207" s="59"/>
      <c r="F1207" s="59"/>
      <c r="G1207" s="59"/>
      <c r="H1207" s="59"/>
      <c r="I1207" s="59"/>
      <c r="J1207" s="59"/>
      <c r="K1207" s="59"/>
      <c r="L1207" s="59"/>
      <c r="M1207" s="59"/>
      <c r="N1207" s="59"/>
      <c r="O1207" s="59"/>
      <c r="P1207" s="59"/>
      <c r="Q1207" s="59"/>
      <c r="R1207" s="59"/>
      <c r="S1207" s="59"/>
      <c r="T1207" s="59"/>
      <c r="U1207" s="59"/>
      <c r="V1207" s="59"/>
      <c r="W1207" s="59"/>
      <c r="X1207" s="59"/>
    </row>
    <row r="1208" spans="1:24" ht="12.75" customHeight="1" x14ac:dyDescent="0.2">
      <c r="A1208" s="59"/>
      <c r="B1208" s="59"/>
      <c r="C1208" s="59"/>
      <c r="D1208" s="59"/>
      <c r="E1208" s="59"/>
      <c r="F1208" s="59"/>
      <c r="G1208" s="59"/>
      <c r="H1208" s="59"/>
      <c r="I1208" s="59"/>
      <c r="J1208" s="59"/>
      <c r="K1208" s="59"/>
      <c r="L1208" s="59"/>
      <c r="M1208" s="59"/>
      <c r="N1208" s="59"/>
      <c r="O1208" s="59"/>
      <c r="P1208" s="59"/>
      <c r="Q1208" s="59"/>
      <c r="R1208" s="59"/>
      <c r="S1208" s="59"/>
      <c r="T1208" s="59"/>
      <c r="U1208" s="59"/>
      <c r="V1208" s="59"/>
      <c r="W1208" s="59"/>
      <c r="X1208" s="59"/>
    </row>
    <row r="1209" spans="1:24" ht="12.75" customHeight="1" x14ac:dyDescent="0.2">
      <c r="A1209" s="59"/>
      <c r="B1209" s="59"/>
      <c r="C1209" s="59"/>
      <c r="D1209" s="59"/>
      <c r="E1209" s="59"/>
      <c r="F1209" s="59"/>
      <c r="G1209" s="59"/>
      <c r="H1209" s="59"/>
      <c r="I1209" s="59"/>
      <c r="J1209" s="59"/>
      <c r="K1209" s="59"/>
      <c r="L1209" s="59"/>
      <c r="M1209" s="59"/>
      <c r="N1209" s="59"/>
      <c r="O1209" s="59"/>
      <c r="P1209" s="59"/>
      <c r="Q1209" s="59"/>
      <c r="R1209" s="59"/>
      <c r="S1209" s="59"/>
      <c r="T1209" s="59"/>
      <c r="U1209" s="59"/>
      <c r="V1209" s="59"/>
      <c r="W1209" s="59"/>
      <c r="X1209" s="59"/>
    </row>
    <row r="1210" spans="1:24" ht="12.75" customHeight="1" x14ac:dyDescent="0.2">
      <c r="A1210" s="59"/>
      <c r="B1210" s="59"/>
      <c r="C1210" s="59"/>
      <c r="D1210" s="59"/>
      <c r="E1210" s="59"/>
      <c r="F1210" s="59"/>
      <c r="G1210" s="59"/>
      <c r="H1210" s="59"/>
      <c r="I1210" s="59"/>
      <c r="J1210" s="59"/>
      <c r="K1210" s="59"/>
      <c r="L1210" s="59"/>
      <c r="M1210" s="59"/>
      <c r="N1210" s="59"/>
      <c r="O1210" s="59"/>
      <c r="P1210" s="59"/>
      <c r="Q1210" s="59"/>
      <c r="R1210" s="59"/>
      <c r="S1210" s="59"/>
      <c r="T1210" s="59"/>
      <c r="U1210" s="59"/>
      <c r="V1210" s="59"/>
      <c r="W1210" s="59"/>
      <c r="X1210" s="59"/>
    </row>
    <row r="1211" spans="1:24" ht="12.75" customHeight="1" x14ac:dyDescent="0.2">
      <c r="A1211" s="59"/>
      <c r="B1211" s="59"/>
      <c r="C1211" s="59"/>
      <c r="D1211" s="59"/>
      <c r="E1211" s="59"/>
      <c r="F1211" s="59"/>
      <c r="G1211" s="59"/>
      <c r="H1211" s="59"/>
      <c r="I1211" s="59"/>
      <c r="J1211" s="59"/>
      <c r="K1211" s="59"/>
      <c r="L1211" s="59"/>
      <c r="M1211" s="59"/>
      <c r="N1211" s="59"/>
      <c r="O1211" s="59"/>
      <c r="P1211" s="59"/>
      <c r="Q1211" s="59"/>
      <c r="R1211" s="59"/>
      <c r="S1211" s="59"/>
      <c r="T1211" s="59"/>
      <c r="U1211" s="59"/>
      <c r="V1211" s="59"/>
      <c r="W1211" s="59"/>
      <c r="X1211" s="59"/>
    </row>
    <row r="1212" spans="1:24" ht="12.75" customHeight="1" x14ac:dyDescent="0.2">
      <c r="A1212" s="59"/>
      <c r="B1212" s="59"/>
      <c r="C1212" s="59"/>
      <c r="D1212" s="59"/>
      <c r="E1212" s="59"/>
      <c r="F1212" s="59"/>
      <c r="G1212" s="59"/>
      <c r="H1212" s="59"/>
      <c r="I1212" s="59"/>
      <c r="J1212" s="59"/>
      <c r="K1212" s="59"/>
      <c r="L1212" s="59"/>
      <c r="M1212" s="59"/>
      <c r="N1212" s="59"/>
      <c r="O1212" s="59"/>
      <c r="P1212" s="59"/>
      <c r="Q1212" s="59"/>
      <c r="R1212" s="59"/>
      <c r="S1212" s="59"/>
      <c r="T1212" s="59"/>
      <c r="U1212" s="59"/>
      <c r="V1212" s="59"/>
      <c r="W1212" s="59"/>
      <c r="X1212" s="59"/>
    </row>
    <row r="1213" spans="1:24" ht="12.75" customHeight="1" x14ac:dyDescent="0.2">
      <c r="A1213" s="59"/>
      <c r="B1213" s="59"/>
      <c r="C1213" s="59"/>
      <c r="D1213" s="59"/>
      <c r="E1213" s="59"/>
      <c r="F1213" s="59"/>
      <c r="G1213" s="59"/>
      <c r="H1213" s="59"/>
      <c r="I1213" s="59"/>
      <c r="J1213" s="59"/>
      <c r="K1213" s="59"/>
      <c r="L1213" s="59"/>
      <c r="M1213" s="59"/>
      <c r="N1213" s="59"/>
      <c r="O1213" s="59"/>
      <c r="P1213" s="59"/>
      <c r="Q1213" s="59"/>
      <c r="R1213" s="59"/>
      <c r="S1213" s="59"/>
      <c r="T1213" s="59"/>
      <c r="U1213" s="59"/>
      <c r="V1213" s="59"/>
      <c r="W1213" s="59"/>
      <c r="X1213" s="59"/>
    </row>
    <row r="1214" spans="1:24" ht="12.75" customHeight="1" x14ac:dyDescent="0.2">
      <c r="A1214" s="59"/>
      <c r="B1214" s="59"/>
      <c r="C1214" s="59"/>
      <c r="D1214" s="59"/>
      <c r="E1214" s="59"/>
      <c r="F1214" s="59"/>
      <c r="G1214" s="59"/>
      <c r="H1214" s="59"/>
      <c r="I1214" s="59"/>
      <c r="J1214" s="59"/>
      <c r="K1214" s="59"/>
      <c r="L1214" s="59"/>
      <c r="M1214" s="59"/>
      <c r="N1214" s="59"/>
      <c r="O1214" s="59"/>
      <c r="P1214" s="59"/>
      <c r="Q1214" s="59"/>
      <c r="R1214" s="59"/>
      <c r="S1214" s="59"/>
      <c r="T1214" s="59"/>
      <c r="U1214" s="59"/>
      <c r="V1214" s="59"/>
      <c r="W1214" s="59"/>
      <c r="X1214" s="59"/>
    </row>
    <row r="1215" spans="1:24" ht="12.75" customHeight="1" x14ac:dyDescent="0.2">
      <c r="A1215" s="59"/>
      <c r="B1215" s="59"/>
      <c r="C1215" s="59"/>
      <c r="D1215" s="59"/>
      <c r="E1215" s="59"/>
      <c r="F1215" s="59"/>
      <c r="G1215" s="59"/>
      <c r="H1215" s="59"/>
      <c r="I1215" s="59"/>
      <c r="J1215" s="59"/>
      <c r="K1215" s="59"/>
      <c r="L1215" s="59"/>
      <c r="M1215" s="59"/>
      <c r="N1215" s="59"/>
      <c r="O1215" s="59"/>
      <c r="P1215" s="59"/>
      <c r="Q1215" s="59"/>
      <c r="R1215" s="59"/>
      <c r="S1215" s="59"/>
      <c r="T1215" s="59"/>
      <c r="U1215" s="59"/>
      <c r="V1215" s="59"/>
      <c r="W1215" s="59"/>
      <c r="X1215" s="59"/>
    </row>
    <row r="1216" spans="1:24" ht="12.75" customHeight="1" x14ac:dyDescent="0.2">
      <c r="A1216" s="59"/>
      <c r="B1216" s="59"/>
      <c r="C1216" s="59"/>
      <c r="D1216" s="59"/>
      <c r="E1216" s="59"/>
      <c r="F1216" s="59"/>
      <c r="G1216" s="59"/>
      <c r="H1216" s="59"/>
      <c r="I1216" s="59"/>
      <c r="J1216" s="59"/>
      <c r="K1216" s="59"/>
      <c r="L1216" s="59"/>
      <c r="M1216" s="59"/>
      <c r="N1216" s="59"/>
      <c r="O1216" s="59"/>
      <c r="P1216" s="59"/>
      <c r="Q1216" s="59"/>
      <c r="R1216" s="59"/>
      <c r="S1216" s="59"/>
      <c r="T1216" s="59"/>
      <c r="U1216" s="59"/>
      <c r="V1216" s="59"/>
      <c r="W1216" s="59"/>
      <c r="X1216" s="59"/>
    </row>
    <row r="1217" spans="1:24" ht="12.75" customHeight="1" x14ac:dyDescent="0.2">
      <c r="A1217" s="59"/>
      <c r="B1217" s="59"/>
      <c r="C1217" s="59"/>
      <c r="D1217" s="59"/>
      <c r="E1217" s="59"/>
      <c r="F1217" s="59"/>
      <c r="G1217" s="59"/>
      <c r="H1217" s="59"/>
      <c r="I1217" s="59"/>
      <c r="J1217" s="59"/>
      <c r="K1217" s="59"/>
      <c r="L1217" s="59"/>
      <c r="M1217" s="59"/>
      <c r="N1217" s="59"/>
      <c r="O1217" s="59"/>
      <c r="P1217" s="59"/>
      <c r="Q1217" s="59"/>
      <c r="R1217" s="59"/>
      <c r="S1217" s="59"/>
      <c r="T1217" s="59"/>
      <c r="U1217" s="59"/>
      <c r="V1217" s="59"/>
      <c r="W1217" s="59"/>
      <c r="X1217" s="59"/>
    </row>
    <row r="1218" spans="1:24" ht="12.75" customHeight="1" x14ac:dyDescent="0.2">
      <c r="A1218" s="59"/>
      <c r="B1218" s="59"/>
      <c r="C1218" s="59"/>
      <c r="D1218" s="59"/>
      <c r="E1218" s="59"/>
      <c r="F1218" s="59"/>
      <c r="G1218" s="59"/>
      <c r="H1218" s="59"/>
      <c r="I1218" s="59"/>
      <c r="J1218" s="59"/>
      <c r="K1218" s="59"/>
      <c r="L1218" s="59"/>
      <c r="M1218" s="59"/>
      <c r="N1218" s="59"/>
      <c r="O1218" s="59"/>
      <c r="P1218" s="59"/>
      <c r="Q1218" s="59"/>
      <c r="R1218" s="59"/>
      <c r="S1218" s="59"/>
      <c r="T1218" s="59"/>
      <c r="U1218" s="59"/>
      <c r="V1218" s="59"/>
      <c r="W1218" s="59"/>
      <c r="X1218" s="59"/>
    </row>
    <row r="1219" spans="1:24" ht="12.75" customHeight="1" x14ac:dyDescent="0.2">
      <c r="A1219" s="59"/>
      <c r="B1219" s="59"/>
      <c r="C1219" s="59"/>
      <c r="D1219" s="59"/>
      <c r="E1219" s="59"/>
      <c r="F1219" s="59"/>
      <c r="G1219" s="59"/>
      <c r="H1219" s="59"/>
      <c r="I1219" s="59"/>
      <c r="J1219" s="59"/>
      <c r="K1219" s="59"/>
      <c r="L1219" s="59"/>
      <c r="M1219" s="59"/>
      <c r="N1219" s="59"/>
      <c r="O1219" s="59"/>
      <c r="P1219" s="59"/>
      <c r="Q1219" s="59"/>
      <c r="R1219" s="59"/>
      <c r="S1219" s="59"/>
      <c r="T1219" s="59"/>
      <c r="U1219" s="59"/>
      <c r="V1219" s="59"/>
      <c r="W1219" s="59"/>
      <c r="X1219" s="59"/>
    </row>
    <row r="1220" spans="1:24" ht="12.75" customHeight="1" x14ac:dyDescent="0.2">
      <c r="A1220" s="59"/>
      <c r="B1220" s="59"/>
      <c r="C1220" s="59"/>
      <c r="D1220" s="59"/>
      <c r="E1220" s="59"/>
      <c r="F1220" s="59"/>
      <c r="G1220" s="59"/>
      <c r="H1220" s="59"/>
      <c r="I1220" s="59"/>
      <c r="J1220" s="59"/>
      <c r="K1220" s="59"/>
      <c r="L1220" s="59"/>
      <c r="M1220" s="59"/>
      <c r="N1220" s="59"/>
      <c r="O1220" s="59"/>
      <c r="P1220" s="59"/>
      <c r="Q1220" s="59"/>
      <c r="R1220" s="59"/>
      <c r="S1220" s="59"/>
      <c r="T1220" s="59"/>
      <c r="U1220" s="59"/>
      <c r="V1220" s="59"/>
      <c r="W1220" s="59"/>
      <c r="X1220" s="59"/>
    </row>
    <row r="1221" spans="1:24" ht="12.75" customHeight="1" x14ac:dyDescent="0.2">
      <c r="A1221" s="59"/>
      <c r="B1221" s="59"/>
      <c r="C1221" s="59"/>
      <c r="D1221" s="59"/>
      <c r="E1221" s="59"/>
      <c r="F1221" s="59"/>
      <c r="G1221" s="59"/>
      <c r="H1221" s="59"/>
      <c r="I1221" s="59"/>
      <c r="J1221" s="59"/>
      <c r="K1221" s="59"/>
      <c r="L1221" s="59"/>
      <c r="M1221" s="59"/>
      <c r="N1221" s="59"/>
      <c r="O1221" s="59"/>
      <c r="P1221" s="59"/>
      <c r="Q1221" s="59"/>
      <c r="R1221" s="59"/>
      <c r="S1221" s="59"/>
      <c r="T1221" s="59"/>
      <c r="U1221" s="59"/>
      <c r="V1221" s="59"/>
      <c r="W1221" s="59"/>
      <c r="X1221" s="59"/>
    </row>
    <row r="1222" spans="1:24" ht="12.75" customHeight="1" x14ac:dyDescent="0.2">
      <c r="A1222" s="59"/>
      <c r="B1222" s="59"/>
      <c r="C1222" s="59"/>
      <c r="D1222" s="59"/>
      <c r="E1222" s="59"/>
      <c r="F1222" s="59"/>
      <c r="G1222" s="59"/>
      <c r="H1222" s="59"/>
      <c r="I1222" s="59"/>
      <c r="J1222" s="59"/>
      <c r="K1222" s="59"/>
      <c r="L1222" s="59"/>
      <c r="M1222" s="59"/>
      <c r="N1222" s="59"/>
      <c r="O1222" s="59"/>
      <c r="P1222" s="59"/>
      <c r="Q1222" s="59"/>
      <c r="R1222" s="59"/>
      <c r="S1222" s="59"/>
      <c r="T1222" s="59"/>
      <c r="U1222" s="59"/>
      <c r="V1222" s="59"/>
      <c r="W1222" s="59"/>
      <c r="X1222" s="59"/>
    </row>
    <row r="1223" spans="1:24" ht="12.75" customHeight="1" x14ac:dyDescent="0.2">
      <c r="A1223" s="59"/>
      <c r="B1223" s="59"/>
      <c r="C1223" s="59"/>
      <c r="D1223" s="59"/>
      <c r="E1223" s="59"/>
      <c r="F1223" s="59"/>
      <c r="G1223" s="59"/>
      <c r="H1223" s="59"/>
      <c r="I1223" s="59"/>
      <c r="J1223" s="59"/>
      <c r="K1223" s="59"/>
      <c r="L1223" s="59"/>
      <c r="M1223" s="59"/>
      <c r="N1223" s="59"/>
      <c r="O1223" s="59"/>
      <c r="P1223" s="59"/>
      <c r="Q1223" s="59"/>
      <c r="R1223" s="59"/>
      <c r="S1223" s="59"/>
      <c r="T1223" s="59"/>
      <c r="U1223" s="59"/>
      <c r="V1223" s="59"/>
      <c r="W1223" s="59"/>
      <c r="X1223" s="59"/>
    </row>
    <row r="1224" spans="1:24" ht="12.75" customHeight="1" x14ac:dyDescent="0.2">
      <c r="A1224" s="59"/>
      <c r="B1224" s="59"/>
      <c r="C1224" s="59"/>
      <c r="D1224" s="59"/>
      <c r="E1224" s="59"/>
      <c r="F1224" s="59"/>
      <c r="G1224" s="59"/>
      <c r="H1224" s="59"/>
      <c r="I1224" s="59"/>
      <c r="J1224" s="59"/>
      <c r="K1224" s="59"/>
      <c r="L1224" s="59"/>
      <c r="M1224" s="59"/>
      <c r="N1224" s="59"/>
      <c r="O1224" s="59"/>
      <c r="P1224" s="59"/>
      <c r="Q1224" s="59"/>
      <c r="R1224" s="59"/>
      <c r="S1224" s="59"/>
      <c r="T1224" s="59"/>
      <c r="U1224" s="59"/>
      <c r="V1224" s="59"/>
      <c r="W1224" s="59"/>
      <c r="X1224" s="59"/>
    </row>
    <row r="1225" spans="1:24" ht="12.75" customHeight="1" x14ac:dyDescent="0.2">
      <c r="A1225" s="59"/>
      <c r="B1225" s="59"/>
      <c r="C1225" s="59"/>
      <c r="D1225" s="59"/>
      <c r="E1225" s="59"/>
      <c r="F1225" s="59"/>
      <c r="G1225" s="59"/>
      <c r="H1225" s="59"/>
      <c r="I1225" s="59"/>
      <c r="J1225" s="59"/>
      <c r="K1225" s="59"/>
      <c r="L1225" s="59"/>
      <c r="M1225" s="59"/>
      <c r="N1225" s="59"/>
      <c r="O1225" s="59"/>
      <c r="P1225" s="59"/>
      <c r="Q1225" s="59"/>
      <c r="R1225" s="59"/>
      <c r="S1225" s="59"/>
      <c r="T1225" s="59"/>
      <c r="U1225" s="59"/>
      <c r="V1225" s="59"/>
      <c r="W1225" s="59"/>
      <c r="X1225" s="59"/>
    </row>
    <row r="1226" spans="1:24" ht="12.75" customHeight="1" x14ac:dyDescent="0.2">
      <c r="A1226" s="59"/>
      <c r="B1226" s="59"/>
      <c r="C1226" s="59"/>
      <c r="D1226" s="59"/>
      <c r="E1226" s="59"/>
      <c r="F1226" s="59"/>
      <c r="G1226" s="59"/>
      <c r="H1226" s="59"/>
      <c r="I1226" s="59"/>
      <c r="J1226" s="59"/>
      <c r="K1226" s="59"/>
      <c r="L1226" s="59"/>
      <c r="M1226" s="59"/>
      <c r="N1226" s="59"/>
      <c r="O1226" s="59"/>
      <c r="P1226" s="59"/>
      <c r="Q1226" s="59"/>
      <c r="R1226" s="59"/>
      <c r="S1226" s="59"/>
      <c r="T1226" s="59"/>
      <c r="U1226" s="59"/>
      <c r="V1226" s="59"/>
      <c r="W1226" s="59"/>
      <c r="X1226" s="59"/>
    </row>
    <row r="1227" spans="1:24" ht="12.75" customHeight="1" x14ac:dyDescent="0.2">
      <c r="A1227" s="59"/>
      <c r="B1227" s="59"/>
      <c r="C1227" s="59"/>
      <c r="D1227" s="59"/>
      <c r="E1227" s="59"/>
      <c r="F1227" s="59"/>
      <c r="G1227" s="59"/>
      <c r="H1227" s="59"/>
      <c r="I1227" s="59"/>
      <c r="J1227" s="59"/>
      <c r="K1227" s="59"/>
      <c r="L1227" s="59"/>
      <c r="M1227" s="59"/>
      <c r="N1227" s="59"/>
      <c r="O1227" s="59"/>
      <c r="P1227" s="59"/>
      <c r="Q1227" s="59"/>
      <c r="R1227" s="59"/>
      <c r="S1227" s="59"/>
      <c r="T1227" s="59"/>
      <c r="U1227" s="59"/>
      <c r="V1227" s="59"/>
      <c r="W1227" s="59"/>
      <c r="X1227" s="59"/>
    </row>
    <row r="1228" spans="1:24" ht="12.75" customHeight="1" x14ac:dyDescent="0.2">
      <c r="A1228" s="59"/>
      <c r="B1228" s="59"/>
      <c r="C1228" s="59"/>
      <c r="D1228" s="59"/>
      <c r="E1228" s="59"/>
      <c r="F1228" s="59"/>
      <c r="G1228" s="59"/>
      <c r="H1228" s="59"/>
      <c r="I1228" s="59"/>
      <c r="J1228" s="59"/>
      <c r="K1228" s="59"/>
      <c r="L1228" s="59"/>
      <c r="M1228" s="59"/>
      <c r="N1228" s="59"/>
      <c r="O1228" s="59"/>
      <c r="P1228" s="59"/>
      <c r="Q1228" s="59"/>
      <c r="R1228" s="59"/>
      <c r="S1228" s="59"/>
      <c r="T1228" s="59"/>
      <c r="U1228" s="59"/>
      <c r="V1228" s="59"/>
      <c r="W1228" s="59"/>
      <c r="X1228" s="59"/>
    </row>
    <row r="1229" spans="1:24" ht="12.75" customHeight="1" x14ac:dyDescent="0.2">
      <c r="A1229" s="59"/>
      <c r="B1229" s="59"/>
      <c r="C1229" s="59"/>
      <c r="D1229" s="59"/>
      <c r="E1229" s="59"/>
      <c r="F1229" s="59"/>
      <c r="G1229" s="59"/>
      <c r="H1229" s="59"/>
      <c r="I1229" s="59"/>
      <c r="J1229" s="59"/>
      <c r="K1229" s="59"/>
      <c r="L1229" s="59"/>
      <c r="M1229" s="59"/>
      <c r="N1229" s="59"/>
      <c r="O1229" s="59"/>
      <c r="P1229" s="59"/>
      <c r="Q1229" s="59"/>
      <c r="R1229" s="59"/>
      <c r="S1229" s="59"/>
      <c r="T1229" s="59"/>
      <c r="U1229" s="59"/>
      <c r="V1229" s="59"/>
      <c r="W1229" s="59"/>
      <c r="X1229" s="59"/>
    </row>
    <row r="1230" spans="1:24" ht="12.75" customHeight="1" x14ac:dyDescent="0.2">
      <c r="A1230" s="59"/>
      <c r="B1230" s="59"/>
      <c r="C1230" s="59"/>
      <c r="D1230" s="59"/>
      <c r="E1230" s="59"/>
      <c r="F1230" s="59"/>
      <c r="G1230" s="59"/>
      <c r="H1230" s="59"/>
      <c r="I1230" s="59"/>
      <c r="J1230" s="59"/>
      <c r="K1230" s="59"/>
      <c r="L1230" s="59"/>
      <c r="M1230" s="59"/>
      <c r="N1230" s="59"/>
      <c r="O1230" s="59"/>
      <c r="P1230" s="59"/>
      <c r="Q1230" s="59"/>
      <c r="R1230" s="59"/>
      <c r="S1230" s="59"/>
      <c r="T1230" s="59"/>
      <c r="U1230" s="59"/>
      <c r="V1230" s="59"/>
      <c r="W1230" s="59"/>
      <c r="X1230" s="59"/>
    </row>
    <row r="1231" spans="1:24" ht="12.75" customHeight="1" x14ac:dyDescent="0.2">
      <c r="A1231" s="59"/>
      <c r="B1231" s="59"/>
      <c r="C1231" s="59"/>
      <c r="D1231" s="59"/>
      <c r="E1231" s="59"/>
      <c r="F1231" s="59"/>
      <c r="G1231" s="59"/>
      <c r="H1231" s="59"/>
      <c r="I1231" s="59"/>
      <c r="J1231" s="59"/>
      <c r="K1231" s="59"/>
      <c r="L1231" s="59"/>
      <c r="M1231" s="59"/>
      <c r="N1231" s="59"/>
      <c r="O1231" s="59"/>
      <c r="P1231" s="59"/>
      <c r="Q1231" s="59"/>
      <c r="R1231" s="59"/>
      <c r="S1231" s="59"/>
      <c r="T1231" s="59"/>
      <c r="U1231" s="59"/>
      <c r="V1231" s="59"/>
      <c r="W1231" s="59"/>
      <c r="X1231" s="59"/>
    </row>
    <row r="1232" spans="1:24" ht="12.75" customHeight="1" x14ac:dyDescent="0.2">
      <c r="A1232" s="59"/>
      <c r="B1232" s="59"/>
      <c r="C1232" s="59"/>
      <c r="D1232" s="59"/>
      <c r="E1232" s="59"/>
      <c r="F1232" s="59"/>
      <c r="G1232" s="59"/>
      <c r="H1232" s="59"/>
      <c r="I1232" s="59"/>
      <c r="J1232" s="59"/>
      <c r="K1232" s="59"/>
      <c r="L1232" s="59"/>
      <c r="M1232" s="59"/>
      <c r="N1232" s="59"/>
      <c r="O1232" s="59"/>
      <c r="P1232" s="59"/>
      <c r="Q1232" s="59"/>
      <c r="R1232" s="59"/>
      <c r="S1232" s="59"/>
      <c r="T1232" s="59"/>
      <c r="U1232" s="59"/>
      <c r="V1232" s="59"/>
      <c r="W1232" s="59"/>
      <c r="X1232" s="59"/>
    </row>
    <row r="1233" spans="1:24" ht="12.75" customHeight="1" x14ac:dyDescent="0.2">
      <c r="A1233" s="59"/>
      <c r="B1233" s="59"/>
      <c r="C1233" s="59"/>
      <c r="D1233" s="59"/>
      <c r="E1233" s="59"/>
      <c r="F1233" s="59"/>
      <c r="G1233" s="59"/>
      <c r="H1233" s="59"/>
      <c r="I1233" s="59"/>
      <c r="J1233" s="59"/>
      <c r="K1233" s="59"/>
      <c r="L1233" s="59"/>
      <c r="M1233" s="59"/>
      <c r="N1233" s="59"/>
      <c r="O1233" s="59"/>
      <c r="P1233" s="59"/>
      <c r="Q1233" s="59"/>
      <c r="R1233" s="59"/>
      <c r="S1233" s="59"/>
      <c r="T1233" s="59"/>
      <c r="U1233" s="59"/>
      <c r="V1233" s="59"/>
      <c r="W1233" s="59"/>
      <c r="X1233" s="59"/>
    </row>
    <row r="1234" spans="1:24" ht="12.75" customHeight="1" x14ac:dyDescent="0.2">
      <c r="A1234" s="59"/>
      <c r="B1234" s="59"/>
      <c r="C1234" s="59"/>
      <c r="D1234" s="59"/>
      <c r="E1234" s="59"/>
      <c r="F1234" s="59"/>
      <c r="G1234" s="59"/>
      <c r="H1234" s="59"/>
      <c r="I1234" s="59"/>
      <c r="J1234" s="59"/>
      <c r="K1234" s="59"/>
      <c r="L1234" s="59"/>
      <c r="M1234" s="59"/>
      <c r="N1234" s="59"/>
      <c r="O1234" s="59"/>
      <c r="P1234" s="59"/>
      <c r="Q1234" s="59"/>
      <c r="R1234" s="59"/>
      <c r="S1234" s="59"/>
      <c r="T1234" s="59"/>
      <c r="U1234" s="59"/>
      <c r="V1234" s="59"/>
      <c r="W1234" s="59"/>
      <c r="X1234" s="59"/>
    </row>
    <row r="1235" spans="1:24" ht="12.75" customHeight="1" x14ac:dyDescent="0.2">
      <c r="A1235" s="59"/>
      <c r="B1235" s="59"/>
      <c r="C1235" s="59"/>
      <c r="D1235" s="59"/>
      <c r="E1235" s="59"/>
      <c r="F1235" s="59"/>
      <c r="G1235" s="59"/>
      <c r="H1235" s="59"/>
      <c r="I1235" s="59"/>
      <c r="J1235" s="59"/>
      <c r="K1235" s="59"/>
      <c r="L1235" s="59"/>
      <c r="M1235" s="59"/>
      <c r="N1235" s="59"/>
      <c r="O1235" s="59"/>
      <c r="P1235" s="59"/>
      <c r="Q1235" s="59"/>
      <c r="R1235" s="59"/>
      <c r="S1235" s="59"/>
      <c r="T1235" s="59"/>
      <c r="U1235" s="59"/>
      <c r="V1235" s="59"/>
      <c r="W1235" s="59"/>
      <c r="X1235" s="59"/>
    </row>
    <row r="1236" spans="1:24" ht="12.75" customHeight="1" x14ac:dyDescent="0.2">
      <c r="A1236" s="59"/>
      <c r="B1236" s="59"/>
      <c r="C1236" s="59"/>
      <c r="D1236" s="59"/>
      <c r="E1236" s="59"/>
      <c r="F1236" s="59"/>
      <c r="G1236" s="59"/>
      <c r="H1236" s="59"/>
      <c r="I1236" s="59"/>
      <c r="J1236" s="59"/>
      <c r="K1236" s="59"/>
      <c r="L1236" s="59"/>
      <c r="M1236" s="59"/>
      <c r="N1236" s="59"/>
      <c r="O1236" s="59"/>
      <c r="P1236" s="59"/>
      <c r="Q1236" s="59"/>
      <c r="R1236" s="59"/>
      <c r="S1236" s="59"/>
      <c r="T1236" s="59"/>
      <c r="U1236" s="59"/>
      <c r="V1236" s="59"/>
      <c r="W1236" s="59"/>
      <c r="X1236" s="59"/>
    </row>
    <row r="1237" spans="1:24" ht="12.75" customHeight="1" x14ac:dyDescent="0.2">
      <c r="A1237" s="59"/>
      <c r="B1237" s="59"/>
      <c r="C1237" s="59"/>
      <c r="D1237" s="59"/>
      <c r="E1237" s="59"/>
      <c r="F1237" s="59"/>
      <c r="G1237" s="59"/>
      <c r="H1237" s="59"/>
      <c r="I1237" s="59"/>
      <c r="J1237" s="59"/>
      <c r="K1237" s="59"/>
      <c r="L1237" s="59"/>
      <c r="M1237" s="59"/>
      <c r="N1237" s="59"/>
      <c r="O1237" s="59"/>
      <c r="P1237" s="59"/>
      <c r="Q1237" s="59"/>
      <c r="R1237" s="59"/>
      <c r="S1237" s="59"/>
      <c r="T1237" s="59"/>
      <c r="U1237" s="59"/>
      <c r="V1237" s="59"/>
      <c r="W1237" s="59"/>
      <c r="X1237" s="59"/>
    </row>
    <row r="1238" spans="1:24" ht="12.75" customHeight="1" x14ac:dyDescent="0.2">
      <c r="A1238" s="59"/>
      <c r="B1238" s="59"/>
      <c r="C1238" s="59"/>
      <c r="D1238" s="59"/>
      <c r="E1238" s="59"/>
      <c r="F1238" s="59"/>
      <c r="G1238" s="59"/>
      <c r="H1238" s="59"/>
      <c r="I1238" s="59"/>
      <c r="J1238" s="59"/>
      <c r="K1238" s="59"/>
      <c r="L1238" s="59"/>
      <c r="M1238" s="59"/>
      <c r="N1238" s="59"/>
      <c r="O1238" s="59"/>
      <c r="P1238" s="59"/>
      <c r="Q1238" s="59"/>
      <c r="R1238" s="59"/>
      <c r="S1238" s="59"/>
      <c r="T1238" s="59"/>
      <c r="U1238" s="59"/>
      <c r="V1238" s="59"/>
      <c r="W1238" s="59"/>
      <c r="X1238" s="59"/>
    </row>
    <row r="1239" spans="1:24" ht="12.75" customHeight="1" x14ac:dyDescent="0.2">
      <c r="A1239" s="59"/>
      <c r="B1239" s="59"/>
      <c r="C1239" s="59"/>
      <c r="D1239" s="59"/>
      <c r="E1239" s="59"/>
      <c r="F1239" s="59"/>
      <c r="G1239" s="59"/>
      <c r="H1239" s="59"/>
      <c r="I1239" s="59"/>
      <c r="J1239" s="59"/>
      <c r="K1239" s="59"/>
      <c r="L1239" s="59"/>
      <c r="M1239" s="59"/>
      <c r="N1239" s="59"/>
      <c r="O1239" s="59"/>
      <c r="P1239" s="59"/>
      <c r="Q1239" s="59"/>
      <c r="R1239" s="59"/>
      <c r="S1239" s="59"/>
      <c r="T1239" s="59"/>
      <c r="U1239" s="59"/>
      <c r="V1239" s="59"/>
      <c r="W1239" s="59"/>
      <c r="X1239" s="59"/>
    </row>
    <row r="1240" spans="1:24" ht="12.75" customHeight="1" x14ac:dyDescent="0.2">
      <c r="A1240" s="59"/>
      <c r="B1240" s="59"/>
      <c r="C1240" s="59"/>
      <c r="D1240" s="59"/>
      <c r="E1240" s="59"/>
      <c r="F1240" s="59"/>
      <c r="G1240" s="59"/>
      <c r="H1240" s="59"/>
      <c r="I1240" s="59"/>
      <c r="J1240" s="59"/>
      <c r="K1240" s="59"/>
      <c r="L1240" s="59"/>
      <c r="M1240" s="59"/>
      <c r="N1240" s="59"/>
      <c r="O1240" s="59"/>
      <c r="P1240" s="59"/>
      <c r="Q1240" s="59"/>
      <c r="R1240" s="59"/>
      <c r="S1240" s="59"/>
      <c r="T1240" s="59"/>
      <c r="U1240" s="59"/>
      <c r="V1240" s="59"/>
      <c r="W1240" s="59"/>
      <c r="X1240" s="59"/>
    </row>
    <row r="1241" spans="1:24" ht="12.75" customHeight="1" x14ac:dyDescent="0.2">
      <c r="A1241" s="59"/>
      <c r="B1241" s="59"/>
      <c r="C1241" s="59"/>
      <c r="D1241" s="59"/>
      <c r="E1241" s="59"/>
      <c r="F1241" s="59"/>
      <c r="G1241" s="59"/>
      <c r="H1241" s="59"/>
      <c r="I1241" s="59"/>
      <c r="J1241" s="59"/>
      <c r="K1241" s="59"/>
      <c r="L1241" s="59"/>
      <c r="M1241" s="59"/>
      <c r="N1241" s="59"/>
      <c r="O1241" s="59"/>
      <c r="P1241" s="59"/>
      <c r="Q1241" s="59"/>
      <c r="R1241" s="59"/>
      <c r="S1241" s="59"/>
      <c r="T1241" s="59"/>
      <c r="U1241" s="59"/>
      <c r="V1241" s="59"/>
      <c r="W1241" s="59"/>
      <c r="X1241" s="59"/>
    </row>
    <row r="1242" spans="1:24" ht="12.75" customHeight="1" x14ac:dyDescent="0.2">
      <c r="A1242" s="59"/>
      <c r="B1242" s="59"/>
      <c r="C1242" s="59"/>
      <c r="D1242" s="59"/>
      <c r="E1242" s="59"/>
      <c r="F1242" s="59"/>
      <c r="G1242" s="59"/>
      <c r="H1242" s="59"/>
      <c r="I1242" s="59"/>
      <c r="J1242" s="59"/>
      <c r="K1242" s="59"/>
      <c r="L1242" s="59"/>
      <c r="M1242" s="59"/>
      <c r="N1242" s="59"/>
      <c r="O1242" s="59"/>
      <c r="P1242" s="59"/>
      <c r="Q1242" s="59"/>
      <c r="R1242" s="59"/>
      <c r="S1242" s="59"/>
      <c r="T1242" s="59"/>
      <c r="U1242" s="59"/>
      <c r="V1242" s="59"/>
      <c r="W1242" s="59"/>
      <c r="X1242" s="59"/>
    </row>
    <row r="1243" spans="1:24" ht="12.75" customHeight="1" x14ac:dyDescent="0.2">
      <c r="A1243" s="59"/>
      <c r="B1243" s="59"/>
      <c r="C1243" s="59"/>
      <c r="D1243" s="59"/>
      <c r="E1243" s="59"/>
      <c r="F1243" s="59"/>
      <c r="G1243" s="59"/>
      <c r="H1243" s="59"/>
      <c r="I1243" s="59"/>
      <c r="J1243" s="59"/>
      <c r="K1243" s="59"/>
      <c r="L1243" s="59"/>
      <c r="M1243" s="59"/>
      <c r="N1243" s="59"/>
      <c r="O1243" s="59"/>
      <c r="P1243" s="59"/>
      <c r="Q1243" s="59"/>
      <c r="R1243" s="59"/>
      <c r="S1243" s="59"/>
      <c r="T1243" s="59"/>
      <c r="U1243" s="59"/>
      <c r="V1243" s="59"/>
      <c r="W1243" s="59"/>
      <c r="X1243" s="59"/>
    </row>
    <row r="1244" spans="1:24" ht="12.75" customHeight="1" x14ac:dyDescent="0.2">
      <c r="A1244" s="59"/>
      <c r="B1244" s="59"/>
      <c r="C1244" s="59"/>
      <c r="D1244" s="59"/>
      <c r="E1244" s="59"/>
      <c r="F1244" s="59"/>
      <c r="G1244" s="59"/>
      <c r="H1244" s="59"/>
      <c r="I1244" s="59"/>
      <c r="J1244" s="59"/>
      <c r="K1244" s="59"/>
      <c r="L1244" s="59"/>
      <c r="M1244" s="59"/>
      <c r="N1244" s="59"/>
      <c r="O1244" s="59"/>
      <c r="P1244" s="59"/>
      <c r="Q1244" s="59"/>
      <c r="R1244" s="59"/>
      <c r="S1244" s="59"/>
      <c r="T1244" s="59"/>
      <c r="U1244" s="59"/>
      <c r="V1244" s="59"/>
      <c r="W1244" s="59"/>
      <c r="X1244" s="59"/>
    </row>
    <row r="1245" spans="1:24" ht="12.75" customHeight="1" x14ac:dyDescent="0.2">
      <c r="A1245" s="59"/>
      <c r="B1245" s="59"/>
      <c r="C1245" s="59"/>
      <c r="D1245" s="59"/>
      <c r="E1245" s="59"/>
      <c r="F1245" s="59"/>
      <c r="G1245" s="59"/>
      <c r="H1245" s="59"/>
      <c r="I1245" s="59"/>
      <c r="J1245" s="59"/>
      <c r="K1245" s="59"/>
      <c r="L1245" s="59"/>
      <c r="M1245" s="59"/>
      <c r="N1245" s="59"/>
      <c r="O1245" s="59"/>
      <c r="P1245" s="59"/>
      <c r="Q1245" s="59"/>
      <c r="R1245" s="59"/>
      <c r="S1245" s="59"/>
      <c r="T1245" s="59"/>
      <c r="U1245" s="59"/>
      <c r="V1245" s="59"/>
      <c r="W1245" s="59"/>
      <c r="X1245" s="59"/>
    </row>
    <row r="1246" spans="1:24" ht="12.75" customHeight="1" x14ac:dyDescent="0.2">
      <c r="A1246" s="59"/>
      <c r="B1246" s="59"/>
      <c r="C1246" s="59"/>
      <c r="D1246" s="59"/>
      <c r="E1246" s="59"/>
      <c r="F1246" s="59"/>
      <c r="G1246" s="59"/>
      <c r="H1246" s="59"/>
      <c r="I1246" s="59"/>
      <c r="J1246" s="59"/>
      <c r="K1246" s="59"/>
      <c r="L1246" s="59"/>
      <c r="M1246" s="59"/>
      <c r="N1246" s="59"/>
      <c r="O1246" s="59"/>
      <c r="P1246" s="59"/>
      <c r="Q1246" s="59"/>
      <c r="R1246" s="59"/>
      <c r="S1246" s="59"/>
      <c r="T1246" s="59"/>
      <c r="U1246" s="59"/>
      <c r="V1246" s="59"/>
      <c r="W1246" s="59"/>
      <c r="X1246" s="59"/>
    </row>
    <row r="1247" spans="1:24" ht="12.75" customHeight="1" x14ac:dyDescent="0.2">
      <c r="A1247" s="59"/>
      <c r="B1247" s="59"/>
      <c r="C1247" s="59"/>
      <c r="D1247" s="59"/>
      <c r="E1247" s="59"/>
      <c r="F1247" s="59"/>
      <c r="G1247" s="59"/>
      <c r="H1247" s="59"/>
      <c r="I1247" s="59"/>
      <c r="J1247" s="59"/>
      <c r="K1247" s="59"/>
      <c r="L1247" s="59"/>
      <c r="M1247" s="59"/>
      <c r="N1247" s="59"/>
      <c r="O1247" s="59"/>
      <c r="P1247" s="59"/>
      <c r="Q1247" s="59"/>
      <c r="R1247" s="59"/>
      <c r="S1247" s="59"/>
      <c r="T1247" s="59"/>
      <c r="U1247" s="59"/>
      <c r="V1247" s="59"/>
      <c r="W1247" s="59"/>
      <c r="X1247" s="59"/>
    </row>
    <row r="1248" spans="1:24" ht="12.75" customHeight="1" x14ac:dyDescent="0.2">
      <c r="A1248" s="59"/>
      <c r="B1248" s="59"/>
      <c r="C1248" s="59"/>
      <c r="D1248" s="59"/>
      <c r="E1248" s="59"/>
      <c r="F1248" s="59"/>
      <c r="G1248" s="59"/>
      <c r="H1248" s="59"/>
      <c r="I1248" s="59"/>
      <c r="J1248" s="59"/>
      <c r="K1248" s="59"/>
      <c r="L1248" s="59"/>
      <c r="M1248" s="59"/>
      <c r="N1248" s="59"/>
      <c r="O1248" s="59"/>
      <c r="P1248" s="59"/>
      <c r="Q1248" s="59"/>
      <c r="R1248" s="59"/>
      <c r="S1248" s="59"/>
      <c r="T1248" s="59"/>
      <c r="U1248" s="59"/>
      <c r="V1248" s="59"/>
      <c r="W1248" s="59"/>
      <c r="X1248" s="59"/>
    </row>
    <row r="1249" spans="1:24" ht="12.75" customHeight="1" x14ac:dyDescent="0.2">
      <c r="A1249" s="59"/>
      <c r="B1249" s="59"/>
      <c r="C1249" s="59"/>
      <c r="D1249" s="59"/>
      <c r="E1249" s="59"/>
      <c r="F1249" s="59"/>
      <c r="G1249" s="59"/>
      <c r="H1249" s="59"/>
      <c r="I1249" s="59"/>
      <c r="J1249" s="59"/>
      <c r="K1249" s="59"/>
      <c r="L1249" s="59"/>
      <c r="M1249" s="59"/>
      <c r="N1249" s="59"/>
      <c r="O1249" s="59"/>
      <c r="P1249" s="59"/>
      <c r="Q1249" s="59"/>
      <c r="R1249" s="59"/>
      <c r="S1249" s="59"/>
      <c r="T1249" s="59"/>
      <c r="U1249" s="59"/>
      <c r="V1249" s="59"/>
      <c r="W1249" s="59"/>
      <c r="X1249" s="59"/>
    </row>
    <row r="1250" spans="1:24" ht="12.75" customHeight="1" x14ac:dyDescent="0.2">
      <c r="A1250" s="59"/>
      <c r="B1250" s="59"/>
      <c r="C1250" s="59"/>
      <c r="D1250" s="59"/>
      <c r="E1250" s="59"/>
      <c r="F1250" s="59"/>
      <c r="G1250" s="59"/>
      <c r="H1250" s="59"/>
      <c r="I1250" s="59"/>
      <c r="J1250" s="59"/>
      <c r="K1250" s="59"/>
      <c r="L1250" s="59"/>
      <c r="M1250" s="59"/>
      <c r="N1250" s="59"/>
      <c r="O1250" s="59"/>
      <c r="P1250" s="59"/>
      <c r="Q1250" s="59"/>
      <c r="R1250" s="59"/>
      <c r="S1250" s="59"/>
      <c r="T1250" s="59"/>
      <c r="U1250" s="59"/>
      <c r="V1250" s="59"/>
      <c r="W1250" s="59"/>
      <c r="X1250" s="59"/>
    </row>
    <row r="1251" spans="1:24" ht="12.75" customHeight="1" x14ac:dyDescent="0.2">
      <c r="A1251" s="59"/>
      <c r="B1251" s="59"/>
      <c r="C1251" s="59"/>
      <c r="D1251" s="59"/>
      <c r="E1251" s="59"/>
      <c r="F1251" s="59"/>
      <c r="G1251" s="59"/>
      <c r="H1251" s="59"/>
      <c r="I1251" s="59"/>
      <c r="J1251" s="59"/>
      <c r="K1251" s="59"/>
      <c r="L1251" s="59"/>
      <c r="M1251" s="59"/>
      <c r="N1251" s="59"/>
      <c r="O1251" s="59"/>
      <c r="P1251" s="59"/>
      <c r="Q1251" s="59"/>
      <c r="R1251" s="59"/>
      <c r="S1251" s="59"/>
      <c r="T1251" s="59"/>
      <c r="U1251" s="59"/>
      <c r="V1251" s="59"/>
      <c r="W1251" s="59"/>
      <c r="X1251" s="59"/>
    </row>
    <row r="1252" spans="1:24" ht="12.75" customHeight="1" x14ac:dyDescent="0.2">
      <c r="A1252" s="59"/>
      <c r="B1252" s="59"/>
      <c r="C1252" s="59"/>
      <c r="D1252" s="59"/>
      <c r="E1252" s="59"/>
      <c r="F1252" s="59"/>
      <c r="G1252" s="59"/>
      <c r="H1252" s="59"/>
      <c r="I1252" s="59"/>
      <c r="J1252" s="59"/>
      <c r="K1252" s="59"/>
      <c r="L1252" s="59"/>
      <c r="M1252" s="59"/>
      <c r="N1252" s="59"/>
      <c r="O1252" s="59"/>
      <c r="P1252" s="59"/>
      <c r="Q1252" s="59"/>
      <c r="R1252" s="59"/>
      <c r="S1252" s="59"/>
      <c r="T1252" s="59"/>
      <c r="U1252" s="59"/>
      <c r="V1252" s="59"/>
      <c r="W1252" s="59"/>
      <c r="X1252" s="59"/>
    </row>
    <row r="1253" spans="1:24" ht="12.75" customHeight="1" x14ac:dyDescent="0.2">
      <c r="A1253" s="59"/>
      <c r="B1253" s="59"/>
      <c r="C1253" s="59"/>
      <c r="D1253" s="59"/>
      <c r="E1253" s="59"/>
      <c r="F1253" s="59"/>
      <c r="G1253" s="59"/>
      <c r="H1253" s="59"/>
      <c r="I1253" s="59"/>
      <c r="J1253" s="59"/>
      <c r="K1253" s="59"/>
      <c r="L1253" s="59"/>
      <c r="M1253" s="59"/>
      <c r="N1253" s="59"/>
      <c r="O1253" s="59"/>
      <c r="P1253" s="59"/>
      <c r="Q1253" s="59"/>
      <c r="R1253" s="59"/>
      <c r="S1253" s="59"/>
      <c r="T1253" s="59"/>
      <c r="U1253" s="59"/>
      <c r="V1253" s="59"/>
      <c r="W1253" s="59"/>
      <c r="X1253" s="59"/>
    </row>
    <row r="1254" spans="1:24" ht="12.75" customHeight="1" x14ac:dyDescent="0.2">
      <c r="A1254" s="59"/>
      <c r="B1254" s="59"/>
      <c r="C1254" s="59"/>
      <c r="D1254" s="59"/>
      <c r="E1254" s="59"/>
      <c r="F1254" s="59"/>
      <c r="G1254" s="59"/>
      <c r="H1254" s="59"/>
      <c r="I1254" s="59"/>
      <c r="J1254" s="59"/>
      <c r="K1254" s="59"/>
      <c r="L1254" s="59"/>
      <c r="M1254" s="59"/>
      <c r="N1254" s="59"/>
      <c r="O1254" s="59"/>
      <c r="P1254" s="59"/>
      <c r="Q1254" s="59"/>
      <c r="R1254" s="59"/>
      <c r="S1254" s="59"/>
      <c r="T1254" s="59"/>
      <c r="U1254" s="59"/>
      <c r="V1254" s="59"/>
      <c r="W1254" s="59"/>
      <c r="X1254" s="59"/>
    </row>
    <row r="1255" spans="1:24" ht="12.75" customHeight="1" x14ac:dyDescent="0.2">
      <c r="A1255" s="59"/>
      <c r="B1255" s="59"/>
      <c r="C1255" s="59"/>
      <c r="D1255" s="59"/>
      <c r="E1255" s="59"/>
      <c r="F1255" s="59"/>
      <c r="G1255" s="59"/>
      <c r="H1255" s="59"/>
      <c r="I1255" s="59"/>
      <c r="J1255" s="59"/>
      <c r="K1255" s="59"/>
      <c r="L1255" s="59"/>
      <c r="M1255" s="59"/>
      <c r="N1255" s="59"/>
      <c r="O1255" s="59"/>
      <c r="P1255" s="59"/>
      <c r="Q1255" s="59"/>
      <c r="R1255" s="59"/>
      <c r="S1255" s="59"/>
      <c r="T1255" s="59"/>
      <c r="U1255" s="59"/>
      <c r="V1255" s="59"/>
      <c r="W1255" s="59"/>
      <c r="X1255" s="59"/>
    </row>
    <row r="1256" spans="1:24" ht="12.75" customHeight="1" x14ac:dyDescent="0.2">
      <c r="A1256" s="59"/>
      <c r="B1256" s="59"/>
      <c r="C1256" s="59"/>
      <c r="D1256" s="59"/>
      <c r="E1256" s="59"/>
      <c r="F1256" s="59"/>
      <c r="G1256" s="59"/>
      <c r="H1256" s="59"/>
      <c r="I1256" s="59"/>
      <c r="J1256" s="59"/>
      <c r="K1256" s="59"/>
      <c r="L1256" s="59"/>
      <c r="M1256" s="59"/>
      <c r="N1256" s="59"/>
      <c r="O1256" s="59"/>
      <c r="P1256" s="59"/>
      <c r="Q1256" s="59"/>
      <c r="R1256" s="59"/>
      <c r="S1256" s="59"/>
      <c r="T1256" s="59"/>
      <c r="U1256" s="59"/>
      <c r="V1256" s="59"/>
      <c r="W1256" s="59"/>
      <c r="X1256" s="59"/>
    </row>
    <row r="1257" spans="1:24" ht="12.75" customHeight="1" x14ac:dyDescent="0.2">
      <c r="A1257" s="59"/>
      <c r="B1257" s="59"/>
      <c r="C1257" s="59"/>
      <c r="D1257" s="59"/>
      <c r="E1257" s="59"/>
      <c r="F1257" s="59"/>
      <c r="G1257" s="59"/>
      <c r="H1257" s="59"/>
      <c r="I1257" s="59"/>
      <c r="J1257" s="59"/>
      <c r="K1257" s="59"/>
      <c r="L1257" s="59"/>
      <c r="M1257" s="59"/>
      <c r="N1257" s="59"/>
      <c r="O1257" s="59"/>
      <c r="P1257" s="59"/>
      <c r="Q1257" s="59"/>
      <c r="R1257" s="59"/>
      <c r="S1257" s="59"/>
      <c r="T1257" s="59"/>
      <c r="U1257" s="59"/>
      <c r="V1257" s="59"/>
      <c r="W1257" s="59"/>
      <c r="X1257" s="59"/>
    </row>
    <row r="1258" spans="1:24" ht="12.75" customHeight="1" x14ac:dyDescent="0.2">
      <c r="A1258" s="59"/>
      <c r="B1258" s="59"/>
      <c r="C1258" s="59"/>
      <c r="D1258" s="59"/>
      <c r="E1258" s="59"/>
      <c r="F1258" s="59"/>
      <c r="G1258" s="59"/>
      <c r="H1258" s="59"/>
      <c r="I1258" s="59"/>
      <c r="J1258" s="59"/>
      <c r="K1258" s="59"/>
      <c r="L1258" s="59"/>
      <c r="M1258" s="59"/>
      <c r="N1258" s="59"/>
      <c r="O1258" s="59"/>
      <c r="P1258" s="59"/>
      <c r="Q1258" s="59"/>
      <c r="R1258" s="59"/>
      <c r="S1258" s="59"/>
      <c r="T1258" s="59"/>
      <c r="U1258" s="59"/>
      <c r="V1258" s="59"/>
      <c r="W1258" s="59"/>
      <c r="X1258" s="59"/>
    </row>
    <row r="1259" spans="1:24" ht="12.75" customHeight="1" x14ac:dyDescent="0.2">
      <c r="A1259" s="59"/>
      <c r="B1259" s="59"/>
      <c r="C1259" s="59"/>
      <c r="D1259" s="59"/>
      <c r="E1259" s="59"/>
      <c r="F1259" s="59"/>
      <c r="G1259" s="59"/>
      <c r="H1259" s="59"/>
      <c r="I1259" s="59"/>
      <c r="J1259" s="59"/>
      <c r="K1259" s="59"/>
      <c r="L1259" s="59"/>
      <c r="M1259" s="59"/>
      <c r="N1259" s="59"/>
      <c r="O1259" s="59"/>
      <c r="P1259" s="59"/>
      <c r="Q1259" s="59"/>
      <c r="R1259" s="59"/>
      <c r="S1259" s="59"/>
      <c r="T1259" s="59"/>
      <c r="U1259" s="59"/>
      <c r="V1259" s="59"/>
      <c r="W1259" s="59"/>
      <c r="X1259" s="59"/>
    </row>
    <row r="1260" spans="1:24" ht="12.75" customHeight="1" x14ac:dyDescent="0.2">
      <c r="A1260" s="59"/>
      <c r="B1260" s="59"/>
      <c r="C1260" s="59"/>
      <c r="D1260" s="59"/>
      <c r="E1260" s="59"/>
      <c r="F1260" s="59"/>
      <c r="G1260" s="59"/>
      <c r="H1260" s="59"/>
      <c r="I1260" s="59"/>
      <c r="J1260" s="59"/>
      <c r="K1260" s="59"/>
      <c r="L1260" s="59"/>
      <c r="M1260" s="59"/>
      <c r="N1260" s="59"/>
      <c r="O1260" s="59"/>
      <c r="P1260" s="59"/>
      <c r="Q1260" s="59"/>
      <c r="R1260" s="59"/>
      <c r="S1260" s="59"/>
      <c r="T1260" s="59"/>
      <c r="U1260" s="59"/>
      <c r="V1260" s="59"/>
      <c r="W1260" s="59"/>
      <c r="X1260" s="59"/>
    </row>
    <row r="1261" spans="1:24" ht="12.75" customHeight="1" x14ac:dyDescent="0.2">
      <c r="A1261" s="59"/>
      <c r="B1261" s="59"/>
      <c r="C1261" s="59"/>
      <c r="D1261" s="59"/>
      <c r="E1261" s="59"/>
      <c r="F1261" s="59"/>
      <c r="G1261" s="59"/>
      <c r="H1261" s="59"/>
      <c r="I1261" s="59"/>
      <c r="J1261" s="59"/>
      <c r="K1261" s="59"/>
      <c r="L1261" s="59"/>
      <c r="M1261" s="59"/>
      <c r="N1261" s="59"/>
      <c r="O1261" s="59"/>
      <c r="P1261" s="59"/>
      <c r="Q1261" s="59"/>
      <c r="R1261" s="59"/>
      <c r="S1261" s="59"/>
      <c r="T1261" s="59"/>
      <c r="U1261" s="59"/>
      <c r="V1261" s="59"/>
      <c r="W1261" s="59"/>
      <c r="X1261" s="59"/>
    </row>
    <row r="1262" spans="1:24" ht="12.75" customHeight="1" x14ac:dyDescent="0.2">
      <c r="A1262" s="59"/>
      <c r="B1262" s="59"/>
      <c r="C1262" s="59"/>
      <c r="D1262" s="59"/>
      <c r="E1262" s="59"/>
      <c r="F1262" s="59"/>
      <c r="G1262" s="59"/>
      <c r="H1262" s="59"/>
      <c r="I1262" s="59"/>
      <c r="J1262" s="59"/>
      <c r="K1262" s="59"/>
      <c r="L1262" s="59"/>
      <c r="M1262" s="59"/>
      <c r="N1262" s="59"/>
      <c r="O1262" s="59"/>
      <c r="P1262" s="59"/>
      <c r="Q1262" s="59"/>
      <c r="R1262" s="59"/>
      <c r="S1262" s="59"/>
      <c r="T1262" s="59"/>
      <c r="U1262" s="59"/>
      <c r="V1262" s="59"/>
      <c r="W1262" s="59"/>
      <c r="X1262" s="59"/>
    </row>
    <row r="1263" spans="1:24" ht="12.75" customHeight="1" x14ac:dyDescent="0.2">
      <c r="A1263" s="59"/>
      <c r="B1263" s="59"/>
      <c r="C1263" s="59"/>
      <c r="D1263" s="59"/>
      <c r="E1263" s="59"/>
      <c r="F1263" s="59"/>
      <c r="G1263" s="59"/>
      <c r="H1263" s="59"/>
      <c r="I1263" s="59"/>
      <c r="J1263" s="59"/>
      <c r="K1263" s="59"/>
      <c r="L1263" s="59"/>
      <c r="M1263" s="59"/>
      <c r="N1263" s="59"/>
      <c r="O1263" s="59"/>
      <c r="P1263" s="59"/>
      <c r="Q1263" s="59"/>
      <c r="R1263" s="59"/>
      <c r="S1263" s="59"/>
      <c r="T1263" s="59"/>
      <c r="U1263" s="59"/>
      <c r="V1263" s="59"/>
      <c r="W1263" s="59"/>
      <c r="X1263" s="59"/>
    </row>
    <row r="1264" spans="1:24" ht="12.75" customHeight="1" x14ac:dyDescent="0.2">
      <c r="A1264" s="59"/>
      <c r="B1264" s="59"/>
      <c r="C1264" s="59"/>
      <c r="D1264" s="59"/>
      <c r="E1264" s="59"/>
      <c r="F1264" s="59"/>
      <c r="G1264" s="59"/>
      <c r="H1264" s="59"/>
      <c r="I1264" s="59"/>
      <c r="J1264" s="59"/>
      <c r="K1264" s="59"/>
      <c r="L1264" s="59"/>
      <c r="M1264" s="59"/>
      <c r="N1264" s="59"/>
      <c r="O1264" s="59"/>
      <c r="P1264" s="59"/>
      <c r="Q1264" s="59"/>
      <c r="R1264" s="59"/>
      <c r="S1264" s="59"/>
      <c r="T1264" s="59"/>
      <c r="U1264" s="59"/>
      <c r="V1264" s="59"/>
      <c r="W1264" s="59"/>
      <c r="X1264" s="59"/>
    </row>
    <row r="1265" spans="1:24" ht="12.75" customHeight="1" x14ac:dyDescent="0.2">
      <c r="A1265" s="59"/>
      <c r="B1265" s="59"/>
      <c r="C1265" s="59"/>
      <c r="D1265" s="59"/>
      <c r="E1265" s="59"/>
      <c r="F1265" s="59"/>
      <c r="G1265" s="59"/>
      <c r="H1265" s="59"/>
      <c r="I1265" s="59"/>
      <c r="J1265" s="59"/>
      <c r="K1265" s="59"/>
      <c r="L1265" s="59"/>
      <c r="M1265" s="59"/>
      <c r="N1265" s="59"/>
      <c r="O1265" s="59"/>
      <c r="P1265" s="59"/>
      <c r="Q1265" s="59"/>
      <c r="R1265" s="59"/>
      <c r="S1265" s="59"/>
      <c r="T1265" s="59"/>
      <c r="U1265" s="59"/>
      <c r="V1265" s="59"/>
      <c r="W1265" s="59"/>
      <c r="X1265" s="59"/>
    </row>
    <row r="1266" spans="1:24" ht="12.75" customHeight="1" x14ac:dyDescent="0.2">
      <c r="A1266" s="59"/>
      <c r="B1266" s="59"/>
      <c r="C1266" s="59"/>
      <c r="D1266" s="59"/>
      <c r="E1266" s="59"/>
      <c r="F1266" s="59"/>
      <c r="G1266" s="59"/>
      <c r="H1266" s="59"/>
      <c r="I1266" s="59"/>
      <c r="J1266" s="59"/>
      <c r="K1266" s="59"/>
      <c r="L1266" s="59"/>
      <c r="M1266" s="59"/>
      <c r="N1266" s="59"/>
      <c r="O1266" s="59"/>
      <c r="P1266" s="59"/>
      <c r="Q1266" s="59"/>
      <c r="R1266" s="59"/>
      <c r="S1266" s="59"/>
      <c r="T1266" s="59"/>
      <c r="U1266" s="59"/>
      <c r="V1266" s="59"/>
      <c r="W1266" s="59"/>
      <c r="X1266" s="59"/>
    </row>
    <row r="1267" spans="1:24" ht="12.75" customHeight="1" x14ac:dyDescent="0.2">
      <c r="A1267" s="59"/>
      <c r="B1267" s="59"/>
      <c r="C1267" s="59"/>
      <c r="D1267" s="59"/>
      <c r="E1267" s="59"/>
      <c r="F1267" s="59"/>
      <c r="G1267" s="59"/>
      <c r="H1267" s="59"/>
      <c r="I1267" s="59"/>
      <c r="J1267" s="59"/>
      <c r="K1267" s="59"/>
      <c r="L1267" s="59"/>
      <c r="M1267" s="59"/>
      <c r="N1267" s="59"/>
      <c r="O1267" s="59"/>
      <c r="P1267" s="59"/>
      <c r="Q1267" s="59"/>
      <c r="R1267" s="59"/>
      <c r="S1267" s="59"/>
      <c r="T1267" s="59"/>
      <c r="U1267" s="59"/>
      <c r="V1267" s="59"/>
      <c r="W1267" s="59"/>
      <c r="X1267" s="59"/>
    </row>
    <row r="1268" spans="1:24" ht="12.75" customHeight="1" x14ac:dyDescent="0.2">
      <c r="A1268" s="59"/>
      <c r="B1268" s="59"/>
      <c r="C1268" s="59"/>
      <c r="D1268" s="59"/>
      <c r="E1268" s="59"/>
      <c r="F1268" s="59"/>
      <c r="G1268" s="59"/>
      <c r="H1268" s="59"/>
      <c r="I1268" s="59"/>
      <c r="J1268" s="59"/>
      <c r="K1268" s="59"/>
      <c r="L1268" s="59"/>
      <c r="M1268" s="59"/>
      <c r="N1268" s="59"/>
      <c r="O1268" s="59"/>
      <c r="P1268" s="59"/>
      <c r="Q1268" s="59"/>
      <c r="R1268" s="59"/>
      <c r="S1268" s="59"/>
      <c r="T1268" s="59"/>
      <c r="U1268" s="59"/>
      <c r="V1268" s="59"/>
      <c r="W1268" s="59"/>
      <c r="X1268" s="59"/>
    </row>
    <row r="1269" spans="1:24" ht="12.75" customHeight="1" x14ac:dyDescent="0.2">
      <c r="A1269" s="59"/>
      <c r="B1269" s="59"/>
      <c r="C1269" s="59"/>
      <c r="D1269" s="59"/>
      <c r="E1269" s="59"/>
      <c r="F1269" s="59"/>
      <c r="G1269" s="59"/>
      <c r="H1269" s="59"/>
      <c r="I1269" s="59"/>
      <c r="J1269" s="59"/>
      <c r="K1269" s="59"/>
      <c r="L1269" s="59"/>
      <c r="M1269" s="59"/>
      <c r="N1269" s="59"/>
      <c r="O1269" s="59"/>
      <c r="P1269" s="59"/>
      <c r="Q1269" s="59"/>
      <c r="R1269" s="59"/>
      <c r="S1269" s="59"/>
      <c r="T1269" s="59"/>
      <c r="U1269" s="59"/>
      <c r="V1269" s="59"/>
      <c r="W1269" s="59"/>
      <c r="X1269" s="59"/>
    </row>
    <row r="1270" spans="1:24" ht="12.75" customHeight="1" x14ac:dyDescent="0.2">
      <c r="A1270" s="59"/>
      <c r="B1270" s="59"/>
      <c r="C1270" s="59"/>
      <c r="D1270" s="59"/>
      <c r="E1270" s="59"/>
      <c r="F1270" s="59"/>
      <c r="G1270" s="59"/>
      <c r="H1270" s="59"/>
      <c r="I1270" s="59"/>
      <c r="J1270" s="59"/>
      <c r="K1270" s="59"/>
      <c r="L1270" s="59"/>
      <c r="M1270" s="59"/>
      <c r="N1270" s="59"/>
      <c r="O1270" s="59"/>
      <c r="P1270" s="59"/>
      <c r="Q1270" s="59"/>
      <c r="R1270" s="59"/>
      <c r="S1270" s="59"/>
      <c r="T1270" s="59"/>
      <c r="U1270" s="59"/>
      <c r="V1270" s="59"/>
      <c r="W1270" s="59"/>
      <c r="X1270" s="59"/>
    </row>
    <row r="1271" spans="1:24" ht="12.75" customHeight="1" x14ac:dyDescent="0.2">
      <c r="A1271" s="59"/>
      <c r="B1271" s="59"/>
      <c r="C1271" s="59"/>
      <c r="D1271" s="59"/>
      <c r="E1271" s="59"/>
      <c r="F1271" s="59"/>
      <c r="G1271" s="59"/>
      <c r="H1271" s="59"/>
      <c r="I1271" s="59"/>
      <c r="J1271" s="59"/>
      <c r="K1271" s="59"/>
      <c r="L1271" s="59"/>
      <c r="M1271" s="59"/>
      <c r="N1271" s="59"/>
      <c r="O1271" s="59"/>
      <c r="P1271" s="59"/>
      <c r="Q1271" s="59"/>
      <c r="R1271" s="59"/>
      <c r="S1271" s="59"/>
      <c r="T1271" s="59"/>
      <c r="U1271" s="59"/>
      <c r="V1271" s="59"/>
      <c r="W1271" s="59"/>
      <c r="X1271" s="59"/>
    </row>
    <row r="1272" spans="1:24" ht="12.75" customHeight="1" x14ac:dyDescent="0.2">
      <c r="A1272" s="59"/>
      <c r="B1272" s="59"/>
      <c r="C1272" s="59"/>
      <c r="D1272" s="59"/>
      <c r="E1272" s="59"/>
      <c r="F1272" s="59"/>
      <c r="G1272" s="59"/>
      <c r="H1272" s="59"/>
      <c r="I1272" s="59"/>
      <c r="J1272" s="59"/>
      <c r="K1272" s="59"/>
      <c r="L1272" s="59"/>
      <c r="M1272" s="59"/>
      <c r="N1272" s="59"/>
      <c r="O1272" s="59"/>
      <c r="P1272" s="59"/>
      <c r="Q1272" s="59"/>
      <c r="R1272" s="59"/>
      <c r="S1272" s="59"/>
      <c r="T1272" s="59"/>
      <c r="U1272" s="59"/>
      <c r="V1272" s="59"/>
      <c r="W1272" s="59"/>
      <c r="X1272" s="59"/>
    </row>
    <row r="1273" spans="1:24" ht="12.75" customHeight="1" x14ac:dyDescent="0.2">
      <c r="A1273" s="59"/>
      <c r="B1273" s="59"/>
      <c r="C1273" s="59"/>
      <c r="D1273" s="59"/>
      <c r="E1273" s="59"/>
      <c r="F1273" s="59"/>
      <c r="G1273" s="59"/>
      <c r="H1273" s="59"/>
      <c r="I1273" s="59"/>
      <c r="J1273" s="59"/>
      <c r="K1273" s="59"/>
      <c r="L1273" s="59"/>
      <c r="M1273" s="59"/>
      <c r="N1273" s="59"/>
      <c r="O1273" s="59"/>
      <c r="P1273" s="59"/>
      <c r="Q1273" s="59"/>
      <c r="R1273" s="59"/>
      <c r="S1273" s="59"/>
      <c r="T1273" s="59"/>
      <c r="U1273" s="59"/>
      <c r="V1273" s="59"/>
      <c r="W1273" s="59"/>
      <c r="X1273" s="59"/>
    </row>
    <row r="1274" spans="1:24" ht="12.75" customHeight="1" x14ac:dyDescent="0.2">
      <c r="A1274" s="59"/>
      <c r="B1274" s="59"/>
      <c r="C1274" s="59"/>
      <c r="D1274" s="59"/>
      <c r="E1274" s="59"/>
      <c r="F1274" s="59"/>
      <c r="G1274" s="59"/>
      <c r="H1274" s="59"/>
      <c r="I1274" s="59"/>
      <c r="J1274" s="59"/>
      <c r="K1274" s="59"/>
      <c r="L1274" s="59"/>
      <c r="M1274" s="59"/>
      <c r="N1274" s="59"/>
      <c r="O1274" s="59"/>
      <c r="P1274" s="59"/>
      <c r="Q1274" s="59"/>
      <c r="R1274" s="59"/>
      <c r="S1274" s="59"/>
      <c r="T1274" s="59"/>
      <c r="U1274" s="59"/>
      <c r="V1274" s="59"/>
      <c r="W1274" s="59"/>
      <c r="X1274" s="59"/>
    </row>
    <row r="1275" spans="1:24" ht="12.75" customHeight="1" x14ac:dyDescent="0.2">
      <c r="A1275" s="59"/>
      <c r="B1275" s="59"/>
      <c r="C1275" s="59"/>
      <c r="D1275" s="59"/>
      <c r="E1275" s="59"/>
      <c r="F1275" s="59"/>
      <c r="G1275" s="59"/>
      <c r="H1275" s="59"/>
      <c r="I1275" s="59"/>
      <c r="J1275" s="59"/>
      <c r="K1275" s="59"/>
      <c r="L1275" s="59"/>
      <c r="M1275" s="59"/>
      <c r="N1275" s="59"/>
      <c r="O1275" s="59"/>
      <c r="P1275" s="59"/>
      <c r="Q1275" s="59"/>
      <c r="R1275" s="59"/>
      <c r="S1275" s="59"/>
      <c r="T1275" s="59"/>
      <c r="U1275" s="59"/>
      <c r="V1275" s="59"/>
      <c r="W1275" s="59"/>
      <c r="X1275" s="59"/>
    </row>
    <row r="1276" spans="1:24" ht="12.75" customHeight="1" x14ac:dyDescent="0.2">
      <c r="A1276" s="59"/>
      <c r="B1276" s="59"/>
      <c r="C1276" s="59"/>
      <c r="D1276" s="59"/>
      <c r="E1276" s="59"/>
      <c r="F1276" s="59"/>
      <c r="G1276" s="59"/>
      <c r="H1276" s="59"/>
      <c r="I1276" s="59"/>
      <c r="J1276" s="59"/>
      <c r="K1276" s="59"/>
      <c r="L1276" s="59"/>
      <c r="M1276" s="59"/>
      <c r="N1276" s="59"/>
      <c r="O1276" s="59"/>
      <c r="P1276" s="59"/>
      <c r="Q1276" s="59"/>
      <c r="R1276" s="59"/>
      <c r="S1276" s="59"/>
      <c r="T1276" s="59"/>
      <c r="U1276" s="59"/>
      <c r="V1276" s="59"/>
      <c r="W1276" s="59"/>
      <c r="X1276" s="59"/>
    </row>
    <row r="1277" spans="1:24" ht="12.75" customHeight="1" x14ac:dyDescent="0.2">
      <c r="A1277" s="59"/>
      <c r="B1277" s="59"/>
      <c r="C1277" s="59"/>
      <c r="D1277" s="59"/>
      <c r="E1277" s="59"/>
      <c r="F1277" s="59"/>
      <c r="G1277" s="59"/>
      <c r="H1277" s="59"/>
      <c r="I1277" s="59"/>
      <c r="J1277" s="59"/>
      <c r="K1277" s="59"/>
      <c r="L1277" s="59"/>
      <c r="M1277" s="59"/>
      <c r="N1277" s="59"/>
      <c r="O1277" s="59"/>
      <c r="P1277" s="59"/>
      <c r="Q1277" s="59"/>
      <c r="R1277" s="59"/>
      <c r="S1277" s="59"/>
      <c r="T1277" s="59"/>
      <c r="U1277" s="59"/>
      <c r="V1277" s="59"/>
      <c r="W1277" s="59"/>
      <c r="X1277" s="59"/>
    </row>
    <row r="1278" spans="1:24" ht="12.75" customHeight="1" x14ac:dyDescent="0.2">
      <c r="A1278" s="59"/>
      <c r="B1278" s="59"/>
      <c r="C1278" s="59"/>
      <c r="D1278" s="59"/>
      <c r="E1278" s="59"/>
      <c r="F1278" s="59"/>
      <c r="G1278" s="59"/>
      <c r="H1278" s="59"/>
      <c r="I1278" s="59"/>
      <c r="J1278" s="59"/>
      <c r="K1278" s="59"/>
      <c r="L1278" s="59"/>
      <c r="M1278" s="59"/>
      <c r="N1278" s="59"/>
      <c r="O1278" s="59"/>
      <c r="P1278" s="59"/>
      <c r="Q1278" s="59"/>
      <c r="R1278" s="59"/>
      <c r="S1278" s="59"/>
      <c r="T1278" s="59"/>
      <c r="U1278" s="59"/>
      <c r="V1278" s="59"/>
      <c r="W1278" s="59"/>
      <c r="X1278" s="59"/>
    </row>
    <row r="1279" spans="1:24" ht="12.75" customHeight="1" x14ac:dyDescent="0.2">
      <c r="A1279" s="59"/>
      <c r="B1279" s="59"/>
      <c r="C1279" s="59"/>
      <c r="D1279" s="59"/>
      <c r="E1279" s="59"/>
      <c r="F1279" s="59"/>
      <c r="G1279" s="59"/>
      <c r="H1279" s="59"/>
      <c r="I1279" s="59"/>
      <c r="J1279" s="59"/>
      <c r="K1279" s="59"/>
      <c r="L1279" s="59"/>
      <c r="M1279" s="59"/>
      <c r="N1279" s="59"/>
      <c r="O1279" s="59"/>
      <c r="P1279" s="59"/>
      <c r="Q1279" s="59"/>
      <c r="R1279" s="59"/>
      <c r="S1279" s="59"/>
      <c r="T1279" s="59"/>
      <c r="U1279" s="59"/>
      <c r="V1279" s="59"/>
      <c r="W1279" s="59"/>
      <c r="X1279" s="59"/>
    </row>
    <row r="1280" spans="1:24" ht="12.75" customHeight="1" x14ac:dyDescent="0.2">
      <c r="A1280" s="59"/>
      <c r="B1280" s="59"/>
      <c r="C1280" s="59"/>
      <c r="D1280" s="59"/>
      <c r="E1280" s="59"/>
      <c r="F1280" s="59"/>
      <c r="G1280" s="59"/>
      <c r="H1280" s="59"/>
      <c r="I1280" s="59"/>
      <c r="J1280" s="59"/>
      <c r="K1280" s="59"/>
      <c r="L1280" s="59"/>
      <c r="M1280" s="59"/>
      <c r="N1280" s="59"/>
      <c r="O1280" s="59"/>
      <c r="P1280" s="59"/>
      <c r="Q1280" s="59"/>
      <c r="R1280" s="59"/>
      <c r="S1280" s="59"/>
      <c r="T1280" s="59"/>
      <c r="U1280" s="59"/>
      <c r="V1280" s="59"/>
      <c r="W1280" s="59"/>
      <c r="X1280" s="59"/>
    </row>
    <row r="1281" spans="1:24" ht="12.75" customHeight="1" x14ac:dyDescent="0.2">
      <c r="A1281" s="59"/>
      <c r="B1281" s="59"/>
      <c r="C1281" s="59"/>
      <c r="D1281" s="59"/>
      <c r="E1281" s="59"/>
      <c r="F1281" s="59"/>
      <c r="G1281" s="59"/>
      <c r="H1281" s="59"/>
      <c r="I1281" s="59"/>
      <c r="J1281" s="59"/>
      <c r="K1281" s="59"/>
      <c r="L1281" s="59"/>
      <c r="M1281" s="59"/>
      <c r="N1281" s="59"/>
      <c r="O1281" s="59"/>
      <c r="P1281" s="59"/>
      <c r="Q1281" s="59"/>
      <c r="R1281" s="59"/>
      <c r="S1281" s="59"/>
      <c r="T1281" s="59"/>
      <c r="U1281" s="59"/>
      <c r="V1281" s="59"/>
      <c r="W1281" s="59"/>
      <c r="X1281" s="59"/>
    </row>
    <row r="1282" spans="1:24" ht="12.75" customHeight="1" x14ac:dyDescent="0.2">
      <c r="A1282" s="59"/>
      <c r="B1282" s="59"/>
      <c r="C1282" s="59"/>
      <c r="D1282" s="59"/>
      <c r="E1282" s="59"/>
      <c r="F1282" s="59"/>
      <c r="G1282" s="59"/>
      <c r="H1282" s="59"/>
      <c r="I1282" s="59"/>
      <c r="J1282" s="59"/>
      <c r="K1282" s="59"/>
      <c r="L1282" s="59"/>
      <c r="M1282" s="59"/>
      <c r="N1282" s="59"/>
      <c r="O1282" s="59"/>
      <c r="P1282" s="59"/>
      <c r="Q1282" s="59"/>
      <c r="R1282" s="59"/>
      <c r="S1282" s="59"/>
      <c r="T1282" s="59"/>
      <c r="U1282" s="59"/>
      <c r="V1282" s="59"/>
      <c r="W1282" s="59"/>
      <c r="X1282" s="59"/>
    </row>
    <row r="1283" spans="1:24" ht="12.75" customHeight="1" x14ac:dyDescent="0.2">
      <c r="A1283" s="59"/>
      <c r="B1283" s="59"/>
      <c r="C1283" s="59"/>
      <c r="D1283" s="59"/>
      <c r="E1283" s="59"/>
      <c r="F1283" s="59"/>
      <c r="G1283" s="59"/>
      <c r="H1283" s="59"/>
      <c r="I1283" s="59"/>
      <c r="J1283" s="59"/>
      <c r="K1283" s="59"/>
      <c r="L1283" s="59"/>
      <c r="M1283" s="59"/>
      <c r="N1283" s="59"/>
      <c r="O1283" s="59"/>
      <c r="P1283" s="59"/>
      <c r="Q1283" s="59"/>
      <c r="R1283" s="59"/>
      <c r="S1283" s="59"/>
      <c r="T1283" s="59"/>
      <c r="U1283" s="59"/>
      <c r="V1283" s="59"/>
      <c r="W1283" s="59"/>
      <c r="X1283" s="59"/>
    </row>
    <row r="1284" spans="1:24" ht="12.75" customHeight="1" x14ac:dyDescent="0.2">
      <c r="A1284" s="59"/>
      <c r="B1284" s="59"/>
      <c r="C1284" s="59"/>
      <c r="D1284" s="59"/>
      <c r="E1284" s="59"/>
      <c r="F1284" s="59"/>
      <c r="G1284" s="59"/>
      <c r="H1284" s="59"/>
      <c r="I1284" s="59"/>
      <c r="J1284" s="59"/>
      <c r="K1284" s="59"/>
      <c r="L1284" s="59"/>
      <c r="M1284" s="59"/>
      <c r="N1284" s="59"/>
      <c r="O1284" s="59"/>
      <c r="P1284" s="59"/>
      <c r="Q1284" s="59"/>
      <c r="R1284" s="59"/>
      <c r="S1284" s="59"/>
      <c r="T1284" s="59"/>
      <c r="U1284" s="59"/>
      <c r="V1284" s="59"/>
      <c r="W1284" s="59"/>
      <c r="X1284" s="59"/>
    </row>
    <row r="1285" spans="1:24" ht="12.75" customHeight="1" x14ac:dyDescent="0.2">
      <c r="A1285" s="59"/>
      <c r="B1285" s="59"/>
      <c r="C1285" s="59"/>
      <c r="D1285" s="59"/>
      <c r="E1285" s="59"/>
      <c r="F1285" s="59"/>
      <c r="G1285" s="59"/>
      <c r="H1285" s="59"/>
      <c r="I1285" s="59"/>
      <c r="J1285" s="59"/>
      <c r="K1285" s="59"/>
      <c r="L1285" s="59"/>
      <c r="M1285" s="59"/>
      <c r="N1285" s="59"/>
      <c r="O1285" s="59"/>
      <c r="P1285" s="59"/>
      <c r="Q1285" s="59"/>
      <c r="R1285" s="59"/>
      <c r="S1285" s="59"/>
      <c r="T1285" s="59"/>
      <c r="U1285" s="59"/>
      <c r="V1285" s="59"/>
      <c r="W1285" s="59"/>
      <c r="X1285" s="59"/>
    </row>
    <row r="1286" spans="1:24" ht="12.75" customHeight="1" x14ac:dyDescent="0.2">
      <c r="A1286" s="59"/>
      <c r="B1286" s="59"/>
      <c r="C1286" s="59"/>
      <c r="D1286" s="59"/>
      <c r="E1286" s="59"/>
      <c r="F1286" s="59"/>
      <c r="G1286" s="59"/>
      <c r="H1286" s="59"/>
      <c r="I1286" s="59"/>
      <c r="J1286" s="59"/>
      <c r="K1286" s="59"/>
      <c r="L1286" s="59"/>
      <c r="M1286" s="59"/>
      <c r="N1286" s="59"/>
      <c r="O1286" s="59"/>
      <c r="P1286" s="59"/>
      <c r="Q1286" s="59"/>
      <c r="R1286" s="59"/>
      <c r="S1286" s="59"/>
      <c r="T1286" s="59"/>
      <c r="U1286" s="59"/>
      <c r="V1286" s="59"/>
      <c r="W1286" s="59"/>
      <c r="X1286" s="59"/>
    </row>
    <row r="1287" spans="1:24" ht="12.75" customHeight="1" x14ac:dyDescent="0.2">
      <c r="A1287" s="59"/>
      <c r="B1287" s="59"/>
      <c r="C1287" s="59"/>
      <c r="D1287" s="59"/>
      <c r="E1287" s="59"/>
      <c r="F1287" s="59"/>
      <c r="G1287" s="59"/>
      <c r="H1287" s="59"/>
      <c r="I1287" s="59"/>
      <c r="J1287" s="59"/>
      <c r="K1287" s="59"/>
      <c r="L1287" s="59"/>
      <c r="M1287" s="59"/>
      <c r="N1287" s="59"/>
      <c r="O1287" s="59"/>
      <c r="P1287" s="59"/>
      <c r="Q1287" s="59"/>
      <c r="R1287" s="59"/>
      <c r="S1287" s="59"/>
      <c r="T1287" s="59"/>
      <c r="U1287" s="59"/>
      <c r="V1287" s="59"/>
      <c r="W1287" s="59"/>
      <c r="X1287" s="59"/>
    </row>
    <row r="1288" spans="1:24" ht="12.75" customHeight="1" x14ac:dyDescent="0.2">
      <c r="A1288" s="59"/>
      <c r="B1288" s="59"/>
      <c r="C1288" s="59"/>
      <c r="D1288" s="59"/>
      <c r="E1288" s="59"/>
      <c r="F1288" s="59"/>
      <c r="G1288" s="59"/>
      <c r="H1288" s="59"/>
      <c r="I1288" s="59"/>
      <c r="J1288" s="59"/>
      <c r="K1288" s="59"/>
      <c r="L1288" s="59"/>
      <c r="M1288" s="59"/>
      <c r="N1288" s="59"/>
      <c r="O1288" s="59"/>
      <c r="P1288" s="59"/>
      <c r="Q1288" s="59"/>
      <c r="R1288" s="59"/>
      <c r="S1288" s="59"/>
      <c r="T1288" s="59"/>
      <c r="U1288" s="59"/>
      <c r="V1288" s="59"/>
      <c r="W1288" s="59"/>
      <c r="X1288" s="59"/>
    </row>
    <row r="1289" spans="1:24" ht="12.75" customHeight="1" x14ac:dyDescent="0.2">
      <c r="A1289" s="59"/>
      <c r="B1289" s="59"/>
      <c r="C1289" s="59"/>
      <c r="D1289" s="59"/>
      <c r="E1289" s="59"/>
      <c r="F1289" s="59"/>
      <c r="G1289" s="59"/>
      <c r="H1289" s="59"/>
      <c r="I1289" s="59"/>
      <c r="J1289" s="59"/>
      <c r="K1289" s="59"/>
      <c r="L1289" s="59"/>
      <c r="M1289" s="59"/>
      <c r="N1289" s="59"/>
      <c r="O1289" s="59"/>
      <c r="P1289" s="59"/>
      <c r="Q1289" s="59"/>
      <c r="R1289" s="59"/>
      <c r="S1289" s="59"/>
      <c r="T1289" s="59"/>
      <c r="U1289" s="59"/>
      <c r="V1289" s="59"/>
      <c r="W1289" s="59"/>
      <c r="X1289" s="59"/>
    </row>
    <row r="1290" spans="1:24" ht="12.75" customHeight="1" x14ac:dyDescent="0.2">
      <c r="A1290" s="59"/>
      <c r="B1290" s="59"/>
      <c r="C1290" s="59"/>
      <c r="D1290" s="59"/>
      <c r="E1290" s="59"/>
      <c r="F1290" s="59"/>
      <c r="G1290" s="59"/>
      <c r="H1290" s="59"/>
      <c r="I1290" s="59"/>
      <c r="J1290" s="59"/>
      <c r="K1290" s="59"/>
      <c r="L1290" s="59"/>
      <c r="M1290" s="59"/>
      <c r="N1290" s="59"/>
      <c r="O1290" s="59"/>
      <c r="P1290" s="59"/>
      <c r="Q1290" s="59"/>
      <c r="R1290" s="59"/>
      <c r="S1290" s="59"/>
      <c r="T1290" s="59"/>
      <c r="U1290" s="59"/>
      <c r="V1290" s="59"/>
      <c r="W1290" s="59"/>
      <c r="X1290" s="59"/>
    </row>
    <row r="1291" spans="1:24" ht="12.75" customHeight="1" x14ac:dyDescent="0.2">
      <c r="A1291" s="59"/>
      <c r="B1291" s="59"/>
      <c r="C1291" s="59"/>
      <c r="D1291" s="59"/>
      <c r="E1291" s="59"/>
      <c r="F1291" s="59"/>
      <c r="G1291" s="59"/>
      <c r="H1291" s="59"/>
      <c r="I1291" s="59"/>
      <c r="J1291" s="59"/>
      <c r="K1291" s="59"/>
      <c r="L1291" s="59"/>
      <c r="M1291" s="59"/>
      <c r="N1291" s="59"/>
      <c r="O1291" s="59"/>
      <c r="P1291" s="59"/>
      <c r="Q1291" s="59"/>
      <c r="R1291" s="59"/>
      <c r="S1291" s="59"/>
      <c r="T1291" s="59"/>
      <c r="U1291" s="59"/>
      <c r="V1291" s="59"/>
      <c r="W1291" s="59"/>
      <c r="X1291" s="59"/>
    </row>
    <row r="1292" spans="1:24" ht="12.75" customHeight="1" x14ac:dyDescent="0.2">
      <c r="A1292" s="59"/>
      <c r="B1292" s="59"/>
      <c r="C1292" s="59"/>
      <c r="D1292" s="59"/>
      <c r="E1292" s="59"/>
      <c r="F1292" s="59"/>
      <c r="G1292" s="59"/>
      <c r="H1292" s="59"/>
      <c r="I1292" s="59"/>
      <c r="J1292" s="59"/>
      <c r="K1292" s="59"/>
      <c r="L1292" s="59"/>
      <c r="M1292" s="59"/>
      <c r="N1292" s="59"/>
      <c r="O1292" s="59"/>
      <c r="P1292" s="59"/>
      <c r="Q1292" s="59"/>
      <c r="R1292" s="59"/>
      <c r="S1292" s="59"/>
      <c r="T1292" s="59"/>
      <c r="U1292" s="59"/>
      <c r="V1292" s="59"/>
      <c r="W1292" s="59"/>
      <c r="X1292" s="59"/>
    </row>
    <row r="1293" spans="1:24" ht="12.75" customHeight="1" x14ac:dyDescent="0.2">
      <c r="A1293" s="59"/>
      <c r="B1293" s="59"/>
      <c r="C1293" s="59"/>
      <c r="D1293" s="59"/>
      <c r="E1293" s="59"/>
      <c r="F1293" s="59"/>
      <c r="G1293" s="59"/>
      <c r="H1293" s="59"/>
      <c r="I1293" s="59"/>
      <c r="J1293" s="59"/>
      <c r="K1293" s="59"/>
      <c r="L1293" s="59"/>
      <c r="M1293" s="59"/>
      <c r="N1293" s="59"/>
      <c r="O1293" s="59"/>
      <c r="P1293" s="59"/>
      <c r="Q1293" s="59"/>
      <c r="R1293" s="59"/>
      <c r="S1293" s="59"/>
      <c r="T1293" s="59"/>
      <c r="U1293" s="59"/>
      <c r="V1293" s="59"/>
      <c r="W1293" s="59"/>
      <c r="X1293" s="59"/>
    </row>
    <row r="1294" spans="1:24" ht="12.75" customHeight="1" x14ac:dyDescent="0.2">
      <c r="A1294" s="59"/>
      <c r="B1294" s="59"/>
      <c r="C1294" s="59"/>
      <c r="D1294" s="59"/>
      <c r="E1294" s="59"/>
      <c r="F1294" s="59"/>
      <c r="G1294" s="59"/>
      <c r="H1294" s="59"/>
      <c r="I1294" s="59"/>
      <c r="J1294" s="59"/>
      <c r="K1294" s="59"/>
      <c r="L1294" s="59"/>
      <c r="M1294" s="59"/>
      <c r="N1294" s="59"/>
      <c r="O1294" s="59"/>
      <c r="P1294" s="59"/>
      <c r="Q1294" s="59"/>
      <c r="R1294" s="59"/>
      <c r="S1294" s="59"/>
      <c r="T1294" s="59"/>
      <c r="U1294" s="59"/>
      <c r="V1294" s="59"/>
      <c r="W1294" s="59"/>
      <c r="X1294" s="59"/>
    </row>
    <row r="1295" spans="1:24" ht="12.75" customHeight="1" x14ac:dyDescent="0.2">
      <c r="A1295" s="59"/>
      <c r="B1295" s="59"/>
      <c r="C1295" s="59"/>
      <c r="D1295" s="59"/>
      <c r="E1295" s="59"/>
      <c r="F1295" s="59"/>
      <c r="G1295" s="59"/>
      <c r="H1295" s="59"/>
      <c r="I1295" s="59"/>
      <c r="J1295" s="59"/>
      <c r="K1295" s="59"/>
      <c r="L1295" s="59"/>
      <c r="M1295" s="59"/>
      <c r="N1295" s="59"/>
      <c r="O1295" s="59"/>
      <c r="P1295" s="59"/>
      <c r="Q1295" s="59"/>
      <c r="R1295" s="59"/>
      <c r="S1295" s="59"/>
      <c r="T1295" s="59"/>
      <c r="U1295" s="59"/>
      <c r="V1295" s="59"/>
      <c r="W1295" s="59"/>
      <c r="X1295" s="59"/>
    </row>
    <row r="1296" spans="1:24" ht="12.75" customHeight="1" x14ac:dyDescent="0.2">
      <c r="A1296" s="59"/>
      <c r="B1296" s="59"/>
      <c r="C1296" s="59"/>
      <c r="D1296" s="59"/>
      <c r="E1296" s="59"/>
      <c r="F1296" s="59"/>
      <c r="G1296" s="59"/>
      <c r="H1296" s="59"/>
      <c r="I1296" s="59"/>
      <c r="J1296" s="59"/>
      <c r="K1296" s="59"/>
      <c r="L1296" s="59"/>
      <c r="M1296" s="59"/>
      <c r="N1296" s="59"/>
      <c r="O1296" s="59"/>
      <c r="P1296" s="59"/>
      <c r="Q1296" s="59"/>
      <c r="R1296" s="59"/>
      <c r="S1296" s="59"/>
      <c r="T1296" s="59"/>
      <c r="U1296" s="59"/>
      <c r="V1296" s="59"/>
      <c r="W1296" s="59"/>
      <c r="X1296" s="59"/>
    </row>
    <row r="1297" spans="1:24" ht="12.75" customHeight="1" x14ac:dyDescent="0.2">
      <c r="A1297" s="59"/>
      <c r="B1297" s="59"/>
      <c r="C1297" s="59"/>
      <c r="D1297" s="59"/>
      <c r="E1297" s="59"/>
      <c r="F1297" s="59"/>
      <c r="G1297" s="59"/>
      <c r="H1297" s="59"/>
      <c r="I1297" s="59"/>
      <c r="J1297" s="59"/>
      <c r="K1297" s="59"/>
      <c r="L1297" s="59"/>
      <c r="M1297" s="59"/>
      <c r="N1297" s="59"/>
      <c r="O1297" s="59"/>
      <c r="P1297" s="59"/>
      <c r="Q1297" s="59"/>
      <c r="R1297" s="59"/>
      <c r="S1297" s="59"/>
      <c r="T1297" s="59"/>
      <c r="U1297" s="59"/>
      <c r="V1297" s="59"/>
      <c r="W1297" s="59"/>
      <c r="X1297" s="59"/>
    </row>
    <row r="1298" spans="1:24" ht="12.75" customHeight="1" x14ac:dyDescent="0.2">
      <c r="A1298" s="59"/>
      <c r="B1298" s="59"/>
      <c r="C1298" s="59"/>
      <c r="D1298" s="59"/>
      <c r="E1298" s="59"/>
      <c r="F1298" s="59"/>
      <c r="G1298" s="59"/>
      <c r="H1298" s="59"/>
      <c r="I1298" s="59"/>
      <c r="J1298" s="59"/>
      <c r="K1298" s="59"/>
      <c r="L1298" s="59"/>
      <c r="M1298" s="59"/>
      <c r="N1298" s="59"/>
      <c r="O1298" s="59"/>
      <c r="P1298" s="59"/>
      <c r="Q1298" s="59"/>
      <c r="R1298" s="59"/>
      <c r="S1298" s="59"/>
      <c r="T1298" s="59"/>
      <c r="U1298" s="59"/>
      <c r="V1298" s="59"/>
      <c r="W1298" s="59"/>
      <c r="X1298" s="59"/>
    </row>
    <row r="1299" spans="1:24" ht="12.75" customHeight="1" x14ac:dyDescent="0.2">
      <c r="A1299" s="59"/>
      <c r="B1299" s="59"/>
      <c r="C1299" s="59"/>
      <c r="D1299" s="59"/>
      <c r="E1299" s="59"/>
      <c r="F1299" s="59"/>
      <c r="G1299" s="59"/>
      <c r="H1299" s="59"/>
      <c r="I1299" s="59"/>
      <c r="J1299" s="59"/>
      <c r="K1299" s="59"/>
      <c r="L1299" s="59"/>
      <c r="M1299" s="59"/>
      <c r="N1299" s="59"/>
      <c r="O1299" s="59"/>
      <c r="P1299" s="59"/>
      <c r="Q1299" s="59"/>
      <c r="R1299" s="59"/>
      <c r="S1299" s="59"/>
      <c r="T1299" s="59"/>
      <c r="U1299" s="59"/>
      <c r="V1299" s="59"/>
      <c r="W1299" s="59"/>
      <c r="X1299" s="59"/>
    </row>
    <row r="1300" spans="1:24" ht="12.75" customHeight="1" x14ac:dyDescent="0.2">
      <c r="A1300" s="59"/>
      <c r="B1300" s="59"/>
      <c r="C1300" s="59"/>
      <c r="D1300" s="59"/>
      <c r="E1300" s="59"/>
      <c r="F1300" s="59"/>
      <c r="G1300" s="59"/>
      <c r="H1300" s="59"/>
      <c r="I1300" s="59"/>
      <c r="J1300" s="59"/>
      <c r="K1300" s="59"/>
      <c r="L1300" s="59"/>
      <c r="M1300" s="59"/>
      <c r="N1300" s="59"/>
      <c r="O1300" s="59"/>
      <c r="P1300" s="59"/>
      <c r="Q1300" s="59"/>
      <c r="R1300" s="59"/>
      <c r="S1300" s="59"/>
      <c r="T1300" s="59"/>
      <c r="U1300" s="59"/>
      <c r="V1300" s="59"/>
      <c r="W1300" s="59"/>
      <c r="X1300" s="59"/>
    </row>
    <row r="1301" spans="1:24" ht="12.75" customHeight="1" x14ac:dyDescent="0.2">
      <c r="A1301" s="59"/>
      <c r="B1301" s="59"/>
      <c r="C1301" s="59"/>
      <c r="D1301" s="59"/>
      <c r="E1301" s="59"/>
      <c r="F1301" s="59"/>
      <c r="G1301" s="59"/>
      <c r="H1301" s="59"/>
      <c r="I1301" s="59"/>
      <c r="J1301" s="59"/>
      <c r="K1301" s="59"/>
      <c r="L1301" s="59"/>
      <c r="M1301" s="59"/>
      <c r="N1301" s="59"/>
      <c r="O1301" s="59"/>
      <c r="P1301" s="59"/>
      <c r="Q1301" s="59"/>
      <c r="R1301" s="59"/>
      <c r="S1301" s="59"/>
      <c r="T1301" s="59"/>
      <c r="U1301" s="59"/>
      <c r="V1301" s="59"/>
      <c r="W1301" s="59"/>
      <c r="X1301" s="59"/>
    </row>
    <row r="1302" spans="1:24" ht="12.75" customHeight="1" x14ac:dyDescent="0.2">
      <c r="A1302" s="59"/>
      <c r="B1302" s="59"/>
      <c r="C1302" s="59"/>
      <c r="D1302" s="59"/>
      <c r="E1302" s="59"/>
      <c r="F1302" s="59"/>
      <c r="G1302" s="59"/>
      <c r="H1302" s="59"/>
      <c r="I1302" s="59"/>
      <c r="J1302" s="59"/>
      <c r="K1302" s="59"/>
      <c r="L1302" s="59"/>
      <c r="M1302" s="59"/>
      <c r="N1302" s="59"/>
      <c r="O1302" s="59"/>
      <c r="P1302" s="59"/>
      <c r="Q1302" s="59"/>
      <c r="R1302" s="59"/>
      <c r="S1302" s="59"/>
      <c r="T1302" s="59"/>
      <c r="U1302" s="59"/>
      <c r="V1302" s="59"/>
      <c r="W1302" s="59"/>
      <c r="X1302" s="59"/>
    </row>
    <row r="1303" spans="1:24" ht="12.75" customHeight="1" x14ac:dyDescent="0.2">
      <c r="A1303" s="59"/>
      <c r="B1303" s="59"/>
      <c r="C1303" s="59"/>
      <c r="D1303" s="59"/>
      <c r="E1303" s="59"/>
      <c r="F1303" s="59"/>
      <c r="G1303" s="59"/>
      <c r="H1303" s="59"/>
      <c r="I1303" s="59"/>
      <c r="J1303" s="59"/>
      <c r="K1303" s="59"/>
      <c r="L1303" s="59"/>
      <c r="M1303" s="59"/>
      <c r="N1303" s="59"/>
      <c r="O1303" s="59"/>
      <c r="P1303" s="59"/>
      <c r="Q1303" s="59"/>
      <c r="R1303" s="59"/>
      <c r="S1303" s="59"/>
      <c r="T1303" s="59"/>
      <c r="U1303" s="59"/>
      <c r="V1303" s="59"/>
      <c r="W1303" s="59"/>
      <c r="X1303" s="59"/>
    </row>
    <row r="1304" spans="1:24" ht="12.75" customHeight="1" x14ac:dyDescent="0.2">
      <c r="A1304" s="59"/>
      <c r="B1304" s="59"/>
      <c r="C1304" s="59"/>
      <c r="D1304" s="59"/>
      <c r="E1304" s="59"/>
      <c r="F1304" s="59"/>
      <c r="G1304" s="59"/>
      <c r="H1304" s="59"/>
      <c r="I1304" s="59"/>
      <c r="J1304" s="59"/>
      <c r="K1304" s="59"/>
      <c r="L1304" s="59"/>
      <c r="M1304" s="59"/>
      <c r="N1304" s="59"/>
      <c r="O1304" s="59"/>
      <c r="P1304" s="59"/>
      <c r="Q1304" s="59"/>
      <c r="R1304" s="59"/>
      <c r="S1304" s="59"/>
      <c r="T1304" s="59"/>
      <c r="U1304" s="59"/>
      <c r="V1304" s="59"/>
      <c r="W1304" s="59"/>
      <c r="X1304" s="59"/>
    </row>
    <row r="1305" spans="1:24" ht="12.75" customHeight="1" x14ac:dyDescent="0.2">
      <c r="A1305" s="59"/>
      <c r="B1305" s="59"/>
      <c r="C1305" s="59"/>
      <c r="D1305" s="59"/>
      <c r="E1305" s="59"/>
      <c r="F1305" s="59"/>
      <c r="G1305" s="59"/>
      <c r="H1305" s="59"/>
      <c r="I1305" s="59"/>
      <c r="J1305" s="59"/>
      <c r="K1305" s="59"/>
      <c r="L1305" s="59"/>
      <c r="M1305" s="59"/>
      <c r="N1305" s="59"/>
      <c r="O1305" s="59"/>
      <c r="P1305" s="59"/>
      <c r="Q1305" s="59"/>
      <c r="R1305" s="59"/>
      <c r="S1305" s="59"/>
      <c r="T1305" s="59"/>
      <c r="U1305" s="59"/>
      <c r="V1305" s="59"/>
      <c r="W1305" s="59"/>
      <c r="X1305" s="59"/>
    </row>
    <row r="1306" spans="1:24" ht="12.75" customHeight="1" x14ac:dyDescent="0.2">
      <c r="A1306" s="59"/>
      <c r="B1306" s="59"/>
      <c r="C1306" s="59"/>
      <c r="D1306" s="59"/>
      <c r="E1306" s="59"/>
      <c r="F1306" s="59"/>
      <c r="G1306" s="59"/>
      <c r="H1306" s="59"/>
      <c r="I1306" s="59"/>
      <c r="J1306" s="59"/>
      <c r="K1306" s="59"/>
      <c r="L1306" s="59"/>
      <c r="M1306" s="59"/>
      <c r="N1306" s="59"/>
      <c r="O1306" s="59"/>
      <c r="P1306" s="59"/>
      <c r="Q1306" s="59"/>
      <c r="R1306" s="59"/>
      <c r="S1306" s="59"/>
      <c r="T1306" s="59"/>
      <c r="U1306" s="59"/>
      <c r="V1306" s="59"/>
      <c r="W1306" s="59"/>
      <c r="X1306" s="59"/>
    </row>
    <row r="1307" spans="1:24" ht="12.75" customHeight="1" x14ac:dyDescent="0.2">
      <c r="A1307" s="59"/>
      <c r="B1307" s="59"/>
      <c r="C1307" s="59"/>
      <c r="D1307" s="59"/>
      <c r="E1307" s="59"/>
      <c r="F1307" s="59"/>
      <c r="G1307" s="59"/>
      <c r="H1307" s="59"/>
      <c r="I1307" s="59"/>
      <c r="J1307" s="59"/>
      <c r="K1307" s="59"/>
      <c r="L1307" s="59"/>
      <c r="M1307" s="59"/>
      <c r="N1307" s="59"/>
      <c r="O1307" s="59"/>
      <c r="P1307" s="59"/>
      <c r="Q1307" s="59"/>
      <c r="R1307" s="59"/>
      <c r="S1307" s="59"/>
      <c r="T1307" s="59"/>
      <c r="U1307" s="59"/>
      <c r="V1307" s="59"/>
      <c r="W1307" s="59"/>
      <c r="X1307" s="59"/>
    </row>
    <row r="1308" spans="1:24" ht="12.75" customHeight="1" x14ac:dyDescent="0.2">
      <c r="A1308" s="59"/>
      <c r="B1308" s="59"/>
      <c r="C1308" s="59"/>
      <c r="D1308" s="59"/>
      <c r="E1308" s="59"/>
      <c r="F1308" s="59"/>
      <c r="G1308" s="59"/>
      <c r="H1308" s="59"/>
      <c r="I1308" s="59"/>
      <c r="J1308" s="59"/>
      <c r="K1308" s="59"/>
      <c r="L1308" s="59"/>
      <c r="M1308" s="59"/>
      <c r="N1308" s="59"/>
      <c r="O1308" s="59"/>
      <c r="P1308" s="59"/>
      <c r="Q1308" s="59"/>
      <c r="R1308" s="59"/>
      <c r="S1308" s="59"/>
      <c r="T1308" s="59"/>
      <c r="U1308" s="59"/>
      <c r="V1308" s="59"/>
      <c r="W1308" s="59"/>
      <c r="X1308" s="59"/>
    </row>
    <row r="1309" spans="1:24" ht="12.75" customHeight="1" x14ac:dyDescent="0.2">
      <c r="A1309" s="59"/>
      <c r="B1309" s="59"/>
      <c r="C1309" s="59"/>
      <c r="D1309" s="59"/>
      <c r="E1309" s="59"/>
      <c r="F1309" s="59"/>
      <c r="G1309" s="59"/>
      <c r="H1309" s="59"/>
      <c r="I1309" s="59"/>
      <c r="J1309" s="59"/>
      <c r="K1309" s="59"/>
      <c r="L1309" s="59"/>
      <c r="M1309" s="59"/>
      <c r="N1309" s="59"/>
      <c r="O1309" s="59"/>
      <c r="P1309" s="59"/>
      <c r="Q1309" s="59"/>
      <c r="R1309" s="59"/>
      <c r="S1309" s="59"/>
      <c r="T1309" s="59"/>
      <c r="U1309" s="59"/>
      <c r="V1309" s="59"/>
      <c r="W1309" s="59"/>
      <c r="X1309" s="59"/>
    </row>
    <row r="1310" spans="1:24" ht="12.75" customHeight="1" x14ac:dyDescent="0.2">
      <c r="A1310" s="59"/>
      <c r="B1310" s="59"/>
      <c r="C1310" s="59"/>
      <c r="D1310" s="59"/>
      <c r="E1310" s="59"/>
      <c r="F1310" s="59"/>
      <c r="G1310" s="59"/>
      <c r="H1310" s="59"/>
      <c r="I1310" s="59"/>
      <c r="J1310" s="59"/>
      <c r="K1310" s="59"/>
      <c r="L1310" s="59"/>
      <c r="M1310" s="59"/>
      <c r="N1310" s="59"/>
      <c r="O1310" s="59"/>
      <c r="P1310" s="59"/>
      <c r="Q1310" s="59"/>
      <c r="R1310" s="59"/>
      <c r="S1310" s="59"/>
      <c r="T1310" s="59"/>
      <c r="U1310" s="59"/>
      <c r="V1310" s="59"/>
      <c r="W1310" s="59"/>
      <c r="X1310" s="59"/>
    </row>
    <row r="1311" spans="1:24" ht="12.75" customHeight="1" x14ac:dyDescent="0.2">
      <c r="A1311" s="59"/>
      <c r="B1311" s="59"/>
      <c r="C1311" s="59"/>
      <c r="D1311" s="59"/>
      <c r="E1311" s="59"/>
      <c r="F1311" s="59"/>
      <c r="G1311" s="59"/>
      <c r="H1311" s="59"/>
      <c r="I1311" s="59"/>
      <c r="J1311" s="59"/>
      <c r="K1311" s="59"/>
      <c r="L1311" s="59"/>
      <c r="M1311" s="59"/>
      <c r="N1311" s="59"/>
      <c r="O1311" s="59"/>
      <c r="P1311" s="59"/>
      <c r="Q1311" s="59"/>
      <c r="R1311" s="59"/>
      <c r="S1311" s="59"/>
      <c r="T1311" s="59"/>
      <c r="U1311" s="59"/>
      <c r="V1311" s="59"/>
      <c r="W1311" s="59"/>
      <c r="X1311" s="59"/>
    </row>
    <row r="1312" spans="1:24" ht="12.75" customHeight="1" x14ac:dyDescent="0.2">
      <c r="A1312" s="59"/>
      <c r="B1312" s="59"/>
      <c r="C1312" s="59"/>
      <c r="D1312" s="59"/>
      <c r="E1312" s="59"/>
      <c r="F1312" s="59"/>
      <c r="G1312" s="59"/>
      <c r="H1312" s="59"/>
      <c r="I1312" s="59"/>
      <c r="J1312" s="59"/>
      <c r="K1312" s="59"/>
      <c r="L1312" s="59"/>
      <c r="M1312" s="59"/>
      <c r="N1312" s="59"/>
      <c r="O1312" s="59"/>
      <c r="P1312" s="59"/>
      <c r="Q1312" s="59"/>
      <c r="R1312" s="59"/>
      <c r="S1312" s="59"/>
      <c r="T1312" s="59"/>
      <c r="U1312" s="59"/>
      <c r="V1312" s="59"/>
      <c r="W1312" s="59"/>
      <c r="X1312" s="59"/>
    </row>
    <row r="1313" spans="1:24" ht="12.75" customHeight="1" x14ac:dyDescent="0.2">
      <c r="A1313" s="59"/>
      <c r="B1313" s="59"/>
      <c r="C1313" s="59"/>
      <c r="D1313" s="59"/>
      <c r="E1313" s="59"/>
      <c r="F1313" s="59"/>
      <c r="G1313" s="59"/>
      <c r="H1313" s="59"/>
      <c r="I1313" s="59"/>
      <c r="J1313" s="59"/>
      <c r="K1313" s="59"/>
      <c r="L1313" s="59"/>
      <c r="M1313" s="59"/>
      <c r="N1313" s="59"/>
      <c r="O1313" s="59"/>
      <c r="P1313" s="59"/>
      <c r="Q1313" s="59"/>
      <c r="R1313" s="59"/>
      <c r="S1313" s="59"/>
      <c r="T1313" s="59"/>
      <c r="U1313" s="59"/>
      <c r="V1313" s="59"/>
      <c r="W1313" s="59"/>
      <c r="X1313" s="59"/>
    </row>
    <row r="1314" spans="1:24" ht="12.75" customHeight="1" x14ac:dyDescent="0.2">
      <c r="A1314" s="59"/>
      <c r="B1314" s="59"/>
      <c r="C1314" s="59"/>
      <c r="D1314" s="59"/>
      <c r="E1314" s="59"/>
      <c r="F1314" s="59"/>
      <c r="G1314" s="59"/>
      <c r="H1314" s="59"/>
      <c r="I1314" s="59"/>
      <c r="J1314" s="59"/>
      <c r="K1314" s="59"/>
      <c r="L1314" s="59"/>
      <c r="M1314" s="59"/>
      <c r="N1314" s="59"/>
      <c r="O1314" s="59"/>
      <c r="P1314" s="59"/>
      <c r="Q1314" s="59"/>
      <c r="R1314" s="59"/>
      <c r="S1314" s="59"/>
      <c r="T1314" s="59"/>
      <c r="U1314" s="59"/>
      <c r="V1314" s="59"/>
      <c r="W1314" s="59"/>
      <c r="X1314" s="59"/>
    </row>
    <row r="1315" spans="1:24" ht="12.75" customHeight="1" x14ac:dyDescent="0.2">
      <c r="A1315" s="59"/>
      <c r="B1315" s="59"/>
      <c r="C1315" s="59"/>
      <c r="D1315" s="59"/>
      <c r="E1315" s="59"/>
      <c r="F1315" s="59"/>
      <c r="G1315" s="59"/>
      <c r="H1315" s="59"/>
      <c r="I1315" s="59"/>
      <c r="J1315" s="59"/>
      <c r="K1315" s="59"/>
      <c r="L1315" s="59"/>
      <c r="M1315" s="59"/>
      <c r="N1315" s="59"/>
      <c r="O1315" s="59"/>
      <c r="P1315" s="59"/>
      <c r="Q1315" s="59"/>
      <c r="R1315" s="59"/>
      <c r="S1315" s="59"/>
      <c r="T1315" s="59"/>
      <c r="U1315" s="59"/>
      <c r="V1315" s="59"/>
      <c r="W1315" s="59"/>
      <c r="X1315" s="59"/>
    </row>
    <row r="1316" spans="1:24" ht="12.75" customHeight="1" x14ac:dyDescent="0.2">
      <c r="A1316" s="59"/>
      <c r="B1316" s="59"/>
      <c r="C1316" s="59"/>
      <c r="D1316" s="59"/>
      <c r="E1316" s="59"/>
      <c r="F1316" s="59"/>
      <c r="G1316" s="59"/>
      <c r="H1316" s="59"/>
      <c r="I1316" s="59"/>
      <c r="J1316" s="59"/>
      <c r="K1316" s="59"/>
      <c r="L1316" s="59"/>
      <c r="M1316" s="59"/>
      <c r="N1316" s="59"/>
      <c r="O1316" s="59"/>
      <c r="P1316" s="59"/>
      <c r="Q1316" s="59"/>
      <c r="R1316" s="59"/>
      <c r="S1316" s="59"/>
      <c r="T1316" s="59"/>
      <c r="U1316" s="59"/>
      <c r="V1316" s="59"/>
      <c r="W1316" s="59"/>
      <c r="X1316" s="59"/>
    </row>
    <row r="1317" spans="1:24" ht="12.75" customHeight="1" x14ac:dyDescent="0.2">
      <c r="A1317" s="59"/>
      <c r="B1317" s="59"/>
      <c r="C1317" s="59"/>
      <c r="D1317" s="59"/>
      <c r="E1317" s="59"/>
      <c r="F1317" s="59"/>
      <c r="G1317" s="59"/>
      <c r="H1317" s="59"/>
      <c r="I1317" s="59"/>
      <c r="J1317" s="59"/>
      <c r="K1317" s="59"/>
      <c r="L1317" s="59"/>
      <c r="M1317" s="59"/>
      <c r="N1317" s="59"/>
      <c r="O1317" s="59"/>
      <c r="P1317" s="59"/>
      <c r="Q1317" s="59"/>
      <c r="R1317" s="59"/>
      <c r="S1317" s="59"/>
      <c r="T1317" s="59"/>
      <c r="U1317" s="59"/>
      <c r="V1317" s="59"/>
      <c r="W1317" s="59"/>
      <c r="X1317" s="59"/>
    </row>
    <row r="1318" spans="1:24" ht="12.75" customHeight="1" x14ac:dyDescent="0.2">
      <c r="A1318" s="59"/>
      <c r="B1318" s="59"/>
      <c r="C1318" s="59"/>
      <c r="D1318" s="59"/>
      <c r="E1318" s="59"/>
      <c r="F1318" s="59"/>
      <c r="G1318" s="59"/>
      <c r="H1318" s="59"/>
      <c r="I1318" s="59"/>
      <c r="J1318" s="59"/>
      <c r="K1318" s="59"/>
      <c r="L1318" s="59"/>
      <c r="M1318" s="59"/>
      <c r="N1318" s="59"/>
      <c r="O1318" s="59"/>
      <c r="P1318" s="59"/>
      <c r="Q1318" s="59"/>
      <c r="R1318" s="59"/>
      <c r="S1318" s="59"/>
      <c r="T1318" s="59"/>
      <c r="U1318" s="59"/>
      <c r="V1318" s="59"/>
      <c r="W1318" s="59"/>
      <c r="X1318" s="59"/>
    </row>
    <row r="1319" spans="1:24" ht="12.75" customHeight="1" x14ac:dyDescent="0.2">
      <c r="A1319" s="59"/>
      <c r="B1319" s="59"/>
      <c r="C1319" s="59"/>
      <c r="D1319" s="59"/>
      <c r="E1319" s="59"/>
      <c r="F1319" s="59"/>
      <c r="G1319" s="59"/>
      <c r="H1319" s="59"/>
      <c r="I1319" s="59"/>
      <c r="J1319" s="59"/>
      <c r="K1319" s="59"/>
      <c r="L1319" s="59"/>
      <c r="M1319" s="59"/>
      <c r="N1319" s="59"/>
      <c r="O1319" s="59"/>
      <c r="P1319" s="59"/>
      <c r="Q1319" s="59"/>
      <c r="R1319" s="59"/>
      <c r="S1319" s="59"/>
      <c r="T1319" s="59"/>
      <c r="U1319" s="59"/>
      <c r="V1319" s="59"/>
      <c r="W1319" s="59"/>
      <c r="X1319" s="59"/>
    </row>
    <row r="1320" spans="1:24" ht="12.75" customHeight="1" x14ac:dyDescent="0.2">
      <c r="A1320" s="59"/>
      <c r="B1320" s="59"/>
      <c r="C1320" s="59"/>
      <c r="D1320" s="59"/>
      <c r="E1320" s="59"/>
      <c r="F1320" s="59"/>
      <c r="G1320" s="59"/>
      <c r="H1320" s="59"/>
      <c r="I1320" s="59"/>
      <c r="J1320" s="59"/>
      <c r="K1320" s="59"/>
      <c r="L1320" s="59"/>
      <c r="M1320" s="59"/>
      <c r="N1320" s="59"/>
      <c r="O1320" s="59"/>
      <c r="P1320" s="59"/>
      <c r="Q1320" s="59"/>
      <c r="R1320" s="59"/>
      <c r="S1320" s="59"/>
      <c r="T1320" s="59"/>
      <c r="U1320" s="59"/>
      <c r="V1320" s="59"/>
      <c r="W1320" s="59"/>
      <c r="X1320" s="59"/>
    </row>
    <row r="1321" spans="1:24" ht="12.75" customHeight="1" x14ac:dyDescent="0.2">
      <c r="A1321" s="59"/>
      <c r="B1321" s="59"/>
      <c r="C1321" s="59"/>
      <c r="D1321" s="59"/>
      <c r="E1321" s="59"/>
      <c r="F1321" s="59"/>
      <c r="G1321" s="59"/>
      <c r="H1321" s="59"/>
      <c r="I1321" s="59"/>
      <c r="J1321" s="59"/>
      <c r="K1321" s="59"/>
      <c r="L1321" s="59"/>
      <c r="M1321" s="59"/>
      <c r="N1321" s="59"/>
      <c r="O1321" s="59"/>
      <c r="P1321" s="59"/>
      <c r="Q1321" s="59"/>
      <c r="R1321" s="59"/>
      <c r="S1321" s="59"/>
      <c r="T1321" s="59"/>
      <c r="U1321" s="59"/>
      <c r="V1321" s="59"/>
      <c r="W1321" s="59"/>
      <c r="X1321" s="59"/>
    </row>
    <row r="1322" spans="1:24" ht="12.75" customHeight="1" x14ac:dyDescent="0.2">
      <c r="A1322" s="59"/>
      <c r="B1322" s="59"/>
      <c r="C1322" s="59"/>
      <c r="D1322" s="59"/>
      <c r="E1322" s="59"/>
      <c r="F1322" s="59"/>
      <c r="G1322" s="59"/>
      <c r="H1322" s="59"/>
      <c r="I1322" s="59"/>
      <c r="J1322" s="59"/>
      <c r="K1322" s="59"/>
      <c r="L1322" s="59"/>
      <c r="M1322" s="59"/>
      <c r="N1322" s="59"/>
      <c r="O1322" s="59"/>
      <c r="P1322" s="59"/>
      <c r="Q1322" s="59"/>
      <c r="R1322" s="59"/>
      <c r="S1322" s="59"/>
      <c r="T1322" s="59"/>
      <c r="U1322" s="59"/>
      <c r="V1322" s="59"/>
      <c r="W1322" s="59"/>
      <c r="X1322" s="59"/>
    </row>
    <row r="1323" spans="1:24" ht="12.75" customHeight="1" x14ac:dyDescent="0.2">
      <c r="A1323" s="59"/>
      <c r="B1323" s="59"/>
      <c r="C1323" s="59"/>
      <c r="D1323" s="59"/>
      <c r="E1323" s="59"/>
      <c r="F1323" s="59"/>
      <c r="G1323" s="59"/>
      <c r="H1323" s="59"/>
      <c r="I1323" s="59"/>
      <c r="J1323" s="59"/>
      <c r="K1323" s="59"/>
      <c r="L1323" s="59"/>
      <c r="M1323" s="59"/>
      <c r="N1323" s="59"/>
      <c r="O1323" s="59"/>
      <c r="P1323" s="59"/>
      <c r="Q1323" s="59"/>
      <c r="R1323" s="59"/>
      <c r="S1323" s="59"/>
      <c r="T1323" s="59"/>
      <c r="U1323" s="59"/>
      <c r="V1323" s="59"/>
      <c r="W1323" s="59"/>
      <c r="X1323" s="59"/>
    </row>
    <row r="1324" spans="1:24" ht="12.75" customHeight="1" x14ac:dyDescent="0.2">
      <c r="A1324" s="59"/>
      <c r="B1324" s="59"/>
      <c r="C1324" s="59"/>
      <c r="D1324" s="59"/>
      <c r="E1324" s="59"/>
      <c r="F1324" s="59"/>
      <c r="G1324" s="59"/>
      <c r="H1324" s="59"/>
      <c r="I1324" s="59"/>
      <c r="J1324" s="59"/>
      <c r="K1324" s="59"/>
      <c r="L1324" s="59"/>
      <c r="M1324" s="59"/>
      <c r="N1324" s="59"/>
      <c r="O1324" s="59"/>
      <c r="P1324" s="59"/>
      <c r="Q1324" s="59"/>
      <c r="R1324" s="59"/>
      <c r="S1324" s="59"/>
      <c r="T1324" s="59"/>
      <c r="U1324" s="59"/>
      <c r="V1324" s="59"/>
      <c r="W1324" s="59"/>
      <c r="X1324" s="59"/>
    </row>
    <row r="1325" spans="1:24" ht="12.75" customHeight="1" x14ac:dyDescent="0.2">
      <c r="A1325" s="59"/>
      <c r="B1325" s="59"/>
      <c r="C1325" s="59"/>
      <c r="D1325" s="59"/>
      <c r="E1325" s="59"/>
      <c r="F1325" s="59"/>
      <c r="G1325" s="59"/>
      <c r="H1325" s="59"/>
      <c r="I1325" s="59"/>
      <c r="J1325" s="59"/>
      <c r="K1325" s="59"/>
      <c r="L1325" s="59"/>
      <c r="M1325" s="59"/>
      <c r="N1325" s="59"/>
      <c r="O1325" s="59"/>
      <c r="P1325" s="59"/>
      <c r="Q1325" s="59"/>
      <c r="R1325" s="59"/>
      <c r="S1325" s="59"/>
      <c r="T1325" s="59"/>
      <c r="U1325" s="59"/>
      <c r="V1325" s="59"/>
      <c r="W1325" s="59"/>
      <c r="X1325" s="59"/>
    </row>
    <row r="1326" spans="1:24" ht="12.75" customHeight="1" x14ac:dyDescent="0.2">
      <c r="A1326" s="59"/>
      <c r="B1326" s="59"/>
      <c r="C1326" s="59"/>
      <c r="D1326" s="59"/>
      <c r="E1326" s="59"/>
      <c r="F1326" s="59"/>
      <c r="G1326" s="59"/>
      <c r="H1326" s="59"/>
      <c r="I1326" s="59"/>
      <c r="J1326" s="59"/>
      <c r="K1326" s="59"/>
      <c r="L1326" s="59"/>
      <c r="M1326" s="59"/>
      <c r="N1326" s="59"/>
      <c r="O1326" s="59"/>
      <c r="P1326" s="59"/>
      <c r="Q1326" s="59"/>
      <c r="R1326" s="59"/>
      <c r="S1326" s="59"/>
      <c r="T1326" s="59"/>
      <c r="U1326" s="59"/>
      <c r="V1326" s="59"/>
      <c r="W1326" s="59"/>
      <c r="X1326" s="59"/>
    </row>
    <row r="1327" spans="1:24" ht="12.75" customHeight="1" x14ac:dyDescent="0.2">
      <c r="A1327" s="59"/>
      <c r="B1327" s="59"/>
      <c r="C1327" s="59"/>
      <c r="D1327" s="59"/>
      <c r="E1327" s="59"/>
      <c r="F1327" s="59"/>
      <c r="G1327" s="59"/>
      <c r="H1327" s="59"/>
      <c r="I1327" s="59"/>
      <c r="J1327" s="59"/>
      <c r="K1327" s="59"/>
      <c r="L1327" s="59"/>
      <c r="M1327" s="59"/>
      <c r="N1327" s="59"/>
      <c r="O1327" s="59"/>
      <c r="P1327" s="59"/>
      <c r="Q1327" s="59"/>
      <c r="R1327" s="59"/>
      <c r="S1327" s="59"/>
      <c r="T1327" s="59"/>
      <c r="U1327" s="59"/>
      <c r="V1327" s="59"/>
      <c r="W1327" s="59"/>
      <c r="X1327" s="59"/>
    </row>
    <row r="1328" spans="1:24" ht="12.75" customHeight="1" x14ac:dyDescent="0.2">
      <c r="A1328" s="59"/>
      <c r="B1328" s="59"/>
      <c r="C1328" s="59"/>
      <c r="D1328" s="59"/>
      <c r="E1328" s="59"/>
      <c r="F1328" s="59"/>
      <c r="G1328" s="59"/>
      <c r="H1328" s="59"/>
      <c r="I1328" s="59"/>
      <c r="J1328" s="59"/>
      <c r="K1328" s="59"/>
      <c r="L1328" s="59"/>
      <c r="M1328" s="59"/>
      <c r="N1328" s="59"/>
      <c r="O1328" s="59"/>
      <c r="P1328" s="59"/>
      <c r="Q1328" s="59"/>
      <c r="R1328" s="59"/>
      <c r="S1328" s="59"/>
      <c r="T1328" s="59"/>
      <c r="U1328" s="59"/>
      <c r="V1328" s="59"/>
      <c r="W1328" s="59"/>
      <c r="X1328" s="59"/>
    </row>
    <row r="1329" spans="1:24" ht="12.75" customHeight="1" x14ac:dyDescent="0.2">
      <c r="A1329" s="59"/>
      <c r="B1329" s="59"/>
      <c r="C1329" s="59"/>
      <c r="D1329" s="59"/>
      <c r="E1329" s="59"/>
      <c r="F1329" s="59"/>
      <c r="G1329" s="59"/>
      <c r="H1329" s="59"/>
      <c r="I1329" s="59"/>
      <c r="J1329" s="59"/>
      <c r="K1329" s="59"/>
      <c r="L1329" s="59"/>
      <c r="M1329" s="59"/>
      <c r="N1329" s="59"/>
      <c r="O1329" s="59"/>
      <c r="P1329" s="59"/>
      <c r="Q1329" s="59"/>
      <c r="R1329" s="59"/>
      <c r="S1329" s="59"/>
      <c r="T1329" s="59"/>
      <c r="U1329" s="59"/>
      <c r="V1329" s="59"/>
      <c r="W1329" s="59"/>
      <c r="X1329" s="59"/>
    </row>
    <row r="1330" spans="1:24" ht="12.75" customHeight="1" x14ac:dyDescent="0.2">
      <c r="A1330" s="59"/>
      <c r="B1330" s="59"/>
      <c r="C1330" s="59"/>
      <c r="D1330" s="59"/>
      <c r="E1330" s="59"/>
      <c r="F1330" s="59"/>
      <c r="G1330" s="59"/>
      <c r="H1330" s="59"/>
      <c r="I1330" s="59"/>
      <c r="J1330" s="59"/>
      <c r="K1330" s="59"/>
      <c r="L1330" s="59"/>
      <c r="M1330" s="59"/>
      <c r="N1330" s="59"/>
      <c r="O1330" s="59"/>
      <c r="P1330" s="59"/>
      <c r="Q1330" s="59"/>
      <c r="R1330" s="59"/>
      <c r="S1330" s="59"/>
      <c r="T1330" s="59"/>
      <c r="U1330" s="59"/>
      <c r="V1330" s="59"/>
      <c r="W1330" s="59"/>
      <c r="X1330" s="59"/>
    </row>
    <row r="1331" spans="1:24" ht="12.75" customHeight="1" x14ac:dyDescent="0.2">
      <c r="A1331" s="59"/>
      <c r="B1331" s="59"/>
      <c r="C1331" s="59"/>
      <c r="D1331" s="59"/>
      <c r="E1331" s="59"/>
      <c r="F1331" s="59"/>
      <c r="G1331" s="59"/>
      <c r="H1331" s="59"/>
      <c r="I1331" s="59"/>
      <c r="J1331" s="59"/>
      <c r="K1331" s="59"/>
      <c r="L1331" s="59"/>
      <c r="M1331" s="59"/>
      <c r="N1331" s="59"/>
      <c r="O1331" s="59"/>
      <c r="P1331" s="59"/>
      <c r="Q1331" s="59"/>
      <c r="R1331" s="59"/>
      <c r="S1331" s="59"/>
      <c r="T1331" s="59"/>
      <c r="U1331" s="59"/>
      <c r="V1331" s="59"/>
      <c r="W1331" s="59"/>
      <c r="X1331" s="59"/>
    </row>
    <row r="1332" spans="1:24" ht="12.75" customHeight="1" x14ac:dyDescent="0.2">
      <c r="A1332" s="59"/>
      <c r="B1332" s="59"/>
      <c r="C1332" s="59"/>
      <c r="D1332" s="59"/>
      <c r="E1332" s="59"/>
      <c r="F1332" s="59"/>
      <c r="G1332" s="59"/>
      <c r="H1332" s="59"/>
      <c r="I1332" s="59"/>
      <c r="J1332" s="59"/>
      <c r="K1332" s="59"/>
      <c r="L1332" s="59"/>
      <c r="M1332" s="59"/>
      <c r="N1332" s="59"/>
      <c r="O1332" s="59"/>
      <c r="P1332" s="59"/>
      <c r="Q1332" s="59"/>
      <c r="R1332" s="59"/>
      <c r="S1332" s="59"/>
      <c r="T1332" s="59"/>
      <c r="U1332" s="59"/>
      <c r="V1332" s="59"/>
      <c r="W1332" s="59"/>
      <c r="X1332" s="59"/>
    </row>
    <row r="1333" spans="1:24" ht="12.75" customHeight="1" x14ac:dyDescent="0.2">
      <c r="A1333" s="59"/>
      <c r="B1333" s="59"/>
      <c r="C1333" s="59"/>
      <c r="D1333" s="59"/>
      <c r="E1333" s="59"/>
      <c r="F1333" s="59"/>
      <c r="G1333" s="59"/>
      <c r="H1333" s="59"/>
      <c r="I1333" s="59"/>
      <c r="J1333" s="59"/>
      <c r="K1333" s="59"/>
      <c r="L1333" s="59"/>
      <c r="M1333" s="59"/>
      <c r="N1333" s="59"/>
      <c r="O1333" s="59"/>
      <c r="P1333" s="59"/>
      <c r="Q1333" s="59"/>
      <c r="R1333" s="59"/>
      <c r="S1333" s="59"/>
      <c r="T1333" s="59"/>
      <c r="U1333" s="59"/>
      <c r="V1333" s="59"/>
      <c r="W1333" s="59"/>
      <c r="X1333" s="59"/>
    </row>
    <row r="1334" spans="1:24" ht="12.75" customHeight="1" x14ac:dyDescent="0.2">
      <c r="A1334" s="59"/>
      <c r="B1334" s="59"/>
      <c r="C1334" s="59"/>
      <c r="D1334" s="59"/>
      <c r="E1334" s="59"/>
      <c r="F1334" s="59"/>
      <c r="G1334" s="59"/>
      <c r="H1334" s="59"/>
      <c r="I1334" s="59"/>
      <c r="J1334" s="59"/>
      <c r="K1334" s="59"/>
      <c r="L1334" s="59"/>
      <c r="M1334" s="59"/>
      <c r="N1334" s="59"/>
      <c r="O1334" s="59"/>
      <c r="P1334" s="59"/>
      <c r="Q1334" s="59"/>
      <c r="R1334" s="59"/>
      <c r="S1334" s="59"/>
      <c r="T1334" s="59"/>
      <c r="U1334" s="59"/>
      <c r="V1334" s="59"/>
      <c r="W1334" s="59"/>
      <c r="X1334" s="59"/>
    </row>
    <row r="1335" spans="1:24" ht="12.75" customHeight="1" x14ac:dyDescent="0.2">
      <c r="A1335" s="59"/>
      <c r="B1335" s="59"/>
      <c r="C1335" s="59"/>
      <c r="D1335" s="59"/>
      <c r="E1335" s="59"/>
      <c r="F1335" s="59"/>
      <c r="G1335" s="59"/>
      <c r="H1335" s="59"/>
      <c r="I1335" s="59"/>
      <c r="J1335" s="59"/>
      <c r="K1335" s="59"/>
      <c r="L1335" s="59"/>
      <c r="M1335" s="59"/>
      <c r="N1335" s="59"/>
      <c r="O1335" s="59"/>
      <c r="P1335" s="59"/>
      <c r="Q1335" s="59"/>
      <c r="R1335" s="59"/>
      <c r="S1335" s="59"/>
      <c r="T1335" s="59"/>
      <c r="U1335" s="59"/>
      <c r="V1335" s="59"/>
      <c r="W1335" s="59"/>
      <c r="X1335" s="59"/>
    </row>
    <row r="1336" spans="1:24" ht="12.75" customHeight="1" x14ac:dyDescent="0.2">
      <c r="A1336" s="59"/>
      <c r="B1336" s="59"/>
      <c r="C1336" s="59"/>
      <c r="D1336" s="59"/>
      <c r="E1336" s="59"/>
      <c r="F1336" s="59"/>
      <c r="G1336" s="59"/>
      <c r="H1336" s="59"/>
      <c r="I1336" s="59"/>
      <c r="J1336" s="59"/>
      <c r="K1336" s="59"/>
      <c r="L1336" s="59"/>
      <c r="M1336" s="59"/>
      <c r="N1336" s="59"/>
      <c r="O1336" s="59"/>
      <c r="P1336" s="59"/>
      <c r="Q1336" s="59"/>
      <c r="R1336" s="59"/>
      <c r="S1336" s="59"/>
      <c r="T1336" s="59"/>
      <c r="U1336" s="59"/>
      <c r="V1336" s="59"/>
      <c r="W1336" s="59"/>
      <c r="X1336" s="59"/>
    </row>
    <row r="1337" spans="1:24" ht="12.75" customHeight="1" x14ac:dyDescent="0.2">
      <c r="A1337" s="59"/>
      <c r="B1337" s="59"/>
      <c r="C1337" s="59"/>
      <c r="D1337" s="59"/>
      <c r="E1337" s="59"/>
      <c r="F1337" s="59"/>
      <c r="G1337" s="59"/>
      <c r="H1337" s="59"/>
      <c r="I1337" s="59"/>
      <c r="J1337" s="59"/>
      <c r="K1337" s="59"/>
      <c r="L1337" s="59"/>
      <c r="M1337" s="59"/>
      <c r="N1337" s="59"/>
      <c r="O1337" s="59"/>
      <c r="P1337" s="59"/>
      <c r="Q1337" s="59"/>
      <c r="R1337" s="59"/>
      <c r="S1337" s="59"/>
      <c r="T1337" s="59"/>
      <c r="U1337" s="59"/>
      <c r="V1337" s="59"/>
      <c r="W1337" s="59"/>
      <c r="X1337" s="59"/>
    </row>
    <row r="1338" spans="1:24" ht="12.75" customHeight="1" x14ac:dyDescent="0.2">
      <c r="A1338" s="59"/>
      <c r="B1338" s="59"/>
      <c r="C1338" s="59"/>
      <c r="D1338" s="59"/>
      <c r="E1338" s="59"/>
      <c r="F1338" s="59"/>
      <c r="G1338" s="59"/>
      <c r="H1338" s="59"/>
      <c r="I1338" s="59"/>
      <c r="J1338" s="59"/>
      <c r="K1338" s="59"/>
      <c r="L1338" s="59"/>
      <c r="M1338" s="59"/>
      <c r="N1338" s="59"/>
      <c r="O1338" s="59"/>
      <c r="P1338" s="59"/>
      <c r="Q1338" s="59"/>
      <c r="R1338" s="59"/>
      <c r="S1338" s="59"/>
      <c r="T1338" s="59"/>
      <c r="U1338" s="59"/>
      <c r="V1338" s="59"/>
      <c r="W1338" s="59"/>
      <c r="X1338" s="59"/>
    </row>
    <row r="1339" spans="1:24" ht="12.75" customHeight="1" x14ac:dyDescent="0.2">
      <c r="A1339" s="59"/>
      <c r="B1339" s="59"/>
      <c r="C1339" s="59"/>
      <c r="D1339" s="59"/>
      <c r="E1339" s="59"/>
      <c r="F1339" s="59"/>
      <c r="G1339" s="59"/>
      <c r="H1339" s="59"/>
      <c r="I1339" s="59"/>
      <c r="J1339" s="59"/>
      <c r="K1339" s="59"/>
      <c r="L1339" s="59"/>
      <c r="M1339" s="59"/>
      <c r="N1339" s="59"/>
      <c r="O1339" s="59"/>
      <c r="P1339" s="59"/>
      <c r="Q1339" s="59"/>
      <c r="R1339" s="59"/>
      <c r="S1339" s="59"/>
      <c r="T1339" s="59"/>
      <c r="U1339" s="59"/>
      <c r="V1339" s="59"/>
      <c r="W1339" s="59"/>
      <c r="X1339" s="59"/>
    </row>
    <row r="1340" spans="1:24" ht="12.75" customHeight="1" x14ac:dyDescent="0.2">
      <c r="A1340" s="59"/>
      <c r="B1340" s="59"/>
      <c r="C1340" s="59"/>
      <c r="D1340" s="59"/>
      <c r="E1340" s="59"/>
      <c r="F1340" s="59"/>
      <c r="G1340" s="59"/>
      <c r="H1340" s="59"/>
      <c r="I1340" s="59"/>
      <c r="J1340" s="59"/>
      <c r="K1340" s="59"/>
      <c r="L1340" s="59"/>
      <c r="M1340" s="59"/>
      <c r="N1340" s="59"/>
      <c r="O1340" s="59"/>
      <c r="P1340" s="59"/>
      <c r="Q1340" s="59"/>
      <c r="R1340" s="59"/>
      <c r="S1340" s="59"/>
      <c r="T1340" s="59"/>
      <c r="U1340" s="59"/>
      <c r="V1340" s="59"/>
      <c r="W1340" s="59"/>
      <c r="X1340" s="59"/>
    </row>
    <row r="1341" spans="1:24" ht="12.75" customHeight="1" x14ac:dyDescent="0.2">
      <c r="A1341" s="59"/>
      <c r="B1341" s="59"/>
      <c r="C1341" s="59"/>
      <c r="D1341" s="59"/>
      <c r="E1341" s="59"/>
      <c r="F1341" s="59"/>
      <c r="G1341" s="59"/>
      <c r="H1341" s="59"/>
      <c r="I1341" s="59"/>
      <c r="J1341" s="59"/>
      <c r="K1341" s="59"/>
      <c r="L1341" s="59"/>
      <c r="M1341" s="59"/>
      <c r="N1341" s="59"/>
      <c r="O1341" s="59"/>
      <c r="P1341" s="59"/>
      <c r="Q1341" s="59"/>
      <c r="R1341" s="59"/>
      <c r="S1341" s="59"/>
      <c r="T1341" s="59"/>
      <c r="U1341" s="59"/>
      <c r="V1341" s="59"/>
      <c r="W1341" s="59"/>
      <c r="X1341" s="59"/>
    </row>
    <row r="1342" spans="1:24" ht="12.75" customHeight="1" x14ac:dyDescent="0.2">
      <c r="A1342" s="59"/>
      <c r="B1342" s="59"/>
      <c r="C1342" s="59"/>
      <c r="D1342" s="59"/>
      <c r="E1342" s="59"/>
      <c r="F1342" s="59"/>
      <c r="G1342" s="59"/>
      <c r="H1342" s="59"/>
      <c r="I1342" s="59"/>
      <c r="J1342" s="59"/>
      <c r="K1342" s="59"/>
      <c r="L1342" s="59"/>
      <c r="M1342" s="59"/>
      <c r="N1342" s="59"/>
      <c r="O1342" s="59"/>
      <c r="P1342" s="59"/>
      <c r="Q1342" s="59"/>
      <c r="R1342" s="59"/>
      <c r="S1342" s="59"/>
      <c r="T1342" s="59"/>
      <c r="U1342" s="59"/>
      <c r="V1342" s="59"/>
      <c r="W1342" s="59"/>
      <c r="X1342" s="59"/>
    </row>
    <row r="1343" spans="1:24" ht="12.75" customHeight="1" x14ac:dyDescent="0.2">
      <c r="A1343" s="59"/>
      <c r="B1343" s="59"/>
      <c r="C1343" s="59"/>
      <c r="D1343" s="59"/>
      <c r="E1343" s="59"/>
      <c r="F1343" s="59"/>
      <c r="G1343" s="59"/>
      <c r="H1343" s="59"/>
      <c r="I1343" s="59"/>
      <c r="J1343" s="59"/>
      <c r="K1343" s="59"/>
      <c r="L1343" s="59"/>
      <c r="M1343" s="59"/>
      <c r="N1343" s="59"/>
      <c r="O1343" s="59"/>
      <c r="P1343" s="59"/>
      <c r="Q1343" s="59"/>
      <c r="R1343" s="59"/>
      <c r="S1343" s="59"/>
      <c r="T1343" s="59"/>
      <c r="U1343" s="59"/>
      <c r="V1343" s="59"/>
      <c r="W1343" s="59"/>
      <c r="X1343" s="59"/>
    </row>
    <row r="1344" spans="1:24" ht="12.75" customHeight="1" x14ac:dyDescent="0.2">
      <c r="A1344" s="59"/>
      <c r="B1344" s="59"/>
      <c r="C1344" s="59"/>
      <c r="D1344" s="59"/>
      <c r="E1344" s="59"/>
      <c r="F1344" s="59"/>
      <c r="G1344" s="59"/>
      <c r="H1344" s="59"/>
      <c r="I1344" s="59"/>
      <c r="J1344" s="59"/>
      <c r="K1344" s="59"/>
      <c r="L1344" s="59"/>
      <c r="M1344" s="59"/>
      <c r="N1344" s="59"/>
      <c r="O1344" s="59"/>
      <c r="P1344" s="59"/>
      <c r="Q1344" s="59"/>
      <c r="R1344" s="59"/>
      <c r="S1344" s="59"/>
      <c r="T1344" s="59"/>
      <c r="U1344" s="59"/>
      <c r="V1344" s="59"/>
      <c r="W1344" s="59"/>
      <c r="X1344" s="59"/>
    </row>
    <row r="1345" spans="1:24" ht="12.75" customHeight="1" x14ac:dyDescent="0.2">
      <c r="A1345" s="59"/>
      <c r="B1345" s="59"/>
      <c r="C1345" s="59"/>
      <c r="D1345" s="59"/>
      <c r="E1345" s="59"/>
      <c r="F1345" s="59"/>
      <c r="G1345" s="59"/>
      <c r="H1345" s="59"/>
      <c r="I1345" s="59"/>
      <c r="J1345" s="59"/>
      <c r="K1345" s="59"/>
      <c r="L1345" s="59"/>
      <c r="M1345" s="59"/>
      <c r="N1345" s="59"/>
      <c r="O1345" s="59"/>
      <c r="P1345" s="59"/>
      <c r="Q1345" s="59"/>
      <c r="R1345" s="59"/>
      <c r="S1345" s="59"/>
      <c r="T1345" s="59"/>
      <c r="U1345" s="59"/>
      <c r="V1345" s="59"/>
      <c r="W1345" s="59"/>
      <c r="X1345" s="59"/>
    </row>
    <row r="1346" spans="1:24" ht="12.75" customHeight="1" x14ac:dyDescent="0.2">
      <c r="A1346" s="59"/>
      <c r="B1346" s="59"/>
      <c r="C1346" s="59"/>
      <c r="D1346" s="59"/>
      <c r="E1346" s="59"/>
      <c r="F1346" s="59"/>
      <c r="G1346" s="59"/>
      <c r="H1346" s="59"/>
      <c r="I1346" s="59"/>
      <c r="J1346" s="59"/>
      <c r="K1346" s="59"/>
      <c r="L1346" s="59"/>
      <c r="M1346" s="59"/>
      <c r="N1346" s="59"/>
      <c r="O1346" s="59"/>
      <c r="P1346" s="59"/>
      <c r="Q1346" s="59"/>
      <c r="R1346" s="59"/>
      <c r="S1346" s="59"/>
      <c r="T1346" s="59"/>
      <c r="U1346" s="59"/>
      <c r="V1346" s="59"/>
      <c r="W1346" s="59"/>
      <c r="X1346" s="59"/>
    </row>
    <row r="1347" spans="1:24" ht="12.75" customHeight="1" x14ac:dyDescent="0.2">
      <c r="A1347" s="59"/>
      <c r="B1347" s="59"/>
      <c r="C1347" s="59"/>
      <c r="D1347" s="59"/>
      <c r="E1347" s="59"/>
      <c r="F1347" s="59"/>
      <c r="G1347" s="59"/>
      <c r="H1347" s="59"/>
      <c r="I1347" s="59"/>
      <c r="J1347" s="59"/>
      <c r="K1347" s="59"/>
      <c r="L1347" s="59"/>
      <c r="M1347" s="59"/>
      <c r="N1347" s="59"/>
      <c r="O1347" s="59"/>
      <c r="P1347" s="59"/>
      <c r="Q1347" s="59"/>
      <c r="R1347" s="59"/>
      <c r="S1347" s="59"/>
      <c r="T1347" s="59"/>
      <c r="U1347" s="59"/>
      <c r="V1347" s="59"/>
      <c r="W1347" s="59"/>
      <c r="X1347" s="59"/>
    </row>
    <row r="1348" spans="1:24" ht="12.75" customHeight="1" x14ac:dyDescent="0.2">
      <c r="A1348" s="59"/>
      <c r="B1348" s="59"/>
      <c r="C1348" s="59"/>
      <c r="D1348" s="59"/>
      <c r="E1348" s="59"/>
      <c r="F1348" s="59"/>
      <c r="G1348" s="59"/>
      <c r="H1348" s="59"/>
      <c r="I1348" s="59"/>
      <c r="J1348" s="59"/>
      <c r="K1348" s="59"/>
      <c r="L1348" s="59"/>
      <c r="M1348" s="59"/>
      <c r="N1348" s="59"/>
      <c r="O1348" s="59"/>
      <c r="P1348" s="59"/>
      <c r="Q1348" s="59"/>
      <c r="R1348" s="59"/>
      <c r="S1348" s="59"/>
      <c r="T1348" s="59"/>
      <c r="U1348" s="59"/>
      <c r="V1348" s="59"/>
      <c r="W1348" s="59"/>
      <c r="X1348" s="59"/>
    </row>
    <row r="1349" spans="1:24" ht="12.75" customHeight="1" x14ac:dyDescent="0.2">
      <c r="A1349" s="59"/>
      <c r="B1349" s="59"/>
      <c r="C1349" s="59"/>
      <c r="D1349" s="59"/>
      <c r="E1349" s="59"/>
      <c r="F1349" s="59"/>
      <c r="G1349" s="59"/>
      <c r="H1349" s="59"/>
      <c r="I1349" s="59"/>
      <c r="J1349" s="59"/>
      <c r="K1349" s="59"/>
      <c r="L1349" s="59"/>
      <c r="M1349" s="59"/>
      <c r="N1349" s="59"/>
      <c r="O1349" s="59"/>
      <c r="P1349" s="59"/>
      <c r="Q1349" s="59"/>
      <c r="R1349" s="59"/>
      <c r="S1349" s="59"/>
      <c r="T1349" s="59"/>
      <c r="U1349" s="59"/>
      <c r="V1349" s="59"/>
      <c r="W1349" s="59"/>
      <c r="X1349" s="59"/>
    </row>
    <row r="1350" spans="1:24" ht="12.75" customHeight="1" x14ac:dyDescent="0.2">
      <c r="A1350" s="59"/>
      <c r="B1350" s="59"/>
      <c r="C1350" s="59"/>
      <c r="D1350" s="59"/>
      <c r="E1350" s="59"/>
      <c r="F1350" s="59"/>
      <c r="G1350" s="59"/>
      <c r="H1350" s="59"/>
      <c r="I1350" s="59"/>
      <c r="J1350" s="59"/>
      <c r="K1350" s="59"/>
      <c r="L1350" s="59"/>
      <c r="M1350" s="59"/>
      <c r="N1350" s="59"/>
      <c r="O1350" s="59"/>
      <c r="P1350" s="59"/>
      <c r="Q1350" s="59"/>
      <c r="R1350" s="59"/>
      <c r="S1350" s="59"/>
      <c r="T1350" s="59"/>
      <c r="U1350" s="59"/>
      <c r="V1350" s="59"/>
      <c r="W1350" s="59"/>
      <c r="X1350" s="59"/>
    </row>
    <row r="1351" spans="1:24" ht="12.75" customHeight="1" x14ac:dyDescent="0.2">
      <c r="A1351" s="59"/>
      <c r="B1351" s="59"/>
      <c r="C1351" s="59"/>
      <c r="D1351" s="59"/>
      <c r="E1351" s="59"/>
      <c r="F1351" s="59"/>
      <c r="G1351" s="59"/>
      <c r="H1351" s="59"/>
      <c r="I1351" s="59"/>
      <c r="J1351" s="59"/>
      <c r="K1351" s="59"/>
      <c r="L1351" s="59"/>
      <c r="M1351" s="59"/>
      <c r="N1351" s="59"/>
      <c r="O1351" s="59"/>
      <c r="P1351" s="59"/>
      <c r="Q1351" s="59"/>
      <c r="R1351" s="59"/>
      <c r="S1351" s="59"/>
      <c r="T1351" s="59"/>
      <c r="U1351" s="59"/>
      <c r="V1351" s="59"/>
      <c r="W1351" s="59"/>
      <c r="X1351" s="59"/>
    </row>
    <row r="1352" spans="1:24" ht="12.75" customHeight="1" x14ac:dyDescent="0.2">
      <c r="A1352" s="59"/>
      <c r="B1352" s="59"/>
      <c r="C1352" s="59"/>
      <c r="D1352" s="59"/>
      <c r="E1352" s="59"/>
      <c r="F1352" s="59"/>
      <c r="G1352" s="59"/>
      <c r="H1352" s="59"/>
      <c r="I1352" s="59"/>
      <c r="J1352" s="59"/>
      <c r="K1352" s="59"/>
      <c r="L1352" s="59"/>
      <c r="M1352" s="59"/>
      <c r="N1352" s="59"/>
      <c r="O1352" s="59"/>
      <c r="P1352" s="59"/>
      <c r="Q1352" s="59"/>
      <c r="R1352" s="59"/>
      <c r="S1352" s="59"/>
      <c r="T1352" s="59"/>
      <c r="U1352" s="59"/>
      <c r="V1352" s="59"/>
      <c r="W1352" s="59"/>
      <c r="X1352" s="59"/>
    </row>
    <row r="1353" spans="1:24" ht="12.75" customHeight="1" x14ac:dyDescent="0.2">
      <c r="A1353" s="59"/>
      <c r="B1353" s="59"/>
      <c r="C1353" s="59"/>
      <c r="D1353" s="59"/>
      <c r="E1353" s="59"/>
      <c r="F1353" s="59"/>
      <c r="G1353" s="59"/>
      <c r="H1353" s="59"/>
      <c r="I1353" s="59"/>
      <c r="J1353" s="59"/>
      <c r="K1353" s="59"/>
      <c r="L1353" s="59"/>
      <c r="M1353" s="59"/>
      <c r="N1353" s="59"/>
      <c r="O1353" s="59"/>
      <c r="P1353" s="59"/>
      <c r="Q1353" s="59"/>
      <c r="R1353" s="59"/>
      <c r="S1353" s="59"/>
      <c r="T1353" s="59"/>
      <c r="U1353" s="59"/>
      <c r="V1353" s="59"/>
      <c r="W1353" s="59"/>
      <c r="X1353" s="59"/>
    </row>
    <row r="1354" spans="1:24" ht="12.75" customHeight="1" x14ac:dyDescent="0.2">
      <c r="A1354" s="59"/>
      <c r="B1354" s="59"/>
      <c r="C1354" s="59"/>
      <c r="D1354" s="59"/>
      <c r="E1354" s="59"/>
      <c r="F1354" s="59"/>
      <c r="G1354" s="59"/>
      <c r="H1354" s="59"/>
      <c r="I1354" s="59"/>
      <c r="J1354" s="59"/>
      <c r="K1354" s="59"/>
      <c r="L1354" s="59"/>
      <c r="M1354" s="59"/>
      <c r="N1354" s="59"/>
      <c r="O1354" s="59"/>
      <c r="P1354" s="59"/>
      <c r="Q1354" s="59"/>
      <c r="R1354" s="59"/>
      <c r="S1354" s="59"/>
      <c r="T1354" s="59"/>
      <c r="U1354" s="59"/>
      <c r="V1354" s="59"/>
      <c r="W1354" s="59"/>
      <c r="X1354" s="59"/>
    </row>
    <row r="1355" spans="1:24" ht="12.75" customHeight="1" x14ac:dyDescent="0.2">
      <c r="A1355" s="59"/>
      <c r="B1355" s="59"/>
      <c r="C1355" s="59"/>
      <c r="D1355" s="59"/>
      <c r="E1355" s="59"/>
      <c r="F1355" s="59"/>
      <c r="G1355" s="59"/>
      <c r="H1355" s="59"/>
      <c r="I1355" s="59"/>
      <c r="J1355" s="59"/>
      <c r="K1355" s="59"/>
      <c r="L1355" s="59"/>
      <c r="M1355" s="59"/>
      <c r="N1355" s="59"/>
      <c r="O1355" s="59"/>
      <c r="P1355" s="59"/>
      <c r="Q1355" s="59"/>
      <c r="R1355" s="59"/>
      <c r="S1355" s="59"/>
      <c r="T1355" s="59"/>
      <c r="U1355" s="59"/>
      <c r="V1355" s="59"/>
      <c r="W1355" s="59"/>
      <c r="X1355" s="59"/>
    </row>
    <row r="1356" spans="1:24" ht="12.75" customHeight="1" x14ac:dyDescent="0.2">
      <c r="A1356" s="59"/>
      <c r="B1356" s="59"/>
      <c r="C1356" s="59"/>
      <c r="D1356" s="59"/>
      <c r="E1356" s="59"/>
      <c r="F1356" s="59"/>
      <c r="G1356" s="59"/>
      <c r="H1356" s="59"/>
      <c r="I1356" s="59"/>
      <c r="J1356" s="59"/>
      <c r="K1356" s="59"/>
      <c r="L1356" s="59"/>
      <c r="M1356" s="59"/>
      <c r="N1356" s="59"/>
      <c r="O1356" s="59"/>
      <c r="P1356" s="59"/>
      <c r="Q1356" s="59"/>
      <c r="R1356" s="59"/>
      <c r="S1356" s="59"/>
      <c r="T1356" s="59"/>
      <c r="U1356" s="59"/>
      <c r="V1356" s="59"/>
      <c r="W1356" s="59"/>
      <c r="X1356" s="59"/>
    </row>
    <row r="1357" spans="1:24" ht="12.75" customHeight="1" x14ac:dyDescent="0.2">
      <c r="A1357" s="59"/>
      <c r="B1357" s="59"/>
      <c r="C1357" s="59"/>
      <c r="D1357" s="59"/>
      <c r="E1357" s="59"/>
      <c r="F1357" s="59"/>
      <c r="G1357" s="59"/>
      <c r="H1357" s="59"/>
      <c r="I1357" s="59"/>
      <c r="J1357" s="59"/>
      <c r="K1357" s="59"/>
      <c r="L1357" s="59"/>
      <c r="M1357" s="59"/>
      <c r="N1357" s="59"/>
      <c r="O1357" s="59"/>
      <c r="P1357" s="59"/>
      <c r="Q1357" s="59"/>
      <c r="R1357" s="59"/>
      <c r="S1357" s="59"/>
      <c r="T1357" s="59"/>
      <c r="U1357" s="59"/>
      <c r="V1357" s="59"/>
      <c r="W1357" s="59"/>
      <c r="X1357" s="59"/>
    </row>
    <row r="1358" spans="1:24" ht="12.75" customHeight="1" x14ac:dyDescent="0.2">
      <c r="A1358" s="59"/>
      <c r="B1358" s="59"/>
      <c r="C1358" s="59"/>
      <c r="D1358" s="59"/>
      <c r="E1358" s="59"/>
      <c r="F1358" s="59"/>
      <c r="G1358" s="59"/>
      <c r="H1358" s="59"/>
      <c r="I1358" s="59"/>
      <c r="J1358" s="59"/>
      <c r="K1358" s="59"/>
      <c r="L1358" s="59"/>
      <c r="M1358" s="59"/>
      <c r="N1358" s="59"/>
      <c r="O1358" s="59"/>
      <c r="P1358" s="59"/>
      <c r="Q1358" s="59"/>
      <c r="R1358" s="59"/>
      <c r="S1358" s="59"/>
      <c r="T1358" s="59"/>
      <c r="U1358" s="59"/>
      <c r="V1358" s="59"/>
      <c r="W1358" s="59"/>
      <c r="X1358" s="59"/>
    </row>
    <row r="1359" spans="1:24" ht="12.75" customHeight="1" x14ac:dyDescent="0.2">
      <c r="A1359" s="59"/>
      <c r="B1359" s="59"/>
      <c r="C1359" s="59"/>
      <c r="D1359" s="59"/>
      <c r="E1359" s="59"/>
      <c r="F1359" s="59"/>
      <c r="G1359" s="59"/>
      <c r="H1359" s="59"/>
      <c r="I1359" s="59"/>
      <c r="J1359" s="59"/>
      <c r="K1359" s="59"/>
      <c r="L1359" s="59"/>
      <c r="M1359" s="59"/>
      <c r="N1359" s="59"/>
      <c r="O1359" s="59"/>
      <c r="P1359" s="59"/>
      <c r="Q1359" s="59"/>
      <c r="R1359" s="59"/>
      <c r="S1359" s="59"/>
      <c r="T1359" s="59"/>
      <c r="U1359" s="59"/>
      <c r="V1359" s="59"/>
      <c r="W1359" s="59"/>
      <c r="X1359" s="59"/>
    </row>
    <row r="1360" spans="1:24" ht="12.75" customHeight="1" x14ac:dyDescent="0.2">
      <c r="A1360" s="59"/>
      <c r="B1360" s="59"/>
      <c r="C1360" s="59"/>
      <c r="D1360" s="59"/>
      <c r="E1360" s="59"/>
      <c r="F1360" s="59"/>
      <c r="G1360" s="59"/>
      <c r="H1360" s="59"/>
      <c r="I1360" s="59"/>
      <c r="J1360" s="59"/>
      <c r="K1360" s="59"/>
      <c r="L1360" s="59"/>
      <c r="M1360" s="59"/>
      <c r="N1360" s="59"/>
      <c r="O1360" s="59"/>
      <c r="P1360" s="59"/>
      <c r="Q1360" s="59"/>
      <c r="R1360" s="59"/>
      <c r="S1360" s="59"/>
      <c r="T1360" s="59"/>
      <c r="U1360" s="59"/>
      <c r="V1360" s="59"/>
      <c r="W1360" s="59"/>
      <c r="X1360" s="59"/>
    </row>
    <row r="1361" spans="1:24" ht="12.75" customHeight="1" x14ac:dyDescent="0.2">
      <c r="A1361" s="59"/>
      <c r="B1361" s="59"/>
      <c r="C1361" s="59"/>
      <c r="D1361" s="59"/>
      <c r="E1361" s="59"/>
      <c r="F1361" s="59"/>
      <c r="G1361" s="59"/>
      <c r="H1361" s="59"/>
      <c r="I1361" s="59"/>
      <c r="J1361" s="59"/>
      <c r="K1361" s="59"/>
      <c r="L1361" s="59"/>
      <c r="M1361" s="59"/>
      <c r="N1361" s="59"/>
      <c r="O1361" s="59"/>
      <c r="P1361" s="59"/>
      <c r="Q1361" s="59"/>
      <c r="R1361" s="59"/>
      <c r="S1361" s="59"/>
      <c r="T1361" s="59"/>
      <c r="U1361" s="59"/>
      <c r="V1361" s="59"/>
      <c r="W1361" s="59"/>
      <c r="X1361" s="59"/>
    </row>
    <row r="1362" spans="1:24" ht="12.75" customHeight="1" x14ac:dyDescent="0.2">
      <c r="A1362" s="59"/>
      <c r="B1362" s="59"/>
      <c r="C1362" s="59"/>
      <c r="D1362" s="59"/>
      <c r="E1362" s="59"/>
      <c r="F1362" s="59"/>
      <c r="G1362" s="59"/>
      <c r="H1362" s="59"/>
      <c r="I1362" s="59"/>
      <c r="J1362" s="59"/>
      <c r="K1362" s="59"/>
      <c r="L1362" s="59"/>
      <c r="M1362" s="59"/>
      <c r="N1362" s="59"/>
      <c r="O1362" s="59"/>
      <c r="P1362" s="59"/>
      <c r="Q1362" s="59"/>
      <c r="R1362" s="59"/>
      <c r="S1362" s="59"/>
      <c r="T1362" s="59"/>
      <c r="U1362" s="59"/>
      <c r="V1362" s="59"/>
      <c r="W1362" s="59"/>
      <c r="X1362" s="59"/>
    </row>
    <row r="1363" spans="1:24" ht="12.75" customHeight="1" x14ac:dyDescent="0.2">
      <c r="A1363" s="59"/>
      <c r="B1363" s="59"/>
      <c r="C1363" s="59"/>
      <c r="D1363" s="59"/>
      <c r="E1363" s="59"/>
      <c r="F1363" s="59"/>
      <c r="G1363" s="59"/>
      <c r="H1363" s="59"/>
      <c r="I1363" s="59"/>
      <c r="J1363" s="59"/>
      <c r="K1363" s="59"/>
      <c r="L1363" s="59"/>
      <c r="M1363" s="59"/>
      <c r="N1363" s="59"/>
      <c r="O1363" s="59"/>
      <c r="P1363" s="59"/>
      <c r="Q1363" s="59"/>
      <c r="R1363" s="59"/>
      <c r="S1363" s="59"/>
      <c r="T1363" s="59"/>
      <c r="U1363" s="59"/>
      <c r="V1363" s="59"/>
      <c r="W1363" s="59"/>
      <c r="X1363" s="59"/>
    </row>
    <row r="1364" spans="1:24" ht="12.75" customHeight="1" x14ac:dyDescent="0.2">
      <c r="A1364" s="59"/>
      <c r="B1364" s="59"/>
      <c r="C1364" s="59"/>
      <c r="D1364" s="59"/>
      <c r="E1364" s="59"/>
      <c r="F1364" s="59"/>
      <c r="G1364" s="59"/>
      <c r="H1364" s="59"/>
      <c r="I1364" s="59"/>
      <c r="J1364" s="59"/>
      <c r="K1364" s="59"/>
      <c r="L1364" s="59"/>
      <c r="M1364" s="59"/>
      <c r="N1364" s="59"/>
      <c r="O1364" s="59"/>
      <c r="P1364" s="59"/>
      <c r="Q1364" s="59"/>
      <c r="R1364" s="59"/>
      <c r="S1364" s="59"/>
      <c r="T1364" s="59"/>
      <c r="U1364" s="59"/>
      <c r="V1364" s="59"/>
      <c r="W1364" s="59"/>
      <c r="X1364" s="59"/>
    </row>
    <row r="1365" spans="1:24" ht="12.75" customHeight="1" x14ac:dyDescent="0.2">
      <c r="A1365" s="59"/>
      <c r="B1365" s="59"/>
      <c r="C1365" s="59"/>
      <c r="D1365" s="59"/>
      <c r="E1365" s="59"/>
      <c r="F1365" s="59"/>
      <c r="G1365" s="59"/>
      <c r="H1365" s="59"/>
      <c r="I1365" s="59"/>
      <c r="J1365" s="59"/>
      <c r="K1365" s="59"/>
      <c r="L1365" s="59"/>
      <c r="M1365" s="59"/>
      <c r="N1365" s="59"/>
      <c r="O1365" s="59"/>
      <c r="P1365" s="59"/>
      <c r="Q1365" s="59"/>
      <c r="R1365" s="59"/>
      <c r="S1365" s="59"/>
      <c r="T1365" s="59"/>
      <c r="U1365" s="59"/>
      <c r="V1365" s="59"/>
      <c r="W1365" s="59"/>
      <c r="X1365" s="59"/>
    </row>
    <row r="1366" spans="1:24" ht="12.75" customHeight="1" x14ac:dyDescent="0.2">
      <c r="A1366" s="59"/>
      <c r="B1366" s="59"/>
      <c r="C1366" s="59"/>
      <c r="D1366" s="59"/>
      <c r="E1366" s="59"/>
      <c r="F1366" s="59"/>
      <c r="G1366" s="59"/>
      <c r="H1366" s="59"/>
      <c r="I1366" s="59"/>
      <c r="J1366" s="59"/>
      <c r="K1366" s="59"/>
      <c r="L1366" s="59"/>
      <c r="M1366" s="59"/>
      <c r="N1366" s="59"/>
      <c r="O1366" s="59"/>
      <c r="P1366" s="59"/>
      <c r="Q1366" s="59"/>
      <c r="R1366" s="59"/>
      <c r="S1366" s="59"/>
      <c r="T1366" s="59"/>
      <c r="U1366" s="59"/>
      <c r="V1366" s="59"/>
      <c r="W1366" s="59"/>
      <c r="X1366" s="59"/>
    </row>
    <row r="1367" spans="1:24" ht="12.75" customHeight="1" x14ac:dyDescent="0.2">
      <c r="A1367" s="59"/>
      <c r="B1367" s="59"/>
      <c r="C1367" s="59"/>
      <c r="D1367" s="59"/>
      <c r="E1367" s="59"/>
      <c r="F1367" s="59"/>
      <c r="G1367" s="59"/>
      <c r="H1367" s="59"/>
      <c r="I1367" s="59"/>
      <c r="J1367" s="59"/>
      <c r="K1367" s="59"/>
      <c r="L1367" s="59"/>
      <c r="M1367" s="59"/>
      <c r="N1367" s="59"/>
      <c r="O1367" s="59"/>
      <c r="P1367" s="59"/>
      <c r="Q1367" s="59"/>
      <c r="R1367" s="59"/>
      <c r="S1367" s="59"/>
      <c r="T1367" s="59"/>
      <c r="U1367" s="59"/>
      <c r="V1367" s="59"/>
      <c r="W1367" s="59"/>
      <c r="X1367" s="59"/>
    </row>
    <row r="1368" spans="1:24" ht="12.75" customHeight="1" x14ac:dyDescent="0.2">
      <c r="A1368" s="59"/>
      <c r="B1368" s="59"/>
      <c r="C1368" s="59"/>
      <c r="D1368" s="59"/>
      <c r="E1368" s="59"/>
      <c r="F1368" s="59"/>
      <c r="G1368" s="59"/>
      <c r="H1368" s="59"/>
      <c r="I1368" s="59"/>
      <c r="J1368" s="59"/>
      <c r="K1368" s="59"/>
      <c r="L1368" s="59"/>
      <c r="M1368" s="59"/>
      <c r="N1368" s="59"/>
      <c r="O1368" s="59"/>
      <c r="P1368" s="59"/>
      <c r="Q1368" s="59"/>
      <c r="R1368" s="59"/>
      <c r="S1368" s="59"/>
      <c r="T1368" s="59"/>
      <c r="U1368" s="59"/>
      <c r="V1368" s="59"/>
      <c r="W1368" s="59"/>
      <c r="X1368" s="59"/>
    </row>
    <row r="1369" spans="1:24" ht="12.75" customHeight="1" x14ac:dyDescent="0.2">
      <c r="A1369" s="59"/>
      <c r="B1369" s="59"/>
      <c r="C1369" s="59"/>
      <c r="D1369" s="59"/>
      <c r="E1369" s="59"/>
      <c r="F1369" s="59"/>
      <c r="G1369" s="59"/>
      <c r="H1369" s="59"/>
      <c r="I1369" s="59"/>
      <c r="J1369" s="59"/>
      <c r="K1369" s="59"/>
      <c r="L1369" s="59"/>
      <c r="M1369" s="59"/>
      <c r="N1369" s="59"/>
      <c r="O1369" s="59"/>
      <c r="P1369" s="59"/>
      <c r="Q1369" s="59"/>
      <c r="R1369" s="59"/>
      <c r="S1369" s="59"/>
      <c r="T1369" s="59"/>
      <c r="U1369" s="59"/>
      <c r="V1369" s="59"/>
      <c r="W1369" s="59"/>
      <c r="X1369" s="59"/>
    </row>
    <row r="1370" spans="1:24" ht="12.75" customHeight="1" x14ac:dyDescent="0.2">
      <c r="A1370" s="59"/>
      <c r="B1370" s="59"/>
      <c r="C1370" s="59"/>
      <c r="D1370" s="59"/>
      <c r="E1370" s="59"/>
      <c r="F1370" s="59"/>
      <c r="G1370" s="59"/>
      <c r="H1370" s="59"/>
      <c r="I1370" s="59"/>
      <c r="J1370" s="59"/>
      <c r="K1370" s="59"/>
      <c r="L1370" s="59"/>
      <c r="M1370" s="59"/>
      <c r="N1370" s="59"/>
      <c r="O1370" s="59"/>
      <c r="P1370" s="59"/>
      <c r="Q1370" s="59"/>
      <c r="R1370" s="59"/>
      <c r="S1370" s="59"/>
      <c r="T1370" s="59"/>
      <c r="U1370" s="59"/>
      <c r="V1370" s="59"/>
      <c r="W1370" s="59"/>
      <c r="X1370" s="59"/>
    </row>
    <row r="1371" spans="1:24" ht="12.75" customHeight="1" x14ac:dyDescent="0.2">
      <c r="A1371" s="59"/>
      <c r="B1371" s="59"/>
      <c r="C1371" s="59"/>
      <c r="D1371" s="59"/>
      <c r="E1371" s="59"/>
      <c r="F1371" s="59"/>
      <c r="G1371" s="59"/>
      <c r="H1371" s="59"/>
      <c r="I1371" s="59"/>
      <c r="J1371" s="59"/>
      <c r="K1371" s="59"/>
      <c r="L1371" s="59"/>
      <c r="M1371" s="59"/>
      <c r="N1371" s="59"/>
      <c r="O1371" s="59"/>
      <c r="P1371" s="59"/>
      <c r="Q1371" s="59"/>
      <c r="R1371" s="59"/>
      <c r="S1371" s="59"/>
      <c r="T1371" s="59"/>
      <c r="U1371" s="59"/>
      <c r="V1371" s="59"/>
      <c r="W1371" s="59"/>
      <c r="X1371" s="59"/>
    </row>
    <row r="1372" spans="1:24" ht="12.75" customHeight="1" x14ac:dyDescent="0.2">
      <c r="A1372" s="59"/>
      <c r="B1372" s="59"/>
      <c r="C1372" s="59"/>
      <c r="D1372" s="59"/>
      <c r="E1372" s="59"/>
      <c r="F1372" s="59"/>
      <c r="G1372" s="59"/>
      <c r="H1372" s="59"/>
      <c r="I1372" s="59"/>
      <c r="J1372" s="59"/>
      <c r="K1372" s="59"/>
      <c r="L1372" s="59"/>
      <c r="M1372" s="59"/>
      <c r="N1372" s="59"/>
      <c r="O1372" s="59"/>
      <c r="P1372" s="59"/>
      <c r="Q1372" s="59"/>
      <c r="R1372" s="59"/>
      <c r="S1372" s="59"/>
      <c r="T1372" s="59"/>
      <c r="U1372" s="59"/>
      <c r="V1372" s="59"/>
      <c r="W1372" s="59"/>
      <c r="X1372" s="59"/>
    </row>
    <row r="1373" spans="1:24" ht="12.75" customHeight="1" x14ac:dyDescent="0.2">
      <c r="A1373" s="59"/>
      <c r="B1373" s="59"/>
      <c r="C1373" s="59"/>
      <c r="D1373" s="59"/>
      <c r="E1373" s="59"/>
      <c r="F1373" s="59"/>
      <c r="G1373" s="59"/>
      <c r="H1373" s="59"/>
      <c r="I1373" s="59"/>
      <c r="J1373" s="59"/>
      <c r="K1373" s="59"/>
      <c r="L1373" s="59"/>
      <c r="M1373" s="59"/>
      <c r="N1373" s="59"/>
      <c r="O1373" s="59"/>
      <c r="P1373" s="59"/>
      <c r="Q1373" s="59"/>
      <c r="R1373" s="59"/>
      <c r="S1373" s="59"/>
      <c r="T1373" s="59"/>
      <c r="U1373" s="59"/>
      <c r="V1373" s="59"/>
      <c r="W1373" s="59"/>
      <c r="X1373" s="59"/>
    </row>
    <row r="1374" spans="1:24" ht="12.75" customHeight="1" x14ac:dyDescent="0.2">
      <c r="A1374" s="59"/>
      <c r="B1374" s="59"/>
      <c r="C1374" s="59"/>
      <c r="D1374" s="59"/>
      <c r="E1374" s="59"/>
      <c r="F1374" s="59"/>
      <c r="G1374" s="59"/>
      <c r="H1374" s="59"/>
      <c r="I1374" s="59"/>
      <c r="J1374" s="59"/>
      <c r="K1374" s="59"/>
      <c r="L1374" s="59"/>
      <c r="M1374" s="59"/>
      <c r="N1374" s="59"/>
      <c r="O1374" s="59"/>
      <c r="P1374" s="59"/>
      <c r="Q1374" s="59"/>
      <c r="R1374" s="59"/>
      <c r="S1374" s="59"/>
      <c r="T1374" s="59"/>
      <c r="U1374" s="59"/>
      <c r="V1374" s="59"/>
      <c r="W1374" s="59"/>
      <c r="X1374" s="59"/>
    </row>
    <row r="1375" spans="1:24" ht="12.75" customHeight="1" x14ac:dyDescent="0.2">
      <c r="A1375" s="59"/>
      <c r="B1375" s="59"/>
      <c r="C1375" s="59"/>
      <c r="D1375" s="59"/>
      <c r="E1375" s="59"/>
      <c r="F1375" s="59"/>
      <c r="G1375" s="59"/>
      <c r="H1375" s="59"/>
      <c r="I1375" s="59"/>
      <c r="J1375" s="59"/>
      <c r="K1375" s="59"/>
      <c r="L1375" s="59"/>
      <c r="M1375" s="59"/>
      <c r="N1375" s="59"/>
      <c r="O1375" s="59"/>
      <c r="P1375" s="59"/>
      <c r="Q1375" s="59"/>
      <c r="R1375" s="59"/>
      <c r="S1375" s="59"/>
      <c r="T1375" s="59"/>
      <c r="U1375" s="59"/>
      <c r="V1375" s="59"/>
      <c r="W1375" s="59"/>
      <c r="X1375" s="59"/>
    </row>
    <row r="1376" spans="1:24" ht="12.75" customHeight="1" x14ac:dyDescent="0.2">
      <c r="A1376" s="59"/>
      <c r="B1376" s="59"/>
      <c r="C1376" s="59"/>
      <c r="D1376" s="59"/>
      <c r="E1376" s="59"/>
      <c r="F1376" s="59"/>
      <c r="G1376" s="59"/>
      <c r="H1376" s="59"/>
      <c r="I1376" s="59"/>
      <c r="J1376" s="59"/>
      <c r="K1376" s="59"/>
      <c r="L1376" s="59"/>
      <c r="M1376" s="59"/>
      <c r="N1376" s="59"/>
      <c r="O1376" s="59"/>
      <c r="P1376" s="59"/>
      <c r="Q1376" s="59"/>
      <c r="R1376" s="59"/>
      <c r="S1376" s="59"/>
      <c r="T1376" s="59"/>
      <c r="U1376" s="59"/>
      <c r="V1376" s="59"/>
      <c r="W1376" s="59"/>
      <c r="X1376" s="59"/>
    </row>
    <row r="1377" spans="1:24" ht="12.75" customHeight="1" x14ac:dyDescent="0.2">
      <c r="A1377" s="59"/>
      <c r="B1377" s="59"/>
      <c r="C1377" s="59"/>
      <c r="D1377" s="59"/>
      <c r="E1377" s="59"/>
      <c r="F1377" s="59"/>
      <c r="G1377" s="59"/>
      <c r="H1377" s="59"/>
      <c r="I1377" s="59"/>
      <c r="J1377" s="59"/>
      <c r="K1377" s="59"/>
      <c r="L1377" s="59"/>
      <c r="M1377" s="59"/>
      <c r="N1377" s="59"/>
      <c r="O1377" s="59"/>
      <c r="P1377" s="59"/>
      <c r="Q1377" s="59"/>
      <c r="R1377" s="59"/>
      <c r="S1377" s="59"/>
      <c r="T1377" s="59"/>
      <c r="U1377" s="59"/>
      <c r="V1377" s="59"/>
      <c r="W1377" s="59"/>
      <c r="X1377" s="59"/>
    </row>
    <row r="1378" spans="1:24" ht="12.75" customHeight="1" x14ac:dyDescent="0.2">
      <c r="A1378" s="59"/>
      <c r="B1378" s="59"/>
      <c r="C1378" s="59"/>
      <c r="D1378" s="59"/>
      <c r="E1378" s="59"/>
      <c r="F1378" s="59"/>
      <c r="G1378" s="59"/>
      <c r="H1378" s="59"/>
      <c r="I1378" s="59"/>
      <c r="J1378" s="59"/>
      <c r="K1378" s="59"/>
      <c r="L1378" s="59"/>
      <c r="M1378" s="59"/>
      <c r="N1378" s="59"/>
      <c r="O1378" s="59"/>
      <c r="P1378" s="59"/>
      <c r="Q1378" s="59"/>
      <c r="R1378" s="59"/>
      <c r="S1378" s="59"/>
      <c r="T1378" s="59"/>
      <c r="U1378" s="59"/>
      <c r="V1378" s="59"/>
      <c r="W1378" s="59"/>
      <c r="X1378" s="59"/>
    </row>
    <row r="1379" spans="1:24" ht="12.75" customHeight="1" x14ac:dyDescent="0.2">
      <c r="A1379" s="59"/>
      <c r="B1379" s="59"/>
      <c r="C1379" s="59"/>
      <c r="D1379" s="59"/>
      <c r="E1379" s="59"/>
      <c r="F1379" s="59"/>
      <c r="G1379" s="59"/>
      <c r="H1379" s="59"/>
      <c r="I1379" s="59"/>
      <c r="J1379" s="59"/>
      <c r="K1379" s="59"/>
      <c r="L1379" s="59"/>
      <c r="M1379" s="59"/>
      <c r="N1379" s="59"/>
      <c r="O1379" s="59"/>
      <c r="P1379" s="59"/>
      <c r="Q1379" s="59"/>
      <c r="R1379" s="59"/>
      <c r="S1379" s="59"/>
      <c r="T1379" s="59"/>
      <c r="U1379" s="59"/>
      <c r="V1379" s="59"/>
      <c r="W1379" s="59"/>
      <c r="X1379" s="59"/>
    </row>
    <row r="1380" spans="1:24" ht="12.75" customHeight="1" x14ac:dyDescent="0.2">
      <c r="A1380" s="59"/>
      <c r="B1380" s="59"/>
      <c r="C1380" s="59"/>
      <c r="D1380" s="59"/>
      <c r="E1380" s="59"/>
      <c r="F1380" s="59"/>
      <c r="G1380" s="59"/>
      <c r="H1380" s="59"/>
      <c r="I1380" s="59"/>
      <c r="J1380" s="59"/>
      <c r="K1380" s="59"/>
      <c r="L1380" s="59"/>
      <c r="M1380" s="59"/>
      <c r="N1380" s="59"/>
      <c r="O1380" s="59"/>
      <c r="P1380" s="59"/>
      <c r="Q1380" s="59"/>
      <c r="R1380" s="59"/>
      <c r="S1380" s="59"/>
      <c r="T1380" s="59"/>
      <c r="U1380" s="59"/>
      <c r="V1380" s="59"/>
      <c r="W1380" s="59"/>
      <c r="X1380" s="59"/>
    </row>
    <row r="1381" spans="1:24" ht="12.75" customHeight="1" x14ac:dyDescent="0.2">
      <c r="A1381" s="59"/>
      <c r="B1381" s="59"/>
      <c r="C1381" s="59"/>
      <c r="D1381" s="59"/>
      <c r="E1381" s="59"/>
      <c r="F1381" s="59"/>
      <c r="G1381" s="59"/>
      <c r="H1381" s="59"/>
      <c r="I1381" s="59"/>
      <c r="J1381" s="59"/>
      <c r="K1381" s="59"/>
      <c r="L1381" s="59"/>
      <c r="M1381" s="59"/>
      <c r="N1381" s="59"/>
      <c r="O1381" s="59"/>
      <c r="P1381" s="59"/>
      <c r="Q1381" s="59"/>
      <c r="R1381" s="59"/>
      <c r="S1381" s="59"/>
      <c r="T1381" s="59"/>
      <c r="U1381" s="59"/>
      <c r="V1381" s="59"/>
      <c r="W1381" s="59"/>
      <c r="X1381" s="59"/>
    </row>
    <row r="1382" spans="1:24" ht="12.75" customHeight="1" x14ac:dyDescent="0.2">
      <c r="A1382" s="59"/>
      <c r="B1382" s="59"/>
      <c r="C1382" s="59"/>
      <c r="D1382" s="59"/>
      <c r="E1382" s="59"/>
      <c r="F1382" s="59"/>
      <c r="G1382" s="59"/>
      <c r="H1382" s="59"/>
      <c r="I1382" s="59"/>
      <c r="J1382" s="59"/>
      <c r="K1382" s="59"/>
      <c r="L1382" s="59"/>
      <c r="M1382" s="59"/>
      <c r="N1382" s="59"/>
      <c r="O1382" s="59"/>
      <c r="P1382" s="59"/>
      <c r="Q1382" s="59"/>
      <c r="R1382" s="59"/>
      <c r="S1382" s="59"/>
      <c r="T1382" s="59"/>
      <c r="U1382" s="59"/>
      <c r="V1382" s="59"/>
      <c r="W1382" s="59"/>
      <c r="X1382" s="59"/>
    </row>
    <row r="1383" spans="1:24" ht="12.75" customHeight="1" x14ac:dyDescent="0.2">
      <c r="A1383" s="59"/>
      <c r="B1383" s="59"/>
      <c r="C1383" s="59"/>
      <c r="D1383" s="59"/>
      <c r="E1383" s="59"/>
      <c r="F1383" s="59"/>
      <c r="G1383" s="59"/>
      <c r="H1383" s="59"/>
      <c r="I1383" s="59"/>
      <c r="J1383" s="59"/>
      <c r="K1383" s="59"/>
      <c r="L1383" s="59"/>
      <c r="M1383" s="59"/>
      <c r="N1383" s="59"/>
      <c r="O1383" s="59"/>
      <c r="P1383" s="59"/>
      <c r="Q1383" s="59"/>
      <c r="R1383" s="59"/>
      <c r="S1383" s="59"/>
      <c r="T1383" s="59"/>
      <c r="U1383" s="59"/>
      <c r="V1383" s="59"/>
      <c r="W1383" s="59"/>
      <c r="X1383" s="59"/>
    </row>
    <row r="1384" spans="1:24" ht="12.75" customHeight="1" x14ac:dyDescent="0.2">
      <c r="A1384" s="59"/>
      <c r="B1384" s="59"/>
      <c r="C1384" s="59"/>
      <c r="D1384" s="59"/>
      <c r="E1384" s="59"/>
      <c r="F1384" s="59"/>
      <c r="G1384" s="59"/>
      <c r="H1384" s="59"/>
      <c r="I1384" s="59"/>
      <c r="J1384" s="59"/>
      <c r="K1384" s="59"/>
      <c r="L1384" s="59"/>
      <c r="M1384" s="59"/>
      <c r="N1384" s="59"/>
      <c r="O1384" s="59"/>
      <c r="P1384" s="59"/>
      <c r="Q1384" s="59"/>
      <c r="R1384" s="59"/>
      <c r="S1384" s="59"/>
      <c r="T1384" s="59"/>
      <c r="U1384" s="59"/>
      <c r="V1384" s="59"/>
      <c r="W1384" s="59"/>
      <c r="X1384" s="59"/>
    </row>
    <row r="1385" spans="1:24" ht="12.75" customHeight="1" x14ac:dyDescent="0.2">
      <c r="A1385" s="59"/>
      <c r="B1385" s="59"/>
      <c r="C1385" s="59"/>
      <c r="D1385" s="59"/>
      <c r="E1385" s="59"/>
      <c r="F1385" s="59"/>
      <c r="G1385" s="59"/>
      <c r="H1385" s="59"/>
      <c r="I1385" s="59"/>
      <c r="J1385" s="59"/>
      <c r="K1385" s="59"/>
      <c r="L1385" s="59"/>
      <c r="M1385" s="59"/>
      <c r="N1385" s="59"/>
      <c r="O1385" s="59"/>
      <c r="P1385" s="59"/>
      <c r="Q1385" s="59"/>
      <c r="R1385" s="59"/>
      <c r="S1385" s="59"/>
      <c r="T1385" s="59"/>
      <c r="U1385" s="59"/>
      <c r="V1385" s="59"/>
      <c r="W1385" s="59"/>
      <c r="X1385" s="59"/>
    </row>
    <row r="1386" spans="1:24" ht="12.75" customHeight="1" x14ac:dyDescent="0.2">
      <c r="A1386" s="59"/>
      <c r="B1386" s="59"/>
      <c r="C1386" s="59"/>
      <c r="D1386" s="59"/>
      <c r="E1386" s="59"/>
      <c r="F1386" s="59"/>
      <c r="G1386" s="59"/>
      <c r="H1386" s="59"/>
      <c r="I1386" s="59"/>
      <c r="J1386" s="59"/>
      <c r="K1386" s="59"/>
      <c r="L1386" s="59"/>
      <c r="M1386" s="59"/>
      <c r="N1386" s="59"/>
      <c r="O1386" s="59"/>
      <c r="P1386" s="59"/>
      <c r="Q1386" s="59"/>
      <c r="R1386" s="59"/>
      <c r="S1386" s="59"/>
      <c r="T1386" s="59"/>
      <c r="U1386" s="59"/>
      <c r="V1386" s="59"/>
      <c r="W1386" s="59"/>
      <c r="X1386" s="59"/>
    </row>
    <row r="1387" spans="1:24" ht="12.75" customHeight="1" x14ac:dyDescent="0.2">
      <c r="A1387" s="59"/>
      <c r="B1387" s="59"/>
      <c r="C1387" s="59"/>
      <c r="D1387" s="59"/>
      <c r="E1387" s="59"/>
      <c r="F1387" s="59"/>
      <c r="G1387" s="59"/>
      <c r="H1387" s="59"/>
      <c r="I1387" s="59"/>
      <c r="J1387" s="59"/>
      <c r="K1387" s="59"/>
      <c r="L1387" s="59"/>
      <c r="M1387" s="59"/>
      <c r="N1387" s="59"/>
      <c r="O1387" s="59"/>
      <c r="P1387" s="59"/>
      <c r="Q1387" s="59"/>
      <c r="R1387" s="59"/>
      <c r="S1387" s="59"/>
      <c r="T1387" s="59"/>
      <c r="U1387" s="59"/>
      <c r="V1387" s="59"/>
      <c r="W1387" s="59"/>
      <c r="X1387" s="59"/>
    </row>
    <row r="1388" spans="1:24" ht="12.75" customHeight="1" x14ac:dyDescent="0.2">
      <c r="A1388" s="59"/>
      <c r="B1388" s="59"/>
      <c r="C1388" s="59"/>
      <c r="D1388" s="59"/>
      <c r="E1388" s="59"/>
      <c r="F1388" s="59"/>
      <c r="G1388" s="59"/>
      <c r="H1388" s="59"/>
      <c r="I1388" s="59"/>
      <c r="J1388" s="59"/>
      <c r="K1388" s="59"/>
      <c r="L1388" s="59"/>
      <c r="M1388" s="59"/>
      <c r="N1388" s="59"/>
      <c r="O1388" s="59"/>
      <c r="P1388" s="59"/>
      <c r="Q1388" s="59"/>
      <c r="R1388" s="59"/>
      <c r="S1388" s="59"/>
      <c r="T1388" s="59"/>
      <c r="U1388" s="59"/>
      <c r="V1388" s="59"/>
      <c r="W1388" s="59"/>
      <c r="X1388" s="59"/>
    </row>
    <row r="1389" spans="1:24" ht="12.75" customHeight="1" x14ac:dyDescent="0.2">
      <c r="A1389" s="59"/>
      <c r="B1389" s="59"/>
      <c r="C1389" s="59"/>
      <c r="D1389" s="59"/>
      <c r="E1389" s="59"/>
      <c r="F1389" s="59"/>
      <c r="G1389" s="59"/>
      <c r="H1389" s="59"/>
      <c r="I1389" s="59"/>
      <c r="J1389" s="59"/>
      <c r="K1389" s="59"/>
      <c r="L1389" s="59"/>
      <c r="M1389" s="59"/>
      <c r="N1389" s="59"/>
      <c r="O1389" s="59"/>
      <c r="P1389" s="59"/>
      <c r="Q1389" s="59"/>
      <c r="R1389" s="59"/>
      <c r="S1389" s="59"/>
      <c r="T1389" s="59"/>
      <c r="U1389" s="59"/>
      <c r="V1389" s="59"/>
      <c r="W1389" s="59"/>
      <c r="X1389" s="59"/>
    </row>
    <row r="1390" spans="1:24" ht="12.75" customHeight="1" x14ac:dyDescent="0.2">
      <c r="A1390" s="59"/>
      <c r="B1390" s="59"/>
      <c r="C1390" s="59"/>
      <c r="D1390" s="59"/>
      <c r="E1390" s="59"/>
      <c r="F1390" s="59"/>
      <c r="G1390" s="59"/>
      <c r="H1390" s="59"/>
      <c r="I1390" s="59"/>
      <c r="J1390" s="59"/>
      <c r="K1390" s="59"/>
      <c r="L1390" s="59"/>
      <c r="M1390" s="59"/>
      <c r="N1390" s="59"/>
      <c r="O1390" s="59"/>
      <c r="P1390" s="59"/>
      <c r="Q1390" s="59"/>
      <c r="R1390" s="59"/>
      <c r="S1390" s="59"/>
      <c r="T1390" s="59"/>
      <c r="U1390" s="59"/>
      <c r="V1390" s="59"/>
      <c r="W1390" s="59"/>
      <c r="X1390" s="59"/>
    </row>
    <row r="1391" spans="1:24" ht="12.75" customHeight="1" x14ac:dyDescent="0.2">
      <c r="A1391" s="59"/>
      <c r="B1391" s="59"/>
      <c r="C1391" s="59"/>
      <c r="D1391" s="59"/>
      <c r="E1391" s="59"/>
      <c r="F1391" s="59"/>
      <c r="G1391" s="59"/>
      <c r="H1391" s="59"/>
      <c r="I1391" s="59"/>
      <c r="J1391" s="59"/>
      <c r="K1391" s="59"/>
      <c r="L1391" s="59"/>
      <c r="M1391" s="59"/>
      <c r="N1391" s="59"/>
      <c r="O1391" s="59"/>
      <c r="P1391" s="59"/>
      <c r="Q1391" s="59"/>
      <c r="R1391" s="59"/>
      <c r="S1391" s="59"/>
      <c r="T1391" s="59"/>
      <c r="U1391" s="59"/>
      <c r="V1391" s="59"/>
      <c r="W1391" s="59"/>
      <c r="X1391" s="59"/>
    </row>
    <row r="1392" spans="1:24" ht="12.75" customHeight="1" x14ac:dyDescent="0.2">
      <c r="A1392" s="59"/>
      <c r="B1392" s="59"/>
      <c r="C1392" s="59"/>
      <c r="D1392" s="59"/>
      <c r="E1392" s="59"/>
      <c r="F1392" s="59"/>
      <c r="G1392" s="59"/>
      <c r="H1392" s="59"/>
      <c r="I1392" s="59"/>
      <c r="J1392" s="59"/>
      <c r="K1392" s="59"/>
      <c r="L1392" s="59"/>
      <c r="M1392" s="59"/>
      <c r="N1392" s="59"/>
      <c r="O1392" s="59"/>
      <c r="P1392" s="59"/>
      <c r="Q1392" s="59"/>
      <c r="R1392" s="59"/>
      <c r="S1392" s="59"/>
      <c r="T1392" s="59"/>
      <c r="U1392" s="59"/>
      <c r="V1392" s="59"/>
      <c r="W1392" s="59"/>
      <c r="X1392" s="59"/>
    </row>
    <row r="1393" spans="1:24" ht="12.75" customHeight="1" x14ac:dyDescent="0.2">
      <c r="A1393" s="59"/>
      <c r="B1393" s="59"/>
      <c r="C1393" s="59"/>
      <c r="D1393" s="59"/>
      <c r="E1393" s="59"/>
      <c r="F1393" s="59"/>
      <c r="G1393" s="59"/>
      <c r="H1393" s="59"/>
      <c r="I1393" s="59"/>
      <c r="J1393" s="59"/>
      <c r="K1393" s="59"/>
      <c r="L1393" s="59"/>
      <c r="M1393" s="59"/>
      <c r="N1393" s="59"/>
      <c r="O1393" s="59"/>
      <c r="P1393" s="59"/>
      <c r="Q1393" s="59"/>
      <c r="R1393" s="59"/>
      <c r="S1393" s="59"/>
      <c r="T1393" s="59"/>
      <c r="U1393" s="59"/>
      <c r="V1393" s="59"/>
      <c r="W1393" s="59"/>
      <c r="X1393" s="59"/>
    </row>
    <row r="1394" spans="1:24" ht="12.75" customHeight="1" x14ac:dyDescent="0.2">
      <c r="A1394" s="59"/>
      <c r="B1394" s="59"/>
      <c r="C1394" s="59"/>
      <c r="D1394" s="59"/>
      <c r="E1394" s="59"/>
      <c r="F1394" s="59"/>
      <c r="G1394" s="59"/>
      <c r="H1394" s="59"/>
      <c r="I1394" s="59"/>
      <c r="J1394" s="59"/>
      <c r="K1394" s="59"/>
      <c r="L1394" s="59"/>
      <c r="M1394" s="59"/>
      <c r="N1394" s="59"/>
      <c r="O1394" s="59"/>
      <c r="P1394" s="59"/>
      <c r="Q1394" s="59"/>
      <c r="R1394" s="59"/>
      <c r="S1394" s="59"/>
      <c r="T1394" s="59"/>
      <c r="U1394" s="59"/>
      <c r="V1394" s="59"/>
      <c r="W1394" s="59"/>
      <c r="X1394" s="59"/>
    </row>
    <row r="1395" spans="1:24" ht="12.75" customHeight="1" x14ac:dyDescent="0.2">
      <c r="A1395" s="59"/>
      <c r="B1395" s="59"/>
      <c r="C1395" s="59"/>
      <c r="D1395" s="59"/>
      <c r="E1395" s="59"/>
      <c r="F1395" s="59"/>
      <c r="G1395" s="59"/>
      <c r="H1395" s="59"/>
      <c r="I1395" s="59"/>
      <c r="J1395" s="59"/>
      <c r="K1395" s="59"/>
      <c r="L1395" s="59"/>
      <c r="M1395" s="59"/>
      <c r="N1395" s="59"/>
      <c r="O1395" s="59"/>
      <c r="P1395" s="59"/>
      <c r="Q1395" s="59"/>
      <c r="R1395" s="59"/>
      <c r="S1395" s="59"/>
      <c r="T1395" s="59"/>
      <c r="U1395" s="59"/>
      <c r="V1395" s="59"/>
      <c r="W1395" s="59"/>
      <c r="X1395" s="59"/>
    </row>
    <row r="1396" spans="1:24" ht="12.75" customHeight="1" x14ac:dyDescent="0.2">
      <c r="A1396" s="59"/>
      <c r="B1396" s="59"/>
      <c r="C1396" s="59"/>
      <c r="D1396" s="59"/>
      <c r="E1396" s="59"/>
      <c r="F1396" s="59"/>
      <c r="G1396" s="59"/>
      <c r="H1396" s="59"/>
      <c r="I1396" s="59"/>
      <c r="J1396" s="59"/>
      <c r="K1396" s="59"/>
      <c r="L1396" s="59"/>
      <c r="M1396" s="59"/>
      <c r="N1396" s="59"/>
      <c r="O1396" s="59"/>
      <c r="P1396" s="59"/>
      <c r="Q1396" s="59"/>
      <c r="R1396" s="59"/>
      <c r="S1396" s="59"/>
      <c r="T1396" s="59"/>
      <c r="U1396" s="59"/>
      <c r="V1396" s="59"/>
      <c r="W1396" s="59"/>
      <c r="X1396" s="59"/>
    </row>
    <row r="1397" spans="1:24" ht="12.75" customHeight="1" x14ac:dyDescent="0.2">
      <c r="A1397" s="59"/>
      <c r="B1397" s="59"/>
      <c r="C1397" s="59"/>
      <c r="D1397" s="59"/>
      <c r="E1397" s="59"/>
      <c r="F1397" s="59"/>
      <c r="G1397" s="59"/>
      <c r="H1397" s="59"/>
      <c r="I1397" s="59"/>
      <c r="J1397" s="59"/>
      <c r="K1397" s="59"/>
      <c r="L1397" s="59"/>
      <c r="M1397" s="59"/>
      <c r="N1397" s="59"/>
      <c r="O1397" s="59"/>
      <c r="P1397" s="59"/>
      <c r="Q1397" s="59"/>
      <c r="R1397" s="59"/>
      <c r="S1397" s="59"/>
      <c r="T1397" s="59"/>
      <c r="U1397" s="59"/>
      <c r="V1397" s="59"/>
      <c r="W1397" s="59"/>
      <c r="X1397" s="59"/>
    </row>
    <row r="1398" spans="1:24" ht="12.75" customHeight="1" x14ac:dyDescent="0.2">
      <c r="A1398" s="59"/>
      <c r="B1398" s="59"/>
      <c r="C1398" s="59"/>
      <c r="D1398" s="59"/>
      <c r="E1398" s="59"/>
      <c r="F1398" s="59"/>
      <c r="G1398" s="59"/>
      <c r="H1398" s="59"/>
      <c r="I1398" s="59"/>
      <c r="J1398" s="59"/>
      <c r="K1398" s="59"/>
      <c r="L1398" s="59"/>
      <c r="M1398" s="59"/>
      <c r="N1398" s="59"/>
      <c r="O1398" s="59"/>
      <c r="P1398" s="59"/>
      <c r="Q1398" s="59"/>
      <c r="R1398" s="59"/>
      <c r="S1398" s="59"/>
      <c r="T1398" s="59"/>
      <c r="U1398" s="59"/>
      <c r="V1398" s="59"/>
      <c r="W1398" s="59"/>
      <c r="X1398" s="59"/>
    </row>
    <row r="1399" spans="1:24" ht="12.75" customHeight="1" x14ac:dyDescent="0.2">
      <c r="A1399" s="59"/>
      <c r="B1399" s="59"/>
      <c r="C1399" s="59"/>
      <c r="D1399" s="59"/>
      <c r="E1399" s="59"/>
      <c r="F1399" s="59"/>
      <c r="G1399" s="59"/>
      <c r="H1399" s="59"/>
      <c r="I1399" s="59"/>
      <c r="J1399" s="59"/>
      <c r="K1399" s="59"/>
      <c r="L1399" s="59"/>
      <c r="M1399" s="59"/>
      <c r="N1399" s="59"/>
      <c r="O1399" s="59"/>
      <c r="P1399" s="59"/>
      <c r="Q1399" s="59"/>
      <c r="R1399" s="59"/>
      <c r="S1399" s="59"/>
      <c r="T1399" s="59"/>
      <c r="U1399" s="59"/>
      <c r="V1399" s="59"/>
      <c r="W1399" s="59"/>
      <c r="X1399" s="59"/>
    </row>
    <row r="1400" spans="1:24" ht="12.75" customHeight="1" x14ac:dyDescent="0.2">
      <c r="A1400" s="59"/>
      <c r="B1400" s="59"/>
      <c r="C1400" s="59"/>
      <c r="D1400" s="59"/>
      <c r="E1400" s="59"/>
      <c r="F1400" s="59"/>
      <c r="G1400" s="59"/>
      <c r="H1400" s="59"/>
      <c r="I1400" s="59"/>
      <c r="J1400" s="59"/>
      <c r="K1400" s="59"/>
      <c r="L1400" s="59"/>
      <c r="M1400" s="59"/>
      <c r="N1400" s="59"/>
      <c r="O1400" s="59"/>
      <c r="P1400" s="59"/>
      <c r="Q1400" s="59"/>
      <c r="R1400" s="59"/>
      <c r="S1400" s="59"/>
      <c r="T1400" s="59"/>
      <c r="U1400" s="59"/>
      <c r="V1400" s="59"/>
      <c r="W1400" s="59"/>
      <c r="X1400" s="59"/>
    </row>
    <row r="1401" spans="1:24" ht="12.75" customHeight="1" x14ac:dyDescent="0.2">
      <c r="A1401" s="59"/>
      <c r="B1401" s="59"/>
      <c r="C1401" s="59"/>
      <c r="D1401" s="59"/>
      <c r="E1401" s="59"/>
      <c r="F1401" s="59"/>
      <c r="G1401" s="59"/>
      <c r="H1401" s="59"/>
      <c r="I1401" s="59"/>
      <c r="J1401" s="59"/>
      <c r="K1401" s="59"/>
      <c r="L1401" s="59"/>
      <c r="M1401" s="59"/>
      <c r="N1401" s="59"/>
      <c r="O1401" s="59"/>
      <c r="P1401" s="59"/>
      <c r="Q1401" s="59"/>
      <c r="R1401" s="59"/>
      <c r="S1401" s="59"/>
      <c r="T1401" s="59"/>
      <c r="U1401" s="59"/>
      <c r="V1401" s="59"/>
      <c r="W1401" s="59"/>
      <c r="X1401" s="59"/>
    </row>
    <row r="1402" spans="1:24" ht="12.75" customHeight="1" x14ac:dyDescent="0.2">
      <c r="A1402" s="59"/>
      <c r="B1402" s="59"/>
      <c r="C1402" s="59"/>
      <c r="D1402" s="59"/>
      <c r="E1402" s="59"/>
      <c r="F1402" s="59"/>
      <c r="G1402" s="59"/>
      <c r="H1402" s="59"/>
      <c r="I1402" s="59"/>
      <c r="J1402" s="59"/>
      <c r="K1402" s="59"/>
      <c r="L1402" s="59"/>
      <c r="M1402" s="59"/>
      <c r="N1402" s="59"/>
      <c r="O1402" s="59"/>
      <c r="P1402" s="59"/>
      <c r="Q1402" s="59"/>
      <c r="R1402" s="59"/>
      <c r="S1402" s="59"/>
      <c r="T1402" s="59"/>
      <c r="U1402" s="59"/>
      <c r="V1402" s="59"/>
      <c r="W1402" s="59"/>
      <c r="X1402" s="59"/>
    </row>
    <row r="1403" spans="1:24" ht="12.75" customHeight="1" x14ac:dyDescent="0.2">
      <c r="A1403" s="59"/>
      <c r="B1403" s="59"/>
      <c r="C1403" s="59"/>
      <c r="D1403" s="59"/>
      <c r="E1403" s="59"/>
      <c r="F1403" s="59"/>
      <c r="G1403" s="59"/>
      <c r="H1403" s="59"/>
      <c r="I1403" s="59"/>
      <c r="J1403" s="59"/>
      <c r="K1403" s="59"/>
      <c r="L1403" s="59"/>
      <c r="M1403" s="59"/>
      <c r="N1403" s="59"/>
      <c r="O1403" s="59"/>
      <c r="P1403" s="59"/>
      <c r="Q1403" s="59"/>
      <c r="R1403" s="59"/>
      <c r="S1403" s="59"/>
      <c r="T1403" s="59"/>
      <c r="U1403" s="59"/>
      <c r="V1403" s="59"/>
      <c r="W1403" s="59"/>
      <c r="X1403" s="59"/>
    </row>
    <row r="1404" spans="1:24" ht="12.75" customHeight="1" x14ac:dyDescent="0.2">
      <c r="A1404" s="59"/>
      <c r="B1404" s="59"/>
      <c r="C1404" s="59"/>
      <c r="D1404" s="59"/>
      <c r="E1404" s="59"/>
      <c r="F1404" s="59"/>
      <c r="G1404" s="59"/>
      <c r="H1404" s="59"/>
      <c r="I1404" s="59"/>
      <c r="J1404" s="59"/>
      <c r="K1404" s="59"/>
      <c r="L1404" s="59"/>
      <c r="M1404" s="59"/>
      <c r="N1404" s="59"/>
      <c r="O1404" s="59"/>
      <c r="P1404" s="59"/>
      <c r="Q1404" s="59"/>
      <c r="R1404" s="59"/>
      <c r="S1404" s="59"/>
      <c r="T1404" s="59"/>
      <c r="U1404" s="59"/>
      <c r="V1404" s="59"/>
      <c r="W1404" s="59"/>
      <c r="X1404" s="59"/>
    </row>
    <row r="1405" spans="1:24" ht="12.75" customHeight="1" x14ac:dyDescent="0.2">
      <c r="A1405" s="59"/>
      <c r="B1405" s="59"/>
      <c r="C1405" s="59"/>
      <c r="D1405" s="59"/>
      <c r="E1405" s="59"/>
      <c r="F1405" s="59"/>
      <c r="G1405" s="59"/>
      <c r="H1405" s="59"/>
      <c r="I1405" s="59"/>
      <c r="J1405" s="59"/>
      <c r="K1405" s="59"/>
      <c r="L1405" s="59"/>
      <c r="M1405" s="59"/>
      <c r="N1405" s="59"/>
      <c r="O1405" s="59"/>
      <c r="P1405" s="59"/>
      <c r="Q1405" s="59"/>
      <c r="R1405" s="59"/>
      <c r="S1405" s="59"/>
      <c r="T1405" s="59"/>
      <c r="U1405" s="59"/>
      <c r="V1405" s="59"/>
      <c r="W1405" s="59"/>
      <c r="X1405" s="59"/>
    </row>
    <row r="1406" spans="1:24" ht="12.75" customHeight="1" x14ac:dyDescent="0.2">
      <c r="A1406" s="59"/>
      <c r="B1406" s="59"/>
      <c r="C1406" s="59"/>
      <c r="D1406" s="59"/>
      <c r="E1406" s="59"/>
      <c r="F1406" s="59"/>
      <c r="G1406" s="59"/>
      <c r="H1406" s="59"/>
      <c r="I1406" s="59"/>
      <c r="J1406" s="59"/>
      <c r="K1406" s="59"/>
      <c r="L1406" s="59"/>
      <c r="M1406" s="59"/>
      <c r="N1406" s="59"/>
      <c r="O1406" s="59"/>
      <c r="P1406" s="59"/>
      <c r="Q1406" s="59"/>
      <c r="R1406" s="59"/>
      <c r="S1406" s="59"/>
      <c r="T1406" s="59"/>
      <c r="U1406" s="59"/>
      <c r="V1406" s="59"/>
      <c r="W1406" s="59"/>
      <c r="X1406" s="59"/>
    </row>
    <row r="1407" spans="1:24" ht="12.75" customHeight="1" x14ac:dyDescent="0.2">
      <c r="A1407" s="59"/>
      <c r="B1407" s="59"/>
      <c r="C1407" s="59"/>
      <c r="D1407" s="59"/>
      <c r="E1407" s="59"/>
      <c r="F1407" s="59"/>
      <c r="G1407" s="59"/>
      <c r="H1407" s="59"/>
      <c r="I1407" s="59"/>
      <c r="J1407" s="59"/>
      <c r="K1407" s="59"/>
      <c r="L1407" s="59"/>
      <c r="M1407" s="59"/>
      <c r="N1407" s="59"/>
      <c r="O1407" s="59"/>
      <c r="P1407" s="59"/>
      <c r="Q1407" s="59"/>
      <c r="R1407" s="59"/>
      <c r="S1407" s="59"/>
      <c r="T1407" s="59"/>
      <c r="U1407" s="59"/>
      <c r="V1407" s="59"/>
      <c r="W1407" s="59"/>
      <c r="X1407" s="59"/>
    </row>
    <row r="1408" spans="1:24" ht="12.75" customHeight="1" x14ac:dyDescent="0.2">
      <c r="A1408" s="59"/>
      <c r="B1408" s="59"/>
      <c r="C1408" s="59"/>
      <c r="D1408" s="59"/>
      <c r="E1408" s="59"/>
      <c r="F1408" s="59"/>
      <c r="G1408" s="59"/>
      <c r="H1408" s="59"/>
      <c r="I1408" s="59"/>
      <c r="J1408" s="59"/>
      <c r="K1408" s="59"/>
      <c r="L1408" s="59"/>
      <c r="M1408" s="59"/>
      <c r="N1408" s="59"/>
      <c r="O1408" s="59"/>
      <c r="P1408" s="59"/>
      <c r="Q1408" s="59"/>
      <c r="R1408" s="59"/>
      <c r="S1408" s="59"/>
      <c r="T1408" s="59"/>
      <c r="U1408" s="59"/>
      <c r="V1408" s="59"/>
      <c r="W1408" s="59"/>
      <c r="X1408" s="59"/>
    </row>
    <row r="1409" spans="1:24" ht="12.75" customHeight="1" x14ac:dyDescent="0.2">
      <c r="A1409" s="59"/>
      <c r="B1409" s="59"/>
      <c r="C1409" s="59"/>
      <c r="D1409" s="59"/>
      <c r="E1409" s="59"/>
      <c r="F1409" s="59"/>
      <c r="G1409" s="59"/>
      <c r="H1409" s="59"/>
      <c r="I1409" s="59"/>
      <c r="J1409" s="59"/>
      <c r="K1409" s="59"/>
      <c r="L1409" s="59"/>
      <c r="M1409" s="59"/>
      <c r="N1409" s="59"/>
      <c r="O1409" s="59"/>
      <c r="P1409" s="59"/>
      <c r="Q1409" s="59"/>
      <c r="R1409" s="59"/>
      <c r="S1409" s="59"/>
      <c r="T1409" s="59"/>
      <c r="U1409" s="59"/>
      <c r="V1409" s="59"/>
      <c r="W1409" s="59"/>
      <c r="X1409" s="59"/>
    </row>
    <row r="1410" spans="1:24" ht="12.75" customHeight="1" x14ac:dyDescent="0.2">
      <c r="A1410" s="59"/>
      <c r="B1410" s="59"/>
      <c r="C1410" s="59"/>
      <c r="D1410" s="59"/>
      <c r="E1410" s="59"/>
      <c r="F1410" s="59"/>
      <c r="G1410" s="59"/>
      <c r="H1410" s="59"/>
      <c r="I1410" s="59"/>
      <c r="J1410" s="59"/>
      <c r="K1410" s="59"/>
      <c r="L1410" s="59"/>
      <c r="M1410" s="59"/>
      <c r="N1410" s="59"/>
      <c r="O1410" s="59"/>
      <c r="P1410" s="59"/>
      <c r="Q1410" s="59"/>
      <c r="R1410" s="59"/>
      <c r="S1410" s="59"/>
      <c r="T1410" s="59"/>
      <c r="U1410" s="59"/>
      <c r="V1410" s="59"/>
      <c r="W1410" s="59"/>
      <c r="X1410" s="59"/>
    </row>
    <row r="1411" spans="1:24" ht="12.75" customHeight="1" x14ac:dyDescent="0.2">
      <c r="A1411" s="59"/>
      <c r="B1411" s="59"/>
      <c r="C1411" s="59"/>
      <c r="D1411" s="59"/>
      <c r="E1411" s="59"/>
      <c r="F1411" s="59"/>
      <c r="G1411" s="59"/>
      <c r="H1411" s="59"/>
      <c r="I1411" s="59"/>
      <c r="J1411" s="59"/>
      <c r="K1411" s="59"/>
      <c r="L1411" s="59"/>
      <c r="M1411" s="59"/>
      <c r="N1411" s="59"/>
      <c r="O1411" s="59"/>
      <c r="P1411" s="59"/>
      <c r="Q1411" s="59"/>
      <c r="R1411" s="59"/>
      <c r="S1411" s="59"/>
      <c r="T1411" s="59"/>
      <c r="U1411" s="59"/>
      <c r="V1411" s="59"/>
      <c r="W1411" s="59"/>
      <c r="X1411" s="59"/>
    </row>
    <row r="1412" spans="1:24" ht="12.75" customHeight="1" x14ac:dyDescent="0.2">
      <c r="A1412" s="59"/>
      <c r="B1412" s="59"/>
      <c r="C1412" s="59"/>
      <c r="D1412" s="59"/>
      <c r="E1412" s="59"/>
      <c r="F1412" s="59"/>
      <c r="G1412" s="59"/>
      <c r="H1412" s="59"/>
      <c r="I1412" s="59"/>
      <c r="J1412" s="59"/>
      <c r="K1412" s="59"/>
      <c r="L1412" s="59"/>
      <c r="M1412" s="59"/>
      <c r="N1412" s="59"/>
      <c r="O1412" s="59"/>
      <c r="P1412" s="59"/>
      <c r="Q1412" s="59"/>
      <c r="R1412" s="59"/>
      <c r="S1412" s="59"/>
      <c r="T1412" s="59"/>
      <c r="U1412" s="59"/>
      <c r="V1412" s="59"/>
      <c r="W1412" s="59"/>
      <c r="X1412" s="59"/>
    </row>
    <row r="1413" spans="1:24" ht="12.75" customHeight="1" x14ac:dyDescent="0.2">
      <c r="A1413" s="59"/>
      <c r="B1413" s="59"/>
      <c r="C1413" s="59"/>
      <c r="D1413" s="59"/>
      <c r="E1413" s="59"/>
      <c r="F1413" s="59"/>
      <c r="G1413" s="59"/>
      <c r="H1413" s="59"/>
      <c r="I1413" s="59"/>
      <c r="J1413" s="59"/>
      <c r="K1413" s="59"/>
      <c r="L1413" s="59"/>
      <c r="M1413" s="59"/>
      <c r="N1413" s="59"/>
      <c r="O1413" s="59"/>
      <c r="P1413" s="59"/>
      <c r="Q1413" s="59"/>
      <c r="R1413" s="59"/>
      <c r="S1413" s="59"/>
      <c r="T1413" s="59"/>
      <c r="U1413" s="59"/>
      <c r="V1413" s="59"/>
      <c r="W1413" s="59"/>
      <c r="X1413" s="59"/>
    </row>
    <row r="1414" spans="1:24" ht="12.75" customHeight="1" x14ac:dyDescent="0.2">
      <c r="A1414" s="59"/>
      <c r="B1414" s="59"/>
      <c r="C1414" s="59"/>
      <c r="D1414" s="59"/>
      <c r="E1414" s="59"/>
      <c r="F1414" s="59"/>
      <c r="G1414" s="59"/>
      <c r="H1414" s="59"/>
      <c r="I1414" s="59"/>
      <c r="J1414" s="59"/>
      <c r="K1414" s="59"/>
      <c r="L1414" s="59"/>
      <c r="M1414" s="59"/>
      <c r="N1414" s="59"/>
      <c r="O1414" s="59"/>
      <c r="P1414" s="59"/>
      <c r="Q1414" s="59"/>
      <c r="R1414" s="59"/>
      <c r="S1414" s="59"/>
      <c r="T1414" s="59"/>
      <c r="U1414" s="59"/>
      <c r="V1414" s="59"/>
      <c r="W1414" s="59"/>
      <c r="X1414" s="59"/>
    </row>
    <row r="1415" spans="1:24" ht="12.75" customHeight="1" x14ac:dyDescent="0.2">
      <c r="A1415" s="59"/>
      <c r="B1415" s="59"/>
      <c r="C1415" s="59"/>
      <c r="D1415" s="59"/>
      <c r="E1415" s="59"/>
      <c r="F1415" s="59"/>
      <c r="G1415" s="59"/>
      <c r="H1415" s="59"/>
      <c r="I1415" s="59"/>
      <c r="J1415" s="59"/>
      <c r="K1415" s="59"/>
      <c r="L1415" s="59"/>
      <c r="M1415" s="59"/>
      <c r="N1415" s="59"/>
      <c r="O1415" s="59"/>
      <c r="P1415" s="59"/>
      <c r="Q1415" s="59"/>
      <c r="R1415" s="59"/>
      <c r="S1415" s="59"/>
      <c r="T1415" s="59"/>
      <c r="U1415" s="59"/>
      <c r="V1415" s="59"/>
      <c r="W1415" s="59"/>
      <c r="X1415" s="59"/>
    </row>
    <row r="1416" spans="1:24" ht="12.75" customHeight="1" x14ac:dyDescent="0.2">
      <c r="A1416" s="59"/>
      <c r="B1416" s="59"/>
      <c r="C1416" s="59"/>
      <c r="D1416" s="59"/>
      <c r="E1416" s="59"/>
      <c r="F1416" s="59"/>
      <c r="G1416" s="59"/>
      <c r="H1416" s="59"/>
      <c r="I1416" s="59"/>
      <c r="J1416" s="59"/>
      <c r="K1416" s="59"/>
      <c r="L1416" s="59"/>
      <c r="M1416" s="59"/>
      <c r="N1416" s="59"/>
      <c r="O1416" s="59"/>
      <c r="P1416" s="59"/>
      <c r="Q1416" s="59"/>
      <c r="R1416" s="59"/>
      <c r="S1416" s="59"/>
      <c r="T1416" s="59"/>
      <c r="U1416" s="59"/>
      <c r="V1416" s="59"/>
      <c r="W1416" s="59"/>
      <c r="X1416" s="59"/>
    </row>
    <row r="1417" spans="1:24" ht="12.75" customHeight="1" x14ac:dyDescent="0.2">
      <c r="A1417" s="59"/>
      <c r="B1417" s="59"/>
      <c r="C1417" s="59"/>
      <c r="D1417" s="59"/>
      <c r="E1417" s="59"/>
      <c r="F1417" s="59"/>
      <c r="G1417" s="59"/>
      <c r="H1417" s="59"/>
      <c r="I1417" s="59"/>
      <c r="J1417" s="59"/>
      <c r="K1417" s="59"/>
      <c r="L1417" s="59"/>
      <c r="M1417" s="59"/>
      <c r="N1417" s="59"/>
      <c r="O1417" s="59"/>
      <c r="P1417" s="59"/>
      <c r="Q1417" s="59"/>
      <c r="R1417" s="59"/>
      <c r="S1417" s="59"/>
      <c r="T1417" s="59"/>
      <c r="U1417" s="59"/>
      <c r="V1417" s="59"/>
      <c r="W1417" s="59"/>
      <c r="X1417" s="59"/>
    </row>
    <row r="1418" spans="1:24" ht="12.75" customHeight="1" x14ac:dyDescent="0.2">
      <c r="A1418" s="59"/>
      <c r="B1418" s="59"/>
      <c r="C1418" s="59"/>
      <c r="D1418" s="59"/>
      <c r="E1418" s="59"/>
      <c r="F1418" s="59"/>
      <c r="G1418" s="59"/>
      <c r="H1418" s="59"/>
      <c r="I1418" s="59"/>
      <c r="J1418" s="59"/>
      <c r="K1418" s="59"/>
      <c r="L1418" s="59"/>
      <c r="M1418" s="59"/>
      <c r="N1418" s="59"/>
      <c r="O1418" s="59"/>
      <c r="P1418" s="59"/>
      <c r="Q1418" s="59"/>
      <c r="R1418" s="59"/>
      <c r="S1418" s="59"/>
      <c r="T1418" s="59"/>
      <c r="U1418" s="59"/>
      <c r="V1418" s="59"/>
      <c r="W1418" s="59"/>
      <c r="X1418" s="59"/>
    </row>
    <row r="1419" spans="1:24" ht="12.75" customHeight="1" x14ac:dyDescent="0.2">
      <c r="A1419" s="59"/>
      <c r="B1419" s="59"/>
      <c r="C1419" s="59"/>
      <c r="D1419" s="59"/>
      <c r="E1419" s="59"/>
      <c r="F1419" s="59"/>
      <c r="G1419" s="59"/>
      <c r="H1419" s="59"/>
      <c r="I1419" s="59"/>
      <c r="J1419" s="59"/>
      <c r="K1419" s="59"/>
      <c r="L1419" s="59"/>
      <c r="M1419" s="59"/>
      <c r="N1419" s="59"/>
      <c r="O1419" s="59"/>
      <c r="P1419" s="59"/>
      <c r="Q1419" s="59"/>
      <c r="R1419" s="59"/>
      <c r="S1419" s="59"/>
      <c r="T1419" s="59"/>
      <c r="U1419" s="59"/>
      <c r="V1419" s="59"/>
      <c r="W1419" s="59"/>
      <c r="X1419" s="59"/>
    </row>
    <row r="1420" spans="1:24" ht="12.75" customHeight="1" x14ac:dyDescent="0.2">
      <c r="A1420" s="59"/>
      <c r="B1420" s="59"/>
      <c r="C1420" s="59"/>
      <c r="D1420" s="59"/>
      <c r="E1420" s="59"/>
      <c r="F1420" s="59"/>
      <c r="G1420" s="59"/>
      <c r="H1420" s="59"/>
      <c r="I1420" s="59"/>
      <c r="J1420" s="59"/>
      <c r="K1420" s="59"/>
      <c r="L1420" s="59"/>
      <c r="M1420" s="59"/>
      <c r="N1420" s="59"/>
      <c r="O1420" s="59"/>
      <c r="P1420" s="59"/>
      <c r="Q1420" s="59"/>
      <c r="R1420" s="59"/>
      <c r="S1420" s="59"/>
      <c r="T1420" s="59"/>
      <c r="U1420" s="59"/>
      <c r="V1420" s="59"/>
      <c r="W1420" s="59"/>
      <c r="X1420" s="59"/>
    </row>
    <row r="1421" spans="1:24" ht="12.75" customHeight="1" x14ac:dyDescent="0.2">
      <c r="A1421" s="59"/>
      <c r="B1421" s="59"/>
      <c r="C1421" s="59"/>
      <c r="D1421" s="59"/>
      <c r="E1421" s="59"/>
      <c r="F1421" s="59"/>
      <c r="G1421" s="59"/>
      <c r="H1421" s="59"/>
      <c r="I1421" s="59"/>
      <c r="J1421" s="59"/>
      <c r="K1421" s="59"/>
      <c r="L1421" s="59"/>
      <c r="M1421" s="59"/>
      <c r="N1421" s="59"/>
      <c r="O1421" s="59"/>
      <c r="P1421" s="59"/>
      <c r="Q1421" s="59"/>
      <c r="R1421" s="59"/>
      <c r="S1421" s="59"/>
      <c r="T1421" s="59"/>
      <c r="U1421" s="59"/>
      <c r="V1421" s="59"/>
      <c r="W1421" s="59"/>
      <c r="X1421" s="59"/>
    </row>
    <row r="1422" spans="1:24" ht="12.75" customHeight="1" x14ac:dyDescent="0.2">
      <c r="A1422" s="59"/>
      <c r="B1422" s="59"/>
      <c r="C1422" s="59"/>
      <c r="D1422" s="59"/>
      <c r="E1422" s="59"/>
      <c r="F1422" s="59"/>
      <c r="G1422" s="59"/>
      <c r="H1422" s="59"/>
      <c r="I1422" s="59"/>
      <c r="J1422" s="59"/>
      <c r="K1422" s="59"/>
      <c r="L1422" s="59"/>
      <c r="M1422" s="59"/>
      <c r="N1422" s="59"/>
      <c r="O1422" s="59"/>
      <c r="P1422" s="59"/>
      <c r="Q1422" s="59"/>
      <c r="R1422" s="59"/>
      <c r="S1422" s="59"/>
      <c r="T1422" s="59"/>
      <c r="U1422" s="59"/>
      <c r="V1422" s="59"/>
      <c r="W1422" s="59"/>
      <c r="X1422" s="59"/>
    </row>
    <row r="1423" spans="1:24" ht="12.75" customHeight="1" x14ac:dyDescent="0.2">
      <c r="A1423" s="59"/>
      <c r="B1423" s="59"/>
      <c r="C1423" s="59"/>
      <c r="D1423" s="59"/>
      <c r="E1423" s="59"/>
      <c r="F1423" s="59"/>
      <c r="G1423" s="59"/>
      <c r="H1423" s="59"/>
      <c r="I1423" s="59"/>
      <c r="J1423" s="59"/>
      <c r="K1423" s="59"/>
      <c r="L1423" s="59"/>
      <c r="M1423" s="59"/>
      <c r="N1423" s="59"/>
      <c r="O1423" s="59"/>
      <c r="P1423" s="59"/>
      <c r="Q1423" s="59"/>
      <c r="R1423" s="59"/>
      <c r="S1423" s="59"/>
      <c r="T1423" s="59"/>
      <c r="U1423" s="59"/>
      <c r="V1423" s="59"/>
      <c r="W1423" s="59"/>
      <c r="X1423" s="59"/>
    </row>
    <row r="1424" spans="1:24" ht="12.75" customHeight="1" x14ac:dyDescent="0.2">
      <c r="A1424" s="59"/>
      <c r="B1424" s="59"/>
      <c r="C1424" s="59"/>
      <c r="D1424" s="59"/>
      <c r="E1424" s="59"/>
      <c r="F1424" s="59"/>
      <c r="G1424" s="59"/>
      <c r="H1424" s="59"/>
      <c r="I1424" s="59"/>
      <c r="J1424" s="59"/>
      <c r="K1424" s="59"/>
      <c r="L1424" s="59"/>
      <c r="M1424" s="59"/>
      <c r="N1424" s="59"/>
      <c r="O1424" s="59"/>
      <c r="P1424" s="59"/>
      <c r="Q1424" s="59"/>
      <c r="R1424" s="59"/>
      <c r="S1424" s="59"/>
      <c r="T1424" s="59"/>
      <c r="U1424" s="59"/>
      <c r="V1424" s="59"/>
      <c r="W1424" s="59"/>
      <c r="X1424" s="59"/>
    </row>
    <row r="1425" spans="1:24" ht="12.75" customHeight="1" x14ac:dyDescent="0.2">
      <c r="A1425" s="59"/>
      <c r="B1425" s="59"/>
      <c r="C1425" s="59"/>
      <c r="D1425" s="59"/>
      <c r="E1425" s="59"/>
      <c r="F1425" s="59"/>
      <c r="G1425" s="59"/>
      <c r="H1425" s="59"/>
      <c r="I1425" s="59"/>
      <c r="J1425" s="59"/>
      <c r="K1425" s="59"/>
      <c r="L1425" s="59"/>
      <c r="M1425" s="59"/>
      <c r="N1425" s="59"/>
      <c r="O1425" s="59"/>
      <c r="P1425" s="59"/>
      <c r="Q1425" s="59"/>
      <c r="R1425" s="59"/>
      <c r="S1425" s="59"/>
      <c r="T1425" s="59"/>
      <c r="U1425" s="59"/>
      <c r="V1425" s="59"/>
      <c r="W1425" s="59"/>
      <c r="X1425" s="59"/>
    </row>
    <row r="1426" spans="1:24" ht="12.75" customHeight="1" x14ac:dyDescent="0.2">
      <c r="A1426" s="59"/>
      <c r="B1426" s="59"/>
      <c r="C1426" s="59"/>
      <c r="D1426" s="59"/>
      <c r="E1426" s="59"/>
      <c r="F1426" s="59"/>
      <c r="G1426" s="59"/>
      <c r="H1426" s="59"/>
      <c r="I1426" s="59"/>
      <c r="J1426" s="59"/>
      <c r="K1426" s="59"/>
      <c r="L1426" s="59"/>
      <c r="M1426" s="59"/>
      <c r="N1426" s="59"/>
      <c r="O1426" s="59"/>
      <c r="P1426" s="59"/>
      <c r="Q1426" s="59"/>
      <c r="R1426" s="59"/>
      <c r="S1426" s="59"/>
      <c r="T1426" s="59"/>
      <c r="U1426" s="59"/>
      <c r="V1426" s="59"/>
      <c r="W1426" s="59"/>
      <c r="X1426" s="59"/>
    </row>
    <row r="1427" spans="1:24" ht="12.75" customHeight="1" x14ac:dyDescent="0.2">
      <c r="A1427" s="59"/>
      <c r="B1427" s="59"/>
      <c r="C1427" s="59"/>
      <c r="D1427" s="59"/>
      <c r="E1427" s="59"/>
      <c r="F1427" s="59"/>
      <c r="G1427" s="59"/>
      <c r="H1427" s="59"/>
      <c r="I1427" s="59"/>
      <c r="J1427" s="59"/>
      <c r="K1427" s="59"/>
      <c r="L1427" s="59"/>
      <c r="M1427" s="59"/>
      <c r="N1427" s="59"/>
      <c r="O1427" s="59"/>
      <c r="P1427" s="59"/>
      <c r="Q1427" s="59"/>
      <c r="R1427" s="59"/>
      <c r="S1427" s="59"/>
      <c r="T1427" s="59"/>
      <c r="U1427" s="59"/>
      <c r="V1427" s="59"/>
      <c r="W1427" s="59"/>
      <c r="X1427" s="59"/>
    </row>
    <row r="1428" spans="1:24" ht="12.75" customHeight="1" x14ac:dyDescent="0.2">
      <c r="A1428" s="59"/>
      <c r="B1428" s="59"/>
      <c r="C1428" s="59"/>
      <c r="D1428" s="59"/>
      <c r="E1428" s="59"/>
      <c r="F1428" s="59"/>
      <c r="G1428" s="59"/>
      <c r="H1428" s="59"/>
      <c r="I1428" s="59"/>
      <c r="J1428" s="59"/>
      <c r="K1428" s="59"/>
      <c r="L1428" s="59"/>
      <c r="M1428" s="59"/>
      <c r="N1428" s="59"/>
      <c r="O1428" s="59"/>
      <c r="P1428" s="59"/>
      <c r="Q1428" s="59"/>
      <c r="R1428" s="59"/>
      <c r="S1428" s="59"/>
      <c r="T1428" s="59"/>
      <c r="U1428" s="59"/>
      <c r="V1428" s="59"/>
      <c r="W1428" s="59"/>
      <c r="X1428" s="59"/>
    </row>
    <row r="1429" spans="1:24" ht="12.75" customHeight="1" x14ac:dyDescent="0.2">
      <c r="A1429" s="59"/>
      <c r="B1429" s="59"/>
      <c r="C1429" s="59"/>
      <c r="D1429" s="59"/>
      <c r="E1429" s="59"/>
      <c r="F1429" s="59"/>
      <c r="G1429" s="59"/>
      <c r="H1429" s="59"/>
      <c r="I1429" s="59"/>
      <c r="J1429" s="59"/>
      <c r="K1429" s="59"/>
      <c r="L1429" s="59"/>
      <c r="M1429" s="59"/>
      <c r="N1429" s="59"/>
      <c r="O1429" s="59"/>
      <c r="P1429" s="59"/>
      <c r="Q1429" s="59"/>
      <c r="R1429" s="59"/>
      <c r="S1429" s="59"/>
      <c r="T1429" s="59"/>
      <c r="U1429" s="59"/>
      <c r="V1429" s="59"/>
      <c r="W1429" s="59"/>
      <c r="X1429" s="59"/>
    </row>
    <row r="1430" spans="1:24" ht="12.75" customHeight="1" x14ac:dyDescent="0.2">
      <c r="A1430" s="59"/>
      <c r="B1430" s="59"/>
      <c r="C1430" s="59"/>
      <c r="D1430" s="59"/>
      <c r="E1430" s="59"/>
      <c r="F1430" s="59"/>
      <c r="G1430" s="59"/>
      <c r="H1430" s="59"/>
      <c r="I1430" s="59"/>
      <c r="J1430" s="59"/>
      <c r="K1430" s="59"/>
      <c r="L1430" s="59"/>
      <c r="M1430" s="59"/>
      <c r="N1430" s="59"/>
      <c r="O1430" s="59"/>
      <c r="P1430" s="59"/>
      <c r="Q1430" s="59"/>
      <c r="R1430" s="59"/>
      <c r="S1430" s="59"/>
      <c r="T1430" s="59"/>
      <c r="U1430" s="59"/>
      <c r="V1430" s="59"/>
      <c r="W1430" s="59"/>
      <c r="X1430" s="59"/>
    </row>
    <row r="1431" spans="1:24" ht="12.75" customHeight="1" x14ac:dyDescent="0.2">
      <c r="A1431" s="59"/>
      <c r="B1431" s="59"/>
      <c r="C1431" s="59"/>
      <c r="D1431" s="59"/>
      <c r="E1431" s="59"/>
      <c r="F1431" s="59"/>
      <c r="G1431" s="59"/>
      <c r="H1431" s="59"/>
      <c r="I1431" s="59"/>
      <c r="J1431" s="59"/>
      <c r="K1431" s="59"/>
      <c r="L1431" s="59"/>
      <c r="M1431" s="59"/>
      <c r="N1431" s="59"/>
      <c r="O1431" s="59"/>
      <c r="P1431" s="59"/>
      <c r="Q1431" s="59"/>
      <c r="R1431" s="59"/>
      <c r="S1431" s="59"/>
      <c r="T1431" s="59"/>
      <c r="U1431" s="59"/>
      <c r="V1431" s="59"/>
      <c r="W1431" s="59"/>
      <c r="X1431" s="59"/>
    </row>
    <row r="1432" spans="1:24" ht="12.75" customHeight="1" x14ac:dyDescent="0.2">
      <c r="A1432" s="59"/>
      <c r="B1432" s="59"/>
      <c r="C1432" s="59"/>
      <c r="D1432" s="59"/>
      <c r="E1432" s="59"/>
      <c r="F1432" s="59"/>
      <c r="G1432" s="59"/>
      <c r="H1432" s="59"/>
      <c r="I1432" s="59"/>
      <c r="J1432" s="59"/>
      <c r="K1432" s="59"/>
      <c r="L1432" s="59"/>
      <c r="M1432" s="59"/>
      <c r="N1432" s="59"/>
      <c r="O1432" s="59"/>
      <c r="P1432" s="59"/>
      <c r="Q1432" s="59"/>
      <c r="R1432" s="59"/>
      <c r="S1432" s="59"/>
      <c r="T1432" s="59"/>
      <c r="U1432" s="59"/>
      <c r="V1432" s="59"/>
      <c r="W1432" s="59"/>
      <c r="X1432" s="59"/>
    </row>
    <row r="1433" spans="1:24" ht="12.75" customHeight="1" x14ac:dyDescent="0.2">
      <c r="A1433" s="59"/>
      <c r="B1433" s="59"/>
      <c r="C1433" s="59"/>
      <c r="D1433" s="59"/>
      <c r="E1433" s="59"/>
      <c r="F1433" s="59"/>
      <c r="G1433" s="59"/>
      <c r="H1433" s="59"/>
      <c r="I1433" s="59"/>
      <c r="J1433" s="59"/>
      <c r="K1433" s="59"/>
      <c r="L1433" s="59"/>
      <c r="M1433" s="59"/>
      <c r="N1433" s="59"/>
      <c r="O1433" s="59"/>
      <c r="P1433" s="59"/>
      <c r="Q1433" s="59"/>
      <c r="R1433" s="59"/>
      <c r="S1433" s="59"/>
      <c r="T1433" s="59"/>
      <c r="U1433" s="59"/>
      <c r="V1433" s="59"/>
      <c r="W1433" s="59"/>
      <c r="X1433" s="59"/>
    </row>
    <row r="1434" spans="1:24" ht="12.75" customHeight="1" x14ac:dyDescent="0.2">
      <c r="A1434" s="59"/>
      <c r="B1434" s="59"/>
      <c r="C1434" s="59"/>
      <c r="D1434" s="59"/>
      <c r="E1434" s="59"/>
      <c r="F1434" s="59"/>
      <c r="G1434" s="59"/>
      <c r="H1434" s="59"/>
      <c r="I1434" s="59"/>
      <c r="J1434" s="59"/>
      <c r="K1434" s="59"/>
      <c r="L1434" s="59"/>
      <c r="M1434" s="59"/>
      <c r="N1434" s="59"/>
      <c r="O1434" s="59"/>
      <c r="P1434" s="59"/>
      <c r="Q1434" s="59"/>
      <c r="R1434" s="59"/>
      <c r="S1434" s="59"/>
      <c r="T1434" s="59"/>
      <c r="U1434" s="59"/>
      <c r="V1434" s="59"/>
      <c r="W1434" s="59"/>
      <c r="X1434" s="59"/>
    </row>
    <row r="1435" spans="1:24" ht="12.75" customHeight="1" x14ac:dyDescent="0.2">
      <c r="A1435" s="59"/>
      <c r="B1435" s="59"/>
      <c r="C1435" s="59"/>
      <c r="D1435" s="59"/>
      <c r="E1435" s="59"/>
      <c r="F1435" s="59"/>
      <c r="G1435" s="59"/>
      <c r="H1435" s="59"/>
      <c r="I1435" s="59"/>
      <c r="J1435" s="59"/>
      <c r="K1435" s="59"/>
      <c r="L1435" s="59"/>
      <c r="M1435" s="59"/>
      <c r="N1435" s="59"/>
      <c r="O1435" s="59"/>
      <c r="P1435" s="59"/>
      <c r="Q1435" s="59"/>
      <c r="R1435" s="59"/>
      <c r="S1435" s="59"/>
      <c r="T1435" s="59"/>
      <c r="U1435" s="59"/>
      <c r="V1435" s="59"/>
      <c r="W1435" s="59"/>
      <c r="X1435" s="59"/>
    </row>
    <row r="1436" spans="1:24" ht="12.75" customHeight="1" x14ac:dyDescent="0.2">
      <c r="A1436" s="59"/>
      <c r="B1436" s="59"/>
      <c r="C1436" s="59"/>
      <c r="D1436" s="59"/>
      <c r="E1436" s="59"/>
      <c r="F1436" s="59"/>
      <c r="G1436" s="59"/>
      <c r="H1436" s="59"/>
      <c r="I1436" s="59"/>
      <c r="J1436" s="59"/>
      <c r="K1436" s="59"/>
      <c r="L1436" s="59"/>
      <c r="M1436" s="59"/>
      <c r="N1436" s="59"/>
      <c r="O1436" s="59"/>
      <c r="P1436" s="59"/>
      <c r="Q1436" s="59"/>
      <c r="R1436" s="59"/>
      <c r="S1436" s="59"/>
      <c r="T1436" s="59"/>
      <c r="U1436" s="59"/>
      <c r="V1436" s="59"/>
      <c r="W1436" s="59"/>
      <c r="X1436" s="59"/>
    </row>
  </sheetData>
  <sheetProtection algorithmName="SHA-512" hashValue="c0KzeHCb0wIa8ah4nMQrvEM2v1dvN5wWG3xqBYUXRGBONidi/mWzEop6Gr6UJESvtH/yVMCqi9CHbyg2ge++Ww==" saltValue="vyyXLiO/XRA/N9efhaxvfw==" spinCount="100000" sheet="1" objects="1" scenarios="1" formatColumns="0" formatRows="0" selectLockedCells="1" autoFilter="0"/>
  <autoFilter ref="A9:X9" xr:uid="{87C90323-4855-4E66-BC4B-C9716D111B0C}">
    <filterColumn colId="19" showButton="0"/>
  </autoFilter>
  <mergeCells count="2077">
    <mergeCell ref="F565:F567"/>
    <mergeCell ref="G565:G567"/>
    <mergeCell ref="H565:H567"/>
    <mergeCell ref="I565:I567"/>
    <mergeCell ref="O565:O567"/>
    <mergeCell ref="W565:W567"/>
    <mergeCell ref="G562:G564"/>
    <mergeCell ref="H562:H564"/>
    <mergeCell ref="I562:I564"/>
    <mergeCell ref="O562:O564"/>
    <mergeCell ref="W562:W564"/>
    <mergeCell ref="A565:A567"/>
    <mergeCell ref="B565:B567"/>
    <mergeCell ref="C565:C567"/>
    <mergeCell ref="D565:D567"/>
    <mergeCell ref="E565:E567"/>
    <mergeCell ref="H559:H561"/>
    <mergeCell ref="I559:I561"/>
    <mergeCell ref="O559:O561"/>
    <mergeCell ref="W559:W561"/>
    <mergeCell ref="A562:A564"/>
    <mergeCell ref="B562:B564"/>
    <mergeCell ref="C562:C564"/>
    <mergeCell ref="D562:D564"/>
    <mergeCell ref="E562:E564"/>
    <mergeCell ref="F562:F564"/>
    <mergeCell ref="I556:I558"/>
    <mergeCell ref="O556:O558"/>
    <mergeCell ref="W556:W558"/>
    <mergeCell ref="A559:A561"/>
    <mergeCell ref="B559:B561"/>
    <mergeCell ref="C559:C561"/>
    <mergeCell ref="D559:D561"/>
    <mergeCell ref="E559:E561"/>
    <mergeCell ref="F559:F561"/>
    <mergeCell ref="G559:G561"/>
    <mergeCell ref="O553:O555"/>
    <mergeCell ref="W553:W555"/>
    <mergeCell ref="A556:A558"/>
    <mergeCell ref="B556:B558"/>
    <mergeCell ref="C556:C558"/>
    <mergeCell ref="D556:D558"/>
    <mergeCell ref="E556:E558"/>
    <mergeCell ref="F556:F558"/>
    <mergeCell ref="G556:G558"/>
    <mergeCell ref="H556:H558"/>
    <mergeCell ref="X551:X552"/>
    <mergeCell ref="A553:A555"/>
    <mergeCell ref="B553:B555"/>
    <mergeCell ref="C553:C555"/>
    <mergeCell ref="D553:D555"/>
    <mergeCell ref="E553:E555"/>
    <mergeCell ref="F553:F555"/>
    <mergeCell ref="G553:G555"/>
    <mergeCell ref="H553:H555"/>
    <mergeCell ref="I553:I555"/>
    <mergeCell ref="F550:F552"/>
    <mergeCell ref="G550:G552"/>
    <mergeCell ref="H550:H552"/>
    <mergeCell ref="I550:I552"/>
    <mergeCell ref="O550:O552"/>
    <mergeCell ref="W550:W552"/>
    <mergeCell ref="G547:G549"/>
    <mergeCell ref="H547:H549"/>
    <mergeCell ref="I547:I549"/>
    <mergeCell ref="O547:O549"/>
    <mergeCell ref="W547:W549"/>
    <mergeCell ref="A550:A552"/>
    <mergeCell ref="B550:B552"/>
    <mergeCell ref="C550:C552"/>
    <mergeCell ref="D550:D552"/>
    <mergeCell ref="E550:E552"/>
    <mergeCell ref="A547:A549"/>
    <mergeCell ref="B547:B549"/>
    <mergeCell ref="C547:C549"/>
    <mergeCell ref="D547:D549"/>
    <mergeCell ref="E547:E549"/>
    <mergeCell ref="F547:F549"/>
    <mergeCell ref="F544:F546"/>
    <mergeCell ref="G544:G546"/>
    <mergeCell ref="H544:H546"/>
    <mergeCell ref="I544:I546"/>
    <mergeCell ref="O544:O546"/>
    <mergeCell ref="W544:W546"/>
    <mergeCell ref="G541:G543"/>
    <mergeCell ref="H541:H543"/>
    <mergeCell ref="I541:I543"/>
    <mergeCell ref="O541:O543"/>
    <mergeCell ref="W541:W543"/>
    <mergeCell ref="A544:A546"/>
    <mergeCell ref="B544:B546"/>
    <mergeCell ref="C544:C546"/>
    <mergeCell ref="D544:D546"/>
    <mergeCell ref="E544:E546"/>
    <mergeCell ref="A541:A543"/>
    <mergeCell ref="B541:B543"/>
    <mergeCell ref="C541:C543"/>
    <mergeCell ref="D541:D543"/>
    <mergeCell ref="E541:E543"/>
    <mergeCell ref="F541:F543"/>
    <mergeCell ref="F538:F540"/>
    <mergeCell ref="G538:G540"/>
    <mergeCell ref="H538:H540"/>
    <mergeCell ref="I538:I540"/>
    <mergeCell ref="O538:O540"/>
    <mergeCell ref="W538:W540"/>
    <mergeCell ref="G535:G537"/>
    <mergeCell ref="H535:H537"/>
    <mergeCell ref="I535:I537"/>
    <mergeCell ref="O535:O537"/>
    <mergeCell ref="W535:W537"/>
    <mergeCell ref="A538:A540"/>
    <mergeCell ref="B538:B540"/>
    <mergeCell ref="C538:C540"/>
    <mergeCell ref="D538:D540"/>
    <mergeCell ref="E538:E540"/>
    <mergeCell ref="A535:A537"/>
    <mergeCell ref="B535:B537"/>
    <mergeCell ref="C535:C537"/>
    <mergeCell ref="D535:D537"/>
    <mergeCell ref="E535:E537"/>
    <mergeCell ref="F535:F537"/>
    <mergeCell ref="F532:F534"/>
    <mergeCell ref="G532:G534"/>
    <mergeCell ref="H532:H534"/>
    <mergeCell ref="I532:I534"/>
    <mergeCell ref="O532:O534"/>
    <mergeCell ref="W532:W534"/>
    <mergeCell ref="G529:G531"/>
    <mergeCell ref="H529:H531"/>
    <mergeCell ref="I529:I531"/>
    <mergeCell ref="O529:O531"/>
    <mergeCell ref="W529:W531"/>
    <mergeCell ref="A532:A534"/>
    <mergeCell ref="B532:B534"/>
    <mergeCell ref="C532:C534"/>
    <mergeCell ref="D532:D534"/>
    <mergeCell ref="E532:E534"/>
    <mergeCell ref="A529:A531"/>
    <mergeCell ref="B529:B531"/>
    <mergeCell ref="C529:C531"/>
    <mergeCell ref="D529:D531"/>
    <mergeCell ref="E529:E531"/>
    <mergeCell ref="F529:F531"/>
    <mergeCell ref="F526:F528"/>
    <mergeCell ref="G526:G528"/>
    <mergeCell ref="H526:H528"/>
    <mergeCell ref="I526:I528"/>
    <mergeCell ref="O526:O528"/>
    <mergeCell ref="W526:W528"/>
    <mergeCell ref="G523:G525"/>
    <mergeCell ref="H523:H525"/>
    <mergeCell ref="I523:I525"/>
    <mergeCell ref="O523:O525"/>
    <mergeCell ref="W523:W525"/>
    <mergeCell ref="A526:A528"/>
    <mergeCell ref="B526:B528"/>
    <mergeCell ref="C526:C528"/>
    <mergeCell ref="D526:D528"/>
    <mergeCell ref="E526:E528"/>
    <mergeCell ref="A523:A525"/>
    <mergeCell ref="B523:B525"/>
    <mergeCell ref="C523:C525"/>
    <mergeCell ref="D523:D525"/>
    <mergeCell ref="E523:E525"/>
    <mergeCell ref="F523:F525"/>
    <mergeCell ref="F520:F522"/>
    <mergeCell ref="G520:G522"/>
    <mergeCell ref="H520:H522"/>
    <mergeCell ref="I520:I522"/>
    <mergeCell ref="O520:O522"/>
    <mergeCell ref="W520:W522"/>
    <mergeCell ref="G517:G519"/>
    <mergeCell ref="H517:H519"/>
    <mergeCell ref="I517:I519"/>
    <mergeCell ref="O517:O519"/>
    <mergeCell ref="W517:W519"/>
    <mergeCell ref="A520:A522"/>
    <mergeCell ref="B520:B522"/>
    <mergeCell ref="C520:C522"/>
    <mergeCell ref="D520:D522"/>
    <mergeCell ref="E520:E522"/>
    <mergeCell ref="H514:H516"/>
    <mergeCell ref="I514:I516"/>
    <mergeCell ref="O514:O516"/>
    <mergeCell ref="W514:W516"/>
    <mergeCell ref="A517:A519"/>
    <mergeCell ref="B517:B519"/>
    <mergeCell ref="C517:C519"/>
    <mergeCell ref="D517:D519"/>
    <mergeCell ref="E517:E519"/>
    <mergeCell ref="F517:F519"/>
    <mergeCell ref="I511:I513"/>
    <mergeCell ref="O511:O513"/>
    <mergeCell ref="W511:W513"/>
    <mergeCell ref="A514:A516"/>
    <mergeCell ref="B514:B516"/>
    <mergeCell ref="C514:C516"/>
    <mergeCell ref="D514:D516"/>
    <mergeCell ref="E514:E516"/>
    <mergeCell ref="F514:F516"/>
    <mergeCell ref="G514:G516"/>
    <mergeCell ref="O508:O510"/>
    <mergeCell ref="W508:W510"/>
    <mergeCell ref="A511:A513"/>
    <mergeCell ref="B511:B513"/>
    <mergeCell ref="C511:C513"/>
    <mergeCell ref="D511:D513"/>
    <mergeCell ref="E511:E513"/>
    <mergeCell ref="F511:F513"/>
    <mergeCell ref="G511:G513"/>
    <mergeCell ref="H511:H513"/>
    <mergeCell ref="X506:X507"/>
    <mergeCell ref="A508:A510"/>
    <mergeCell ref="B508:B510"/>
    <mergeCell ref="C508:C510"/>
    <mergeCell ref="D508:D510"/>
    <mergeCell ref="E508:E510"/>
    <mergeCell ref="F508:F510"/>
    <mergeCell ref="G508:G510"/>
    <mergeCell ref="H508:H510"/>
    <mergeCell ref="I508:I510"/>
    <mergeCell ref="F505:F507"/>
    <mergeCell ref="G505:G507"/>
    <mergeCell ref="H505:H507"/>
    <mergeCell ref="I505:I507"/>
    <mergeCell ref="O505:O507"/>
    <mergeCell ref="W505:W507"/>
    <mergeCell ref="G502:G504"/>
    <mergeCell ref="H502:H504"/>
    <mergeCell ref="I502:I504"/>
    <mergeCell ref="O502:O504"/>
    <mergeCell ref="W502:W504"/>
    <mergeCell ref="A505:A507"/>
    <mergeCell ref="B505:B507"/>
    <mergeCell ref="C505:C507"/>
    <mergeCell ref="D505:D507"/>
    <mergeCell ref="E505:E507"/>
    <mergeCell ref="A502:A504"/>
    <mergeCell ref="B502:B504"/>
    <mergeCell ref="C502:C504"/>
    <mergeCell ref="D502:D504"/>
    <mergeCell ref="E502:E504"/>
    <mergeCell ref="F502:F504"/>
    <mergeCell ref="F499:F501"/>
    <mergeCell ref="G499:G501"/>
    <mergeCell ref="H499:H501"/>
    <mergeCell ref="I499:I501"/>
    <mergeCell ref="O499:O501"/>
    <mergeCell ref="W499:W501"/>
    <mergeCell ref="G496:G498"/>
    <mergeCell ref="H496:H498"/>
    <mergeCell ref="I496:I498"/>
    <mergeCell ref="O496:O498"/>
    <mergeCell ref="W496:W498"/>
    <mergeCell ref="A499:A501"/>
    <mergeCell ref="B499:B501"/>
    <mergeCell ref="C499:C501"/>
    <mergeCell ref="D499:D501"/>
    <mergeCell ref="E499:E501"/>
    <mergeCell ref="A496:A498"/>
    <mergeCell ref="B496:B498"/>
    <mergeCell ref="C496:C498"/>
    <mergeCell ref="D496:D498"/>
    <mergeCell ref="E496:E498"/>
    <mergeCell ref="F496:F498"/>
    <mergeCell ref="F493:F495"/>
    <mergeCell ref="G493:G495"/>
    <mergeCell ref="H493:H495"/>
    <mergeCell ref="I493:I495"/>
    <mergeCell ref="O493:O495"/>
    <mergeCell ref="W493:W495"/>
    <mergeCell ref="G490:G492"/>
    <mergeCell ref="H490:H492"/>
    <mergeCell ref="I490:I492"/>
    <mergeCell ref="O490:O492"/>
    <mergeCell ref="W490:W492"/>
    <mergeCell ref="A493:A495"/>
    <mergeCell ref="B493:B495"/>
    <mergeCell ref="C493:C495"/>
    <mergeCell ref="D493:D495"/>
    <mergeCell ref="E493:E495"/>
    <mergeCell ref="A490:A492"/>
    <mergeCell ref="B490:B492"/>
    <mergeCell ref="C490:C492"/>
    <mergeCell ref="D490:D492"/>
    <mergeCell ref="E490:E492"/>
    <mergeCell ref="F490:F492"/>
    <mergeCell ref="F487:F489"/>
    <mergeCell ref="G487:G489"/>
    <mergeCell ref="H487:H489"/>
    <mergeCell ref="I487:I489"/>
    <mergeCell ref="O487:O489"/>
    <mergeCell ref="W487:W489"/>
    <mergeCell ref="G484:G486"/>
    <mergeCell ref="H484:H486"/>
    <mergeCell ref="I484:I486"/>
    <mergeCell ref="O484:O486"/>
    <mergeCell ref="W484:W486"/>
    <mergeCell ref="A487:A489"/>
    <mergeCell ref="B487:B489"/>
    <mergeCell ref="C487:C489"/>
    <mergeCell ref="D487:D489"/>
    <mergeCell ref="E487:E489"/>
    <mergeCell ref="A484:A486"/>
    <mergeCell ref="B484:B486"/>
    <mergeCell ref="C484:C486"/>
    <mergeCell ref="D484:D486"/>
    <mergeCell ref="E484:E486"/>
    <mergeCell ref="F484:F486"/>
    <mergeCell ref="F481:F483"/>
    <mergeCell ref="G481:G483"/>
    <mergeCell ref="H481:H483"/>
    <mergeCell ref="I481:I483"/>
    <mergeCell ref="O481:O483"/>
    <mergeCell ref="W481:W483"/>
    <mergeCell ref="G478:G480"/>
    <mergeCell ref="H478:H480"/>
    <mergeCell ref="I478:I480"/>
    <mergeCell ref="O478:O480"/>
    <mergeCell ref="W478:W480"/>
    <mergeCell ref="A481:A483"/>
    <mergeCell ref="B481:B483"/>
    <mergeCell ref="C481:C483"/>
    <mergeCell ref="D481:D483"/>
    <mergeCell ref="E481:E483"/>
    <mergeCell ref="A478:A480"/>
    <mergeCell ref="B478:B480"/>
    <mergeCell ref="C478:C480"/>
    <mergeCell ref="D478:D480"/>
    <mergeCell ref="E478:E480"/>
    <mergeCell ref="F478:F480"/>
    <mergeCell ref="F475:F477"/>
    <mergeCell ref="G475:G477"/>
    <mergeCell ref="H475:H477"/>
    <mergeCell ref="I475:I477"/>
    <mergeCell ref="O475:O477"/>
    <mergeCell ref="W475:W477"/>
    <mergeCell ref="G472:G474"/>
    <mergeCell ref="H472:H474"/>
    <mergeCell ref="I472:I474"/>
    <mergeCell ref="O472:O474"/>
    <mergeCell ref="W472:W474"/>
    <mergeCell ref="A475:A477"/>
    <mergeCell ref="B475:B477"/>
    <mergeCell ref="C475:C477"/>
    <mergeCell ref="D475:D477"/>
    <mergeCell ref="E475:E477"/>
    <mergeCell ref="H469:H471"/>
    <mergeCell ref="I469:I471"/>
    <mergeCell ref="O469:O471"/>
    <mergeCell ref="W469:W471"/>
    <mergeCell ref="A472:A474"/>
    <mergeCell ref="B472:B474"/>
    <mergeCell ref="C472:C474"/>
    <mergeCell ref="D472:D474"/>
    <mergeCell ref="E472:E474"/>
    <mergeCell ref="F472:F474"/>
    <mergeCell ref="I466:I468"/>
    <mergeCell ref="O466:O468"/>
    <mergeCell ref="W466:W468"/>
    <mergeCell ref="A469:A471"/>
    <mergeCell ref="B469:B471"/>
    <mergeCell ref="C469:C471"/>
    <mergeCell ref="D469:D471"/>
    <mergeCell ref="E469:E471"/>
    <mergeCell ref="F469:F471"/>
    <mergeCell ref="G469:G471"/>
    <mergeCell ref="O463:O465"/>
    <mergeCell ref="W463:W465"/>
    <mergeCell ref="A466:A468"/>
    <mergeCell ref="B466:B468"/>
    <mergeCell ref="C466:C468"/>
    <mergeCell ref="D466:D468"/>
    <mergeCell ref="E466:E468"/>
    <mergeCell ref="F466:F468"/>
    <mergeCell ref="G466:G468"/>
    <mergeCell ref="H466:H468"/>
    <mergeCell ref="X461:X462"/>
    <mergeCell ref="A463:A465"/>
    <mergeCell ref="B463:B465"/>
    <mergeCell ref="C463:C465"/>
    <mergeCell ref="D463:D465"/>
    <mergeCell ref="E463:E465"/>
    <mergeCell ref="F463:F465"/>
    <mergeCell ref="G463:G465"/>
    <mergeCell ref="H463:H465"/>
    <mergeCell ref="I463:I465"/>
    <mergeCell ref="F460:F462"/>
    <mergeCell ref="G460:G462"/>
    <mergeCell ref="H460:H462"/>
    <mergeCell ref="I460:I462"/>
    <mergeCell ref="O460:O462"/>
    <mergeCell ref="W460:W462"/>
    <mergeCell ref="G457:G459"/>
    <mergeCell ref="H457:H459"/>
    <mergeCell ref="I457:I459"/>
    <mergeCell ref="O457:O459"/>
    <mergeCell ref="W457:W459"/>
    <mergeCell ref="A460:A462"/>
    <mergeCell ref="B460:B462"/>
    <mergeCell ref="C460:C462"/>
    <mergeCell ref="D460:D462"/>
    <mergeCell ref="E460:E462"/>
    <mergeCell ref="A457:A459"/>
    <mergeCell ref="B457:B459"/>
    <mergeCell ref="C457:C459"/>
    <mergeCell ref="D457:D459"/>
    <mergeCell ref="E457:E459"/>
    <mergeCell ref="F457:F459"/>
    <mergeCell ref="F454:F456"/>
    <mergeCell ref="G454:G456"/>
    <mergeCell ref="H454:H456"/>
    <mergeCell ref="I454:I456"/>
    <mergeCell ref="O454:O456"/>
    <mergeCell ref="W454:W456"/>
    <mergeCell ref="G451:G453"/>
    <mergeCell ref="H451:H453"/>
    <mergeCell ref="I451:I453"/>
    <mergeCell ref="O451:O453"/>
    <mergeCell ref="W451:W453"/>
    <mergeCell ref="A454:A456"/>
    <mergeCell ref="B454:B456"/>
    <mergeCell ref="C454:C456"/>
    <mergeCell ref="D454:D456"/>
    <mergeCell ref="E454:E456"/>
    <mergeCell ref="A451:A453"/>
    <mergeCell ref="B451:B453"/>
    <mergeCell ref="C451:C453"/>
    <mergeCell ref="D451:D453"/>
    <mergeCell ref="E451:E453"/>
    <mergeCell ref="F451:F453"/>
    <mergeCell ref="F448:F450"/>
    <mergeCell ref="G448:G450"/>
    <mergeCell ref="H448:H450"/>
    <mergeCell ref="I448:I450"/>
    <mergeCell ref="O448:O450"/>
    <mergeCell ref="W448:W450"/>
    <mergeCell ref="G445:G447"/>
    <mergeCell ref="H445:H447"/>
    <mergeCell ref="I445:I447"/>
    <mergeCell ref="O445:O447"/>
    <mergeCell ref="W445:W447"/>
    <mergeCell ref="A448:A450"/>
    <mergeCell ref="B448:B450"/>
    <mergeCell ref="C448:C450"/>
    <mergeCell ref="D448:D450"/>
    <mergeCell ref="E448:E450"/>
    <mergeCell ref="A445:A447"/>
    <mergeCell ref="B445:B447"/>
    <mergeCell ref="C445:C447"/>
    <mergeCell ref="D445:D447"/>
    <mergeCell ref="E445:E447"/>
    <mergeCell ref="F445:F447"/>
    <mergeCell ref="F442:F444"/>
    <mergeCell ref="G442:G444"/>
    <mergeCell ref="H442:H444"/>
    <mergeCell ref="I442:I444"/>
    <mergeCell ref="O442:O444"/>
    <mergeCell ref="W442:W444"/>
    <mergeCell ref="G439:G441"/>
    <mergeCell ref="H439:H441"/>
    <mergeCell ref="I439:I441"/>
    <mergeCell ref="O439:O441"/>
    <mergeCell ref="W439:W441"/>
    <mergeCell ref="A442:A444"/>
    <mergeCell ref="B442:B444"/>
    <mergeCell ref="C442:C444"/>
    <mergeCell ref="D442:D444"/>
    <mergeCell ref="E442:E444"/>
    <mergeCell ref="A439:A441"/>
    <mergeCell ref="B439:B441"/>
    <mergeCell ref="C439:C441"/>
    <mergeCell ref="D439:D441"/>
    <mergeCell ref="E439:E441"/>
    <mergeCell ref="F439:F441"/>
    <mergeCell ref="F436:F438"/>
    <mergeCell ref="G436:G438"/>
    <mergeCell ref="H436:H438"/>
    <mergeCell ref="I436:I438"/>
    <mergeCell ref="O436:O438"/>
    <mergeCell ref="W436:W438"/>
    <mergeCell ref="G433:G435"/>
    <mergeCell ref="H433:H435"/>
    <mergeCell ref="I433:I435"/>
    <mergeCell ref="O433:O435"/>
    <mergeCell ref="W433:W435"/>
    <mergeCell ref="A436:A438"/>
    <mergeCell ref="B436:B438"/>
    <mergeCell ref="C436:C438"/>
    <mergeCell ref="D436:D438"/>
    <mergeCell ref="E436:E438"/>
    <mergeCell ref="A433:A435"/>
    <mergeCell ref="B433:B435"/>
    <mergeCell ref="C433:C435"/>
    <mergeCell ref="D433:D435"/>
    <mergeCell ref="E433:E435"/>
    <mergeCell ref="F433:F435"/>
    <mergeCell ref="F430:F432"/>
    <mergeCell ref="G430:G432"/>
    <mergeCell ref="H430:H432"/>
    <mergeCell ref="I430:I432"/>
    <mergeCell ref="O430:O432"/>
    <mergeCell ref="W430:W432"/>
    <mergeCell ref="G427:G429"/>
    <mergeCell ref="H427:H429"/>
    <mergeCell ref="I427:I429"/>
    <mergeCell ref="O427:O429"/>
    <mergeCell ref="W427:W429"/>
    <mergeCell ref="A430:A432"/>
    <mergeCell ref="B430:B432"/>
    <mergeCell ref="C430:C432"/>
    <mergeCell ref="D430:D432"/>
    <mergeCell ref="E430:E432"/>
    <mergeCell ref="H424:H426"/>
    <mergeCell ref="I424:I426"/>
    <mergeCell ref="O424:O426"/>
    <mergeCell ref="W424:W426"/>
    <mergeCell ref="A427:A429"/>
    <mergeCell ref="B427:B429"/>
    <mergeCell ref="C427:C429"/>
    <mergeCell ref="D427:D429"/>
    <mergeCell ref="E427:E429"/>
    <mergeCell ref="F427:F429"/>
    <mergeCell ref="I421:I423"/>
    <mergeCell ref="O421:O423"/>
    <mergeCell ref="W421:W423"/>
    <mergeCell ref="A424:A426"/>
    <mergeCell ref="B424:B426"/>
    <mergeCell ref="C424:C426"/>
    <mergeCell ref="D424:D426"/>
    <mergeCell ref="E424:E426"/>
    <mergeCell ref="F424:F426"/>
    <mergeCell ref="G424:G426"/>
    <mergeCell ref="O418:O420"/>
    <mergeCell ref="W418:W420"/>
    <mergeCell ref="A421:A423"/>
    <mergeCell ref="B421:B423"/>
    <mergeCell ref="C421:C423"/>
    <mergeCell ref="D421:D423"/>
    <mergeCell ref="E421:E423"/>
    <mergeCell ref="F421:F423"/>
    <mergeCell ref="G421:G423"/>
    <mergeCell ref="H421:H423"/>
    <mergeCell ref="X416:X417"/>
    <mergeCell ref="A418:A420"/>
    <mergeCell ref="B418:B420"/>
    <mergeCell ref="C418:C420"/>
    <mergeCell ref="D418:D420"/>
    <mergeCell ref="E418:E420"/>
    <mergeCell ref="F418:F420"/>
    <mergeCell ref="G418:G420"/>
    <mergeCell ref="H418:H420"/>
    <mergeCell ref="I418:I420"/>
    <mergeCell ref="F415:F417"/>
    <mergeCell ref="G415:G417"/>
    <mergeCell ref="H415:H417"/>
    <mergeCell ref="I415:I417"/>
    <mergeCell ref="O415:O417"/>
    <mergeCell ref="W415:W417"/>
    <mergeCell ref="G412:G414"/>
    <mergeCell ref="H412:H414"/>
    <mergeCell ref="I412:I414"/>
    <mergeCell ref="O412:O414"/>
    <mergeCell ref="W412:W414"/>
    <mergeCell ref="A415:A417"/>
    <mergeCell ref="B415:B417"/>
    <mergeCell ref="C415:C417"/>
    <mergeCell ref="D415:D417"/>
    <mergeCell ref="E415:E417"/>
    <mergeCell ref="A412:A414"/>
    <mergeCell ref="B412:B414"/>
    <mergeCell ref="C412:C414"/>
    <mergeCell ref="D412:D414"/>
    <mergeCell ref="E412:E414"/>
    <mergeCell ref="F412:F414"/>
    <mergeCell ref="F409:F411"/>
    <mergeCell ref="G409:G411"/>
    <mergeCell ref="H409:H411"/>
    <mergeCell ref="I409:I411"/>
    <mergeCell ref="O409:O411"/>
    <mergeCell ref="W409:W411"/>
    <mergeCell ref="G406:G408"/>
    <mergeCell ref="H406:H408"/>
    <mergeCell ref="I406:I408"/>
    <mergeCell ref="O406:O408"/>
    <mergeCell ref="W406:W408"/>
    <mergeCell ref="A409:A411"/>
    <mergeCell ref="B409:B411"/>
    <mergeCell ref="C409:C411"/>
    <mergeCell ref="D409:D411"/>
    <mergeCell ref="E409:E411"/>
    <mergeCell ref="A406:A408"/>
    <mergeCell ref="B406:B408"/>
    <mergeCell ref="C406:C408"/>
    <mergeCell ref="D406:D408"/>
    <mergeCell ref="E406:E408"/>
    <mergeCell ref="F406:F408"/>
    <mergeCell ref="F403:F405"/>
    <mergeCell ref="G403:G405"/>
    <mergeCell ref="H403:H405"/>
    <mergeCell ref="I403:I405"/>
    <mergeCell ref="O403:O405"/>
    <mergeCell ref="W403:W405"/>
    <mergeCell ref="G400:G402"/>
    <mergeCell ref="H400:H402"/>
    <mergeCell ref="I400:I402"/>
    <mergeCell ref="O400:O402"/>
    <mergeCell ref="W400:W402"/>
    <mergeCell ref="A403:A405"/>
    <mergeCell ref="B403:B405"/>
    <mergeCell ref="C403:C405"/>
    <mergeCell ref="D403:D405"/>
    <mergeCell ref="E403:E405"/>
    <mergeCell ref="A400:A402"/>
    <mergeCell ref="B400:B402"/>
    <mergeCell ref="C400:C402"/>
    <mergeCell ref="D400:D402"/>
    <mergeCell ref="E400:E402"/>
    <mergeCell ref="F400:F402"/>
    <mergeCell ref="F397:F399"/>
    <mergeCell ref="G397:G399"/>
    <mergeCell ref="H397:H399"/>
    <mergeCell ref="I397:I399"/>
    <mergeCell ref="O397:O399"/>
    <mergeCell ref="W397:W399"/>
    <mergeCell ref="G394:G396"/>
    <mergeCell ref="H394:H396"/>
    <mergeCell ref="I394:I396"/>
    <mergeCell ref="O394:O396"/>
    <mergeCell ref="W394:W396"/>
    <mergeCell ref="A397:A399"/>
    <mergeCell ref="B397:B399"/>
    <mergeCell ref="C397:C399"/>
    <mergeCell ref="D397:D399"/>
    <mergeCell ref="E397:E399"/>
    <mergeCell ref="A394:A396"/>
    <mergeCell ref="B394:B396"/>
    <mergeCell ref="C394:C396"/>
    <mergeCell ref="D394:D396"/>
    <mergeCell ref="E394:E396"/>
    <mergeCell ref="F394:F396"/>
    <mergeCell ref="F391:F393"/>
    <mergeCell ref="G391:G393"/>
    <mergeCell ref="H391:H393"/>
    <mergeCell ref="I391:I393"/>
    <mergeCell ref="O391:O393"/>
    <mergeCell ref="W391:W393"/>
    <mergeCell ref="G388:G390"/>
    <mergeCell ref="H388:H390"/>
    <mergeCell ref="I388:I390"/>
    <mergeCell ref="O388:O390"/>
    <mergeCell ref="W388:W390"/>
    <mergeCell ref="A391:A393"/>
    <mergeCell ref="B391:B393"/>
    <mergeCell ref="C391:C393"/>
    <mergeCell ref="D391:D393"/>
    <mergeCell ref="E391:E393"/>
    <mergeCell ref="A388:A390"/>
    <mergeCell ref="B388:B390"/>
    <mergeCell ref="C388:C390"/>
    <mergeCell ref="D388:D390"/>
    <mergeCell ref="E388:E390"/>
    <mergeCell ref="F388:F390"/>
    <mergeCell ref="F385:F387"/>
    <mergeCell ref="G385:G387"/>
    <mergeCell ref="H385:H387"/>
    <mergeCell ref="I385:I387"/>
    <mergeCell ref="O385:O387"/>
    <mergeCell ref="W385:W387"/>
    <mergeCell ref="G382:G384"/>
    <mergeCell ref="H382:H384"/>
    <mergeCell ref="I382:I384"/>
    <mergeCell ref="O382:O384"/>
    <mergeCell ref="W382:W384"/>
    <mergeCell ref="A385:A387"/>
    <mergeCell ref="B385:B387"/>
    <mergeCell ref="C385:C387"/>
    <mergeCell ref="D385:D387"/>
    <mergeCell ref="E385:E387"/>
    <mergeCell ref="H379:H381"/>
    <mergeCell ref="I379:I381"/>
    <mergeCell ref="O379:O381"/>
    <mergeCell ref="W379:W381"/>
    <mergeCell ref="A382:A384"/>
    <mergeCell ref="B382:B384"/>
    <mergeCell ref="C382:C384"/>
    <mergeCell ref="D382:D384"/>
    <mergeCell ref="E382:E384"/>
    <mergeCell ref="F382:F384"/>
    <mergeCell ref="I376:I378"/>
    <mergeCell ref="O376:O378"/>
    <mergeCell ref="W376:W378"/>
    <mergeCell ref="A379:A381"/>
    <mergeCell ref="B379:B381"/>
    <mergeCell ref="C379:C381"/>
    <mergeCell ref="D379:D381"/>
    <mergeCell ref="E379:E381"/>
    <mergeCell ref="F379:F381"/>
    <mergeCell ref="G379:G381"/>
    <mergeCell ref="O373:O375"/>
    <mergeCell ref="W373:W375"/>
    <mergeCell ref="A376:A378"/>
    <mergeCell ref="B376:B378"/>
    <mergeCell ref="C376:C378"/>
    <mergeCell ref="D376:D378"/>
    <mergeCell ref="E376:E378"/>
    <mergeCell ref="F376:F378"/>
    <mergeCell ref="G376:G378"/>
    <mergeCell ref="H376:H378"/>
    <mergeCell ref="X371:X372"/>
    <mergeCell ref="A373:A375"/>
    <mergeCell ref="B373:B375"/>
    <mergeCell ref="C373:C375"/>
    <mergeCell ref="D373:D375"/>
    <mergeCell ref="E373:E375"/>
    <mergeCell ref="F373:F375"/>
    <mergeCell ref="G373:G375"/>
    <mergeCell ref="H373:H375"/>
    <mergeCell ref="I373:I375"/>
    <mergeCell ref="F370:F372"/>
    <mergeCell ref="G370:G372"/>
    <mergeCell ref="H370:H372"/>
    <mergeCell ref="I370:I372"/>
    <mergeCell ref="O370:O372"/>
    <mergeCell ref="W370:W372"/>
    <mergeCell ref="G367:G369"/>
    <mergeCell ref="H367:H369"/>
    <mergeCell ref="I367:I369"/>
    <mergeCell ref="O367:O369"/>
    <mergeCell ref="W367:W369"/>
    <mergeCell ref="A370:A372"/>
    <mergeCell ref="B370:B372"/>
    <mergeCell ref="C370:C372"/>
    <mergeCell ref="D370:D372"/>
    <mergeCell ref="E370:E372"/>
    <mergeCell ref="A367:A369"/>
    <mergeCell ref="B367:B369"/>
    <mergeCell ref="C367:C369"/>
    <mergeCell ref="D367:D369"/>
    <mergeCell ref="E367:E369"/>
    <mergeCell ref="F367:F369"/>
    <mergeCell ref="F364:F366"/>
    <mergeCell ref="G364:G366"/>
    <mergeCell ref="H364:H366"/>
    <mergeCell ref="I364:I366"/>
    <mergeCell ref="O364:O366"/>
    <mergeCell ref="W364:W366"/>
    <mergeCell ref="G361:G363"/>
    <mergeCell ref="H361:H363"/>
    <mergeCell ref="I361:I363"/>
    <mergeCell ref="O361:O363"/>
    <mergeCell ref="W361:W363"/>
    <mergeCell ref="A364:A366"/>
    <mergeCell ref="B364:B366"/>
    <mergeCell ref="C364:C366"/>
    <mergeCell ref="D364:D366"/>
    <mergeCell ref="E364:E366"/>
    <mergeCell ref="A361:A363"/>
    <mergeCell ref="B361:B363"/>
    <mergeCell ref="C361:C363"/>
    <mergeCell ref="D361:D363"/>
    <mergeCell ref="E361:E363"/>
    <mergeCell ref="F361:F363"/>
    <mergeCell ref="F358:F360"/>
    <mergeCell ref="G358:G360"/>
    <mergeCell ref="H358:H360"/>
    <mergeCell ref="I358:I360"/>
    <mergeCell ref="O358:O360"/>
    <mergeCell ref="W358:W360"/>
    <mergeCell ref="G355:G357"/>
    <mergeCell ref="H355:H357"/>
    <mergeCell ref="I355:I357"/>
    <mergeCell ref="O355:O357"/>
    <mergeCell ref="W355:W357"/>
    <mergeCell ref="A358:A360"/>
    <mergeCell ref="B358:B360"/>
    <mergeCell ref="C358:C360"/>
    <mergeCell ref="D358:D360"/>
    <mergeCell ref="E358:E360"/>
    <mergeCell ref="A355:A357"/>
    <mergeCell ref="B355:B357"/>
    <mergeCell ref="C355:C357"/>
    <mergeCell ref="D355:D357"/>
    <mergeCell ref="E355:E357"/>
    <mergeCell ref="F355:F357"/>
    <mergeCell ref="F352:F354"/>
    <mergeCell ref="G352:G354"/>
    <mergeCell ref="H352:H354"/>
    <mergeCell ref="I352:I354"/>
    <mergeCell ref="O352:O354"/>
    <mergeCell ref="W352:W354"/>
    <mergeCell ref="G349:G351"/>
    <mergeCell ref="H349:H351"/>
    <mergeCell ref="I349:I351"/>
    <mergeCell ref="O349:O351"/>
    <mergeCell ref="W349:W351"/>
    <mergeCell ref="A352:A354"/>
    <mergeCell ref="B352:B354"/>
    <mergeCell ref="C352:C354"/>
    <mergeCell ref="D352:D354"/>
    <mergeCell ref="E352:E354"/>
    <mergeCell ref="A349:A351"/>
    <mergeCell ref="B349:B351"/>
    <mergeCell ref="C349:C351"/>
    <mergeCell ref="D349:D351"/>
    <mergeCell ref="E349:E351"/>
    <mergeCell ref="F349:F351"/>
    <mergeCell ref="F346:F348"/>
    <mergeCell ref="G346:G348"/>
    <mergeCell ref="H346:H348"/>
    <mergeCell ref="I346:I348"/>
    <mergeCell ref="O346:O348"/>
    <mergeCell ref="W346:W348"/>
    <mergeCell ref="G343:G345"/>
    <mergeCell ref="H343:H345"/>
    <mergeCell ref="I343:I345"/>
    <mergeCell ref="O343:O345"/>
    <mergeCell ref="W343:W345"/>
    <mergeCell ref="A346:A348"/>
    <mergeCell ref="B346:B348"/>
    <mergeCell ref="C346:C348"/>
    <mergeCell ref="D346:D348"/>
    <mergeCell ref="E346:E348"/>
    <mergeCell ref="A343:A345"/>
    <mergeCell ref="B343:B345"/>
    <mergeCell ref="C343:C345"/>
    <mergeCell ref="D343:D345"/>
    <mergeCell ref="E343:E345"/>
    <mergeCell ref="F343:F345"/>
    <mergeCell ref="F340:F342"/>
    <mergeCell ref="G340:G342"/>
    <mergeCell ref="H340:H342"/>
    <mergeCell ref="I340:I342"/>
    <mergeCell ref="O340:O342"/>
    <mergeCell ref="W340:W342"/>
    <mergeCell ref="G337:G339"/>
    <mergeCell ref="H337:H339"/>
    <mergeCell ref="I337:I339"/>
    <mergeCell ref="O337:O339"/>
    <mergeCell ref="W337:W339"/>
    <mergeCell ref="A340:A342"/>
    <mergeCell ref="B340:B342"/>
    <mergeCell ref="C340:C342"/>
    <mergeCell ref="D340:D342"/>
    <mergeCell ref="E340:E342"/>
    <mergeCell ref="A337:A339"/>
    <mergeCell ref="B337:B339"/>
    <mergeCell ref="C337:C339"/>
    <mergeCell ref="D337:D339"/>
    <mergeCell ref="E337:E339"/>
    <mergeCell ref="F337:F339"/>
    <mergeCell ref="F334:F336"/>
    <mergeCell ref="G334:G336"/>
    <mergeCell ref="H334:H336"/>
    <mergeCell ref="I334:I336"/>
    <mergeCell ref="O334:O336"/>
    <mergeCell ref="W334:W336"/>
    <mergeCell ref="G331:G333"/>
    <mergeCell ref="H331:H333"/>
    <mergeCell ref="I331:I333"/>
    <mergeCell ref="O331:O333"/>
    <mergeCell ref="W331:W333"/>
    <mergeCell ref="A334:A336"/>
    <mergeCell ref="B334:B336"/>
    <mergeCell ref="C334:C336"/>
    <mergeCell ref="D334:D336"/>
    <mergeCell ref="E334:E336"/>
    <mergeCell ref="A331:A333"/>
    <mergeCell ref="B331:B333"/>
    <mergeCell ref="C331:C333"/>
    <mergeCell ref="D331:D333"/>
    <mergeCell ref="E331:E333"/>
    <mergeCell ref="F331:F333"/>
    <mergeCell ref="G328:G330"/>
    <mergeCell ref="H328:H330"/>
    <mergeCell ref="I328:I330"/>
    <mergeCell ref="O328:O330"/>
    <mergeCell ref="W328:W330"/>
    <mergeCell ref="X329:X330"/>
    <mergeCell ref="A328:A330"/>
    <mergeCell ref="B328:B330"/>
    <mergeCell ref="C328:C330"/>
    <mergeCell ref="D328:D330"/>
    <mergeCell ref="E328:E330"/>
    <mergeCell ref="F328:F330"/>
    <mergeCell ref="F325:F327"/>
    <mergeCell ref="G325:G327"/>
    <mergeCell ref="H325:H327"/>
    <mergeCell ref="I325:I327"/>
    <mergeCell ref="O325:O327"/>
    <mergeCell ref="W325:W327"/>
    <mergeCell ref="G322:G324"/>
    <mergeCell ref="H322:H324"/>
    <mergeCell ref="I322:I324"/>
    <mergeCell ref="O322:O324"/>
    <mergeCell ref="W322:W324"/>
    <mergeCell ref="A325:A327"/>
    <mergeCell ref="B325:B327"/>
    <mergeCell ref="C325:C327"/>
    <mergeCell ref="D325:D327"/>
    <mergeCell ref="E325:E327"/>
    <mergeCell ref="A322:A324"/>
    <mergeCell ref="B322:B324"/>
    <mergeCell ref="C322:C324"/>
    <mergeCell ref="D322:D324"/>
    <mergeCell ref="E322:E324"/>
    <mergeCell ref="F322:F324"/>
    <mergeCell ref="F319:F321"/>
    <mergeCell ref="G319:G321"/>
    <mergeCell ref="H319:H321"/>
    <mergeCell ref="I319:I321"/>
    <mergeCell ref="O319:O321"/>
    <mergeCell ref="W319:W321"/>
    <mergeCell ref="G316:G318"/>
    <mergeCell ref="H316:H318"/>
    <mergeCell ref="I316:I318"/>
    <mergeCell ref="O316:O318"/>
    <mergeCell ref="W316:W318"/>
    <mergeCell ref="A319:A321"/>
    <mergeCell ref="B319:B321"/>
    <mergeCell ref="C319:C321"/>
    <mergeCell ref="D319:D321"/>
    <mergeCell ref="E319:E321"/>
    <mergeCell ref="A316:A318"/>
    <mergeCell ref="B316:B318"/>
    <mergeCell ref="C316:C318"/>
    <mergeCell ref="D316:D318"/>
    <mergeCell ref="E316:E318"/>
    <mergeCell ref="F316:F318"/>
    <mergeCell ref="F313:F315"/>
    <mergeCell ref="G313:G315"/>
    <mergeCell ref="H313:H315"/>
    <mergeCell ref="I313:I315"/>
    <mergeCell ref="O313:O315"/>
    <mergeCell ref="W313:W315"/>
    <mergeCell ref="G310:G312"/>
    <mergeCell ref="H310:H312"/>
    <mergeCell ref="I310:I312"/>
    <mergeCell ref="O310:O312"/>
    <mergeCell ref="W310:W312"/>
    <mergeCell ref="A313:A315"/>
    <mergeCell ref="B313:B315"/>
    <mergeCell ref="C313:C315"/>
    <mergeCell ref="D313:D315"/>
    <mergeCell ref="E313:E315"/>
    <mergeCell ref="A310:A312"/>
    <mergeCell ref="B310:B312"/>
    <mergeCell ref="C310:C312"/>
    <mergeCell ref="D310:D312"/>
    <mergeCell ref="E310:E312"/>
    <mergeCell ref="F310:F312"/>
    <mergeCell ref="F307:F309"/>
    <mergeCell ref="G307:G309"/>
    <mergeCell ref="H307:H309"/>
    <mergeCell ref="I307:I309"/>
    <mergeCell ref="O307:O309"/>
    <mergeCell ref="W307:W309"/>
    <mergeCell ref="G304:G306"/>
    <mergeCell ref="H304:H306"/>
    <mergeCell ref="I304:I306"/>
    <mergeCell ref="O304:O306"/>
    <mergeCell ref="W304:W306"/>
    <mergeCell ref="A307:A309"/>
    <mergeCell ref="B307:B309"/>
    <mergeCell ref="C307:C309"/>
    <mergeCell ref="D307:D309"/>
    <mergeCell ref="E307:E309"/>
    <mergeCell ref="A304:A306"/>
    <mergeCell ref="B304:B306"/>
    <mergeCell ref="C304:C306"/>
    <mergeCell ref="D304:D306"/>
    <mergeCell ref="E304:E306"/>
    <mergeCell ref="F304:F306"/>
    <mergeCell ref="F301:F303"/>
    <mergeCell ref="G301:G303"/>
    <mergeCell ref="H301:H303"/>
    <mergeCell ref="I301:I303"/>
    <mergeCell ref="O301:O303"/>
    <mergeCell ref="W301:W303"/>
    <mergeCell ref="G298:G300"/>
    <mergeCell ref="H298:H300"/>
    <mergeCell ref="I298:I300"/>
    <mergeCell ref="O298:O300"/>
    <mergeCell ref="W298:W300"/>
    <mergeCell ref="A301:A303"/>
    <mergeCell ref="B301:B303"/>
    <mergeCell ref="C301:C303"/>
    <mergeCell ref="D301:D303"/>
    <mergeCell ref="E301:E303"/>
    <mergeCell ref="A298:A300"/>
    <mergeCell ref="B298:B300"/>
    <mergeCell ref="C298:C300"/>
    <mergeCell ref="D298:D300"/>
    <mergeCell ref="E298:E300"/>
    <mergeCell ref="F298:F300"/>
    <mergeCell ref="F295:F297"/>
    <mergeCell ref="G295:G297"/>
    <mergeCell ref="H295:H297"/>
    <mergeCell ref="I295:I297"/>
    <mergeCell ref="O295:O297"/>
    <mergeCell ref="W295:W297"/>
    <mergeCell ref="G292:G294"/>
    <mergeCell ref="H292:H294"/>
    <mergeCell ref="I292:I294"/>
    <mergeCell ref="O292:O294"/>
    <mergeCell ref="W292:W294"/>
    <mergeCell ref="A295:A297"/>
    <mergeCell ref="B295:B297"/>
    <mergeCell ref="C295:C297"/>
    <mergeCell ref="D295:D297"/>
    <mergeCell ref="E295:E297"/>
    <mergeCell ref="A292:A294"/>
    <mergeCell ref="B292:B294"/>
    <mergeCell ref="C292:C294"/>
    <mergeCell ref="D292:D294"/>
    <mergeCell ref="E292:E294"/>
    <mergeCell ref="F292:F294"/>
    <mergeCell ref="F289:F291"/>
    <mergeCell ref="G289:G291"/>
    <mergeCell ref="H289:H291"/>
    <mergeCell ref="I289:I291"/>
    <mergeCell ref="O289:O291"/>
    <mergeCell ref="W289:W291"/>
    <mergeCell ref="G286:G288"/>
    <mergeCell ref="H286:H288"/>
    <mergeCell ref="I286:I288"/>
    <mergeCell ref="O286:O288"/>
    <mergeCell ref="W286:W288"/>
    <mergeCell ref="A289:A291"/>
    <mergeCell ref="B289:B291"/>
    <mergeCell ref="C289:C291"/>
    <mergeCell ref="D289:D291"/>
    <mergeCell ref="E289:E291"/>
    <mergeCell ref="A286:A288"/>
    <mergeCell ref="B286:B288"/>
    <mergeCell ref="C286:C288"/>
    <mergeCell ref="D286:D288"/>
    <mergeCell ref="E286:E288"/>
    <mergeCell ref="F286:F288"/>
    <mergeCell ref="G283:G285"/>
    <mergeCell ref="H283:H285"/>
    <mergeCell ref="I283:I285"/>
    <mergeCell ref="O283:O285"/>
    <mergeCell ref="W283:W285"/>
    <mergeCell ref="X284:X285"/>
    <mergeCell ref="A283:A285"/>
    <mergeCell ref="B283:B285"/>
    <mergeCell ref="C283:C285"/>
    <mergeCell ref="D283:D285"/>
    <mergeCell ref="E283:E285"/>
    <mergeCell ref="F283:F285"/>
    <mergeCell ref="F280:F282"/>
    <mergeCell ref="G280:G282"/>
    <mergeCell ref="H280:H282"/>
    <mergeCell ref="I280:I282"/>
    <mergeCell ref="O280:O282"/>
    <mergeCell ref="W280:W282"/>
    <mergeCell ref="G277:G279"/>
    <mergeCell ref="H277:H279"/>
    <mergeCell ref="I277:I279"/>
    <mergeCell ref="O277:O279"/>
    <mergeCell ref="W277:W279"/>
    <mergeCell ref="A280:A282"/>
    <mergeCell ref="B280:B282"/>
    <mergeCell ref="C280:C282"/>
    <mergeCell ref="D280:D282"/>
    <mergeCell ref="E280:E282"/>
    <mergeCell ref="A277:A279"/>
    <mergeCell ref="B277:B279"/>
    <mergeCell ref="C277:C279"/>
    <mergeCell ref="D277:D279"/>
    <mergeCell ref="E277:E279"/>
    <mergeCell ref="F277:F279"/>
    <mergeCell ref="F274:F276"/>
    <mergeCell ref="G274:G276"/>
    <mergeCell ref="H274:H276"/>
    <mergeCell ref="I274:I276"/>
    <mergeCell ref="O274:O276"/>
    <mergeCell ref="W274:W276"/>
    <mergeCell ref="G271:G273"/>
    <mergeCell ref="H271:H273"/>
    <mergeCell ref="I271:I273"/>
    <mergeCell ref="O271:O273"/>
    <mergeCell ref="W271:W273"/>
    <mergeCell ref="A274:A276"/>
    <mergeCell ref="B274:B276"/>
    <mergeCell ref="C274:C276"/>
    <mergeCell ref="D274:D276"/>
    <mergeCell ref="E274:E276"/>
    <mergeCell ref="A271:A273"/>
    <mergeCell ref="B271:B273"/>
    <mergeCell ref="C271:C273"/>
    <mergeCell ref="D271:D273"/>
    <mergeCell ref="E271:E273"/>
    <mergeCell ref="F271:F273"/>
    <mergeCell ref="F268:F270"/>
    <mergeCell ref="G268:G270"/>
    <mergeCell ref="H268:H270"/>
    <mergeCell ref="I268:I270"/>
    <mergeCell ref="O268:O270"/>
    <mergeCell ref="W268:W270"/>
    <mergeCell ref="G265:G267"/>
    <mergeCell ref="H265:H267"/>
    <mergeCell ref="I265:I267"/>
    <mergeCell ref="O265:O267"/>
    <mergeCell ref="W265:W267"/>
    <mergeCell ref="A268:A270"/>
    <mergeCell ref="B268:B270"/>
    <mergeCell ref="C268:C270"/>
    <mergeCell ref="D268:D270"/>
    <mergeCell ref="E268:E270"/>
    <mergeCell ref="A265:A267"/>
    <mergeCell ref="B265:B267"/>
    <mergeCell ref="C265:C267"/>
    <mergeCell ref="D265:D267"/>
    <mergeCell ref="E265:E267"/>
    <mergeCell ref="F265:F267"/>
    <mergeCell ref="F262:F264"/>
    <mergeCell ref="G262:G264"/>
    <mergeCell ref="H262:H264"/>
    <mergeCell ref="I262:I264"/>
    <mergeCell ref="O262:O264"/>
    <mergeCell ref="W262:W264"/>
    <mergeCell ref="G259:G261"/>
    <mergeCell ref="H259:H261"/>
    <mergeCell ref="I259:I261"/>
    <mergeCell ref="O259:O261"/>
    <mergeCell ref="W259:W261"/>
    <mergeCell ref="A262:A264"/>
    <mergeCell ref="B262:B264"/>
    <mergeCell ref="C262:C264"/>
    <mergeCell ref="D262:D264"/>
    <mergeCell ref="E262:E264"/>
    <mergeCell ref="A259:A261"/>
    <mergeCell ref="B259:B261"/>
    <mergeCell ref="C259:C261"/>
    <mergeCell ref="D259:D261"/>
    <mergeCell ref="E259:E261"/>
    <mergeCell ref="F259:F261"/>
    <mergeCell ref="F256:F258"/>
    <mergeCell ref="G256:G258"/>
    <mergeCell ref="H256:H258"/>
    <mergeCell ref="I256:I258"/>
    <mergeCell ref="O256:O258"/>
    <mergeCell ref="W256:W258"/>
    <mergeCell ref="G253:G255"/>
    <mergeCell ref="H253:H255"/>
    <mergeCell ref="I253:I255"/>
    <mergeCell ref="O253:O255"/>
    <mergeCell ref="W253:W255"/>
    <mergeCell ref="A256:A258"/>
    <mergeCell ref="B256:B258"/>
    <mergeCell ref="C256:C258"/>
    <mergeCell ref="D256:D258"/>
    <mergeCell ref="E256:E258"/>
    <mergeCell ref="A253:A255"/>
    <mergeCell ref="B253:B255"/>
    <mergeCell ref="C253:C255"/>
    <mergeCell ref="D253:D255"/>
    <mergeCell ref="E253:E255"/>
    <mergeCell ref="F253:F255"/>
    <mergeCell ref="F250:F252"/>
    <mergeCell ref="G250:G252"/>
    <mergeCell ref="H250:H252"/>
    <mergeCell ref="I250:I252"/>
    <mergeCell ref="O250:O252"/>
    <mergeCell ref="W250:W252"/>
    <mergeCell ref="G247:G249"/>
    <mergeCell ref="H247:H249"/>
    <mergeCell ref="I247:I249"/>
    <mergeCell ref="O247:O249"/>
    <mergeCell ref="W247:W249"/>
    <mergeCell ref="A250:A252"/>
    <mergeCell ref="B250:B252"/>
    <mergeCell ref="C250:C252"/>
    <mergeCell ref="D250:D252"/>
    <mergeCell ref="E250:E252"/>
    <mergeCell ref="A247:A249"/>
    <mergeCell ref="B247:B249"/>
    <mergeCell ref="C247:C249"/>
    <mergeCell ref="D247:D249"/>
    <mergeCell ref="E247:E249"/>
    <mergeCell ref="F247:F249"/>
    <mergeCell ref="F244:F246"/>
    <mergeCell ref="G244:G246"/>
    <mergeCell ref="H244:H246"/>
    <mergeCell ref="I244:I246"/>
    <mergeCell ref="O244:O246"/>
    <mergeCell ref="W244:W246"/>
    <mergeCell ref="G241:G243"/>
    <mergeCell ref="H241:H243"/>
    <mergeCell ref="I241:I243"/>
    <mergeCell ref="O241:O243"/>
    <mergeCell ref="W241:W243"/>
    <mergeCell ref="A244:A246"/>
    <mergeCell ref="B244:B246"/>
    <mergeCell ref="C244:C246"/>
    <mergeCell ref="D244:D246"/>
    <mergeCell ref="E244:E246"/>
    <mergeCell ref="A241:A243"/>
    <mergeCell ref="B241:B243"/>
    <mergeCell ref="C241:C243"/>
    <mergeCell ref="D241:D243"/>
    <mergeCell ref="E241:E243"/>
    <mergeCell ref="F241:F243"/>
    <mergeCell ref="G238:G240"/>
    <mergeCell ref="H238:H240"/>
    <mergeCell ref="I238:I240"/>
    <mergeCell ref="O238:O240"/>
    <mergeCell ref="W238:W240"/>
    <mergeCell ref="X239:X240"/>
    <mergeCell ref="A238:A240"/>
    <mergeCell ref="B238:B240"/>
    <mergeCell ref="C238:C240"/>
    <mergeCell ref="D238:D240"/>
    <mergeCell ref="E238:E240"/>
    <mergeCell ref="F238:F240"/>
    <mergeCell ref="F235:F237"/>
    <mergeCell ref="G235:G237"/>
    <mergeCell ref="H235:H237"/>
    <mergeCell ref="I235:I237"/>
    <mergeCell ref="O235:O237"/>
    <mergeCell ref="W235:W237"/>
    <mergeCell ref="G232:G234"/>
    <mergeCell ref="H232:H234"/>
    <mergeCell ref="I232:I234"/>
    <mergeCell ref="O232:O234"/>
    <mergeCell ref="W232:W234"/>
    <mergeCell ref="A235:A237"/>
    <mergeCell ref="B235:B237"/>
    <mergeCell ref="C235:C237"/>
    <mergeCell ref="D235:D237"/>
    <mergeCell ref="E235:E237"/>
    <mergeCell ref="A232:A234"/>
    <mergeCell ref="B232:B234"/>
    <mergeCell ref="C232:C234"/>
    <mergeCell ref="D232:D234"/>
    <mergeCell ref="E232:E234"/>
    <mergeCell ref="F232:F234"/>
    <mergeCell ref="F229:F231"/>
    <mergeCell ref="G229:G231"/>
    <mergeCell ref="H229:H231"/>
    <mergeCell ref="I229:I231"/>
    <mergeCell ref="O229:O231"/>
    <mergeCell ref="W229:W231"/>
    <mergeCell ref="G226:G228"/>
    <mergeCell ref="H226:H228"/>
    <mergeCell ref="I226:I228"/>
    <mergeCell ref="O226:O228"/>
    <mergeCell ref="W226:W228"/>
    <mergeCell ref="A229:A231"/>
    <mergeCell ref="B229:B231"/>
    <mergeCell ref="C229:C231"/>
    <mergeCell ref="D229:D231"/>
    <mergeCell ref="E229:E231"/>
    <mergeCell ref="A226:A228"/>
    <mergeCell ref="B226:B228"/>
    <mergeCell ref="C226:C228"/>
    <mergeCell ref="D226:D228"/>
    <mergeCell ref="E226:E228"/>
    <mergeCell ref="F226:F228"/>
    <mergeCell ref="F223:F225"/>
    <mergeCell ref="G223:G225"/>
    <mergeCell ref="H223:H225"/>
    <mergeCell ref="I223:I225"/>
    <mergeCell ref="O223:O225"/>
    <mergeCell ref="W223:W225"/>
    <mergeCell ref="G220:G222"/>
    <mergeCell ref="H220:H222"/>
    <mergeCell ref="I220:I222"/>
    <mergeCell ref="O220:O222"/>
    <mergeCell ref="W220:W222"/>
    <mergeCell ref="A223:A225"/>
    <mergeCell ref="B223:B225"/>
    <mergeCell ref="C223:C225"/>
    <mergeCell ref="D223:D225"/>
    <mergeCell ref="E223:E225"/>
    <mergeCell ref="A220:A222"/>
    <mergeCell ref="B220:B222"/>
    <mergeCell ref="C220:C222"/>
    <mergeCell ref="D220:D222"/>
    <mergeCell ref="E220:E222"/>
    <mergeCell ref="F220:F222"/>
    <mergeCell ref="F217:F219"/>
    <mergeCell ref="G217:G219"/>
    <mergeCell ref="H217:H219"/>
    <mergeCell ref="I217:I219"/>
    <mergeCell ref="O217:O219"/>
    <mergeCell ref="W217:W219"/>
    <mergeCell ref="G214:G216"/>
    <mergeCell ref="H214:H216"/>
    <mergeCell ref="I214:I216"/>
    <mergeCell ref="O214:O216"/>
    <mergeCell ref="W214:W216"/>
    <mergeCell ref="A217:A219"/>
    <mergeCell ref="B217:B219"/>
    <mergeCell ref="C217:C219"/>
    <mergeCell ref="D217:D219"/>
    <mergeCell ref="E217:E219"/>
    <mergeCell ref="A214:A216"/>
    <mergeCell ref="B214:B216"/>
    <mergeCell ref="C214:C216"/>
    <mergeCell ref="D214:D216"/>
    <mergeCell ref="E214:E216"/>
    <mergeCell ref="F214:F216"/>
    <mergeCell ref="F211:F213"/>
    <mergeCell ref="G211:G213"/>
    <mergeCell ref="H211:H213"/>
    <mergeCell ref="I211:I213"/>
    <mergeCell ref="O211:O213"/>
    <mergeCell ref="W211:W213"/>
    <mergeCell ref="G208:G210"/>
    <mergeCell ref="H208:H210"/>
    <mergeCell ref="I208:I210"/>
    <mergeCell ref="O208:O210"/>
    <mergeCell ref="W208:W210"/>
    <mergeCell ref="A211:A213"/>
    <mergeCell ref="B211:B213"/>
    <mergeCell ref="C211:C213"/>
    <mergeCell ref="D211:D213"/>
    <mergeCell ref="E211:E213"/>
    <mergeCell ref="A208:A210"/>
    <mergeCell ref="B208:B210"/>
    <mergeCell ref="C208:C210"/>
    <mergeCell ref="D208:D210"/>
    <mergeCell ref="E208:E210"/>
    <mergeCell ref="F208:F210"/>
    <mergeCell ref="F205:F207"/>
    <mergeCell ref="G205:G207"/>
    <mergeCell ref="H205:H207"/>
    <mergeCell ref="I205:I207"/>
    <mergeCell ref="O205:O207"/>
    <mergeCell ref="W205:W207"/>
    <mergeCell ref="G202:G204"/>
    <mergeCell ref="H202:H204"/>
    <mergeCell ref="I202:I204"/>
    <mergeCell ref="O202:O204"/>
    <mergeCell ref="W202:W204"/>
    <mergeCell ref="A205:A207"/>
    <mergeCell ref="B205:B207"/>
    <mergeCell ref="C205:C207"/>
    <mergeCell ref="D205:D207"/>
    <mergeCell ref="E205:E207"/>
    <mergeCell ref="A202:A204"/>
    <mergeCell ref="B202:B204"/>
    <mergeCell ref="C202:C204"/>
    <mergeCell ref="D202:D204"/>
    <mergeCell ref="E202:E204"/>
    <mergeCell ref="F202:F204"/>
    <mergeCell ref="F199:F201"/>
    <mergeCell ref="G199:G201"/>
    <mergeCell ref="H199:H201"/>
    <mergeCell ref="I199:I201"/>
    <mergeCell ref="O199:O201"/>
    <mergeCell ref="W199:W201"/>
    <mergeCell ref="G196:G198"/>
    <mergeCell ref="H196:H198"/>
    <mergeCell ref="I196:I198"/>
    <mergeCell ref="O196:O198"/>
    <mergeCell ref="W196:W198"/>
    <mergeCell ref="A199:A201"/>
    <mergeCell ref="B199:B201"/>
    <mergeCell ref="C199:C201"/>
    <mergeCell ref="D199:D201"/>
    <mergeCell ref="E199:E201"/>
    <mergeCell ref="A196:A198"/>
    <mergeCell ref="B196:B198"/>
    <mergeCell ref="C196:C198"/>
    <mergeCell ref="D196:D198"/>
    <mergeCell ref="E196:E198"/>
    <mergeCell ref="F196:F198"/>
    <mergeCell ref="G193:G195"/>
    <mergeCell ref="H193:H195"/>
    <mergeCell ref="I193:I195"/>
    <mergeCell ref="O193:O195"/>
    <mergeCell ref="W193:W195"/>
    <mergeCell ref="X194:X195"/>
    <mergeCell ref="A193:A195"/>
    <mergeCell ref="B193:B195"/>
    <mergeCell ref="C193:C195"/>
    <mergeCell ref="D193:D195"/>
    <mergeCell ref="E193:E195"/>
    <mergeCell ref="F193:F195"/>
    <mergeCell ref="F190:F192"/>
    <mergeCell ref="G190:G192"/>
    <mergeCell ref="H190:H192"/>
    <mergeCell ref="I190:I192"/>
    <mergeCell ref="O190:O192"/>
    <mergeCell ref="W190:W192"/>
    <mergeCell ref="G187:G189"/>
    <mergeCell ref="H187:H189"/>
    <mergeCell ref="I187:I189"/>
    <mergeCell ref="O187:O189"/>
    <mergeCell ref="W187:W189"/>
    <mergeCell ref="A190:A192"/>
    <mergeCell ref="B190:B192"/>
    <mergeCell ref="C190:C192"/>
    <mergeCell ref="D190:D192"/>
    <mergeCell ref="E190:E192"/>
    <mergeCell ref="A187:A189"/>
    <mergeCell ref="B187:B189"/>
    <mergeCell ref="C187:C189"/>
    <mergeCell ref="D187:D189"/>
    <mergeCell ref="E187:E189"/>
    <mergeCell ref="F187:F189"/>
    <mergeCell ref="F184:F186"/>
    <mergeCell ref="G184:G186"/>
    <mergeCell ref="H184:H186"/>
    <mergeCell ref="I184:I186"/>
    <mergeCell ref="O184:O186"/>
    <mergeCell ref="W184:W186"/>
    <mergeCell ref="G181:G183"/>
    <mergeCell ref="H181:H183"/>
    <mergeCell ref="I181:I183"/>
    <mergeCell ref="O181:O183"/>
    <mergeCell ref="W181:W183"/>
    <mergeCell ref="A184:A186"/>
    <mergeCell ref="B184:B186"/>
    <mergeCell ref="C184:C186"/>
    <mergeCell ref="D184:D186"/>
    <mergeCell ref="E184:E186"/>
    <mergeCell ref="A181:A183"/>
    <mergeCell ref="B181:B183"/>
    <mergeCell ref="C181:C183"/>
    <mergeCell ref="D181:D183"/>
    <mergeCell ref="E181:E183"/>
    <mergeCell ref="F181:F183"/>
    <mergeCell ref="F178:F180"/>
    <mergeCell ref="G178:G180"/>
    <mergeCell ref="H178:H180"/>
    <mergeCell ref="I178:I180"/>
    <mergeCell ref="O178:O180"/>
    <mergeCell ref="W178:W180"/>
    <mergeCell ref="G175:G177"/>
    <mergeCell ref="H175:H177"/>
    <mergeCell ref="I175:I177"/>
    <mergeCell ref="O175:O177"/>
    <mergeCell ref="W175:W177"/>
    <mergeCell ref="A178:A180"/>
    <mergeCell ref="B178:B180"/>
    <mergeCell ref="C178:C180"/>
    <mergeCell ref="D178:D180"/>
    <mergeCell ref="E178:E180"/>
    <mergeCell ref="A175:A177"/>
    <mergeCell ref="B175:B177"/>
    <mergeCell ref="C175:C177"/>
    <mergeCell ref="D175:D177"/>
    <mergeCell ref="E175:E177"/>
    <mergeCell ref="F175:F177"/>
    <mergeCell ref="F172:F174"/>
    <mergeCell ref="G172:G174"/>
    <mergeCell ref="H172:H174"/>
    <mergeCell ref="I172:I174"/>
    <mergeCell ref="O172:O174"/>
    <mergeCell ref="W172:W174"/>
    <mergeCell ref="G169:G171"/>
    <mergeCell ref="H169:H171"/>
    <mergeCell ref="I169:I171"/>
    <mergeCell ref="O169:O171"/>
    <mergeCell ref="W169:W171"/>
    <mergeCell ref="A172:A174"/>
    <mergeCell ref="B172:B174"/>
    <mergeCell ref="C172:C174"/>
    <mergeCell ref="D172:D174"/>
    <mergeCell ref="E172:E174"/>
    <mergeCell ref="A169:A171"/>
    <mergeCell ref="B169:B171"/>
    <mergeCell ref="C169:C171"/>
    <mergeCell ref="D169:D171"/>
    <mergeCell ref="E169:E171"/>
    <mergeCell ref="F169:F171"/>
    <mergeCell ref="F166:F168"/>
    <mergeCell ref="G166:G168"/>
    <mergeCell ref="H166:H168"/>
    <mergeCell ref="I166:I168"/>
    <mergeCell ref="O166:O168"/>
    <mergeCell ref="W166:W168"/>
    <mergeCell ref="G163:G165"/>
    <mergeCell ref="H163:H165"/>
    <mergeCell ref="I163:I165"/>
    <mergeCell ref="O163:O165"/>
    <mergeCell ref="W163:W165"/>
    <mergeCell ref="A166:A168"/>
    <mergeCell ref="B166:B168"/>
    <mergeCell ref="C166:C168"/>
    <mergeCell ref="D166:D168"/>
    <mergeCell ref="E166:E168"/>
    <mergeCell ref="A163:A165"/>
    <mergeCell ref="B163:B165"/>
    <mergeCell ref="C163:C165"/>
    <mergeCell ref="D163:D165"/>
    <mergeCell ref="E163:E165"/>
    <mergeCell ref="F163:F165"/>
    <mergeCell ref="F160:F162"/>
    <mergeCell ref="G160:G162"/>
    <mergeCell ref="H160:H162"/>
    <mergeCell ref="I160:I162"/>
    <mergeCell ref="O160:O162"/>
    <mergeCell ref="W160:W162"/>
    <mergeCell ref="G157:G159"/>
    <mergeCell ref="H157:H159"/>
    <mergeCell ref="I157:I159"/>
    <mergeCell ref="O157:O159"/>
    <mergeCell ref="W157:W159"/>
    <mergeCell ref="A160:A162"/>
    <mergeCell ref="B160:B162"/>
    <mergeCell ref="C160:C162"/>
    <mergeCell ref="D160:D162"/>
    <mergeCell ref="E160:E162"/>
    <mergeCell ref="A157:A159"/>
    <mergeCell ref="B157:B159"/>
    <mergeCell ref="C157:C159"/>
    <mergeCell ref="D157:D159"/>
    <mergeCell ref="E157:E159"/>
    <mergeCell ref="F157:F159"/>
    <mergeCell ref="F154:F156"/>
    <mergeCell ref="G154:G156"/>
    <mergeCell ref="H154:H156"/>
    <mergeCell ref="I154:I156"/>
    <mergeCell ref="O154:O156"/>
    <mergeCell ref="W154:W156"/>
    <mergeCell ref="G151:G153"/>
    <mergeCell ref="H151:H153"/>
    <mergeCell ref="I151:I153"/>
    <mergeCell ref="O151:O153"/>
    <mergeCell ref="W151:W153"/>
    <mergeCell ref="A154:A156"/>
    <mergeCell ref="B154:B156"/>
    <mergeCell ref="C154:C156"/>
    <mergeCell ref="D154:D156"/>
    <mergeCell ref="E154:E156"/>
    <mergeCell ref="A151:A153"/>
    <mergeCell ref="B151:B153"/>
    <mergeCell ref="C151:C153"/>
    <mergeCell ref="D151:D153"/>
    <mergeCell ref="E151:E153"/>
    <mergeCell ref="F151:F153"/>
    <mergeCell ref="G148:G150"/>
    <mergeCell ref="H148:H150"/>
    <mergeCell ref="I148:I150"/>
    <mergeCell ref="O148:O150"/>
    <mergeCell ref="W148:W150"/>
    <mergeCell ref="X149:X150"/>
    <mergeCell ref="A148:A150"/>
    <mergeCell ref="B148:B150"/>
    <mergeCell ref="C148:C150"/>
    <mergeCell ref="D148:D150"/>
    <mergeCell ref="E148:E150"/>
    <mergeCell ref="F148:F150"/>
    <mergeCell ref="F145:F147"/>
    <mergeCell ref="G145:G147"/>
    <mergeCell ref="H145:H147"/>
    <mergeCell ref="I145:I147"/>
    <mergeCell ref="O145:O147"/>
    <mergeCell ref="W145:W147"/>
    <mergeCell ref="G142:G144"/>
    <mergeCell ref="H142:H144"/>
    <mergeCell ref="I142:I144"/>
    <mergeCell ref="O142:O144"/>
    <mergeCell ref="W142:W144"/>
    <mergeCell ref="A145:A147"/>
    <mergeCell ref="B145:B147"/>
    <mergeCell ref="C145:C147"/>
    <mergeCell ref="D145:D147"/>
    <mergeCell ref="E145:E147"/>
    <mergeCell ref="A142:A144"/>
    <mergeCell ref="B142:B144"/>
    <mergeCell ref="C142:C144"/>
    <mergeCell ref="D142:D144"/>
    <mergeCell ref="E142:E144"/>
    <mergeCell ref="F142:F144"/>
    <mergeCell ref="F139:F141"/>
    <mergeCell ref="G139:G141"/>
    <mergeCell ref="H139:H141"/>
    <mergeCell ref="I139:I141"/>
    <mergeCell ref="O139:O141"/>
    <mergeCell ref="W139:W141"/>
    <mergeCell ref="G136:G138"/>
    <mergeCell ref="H136:H138"/>
    <mergeCell ref="I136:I138"/>
    <mergeCell ref="O136:O138"/>
    <mergeCell ref="W136:W138"/>
    <mergeCell ref="A139:A141"/>
    <mergeCell ref="B139:B141"/>
    <mergeCell ref="C139:C141"/>
    <mergeCell ref="D139:D141"/>
    <mergeCell ref="E139:E141"/>
    <mergeCell ref="A136:A138"/>
    <mergeCell ref="B136:B138"/>
    <mergeCell ref="C136:C138"/>
    <mergeCell ref="D136:D138"/>
    <mergeCell ref="E136:E138"/>
    <mergeCell ref="F136:F138"/>
    <mergeCell ref="F133:F135"/>
    <mergeCell ref="G133:G135"/>
    <mergeCell ref="H133:H135"/>
    <mergeCell ref="I133:I135"/>
    <mergeCell ref="O133:O135"/>
    <mergeCell ref="W133:W135"/>
    <mergeCell ref="G130:G132"/>
    <mergeCell ref="H130:H132"/>
    <mergeCell ref="I130:I132"/>
    <mergeCell ref="O130:O132"/>
    <mergeCell ref="W130:W132"/>
    <mergeCell ref="A133:A135"/>
    <mergeCell ref="B133:B135"/>
    <mergeCell ref="C133:C135"/>
    <mergeCell ref="D133:D135"/>
    <mergeCell ref="E133:E135"/>
    <mergeCell ref="A130:A132"/>
    <mergeCell ref="B130:B132"/>
    <mergeCell ref="C130:C132"/>
    <mergeCell ref="D130:D132"/>
    <mergeCell ref="E130:E132"/>
    <mergeCell ref="F130:F132"/>
    <mergeCell ref="F127:F129"/>
    <mergeCell ref="G127:G129"/>
    <mergeCell ref="H127:H129"/>
    <mergeCell ref="I127:I129"/>
    <mergeCell ref="O127:O129"/>
    <mergeCell ref="W127:W129"/>
    <mergeCell ref="G124:G126"/>
    <mergeCell ref="H124:H126"/>
    <mergeCell ref="I124:I126"/>
    <mergeCell ref="O124:O126"/>
    <mergeCell ref="W124:W126"/>
    <mergeCell ref="A127:A129"/>
    <mergeCell ref="B127:B129"/>
    <mergeCell ref="C127:C129"/>
    <mergeCell ref="D127:D129"/>
    <mergeCell ref="E127:E129"/>
    <mergeCell ref="A124:A126"/>
    <mergeCell ref="B124:B126"/>
    <mergeCell ref="C124:C126"/>
    <mergeCell ref="D124:D126"/>
    <mergeCell ref="E124:E126"/>
    <mergeCell ref="F124:F126"/>
    <mergeCell ref="F121:F123"/>
    <mergeCell ref="G121:G123"/>
    <mergeCell ref="H121:H123"/>
    <mergeCell ref="I121:I123"/>
    <mergeCell ref="O121:O123"/>
    <mergeCell ref="W121:W123"/>
    <mergeCell ref="G118:G120"/>
    <mergeCell ref="H118:H120"/>
    <mergeCell ref="I118:I120"/>
    <mergeCell ref="O118:O120"/>
    <mergeCell ref="W118:W120"/>
    <mergeCell ref="A121:A123"/>
    <mergeCell ref="B121:B123"/>
    <mergeCell ref="C121:C123"/>
    <mergeCell ref="D121:D123"/>
    <mergeCell ref="E121:E123"/>
    <mergeCell ref="A118:A120"/>
    <mergeCell ref="B118:B120"/>
    <mergeCell ref="C118:C120"/>
    <mergeCell ref="D118:D120"/>
    <mergeCell ref="E118:E120"/>
    <mergeCell ref="F118:F120"/>
    <mergeCell ref="F115:F117"/>
    <mergeCell ref="G115:G117"/>
    <mergeCell ref="H115:H117"/>
    <mergeCell ref="I115:I117"/>
    <mergeCell ref="O115:O117"/>
    <mergeCell ref="W115:W117"/>
    <mergeCell ref="G112:G114"/>
    <mergeCell ref="H112:H114"/>
    <mergeCell ref="I112:I114"/>
    <mergeCell ref="O112:O114"/>
    <mergeCell ref="W112:W114"/>
    <mergeCell ref="A115:A117"/>
    <mergeCell ref="B115:B117"/>
    <mergeCell ref="C115:C117"/>
    <mergeCell ref="D115:D117"/>
    <mergeCell ref="E115:E117"/>
    <mergeCell ref="A112:A114"/>
    <mergeCell ref="B112:B114"/>
    <mergeCell ref="C112:C114"/>
    <mergeCell ref="D112:D114"/>
    <mergeCell ref="E112:E114"/>
    <mergeCell ref="F112:F114"/>
    <mergeCell ref="F109:F111"/>
    <mergeCell ref="G109:G111"/>
    <mergeCell ref="H109:H111"/>
    <mergeCell ref="I109:I111"/>
    <mergeCell ref="O109:O111"/>
    <mergeCell ref="W109:W111"/>
    <mergeCell ref="G106:G108"/>
    <mergeCell ref="H106:H108"/>
    <mergeCell ref="I106:I108"/>
    <mergeCell ref="O106:O108"/>
    <mergeCell ref="W106:W108"/>
    <mergeCell ref="A109:A111"/>
    <mergeCell ref="B109:B111"/>
    <mergeCell ref="C109:C111"/>
    <mergeCell ref="D109:D111"/>
    <mergeCell ref="E109:E111"/>
    <mergeCell ref="A106:A108"/>
    <mergeCell ref="B106:B108"/>
    <mergeCell ref="C106:C108"/>
    <mergeCell ref="D106:D108"/>
    <mergeCell ref="E106:E108"/>
    <mergeCell ref="F106:F108"/>
    <mergeCell ref="G103:G105"/>
    <mergeCell ref="H103:H105"/>
    <mergeCell ref="I103:I105"/>
    <mergeCell ref="O103:O105"/>
    <mergeCell ref="W103:W105"/>
    <mergeCell ref="X104:X105"/>
    <mergeCell ref="A103:A105"/>
    <mergeCell ref="B103:B105"/>
    <mergeCell ref="C103:C105"/>
    <mergeCell ref="D103:D105"/>
    <mergeCell ref="E103:E105"/>
    <mergeCell ref="F103:F105"/>
    <mergeCell ref="F100:F102"/>
    <mergeCell ref="G100:G102"/>
    <mergeCell ref="H100:H102"/>
    <mergeCell ref="I100:I102"/>
    <mergeCell ref="O100:O102"/>
    <mergeCell ref="W100:W102"/>
    <mergeCell ref="G97:G99"/>
    <mergeCell ref="H97:H99"/>
    <mergeCell ref="I97:I99"/>
    <mergeCell ref="O97:O99"/>
    <mergeCell ref="W97:W99"/>
    <mergeCell ref="A100:A102"/>
    <mergeCell ref="B100:B102"/>
    <mergeCell ref="C100:C102"/>
    <mergeCell ref="D100:D102"/>
    <mergeCell ref="E100:E102"/>
    <mergeCell ref="A97:A99"/>
    <mergeCell ref="B97:B99"/>
    <mergeCell ref="C97:C99"/>
    <mergeCell ref="D97:D99"/>
    <mergeCell ref="E97:E99"/>
    <mergeCell ref="F97:F99"/>
    <mergeCell ref="F94:F96"/>
    <mergeCell ref="G94:G96"/>
    <mergeCell ref="H94:H96"/>
    <mergeCell ref="I94:I96"/>
    <mergeCell ref="O94:O96"/>
    <mergeCell ref="W94:W96"/>
    <mergeCell ref="G91:G93"/>
    <mergeCell ref="H91:H93"/>
    <mergeCell ref="I91:I93"/>
    <mergeCell ref="O91:O93"/>
    <mergeCell ref="W91:W93"/>
    <mergeCell ref="A94:A96"/>
    <mergeCell ref="B94:B96"/>
    <mergeCell ref="C94:C96"/>
    <mergeCell ref="D94:D96"/>
    <mergeCell ref="E94:E96"/>
    <mergeCell ref="A91:A93"/>
    <mergeCell ref="B91:B93"/>
    <mergeCell ref="C91:C93"/>
    <mergeCell ref="D91:D93"/>
    <mergeCell ref="E91:E93"/>
    <mergeCell ref="F91:F93"/>
    <mergeCell ref="F88:F90"/>
    <mergeCell ref="G88:G90"/>
    <mergeCell ref="H88:H90"/>
    <mergeCell ref="I88:I90"/>
    <mergeCell ref="O88:O90"/>
    <mergeCell ref="W88:W90"/>
    <mergeCell ref="G85:G87"/>
    <mergeCell ref="H85:H87"/>
    <mergeCell ref="I85:I87"/>
    <mergeCell ref="O85:O87"/>
    <mergeCell ref="W85:W87"/>
    <mergeCell ref="A88:A90"/>
    <mergeCell ref="B88:B90"/>
    <mergeCell ref="C88:C90"/>
    <mergeCell ref="D88:D90"/>
    <mergeCell ref="E88:E90"/>
    <mergeCell ref="A85:A87"/>
    <mergeCell ref="B85:B87"/>
    <mergeCell ref="C85:C87"/>
    <mergeCell ref="D85:D87"/>
    <mergeCell ref="E85:E87"/>
    <mergeCell ref="F85:F87"/>
    <mergeCell ref="F82:F84"/>
    <mergeCell ref="G82:G84"/>
    <mergeCell ref="H82:H84"/>
    <mergeCell ref="I82:I84"/>
    <mergeCell ref="O82:O84"/>
    <mergeCell ref="W82:W84"/>
    <mergeCell ref="G79:G81"/>
    <mergeCell ref="H79:H81"/>
    <mergeCell ref="I79:I81"/>
    <mergeCell ref="O79:O81"/>
    <mergeCell ref="W79:W81"/>
    <mergeCell ref="A82:A84"/>
    <mergeCell ref="B82:B84"/>
    <mergeCell ref="C82:C84"/>
    <mergeCell ref="D82:D84"/>
    <mergeCell ref="E82:E84"/>
    <mergeCell ref="A79:A81"/>
    <mergeCell ref="B79:B81"/>
    <mergeCell ref="C79:C81"/>
    <mergeCell ref="D79:D81"/>
    <mergeCell ref="E79:E81"/>
    <mergeCell ref="F79:F81"/>
    <mergeCell ref="F76:F78"/>
    <mergeCell ref="G76:G78"/>
    <mergeCell ref="H76:H78"/>
    <mergeCell ref="I76:I78"/>
    <mergeCell ref="O76:O78"/>
    <mergeCell ref="W76:W78"/>
    <mergeCell ref="G73:G75"/>
    <mergeCell ref="H73:H75"/>
    <mergeCell ref="I73:I75"/>
    <mergeCell ref="O73:O75"/>
    <mergeCell ref="W73:W75"/>
    <mergeCell ref="A76:A78"/>
    <mergeCell ref="B76:B78"/>
    <mergeCell ref="C76:C78"/>
    <mergeCell ref="D76:D78"/>
    <mergeCell ref="E76:E78"/>
    <mergeCell ref="A73:A75"/>
    <mergeCell ref="B73:B75"/>
    <mergeCell ref="C73:C75"/>
    <mergeCell ref="D73:D75"/>
    <mergeCell ref="E73:E75"/>
    <mergeCell ref="F73:F75"/>
    <mergeCell ref="F70:F72"/>
    <mergeCell ref="G70:G72"/>
    <mergeCell ref="H70:H72"/>
    <mergeCell ref="I70:I72"/>
    <mergeCell ref="O70:O72"/>
    <mergeCell ref="W70:W72"/>
    <mergeCell ref="G67:G69"/>
    <mergeCell ref="H67:H69"/>
    <mergeCell ref="I67:I69"/>
    <mergeCell ref="O67:O69"/>
    <mergeCell ref="W67:W69"/>
    <mergeCell ref="A70:A72"/>
    <mergeCell ref="B70:B72"/>
    <mergeCell ref="C70:C72"/>
    <mergeCell ref="D70:D72"/>
    <mergeCell ref="E70:E72"/>
    <mergeCell ref="A67:A69"/>
    <mergeCell ref="B67:B69"/>
    <mergeCell ref="C67:C69"/>
    <mergeCell ref="D67:D69"/>
    <mergeCell ref="E67:E69"/>
    <mergeCell ref="F67:F69"/>
    <mergeCell ref="F64:F66"/>
    <mergeCell ref="G64:G66"/>
    <mergeCell ref="H64:H66"/>
    <mergeCell ref="I64:I66"/>
    <mergeCell ref="O64:O66"/>
    <mergeCell ref="W64:W66"/>
    <mergeCell ref="G61:G63"/>
    <mergeCell ref="H61:H63"/>
    <mergeCell ref="I61:I63"/>
    <mergeCell ref="O61:O63"/>
    <mergeCell ref="W61:W63"/>
    <mergeCell ref="A64:A66"/>
    <mergeCell ref="B64:B66"/>
    <mergeCell ref="C64:C66"/>
    <mergeCell ref="D64:D66"/>
    <mergeCell ref="E64:E66"/>
    <mergeCell ref="A61:A63"/>
    <mergeCell ref="B61:B63"/>
    <mergeCell ref="C61:C63"/>
    <mergeCell ref="D61:D63"/>
    <mergeCell ref="E61:E63"/>
    <mergeCell ref="F61:F63"/>
    <mergeCell ref="G58:G60"/>
    <mergeCell ref="H58:H60"/>
    <mergeCell ref="I58:I60"/>
    <mergeCell ref="O58:O60"/>
    <mergeCell ref="W58:W60"/>
    <mergeCell ref="X59:X60"/>
    <mergeCell ref="A58:A60"/>
    <mergeCell ref="B58:B60"/>
    <mergeCell ref="C58:C60"/>
    <mergeCell ref="D58:D60"/>
    <mergeCell ref="E58:E60"/>
    <mergeCell ref="F58:F60"/>
    <mergeCell ref="F55:F57"/>
    <mergeCell ref="G55:G57"/>
    <mergeCell ref="H55:H57"/>
    <mergeCell ref="I55:I57"/>
    <mergeCell ref="O55:O57"/>
    <mergeCell ref="W55:W57"/>
    <mergeCell ref="G52:G54"/>
    <mergeCell ref="H52:H54"/>
    <mergeCell ref="I52:I54"/>
    <mergeCell ref="O52:O54"/>
    <mergeCell ref="W52:W54"/>
    <mergeCell ref="A55:A57"/>
    <mergeCell ref="B55:B57"/>
    <mergeCell ref="C55:C57"/>
    <mergeCell ref="D55:D57"/>
    <mergeCell ref="E55:E57"/>
    <mergeCell ref="A52:A54"/>
    <mergeCell ref="B52:B54"/>
    <mergeCell ref="C52:C54"/>
    <mergeCell ref="D52:D54"/>
    <mergeCell ref="E52:E54"/>
    <mergeCell ref="F52:F54"/>
    <mergeCell ref="F49:F51"/>
    <mergeCell ref="G49:G51"/>
    <mergeCell ref="H49:H51"/>
    <mergeCell ref="I49:I51"/>
    <mergeCell ref="O49:O51"/>
    <mergeCell ref="W49:W51"/>
    <mergeCell ref="G46:G48"/>
    <mergeCell ref="H46:H48"/>
    <mergeCell ref="I46:I48"/>
    <mergeCell ref="O46:O48"/>
    <mergeCell ref="W46:W48"/>
    <mergeCell ref="A49:A51"/>
    <mergeCell ref="B49:B51"/>
    <mergeCell ref="C49:C51"/>
    <mergeCell ref="D49:D51"/>
    <mergeCell ref="E49:E51"/>
    <mergeCell ref="A46:A48"/>
    <mergeCell ref="B46:B48"/>
    <mergeCell ref="C46:C48"/>
    <mergeCell ref="D46:D48"/>
    <mergeCell ref="E46:E48"/>
    <mergeCell ref="F46:F48"/>
    <mergeCell ref="F43:F45"/>
    <mergeCell ref="G43:G45"/>
    <mergeCell ref="H43:H45"/>
    <mergeCell ref="I43:I45"/>
    <mergeCell ref="O43:O45"/>
    <mergeCell ref="W43:W45"/>
    <mergeCell ref="G40:G42"/>
    <mergeCell ref="H40:H42"/>
    <mergeCell ref="I40:I42"/>
    <mergeCell ref="O40:O42"/>
    <mergeCell ref="W40:W42"/>
    <mergeCell ref="A43:A45"/>
    <mergeCell ref="B43:B45"/>
    <mergeCell ref="C43:C45"/>
    <mergeCell ref="D43:D45"/>
    <mergeCell ref="E43:E45"/>
    <mergeCell ref="A40:A42"/>
    <mergeCell ref="B40:B42"/>
    <mergeCell ref="C40:C42"/>
    <mergeCell ref="D40:D42"/>
    <mergeCell ref="E40:E42"/>
    <mergeCell ref="F40:F42"/>
    <mergeCell ref="F37:F39"/>
    <mergeCell ref="G37:G39"/>
    <mergeCell ref="H37:H39"/>
    <mergeCell ref="I37:I39"/>
    <mergeCell ref="O37:O39"/>
    <mergeCell ref="W37:W39"/>
    <mergeCell ref="G34:G36"/>
    <mergeCell ref="H34:H36"/>
    <mergeCell ref="I34:I36"/>
    <mergeCell ref="O34:O36"/>
    <mergeCell ref="W34:W36"/>
    <mergeCell ref="A37:A39"/>
    <mergeCell ref="B37:B39"/>
    <mergeCell ref="C37:C39"/>
    <mergeCell ref="D37:D39"/>
    <mergeCell ref="E37:E39"/>
    <mergeCell ref="A34:A36"/>
    <mergeCell ref="B34:B36"/>
    <mergeCell ref="C34:C36"/>
    <mergeCell ref="D34:D36"/>
    <mergeCell ref="E34:E36"/>
    <mergeCell ref="F34:F36"/>
    <mergeCell ref="F31:F33"/>
    <mergeCell ref="G31:G33"/>
    <mergeCell ref="H31:H33"/>
    <mergeCell ref="I31:I33"/>
    <mergeCell ref="O31:O33"/>
    <mergeCell ref="W31:W33"/>
    <mergeCell ref="G28:G30"/>
    <mergeCell ref="H28:H30"/>
    <mergeCell ref="I28:I30"/>
    <mergeCell ref="O28:O30"/>
    <mergeCell ref="W28:W30"/>
    <mergeCell ref="A31:A33"/>
    <mergeCell ref="B31:B33"/>
    <mergeCell ref="C31:C33"/>
    <mergeCell ref="D31:D33"/>
    <mergeCell ref="E31:E33"/>
    <mergeCell ref="A28:A30"/>
    <mergeCell ref="B28:B30"/>
    <mergeCell ref="C28:C30"/>
    <mergeCell ref="D28:D30"/>
    <mergeCell ref="E28:E30"/>
    <mergeCell ref="F28:F30"/>
    <mergeCell ref="F25:F27"/>
    <mergeCell ref="G25:G27"/>
    <mergeCell ref="H25:H27"/>
    <mergeCell ref="I25:I27"/>
    <mergeCell ref="O25:O27"/>
    <mergeCell ref="W25:W27"/>
    <mergeCell ref="G22:G24"/>
    <mergeCell ref="H22:H24"/>
    <mergeCell ref="I22:I24"/>
    <mergeCell ref="O22:O24"/>
    <mergeCell ref="W22:W24"/>
    <mergeCell ref="A25:A27"/>
    <mergeCell ref="B25:B27"/>
    <mergeCell ref="C25:C27"/>
    <mergeCell ref="D25:D27"/>
    <mergeCell ref="E25:E27"/>
    <mergeCell ref="A22:A24"/>
    <mergeCell ref="B22:B24"/>
    <mergeCell ref="C22:C24"/>
    <mergeCell ref="D22:D24"/>
    <mergeCell ref="E22:E24"/>
    <mergeCell ref="F22:F24"/>
    <mergeCell ref="F19:F21"/>
    <mergeCell ref="G19:G21"/>
    <mergeCell ref="H19:H21"/>
    <mergeCell ref="I19:I21"/>
    <mergeCell ref="O19:O21"/>
    <mergeCell ref="W19:W21"/>
    <mergeCell ref="G16:G18"/>
    <mergeCell ref="H16:H18"/>
    <mergeCell ref="I16:I18"/>
    <mergeCell ref="O16:O18"/>
    <mergeCell ref="W16:W18"/>
    <mergeCell ref="A19:A21"/>
    <mergeCell ref="B19:B21"/>
    <mergeCell ref="C19:C21"/>
    <mergeCell ref="D19:D21"/>
    <mergeCell ref="E19:E21"/>
    <mergeCell ref="I13:I15"/>
    <mergeCell ref="O13:O15"/>
    <mergeCell ref="W13:W15"/>
    <mergeCell ref="X14:X15"/>
    <mergeCell ref="A16:A18"/>
    <mergeCell ref="B16:B18"/>
    <mergeCell ref="C16:C18"/>
    <mergeCell ref="D16:D18"/>
    <mergeCell ref="E16:E18"/>
    <mergeCell ref="F16:F18"/>
    <mergeCell ref="O10:O12"/>
    <mergeCell ref="W10:W12"/>
    <mergeCell ref="A13:A15"/>
    <mergeCell ref="B13:B15"/>
    <mergeCell ref="C13:C15"/>
    <mergeCell ref="D13:D15"/>
    <mergeCell ref="E13:E15"/>
    <mergeCell ref="F13:F15"/>
    <mergeCell ref="G13:G15"/>
    <mergeCell ref="H13:H15"/>
    <mergeCell ref="T9:U9"/>
    <mergeCell ref="A10:A12"/>
    <mergeCell ref="B10:B12"/>
    <mergeCell ref="C10:C12"/>
    <mergeCell ref="D10:D12"/>
    <mergeCell ref="E10:E12"/>
    <mergeCell ref="F10:F12"/>
    <mergeCell ref="G10:G12"/>
    <mergeCell ref="H10:H12"/>
    <mergeCell ref="I10:I12"/>
    <mergeCell ref="A7:W7"/>
    <mergeCell ref="A8:A9"/>
    <mergeCell ref="B8:B9"/>
    <mergeCell ref="C8:C9"/>
    <mergeCell ref="D8:E8"/>
    <mergeCell ref="F8:F9"/>
    <mergeCell ref="G8:I8"/>
    <mergeCell ref="J8:P8"/>
    <mergeCell ref="Q8:V8"/>
    <mergeCell ref="W8:W9"/>
    <mergeCell ref="F2:U2"/>
    <mergeCell ref="F3:U3"/>
    <mergeCell ref="F4:U4"/>
    <mergeCell ref="A5:W5"/>
    <mergeCell ref="A6:C6"/>
    <mergeCell ref="D6:E6"/>
    <mergeCell ref="F6:G6"/>
  </mergeCells>
  <conditionalFormatting sqref="F10:G567">
    <cfRule type="cellIs" dxfId="48" priority="13" stopIfTrue="1" operator="equal">
      <formula>1</formula>
    </cfRule>
    <cfRule type="cellIs" dxfId="47" priority="10" operator="equal">
      <formula>"LEVE"</formula>
    </cfRule>
    <cfRule type="cellIs" dxfId="46" priority="11" operator="equal">
      <formula>"MODERADO"</formula>
    </cfRule>
    <cfRule type="cellIs" dxfId="45" priority="12" operator="equal">
      <formula>"GRAVE"</formula>
    </cfRule>
    <cfRule type="cellIs" dxfId="44" priority="14" stopIfTrue="1" operator="between">
      <formula>1.9</formula>
      <formula>3.1</formula>
    </cfRule>
    <cfRule type="cellIs" dxfId="43" priority="15" stopIfTrue="1" operator="equal">
      <formula>4</formula>
    </cfRule>
  </conditionalFormatting>
  <conditionalFormatting sqref="M10:M567">
    <cfRule type="expression" dxfId="42" priority="16">
      <formula>$J$100="No existe control para el riesgo"</formula>
    </cfRule>
  </conditionalFormatting>
  <conditionalFormatting sqref="N11:N567 O370 O373 O376 O379 O382 O385 O388 O391 O394 O397 O400 O403 O406 O409 O412 O415 O418 O421 O424 O427 O430 O433 O436 O439 O442 O445 O448 O451 O454 O457 O460 O463 O466 O469 O472 O475 O478 O481 O484 O487 O490 O493 O496 O499 O502 O505 O508 O511 O514 O517 O520 O523 O526 O529 O532 O535 O538 O541 O544 O547 O550 O553 O556 O559 O562 O565">
    <cfRule type="expression" dxfId="41" priority="17">
      <formula>$J$100="No existe control para el riesgo"</formula>
    </cfRule>
  </conditionalFormatting>
  <conditionalFormatting sqref="N10:O10 O13 O16 O19 O22 O25 O28 O31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 O316 O319 O322 O325 O328 O331 O334 O337 O340 O343 O346 O349 O352 O355 O358 O361 O364 O367">
    <cfRule type="expression" dxfId="40" priority="70">
      <formula>$J$100="No existe control para el riesgo"</formula>
    </cfRule>
  </conditionalFormatting>
  <conditionalFormatting sqref="O10:O369">
    <cfRule type="cellIs" dxfId="39" priority="71" operator="equal">
      <formula>"INEXISTENTE"</formula>
    </cfRule>
    <cfRule type="cellIs" dxfId="38" priority="72" operator="equal">
      <formula>"ACEPTABLE"</formula>
    </cfRule>
    <cfRule type="cellIs" dxfId="37" priority="73" operator="equal">
      <formula>"FUERTE"</formula>
    </cfRule>
    <cfRule type="cellIs" dxfId="36" priority="74" operator="equal">
      <formula>"DÉBIL"</formula>
    </cfRule>
  </conditionalFormatting>
  <conditionalFormatting sqref="O370:O567">
    <cfRule type="cellIs" dxfId="35" priority="18" operator="equal">
      <formula>"INEXISTENTE"</formula>
    </cfRule>
    <cfRule type="cellIs" dxfId="34" priority="19" operator="equal">
      <formula>"ACEPTABLE"</formula>
    </cfRule>
    <cfRule type="cellIs" dxfId="33" priority="20" operator="equal">
      <formula>"FUERTE"</formula>
    </cfRule>
    <cfRule type="cellIs" dxfId="32" priority="21" operator="equal">
      <formula>"DÉBIL"</formula>
    </cfRule>
  </conditionalFormatting>
  <conditionalFormatting sqref="P10:P567">
    <cfRule type="expression" dxfId="31" priority="4">
      <formula>$J10=0</formula>
    </cfRule>
  </conditionalFormatting>
  <conditionalFormatting sqref="S10:S567">
    <cfRule type="expression" dxfId="30" priority="75">
      <formula>Q10="ASUMIR"</formula>
    </cfRule>
  </conditionalFormatting>
  <conditionalFormatting sqref="T10:T567">
    <cfRule type="expression" dxfId="29" priority="5">
      <formula>Q10="ASUMIR"</formula>
    </cfRule>
    <cfRule type="expression" dxfId="28" priority="9">
      <formula>Q10=0</formula>
    </cfRule>
  </conditionalFormatting>
  <conditionalFormatting sqref="T13:U567">
    <cfRule type="expression" dxfId="27" priority="34">
      <formula>$Q13="ASUMIR"</formula>
    </cfRule>
  </conditionalFormatting>
  <conditionalFormatting sqref="T11:V11">
    <cfRule type="expression" dxfId="26" priority="62">
      <formula>$Q12="ASUMIR"</formula>
    </cfRule>
  </conditionalFormatting>
  <conditionalFormatting sqref="T11:V12">
    <cfRule type="expression" dxfId="25" priority="7">
      <formula>$Q12=0</formula>
    </cfRule>
  </conditionalFormatting>
  <conditionalFormatting sqref="T12:V12">
    <cfRule type="expression" dxfId="24" priority="6">
      <formula>$Q13="ASUMIR"</formula>
    </cfRule>
  </conditionalFormatting>
  <conditionalFormatting sqref="U10:U567">
    <cfRule type="expression" dxfId="23" priority="2">
      <formula>Q10=0</formula>
    </cfRule>
    <cfRule type="expression" dxfId="22" priority="3">
      <formula>Q10="ASUMIR"</formula>
    </cfRule>
  </conditionalFormatting>
  <conditionalFormatting sqref="V10:V369">
    <cfRule type="beginsWith" dxfId="21" priority="57" operator="beginsWith" text="Eficaz">
      <formula>LEFT((V10),LEN("Eficaz"))=("Eficaz")</formula>
    </cfRule>
    <cfRule type="beginsWith" dxfId="20" priority="58" operator="beginsWith" text="No eficaz">
      <formula>LEFT((V10),LEN("No eficaz"))=("No eficaz")</formula>
    </cfRule>
  </conditionalFormatting>
  <conditionalFormatting sqref="V10:V567">
    <cfRule type="expression" dxfId="19" priority="1">
      <formula>$Q10=0</formula>
    </cfRule>
    <cfRule type="expression" dxfId="18" priority="56">
      <formula>$Q10="ASUMIR"</formula>
    </cfRule>
  </conditionalFormatting>
  <conditionalFormatting sqref="V370">
    <cfRule type="expression" dxfId="17" priority="35">
      <formula>$Q370="ASUMIR"</formula>
    </cfRule>
  </conditionalFormatting>
  <conditionalFormatting sqref="V370:V411">
    <cfRule type="beginsWith" dxfId="16" priority="36" operator="beginsWith" text="Eficaz">
      <formula>LEFT((V370),LEN("Eficaz"))=("Eficaz")</formula>
    </cfRule>
    <cfRule type="beginsWith" dxfId="15" priority="37" operator="beginsWith" text="No eficaz">
      <formula>LEFT((V370),LEN("No eficaz"))=("No eficaz")</formula>
    </cfRule>
  </conditionalFormatting>
  <conditionalFormatting sqref="V412:V415">
    <cfRule type="expression" dxfId="14" priority="28">
      <formula>$Q412="ASUMIR"</formula>
    </cfRule>
  </conditionalFormatting>
  <conditionalFormatting sqref="V412:V456">
    <cfRule type="beginsWith" dxfId="13" priority="29" operator="beginsWith" text="Eficaz">
      <formula>LEFT((V412),LEN("Eficaz"))=("Eficaz")</formula>
    </cfRule>
    <cfRule type="beginsWith" dxfId="12" priority="30" operator="beginsWith" text="No eficaz">
      <formula>LEFT((V412),LEN("No eficaz"))=("No eficaz")</formula>
    </cfRule>
  </conditionalFormatting>
  <conditionalFormatting sqref="V457:V460">
    <cfRule type="expression" dxfId="11" priority="49">
      <formula>$Q457="ASUMIR"</formula>
    </cfRule>
  </conditionalFormatting>
  <conditionalFormatting sqref="V457:V501">
    <cfRule type="beginsWith" dxfId="10" priority="50" operator="beginsWith" text="Eficaz">
      <formula>LEFT((V457),LEN("Eficaz"))=("Eficaz")</formula>
    </cfRule>
    <cfRule type="beginsWith" dxfId="9" priority="51" operator="beginsWith" text="No eficaz">
      <formula>LEFT((V457),LEN("No eficaz"))=("No eficaz")</formula>
    </cfRule>
  </conditionalFormatting>
  <conditionalFormatting sqref="V502:V505">
    <cfRule type="expression" dxfId="8" priority="42">
      <formula>$Q502="ASUMIR"</formula>
    </cfRule>
  </conditionalFormatting>
  <conditionalFormatting sqref="V502:V546">
    <cfRule type="beginsWith" dxfId="7" priority="44" operator="beginsWith" text="No eficaz">
      <formula>LEFT((V502),LEN("No eficaz"))=("No eficaz")</formula>
    </cfRule>
    <cfRule type="beginsWith" dxfId="6" priority="43" operator="beginsWith" text="Eficaz">
      <formula>LEFT((V502),LEN("Eficaz"))=("Eficaz")</formula>
    </cfRule>
  </conditionalFormatting>
  <conditionalFormatting sqref="V547:V550">
    <cfRule type="expression" dxfId="5" priority="22">
      <formula>$Q547="ASUMIR"</formula>
    </cfRule>
  </conditionalFormatting>
  <conditionalFormatting sqref="V547:V567">
    <cfRule type="beginsWith" dxfId="4" priority="24" operator="beginsWith" text="No eficaz">
      <formula>LEFT((V547),LEN("No eficaz"))=("No eficaz")</formula>
    </cfRule>
    <cfRule type="beginsWith" dxfId="3" priority="23" operator="beginsWith" text="Eficaz">
      <formula>LEFT((V547),LEN("Eficaz"))=("Eficaz")</formula>
    </cfRule>
  </conditionalFormatting>
  <conditionalFormatting sqref="W10:W567">
    <cfRule type="containsText" dxfId="2" priority="26" operator="containsText" text="REQUIERE NUEVA ACCIÓN">
      <formula>NOT(ISERROR(SEARCH("REQUIERE NUEVA ACCIÓN",W10)))</formula>
    </cfRule>
    <cfRule type="containsText" dxfId="1" priority="27" operator="containsText" text="RIESGO CONTROLADO">
      <formula>NOT(ISERROR(SEARCH("RIESGO CONTROLADO",W10)))</formula>
    </cfRule>
    <cfRule type="containsText" dxfId="0" priority="25" operator="containsText" text="CONTINUA LA ACCIÓN ANTERIOR">
      <formula>NOT(ISERROR(SEARCH("CONTINUA LA ACCIÓN ANTERIOR",W10)))</formula>
    </cfRule>
  </conditionalFormatting>
  <dataValidations count="7">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T3:T8" xr:uid="{1E16C817-E41D-4BF4-803A-46149F9FA8B5}">
      <formula1>INDIRECT($Q102:$Q568)</formula1>
    </dataValidation>
    <dataValidation type="list" allowBlank="1" showInputMessage="1" showErrorMessage="1" sqref="T10:T567" xr:uid="{CB059545-D0F1-405D-A7AB-384149D4F24E}">
      <formula1>INDIRECT($Q10)</formula1>
    </dataValidation>
    <dataValidation type="list" allowBlank="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 sqref="V10:V567" xr:uid="{E6667AAB-0D4D-4B4A-A06C-45D9CC6146AE}">
      <formula1>INDIRECT(T10)</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T1047995:T1048576" xr:uid="{0FA4CAE7-D15B-4735-BAC2-57B254CE9C48}">
      <formula1>INDIRECT($Q1:$Q1048004)</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T568:T1047994" xr:uid="{293F7ED9-DC27-47DF-A719-D9D7AF5E1941}">
      <formula1>INDIRECT($Q577:$Q1149)</formula1>
    </dataValidation>
    <dataValidation type="list" allowBlank="1" showErrorMessage="1" promptTitle="SITUACION DEL RIESGO" prompt="Evalue luego del seguimiento el riesgo, para ello tenga en cuenta los resultados de:_x000a_- Medición y el análisis del indicador de riesgo_x000a_-Dificultades para la aplicación del control existente_x000a_-El cumplimiento y eficacia de la acción plantea" sqref="W10:W567" xr:uid="{B4DD4705-6459-48E6-810C-C734201ABC59}">
      <formula1>"RIESGO CONTROLADO,REQUIERE NUEVA ACCIÓN,CONTINUA LA ACCIÓN ANTERIOR"</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T1" xr:uid="{472DBD76-F48C-40EA-A809-FD627FE15558}">
      <formula1>INDIRECT($Q100:$Q144)</formula1>
    </dataValidation>
  </dataValidation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W118"/>
  <sheetViews>
    <sheetView showGridLines="0" zoomScale="90" zoomScaleNormal="90" workbookViewId="0">
      <selection activeCell="C36" sqref="C36:H36"/>
    </sheetView>
  </sheetViews>
  <sheetFormatPr baseColWidth="10" defaultColWidth="11.42578125" defaultRowHeight="12.75" x14ac:dyDescent="0.2"/>
  <cols>
    <col min="1" max="1" width="14.28515625" style="8" customWidth="1"/>
    <col min="2" max="2" width="1.5703125" style="8" customWidth="1"/>
    <col min="3" max="3" width="1.5703125" customWidth="1"/>
    <col min="4" max="4" width="26.28515625" customWidth="1"/>
    <col min="5" max="5" width="11.7109375" customWidth="1"/>
    <col min="6" max="7" width="15.85546875" customWidth="1"/>
    <col min="8" max="8" width="13.42578125" customWidth="1"/>
    <col min="9" max="9" width="4.28515625" customWidth="1"/>
    <col min="10" max="10" width="1.5703125" customWidth="1"/>
    <col min="11" max="11" width="9.7109375" customWidth="1"/>
    <col min="12" max="12" width="13.28515625" customWidth="1"/>
    <col min="13" max="13" width="13.7109375" customWidth="1"/>
    <col min="14" max="14" width="4.7109375" customWidth="1"/>
    <col min="15" max="19" width="15.7109375" customWidth="1"/>
    <col min="20" max="20" width="7.7109375" customWidth="1"/>
    <col min="230" max="230" width="53.85546875" customWidth="1"/>
    <col min="231" max="231" width="4.140625" customWidth="1"/>
    <col min="232" max="232" width="3.7109375" customWidth="1"/>
    <col min="233" max="234" width="4.7109375" customWidth="1"/>
    <col min="235" max="235" width="8.7109375" customWidth="1"/>
    <col min="236" max="238" width="16.7109375" customWidth="1"/>
    <col min="239" max="239" width="3.7109375" customWidth="1"/>
    <col min="486" max="486" width="53.85546875" customWidth="1"/>
    <col min="487" max="487" width="4.140625" customWidth="1"/>
    <col min="488" max="488" width="3.7109375" customWidth="1"/>
    <col min="489" max="490" width="4.7109375" customWidth="1"/>
    <col min="491" max="491" width="8.7109375" customWidth="1"/>
    <col min="492" max="494" width="16.7109375" customWidth="1"/>
    <col min="495" max="495" width="3.7109375" customWidth="1"/>
    <col min="742" max="742" width="53.85546875" customWidth="1"/>
    <col min="743" max="743" width="4.140625" customWidth="1"/>
    <col min="744" max="744" width="3.7109375" customWidth="1"/>
    <col min="745" max="746" width="4.7109375" customWidth="1"/>
    <col min="747" max="747" width="8.7109375" customWidth="1"/>
    <col min="748" max="750" width="16.7109375" customWidth="1"/>
    <col min="751" max="751" width="3.7109375" customWidth="1"/>
    <col min="998" max="998" width="53.85546875" customWidth="1"/>
    <col min="999" max="999" width="4.140625" customWidth="1"/>
    <col min="1000" max="1000" width="3.7109375" customWidth="1"/>
    <col min="1001" max="1002" width="4.7109375" customWidth="1"/>
    <col min="1003" max="1003" width="8.7109375" customWidth="1"/>
    <col min="1004" max="1006" width="16.7109375" customWidth="1"/>
    <col min="1007" max="1007" width="3.7109375" customWidth="1"/>
    <col min="1254" max="1254" width="53.85546875" customWidth="1"/>
    <col min="1255" max="1255" width="4.140625" customWidth="1"/>
    <col min="1256" max="1256" width="3.7109375" customWidth="1"/>
    <col min="1257" max="1258" width="4.7109375" customWidth="1"/>
    <col min="1259" max="1259" width="8.7109375" customWidth="1"/>
    <col min="1260" max="1262" width="16.7109375" customWidth="1"/>
    <col min="1263" max="1263" width="3.7109375" customWidth="1"/>
    <col min="1510" max="1510" width="53.85546875" customWidth="1"/>
    <col min="1511" max="1511" width="4.140625" customWidth="1"/>
    <col min="1512" max="1512" width="3.7109375" customWidth="1"/>
    <col min="1513" max="1514" width="4.7109375" customWidth="1"/>
    <col min="1515" max="1515" width="8.7109375" customWidth="1"/>
    <col min="1516" max="1518" width="16.7109375" customWidth="1"/>
    <col min="1519" max="1519" width="3.7109375" customWidth="1"/>
    <col min="1766" max="1766" width="53.85546875" customWidth="1"/>
    <col min="1767" max="1767" width="4.140625" customWidth="1"/>
    <col min="1768" max="1768" width="3.7109375" customWidth="1"/>
    <col min="1769" max="1770" width="4.7109375" customWidth="1"/>
    <col min="1771" max="1771" width="8.7109375" customWidth="1"/>
    <col min="1772" max="1774" width="16.7109375" customWidth="1"/>
    <col min="1775" max="1775" width="3.7109375" customWidth="1"/>
    <col min="2022" max="2022" width="53.85546875" customWidth="1"/>
    <col min="2023" max="2023" width="4.140625" customWidth="1"/>
    <col min="2024" max="2024" width="3.7109375" customWidth="1"/>
    <col min="2025" max="2026" width="4.7109375" customWidth="1"/>
    <col min="2027" max="2027" width="8.7109375" customWidth="1"/>
    <col min="2028" max="2030" width="16.7109375" customWidth="1"/>
    <col min="2031" max="2031" width="3.7109375" customWidth="1"/>
    <col min="2278" max="2278" width="53.85546875" customWidth="1"/>
    <col min="2279" max="2279" width="4.140625" customWidth="1"/>
    <col min="2280" max="2280" width="3.7109375" customWidth="1"/>
    <col min="2281" max="2282" width="4.7109375" customWidth="1"/>
    <col min="2283" max="2283" width="8.7109375" customWidth="1"/>
    <col min="2284" max="2286" width="16.7109375" customWidth="1"/>
    <col min="2287" max="2287" width="3.7109375" customWidth="1"/>
    <col min="2534" max="2534" width="53.85546875" customWidth="1"/>
    <col min="2535" max="2535" width="4.140625" customWidth="1"/>
    <col min="2536" max="2536" width="3.7109375" customWidth="1"/>
    <col min="2537" max="2538" width="4.7109375" customWidth="1"/>
    <col min="2539" max="2539" width="8.7109375" customWidth="1"/>
    <col min="2540" max="2542" width="16.7109375" customWidth="1"/>
    <col min="2543" max="2543" width="3.7109375" customWidth="1"/>
    <col min="2790" max="2790" width="53.85546875" customWidth="1"/>
    <col min="2791" max="2791" width="4.140625" customWidth="1"/>
    <col min="2792" max="2792" width="3.7109375" customWidth="1"/>
    <col min="2793" max="2794" width="4.7109375" customWidth="1"/>
    <col min="2795" max="2795" width="8.7109375" customWidth="1"/>
    <col min="2796" max="2798" width="16.7109375" customWidth="1"/>
    <col min="2799" max="2799" width="3.7109375" customWidth="1"/>
    <col min="3046" max="3046" width="53.85546875" customWidth="1"/>
    <col min="3047" max="3047" width="4.140625" customWidth="1"/>
    <col min="3048" max="3048" width="3.7109375" customWidth="1"/>
    <col min="3049" max="3050" width="4.7109375" customWidth="1"/>
    <col min="3051" max="3051" width="8.7109375" customWidth="1"/>
    <col min="3052" max="3054" width="16.7109375" customWidth="1"/>
    <col min="3055" max="3055" width="3.7109375" customWidth="1"/>
    <col min="3302" max="3302" width="53.85546875" customWidth="1"/>
    <col min="3303" max="3303" width="4.140625" customWidth="1"/>
    <col min="3304" max="3304" width="3.7109375" customWidth="1"/>
    <col min="3305" max="3306" width="4.7109375" customWidth="1"/>
    <col min="3307" max="3307" width="8.7109375" customWidth="1"/>
    <col min="3308" max="3310" width="16.7109375" customWidth="1"/>
    <col min="3311" max="3311" width="3.7109375" customWidth="1"/>
    <col min="3558" max="3558" width="53.85546875" customWidth="1"/>
    <col min="3559" max="3559" width="4.140625" customWidth="1"/>
    <col min="3560" max="3560" width="3.7109375" customWidth="1"/>
    <col min="3561" max="3562" width="4.7109375" customWidth="1"/>
    <col min="3563" max="3563" width="8.7109375" customWidth="1"/>
    <col min="3564" max="3566" width="16.7109375" customWidth="1"/>
    <col min="3567" max="3567" width="3.7109375" customWidth="1"/>
    <col min="3814" max="3814" width="53.85546875" customWidth="1"/>
    <col min="3815" max="3815" width="4.140625" customWidth="1"/>
    <col min="3816" max="3816" width="3.7109375" customWidth="1"/>
    <col min="3817" max="3818" width="4.7109375" customWidth="1"/>
    <col min="3819" max="3819" width="8.7109375" customWidth="1"/>
    <col min="3820" max="3822" width="16.7109375" customWidth="1"/>
    <col min="3823" max="3823" width="3.7109375" customWidth="1"/>
    <col min="4070" max="4070" width="53.85546875" customWidth="1"/>
    <col min="4071" max="4071" width="4.140625" customWidth="1"/>
    <col min="4072" max="4072" width="3.7109375" customWidth="1"/>
    <col min="4073" max="4074" width="4.7109375" customWidth="1"/>
    <col min="4075" max="4075" width="8.7109375" customWidth="1"/>
    <col min="4076" max="4078" width="16.7109375" customWidth="1"/>
    <col min="4079" max="4079" width="3.7109375" customWidth="1"/>
    <col min="4326" max="4326" width="53.85546875" customWidth="1"/>
    <col min="4327" max="4327" width="4.140625" customWidth="1"/>
    <col min="4328" max="4328" width="3.7109375" customWidth="1"/>
    <col min="4329" max="4330" width="4.7109375" customWidth="1"/>
    <col min="4331" max="4331" width="8.7109375" customWidth="1"/>
    <col min="4332" max="4334" width="16.7109375" customWidth="1"/>
    <col min="4335" max="4335" width="3.7109375" customWidth="1"/>
    <col min="4582" max="4582" width="53.85546875" customWidth="1"/>
    <col min="4583" max="4583" width="4.140625" customWidth="1"/>
    <col min="4584" max="4584" width="3.7109375" customWidth="1"/>
    <col min="4585" max="4586" width="4.7109375" customWidth="1"/>
    <col min="4587" max="4587" width="8.7109375" customWidth="1"/>
    <col min="4588" max="4590" width="16.7109375" customWidth="1"/>
    <col min="4591" max="4591" width="3.7109375" customWidth="1"/>
    <col min="4838" max="4838" width="53.85546875" customWidth="1"/>
    <col min="4839" max="4839" width="4.140625" customWidth="1"/>
    <col min="4840" max="4840" width="3.7109375" customWidth="1"/>
    <col min="4841" max="4842" width="4.7109375" customWidth="1"/>
    <col min="4843" max="4843" width="8.7109375" customWidth="1"/>
    <col min="4844" max="4846" width="16.7109375" customWidth="1"/>
    <col min="4847" max="4847" width="3.7109375" customWidth="1"/>
    <col min="5094" max="5094" width="53.85546875" customWidth="1"/>
    <col min="5095" max="5095" width="4.140625" customWidth="1"/>
    <col min="5096" max="5096" width="3.7109375" customWidth="1"/>
    <col min="5097" max="5098" width="4.7109375" customWidth="1"/>
    <col min="5099" max="5099" width="8.7109375" customWidth="1"/>
    <col min="5100" max="5102" width="16.7109375" customWidth="1"/>
    <col min="5103" max="5103" width="3.7109375" customWidth="1"/>
    <col min="5350" max="5350" width="53.85546875" customWidth="1"/>
    <col min="5351" max="5351" width="4.140625" customWidth="1"/>
    <col min="5352" max="5352" width="3.7109375" customWidth="1"/>
    <col min="5353" max="5354" width="4.7109375" customWidth="1"/>
    <col min="5355" max="5355" width="8.7109375" customWidth="1"/>
    <col min="5356" max="5358" width="16.7109375" customWidth="1"/>
    <col min="5359" max="5359" width="3.7109375" customWidth="1"/>
    <col min="5606" max="5606" width="53.85546875" customWidth="1"/>
    <col min="5607" max="5607" width="4.140625" customWidth="1"/>
    <col min="5608" max="5608" width="3.7109375" customWidth="1"/>
    <col min="5609" max="5610" width="4.7109375" customWidth="1"/>
    <col min="5611" max="5611" width="8.7109375" customWidth="1"/>
    <col min="5612" max="5614" width="16.7109375" customWidth="1"/>
    <col min="5615" max="5615" width="3.7109375" customWidth="1"/>
    <col min="5862" max="5862" width="53.85546875" customWidth="1"/>
    <col min="5863" max="5863" width="4.140625" customWidth="1"/>
    <col min="5864" max="5864" width="3.7109375" customWidth="1"/>
    <col min="5865" max="5866" width="4.7109375" customWidth="1"/>
    <col min="5867" max="5867" width="8.7109375" customWidth="1"/>
    <col min="5868" max="5870" width="16.7109375" customWidth="1"/>
    <col min="5871" max="5871" width="3.7109375" customWidth="1"/>
    <col min="6118" max="6118" width="53.85546875" customWidth="1"/>
    <col min="6119" max="6119" width="4.140625" customWidth="1"/>
    <col min="6120" max="6120" width="3.7109375" customWidth="1"/>
    <col min="6121" max="6122" width="4.7109375" customWidth="1"/>
    <col min="6123" max="6123" width="8.7109375" customWidth="1"/>
    <col min="6124" max="6126" width="16.7109375" customWidth="1"/>
    <col min="6127" max="6127" width="3.7109375" customWidth="1"/>
    <col min="6374" max="6374" width="53.85546875" customWidth="1"/>
    <col min="6375" max="6375" width="4.140625" customWidth="1"/>
    <col min="6376" max="6376" width="3.7109375" customWidth="1"/>
    <col min="6377" max="6378" width="4.7109375" customWidth="1"/>
    <col min="6379" max="6379" width="8.7109375" customWidth="1"/>
    <col min="6380" max="6382" width="16.7109375" customWidth="1"/>
    <col min="6383" max="6383" width="3.7109375" customWidth="1"/>
    <col min="6630" max="6630" width="53.85546875" customWidth="1"/>
    <col min="6631" max="6631" width="4.140625" customWidth="1"/>
    <col min="6632" max="6632" width="3.7109375" customWidth="1"/>
    <col min="6633" max="6634" width="4.7109375" customWidth="1"/>
    <col min="6635" max="6635" width="8.7109375" customWidth="1"/>
    <col min="6636" max="6638" width="16.7109375" customWidth="1"/>
    <col min="6639" max="6639" width="3.7109375" customWidth="1"/>
    <col min="6886" max="6886" width="53.85546875" customWidth="1"/>
    <col min="6887" max="6887" width="4.140625" customWidth="1"/>
    <col min="6888" max="6888" width="3.7109375" customWidth="1"/>
    <col min="6889" max="6890" width="4.7109375" customWidth="1"/>
    <col min="6891" max="6891" width="8.7109375" customWidth="1"/>
    <col min="6892" max="6894" width="16.7109375" customWidth="1"/>
    <col min="6895" max="6895" width="3.7109375" customWidth="1"/>
    <col min="7142" max="7142" width="53.85546875" customWidth="1"/>
    <col min="7143" max="7143" width="4.140625" customWidth="1"/>
    <col min="7144" max="7144" width="3.7109375" customWidth="1"/>
    <col min="7145" max="7146" width="4.7109375" customWidth="1"/>
    <col min="7147" max="7147" width="8.7109375" customWidth="1"/>
    <col min="7148" max="7150" width="16.7109375" customWidth="1"/>
    <col min="7151" max="7151" width="3.7109375" customWidth="1"/>
    <col min="7398" max="7398" width="53.85546875" customWidth="1"/>
    <col min="7399" max="7399" width="4.140625" customWidth="1"/>
    <col min="7400" max="7400" width="3.7109375" customWidth="1"/>
    <col min="7401" max="7402" width="4.7109375" customWidth="1"/>
    <col min="7403" max="7403" width="8.7109375" customWidth="1"/>
    <col min="7404" max="7406" width="16.7109375" customWidth="1"/>
    <col min="7407" max="7407" width="3.7109375" customWidth="1"/>
    <col min="7654" max="7654" width="53.85546875" customWidth="1"/>
    <col min="7655" max="7655" width="4.140625" customWidth="1"/>
    <col min="7656" max="7656" width="3.7109375" customWidth="1"/>
    <col min="7657" max="7658" width="4.7109375" customWidth="1"/>
    <col min="7659" max="7659" width="8.7109375" customWidth="1"/>
    <col min="7660" max="7662" width="16.7109375" customWidth="1"/>
    <col min="7663" max="7663" width="3.7109375" customWidth="1"/>
    <col min="7910" max="7910" width="53.85546875" customWidth="1"/>
    <col min="7911" max="7911" width="4.140625" customWidth="1"/>
    <col min="7912" max="7912" width="3.7109375" customWidth="1"/>
    <col min="7913" max="7914" width="4.7109375" customWidth="1"/>
    <col min="7915" max="7915" width="8.7109375" customWidth="1"/>
    <col min="7916" max="7918" width="16.7109375" customWidth="1"/>
    <col min="7919" max="7919" width="3.7109375" customWidth="1"/>
    <col min="8166" max="8166" width="53.85546875" customWidth="1"/>
    <col min="8167" max="8167" width="4.140625" customWidth="1"/>
    <col min="8168" max="8168" width="3.7109375" customWidth="1"/>
    <col min="8169" max="8170" width="4.7109375" customWidth="1"/>
    <col min="8171" max="8171" width="8.7109375" customWidth="1"/>
    <col min="8172" max="8174" width="16.7109375" customWidth="1"/>
    <col min="8175" max="8175" width="3.7109375" customWidth="1"/>
    <col min="8422" max="8422" width="53.85546875" customWidth="1"/>
    <col min="8423" max="8423" width="4.140625" customWidth="1"/>
    <col min="8424" max="8424" width="3.7109375" customWidth="1"/>
    <col min="8425" max="8426" width="4.7109375" customWidth="1"/>
    <col min="8427" max="8427" width="8.7109375" customWidth="1"/>
    <col min="8428" max="8430" width="16.7109375" customWidth="1"/>
    <col min="8431" max="8431" width="3.7109375" customWidth="1"/>
    <col min="8678" max="8678" width="53.85546875" customWidth="1"/>
    <col min="8679" max="8679" width="4.140625" customWidth="1"/>
    <col min="8680" max="8680" width="3.7109375" customWidth="1"/>
    <col min="8681" max="8682" width="4.7109375" customWidth="1"/>
    <col min="8683" max="8683" width="8.7109375" customWidth="1"/>
    <col min="8684" max="8686" width="16.7109375" customWidth="1"/>
    <col min="8687" max="8687" width="3.7109375" customWidth="1"/>
    <col min="8934" max="8934" width="53.85546875" customWidth="1"/>
    <col min="8935" max="8935" width="4.140625" customWidth="1"/>
    <col min="8936" max="8936" width="3.7109375" customWidth="1"/>
    <col min="8937" max="8938" width="4.7109375" customWidth="1"/>
    <col min="8939" max="8939" width="8.7109375" customWidth="1"/>
    <col min="8940" max="8942" width="16.7109375" customWidth="1"/>
    <col min="8943" max="8943" width="3.7109375" customWidth="1"/>
    <col min="9190" max="9190" width="53.85546875" customWidth="1"/>
    <col min="9191" max="9191" width="4.140625" customWidth="1"/>
    <col min="9192" max="9192" width="3.7109375" customWidth="1"/>
    <col min="9193" max="9194" width="4.7109375" customWidth="1"/>
    <col min="9195" max="9195" width="8.7109375" customWidth="1"/>
    <col min="9196" max="9198" width="16.7109375" customWidth="1"/>
    <col min="9199" max="9199" width="3.7109375" customWidth="1"/>
    <col min="9446" max="9446" width="53.85546875" customWidth="1"/>
    <col min="9447" max="9447" width="4.140625" customWidth="1"/>
    <col min="9448" max="9448" width="3.7109375" customWidth="1"/>
    <col min="9449" max="9450" width="4.7109375" customWidth="1"/>
    <col min="9451" max="9451" width="8.7109375" customWidth="1"/>
    <col min="9452" max="9454" width="16.7109375" customWidth="1"/>
    <col min="9455" max="9455" width="3.7109375" customWidth="1"/>
    <col min="9702" max="9702" width="53.85546875" customWidth="1"/>
    <col min="9703" max="9703" width="4.140625" customWidth="1"/>
    <col min="9704" max="9704" width="3.7109375" customWidth="1"/>
    <col min="9705" max="9706" width="4.7109375" customWidth="1"/>
    <col min="9707" max="9707" width="8.7109375" customWidth="1"/>
    <col min="9708" max="9710" width="16.7109375" customWidth="1"/>
    <col min="9711" max="9711" width="3.7109375" customWidth="1"/>
    <col min="9958" max="9958" width="53.85546875" customWidth="1"/>
    <col min="9959" max="9959" width="4.140625" customWidth="1"/>
    <col min="9960" max="9960" width="3.7109375" customWidth="1"/>
    <col min="9961" max="9962" width="4.7109375" customWidth="1"/>
    <col min="9963" max="9963" width="8.7109375" customWidth="1"/>
    <col min="9964" max="9966" width="16.7109375" customWidth="1"/>
    <col min="9967" max="9967" width="3.7109375" customWidth="1"/>
    <col min="10214" max="10214" width="53.85546875" customWidth="1"/>
    <col min="10215" max="10215" width="4.140625" customWidth="1"/>
    <col min="10216" max="10216" width="3.7109375" customWidth="1"/>
    <col min="10217" max="10218" width="4.7109375" customWidth="1"/>
    <col min="10219" max="10219" width="8.7109375" customWidth="1"/>
    <col min="10220" max="10222" width="16.7109375" customWidth="1"/>
    <col min="10223" max="10223" width="3.7109375" customWidth="1"/>
    <col min="10470" max="10470" width="53.85546875" customWidth="1"/>
    <col min="10471" max="10471" width="4.140625" customWidth="1"/>
    <col min="10472" max="10472" width="3.7109375" customWidth="1"/>
    <col min="10473" max="10474" width="4.7109375" customWidth="1"/>
    <col min="10475" max="10475" width="8.7109375" customWidth="1"/>
    <col min="10476" max="10478" width="16.7109375" customWidth="1"/>
    <col min="10479" max="10479" width="3.7109375" customWidth="1"/>
    <col min="10726" max="10726" width="53.85546875" customWidth="1"/>
    <col min="10727" max="10727" width="4.140625" customWidth="1"/>
    <col min="10728" max="10728" width="3.7109375" customWidth="1"/>
    <col min="10729" max="10730" width="4.7109375" customWidth="1"/>
    <col min="10731" max="10731" width="8.7109375" customWidth="1"/>
    <col min="10732" max="10734" width="16.7109375" customWidth="1"/>
    <col min="10735" max="10735" width="3.7109375" customWidth="1"/>
    <col min="10982" max="10982" width="53.85546875" customWidth="1"/>
    <col min="10983" max="10983" width="4.140625" customWidth="1"/>
    <col min="10984" max="10984" width="3.7109375" customWidth="1"/>
    <col min="10985" max="10986" width="4.7109375" customWidth="1"/>
    <col min="10987" max="10987" width="8.7109375" customWidth="1"/>
    <col min="10988" max="10990" width="16.7109375" customWidth="1"/>
    <col min="10991" max="10991" width="3.7109375" customWidth="1"/>
    <col min="11238" max="11238" width="53.85546875" customWidth="1"/>
    <col min="11239" max="11239" width="4.140625" customWidth="1"/>
    <col min="11240" max="11240" width="3.7109375" customWidth="1"/>
    <col min="11241" max="11242" width="4.7109375" customWidth="1"/>
    <col min="11243" max="11243" width="8.7109375" customWidth="1"/>
    <col min="11244" max="11246" width="16.7109375" customWidth="1"/>
    <col min="11247" max="11247" width="3.7109375" customWidth="1"/>
    <col min="11494" max="11494" width="53.85546875" customWidth="1"/>
    <col min="11495" max="11495" width="4.140625" customWidth="1"/>
    <col min="11496" max="11496" width="3.7109375" customWidth="1"/>
    <col min="11497" max="11498" width="4.7109375" customWidth="1"/>
    <col min="11499" max="11499" width="8.7109375" customWidth="1"/>
    <col min="11500" max="11502" width="16.7109375" customWidth="1"/>
    <col min="11503" max="11503" width="3.7109375" customWidth="1"/>
    <col min="11750" max="11750" width="53.85546875" customWidth="1"/>
    <col min="11751" max="11751" width="4.140625" customWidth="1"/>
    <col min="11752" max="11752" width="3.7109375" customWidth="1"/>
    <col min="11753" max="11754" width="4.7109375" customWidth="1"/>
    <col min="11755" max="11755" width="8.7109375" customWidth="1"/>
    <col min="11756" max="11758" width="16.7109375" customWidth="1"/>
    <col min="11759" max="11759" width="3.7109375" customWidth="1"/>
    <col min="12006" max="12006" width="53.85546875" customWidth="1"/>
    <col min="12007" max="12007" width="4.140625" customWidth="1"/>
    <col min="12008" max="12008" width="3.7109375" customWidth="1"/>
    <col min="12009" max="12010" width="4.7109375" customWidth="1"/>
    <col min="12011" max="12011" width="8.7109375" customWidth="1"/>
    <col min="12012" max="12014" width="16.7109375" customWidth="1"/>
    <col min="12015" max="12015" width="3.7109375" customWidth="1"/>
    <col min="12262" max="12262" width="53.85546875" customWidth="1"/>
    <col min="12263" max="12263" width="4.140625" customWidth="1"/>
    <col min="12264" max="12264" width="3.7109375" customWidth="1"/>
    <col min="12265" max="12266" width="4.7109375" customWidth="1"/>
    <col min="12267" max="12267" width="8.7109375" customWidth="1"/>
    <col min="12268" max="12270" width="16.7109375" customWidth="1"/>
    <col min="12271" max="12271" width="3.7109375" customWidth="1"/>
    <col min="12518" max="12518" width="53.85546875" customWidth="1"/>
    <col min="12519" max="12519" width="4.140625" customWidth="1"/>
    <col min="12520" max="12520" width="3.7109375" customWidth="1"/>
    <col min="12521" max="12522" width="4.7109375" customWidth="1"/>
    <col min="12523" max="12523" width="8.7109375" customWidth="1"/>
    <col min="12524" max="12526" width="16.7109375" customWidth="1"/>
    <col min="12527" max="12527" width="3.7109375" customWidth="1"/>
    <col min="12774" max="12774" width="53.85546875" customWidth="1"/>
    <col min="12775" max="12775" width="4.140625" customWidth="1"/>
    <col min="12776" max="12776" width="3.7109375" customWidth="1"/>
    <col min="12777" max="12778" width="4.7109375" customWidth="1"/>
    <col min="12779" max="12779" width="8.7109375" customWidth="1"/>
    <col min="12780" max="12782" width="16.7109375" customWidth="1"/>
    <col min="12783" max="12783" width="3.7109375" customWidth="1"/>
    <col min="13030" max="13030" width="53.85546875" customWidth="1"/>
    <col min="13031" max="13031" width="4.140625" customWidth="1"/>
    <col min="13032" max="13032" width="3.7109375" customWidth="1"/>
    <col min="13033" max="13034" width="4.7109375" customWidth="1"/>
    <col min="13035" max="13035" width="8.7109375" customWidth="1"/>
    <col min="13036" max="13038" width="16.7109375" customWidth="1"/>
    <col min="13039" max="13039" width="3.7109375" customWidth="1"/>
    <col min="13286" max="13286" width="53.85546875" customWidth="1"/>
    <col min="13287" max="13287" width="4.140625" customWidth="1"/>
    <col min="13288" max="13288" width="3.7109375" customWidth="1"/>
    <col min="13289" max="13290" width="4.7109375" customWidth="1"/>
    <col min="13291" max="13291" width="8.7109375" customWidth="1"/>
    <col min="13292" max="13294" width="16.7109375" customWidth="1"/>
    <col min="13295" max="13295" width="3.7109375" customWidth="1"/>
    <col min="13542" max="13542" width="53.85546875" customWidth="1"/>
    <col min="13543" max="13543" width="4.140625" customWidth="1"/>
    <col min="13544" max="13544" width="3.7109375" customWidth="1"/>
    <col min="13545" max="13546" width="4.7109375" customWidth="1"/>
    <col min="13547" max="13547" width="8.7109375" customWidth="1"/>
    <col min="13548" max="13550" width="16.7109375" customWidth="1"/>
    <col min="13551" max="13551" width="3.7109375" customWidth="1"/>
    <col min="13798" max="13798" width="53.85546875" customWidth="1"/>
    <col min="13799" max="13799" width="4.140625" customWidth="1"/>
    <col min="13800" max="13800" width="3.7109375" customWidth="1"/>
    <col min="13801" max="13802" width="4.7109375" customWidth="1"/>
    <col min="13803" max="13803" width="8.7109375" customWidth="1"/>
    <col min="13804" max="13806" width="16.7109375" customWidth="1"/>
    <col min="13807" max="13807" width="3.7109375" customWidth="1"/>
    <col min="14054" max="14054" width="53.85546875" customWidth="1"/>
    <col min="14055" max="14055" width="4.140625" customWidth="1"/>
    <col min="14056" max="14056" width="3.7109375" customWidth="1"/>
    <col min="14057" max="14058" width="4.7109375" customWidth="1"/>
    <col min="14059" max="14059" width="8.7109375" customWidth="1"/>
    <col min="14060" max="14062" width="16.7109375" customWidth="1"/>
    <col min="14063" max="14063" width="3.7109375" customWidth="1"/>
    <col min="14310" max="14310" width="53.85546875" customWidth="1"/>
    <col min="14311" max="14311" width="4.140625" customWidth="1"/>
    <col min="14312" max="14312" width="3.7109375" customWidth="1"/>
    <col min="14313" max="14314" width="4.7109375" customWidth="1"/>
    <col min="14315" max="14315" width="8.7109375" customWidth="1"/>
    <col min="14316" max="14318" width="16.7109375" customWidth="1"/>
    <col min="14319" max="14319" width="3.7109375" customWidth="1"/>
    <col min="14566" max="14566" width="53.85546875" customWidth="1"/>
    <col min="14567" max="14567" width="4.140625" customWidth="1"/>
    <col min="14568" max="14568" width="3.7109375" customWidth="1"/>
    <col min="14569" max="14570" width="4.7109375" customWidth="1"/>
    <col min="14571" max="14571" width="8.7109375" customWidth="1"/>
    <col min="14572" max="14574" width="16.7109375" customWidth="1"/>
    <col min="14575" max="14575" width="3.7109375" customWidth="1"/>
    <col min="14822" max="14822" width="53.85546875" customWidth="1"/>
    <col min="14823" max="14823" width="4.140625" customWidth="1"/>
    <col min="14824" max="14824" width="3.7109375" customWidth="1"/>
    <col min="14825" max="14826" width="4.7109375" customWidth="1"/>
    <col min="14827" max="14827" width="8.7109375" customWidth="1"/>
    <col min="14828" max="14830" width="16.7109375" customWidth="1"/>
    <col min="14831" max="14831" width="3.7109375" customWidth="1"/>
    <col min="15078" max="15078" width="53.85546875" customWidth="1"/>
    <col min="15079" max="15079" width="4.140625" customWidth="1"/>
    <col min="15080" max="15080" width="3.7109375" customWidth="1"/>
    <col min="15081" max="15082" width="4.7109375" customWidth="1"/>
    <col min="15083" max="15083" width="8.7109375" customWidth="1"/>
    <col min="15084" max="15086" width="16.7109375" customWidth="1"/>
    <col min="15087" max="15087" width="3.7109375" customWidth="1"/>
    <col min="15334" max="15334" width="53.85546875" customWidth="1"/>
    <col min="15335" max="15335" width="4.140625" customWidth="1"/>
    <col min="15336" max="15336" width="3.7109375" customWidth="1"/>
    <col min="15337" max="15338" width="4.7109375" customWidth="1"/>
    <col min="15339" max="15339" width="8.7109375" customWidth="1"/>
    <col min="15340" max="15342" width="16.7109375" customWidth="1"/>
    <col min="15343" max="15343" width="3.7109375" customWidth="1"/>
    <col min="15590" max="15590" width="53.85546875" customWidth="1"/>
    <col min="15591" max="15591" width="4.140625" customWidth="1"/>
    <col min="15592" max="15592" width="3.7109375" customWidth="1"/>
    <col min="15593" max="15594" width="4.7109375" customWidth="1"/>
    <col min="15595" max="15595" width="8.7109375" customWidth="1"/>
    <col min="15596" max="15598" width="16.7109375" customWidth="1"/>
    <col min="15599" max="15599" width="3.7109375" customWidth="1"/>
    <col min="15846" max="15846" width="53.85546875" customWidth="1"/>
    <col min="15847" max="15847" width="4.140625" customWidth="1"/>
    <col min="15848" max="15848" width="3.7109375" customWidth="1"/>
    <col min="15849" max="15850" width="4.7109375" customWidth="1"/>
    <col min="15851" max="15851" width="8.7109375" customWidth="1"/>
    <col min="15852" max="15854" width="16.7109375" customWidth="1"/>
    <col min="15855" max="15855" width="3.7109375" customWidth="1"/>
    <col min="16102" max="16102" width="53.85546875" customWidth="1"/>
    <col min="16103" max="16103" width="4.140625" customWidth="1"/>
    <col min="16104" max="16104" width="3.7109375" customWidth="1"/>
    <col min="16105" max="16106" width="4.7109375" customWidth="1"/>
    <col min="16107" max="16107" width="8.7109375" customWidth="1"/>
    <col min="16108" max="16110" width="16.7109375" customWidth="1"/>
    <col min="16111" max="16111" width="3.7109375" customWidth="1"/>
  </cols>
  <sheetData>
    <row r="1" spans="1:23" ht="15.75" x14ac:dyDescent="0.25">
      <c r="A1" s="503" t="s">
        <v>51</v>
      </c>
      <c r="B1" s="504"/>
      <c r="C1" s="504"/>
      <c r="D1" s="504"/>
      <c r="E1" s="504"/>
      <c r="F1" s="504"/>
      <c r="G1" s="504"/>
      <c r="H1" s="504"/>
      <c r="I1" s="504"/>
      <c r="J1" s="504"/>
      <c r="K1" s="504"/>
      <c r="L1" s="504"/>
      <c r="M1" s="504"/>
      <c r="N1" s="504"/>
      <c r="O1" s="504"/>
      <c r="P1" s="504"/>
      <c r="Q1" s="504"/>
      <c r="R1" s="504"/>
      <c r="S1" s="504"/>
      <c r="T1" s="504"/>
    </row>
    <row r="2" spans="1:23" ht="15.75" x14ac:dyDescent="0.25">
      <c r="A2" s="13"/>
      <c r="B2" s="14"/>
      <c r="C2" s="14"/>
      <c r="D2" s="14"/>
      <c r="E2" s="14"/>
      <c r="F2" s="14"/>
      <c r="G2" s="14"/>
      <c r="H2" s="14"/>
      <c r="I2" s="14"/>
      <c r="J2" s="14"/>
      <c r="K2" s="14"/>
      <c r="L2" s="14"/>
      <c r="M2" s="14"/>
      <c r="N2" s="14"/>
      <c r="O2" s="14"/>
      <c r="P2" s="14"/>
      <c r="Q2" s="14"/>
      <c r="R2" s="14"/>
      <c r="S2" s="14"/>
      <c r="T2" s="14"/>
    </row>
    <row r="3" spans="1:23" ht="15.75" x14ac:dyDescent="0.25">
      <c r="A3" s="501" t="s">
        <v>50</v>
      </c>
      <c r="B3" s="502"/>
      <c r="C3" s="502"/>
      <c r="D3" s="502"/>
      <c r="E3" s="502"/>
      <c r="F3" s="502"/>
      <c r="G3" s="502"/>
      <c r="H3" s="502"/>
      <c r="I3" s="502"/>
      <c r="J3" s="502"/>
      <c r="K3" s="502"/>
      <c r="L3" s="502"/>
      <c r="M3" s="502"/>
      <c r="N3" s="502"/>
      <c r="O3" s="502"/>
      <c r="P3" s="502"/>
      <c r="Q3" s="502"/>
      <c r="R3" s="502"/>
      <c r="S3" s="502"/>
      <c r="T3" s="502"/>
    </row>
    <row r="4" spans="1:23" x14ac:dyDescent="0.2">
      <c r="A4" s="10"/>
      <c r="B4" s="11"/>
      <c r="C4" s="12"/>
      <c r="D4" s="12"/>
      <c r="E4" s="12"/>
      <c r="F4" s="12"/>
      <c r="G4" s="12"/>
      <c r="H4" s="12"/>
      <c r="I4" s="12"/>
      <c r="J4" s="12"/>
      <c r="K4" s="12"/>
      <c r="L4" s="12"/>
      <c r="M4" s="12"/>
      <c r="N4" s="12"/>
      <c r="O4" s="12"/>
      <c r="P4" s="12"/>
      <c r="Q4" s="12"/>
      <c r="R4" s="12"/>
      <c r="S4" s="12"/>
      <c r="T4" s="12"/>
    </row>
    <row r="5" spans="1:23" ht="13.5" thickBot="1" x14ac:dyDescent="0.25">
      <c r="A5" s="11"/>
      <c r="B5" s="11"/>
      <c r="C5" s="12"/>
      <c r="D5" s="12"/>
      <c r="E5" s="12"/>
      <c r="F5" s="12"/>
      <c r="G5" s="12"/>
      <c r="H5" s="12"/>
      <c r="I5" s="12"/>
      <c r="J5" s="12"/>
      <c r="K5" s="12"/>
      <c r="L5" s="12"/>
      <c r="M5" s="12"/>
      <c r="N5" s="12"/>
      <c r="O5" s="12"/>
      <c r="P5" s="12"/>
      <c r="Q5" s="12"/>
      <c r="R5" s="12"/>
      <c r="S5" s="12"/>
      <c r="T5" s="12"/>
    </row>
    <row r="6" spans="1:23" ht="24" customHeight="1" x14ac:dyDescent="0.2">
      <c r="A6" s="102" t="s">
        <v>12</v>
      </c>
      <c r="B6" s="512"/>
      <c r="C6" s="161"/>
      <c r="D6" s="161"/>
      <c r="E6" s="161"/>
      <c r="F6" s="161"/>
      <c r="G6" s="161"/>
      <c r="H6" s="161"/>
      <c r="I6" s="519"/>
      <c r="J6" s="516"/>
      <c r="K6" s="515" t="s">
        <v>65</v>
      </c>
      <c r="L6" s="515"/>
      <c r="M6" s="515"/>
      <c r="N6" s="515"/>
      <c r="O6" s="515"/>
      <c r="P6" s="515"/>
      <c r="Q6" s="515"/>
      <c r="R6" s="141"/>
      <c r="S6" s="141"/>
      <c r="T6" s="505"/>
    </row>
    <row r="7" spans="1:23" ht="15" customHeight="1" x14ac:dyDescent="0.2">
      <c r="A7" s="509" t="s">
        <v>13</v>
      </c>
      <c r="B7" s="513"/>
      <c r="C7" s="36"/>
      <c r="D7" s="36"/>
      <c r="E7" s="531" t="s">
        <v>458</v>
      </c>
      <c r="F7" s="531"/>
      <c r="G7" s="36"/>
      <c r="H7" s="36"/>
      <c r="I7" s="520"/>
      <c r="J7" s="517"/>
      <c r="K7" s="469" t="s">
        <v>76</v>
      </c>
      <c r="L7" s="469"/>
      <c r="M7" s="469"/>
      <c r="N7" s="469"/>
      <c r="O7" s="469"/>
      <c r="P7" s="469"/>
      <c r="Q7" s="469"/>
      <c r="R7" s="469"/>
      <c r="S7" s="469"/>
      <c r="T7" s="506"/>
    </row>
    <row r="8" spans="1:23" ht="12.75" customHeight="1" x14ac:dyDescent="0.2">
      <c r="A8" s="510"/>
      <c r="B8" s="513"/>
      <c r="C8" s="37"/>
      <c r="E8" s="37"/>
      <c r="F8" s="37"/>
      <c r="G8" s="37"/>
      <c r="H8" s="37"/>
      <c r="I8" s="520"/>
      <c r="J8" s="517"/>
      <c r="K8" s="469"/>
      <c r="L8" s="469"/>
      <c r="M8" s="469"/>
      <c r="N8" s="469"/>
      <c r="O8" s="469"/>
      <c r="P8" s="469"/>
      <c r="Q8" s="469"/>
      <c r="R8" s="469"/>
      <c r="S8" s="469"/>
      <c r="T8" s="506"/>
    </row>
    <row r="9" spans="1:23" ht="12.75" customHeight="1" thickBot="1" x14ac:dyDescent="0.25">
      <c r="A9" s="510"/>
      <c r="B9" s="513"/>
      <c r="C9" s="36"/>
      <c r="E9" s="36"/>
      <c r="F9" s="36"/>
      <c r="G9" s="36"/>
      <c r="H9" s="36"/>
      <c r="I9" s="520"/>
      <c r="J9" s="517"/>
      <c r="K9" s="469" t="s">
        <v>384</v>
      </c>
      <c r="L9" s="469"/>
      <c r="M9" s="469"/>
      <c r="N9" s="469"/>
      <c r="O9" s="469"/>
      <c r="P9" s="469"/>
      <c r="Q9" s="469"/>
      <c r="R9" s="469"/>
      <c r="S9" s="469"/>
      <c r="T9" s="506"/>
    </row>
    <row r="10" spans="1:23" ht="75.75" customHeight="1" x14ac:dyDescent="0.2">
      <c r="A10" s="510"/>
      <c r="B10" s="513"/>
      <c r="C10" s="36"/>
      <c r="D10" s="170" t="s">
        <v>451</v>
      </c>
      <c r="E10" s="522" t="s">
        <v>425</v>
      </c>
      <c r="F10" s="523"/>
      <c r="G10" s="523"/>
      <c r="H10" s="524"/>
      <c r="I10" s="520"/>
      <c r="J10" s="517"/>
      <c r="K10" s="469"/>
      <c r="L10" s="469"/>
      <c r="M10" s="469"/>
      <c r="N10" s="469"/>
      <c r="O10" s="469"/>
      <c r="P10" s="469"/>
      <c r="Q10" s="469"/>
      <c r="R10" s="469"/>
      <c r="S10" s="469"/>
      <c r="T10" s="506"/>
      <c r="V10" s="484"/>
      <c r="W10" s="484"/>
    </row>
    <row r="11" spans="1:23" ht="41.25" customHeight="1" x14ac:dyDescent="0.2">
      <c r="A11" s="510"/>
      <c r="B11" s="513"/>
      <c r="C11" s="36"/>
      <c r="D11" s="171" t="s">
        <v>452</v>
      </c>
      <c r="E11" s="525" t="s">
        <v>426</v>
      </c>
      <c r="F11" s="526"/>
      <c r="G11" s="526"/>
      <c r="H11" s="527"/>
      <c r="I11" s="520"/>
      <c r="J11" s="517"/>
      <c r="K11" s="469"/>
      <c r="L11" s="469"/>
      <c r="M11" s="469"/>
      <c r="N11" s="469"/>
      <c r="O11" s="469"/>
      <c r="P11" s="469"/>
      <c r="Q11" s="469"/>
      <c r="R11" s="469"/>
      <c r="S11" s="469"/>
      <c r="T11" s="506"/>
      <c r="V11" s="484"/>
      <c r="W11" s="484"/>
    </row>
    <row r="12" spans="1:23" ht="31.5" customHeight="1" x14ac:dyDescent="0.2">
      <c r="A12" s="510"/>
      <c r="B12" s="513"/>
      <c r="C12" s="36"/>
      <c r="D12" s="171" t="s">
        <v>453</v>
      </c>
      <c r="E12" s="525" t="s">
        <v>457</v>
      </c>
      <c r="F12" s="526"/>
      <c r="G12" s="526"/>
      <c r="H12" s="527"/>
      <c r="I12" s="520"/>
      <c r="J12" s="517"/>
      <c r="K12" s="469" t="s">
        <v>77</v>
      </c>
      <c r="L12" s="469"/>
      <c r="M12" s="469"/>
      <c r="N12" s="469"/>
      <c r="O12" s="469"/>
      <c r="P12" s="469"/>
      <c r="Q12" s="469"/>
      <c r="R12" s="469"/>
      <c r="S12" s="469"/>
      <c r="T12" s="506"/>
    </row>
    <row r="13" spans="1:23" ht="19.5" customHeight="1" x14ac:dyDescent="0.2">
      <c r="A13" s="510"/>
      <c r="B13" s="513"/>
      <c r="C13" s="36"/>
      <c r="D13" s="171" t="s">
        <v>454</v>
      </c>
      <c r="E13" s="525" t="s">
        <v>428</v>
      </c>
      <c r="F13" s="526"/>
      <c r="G13" s="526"/>
      <c r="H13" s="527"/>
      <c r="I13" s="520"/>
      <c r="J13" s="517"/>
      <c r="K13" s="469"/>
      <c r="L13" s="469"/>
      <c r="M13" s="469"/>
      <c r="N13" s="469"/>
      <c r="O13" s="469"/>
      <c r="P13" s="469"/>
      <c r="Q13" s="469"/>
      <c r="R13" s="469"/>
      <c r="S13" s="469"/>
      <c r="T13" s="506"/>
    </row>
    <row r="14" spans="1:23" ht="19.5" customHeight="1" x14ac:dyDescent="0.2">
      <c r="A14" s="510"/>
      <c r="B14" s="513"/>
      <c r="C14" s="36"/>
      <c r="D14" s="171" t="s">
        <v>455</v>
      </c>
      <c r="E14" s="525" t="s">
        <v>328</v>
      </c>
      <c r="F14" s="526"/>
      <c r="G14" s="526"/>
      <c r="H14" s="527"/>
      <c r="I14" s="520"/>
      <c r="J14" s="517"/>
      <c r="K14" s="469" t="s">
        <v>78</v>
      </c>
      <c r="L14" s="469"/>
      <c r="M14" s="469"/>
      <c r="N14" s="469"/>
      <c r="O14" s="469"/>
      <c r="P14" s="469"/>
      <c r="Q14" s="469"/>
      <c r="R14" s="469"/>
      <c r="S14" s="469"/>
      <c r="T14" s="506"/>
    </row>
    <row r="15" spans="1:23" ht="20.25" customHeight="1" thickBot="1" x14ac:dyDescent="0.25">
      <c r="A15" s="510"/>
      <c r="B15" s="513"/>
      <c r="C15" s="139"/>
      <c r="D15" s="172" t="s">
        <v>456</v>
      </c>
      <c r="E15" s="528" t="s">
        <v>429</v>
      </c>
      <c r="F15" s="529"/>
      <c r="G15" s="529"/>
      <c r="H15" s="530"/>
      <c r="I15" s="520"/>
      <c r="J15" s="517"/>
      <c r="K15" s="138"/>
      <c r="L15" s="138"/>
      <c r="M15" s="138"/>
      <c r="N15" s="138"/>
      <c r="O15" s="138"/>
      <c r="P15" s="138"/>
      <c r="Q15" s="138"/>
      <c r="R15" s="138"/>
      <c r="S15" s="138"/>
      <c r="T15" s="506"/>
    </row>
    <row r="16" spans="1:23" ht="12.75" customHeight="1" x14ac:dyDescent="0.2">
      <c r="A16" s="510"/>
      <c r="B16" s="513"/>
      <c r="C16" s="36"/>
      <c r="D16" s="36"/>
      <c r="E16" s="36"/>
      <c r="F16" s="12"/>
      <c r="G16" s="12"/>
      <c r="H16" s="12"/>
      <c r="I16" s="520"/>
      <c r="J16" s="517"/>
      <c r="K16" s="469" t="s">
        <v>79</v>
      </c>
      <c r="L16" s="469"/>
      <c r="M16" s="469"/>
      <c r="N16" s="469"/>
      <c r="O16" s="469"/>
      <c r="P16" s="469"/>
      <c r="Q16" s="469"/>
      <c r="R16" s="469"/>
      <c r="S16" s="469"/>
      <c r="T16" s="506"/>
    </row>
    <row r="17" spans="1:21" ht="12.75" customHeight="1" x14ac:dyDescent="0.2">
      <c r="A17" s="510"/>
      <c r="B17" s="513"/>
      <c r="C17" s="36"/>
      <c r="D17" s="36"/>
      <c r="E17" s="36"/>
      <c r="F17" s="11"/>
      <c r="G17" s="11"/>
      <c r="H17" s="11"/>
      <c r="I17" s="520"/>
      <c r="J17" s="517"/>
      <c r="K17" s="469"/>
      <c r="L17" s="469"/>
      <c r="M17" s="469"/>
      <c r="N17" s="469"/>
      <c r="O17" s="469"/>
      <c r="P17" s="469"/>
      <c r="Q17" s="469"/>
      <c r="R17" s="469"/>
      <c r="S17" s="469"/>
      <c r="T17" s="506"/>
    </row>
    <row r="18" spans="1:21" ht="12.75" customHeight="1" x14ac:dyDescent="0.2">
      <c r="A18" s="510"/>
      <c r="B18" s="513"/>
      <c r="C18" s="139"/>
      <c r="D18" s="139"/>
      <c r="E18" s="139"/>
      <c r="F18" s="11"/>
      <c r="G18" s="11"/>
      <c r="H18" s="11"/>
      <c r="I18" s="520"/>
      <c r="J18" s="517"/>
      <c r="K18" s="469"/>
      <c r="L18" s="469"/>
      <c r="M18" s="469"/>
      <c r="N18" s="469"/>
      <c r="O18" s="469"/>
      <c r="P18" s="469"/>
      <c r="Q18" s="469"/>
      <c r="R18" s="469"/>
      <c r="S18" s="469"/>
      <c r="T18" s="506"/>
    </row>
    <row r="19" spans="1:21" ht="12.75" customHeight="1" x14ac:dyDescent="0.2">
      <c r="A19" s="510"/>
      <c r="B19" s="513"/>
      <c r="C19" s="36"/>
      <c r="D19" s="36"/>
      <c r="E19" s="36"/>
      <c r="F19" s="36"/>
      <c r="G19" s="36"/>
      <c r="H19" s="36"/>
      <c r="I19" s="520"/>
      <c r="J19" s="517"/>
      <c r="K19" s="469"/>
      <c r="L19" s="469"/>
      <c r="M19" s="469"/>
      <c r="N19" s="469"/>
      <c r="O19" s="469"/>
      <c r="P19" s="469"/>
      <c r="Q19" s="469"/>
      <c r="R19" s="469"/>
      <c r="S19" s="469"/>
      <c r="T19" s="506"/>
    </row>
    <row r="20" spans="1:21" ht="12.75" customHeight="1" x14ac:dyDescent="0.2">
      <c r="A20" s="510"/>
      <c r="B20" s="513"/>
      <c r="C20" s="36"/>
      <c r="D20" s="36"/>
      <c r="E20" s="36"/>
      <c r="F20" s="36"/>
      <c r="G20" s="36"/>
      <c r="H20" s="36"/>
      <c r="I20" s="520"/>
      <c r="J20" s="517"/>
      <c r="K20" s="469"/>
      <c r="L20" s="469"/>
      <c r="M20" s="469"/>
      <c r="N20" s="469"/>
      <c r="O20" s="469"/>
      <c r="P20" s="469"/>
      <c r="Q20" s="469"/>
      <c r="R20" s="469"/>
      <c r="S20" s="469"/>
      <c r="T20" s="506"/>
    </row>
    <row r="21" spans="1:21" ht="13.5" customHeight="1" thickBot="1" x14ac:dyDescent="0.25">
      <c r="A21" s="511"/>
      <c r="B21" s="514"/>
      <c r="C21" s="160"/>
      <c r="D21" s="160"/>
      <c r="E21" s="160"/>
      <c r="F21" s="160"/>
      <c r="G21" s="160"/>
      <c r="H21" s="160"/>
      <c r="I21" s="521"/>
      <c r="J21" s="518"/>
      <c r="K21" s="508"/>
      <c r="L21" s="508"/>
      <c r="M21" s="508"/>
      <c r="N21" s="508"/>
      <c r="O21" s="508"/>
      <c r="P21" s="508"/>
      <c r="Q21" s="508"/>
      <c r="R21" s="140"/>
      <c r="S21" s="140"/>
      <c r="T21" s="507"/>
    </row>
    <row r="22" spans="1:21" ht="24" customHeight="1" x14ac:dyDescent="0.2">
      <c r="A22" s="103" t="s">
        <v>14</v>
      </c>
      <c r="B22" s="533"/>
      <c r="C22" s="500" t="s">
        <v>38</v>
      </c>
      <c r="D22" s="500"/>
      <c r="E22" s="500"/>
      <c r="F22" s="500"/>
      <c r="G22" s="500"/>
      <c r="H22" s="500"/>
      <c r="I22" s="536"/>
      <c r="J22" s="516"/>
      <c r="K22" s="35"/>
      <c r="L22" s="35"/>
      <c r="M22" s="35"/>
      <c r="N22" s="35"/>
      <c r="O22" s="35"/>
      <c r="P22" s="35"/>
      <c r="Q22" s="35"/>
      <c r="R22" s="35"/>
      <c r="S22" s="35"/>
      <c r="T22" s="487"/>
    </row>
    <row r="23" spans="1:21" ht="12.75" customHeight="1" x14ac:dyDescent="0.2">
      <c r="A23" s="510" t="s">
        <v>15</v>
      </c>
      <c r="B23" s="534"/>
      <c r="C23" s="494"/>
      <c r="D23" s="494"/>
      <c r="E23" s="494"/>
      <c r="F23" s="494"/>
      <c r="G23" s="494"/>
      <c r="H23" s="494"/>
      <c r="I23" s="537"/>
      <c r="J23" s="517"/>
      <c r="K23" s="490" t="s">
        <v>156</v>
      </c>
      <c r="L23" s="490"/>
      <c r="M23" s="490"/>
      <c r="N23" s="490"/>
      <c r="O23" s="490"/>
      <c r="P23" s="490"/>
      <c r="Q23" s="490"/>
      <c r="R23" s="490"/>
      <c r="S23" s="490"/>
      <c r="T23" s="488"/>
      <c r="U23" s="2"/>
    </row>
    <row r="24" spans="1:21" ht="12.75" customHeight="1" x14ac:dyDescent="0.2">
      <c r="A24" s="510"/>
      <c r="B24" s="534"/>
      <c r="C24" s="469" t="s">
        <v>80</v>
      </c>
      <c r="D24" s="469"/>
      <c r="E24" s="469"/>
      <c r="F24" s="469"/>
      <c r="G24" s="469"/>
      <c r="H24" s="469"/>
      <c r="I24" s="537"/>
      <c r="J24" s="517"/>
      <c r="K24" s="495" t="s">
        <v>16</v>
      </c>
      <c r="L24" s="17" t="s">
        <v>157</v>
      </c>
      <c r="M24" s="18" t="s">
        <v>103</v>
      </c>
      <c r="N24" s="18">
        <v>5</v>
      </c>
      <c r="O24" s="19">
        <v>5</v>
      </c>
      <c r="P24" s="20">
        <v>10</v>
      </c>
      <c r="Q24" s="20">
        <v>15</v>
      </c>
      <c r="R24" s="20">
        <v>20</v>
      </c>
      <c r="S24" s="20">
        <v>25</v>
      </c>
      <c r="T24" s="488"/>
    </row>
    <row r="25" spans="1:21" x14ac:dyDescent="0.2">
      <c r="A25" s="510"/>
      <c r="B25" s="534"/>
      <c r="C25" s="485" t="s">
        <v>460</v>
      </c>
      <c r="D25" s="485"/>
      <c r="E25" s="485"/>
      <c r="F25" s="485"/>
      <c r="G25" s="485"/>
      <c r="H25" s="485"/>
      <c r="I25" s="537"/>
      <c r="J25" s="517"/>
      <c r="K25" s="496"/>
      <c r="L25" s="21" t="s">
        <v>158</v>
      </c>
      <c r="M25" s="18" t="s">
        <v>159</v>
      </c>
      <c r="N25" s="18">
        <v>4</v>
      </c>
      <c r="O25" s="19">
        <v>4</v>
      </c>
      <c r="P25" s="19">
        <v>8</v>
      </c>
      <c r="Q25" s="20">
        <v>12</v>
      </c>
      <c r="R25" s="20">
        <v>16</v>
      </c>
      <c r="S25" s="20">
        <v>20</v>
      </c>
      <c r="T25" s="488"/>
    </row>
    <row r="26" spans="1:21" ht="27" customHeight="1" x14ac:dyDescent="0.2">
      <c r="A26" s="510"/>
      <c r="B26" s="534"/>
      <c r="C26" s="485" t="s">
        <v>461</v>
      </c>
      <c r="D26" s="485"/>
      <c r="E26" s="485"/>
      <c r="F26" s="485"/>
      <c r="G26" s="485"/>
      <c r="H26" s="485"/>
      <c r="I26" s="537"/>
      <c r="J26" s="517"/>
      <c r="K26" s="496"/>
      <c r="L26" s="21" t="s">
        <v>160</v>
      </c>
      <c r="M26" s="18" t="s">
        <v>85</v>
      </c>
      <c r="N26" s="18">
        <v>3</v>
      </c>
      <c r="O26" s="22">
        <v>3</v>
      </c>
      <c r="P26" s="19">
        <v>6</v>
      </c>
      <c r="Q26" s="19">
        <v>9</v>
      </c>
      <c r="R26" s="20">
        <v>12</v>
      </c>
      <c r="S26" s="20">
        <v>15</v>
      </c>
      <c r="T26" s="488"/>
    </row>
    <row r="27" spans="1:21" x14ac:dyDescent="0.2">
      <c r="A27" s="510"/>
      <c r="B27" s="534"/>
      <c r="C27" s="485" t="s">
        <v>462</v>
      </c>
      <c r="D27" s="485"/>
      <c r="E27" s="485"/>
      <c r="F27" s="485"/>
      <c r="G27" s="485"/>
      <c r="H27" s="485"/>
      <c r="I27" s="537"/>
      <c r="J27" s="517"/>
      <c r="K27" s="496"/>
      <c r="L27" s="21" t="s">
        <v>161</v>
      </c>
      <c r="M27" s="18" t="s">
        <v>162</v>
      </c>
      <c r="N27" s="18">
        <v>2</v>
      </c>
      <c r="O27" s="22">
        <v>2</v>
      </c>
      <c r="P27" s="19">
        <v>4</v>
      </c>
      <c r="Q27" s="19">
        <v>6</v>
      </c>
      <c r="R27" s="19">
        <v>8</v>
      </c>
      <c r="S27" s="20">
        <v>10</v>
      </c>
      <c r="T27" s="488"/>
    </row>
    <row r="28" spans="1:21" x14ac:dyDescent="0.2">
      <c r="A28" s="510"/>
      <c r="B28" s="534"/>
      <c r="C28" s="485" t="s">
        <v>463</v>
      </c>
      <c r="D28" s="485"/>
      <c r="E28" s="485"/>
      <c r="F28" s="485"/>
      <c r="G28" s="485"/>
      <c r="H28" s="485"/>
      <c r="I28" s="537"/>
      <c r="J28" s="517"/>
      <c r="K28" s="497"/>
      <c r="L28" s="21" t="s">
        <v>163</v>
      </c>
      <c r="M28" s="18" t="s">
        <v>96</v>
      </c>
      <c r="N28" s="18">
        <v>1</v>
      </c>
      <c r="O28" s="23">
        <v>1</v>
      </c>
      <c r="P28" s="23">
        <v>2</v>
      </c>
      <c r="Q28" s="23">
        <v>3</v>
      </c>
      <c r="R28" s="24">
        <v>4</v>
      </c>
      <c r="S28" s="19">
        <v>5</v>
      </c>
      <c r="T28" s="488"/>
    </row>
    <row r="29" spans="1:21" ht="12.75" customHeight="1" x14ac:dyDescent="0.2">
      <c r="A29" s="510"/>
      <c r="B29" s="534"/>
      <c r="C29" s="485" t="s">
        <v>464</v>
      </c>
      <c r="D29" s="485"/>
      <c r="E29" s="485"/>
      <c r="F29" s="485"/>
      <c r="G29" s="485"/>
      <c r="H29" s="485"/>
      <c r="I29" s="537"/>
      <c r="J29" s="517"/>
      <c r="K29" s="25"/>
      <c r="L29" s="25"/>
      <c r="M29" s="25"/>
      <c r="N29" s="25"/>
      <c r="O29" s="18">
        <v>1</v>
      </c>
      <c r="P29" s="18">
        <v>2</v>
      </c>
      <c r="Q29" s="18">
        <v>3</v>
      </c>
      <c r="R29" s="26">
        <v>4</v>
      </c>
      <c r="S29" s="18">
        <v>5</v>
      </c>
      <c r="T29" s="488"/>
    </row>
    <row r="30" spans="1:21" ht="12.75" customHeight="1" x14ac:dyDescent="0.2">
      <c r="A30" s="510"/>
      <c r="B30" s="534"/>
      <c r="I30" s="537"/>
      <c r="J30" s="517"/>
      <c r="K30" s="27"/>
      <c r="L30" s="27"/>
      <c r="M30" s="28"/>
      <c r="N30" s="28"/>
      <c r="O30" s="18" t="s">
        <v>100</v>
      </c>
      <c r="P30" s="18" t="s">
        <v>164</v>
      </c>
      <c r="Q30" s="18" t="s">
        <v>99</v>
      </c>
      <c r="R30" s="18" t="s">
        <v>165</v>
      </c>
      <c r="S30" s="18" t="s">
        <v>98</v>
      </c>
      <c r="T30" s="488"/>
    </row>
    <row r="31" spans="1:21" ht="12.75" customHeight="1" x14ac:dyDescent="0.2">
      <c r="A31" s="510"/>
      <c r="B31" s="534"/>
      <c r="C31" s="494" t="s">
        <v>282</v>
      </c>
      <c r="D31" s="494"/>
      <c r="E31" s="494"/>
      <c r="F31" s="494"/>
      <c r="G31" s="494"/>
      <c r="H31" s="494"/>
      <c r="I31" s="537"/>
      <c r="J31" s="517"/>
      <c r="K31" s="27"/>
      <c r="L31" s="27"/>
      <c r="M31" s="28"/>
      <c r="N31" s="28"/>
      <c r="O31" s="29" t="s">
        <v>166</v>
      </c>
      <c r="P31" s="29" t="s">
        <v>167</v>
      </c>
      <c r="Q31" s="29" t="s">
        <v>69</v>
      </c>
      <c r="R31" s="29" t="s">
        <v>168</v>
      </c>
      <c r="S31" s="29" t="s">
        <v>169</v>
      </c>
      <c r="T31" s="488"/>
    </row>
    <row r="32" spans="1:21" ht="14.25" customHeight="1" x14ac:dyDescent="0.2">
      <c r="A32" s="510"/>
      <c r="B32" s="534"/>
      <c r="C32" s="485" t="s">
        <v>465</v>
      </c>
      <c r="D32" s="485"/>
      <c r="E32" s="485"/>
      <c r="F32" s="485"/>
      <c r="G32" s="485"/>
      <c r="H32" s="485"/>
      <c r="I32" s="537"/>
      <c r="J32" s="517"/>
      <c r="K32" s="30"/>
      <c r="L32" s="27"/>
      <c r="M32" s="31"/>
      <c r="N32" s="31"/>
      <c r="O32" s="491" t="s">
        <v>17</v>
      </c>
      <c r="P32" s="492"/>
      <c r="Q32" s="492"/>
      <c r="R32" s="492"/>
      <c r="S32" s="492"/>
      <c r="T32" s="488"/>
    </row>
    <row r="33" spans="1:20" ht="14.25" customHeight="1" x14ac:dyDescent="0.2">
      <c r="A33" s="510"/>
      <c r="B33" s="534"/>
      <c r="C33" s="485" t="s">
        <v>466</v>
      </c>
      <c r="D33" s="485"/>
      <c r="E33" s="485"/>
      <c r="F33" s="485"/>
      <c r="G33" s="485"/>
      <c r="H33" s="485"/>
      <c r="I33" s="537"/>
      <c r="J33" s="517"/>
      <c r="K33" s="12"/>
      <c r="L33" s="12"/>
      <c r="M33" s="12"/>
      <c r="N33" s="12"/>
      <c r="O33" s="12"/>
      <c r="P33" s="12"/>
      <c r="Q33" s="12"/>
      <c r="R33" s="12"/>
      <c r="S33" s="12"/>
      <c r="T33" s="488"/>
    </row>
    <row r="34" spans="1:20" ht="14.25" customHeight="1" x14ac:dyDescent="0.2">
      <c r="A34" s="510"/>
      <c r="B34" s="534"/>
      <c r="C34" s="485" t="s">
        <v>467</v>
      </c>
      <c r="D34" s="485"/>
      <c r="E34" s="485"/>
      <c r="F34" s="485"/>
      <c r="G34" s="485"/>
      <c r="H34" s="485"/>
      <c r="I34" s="537"/>
      <c r="J34" s="517"/>
      <c r="K34" s="493" t="s">
        <v>31</v>
      </c>
      <c r="L34" s="493"/>
      <c r="M34" s="493"/>
      <c r="N34" s="493"/>
      <c r="O34" s="493"/>
      <c r="P34" s="493"/>
      <c r="Q34" s="493"/>
      <c r="R34" s="493"/>
      <c r="S34" s="493"/>
      <c r="T34" s="488"/>
    </row>
    <row r="35" spans="1:20" ht="14.25" customHeight="1" x14ac:dyDescent="0.2">
      <c r="A35" s="510"/>
      <c r="B35" s="534"/>
      <c r="C35" s="485" t="s">
        <v>468</v>
      </c>
      <c r="D35" s="485"/>
      <c r="E35" s="485"/>
      <c r="F35" s="485"/>
      <c r="G35" s="485"/>
      <c r="H35" s="485"/>
      <c r="I35" s="537"/>
      <c r="J35" s="517"/>
      <c r="K35" s="12"/>
      <c r="L35" s="12"/>
      <c r="M35" s="12"/>
      <c r="N35" s="12"/>
      <c r="O35" s="12"/>
      <c r="P35" s="12"/>
      <c r="Q35" s="12"/>
      <c r="R35" s="12"/>
      <c r="S35" s="12"/>
      <c r="T35" s="488"/>
    </row>
    <row r="36" spans="1:20" ht="14.25" customHeight="1" x14ac:dyDescent="0.2">
      <c r="A36" s="510"/>
      <c r="B36" s="534"/>
      <c r="C36" s="485" t="s">
        <v>469</v>
      </c>
      <c r="D36" s="485"/>
      <c r="E36" s="485"/>
      <c r="F36" s="485"/>
      <c r="G36" s="485"/>
      <c r="H36" s="485"/>
      <c r="I36" s="537"/>
      <c r="J36" s="517"/>
      <c r="K36" s="494" t="s">
        <v>284</v>
      </c>
      <c r="L36" s="494"/>
      <c r="M36" s="494"/>
      <c r="N36" s="494"/>
      <c r="O36" s="494"/>
      <c r="P36" s="494"/>
      <c r="Q36" s="494"/>
      <c r="R36" s="494"/>
      <c r="S36" s="494"/>
      <c r="T36" s="488"/>
    </row>
    <row r="37" spans="1:20" ht="14.25" customHeight="1" x14ac:dyDescent="0.2">
      <c r="A37" s="510"/>
      <c r="B37" s="534"/>
      <c r="C37" s="45"/>
      <c r="D37" s="45"/>
      <c r="E37" s="45"/>
      <c r="F37" s="45"/>
      <c r="G37" s="45"/>
      <c r="H37" s="45"/>
      <c r="I37" s="537"/>
      <c r="J37" s="517"/>
      <c r="K37" s="494"/>
      <c r="L37" s="494"/>
      <c r="M37" s="494"/>
      <c r="N37" s="494"/>
      <c r="O37" s="494"/>
      <c r="P37" s="494"/>
      <c r="Q37" s="494"/>
      <c r="R37" s="494"/>
      <c r="S37" s="494"/>
      <c r="T37" s="488"/>
    </row>
    <row r="38" spans="1:20" ht="30" customHeight="1" x14ac:dyDescent="0.2">
      <c r="A38" s="510"/>
      <c r="B38" s="534"/>
      <c r="C38" s="468" t="s">
        <v>283</v>
      </c>
      <c r="D38" s="468"/>
      <c r="E38" s="468"/>
      <c r="F38" s="468"/>
      <c r="G38" s="468"/>
      <c r="H38" s="468"/>
      <c r="I38" s="537"/>
      <c r="J38" s="517"/>
      <c r="K38" s="494"/>
      <c r="L38" s="494"/>
      <c r="M38" s="494"/>
      <c r="N38" s="494"/>
      <c r="O38" s="494"/>
      <c r="P38" s="494"/>
      <c r="Q38" s="494"/>
      <c r="R38" s="494"/>
      <c r="S38" s="494"/>
      <c r="T38" s="488"/>
    </row>
    <row r="39" spans="1:20" ht="13.5" thickBot="1" x14ac:dyDescent="0.25">
      <c r="A39" s="511"/>
      <c r="B39" s="535"/>
      <c r="C39" s="540"/>
      <c r="D39" s="540"/>
      <c r="E39" s="540"/>
      <c r="F39" s="540"/>
      <c r="G39" s="540"/>
      <c r="H39" s="540"/>
      <c r="I39" s="538"/>
      <c r="J39" s="518"/>
      <c r="K39" s="498"/>
      <c r="L39" s="498"/>
      <c r="M39" s="498"/>
      <c r="N39" s="498"/>
      <c r="O39" s="498"/>
      <c r="P39" s="498"/>
      <c r="Q39" s="498"/>
      <c r="R39" s="16"/>
      <c r="S39" s="16"/>
      <c r="T39" s="489"/>
    </row>
    <row r="40" spans="1:20" ht="24" customHeight="1" x14ac:dyDescent="0.2">
      <c r="A40" s="103" t="s">
        <v>18</v>
      </c>
      <c r="B40" s="533"/>
      <c r="I40" s="536"/>
      <c r="J40" s="543"/>
      <c r="K40" s="34"/>
      <c r="L40" s="34"/>
      <c r="M40" s="34"/>
      <c r="N40" s="34"/>
      <c r="O40" s="34"/>
      <c r="P40" s="34"/>
      <c r="Q40" s="34"/>
      <c r="R40" s="32"/>
      <c r="S40" s="32"/>
      <c r="T40" s="474"/>
    </row>
    <row r="41" spans="1:20" ht="21" customHeight="1" x14ac:dyDescent="0.2">
      <c r="A41" s="510" t="s">
        <v>35</v>
      </c>
      <c r="B41" s="534"/>
      <c r="C41" s="486" t="s">
        <v>320</v>
      </c>
      <c r="D41" s="486"/>
      <c r="E41" s="486"/>
      <c r="F41" s="486"/>
      <c r="G41" s="486"/>
      <c r="H41" s="486"/>
      <c r="I41" s="537"/>
      <c r="J41" s="544"/>
      <c r="K41" s="46"/>
      <c r="L41" s="499"/>
      <c r="M41" s="499"/>
      <c r="N41" s="499"/>
      <c r="O41" s="499"/>
      <c r="P41" s="499"/>
      <c r="Q41" s="499"/>
      <c r="R41" s="499"/>
      <c r="S41" s="499"/>
      <c r="T41" s="474"/>
    </row>
    <row r="42" spans="1:20" ht="15.75" customHeight="1" x14ac:dyDescent="0.2">
      <c r="A42" s="510"/>
      <c r="B42" s="534"/>
      <c r="C42" s="486"/>
      <c r="D42" s="486"/>
      <c r="E42" s="486"/>
      <c r="F42" s="486"/>
      <c r="G42" s="486"/>
      <c r="H42" s="486"/>
      <c r="I42" s="537"/>
      <c r="J42" s="544"/>
      <c r="K42" s="47"/>
      <c r="L42" s="482"/>
      <c r="M42" s="48"/>
      <c r="N42" s="49"/>
      <c r="O42" s="50"/>
      <c r="P42" s="50"/>
      <c r="Q42" s="50"/>
      <c r="R42" s="50"/>
      <c r="S42" s="50"/>
      <c r="T42" s="474"/>
    </row>
    <row r="43" spans="1:20" ht="12.75" customHeight="1" x14ac:dyDescent="0.2">
      <c r="A43" s="510"/>
      <c r="B43" s="534"/>
      <c r="I43" s="537"/>
      <c r="J43" s="544"/>
      <c r="K43" s="47"/>
      <c r="L43" s="482"/>
      <c r="M43" s="51"/>
      <c r="N43" s="49"/>
      <c r="O43" s="50"/>
      <c r="P43" s="50"/>
      <c r="Q43" s="50"/>
      <c r="R43" s="50"/>
      <c r="S43" s="50"/>
      <c r="T43" s="474"/>
    </row>
    <row r="44" spans="1:20" x14ac:dyDescent="0.2">
      <c r="A44" s="510"/>
      <c r="B44" s="534"/>
      <c r="C44" s="469" t="s">
        <v>81</v>
      </c>
      <c r="D44" s="469"/>
      <c r="E44" s="469"/>
      <c r="F44" s="469"/>
      <c r="G44" s="469"/>
      <c r="H44" s="469"/>
      <c r="I44" s="537"/>
      <c r="J44" s="544"/>
      <c r="K44" s="47"/>
      <c r="L44" s="482"/>
      <c r="M44" s="51"/>
      <c r="N44" s="49"/>
      <c r="O44" s="50"/>
      <c r="P44" s="50"/>
      <c r="Q44" s="50"/>
      <c r="R44" s="50"/>
      <c r="S44" s="50"/>
      <c r="T44" s="474"/>
    </row>
    <row r="45" spans="1:20" x14ac:dyDescent="0.2">
      <c r="A45" s="510"/>
      <c r="B45" s="534"/>
      <c r="C45" s="469"/>
      <c r="D45" s="469"/>
      <c r="E45" s="469"/>
      <c r="F45" s="469"/>
      <c r="G45" s="469"/>
      <c r="H45" s="469"/>
      <c r="I45" s="537"/>
      <c r="J45" s="544"/>
      <c r="K45" s="47"/>
      <c r="L45" s="482"/>
      <c r="M45" s="51"/>
      <c r="N45" s="49"/>
      <c r="O45" s="50"/>
      <c r="P45" s="50"/>
      <c r="Q45" s="50"/>
      <c r="R45" s="50"/>
      <c r="S45" s="50"/>
      <c r="T45" s="474"/>
    </row>
    <row r="46" spans="1:20" ht="12.75" customHeight="1" x14ac:dyDescent="0.2">
      <c r="A46" s="510"/>
      <c r="B46" s="534"/>
      <c r="C46" s="469"/>
      <c r="D46" s="469"/>
      <c r="E46" s="469"/>
      <c r="F46" s="469"/>
      <c r="G46" s="469"/>
      <c r="H46" s="469"/>
      <c r="I46" s="537"/>
      <c r="J46" s="544"/>
      <c r="K46" s="47"/>
      <c r="L46" s="482"/>
      <c r="M46" s="51"/>
      <c r="N46" s="49"/>
      <c r="O46" s="50"/>
      <c r="P46" s="50"/>
      <c r="Q46" s="50"/>
      <c r="R46" s="50"/>
      <c r="S46" s="50"/>
      <c r="T46" s="474"/>
    </row>
    <row r="47" spans="1:20" ht="12.75" customHeight="1" x14ac:dyDescent="0.2">
      <c r="A47" s="510"/>
      <c r="B47" s="534"/>
      <c r="C47" s="469"/>
      <c r="D47" s="469"/>
      <c r="E47" s="469"/>
      <c r="F47" s="469"/>
      <c r="G47" s="469"/>
      <c r="H47" s="469"/>
      <c r="I47" s="537"/>
      <c r="J47" s="544"/>
      <c r="K47" s="47"/>
      <c r="L47" s="482"/>
      <c r="M47" s="51"/>
      <c r="N47" s="49"/>
      <c r="O47" s="50"/>
      <c r="P47" s="50"/>
      <c r="Q47" s="50"/>
      <c r="R47" s="50"/>
      <c r="S47" s="50"/>
      <c r="T47" s="474"/>
    </row>
    <row r="48" spans="1:20" ht="12.75" customHeight="1" x14ac:dyDescent="0.2">
      <c r="A48" s="510"/>
      <c r="B48" s="534"/>
      <c r="C48" s="12"/>
      <c r="D48" s="15"/>
      <c r="E48" s="15"/>
      <c r="F48" s="15"/>
      <c r="G48" s="15"/>
      <c r="H48" s="15"/>
      <c r="I48" s="537"/>
      <c r="J48" s="544"/>
      <c r="K48" s="47"/>
      <c r="L48" s="482"/>
      <c r="M48" s="51"/>
      <c r="N48" s="49"/>
      <c r="O48" s="50"/>
      <c r="P48" s="50"/>
      <c r="Q48" s="50"/>
      <c r="R48" s="50"/>
      <c r="S48" s="50"/>
      <c r="T48" s="474"/>
    </row>
    <row r="49" spans="1:20" ht="12.75" customHeight="1" x14ac:dyDescent="0.2">
      <c r="A49" s="510"/>
      <c r="B49" s="534"/>
      <c r="C49" s="486" t="s">
        <v>285</v>
      </c>
      <c r="D49" s="486"/>
      <c r="E49" s="486"/>
      <c r="F49" s="486"/>
      <c r="G49" s="486"/>
      <c r="H49" s="486"/>
      <c r="I49" s="537"/>
      <c r="J49" s="544"/>
      <c r="K49" s="47"/>
      <c r="L49" s="482"/>
      <c r="M49" s="51"/>
      <c r="N49" s="49"/>
      <c r="O49" s="50"/>
      <c r="P49" s="50"/>
      <c r="Q49" s="50"/>
      <c r="R49" s="50"/>
      <c r="S49" s="50"/>
      <c r="T49" s="474"/>
    </row>
    <row r="50" spans="1:20" ht="12.75" customHeight="1" x14ac:dyDescent="0.2">
      <c r="A50" s="510"/>
      <c r="B50" s="534"/>
      <c r="C50" s="486"/>
      <c r="D50" s="486"/>
      <c r="E50" s="486"/>
      <c r="F50" s="486"/>
      <c r="G50" s="486"/>
      <c r="H50" s="486"/>
      <c r="I50" s="537"/>
      <c r="J50" s="544"/>
      <c r="K50" s="47"/>
      <c r="L50" s="482"/>
      <c r="M50" s="51"/>
      <c r="N50" s="49"/>
      <c r="O50" s="50"/>
      <c r="P50" s="50"/>
      <c r="Q50" s="50"/>
      <c r="R50" s="50"/>
      <c r="S50" s="50"/>
      <c r="T50" s="474"/>
    </row>
    <row r="51" spans="1:20" ht="12.75" customHeight="1" x14ac:dyDescent="0.2">
      <c r="A51" s="510"/>
      <c r="B51" s="534"/>
      <c r="C51" s="486"/>
      <c r="D51" s="486"/>
      <c r="E51" s="486"/>
      <c r="F51" s="486"/>
      <c r="G51" s="486"/>
      <c r="H51" s="486"/>
      <c r="I51" s="537"/>
      <c r="J51" s="544"/>
      <c r="K51" s="47"/>
      <c r="L51" s="482"/>
      <c r="M51" s="51"/>
      <c r="N51" s="49"/>
      <c r="O51" s="50"/>
      <c r="P51" s="50"/>
      <c r="Q51" s="50"/>
      <c r="R51" s="50"/>
      <c r="S51" s="50"/>
      <c r="T51" s="474"/>
    </row>
    <row r="52" spans="1:20" ht="12.75" customHeight="1" x14ac:dyDescent="0.2">
      <c r="A52" s="510"/>
      <c r="B52" s="534"/>
      <c r="C52" s="486"/>
      <c r="D52" s="486"/>
      <c r="E52" s="486"/>
      <c r="F52" s="486"/>
      <c r="G52" s="486"/>
      <c r="H52" s="486"/>
      <c r="I52" s="537"/>
      <c r="J52" s="544"/>
      <c r="K52" s="47"/>
      <c r="L52" s="482"/>
      <c r="M52" s="51"/>
      <c r="N52" s="49"/>
      <c r="O52" s="50"/>
      <c r="P52" s="50"/>
      <c r="Q52" s="50"/>
      <c r="R52" s="50"/>
      <c r="S52" s="50"/>
      <c r="T52" s="474"/>
    </row>
    <row r="53" spans="1:20" ht="12.75" customHeight="1" x14ac:dyDescent="0.2">
      <c r="A53" s="510"/>
      <c r="B53" s="534"/>
      <c r="C53" s="486"/>
      <c r="D53" s="486"/>
      <c r="E53" s="486"/>
      <c r="F53" s="486"/>
      <c r="G53" s="486"/>
      <c r="H53" s="486"/>
      <c r="I53" s="537"/>
      <c r="J53" s="544"/>
      <c r="K53" s="47"/>
      <c r="L53" s="482"/>
      <c r="M53" s="51"/>
      <c r="N53" s="49"/>
      <c r="O53" s="50"/>
      <c r="P53" s="50"/>
      <c r="Q53" s="50"/>
      <c r="R53" s="50"/>
      <c r="S53" s="50"/>
      <c r="T53" s="474"/>
    </row>
    <row r="54" spans="1:20" ht="12.75" customHeight="1" x14ac:dyDescent="0.2">
      <c r="A54" s="510"/>
      <c r="B54" s="534"/>
      <c r="C54" s="486"/>
      <c r="D54" s="486"/>
      <c r="E54" s="486"/>
      <c r="F54" s="486"/>
      <c r="G54" s="486"/>
      <c r="H54" s="486"/>
      <c r="I54" s="537"/>
      <c r="J54" s="544"/>
      <c r="K54" s="47"/>
      <c r="L54" s="482"/>
      <c r="M54" s="51"/>
      <c r="N54" s="49"/>
      <c r="O54" s="50"/>
      <c r="P54" s="50"/>
      <c r="Q54" s="50"/>
      <c r="R54" s="50"/>
      <c r="S54" s="50"/>
      <c r="T54" s="474"/>
    </row>
    <row r="55" spans="1:20" ht="12.75" customHeight="1" x14ac:dyDescent="0.2">
      <c r="A55" s="510"/>
      <c r="B55" s="534"/>
      <c r="C55" s="486"/>
      <c r="D55" s="486"/>
      <c r="E55" s="486"/>
      <c r="F55" s="486"/>
      <c r="G55" s="486"/>
      <c r="H55" s="486"/>
      <c r="I55" s="537"/>
      <c r="J55" s="544"/>
      <c r="K55" s="47"/>
      <c r="L55" s="482"/>
      <c r="M55" s="51"/>
      <c r="N55" s="49"/>
      <c r="O55" s="50"/>
      <c r="P55" s="50"/>
      <c r="Q55" s="50"/>
      <c r="R55" s="50"/>
      <c r="S55" s="50"/>
      <c r="T55" s="474"/>
    </row>
    <row r="56" spans="1:20" ht="12.75" customHeight="1" x14ac:dyDescent="0.2">
      <c r="A56" s="510"/>
      <c r="B56" s="534"/>
      <c r="C56" s="486"/>
      <c r="D56" s="486"/>
      <c r="E56" s="486"/>
      <c r="F56" s="486"/>
      <c r="G56" s="486"/>
      <c r="H56" s="486"/>
      <c r="I56" s="537"/>
      <c r="J56" s="544"/>
      <c r="K56" s="47"/>
      <c r="L56" s="482"/>
      <c r="M56" s="51"/>
      <c r="N56" s="49"/>
      <c r="O56" s="50"/>
      <c r="P56" s="50"/>
      <c r="Q56" s="50"/>
      <c r="R56" s="50"/>
      <c r="S56" s="50"/>
      <c r="T56" s="474"/>
    </row>
    <row r="57" spans="1:20" ht="12.75" customHeight="1" x14ac:dyDescent="0.2">
      <c r="A57" s="510"/>
      <c r="B57" s="534"/>
      <c r="C57" s="486"/>
      <c r="D57" s="486"/>
      <c r="E57" s="486"/>
      <c r="F57" s="486"/>
      <c r="G57" s="486"/>
      <c r="H57" s="486"/>
      <c r="I57" s="537"/>
      <c r="J57" s="544"/>
      <c r="K57" s="47"/>
      <c r="L57" s="482"/>
      <c r="M57" s="51"/>
      <c r="N57" s="49"/>
      <c r="O57" s="50"/>
      <c r="P57" s="50"/>
      <c r="Q57" s="50"/>
      <c r="R57" s="50"/>
      <c r="S57" s="50"/>
      <c r="T57" s="474"/>
    </row>
    <row r="58" spans="1:20" ht="12.75" customHeight="1" x14ac:dyDescent="0.2">
      <c r="A58" s="510"/>
      <c r="B58" s="534"/>
      <c r="C58" s="486"/>
      <c r="D58" s="486"/>
      <c r="E58" s="486"/>
      <c r="F58" s="486"/>
      <c r="G58" s="486"/>
      <c r="H58" s="486"/>
      <c r="I58" s="537"/>
      <c r="J58" s="544"/>
      <c r="K58" s="47"/>
      <c r="L58" s="482"/>
      <c r="M58" s="51"/>
      <c r="N58" s="49"/>
      <c r="O58" s="50"/>
      <c r="P58" s="50"/>
      <c r="Q58" s="50"/>
      <c r="R58" s="50"/>
      <c r="S58" s="50"/>
      <c r="T58" s="474"/>
    </row>
    <row r="59" spans="1:20" ht="12.75" customHeight="1" x14ac:dyDescent="0.2">
      <c r="A59" s="510"/>
      <c r="B59" s="534"/>
      <c r="C59" s="36"/>
      <c r="D59" s="36"/>
      <c r="E59" s="36"/>
      <c r="F59" s="36"/>
      <c r="G59" s="36"/>
      <c r="H59" s="36"/>
      <c r="I59" s="537"/>
      <c r="J59" s="544"/>
      <c r="K59" s="47"/>
      <c r="L59" s="482"/>
      <c r="M59" s="51"/>
      <c r="N59" s="49"/>
      <c r="O59" s="50"/>
      <c r="P59" s="50"/>
      <c r="Q59" s="50"/>
      <c r="R59" s="50"/>
      <c r="S59" s="50"/>
      <c r="T59" s="474"/>
    </row>
    <row r="60" spans="1:20" ht="12.75" customHeight="1" x14ac:dyDescent="0.2">
      <c r="A60" s="510"/>
      <c r="B60" s="534"/>
      <c r="C60" s="486" t="s">
        <v>286</v>
      </c>
      <c r="D60" s="486"/>
      <c r="E60" s="486"/>
      <c r="F60" s="486"/>
      <c r="G60" s="486"/>
      <c r="H60" s="486"/>
      <c r="I60" s="537"/>
      <c r="J60" s="544"/>
      <c r="K60" s="47"/>
      <c r="L60" s="482"/>
      <c r="M60" s="51"/>
      <c r="N60" s="49"/>
      <c r="O60" s="50"/>
      <c r="P60" s="50"/>
      <c r="Q60" s="50"/>
      <c r="R60" s="50"/>
      <c r="S60" s="50"/>
      <c r="T60" s="474"/>
    </row>
    <row r="61" spans="1:20" ht="12.75" customHeight="1" x14ac:dyDescent="0.2">
      <c r="A61" s="510"/>
      <c r="B61" s="534"/>
      <c r="C61" s="486"/>
      <c r="D61" s="486"/>
      <c r="E61" s="486"/>
      <c r="F61" s="486"/>
      <c r="G61" s="486"/>
      <c r="H61" s="486"/>
      <c r="I61" s="537"/>
      <c r="J61" s="544"/>
      <c r="K61" s="47"/>
      <c r="L61" s="482"/>
      <c r="M61" s="51"/>
      <c r="N61" s="49"/>
      <c r="O61" s="50"/>
      <c r="P61" s="50"/>
      <c r="Q61" s="50"/>
      <c r="R61" s="50"/>
      <c r="S61" s="50"/>
      <c r="T61" s="474"/>
    </row>
    <row r="62" spans="1:20" ht="12.75" customHeight="1" x14ac:dyDescent="0.2">
      <c r="A62" s="510"/>
      <c r="B62" s="534"/>
      <c r="C62" s="486"/>
      <c r="D62" s="486"/>
      <c r="E62" s="486"/>
      <c r="F62" s="486"/>
      <c r="G62" s="486"/>
      <c r="H62" s="486"/>
      <c r="I62" s="537"/>
      <c r="J62" s="544"/>
      <c r="K62" s="47"/>
      <c r="L62" s="482"/>
      <c r="M62" s="51"/>
      <c r="N62" s="49"/>
      <c r="O62" s="50"/>
      <c r="P62" s="50"/>
      <c r="Q62" s="50"/>
      <c r="R62" s="50"/>
      <c r="S62" s="50"/>
      <c r="T62" s="474"/>
    </row>
    <row r="63" spans="1:20" ht="12.75" customHeight="1" x14ac:dyDescent="0.2">
      <c r="A63" s="510"/>
      <c r="B63" s="534"/>
      <c r="C63" s="486"/>
      <c r="D63" s="486"/>
      <c r="E63" s="486"/>
      <c r="F63" s="486"/>
      <c r="G63" s="486"/>
      <c r="H63" s="486"/>
      <c r="I63" s="537"/>
      <c r="J63" s="544"/>
      <c r="K63" s="47"/>
      <c r="L63" s="482"/>
      <c r="M63" s="51"/>
      <c r="N63" s="49"/>
      <c r="O63" s="50"/>
      <c r="P63" s="50"/>
      <c r="Q63" s="50"/>
      <c r="R63" s="50"/>
      <c r="S63" s="50"/>
      <c r="T63" s="474"/>
    </row>
    <row r="64" spans="1:20" ht="12.75" customHeight="1" x14ac:dyDescent="0.2">
      <c r="A64" s="510"/>
      <c r="B64" s="534"/>
      <c r="C64" s="486"/>
      <c r="D64" s="486"/>
      <c r="E64" s="486"/>
      <c r="F64" s="486"/>
      <c r="G64" s="486"/>
      <c r="H64" s="486"/>
      <c r="I64" s="537"/>
      <c r="J64" s="544"/>
      <c r="K64" s="47"/>
      <c r="L64" s="482"/>
      <c r="M64" s="51"/>
      <c r="N64" s="49"/>
      <c r="O64" s="50"/>
      <c r="P64" s="50"/>
      <c r="Q64" s="50"/>
      <c r="R64" s="50"/>
      <c r="S64" s="50"/>
      <c r="T64" s="474"/>
    </row>
    <row r="65" spans="1:20" ht="12.75" customHeight="1" x14ac:dyDescent="0.2">
      <c r="A65" s="510"/>
      <c r="B65" s="534"/>
      <c r="C65" s="486"/>
      <c r="D65" s="486"/>
      <c r="E65" s="486"/>
      <c r="F65" s="486"/>
      <c r="G65" s="486"/>
      <c r="H65" s="486"/>
      <c r="I65" s="537"/>
      <c r="J65" s="544"/>
      <c r="K65" s="47"/>
      <c r="L65" s="482"/>
      <c r="M65" s="51"/>
      <c r="N65" s="49"/>
      <c r="O65" s="50"/>
      <c r="P65" s="50"/>
      <c r="Q65" s="50"/>
      <c r="R65" s="50"/>
      <c r="S65" s="50"/>
      <c r="T65" s="474"/>
    </row>
    <row r="66" spans="1:20" ht="12.75" customHeight="1" x14ac:dyDescent="0.2">
      <c r="A66" s="510"/>
      <c r="B66" s="534"/>
      <c r="C66" s="36"/>
      <c r="D66" s="36"/>
      <c r="E66" s="36"/>
      <c r="F66" s="36"/>
      <c r="G66" s="36"/>
      <c r="H66" s="36"/>
      <c r="I66" s="537"/>
      <c r="J66" s="544"/>
      <c r="K66" s="47"/>
      <c r="L66" s="482"/>
      <c r="M66" s="51"/>
      <c r="N66" s="49"/>
      <c r="O66" s="50"/>
      <c r="P66" s="50"/>
      <c r="Q66" s="50"/>
      <c r="R66" s="50"/>
      <c r="S66" s="50"/>
      <c r="T66" s="474"/>
    </row>
    <row r="67" spans="1:20" ht="12.75" customHeight="1" x14ac:dyDescent="0.2">
      <c r="A67" s="510"/>
      <c r="B67" s="534"/>
      <c r="C67" s="468" t="s">
        <v>64</v>
      </c>
      <c r="D67" s="539"/>
      <c r="E67" s="539"/>
      <c r="F67" s="539"/>
      <c r="G67" s="539"/>
      <c r="H67" s="539"/>
      <c r="I67" s="537"/>
      <c r="J67" s="544"/>
      <c r="K67" s="47"/>
      <c r="L67" s="482"/>
      <c r="M67" s="51"/>
      <c r="N67" s="49"/>
      <c r="O67" s="50"/>
      <c r="P67" s="50"/>
      <c r="Q67" s="50"/>
      <c r="R67" s="50"/>
      <c r="S67" s="50"/>
      <c r="T67" s="474"/>
    </row>
    <row r="68" spans="1:20" ht="12.75" customHeight="1" x14ac:dyDescent="0.2">
      <c r="A68" s="510"/>
      <c r="B68" s="534"/>
      <c r="C68" s="37" t="s">
        <v>250</v>
      </c>
      <c r="D68" s="469" t="s">
        <v>287</v>
      </c>
      <c r="E68" s="469"/>
      <c r="F68" s="469"/>
      <c r="G68" s="469"/>
      <c r="H68" s="469"/>
      <c r="I68" s="537"/>
      <c r="J68" s="544"/>
      <c r="K68" s="47"/>
      <c r="L68" s="482"/>
      <c r="M68" s="51"/>
      <c r="N68" s="49"/>
      <c r="O68" s="50"/>
      <c r="P68" s="50"/>
      <c r="Q68" s="50"/>
      <c r="R68" s="50"/>
      <c r="S68" s="50"/>
      <c r="T68" s="474"/>
    </row>
    <row r="69" spans="1:20" ht="31.5" customHeight="1" x14ac:dyDescent="0.2">
      <c r="A69" s="510"/>
      <c r="B69" s="534"/>
      <c r="C69" s="38" t="s">
        <v>237</v>
      </c>
      <c r="D69" s="549" t="s">
        <v>255</v>
      </c>
      <c r="E69" s="549"/>
      <c r="F69" s="549"/>
      <c r="G69" s="549"/>
      <c r="H69" s="549"/>
      <c r="I69" s="537"/>
      <c r="J69" s="544"/>
      <c r="K69" s="47"/>
      <c r="L69" s="48"/>
      <c r="M69" s="48"/>
      <c r="N69" s="52"/>
      <c r="O69" s="53"/>
      <c r="P69" s="53"/>
      <c r="Q69" s="53"/>
      <c r="R69" s="53"/>
      <c r="S69" s="53"/>
      <c r="T69" s="474"/>
    </row>
    <row r="70" spans="1:20" ht="45" customHeight="1" x14ac:dyDescent="0.2">
      <c r="A70" s="510"/>
      <c r="B70" s="534"/>
      <c r="C70" s="39" t="s">
        <v>251</v>
      </c>
      <c r="D70" s="549" t="s">
        <v>260</v>
      </c>
      <c r="E70" s="549"/>
      <c r="F70" s="549"/>
      <c r="G70" s="549"/>
      <c r="H70" s="549"/>
      <c r="I70" s="537"/>
      <c r="J70" s="544"/>
      <c r="K70" s="47"/>
      <c r="L70" s="48"/>
      <c r="N70" s="52"/>
      <c r="O70" s="54"/>
      <c r="P70" s="54"/>
      <c r="Q70" s="483"/>
      <c r="R70" s="483"/>
      <c r="S70" s="54"/>
      <c r="T70" s="474"/>
    </row>
    <row r="71" spans="1:20" ht="36.75" customHeight="1" x14ac:dyDescent="0.2">
      <c r="A71" s="510"/>
      <c r="B71" s="534"/>
      <c r="C71" s="39" t="s">
        <v>252</v>
      </c>
      <c r="D71" s="549" t="s">
        <v>256</v>
      </c>
      <c r="E71" s="549"/>
      <c r="F71" s="549"/>
      <c r="G71" s="549"/>
      <c r="H71" s="549"/>
      <c r="I71" s="537"/>
      <c r="J71" s="544"/>
      <c r="K71" s="47"/>
      <c r="L71" s="468" t="s">
        <v>257</v>
      </c>
      <c r="M71" s="468"/>
      <c r="N71" s="468"/>
      <c r="O71" s="468"/>
      <c r="P71" s="468"/>
      <c r="Q71" s="468"/>
      <c r="R71" s="468"/>
      <c r="S71" s="468"/>
      <c r="T71" s="474"/>
    </row>
    <row r="72" spans="1:20" ht="36" customHeight="1" x14ac:dyDescent="0.2">
      <c r="A72" s="510"/>
      <c r="B72" s="534"/>
      <c r="C72" s="39" t="s">
        <v>253</v>
      </c>
      <c r="D72" s="549" t="s">
        <v>254</v>
      </c>
      <c r="E72" s="549"/>
      <c r="F72" s="549"/>
      <c r="G72" s="549"/>
      <c r="H72" s="549"/>
      <c r="I72" s="537"/>
      <c r="J72" s="544"/>
      <c r="K72" s="47"/>
      <c r="L72" s="468" t="s">
        <v>321</v>
      </c>
      <c r="M72" s="468"/>
      <c r="N72" s="468"/>
      <c r="O72" s="468"/>
      <c r="P72" s="468"/>
      <c r="Q72" s="468"/>
      <c r="R72" s="468"/>
      <c r="S72" s="468"/>
      <c r="T72" s="474"/>
    </row>
    <row r="73" spans="1:20" ht="11.25" customHeight="1" thickBot="1" x14ac:dyDescent="0.25">
      <c r="A73" s="511"/>
      <c r="B73" s="534"/>
      <c r="C73" s="547"/>
      <c r="D73" s="547"/>
      <c r="E73" s="547"/>
      <c r="F73" s="547"/>
      <c r="G73" s="547"/>
      <c r="H73" s="547"/>
      <c r="I73" s="537"/>
      <c r="J73" s="544"/>
      <c r="K73" s="546"/>
      <c r="L73" s="546"/>
      <c r="M73" s="546"/>
      <c r="N73" s="546"/>
      <c r="O73" s="546"/>
      <c r="P73" s="546"/>
      <c r="Q73" s="546"/>
      <c r="R73" s="546"/>
      <c r="S73" s="546"/>
      <c r="T73" s="488"/>
    </row>
    <row r="74" spans="1:20" ht="32.25" customHeight="1" x14ac:dyDescent="0.2">
      <c r="A74" s="104" t="s">
        <v>19</v>
      </c>
      <c r="B74" s="533"/>
      <c r="C74" s="500" t="s">
        <v>288</v>
      </c>
      <c r="D74" s="500"/>
      <c r="E74" s="500"/>
      <c r="F74" s="500"/>
      <c r="G74" s="500"/>
      <c r="H74" s="500"/>
      <c r="I74" s="476"/>
      <c r="J74" s="543"/>
      <c r="K74" s="548"/>
      <c r="L74" s="548"/>
      <c r="M74" s="548"/>
      <c r="N74" s="548"/>
      <c r="O74" s="548"/>
      <c r="P74" s="548"/>
      <c r="Q74" s="548"/>
      <c r="R74" s="33"/>
      <c r="S74" s="33"/>
      <c r="T74" s="473"/>
    </row>
    <row r="75" spans="1:20" ht="25.5" customHeight="1" x14ac:dyDescent="0.2">
      <c r="A75" s="509" t="s">
        <v>21</v>
      </c>
      <c r="B75" s="534"/>
      <c r="C75" s="541" t="s">
        <v>322</v>
      </c>
      <c r="D75" s="541"/>
      <c r="E75" s="541"/>
      <c r="F75" s="541"/>
      <c r="G75" s="541"/>
      <c r="H75" s="541"/>
      <c r="I75" s="477"/>
      <c r="J75" s="544"/>
      <c r="K75" s="470" t="s">
        <v>39</v>
      </c>
      <c r="L75" s="470"/>
      <c r="M75" s="470" t="s">
        <v>36</v>
      </c>
      <c r="N75" s="470"/>
      <c r="O75" s="470"/>
      <c r="P75" s="470" t="s">
        <v>37</v>
      </c>
      <c r="Q75" s="470"/>
      <c r="R75" s="470"/>
      <c r="S75" s="470"/>
      <c r="T75" s="474"/>
    </row>
    <row r="76" spans="1:20" ht="24.95" customHeight="1" x14ac:dyDescent="0.2">
      <c r="A76" s="509"/>
      <c r="B76" s="534"/>
      <c r="C76" s="541" t="s">
        <v>289</v>
      </c>
      <c r="D76" s="486"/>
      <c r="E76" s="486"/>
      <c r="F76" s="486"/>
      <c r="G76" s="486"/>
      <c r="H76" s="486"/>
      <c r="I76" s="477"/>
      <c r="J76" s="544"/>
      <c r="K76" s="470"/>
      <c r="L76" s="470"/>
      <c r="M76" s="470"/>
      <c r="N76" s="470"/>
      <c r="O76" s="470"/>
      <c r="P76" s="470"/>
      <c r="Q76" s="470"/>
      <c r="R76" s="470"/>
      <c r="S76" s="470"/>
      <c r="T76" s="474"/>
    </row>
    <row r="77" spans="1:20" ht="23.25" customHeight="1" x14ac:dyDescent="0.2">
      <c r="A77" s="509"/>
      <c r="B77" s="534"/>
      <c r="C77" s="469" t="s">
        <v>82</v>
      </c>
      <c r="D77" s="469"/>
      <c r="E77" s="469"/>
      <c r="F77" s="469"/>
      <c r="G77" s="469"/>
      <c r="H77" s="469"/>
      <c r="I77" s="477"/>
      <c r="J77" s="544"/>
      <c r="K77" s="479" t="s">
        <v>258</v>
      </c>
      <c r="L77" s="479"/>
      <c r="M77" s="472" t="s">
        <v>32</v>
      </c>
      <c r="N77" s="472"/>
      <c r="O77" s="472"/>
      <c r="P77" s="471" t="s">
        <v>323</v>
      </c>
      <c r="Q77" s="471"/>
      <c r="R77" s="471"/>
      <c r="S77" s="471"/>
      <c r="T77" s="474"/>
    </row>
    <row r="78" spans="1:20" ht="24.95" customHeight="1" x14ac:dyDescent="0.2">
      <c r="A78" s="509"/>
      <c r="B78" s="534"/>
      <c r="C78" s="541" t="s">
        <v>290</v>
      </c>
      <c r="D78" s="486"/>
      <c r="E78" s="486"/>
      <c r="F78" s="486"/>
      <c r="G78" s="486"/>
      <c r="H78" s="486"/>
      <c r="I78" s="477"/>
      <c r="J78" s="544"/>
      <c r="K78" s="479"/>
      <c r="L78" s="479"/>
      <c r="M78" s="472"/>
      <c r="N78" s="472"/>
      <c r="O78" s="472"/>
      <c r="P78" s="471"/>
      <c r="Q78" s="471"/>
      <c r="R78" s="471"/>
      <c r="S78" s="471"/>
      <c r="T78" s="474"/>
    </row>
    <row r="79" spans="1:20" ht="24.95" customHeight="1" x14ac:dyDescent="0.2">
      <c r="A79" s="509"/>
      <c r="B79" s="534"/>
      <c r="C79" s="486"/>
      <c r="D79" s="486"/>
      <c r="E79" s="486"/>
      <c r="F79" s="486"/>
      <c r="G79" s="486"/>
      <c r="H79" s="486"/>
      <c r="I79" s="477"/>
      <c r="J79" s="544"/>
      <c r="K79" s="479"/>
      <c r="L79" s="479"/>
      <c r="M79" s="472"/>
      <c r="N79" s="472"/>
      <c r="O79" s="472"/>
      <c r="P79" s="471"/>
      <c r="Q79" s="471"/>
      <c r="R79" s="471"/>
      <c r="S79" s="471"/>
      <c r="T79" s="474"/>
    </row>
    <row r="80" spans="1:20" ht="24.95" customHeight="1" x14ac:dyDescent="0.2">
      <c r="A80" s="509"/>
      <c r="B80" s="534"/>
      <c r="C80" s="486"/>
      <c r="D80" s="486"/>
      <c r="E80" s="486"/>
      <c r="F80" s="486"/>
      <c r="G80" s="486"/>
      <c r="H80" s="486"/>
      <c r="I80" s="477"/>
      <c r="J80" s="544"/>
      <c r="K80" s="479"/>
      <c r="L80" s="479"/>
      <c r="M80" s="472"/>
      <c r="N80" s="472"/>
      <c r="O80" s="472"/>
      <c r="P80" s="471"/>
      <c r="Q80" s="471"/>
      <c r="R80" s="471"/>
      <c r="S80" s="471"/>
      <c r="T80" s="474"/>
    </row>
    <row r="81" spans="1:20" ht="24.95" customHeight="1" x14ac:dyDescent="0.2">
      <c r="A81" s="509"/>
      <c r="B81" s="534"/>
      <c r="C81" s="468" t="s">
        <v>20</v>
      </c>
      <c r="D81" s="468"/>
      <c r="E81" s="468"/>
      <c r="F81" s="468"/>
      <c r="G81" s="468"/>
      <c r="H81" s="468"/>
      <c r="I81" s="477"/>
      <c r="J81" s="544"/>
      <c r="K81" s="479"/>
      <c r="L81" s="479"/>
      <c r="M81" s="472"/>
      <c r="N81" s="472"/>
      <c r="O81" s="472"/>
      <c r="P81" s="471"/>
      <c r="Q81" s="471"/>
      <c r="R81" s="471"/>
      <c r="S81" s="471"/>
      <c r="T81" s="474"/>
    </row>
    <row r="82" spans="1:20" ht="23.1" customHeight="1" x14ac:dyDescent="0.2">
      <c r="A82" s="509"/>
      <c r="B82" s="534"/>
      <c r="C82" s="486" t="s">
        <v>83</v>
      </c>
      <c r="D82" s="486"/>
      <c r="E82" s="486"/>
      <c r="F82" s="486"/>
      <c r="G82" s="486"/>
      <c r="H82" s="486"/>
      <c r="I82" s="477"/>
      <c r="J82" s="544"/>
      <c r="K82" s="479"/>
      <c r="L82" s="479"/>
      <c r="M82" s="472"/>
      <c r="N82" s="472"/>
      <c r="O82" s="472"/>
      <c r="P82" s="471"/>
      <c r="Q82" s="471"/>
      <c r="R82" s="471"/>
      <c r="S82" s="471"/>
      <c r="T82" s="474"/>
    </row>
    <row r="83" spans="1:20" ht="23.1" customHeight="1" x14ac:dyDescent="0.2">
      <c r="A83" s="509"/>
      <c r="B83" s="534"/>
      <c r="C83" s="486"/>
      <c r="D83" s="486"/>
      <c r="E83" s="486"/>
      <c r="F83" s="486"/>
      <c r="G83" s="486"/>
      <c r="H83" s="486"/>
      <c r="I83" s="477"/>
      <c r="J83" s="544"/>
      <c r="K83" s="481" t="s">
        <v>261</v>
      </c>
      <c r="L83" s="481"/>
      <c r="M83" s="472" t="s">
        <v>33</v>
      </c>
      <c r="N83" s="472"/>
      <c r="O83" s="472"/>
      <c r="P83" s="471" t="s">
        <v>324</v>
      </c>
      <c r="Q83" s="471"/>
      <c r="R83" s="471"/>
      <c r="S83" s="471"/>
      <c r="T83" s="474"/>
    </row>
    <row r="84" spans="1:20" ht="23.1" customHeight="1" x14ac:dyDescent="0.2">
      <c r="A84" s="509"/>
      <c r="B84" s="534"/>
      <c r="C84" s="486"/>
      <c r="D84" s="486"/>
      <c r="E84" s="486"/>
      <c r="F84" s="486"/>
      <c r="G84" s="486"/>
      <c r="H84" s="486"/>
      <c r="I84" s="477"/>
      <c r="J84" s="544"/>
      <c r="K84" s="481"/>
      <c r="L84" s="481"/>
      <c r="M84" s="472"/>
      <c r="N84" s="472"/>
      <c r="O84" s="472"/>
      <c r="P84" s="471"/>
      <c r="Q84" s="471"/>
      <c r="R84" s="471"/>
      <c r="S84" s="471"/>
      <c r="T84" s="474"/>
    </row>
    <row r="85" spans="1:20" ht="23.1" customHeight="1" x14ac:dyDescent="0.2">
      <c r="A85" s="509"/>
      <c r="B85" s="534"/>
      <c r="C85" s="468" t="s">
        <v>84</v>
      </c>
      <c r="D85" s="468"/>
      <c r="E85" s="468"/>
      <c r="F85" s="468"/>
      <c r="G85" s="468"/>
      <c r="H85" s="468"/>
      <c r="I85" s="477"/>
      <c r="J85" s="544"/>
      <c r="K85" s="481"/>
      <c r="L85" s="481"/>
      <c r="M85" s="472"/>
      <c r="N85" s="472"/>
      <c r="O85" s="472"/>
      <c r="P85" s="471"/>
      <c r="Q85" s="471"/>
      <c r="R85" s="471"/>
      <c r="S85" s="471"/>
      <c r="T85" s="474"/>
    </row>
    <row r="86" spans="1:20" ht="23.1" customHeight="1" x14ac:dyDescent="0.2">
      <c r="A86" s="509"/>
      <c r="B86" s="534"/>
      <c r="C86" s="541" t="s">
        <v>67</v>
      </c>
      <c r="D86" s="469"/>
      <c r="E86" s="469"/>
      <c r="F86" s="469"/>
      <c r="G86" s="469"/>
      <c r="H86" s="469"/>
      <c r="I86" s="477"/>
      <c r="J86" s="544"/>
      <c r="K86" s="481"/>
      <c r="L86" s="481"/>
      <c r="M86" s="472"/>
      <c r="N86" s="472"/>
      <c r="O86" s="472"/>
      <c r="P86" s="471"/>
      <c r="Q86" s="471"/>
      <c r="R86" s="471"/>
      <c r="S86" s="471"/>
      <c r="T86" s="474"/>
    </row>
    <row r="87" spans="1:20" ht="23.1" customHeight="1" x14ac:dyDescent="0.2">
      <c r="A87" s="509"/>
      <c r="B87" s="534"/>
      <c r="C87" s="469"/>
      <c r="D87" s="469"/>
      <c r="E87" s="469"/>
      <c r="F87" s="469"/>
      <c r="G87" s="469"/>
      <c r="H87" s="469"/>
      <c r="I87" s="477"/>
      <c r="J87" s="544"/>
      <c r="K87" s="481"/>
      <c r="L87" s="481"/>
      <c r="M87" s="472"/>
      <c r="N87" s="472"/>
      <c r="O87" s="472"/>
      <c r="P87" s="471"/>
      <c r="Q87" s="471"/>
      <c r="R87" s="471"/>
      <c r="S87" s="471"/>
      <c r="T87" s="474"/>
    </row>
    <row r="88" spans="1:20" ht="23.1" customHeight="1" x14ac:dyDescent="0.2">
      <c r="A88" s="509"/>
      <c r="B88" s="534"/>
      <c r="C88" s="468" t="s">
        <v>63</v>
      </c>
      <c r="D88" s="468"/>
      <c r="E88" s="468"/>
      <c r="F88" s="468"/>
      <c r="G88" s="468"/>
      <c r="H88" s="468"/>
      <c r="I88" s="477"/>
      <c r="J88" s="544"/>
      <c r="K88" s="481"/>
      <c r="L88" s="481"/>
      <c r="M88" s="472"/>
      <c r="N88" s="472"/>
      <c r="O88" s="472"/>
      <c r="P88" s="471"/>
      <c r="Q88" s="471"/>
      <c r="R88" s="471"/>
      <c r="S88" s="471"/>
      <c r="T88" s="474"/>
    </row>
    <row r="89" spans="1:20" ht="23.1" customHeight="1" x14ac:dyDescent="0.2">
      <c r="A89" s="509"/>
      <c r="B89" s="534"/>
      <c r="C89" s="539" t="s">
        <v>62</v>
      </c>
      <c r="D89" s="539"/>
      <c r="E89" s="539"/>
      <c r="F89" s="539"/>
      <c r="G89" s="539"/>
      <c r="H89" s="539"/>
      <c r="I89" s="477"/>
      <c r="J89" s="544"/>
      <c r="K89" s="480" t="s">
        <v>259</v>
      </c>
      <c r="L89" s="480"/>
      <c r="M89" s="472" t="s">
        <v>34</v>
      </c>
      <c r="N89" s="472"/>
      <c r="O89" s="472"/>
      <c r="P89" s="471" t="s">
        <v>57</v>
      </c>
      <c r="Q89" s="471"/>
      <c r="R89" s="471"/>
      <c r="S89" s="471"/>
      <c r="T89" s="474"/>
    </row>
    <row r="90" spans="1:20" ht="23.1" customHeight="1" x14ac:dyDescent="0.2">
      <c r="A90" s="509"/>
      <c r="B90" s="534"/>
      <c r="C90" s="539"/>
      <c r="D90" s="539"/>
      <c r="E90" s="539"/>
      <c r="F90" s="539"/>
      <c r="G90" s="539"/>
      <c r="H90" s="539"/>
      <c r="I90" s="477"/>
      <c r="J90" s="544"/>
      <c r="K90" s="480"/>
      <c r="L90" s="480"/>
      <c r="M90" s="472"/>
      <c r="N90" s="472"/>
      <c r="O90" s="472"/>
      <c r="P90" s="471"/>
      <c r="Q90" s="471"/>
      <c r="R90" s="471"/>
      <c r="S90" s="471"/>
      <c r="T90" s="474"/>
    </row>
    <row r="91" spans="1:20" ht="23.1" customHeight="1" x14ac:dyDescent="0.2">
      <c r="A91" s="509"/>
      <c r="B91" s="534"/>
      <c r="C91" s="468" t="s">
        <v>48</v>
      </c>
      <c r="D91" s="468"/>
      <c r="E91" s="468"/>
      <c r="F91" s="468"/>
      <c r="G91" s="468"/>
      <c r="H91" s="468"/>
      <c r="I91" s="477"/>
      <c r="J91" s="544"/>
      <c r="K91" s="480"/>
      <c r="L91" s="480"/>
      <c r="M91" s="472"/>
      <c r="N91" s="472"/>
      <c r="O91" s="472"/>
      <c r="P91" s="471"/>
      <c r="Q91" s="471"/>
      <c r="R91" s="471"/>
      <c r="S91" s="471"/>
      <c r="T91" s="474"/>
    </row>
    <row r="92" spans="1:20" ht="23.1" customHeight="1" x14ac:dyDescent="0.2">
      <c r="A92" s="509"/>
      <c r="B92" s="534"/>
      <c r="C92" s="539" t="s">
        <v>272</v>
      </c>
      <c r="D92" s="539"/>
      <c r="E92" s="539"/>
      <c r="F92" s="539"/>
      <c r="G92" s="539"/>
      <c r="H92" s="539"/>
      <c r="I92" s="477"/>
      <c r="J92" s="544"/>
      <c r="K92" s="480"/>
      <c r="L92" s="480"/>
      <c r="M92" s="472"/>
      <c r="N92" s="472"/>
      <c r="O92" s="472"/>
      <c r="P92" s="471"/>
      <c r="Q92" s="471"/>
      <c r="R92" s="471"/>
      <c r="S92" s="471"/>
      <c r="T92" s="474"/>
    </row>
    <row r="93" spans="1:20" ht="23.1" customHeight="1" x14ac:dyDescent="0.2">
      <c r="A93" s="509"/>
      <c r="B93" s="534"/>
      <c r="C93" s="539"/>
      <c r="D93" s="539"/>
      <c r="E93" s="539"/>
      <c r="F93" s="539"/>
      <c r="G93" s="539"/>
      <c r="H93" s="539"/>
      <c r="I93" s="477"/>
      <c r="J93" s="544"/>
      <c r="K93" s="480"/>
      <c r="L93" s="480"/>
      <c r="M93" s="472"/>
      <c r="N93" s="472"/>
      <c r="O93" s="472"/>
      <c r="P93" s="471"/>
      <c r="Q93" s="471"/>
      <c r="R93" s="471"/>
      <c r="S93" s="471"/>
      <c r="T93" s="474"/>
    </row>
    <row r="94" spans="1:20" ht="22.5" customHeight="1" x14ac:dyDescent="0.2">
      <c r="A94" s="509"/>
      <c r="B94" s="534"/>
      <c r="C94" s="539"/>
      <c r="D94" s="539"/>
      <c r="E94" s="539"/>
      <c r="F94" s="539"/>
      <c r="G94" s="539"/>
      <c r="H94" s="539"/>
      <c r="I94" s="477"/>
      <c r="J94" s="544"/>
      <c r="K94" s="480"/>
      <c r="L94" s="480"/>
      <c r="M94" s="472"/>
      <c r="N94" s="472"/>
      <c r="O94" s="472"/>
      <c r="P94" s="471"/>
      <c r="Q94" s="471"/>
      <c r="R94" s="471"/>
      <c r="S94" s="471"/>
      <c r="T94" s="474"/>
    </row>
    <row r="95" spans="1:20" ht="18" customHeight="1" thickBot="1" x14ac:dyDescent="0.25">
      <c r="A95" s="532"/>
      <c r="B95" s="535"/>
      <c r="C95" s="540"/>
      <c r="D95" s="540"/>
      <c r="E95" s="540"/>
      <c r="F95" s="540"/>
      <c r="G95" s="540"/>
      <c r="H95" s="540"/>
      <c r="I95" s="478"/>
      <c r="J95" s="545"/>
      <c r="K95" s="498"/>
      <c r="L95" s="498"/>
      <c r="M95" s="498"/>
      <c r="N95" s="498"/>
      <c r="O95" s="498"/>
      <c r="P95" s="498"/>
      <c r="Q95" s="498"/>
      <c r="R95" s="16"/>
      <c r="S95" s="16"/>
      <c r="T95" s="475"/>
    </row>
    <row r="99" spans="1:12" ht="12.75" customHeight="1" x14ac:dyDescent="0.2"/>
    <row r="100" spans="1:12" x14ac:dyDescent="0.2">
      <c r="F100" s="4"/>
    </row>
    <row r="101" spans="1:12" x14ac:dyDescent="0.2">
      <c r="F101" s="4"/>
    </row>
    <row r="102" spans="1:12" x14ac:dyDescent="0.2">
      <c r="F102" s="4"/>
    </row>
    <row r="103" spans="1:12" ht="12.75" customHeight="1" x14ac:dyDescent="0.2">
      <c r="F103" s="4"/>
    </row>
    <row r="105" spans="1:12" ht="12.75" customHeight="1" x14ac:dyDescent="0.2">
      <c r="B105" s="3"/>
      <c r="C105" s="3"/>
      <c r="D105" s="3"/>
      <c r="E105" s="3"/>
      <c r="F105" s="3"/>
    </row>
    <row r="106" spans="1:12" x14ac:dyDescent="0.2">
      <c r="A106" s="3"/>
      <c r="B106" s="3"/>
      <c r="C106" s="3"/>
      <c r="D106" s="3"/>
      <c r="E106" s="3"/>
      <c r="F106" s="3"/>
      <c r="J106" s="542"/>
      <c r="K106" s="542"/>
      <c r="L106" s="542"/>
    </row>
    <row r="107" spans="1:12" ht="22.5" customHeight="1" x14ac:dyDescent="0.2">
      <c r="A107" s="3"/>
      <c r="B107" s="3"/>
      <c r="C107" s="3"/>
      <c r="D107" s="3"/>
      <c r="E107" s="3"/>
      <c r="F107" s="3"/>
      <c r="I107" s="2"/>
      <c r="J107" s="542"/>
      <c r="K107" s="542"/>
      <c r="L107" s="542"/>
    </row>
    <row r="108" spans="1:12" x14ac:dyDescent="0.2">
      <c r="A108" s="3"/>
      <c r="B108" s="3"/>
      <c r="C108" s="3"/>
      <c r="D108" s="3"/>
      <c r="E108" s="3"/>
      <c r="F108" s="3"/>
      <c r="I108" s="6"/>
      <c r="J108" s="7"/>
      <c r="K108" s="5"/>
      <c r="L108" s="5"/>
    </row>
    <row r="109" spans="1:12" x14ac:dyDescent="0.2">
      <c r="A109" s="3"/>
      <c r="B109" s="3"/>
      <c r="C109" s="3"/>
      <c r="D109" s="3"/>
      <c r="E109" s="3"/>
      <c r="F109" s="3"/>
    </row>
    <row r="118" spans="5:5" x14ac:dyDescent="0.2">
      <c r="E118" s="9"/>
    </row>
  </sheetData>
  <sheetProtection algorithmName="SHA-512" hashValue="wE1eaDnqld4JKxSbS3zamClCWWEfKtGB4XPnSOb63OXmBFHlfBX8J+Ga5zjwiNW29W50X49CdCZ7V1cMEYwBhA==" saltValue="ye/Gp5pZsyrEatkCoSe3gw==" spinCount="100000" sheet="1" objects="1" scenarios="1" selectLockedCells="1"/>
  <mergeCells count="106">
    <mergeCell ref="J106:L107"/>
    <mergeCell ref="J74:J95"/>
    <mergeCell ref="B40:B73"/>
    <mergeCell ref="I40:I73"/>
    <mergeCell ref="J40:J73"/>
    <mergeCell ref="K73:T73"/>
    <mergeCell ref="T40:T72"/>
    <mergeCell ref="C67:H67"/>
    <mergeCell ref="C73:H73"/>
    <mergeCell ref="B74:B95"/>
    <mergeCell ref="C85:H85"/>
    <mergeCell ref="C91:H91"/>
    <mergeCell ref="C81:H81"/>
    <mergeCell ref="C92:H94"/>
    <mergeCell ref="C95:H95"/>
    <mergeCell ref="K95:Q95"/>
    <mergeCell ref="K74:Q74"/>
    <mergeCell ref="C88:H88"/>
    <mergeCell ref="C78:H80"/>
    <mergeCell ref="C82:H84"/>
    <mergeCell ref="D72:H72"/>
    <mergeCell ref="D71:H71"/>
    <mergeCell ref="D69:H69"/>
    <mergeCell ref="D70:H70"/>
    <mergeCell ref="A75:A95"/>
    <mergeCell ref="A23:A39"/>
    <mergeCell ref="C25:H25"/>
    <mergeCell ref="C27:H27"/>
    <mergeCell ref="C29:H29"/>
    <mergeCell ref="B22:B39"/>
    <mergeCell ref="I22:I39"/>
    <mergeCell ref="J22:J39"/>
    <mergeCell ref="A41:A73"/>
    <mergeCell ref="C23:H23"/>
    <mergeCell ref="C31:H31"/>
    <mergeCell ref="C33:H33"/>
    <mergeCell ref="C24:H24"/>
    <mergeCell ref="C89:H90"/>
    <mergeCell ref="C39:H39"/>
    <mergeCell ref="C41:H42"/>
    <mergeCell ref="C44:H47"/>
    <mergeCell ref="C74:H74"/>
    <mergeCell ref="C75:H75"/>
    <mergeCell ref="C76:H76"/>
    <mergeCell ref="C77:H77"/>
    <mergeCell ref="C86:H87"/>
    <mergeCell ref="C35:H35"/>
    <mergeCell ref="C60:H65"/>
    <mergeCell ref="A3:T3"/>
    <mergeCell ref="A1:T1"/>
    <mergeCell ref="T6:T21"/>
    <mergeCell ref="K21:Q21"/>
    <mergeCell ref="A7:A21"/>
    <mergeCell ref="B6:B21"/>
    <mergeCell ref="K6:Q6"/>
    <mergeCell ref="J6:J21"/>
    <mergeCell ref="I6:I21"/>
    <mergeCell ref="K7:S8"/>
    <mergeCell ref="K9:S11"/>
    <mergeCell ref="K12:S13"/>
    <mergeCell ref="K14:S14"/>
    <mergeCell ref="K16:S20"/>
    <mergeCell ref="E10:H10"/>
    <mergeCell ref="E11:H11"/>
    <mergeCell ref="E12:H12"/>
    <mergeCell ref="E13:H13"/>
    <mergeCell ref="E14:H14"/>
    <mergeCell ref="E15:H15"/>
    <mergeCell ref="E7:F7"/>
    <mergeCell ref="V10:V11"/>
    <mergeCell ref="W10:W11"/>
    <mergeCell ref="C32:H32"/>
    <mergeCell ref="C38:H38"/>
    <mergeCell ref="C49:H58"/>
    <mergeCell ref="T22:T39"/>
    <mergeCell ref="K23:S23"/>
    <mergeCell ref="O32:S32"/>
    <mergeCell ref="K34:S34"/>
    <mergeCell ref="K36:S38"/>
    <mergeCell ref="C26:H26"/>
    <mergeCell ref="C28:H28"/>
    <mergeCell ref="C34:H34"/>
    <mergeCell ref="C36:H36"/>
    <mergeCell ref="K24:K28"/>
    <mergeCell ref="K39:Q39"/>
    <mergeCell ref="L41:S41"/>
    <mergeCell ref="C22:H22"/>
    <mergeCell ref="L72:S72"/>
    <mergeCell ref="L71:S71"/>
    <mergeCell ref="D68:H68"/>
    <mergeCell ref="P75:S76"/>
    <mergeCell ref="P77:S82"/>
    <mergeCell ref="M75:O76"/>
    <mergeCell ref="M77:O82"/>
    <mergeCell ref="T74:T95"/>
    <mergeCell ref="I74:I95"/>
    <mergeCell ref="K75:L76"/>
    <mergeCell ref="K77:L82"/>
    <mergeCell ref="K89:L94"/>
    <mergeCell ref="K83:L88"/>
    <mergeCell ref="P83:S88"/>
    <mergeCell ref="P89:S94"/>
    <mergeCell ref="M83:O88"/>
    <mergeCell ref="M89:O94"/>
    <mergeCell ref="L42:L68"/>
    <mergeCell ref="Q70:R70"/>
  </mergeCells>
  <pageMargins left="0.7" right="0.7" top="0.75" bottom="0.75" header="0.3" footer="0.3"/>
  <pageSetup scale="80" orientation="landscape" r:id="rId1"/>
  <rowBreaks count="2" manualBreakCount="2">
    <brk id="39" max="16383" man="1"/>
    <brk id="73"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B1:M5"/>
  <sheetViews>
    <sheetView showGridLines="0" zoomScaleNormal="100" zoomScaleSheetLayoutView="98" workbookViewId="0">
      <selection activeCell="D11" sqref="D11"/>
    </sheetView>
  </sheetViews>
  <sheetFormatPr baseColWidth="10" defaultColWidth="11.42578125" defaultRowHeight="12.75" x14ac:dyDescent="0.2"/>
  <cols>
    <col min="1" max="1" width="2.42578125" style="164" customWidth="1"/>
    <col min="2" max="2" width="17.28515625" style="164" bestFit="1" customWidth="1"/>
    <col min="3" max="3" width="18.140625" style="164" bestFit="1" customWidth="1"/>
    <col min="4" max="4" width="17.140625" style="164" bestFit="1" customWidth="1"/>
    <col min="5" max="5" width="19" style="164" bestFit="1" customWidth="1"/>
    <col min="6" max="6" width="15.85546875" style="164" bestFit="1" customWidth="1"/>
    <col min="7" max="7" width="2" style="215" customWidth="1"/>
    <col min="8" max="8" width="14.42578125" style="164" customWidth="1"/>
    <col min="9" max="9" width="19" style="164" bestFit="1" customWidth="1"/>
    <col min="10" max="10" width="17.5703125" style="164" customWidth="1"/>
    <col min="11" max="11" width="19.140625" style="164" bestFit="1" customWidth="1"/>
    <col min="12" max="12" width="21.42578125" style="164" bestFit="1" customWidth="1"/>
    <col min="13" max="13" width="17.42578125" style="164" bestFit="1" customWidth="1"/>
    <col min="14" max="14" width="19.7109375" style="164" customWidth="1"/>
    <col min="15" max="15" width="22.7109375" style="164" customWidth="1"/>
    <col min="16" max="16" width="28.42578125" style="164" customWidth="1"/>
    <col min="17" max="16384" width="11.42578125" style="164"/>
  </cols>
  <sheetData>
    <row r="1" spans="2:13" ht="13.5" thickBot="1" x14ac:dyDescent="0.25"/>
    <row r="2" spans="2:13" ht="18.75" x14ac:dyDescent="0.2">
      <c r="B2" s="550" t="s">
        <v>16</v>
      </c>
      <c r="C2" s="551"/>
      <c r="D2" s="551"/>
      <c r="E2" s="551"/>
      <c r="F2" s="552"/>
      <c r="G2" s="553"/>
      <c r="H2" s="554" t="s">
        <v>482</v>
      </c>
      <c r="I2" s="557" t="s">
        <v>17</v>
      </c>
      <c r="J2" s="557"/>
      <c r="K2" s="557"/>
      <c r="L2" s="557"/>
      <c r="M2" s="558"/>
    </row>
    <row r="3" spans="2:13" ht="15" x14ac:dyDescent="0.2">
      <c r="B3" s="216" t="s">
        <v>95</v>
      </c>
      <c r="C3" s="217" t="s">
        <v>159</v>
      </c>
      <c r="D3" s="218" t="s">
        <v>85</v>
      </c>
      <c r="E3" s="219" t="s">
        <v>162</v>
      </c>
      <c r="F3" s="220" t="s">
        <v>96</v>
      </c>
      <c r="G3" s="553"/>
      <c r="H3" s="555"/>
      <c r="I3" s="221" t="s">
        <v>98</v>
      </c>
      <c r="J3" s="217" t="s">
        <v>165</v>
      </c>
      <c r="K3" s="218" t="s">
        <v>99</v>
      </c>
      <c r="L3" s="219" t="s">
        <v>164</v>
      </c>
      <c r="M3" s="220" t="s">
        <v>100</v>
      </c>
    </row>
    <row r="4" spans="2:13" ht="139.5" thickBot="1" x14ac:dyDescent="0.25">
      <c r="B4" s="214" t="s">
        <v>483</v>
      </c>
      <c r="C4" s="222" t="s">
        <v>484</v>
      </c>
      <c r="D4" s="222" t="s">
        <v>485</v>
      </c>
      <c r="E4" s="222" t="s">
        <v>486</v>
      </c>
      <c r="F4" s="223" t="s">
        <v>487</v>
      </c>
      <c r="G4" s="553"/>
      <c r="H4" s="556"/>
      <c r="I4" s="222" t="s">
        <v>488</v>
      </c>
      <c r="J4" s="222" t="s">
        <v>489</v>
      </c>
      <c r="K4" s="222" t="s">
        <v>490</v>
      </c>
      <c r="L4" s="222" t="s">
        <v>491</v>
      </c>
      <c r="M4" s="223" t="s">
        <v>492</v>
      </c>
    </row>
    <row r="5" spans="2:13" ht="165.75" thickBot="1" x14ac:dyDescent="0.25">
      <c r="B5" s="224"/>
      <c r="C5" s="224"/>
      <c r="D5" s="224"/>
      <c r="E5" s="224"/>
      <c r="F5" s="224"/>
      <c r="G5" s="225"/>
      <c r="H5" s="226" t="s">
        <v>493</v>
      </c>
      <c r="I5" s="227" t="s">
        <v>494</v>
      </c>
      <c r="J5" s="227" t="s">
        <v>495</v>
      </c>
      <c r="K5" s="227" t="s">
        <v>496</v>
      </c>
      <c r="L5" s="227" t="s">
        <v>497</v>
      </c>
      <c r="M5" s="228" t="s">
        <v>498</v>
      </c>
    </row>
  </sheetData>
  <sheetProtection algorithmName="SHA-512" hashValue="ZtJWRv6qr3AlcDiu7Wm7mX3bwozIzgauUXMKLoDKwAeaIgF1pEYmCXJKZTPmeCVvVRePZMzBhgK7snOaRbnR5w==" saltValue="dKBhOWys/swjFokS4AougQ==" spinCount="100000" sheet="1" objects="1" scenarios="1" selectLockedCells="1"/>
  <mergeCells count="4">
    <mergeCell ref="B2:F2"/>
    <mergeCell ref="G2:G4"/>
    <mergeCell ref="H2:H4"/>
    <mergeCell ref="I2:M2"/>
  </mergeCells>
  <pageMargins left="0.7" right="0.7" top="0.75" bottom="0.75" header="0.3" footer="0.3"/>
  <pageSetup scale="46"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B1:D48"/>
  <sheetViews>
    <sheetView showGridLines="0" workbookViewId="0">
      <selection activeCell="E29" sqref="E29"/>
    </sheetView>
  </sheetViews>
  <sheetFormatPr baseColWidth="10" defaultColWidth="11.42578125" defaultRowHeight="12.75" x14ac:dyDescent="0.2"/>
  <cols>
    <col min="1" max="1" width="11.42578125" style="164"/>
    <col min="2" max="2" width="26" style="164" customWidth="1"/>
    <col min="3" max="3" width="51.7109375" style="164" customWidth="1"/>
    <col min="4" max="4" width="76.28515625" style="164" customWidth="1"/>
    <col min="5" max="5" width="56.140625" style="164" customWidth="1"/>
    <col min="6" max="6" width="15.42578125" style="164" customWidth="1"/>
    <col min="7" max="16384" width="11.42578125" style="164"/>
  </cols>
  <sheetData>
    <row r="1" spans="2:4" ht="13.5" thickBot="1" x14ac:dyDescent="0.25"/>
    <row r="2" spans="2:4" ht="19.5" thickBot="1" x14ac:dyDescent="0.25">
      <c r="B2" s="570" t="s">
        <v>459</v>
      </c>
      <c r="C2" s="571"/>
      <c r="D2" s="572"/>
    </row>
    <row r="3" spans="2:4" ht="12.75" customHeight="1" thickBot="1" x14ac:dyDescent="0.25">
      <c r="B3" s="162" t="s">
        <v>187</v>
      </c>
      <c r="C3" s="163" t="s">
        <v>325</v>
      </c>
      <c r="D3" s="165" t="s">
        <v>0</v>
      </c>
    </row>
    <row r="4" spans="2:4" x14ac:dyDescent="0.2">
      <c r="B4" s="559" t="s">
        <v>451</v>
      </c>
      <c r="C4" s="562" t="s">
        <v>425</v>
      </c>
      <c r="D4" s="166" t="s">
        <v>401</v>
      </c>
    </row>
    <row r="5" spans="2:4" x14ac:dyDescent="0.2">
      <c r="B5" s="573"/>
      <c r="C5" s="567"/>
      <c r="D5" s="167" t="s">
        <v>405</v>
      </c>
    </row>
    <row r="6" spans="2:4" x14ac:dyDescent="0.2">
      <c r="B6" s="573"/>
      <c r="C6" s="567"/>
      <c r="D6" s="168" t="s">
        <v>409</v>
      </c>
    </row>
    <row r="7" spans="2:4" x14ac:dyDescent="0.2">
      <c r="B7" s="573"/>
      <c r="C7" s="567"/>
      <c r="D7" s="167" t="s">
        <v>413</v>
      </c>
    </row>
    <row r="8" spans="2:4" x14ac:dyDescent="0.2">
      <c r="B8" s="573"/>
      <c r="C8" s="567"/>
      <c r="D8" s="168" t="s">
        <v>417</v>
      </c>
    </row>
    <row r="9" spans="2:4" x14ac:dyDescent="0.2">
      <c r="B9" s="560"/>
      <c r="C9" s="563"/>
      <c r="D9" s="167" t="s">
        <v>419</v>
      </c>
    </row>
    <row r="10" spans="2:4" x14ac:dyDescent="0.2">
      <c r="B10" s="560"/>
      <c r="C10" s="563"/>
      <c r="D10" s="168" t="s">
        <v>420</v>
      </c>
    </row>
    <row r="11" spans="2:4" ht="25.5" customHeight="1" x14ac:dyDescent="0.2">
      <c r="B11" s="560"/>
      <c r="C11" s="563"/>
      <c r="D11" s="167" t="s">
        <v>421</v>
      </c>
    </row>
    <row r="12" spans="2:4" ht="24" customHeight="1" thickBot="1" x14ac:dyDescent="0.25">
      <c r="B12" s="561"/>
      <c r="C12" s="564"/>
      <c r="D12" s="169" t="s">
        <v>422</v>
      </c>
    </row>
    <row r="13" spans="2:4" ht="24.75" customHeight="1" x14ac:dyDescent="0.2">
      <c r="B13" s="565" t="s">
        <v>452</v>
      </c>
      <c r="C13" s="562" t="s">
        <v>426</v>
      </c>
      <c r="D13" s="166" t="s">
        <v>402</v>
      </c>
    </row>
    <row r="14" spans="2:4" ht="28.5" customHeight="1" x14ac:dyDescent="0.2">
      <c r="B14" s="566"/>
      <c r="C14" s="567"/>
      <c r="D14" s="168" t="s">
        <v>406</v>
      </c>
    </row>
    <row r="15" spans="2:4" ht="17.25" customHeight="1" x14ac:dyDescent="0.2">
      <c r="B15" s="560"/>
      <c r="C15" s="574"/>
      <c r="D15" s="168" t="s">
        <v>410</v>
      </c>
    </row>
    <row r="16" spans="2:4" ht="13.5" thickBot="1" x14ac:dyDescent="0.25">
      <c r="B16" s="561"/>
      <c r="C16" s="575"/>
      <c r="D16" s="169" t="s">
        <v>414</v>
      </c>
    </row>
    <row r="17" spans="2:4" ht="28.5" customHeight="1" x14ac:dyDescent="0.2">
      <c r="B17" s="565" t="s">
        <v>453</v>
      </c>
      <c r="C17" s="562" t="s">
        <v>457</v>
      </c>
      <c r="D17" s="166" t="s">
        <v>403</v>
      </c>
    </row>
    <row r="18" spans="2:4" ht="21" customHeight="1" x14ac:dyDescent="0.2">
      <c r="B18" s="566"/>
      <c r="C18" s="567"/>
      <c r="D18" s="168" t="s">
        <v>371</v>
      </c>
    </row>
    <row r="19" spans="2:4" x14ac:dyDescent="0.2">
      <c r="B19" s="560"/>
      <c r="C19" s="568"/>
      <c r="D19" s="168" t="s">
        <v>411</v>
      </c>
    </row>
    <row r="20" spans="2:4" ht="13.5" thickBot="1" x14ac:dyDescent="0.25">
      <c r="B20" s="561"/>
      <c r="C20" s="569"/>
      <c r="D20" s="169" t="s">
        <v>101</v>
      </c>
    </row>
    <row r="21" spans="2:4" x14ac:dyDescent="0.2">
      <c r="B21" s="565" t="s">
        <v>454</v>
      </c>
      <c r="C21" s="562" t="s">
        <v>428</v>
      </c>
      <c r="D21" s="166" t="s">
        <v>327</v>
      </c>
    </row>
    <row r="22" spans="2:4" x14ac:dyDescent="0.2">
      <c r="B22" s="566"/>
      <c r="C22" s="567"/>
      <c r="D22" s="168" t="s">
        <v>407</v>
      </c>
    </row>
    <row r="23" spans="2:4" x14ac:dyDescent="0.2">
      <c r="B23" s="566"/>
      <c r="C23" s="567"/>
      <c r="D23" s="168" t="s">
        <v>326</v>
      </c>
    </row>
    <row r="24" spans="2:4" x14ac:dyDescent="0.2">
      <c r="B24" s="560"/>
      <c r="C24" s="568"/>
      <c r="D24" s="168" t="s">
        <v>415</v>
      </c>
    </row>
    <row r="25" spans="2:4" ht="13.5" thickBot="1" x14ac:dyDescent="0.25">
      <c r="B25" s="561"/>
      <c r="C25" s="569"/>
      <c r="D25" s="169" t="s">
        <v>418</v>
      </c>
    </row>
    <row r="26" spans="2:4" x14ac:dyDescent="0.2">
      <c r="B26" s="565" t="s">
        <v>455</v>
      </c>
      <c r="C26" s="562" t="s">
        <v>328</v>
      </c>
      <c r="D26" s="166" t="s">
        <v>329</v>
      </c>
    </row>
    <row r="27" spans="2:4" x14ac:dyDescent="0.2">
      <c r="B27" s="566"/>
      <c r="C27" s="567"/>
      <c r="D27" s="168" t="s">
        <v>330</v>
      </c>
    </row>
    <row r="28" spans="2:4" x14ac:dyDescent="0.2">
      <c r="B28" s="566"/>
      <c r="C28" s="567"/>
      <c r="D28" s="168" t="s">
        <v>331</v>
      </c>
    </row>
    <row r="29" spans="2:4" ht="13.5" thickBot="1" x14ac:dyDescent="0.25">
      <c r="B29" s="561"/>
      <c r="C29" s="569"/>
      <c r="D29" s="169" t="s">
        <v>332</v>
      </c>
    </row>
    <row r="30" spans="2:4" x14ac:dyDescent="0.2">
      <c r="B30" s="559" t="s">
        <v>456</v>
      </c>
      <c r="C30" s="562" t="s">
        <v>429</v>
      </c>
      <c r="D30" s="166" t="s">
        <v>404</v>
      </c>
    </row>
    <row r="31" spans="2:4" x14ac:dyDescent="0.2">
      <c r="B31" s="560"/>
      <c r="C31" s="563"/>
      <c r="D31" s="168" t="s">
        <v>408</v>
      </c>
    </row>
    <row r="32" spans="2:4" x14ac:dyDescent="0.2">
      <c r="B32" s="560"/>
      <c r="C32" s="563"/>
      <c r="D32" s="168" t="s">
        <v>412</v>
      </c>
    </row>
    <row r="33" spans="2:4" ht="13.5" thickBot="1" x14ac:dyDescent="0.25">
      <c r="B33" s="561"/>
      <c r="C33" s="564"/>
      <c r="D33" s="169" t="s">
        <v>416</v>
      </c>
    </row>
    <row r="42" spans="2:4" ht="20.25" customHeight="1" x14ac:dyDescent="0.2"/>
    <row r="43" spans="2:4" ht="21" customHeight="1" x14ac:dyDescent="0.2"/>
    <row r="46" spans="2:4" ht="17.25" customHeight="1" x14ac:dyDescent="0.2"/>
    <row r="47" spans="2:4" ht="30" customHeight="1" x14ac:dyDescent="0.2"/>
    <row r="48" spans="2:4" ht="20.25" customHeight="1" x14ac:dyDescent="0.2"/>
  </sheetData>
  <sheetProtection algorithmName="SHA-512" hashValue="9Hc4JVYWlPoDIn8fUqzmACw09or19pAjRc5kPeO4tYYDzPPfrFqrG9JsecjQhr+YIwxJNu9dtZmfPjO1uieFwA==" saltValue="iSVxNIk5a6sCV3NdJC808A==" spinCount="100000" sheet="1" objects="1" scenarios="1" selectLockedCells="1"/>
  <mergeCells count="13">
    <mergeCell ref="B2:D2"/>
    <mergeCell ref="B4:B12"/>
    <mergeCell ref="C4:C12"/>
    <mergeCell ref="B13:B16"/>
    <mergeCell ref="C13:C16"/>
    <mergeCell ref="B30:B33"/>
    <mergeCell ref="C30:C33"/>
    <mergeCell ref="B17:B20"/>
    <mergeCell ref="C17:C20"/>
    <mergeCell ref="B21:B25"/>
    <mergeCell ref="C21:C25"/>
    <mergeCell ref="B26:B29"/>
    <mergeCell ref="C26:C29"/>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264</vt:i4>
      </vt:variant>
    </vt:vector>
  </HeadingPairs>
  <TitlesOfParts>
    <vt:vector size="273" baseType="lpstr">
      <vt:lpstr>01-Mapa de Riesgos</vt:lpstr>
      <vt:lpstr>02-Mapa de riesgo</vt:lpstr>
      <vt:lpstr>01-Mapa de riesgo-UO (2)</vt:lpstr>
      <vt:lpstr>Hoja1</vt:lpstr>
      <vt:lpstr>03-Seguimientos 1 de 2</vt:lpstr>
      <vt:lpstr>04-Seguimientos 2 de 2</vt:lpstr>
      <vt:lpstr>INSTRUCTIVO</vt:lpstr>
      <vt:lpstr>ESCALA</vt:lpstr>
      <vt:lpstr>FACTORES</vt:lpstr>
      <vt:lpstr>'01-Mapa de riesgo-UO (2)'!_VICERRECTORÍA_RESPONSABILIDAD_SOCIAL_Y_BIENESTAR_UNIVERSITARIO_</vt:lpstr>
      <vt:lpstr>'02-Mapa de riesgo'!_VICERRECTORÍA_RESPONSABILIDAD_SOCIAL_Y_BIENESTAR_UNIVERSITARIO_</vt:lpstr>
      <vt:lpstr>_VICERRECTORÍA_RESPONSABILIDAD_SOCIAL_Y_BIENESTAR_UNIVERSITARIO_</vt:lpstr>
      <vt:lpstr>'01-Mapa de riesgo-UO (2)'!ADMISIONES_REGISTRO_Y_CONTROL_ACADÉMICO</vt:lpstr>
      <vt:lpstr>'02-Mapa de riesgo'!ADMISIONES_REGISTRO_Y_CONTROL_ACADÉMICO</vt:lpstr>
      <vt:lpstr>ADMISIONES_REGISTRO_Y_CONTROL_ACADÉMICO</vt:lpstr>
      <vt:lpstr>'01-Mapa de riesgo-UO (2)'!Ambiental</vt:lpstr>
      <vt:lpstr>'02-Mapa de riesgo'!Ambiental</vt:lpstr>
      <vt:lpstr>'01-Mapa de riesgo-UO (2)'!ASEGURAMIENTO_DE_LA_CALIDAD_INSTITUCIONAL</vt:lpstr>
      <vt:lpstr>'02-Mapa de riesgo'!ASEGURAMIENTO_DE_LA_CALIDAD_INSTITUCIONAL</vt:lpstr>
      <vt:lpstr>'01-Mapa de Riesgos'!BIBLIOTECA_E_INFORMACIÓN_CIENTIFICA</vt:lpstr>
      <vt:lpstr>'01-Mapa de riesgo-UO (2)'!BIBLIOTECA_E_INFORMACIÓN_CIENTIFICA</vt:lpstr>
      <vt:lpstr>'02-Mapa de riesgo'!BIBLIOTECA_E_INFORMACIÓN_CIENTIFICA</vt:lpstr>
      <vt:lpstr>'01-Mapa de riesgo-UO (2)'!CLASE_RIESGO</vt:lpstr>
      <vt:lpstr>CLASE_RIESGO</vt:lpstr>
      <vt:lpstr>'03-Seguimientos 1 de 2'!COMPARTIR</vt:lpstr>
      <vt:lpstr>'04-Seguimientos 2 de 2'!COMPARTIR</vt:lpstr>
      <vt:lpstr>'01-Mapa de riesgo-UO (2)'!Conflicto_de_Intereses</vt:lpstr>
      <vt:lpstr>'02-Mapa de riesgo'!Conflicto_de_Intereses</vt:lpstr>
      <vt:lpstr>'01-Mapa de Riesgos'!Contable</vt:lpstr>
      <vt:lpstr>'01-Mapa de riesgo-UO (2)'!Contable</vt:lpstr>
      <vt:lpstr>'01-Mapa de riesgo-UO (2)'!Contagio</vt:lpstr>
      <vt:lpstr>'02-Mapa de riesgo'!Contagio</vt:lpstr>
      <vt:lpstr>'01-Mapa de Riesgos'!CONTROL_DISCIPLINARIO_INTERNO</vt:lpstr>
      <vt:lpstr>'01-Mapa de riesgo-UO (2)'!CONTROL_DISCIPLINARIO_INTERNO</vt:lpstr>
      <vt:lpstr>'02-Mapa de riesgo'!CONTROL_DISCIPLINARIO_INTERNO</vt:lpstr>
      <vt:lpstr>'01-Mapa de Riesgos'!CONTROL_INTERNO</vt:lpstr>
      <vt:lpstr>'01-Mapa de riesgo-UO (2)'!CONTROL_INTERNO</vt:lpstr>
      <vt:lpstr>'02-Mapa de riesgo'!CONTROL_INTERNO</vt:lpstr>
      <vt:lpstr>'01-Mapa de riesgo-UO (2)'!CONTROL_SEGUIMIENTO</vt:lpstr>
      <vt:lpstr>'02-Mapa de riesgo'!CONTROL_SEGUIMIENTO</vt:lpstr>
      <vt:lpstr>'01-Mapa de riesgo-UO (2)'!CONTROLES</vt:lpstr>
      <vt:lpstr>'02-Mapa de riesgo'!CONTROLES</vt:lpstr>
      <vt:lpstr>'01-Mapa de riesgo-UO (2)'!Corrupción</vt:lpstr>
      <vt:lpstr>'02-Mapa de riesgo'!Corrupción</vt:lpstr>
      <vt:lpstr>'01-Mapa de riesgo-UO (2)'!Cumplimiento</vt:lpstr>
      <vt:lpstr>'02-Mapa de riesgo'!Cumplimiento</vt:lpstr>
      <vt:lpstr>'03-Seguimientos 1 de 2'!CUMPLIMIENTO_PARCIAL</vt:lpstr>
      <vt:lpstr>'04-Seguimientos 2 de 2'!CUMPLIMIENTO_PARCIAL</vt:lpstr>
      <vt:lpstr>'03-Seguimientos 1 de 2'!CUMPLIMIENTO_TOTAL</vt:lpstr>
      <vt:lpstr>'04-Seguimientos 2 de 2'!CUMPLIMIENTO_TOTAL</vt:lpstr>
      <vt:lpstr>'01-Mapa de riesgo-UO (2)'!Derechos_Humanos</vt:lpstr>
      <vt:lpstr>'02-Mapa de riesgo'!Derechos_Humanos</vt:lpstr>
      <vt:lpstr>'03-Seguimientos 1 de 2'!Ejecucion_administracion_de_procesos</vt:lpstr>
      <vt:lpstr>'04-Seguimientos 2 de 2'!Ejecucion_administracion_de_procesos</vt:lpstr>
      <vt:lpstr>Ejecucion_administracion_de_procesos</vt:lpstr>
      <vt:lpstr>'03-Seguimientos 1 de 2'!Ejecución_administración_de_procesos</vt:lpstr>
      <vt:lpstr>'04-Seguimientos 2 de 2'!Ejecución_administración_de_procesos</vt:lpstr>
      <vt:lpstr>Ejecución_administración_de_procesos</vt:lpstr>
      <vt:lpstr>'03-Seguimientos 1 de 2'!Ejecución_administración_de_procesos_</vt:lpstr>
      <vt:lpstr>'04-Seguimientos 2 de 2'!Ejecución_administración_de_procesos_</vt:lpstr>
      <vt:lpstr>Ejecución_administración_de_procesos_</vt:lpstr>
      <vt:lpstr>'01-Mapa de Riesgos'!Estratégico</vt:lpstr>
      <vt:lpstr>'01-Mapa de riesgo-UO (2)'!Estratégico</vt:lpstr>
      <vt:lpstr>'01-Mapa de riesgo-UO (2)'!EVAL_PERIODICIDAD</vt:lpstr>
      <vt:lpstr>'02-Mapa de riesgo'!EVAL_PERIODICIDAD</vt:lpstr>
      <vt:lpstr>Evento_externo</vt:lpstr>
      <vt:lpstr>'01-Mapa de riesgo-UO (2)'!EXTERNO</vt:lpstr>
      <vt:lpstr>'01-Mapa de riesgo-UO (2)'!FACTOR</vt:lpstr>
      <vt:lpstr>FACTOR</vt:lpstr>
      <vt:lpstr>'01-Mapa de Riesgos'!FACULTAD_BELLAS_ARTES_HUMANIDADES</vt:lpstr>
      <vt:lpstr>'01-Mapa de riesgo-UO (2)'!FACULTAD_BELLAS_ARTES_HUMANIDADES</vt:lpstr>
      <vt:lpstr>'02-Mapa de riesgo'!FACULTAD_BELLAS_ARTES_HUMANIDADES</vt:lpstr>
      <vt:lpstr>'01-Mapa de Riesgos'!FACULTAD_CIENCIAS_AGRARIAS_AGROINDUSTRIA</vt:lpstr>
      <vt:lpstr>'01-Mapa de riesgo-UO (2)'!FACULTAD_CIENCIAS_AGRARIAS_AGROINDUSTRIA</vt:lpstr>
      <vt:lpstr>'02-Mapa de riesgo'!FACULTAD_CIENCIAS_AGRARIAS_AGROINDUSTRIA</vt:lpstr>
      <vt:lpstr>'01-Mapa de Riesgos'!FACULTAD_CIENCIAS_AMBIENTALES</vt:lpstr>
      <vt:lpstr>'01-Mapa de riesgo-UO (2)'!FACULTAD_CIENCIAS_AMBIENTALES</vt:lpstr>
      <vt:lpstr>'02-Mapa de riesgo'!FACULTAD_CIENCIAS_AMBIENTALES</vt:lpstr>
      <vt:lpstr>'01-Mapa de Riesgos'!FACULTAD_CIENCIAS_BÁSICAS</vt:lpstr>
      <vt:lpstr>'01-Mapa de riesgo-UO (2)'!FACULTAD_CIENCIAS_BÁSICAS</vt:lpstr>
      <vt:lpstr>'02-Mapa de riesgo'!FACULTAD_CIENCIAS_BÁSICAS</vt:lpstr>
      <vt:lpstr>'01-Mapa de Riesgos'!FACULTAD_CIENCIAS_DE_LA_EDUCACIÓN</vt:lpstr>
      <vt:lpstr>'01-Mapa de riesgo-UO (2)'!FACULTAD_CIENCIAS_DE_LA_EDUCACIÓN</vt:lpstr>
      <vt:lpstr>'02-Mapa de riesgo'!FACULTAD_CIENCIAS_DE_LA_EDUCACIÓN</vt:lpstr>
      <vt:lpstr>'01-Mapa de Riesgos'!FACULTAD_CIENCIAS_DE_LA_SALUD</vt:lpstr>
      <vt:lpstr>'01-Mapa de riesgo-UO (2)'!FACULTAD_CIENCIAS_DE_LA_SALUD</vt:lpstr>
      <vt:lpstr>'02-Mapa de riesgo'!FACULTAD_CIENCIAS_DE_LA_SALUD</vt:lpstr>
      <vt:lpstr>'01-Mapa de riesgo-UO (2)'!FACULTAD_DE_CIENCIAS_EMPRESARIALES</vt:lpstr>
      <vt:lpstr>'02-Mapa de riesgo'!FACULTAD_DE_CIENCIAS_EMPRESARIALES</vt:lpstr>
      <vt:lpstr>FACULTAD_DE_CIENCIAS_EMPRESARIALES</vt:lpstr>
      <vt:lpstr>'01-Mapa de Riesgos'!FACULTAD_INGENIERÍAS</vt:lpstr>
      <vt:lpstr>'01-Mapa de riesgo-UO (2)'!FACULTAD_INGENIERÍAS</vt:lpstr>
      <vt:lpstr>'02-Mapa de riesgo'!FACULTAD_INGENIERÍAS</vt:lpstr>
      <vt:lpstr>'01-Mapa de riesgo-UO (2)'!FACULTAD_MECÁNICA_APLICADA</vt:lpstr>
      <vt:lpstr>'02-Mapa de riesgo'!FACULTAD_MECÁNICA_APLICADA</vt:lpstr>
      <vt:lpstr>FACULTAD_MECÁNICA_APLICADA</vt:lpstr>
      <vt:lpstr>'01-Mapa de riesgo-UO (2)'!FACULTAD_TECNOLOGÍA</vt:lpstr>
      <vt:lpstr>'02-Mapa de riesgo'!FACULTAD_TECNOLOGÍA</vt:lpstr>
      <vt:lpstr>FACULTAD_TECNOLOGÍA</vt:lpstr>
      <vt:lpstr>'01-Mapa de Riesgos'!Financiero</vt:lpstr>
      <vt:lpstr>'01-Mapa de riesgo-UO (2)'!Financiero</vt:lpstr>
      <vt:lpstr>'01-Mapa de riesgo-UO (2)'!Fiscal</vt:lpstr>
      <vt:lpstr>'02-Mapa de riesgo'!Fiscal</vt:lpstr>
      <vt:lpstr>'03-Seguimientos 1 de 2'!Fiscal</vt:lpstr>
      <vt:lpstr>'04-Seguimientos 2 de 2'!Fiscal</vt:lpstr>
      <vt:lpstr>Fiscal</vt:lpstr>
      <vt:lpstr>'01-Mapa de riesgo-UO (2)'!Fraude</vt:lpstr>
      <vt:lpstr>'02-Mapa de riesgo'!Fraude</vt:lpstr>
      <vt:lpstr>'03-Seguimientos 1 de 2'!gestion</vt:lpstr>
      <vt:lpstr>'04-Seguimientos 2 de 2'!gestion</vt:lpstr>
      <vt:lpstr>gestion</vt:lpstr>
      <vt:lpstr>Gestión</vt:lpstr>
      <vt:lpstr>'01-Mapa de Riesgos'!GESTIÓN_DE_SERVICIOS_INSTITUCIONALES</vt:lpstr>
      <vt:lpstr>'01-Mapa de riesgo-UO (2)'!GESTIÓN_DE_SERVICIOS_INSTITUCIONALES</vt:lpstr>
      <vt:lpstr>'02-Mapa de riesgo'!GESTIÓN_DE_SERVICIOS_INSTITUCIONALES</vt:lpstr>
      <vt:lpstr>'01-Mapa de riesgo-UO (2)'!GESTIÓN_DE_TECNOLOGÍAS_INFORMÁTICAS_Y_SISTEMAS_DE_INFORMACIÓN</vt:lpstr>
      <vt:lpstr>'02-Mapa de riesgo'!GESTIÓN_DE_TECNOLOGÍAS_INFORMÁTICAS_Y_SISTEMAS_DE_INFORMACIÓN</vt:lpstr>
      <vt:lpstr>GESTIÓN_DE_TECNOLOGÍAS_INFORMÁTICAS_Y_SISTEMAS_DE_INFORMACIÓN</vt:lpstr>
      <vt:lpstr>'01-Mapa de riesgo-UO (2)'!GESTIÓN_DEL_TALENTO_HUMANO</vt:lpstr>
      <vt:lpstr>'02-Mapa de riesgo'!GESTIÓN_DEL_TALENTO_HUMANO</vt:lpstr>
      <vt:lpstr>GESTIÓN_DEL_TALENTO_HUMANO</vt:lpstr>
      <vt:lpstr>'01-Mapa de riesgo-UO (2)'!GESTIÓN_DISCIPLINARIA</vt:lpstr>
      <vt:lpstr>'02-Mapa de riesgo'!GESTIÓN_DISCIPLINARIA</vt:lpstr>
      <vt:lpstr>GESTIÓN_DISCIPLINARIA</vt:lpstr>
      <vt:lpstr>'01-Mapa de Riesgos'!GESTIÓN_FINANCIERA</vt:lpstr>
      <vt:lpstr>'01-Mapa de riesgo-UO (2)'!GESTIÓN_FINANCIERA</vt:lpstr>
      <vt:lpstr>'02-Mapa de riesgo'!GESTIÓN_FINANCIERA</vt:lpstr>
      <vt:lpstr>'01-Mapa de riesgo-UO (2)'!GRAVE</vt:lpstr>
      <vt:lpstr>'02-Mapa de riesgo'!GRAVE</vt:lpstr>
      <vt:lpstr>'01-Mapa de Riesgos'!GRUPO_INVESTIGACIÓN_AGUAS_SANEAMIENTO</vt:lpstr>
      <vt:lpstr>'01-Mapa de riesgo-UO (2)'!GRUPO_INVESTIGACIÓN_AGUAS_SANEAMIENTO</vt:lpstr>
      <vt:lpstr>'02-Mapa de riesgo'!GRUPO_INVESTIGACIÓN_AGUAS_SANEAMIENTO</vt:lpstr>
      <vt:lpstr>'01-Mapa de Riesgos'!Imagen</vt:lpstr>
      <vt:lpstr>'01-Mapa de riesgo-UO (2)'!Imagen</vt:lpstr>
      <vt:lpstr>'01-Mapa de riesgo-UO (2)'!IMPACTO</vt:lpstr>
      <vt:lpstr>IMPACTO</vt:lpstr>
      <vt:lpstr>'01-Mapa de riesgo-UO (2)'!Información</vt:lpstr>
      <vt:lpstr>'02-Mapa de riesgo'!Información</vt:lpstr>
      <vt:lpstr>Infraestructura</vt:lpstr>
      <vt:lpstr>'01-Mapa de riesgo-UO (2)'!INSTITUCIONAL</vt:lpstr>
      <vt:lpstr>INSTITUCIONAL</vt:lpstr>
      <vt:lpstr>Integridad_Pública_Corrupción</vt:lpstr>
      <vt:lpstr>Integridad_Pública_LA_FT_FP</vt:lpstr>
      <vt:lpstr>'01-Mapa de riesgo-UO (2)'!INTERNO</vt:lpstr>
      <vt:lpstr>INTERNO</vt:lpstr>
      <vt:lpstr>'01-Mapa de Riesgos'!JURIDICA</vt:lpstr>
      <vt:lpstr>'01-Mapa de riesgo-UO (2)'!JURIDICA</vt:lpstr>
      <vt:lpstr>'02-Mapa de riesgo'!JURIDICA</vt:lpstr>
      <vt:lpstr>'01-Mapa de Riesgos'!LABORATORIO_AGUAS_ALIMENTOS</vt:lpstr>
      <vt:lpstr>'01-Mapa de riesgo-UO (2)'!LABORATORIO_AGUAS_ALIMENTOS</vt:lpstr>
      <vt:lpstr>'02-Mapa de riesgo'!LABORATORIO_AGUAS_ALIMENTOS</vt:lpstr>
      <vt:lpstr>'01-Mapa de riesgo-UO (2)'!LABORATORIO_BIOLOGÍA_MOLECULAR</vt:lpstr>
      <vt:lpstr>'02-Mapa de riesgo'!LABORATORIO_BIOLOGÍA_MOLECULAR</vt:lpstr>
      <vt:lpstr>LABORATORIO_BIOLOGÍA_MOLECULAR</vt:lpstr>
      <vt:lpstr>'01-Mapa de Riesgos'!LABORATORIO_DE_METROOLOGIA_DE_VARIABLES_ELECTRICAS</vt:lpstr>
      <vt:lpstr>'01-Mapa de riesgo-UO (2)'!LABORATORIO_DE_METROOLOGIA_DE_VARIABLES_ELECTRICAS</vt:lpstr>
      <vt:lpstr>'02-Mapa de riesgo'!LABORATORIO_DE_METROOLOGIA_DE_VARIABLES_ELECTRICAS</vt:lpstr>
      <vt:lpstr>LABORATORIO_DE_QUIMICA_AMBIENTAL</vt:lpstr>
      <vt:lpstr>'01-Mapa de Riesgos'!LABORATORIO_ENSAYOS_NO_DESTRUCTIVOS_DESTRUCTIVOS</vt:lpstr>
      <vt:lpstr>'01-Mapa de riesgo-UO (2)'!LABORATORIO_ENSAYOS_NO_DESTRUCTIVOS_DESTRUCTIVOS</vt:lpstr>
      <vt:lpstr>'02-Mapa de riesgo'!LABORATORIO_ENSAYOS_NO_DESTRUCTIVOS_DESTRUCTIVOS</vt:lpstr>
      <vt:lpstr>'01-Mapa de riesgo-UO (2)'!LABORATORIO_ENSAYOS_PARA_EQUIPOS_ACONDICIONADORES_DE_AIRE</vt:lpstr>
      <vt:lpstr>'02-Mapa de riesgo'!LABORATORIO_ENSAYOS_PARA_EQUIPOS_ACONDICIONADORES_DE_AIRE</vt:lpstr>
      <vt:lpstr>LABORATORIO_ENSAYOS_PARA_EQUIPOS_ACONDICIONADORES_DE_AIRE</vt:lpstr>
      <vt:lpstr>'01-Mapa de Riesgos'!LABORATORIO_GENÉTICA_MÉDICA</vt:lpstr>
      <vt:lpstr>'01-Mapa de riesgo-UO (2)'!LABORATORIO_GENÉTICA_MÉDICA</vt:lpstr>
      <vt:lpstr>'02-Mapa de riesgo'!LABORATORIO_GENÉTICA_MÉDICA</vt:lpstr>
      <vt:lpstr>'01-Mapa de riesgo-UO (2)'!LEVE</vt:lpstr>
      <vt:lpstr>'02-Mapa de riesgo'!LEVE</vt:lpstr>
      <vt:lpstr>'01-Mapa de Riesgos'!MAPA</vt:lpstr>
      <vt:lpstr>'01-Mapa de riesgo-UO (2)'!MAPA</vt:lpstr>
      <vt:lpstr>'02-Mapa de riesgo'!MAPA</vt:lpstr>
      <vt:lpstr>'01-Mapa de riesgo-UO (2)'!MODERADO</vt:lpstr>
      <vt:lpstr>'02-Mapa de riesgo'!MODERADO</vt:lpstr>
      <vt:lpstr>'01-Mapa de riesgo-UO (2)'!NIVEL_AUTOMAT</vt:lpstr>
      <vt:lpstr>'02-Mapa de riesgo'!NIVEL_AUTOMAT</vt:lpstr>
      <vt:lpstr>'01-Mapa de riesgo-UO (2)'!NIVEL_EXPOSICION</vt:lpstr>
      <vt:lpstr>'02-Mapa de riesgo'!NIVEL_EXPOSICION</vt:lpstr>
      <vt:lpstr>'03-Seguimientos 1 de 2'!NO_CUMPLIDA</vt:lpstr>
      <vt:lpstr>'04-Seguimientos 2 de 2'!NO_CUMPLIDA</vt:lpstr>
      <vt:lpstr>'01-Mapa de riesgo-UO (2)'!OEC</vt:lpstr>
      <vt:lpstr>'02-Mapa de riesgo'!OEC</vt:lpstr>
      <vt:lpstr>OEC</vt:lpstr>
      <vt:lpstr>'01-Mapa de Riesgos'!Operacional</vt:lpstr>
      <vt:lpstr>'01-Mapa de riesgo-UO (2)'!Operacional</vt:lpstr>
      <vt:lpstr>'01-Mapa de Riesgos'!ORGANISMO_CERTIFICADOR_DE_SISTEMAS_DE_GESTIÓN_QLCT</vt:lpstr>
      <vt:lpstr>'01-Mapa de riesgo-UO (2)'!ORGANISMO_CERTIFICADOR_DE_SISTEMAS_DE_GESTIÓN_QLCT</vt:lpstr>
      <vt:lpstr>'02-Mapa de riesgo'!ORGANISMO_CERTIFICADOR_DE_SISTEMAS_DE_GESTIÓN_QLCT</vt:lpstr>
      <vt:lpstr>'01-Mapa de Riesgos'!PDI</vt:lpstr>
      <vt:lpstr>'01-Mapa de riesgo-UO (2)'!PDI</vt:lpstr>
      <vt:lpstr>'02-Mapa de riesgo'!PDI</vt:lpstr>
      <vt:lpstr>'01-Mapa de riesgo-UO (2)'!PERIODICIDAD</vt:lpstr>
      <vt:lpstr>'02-Mapa de riesgo'!PERIODICIDAD</vt:lpstr>
      <vt:lpstr>'01-Mapa de Riesgos'!PLANEACIÓN</vt:lpstr>
      <vt:lpstr>'01-Mapa de riesgo-UO (2)'!PLANEACIÓN</vt:lpstr>
      <vt:lpstr>'02-Mapa de riesgo'!PLANEACIÓN</vt:lpstr>
      <vt:lpstr>'01-Mapa de riesgo-UO (2)'!PLANEACIÓN_</vt:lpstr>
      <vt:lpstr>'02-Mapa de riesgo'!PLANEACIÓN_</vt:lpstr>
      <vt:lpstr>PLANEACIÓN_</vt:lpstr>
      <vt:lpstr>'01-Mapa de riesgo-UO (2)'!PLANEACIÓN_PDI</vt:lpstr>
      <vt:lpstr>'02-Mapa de riesgo'!PLANEACIÓN_PDI</vt:lpstr>
      <vt:lpstr>PLANEACIÓN_PDI</vt:lpstr>
      <vt:lpstr>'01-Mapa de Riesgos'!PROBABILIDAD</vt:lpstr>
      <vt:lpstr>'01-Mapa de riesgo-UO (2)'!PROBABILIDAD</vt:lpstr>
      <vt:lpstr>'01-Mapa de Riesgos'!PROCESOS</vt:lpstr>
      <vt:lpstr>'01-Mapa de riesgo-UO (2)'!PROCESOS</vt:lpstr>
      <vt:lpstr>'02-Mapa de riesgo'!PROCESOS</vt:lpstr>
      <vt:lpstr>'01-Mapa de Riesgos'!RECTORÍA</vt:lpstr>
      <vt:lpstr>'01-Mapa de riesgo-UO (2)'!RECTORÍA</vt:lpstr>
      <vt:lpstr>'02-Mapa de riesgo'!RECTORÍA</vt:lpstr>
      <vt:lpstr>'01-Mapa de riesgo-UO (2)'!RECURSOS_INFORMÁTICOS_Y_EDUCATIVOS_CRIE</vt:lpstr>
      <vt:lpstr>'02-Mapa de riesgo'!RECURSOS_INFORMÁTICOS_Y_EDUCATIVOS_CRIE</vt:lpstr>
      <vt:lpstr>RECURSOS_INFORMÁTICOS_Y_EDUCATIVOS_CRIE</vt:lpstr>
      <vt:lpstr>'03-Seguimientos 1 de 2'!REDUCIR</vt:lpstr>
      <vt:lpstr>'04-Seguimientos 2 de 2'!REDUCIR</vt:lpstr>
      <vt:lpstr>'01-Mapa de Riesgos'!RELACIONES_INTERNACIONALES</vt:lpstr>
      <vt:lpstr>'01-Mapa de riesgo-UO (2)'!RELACIONES_INTERNACIONALES</vt:lpstr>
      <vt:lpstr>'02-Mapa de riesgo'!RELACIONES_INTERNACIONALES</vt:lpstr>
      <vt:lpstr>'01-Mapa de riesgo-UO (2)'!RESPONSABILIDAD</vt:lpstr>
      <vt:lpstr>'02-Mapa de riesgo'!RESPONSABILIDAD</vt:lpstr>
      <vt:lpstr>'01-Mapa de Riesgos'!SECRETARIA_GENERAL</vt:lpstr>
      <vt:lpstr>'01-Mapa de riesgo-UO (2)'!SECRETARIA_GENERAL</vt:lpstr>
      <vt:lpstr>'02-Mapa de riesgo'!SECRETARIA_GENERAL</vt:lpstr>
      <vt:lpstr>Seguridad_Información</vt:lpstr>
      <vt:lpstr>'01-Mapa de riesgo-UO (2)'!Seguridad_y_Salud_en_el_trabajo</vt:lpstr>
      <vt:lpstr>'02-Mapa de riesgo'!Seguridad_y_Salud_en_el_trabajo</vt:lpstr>
      <vt:lpstr>'01-Mapa de riesgo-UO (2)'!Soborno</vt:lpstr>
      <vt:lpstr>'02-Mapa de riesgo'!Soborno</vt:lpstr>
      <vt:lpstr>Talento_Humano</vt:lpstr>
      <vt:lpstr>Talento_Humano_</vt:lpstr>
      <vt:lpstr>'01-Mapa de Riesgos'!Tecnología</vt:lpstr>
      <vt:lpstr>'01-Mapa de riesgo-UO (2)'!Tecnología</vt:lpstr>
      <vt:lpstr>'02-Mapa de riesgo'!Tecnología</vt:lpstr>
      <vt:lpstr>Tecnología_</vt:lpstr>
      <vt:lpstr>tipologia</vt:lpstr>
      <vt:lpstr>'01-Mapa de Riesgos'!Títulos_a_imprimir</vt:lpstr>
      <vt:lpstr>'01-Mapa de riesgo-UO (2)'!Títulos_a_imprimir</vt:lpstr>
      <vt:lpstr>'02-Mapa de riesgo'!Títulos_a_imprimir</vt:lpstr>
      <vt:lpstr>Transacción_u_Operación_aplica_para_LA_FT_FP</vt:lpstr>
      <vt:lpstr>Transacción_u_Operación_aplica_para_LA_FT_FP_</vt:lpstr>
      <vt:lpstr>'01-Mapa de riesgo-UO (2)'!UNIDAD_ORGANIZACIONAL</vt:lpstr>
      <vt:lpstr>'02-Mapa de riesgo'!UNIDAD_ORGANIZACIONAL</vt:lpstr>
      <vt:lpstr>'01-Mapa de Riesgos'!VICERRECTORÍA_ACADÉMICA</vt:lpstr>
      <vt:lpstr>'01-Mapa de riesgo-UO (2)'!VICERRECTORÍA_ACADÉMICA</vt:lpstr>
      <vt:lpstr>'02-Mapa de riesgo'!VICERRECTORÍA_ACADÉMICA</vt:lpstr>
      <vt:lpstr>'01-Mapa de riesgo-UO (2)'!VICERRECTORÍA_ACADÉMICA_</vt:lpstr>
      <vt:lpstr>'02-Mapa de riesgo'!VICERRECTORÍA_ACADÉMICA_</vt:lpstr>
      <vt:lpstr>VICERRECTORÍA_ACADÉMICA_</vt:lpstr>
      <vt:lpstr>'01-Mapa de riesgo-UO (2)'!VICERRECTORÍA_ACADÉMICA_PDI</vt:lpstr>
      <vt:lpstr>'02-Mapa de riesgo'!VICERRECTORÍA_ACADÉMICA_PDI</vt:lpstr>
      <vt:lpstr>VICERRECTORÍA_ACADÉMICA_PDI</vt:lpstr>
      <vt:lpstr>'01-Mapa de Riesgos'!VICERRECTORIA_ADMINISTRATIVA_FINANCIERA</vt:lpstr>
      <vt:lpstr>'01-Mapa de riesgo-UO (2)'!VICERRECTORIA_ADMINISTRATIVA_FINANCIERA</vt:lpstr>
      <vt:lpstr>'02-Mapa de riesgo'!VICERRECTORIA_ADMINISTRATIVA_FINANCIERA</vt:lpstr>
      <vt:lpstr>'01-Mapa de riesgo-UO (2)'!VICERRECTORÍA_ADMINISTRATIVA_FINANCIERA_</vt:lpstr>
      <vt:lpstr>'02-Mapa de riesgo'!VICERRECTORÍA_ADMINISTRATIVA_FINANCIERA_</vt:lpstr>
      <vt:lpstr>VICERRECTORÍA_ADMINISTRATIVA_FINANCIERA_</vt:lpstr>
      <vt:lpstr>'01-Mapa de riesgo-UO (2)'!VICERRECTORÍA_ADMINISTRATIVA_FINANCIERA_PDI</vt:lpstr>
      <vt:lpstr>'02-Mapa de riesgo'!VICERRECTORÍA_ADMINISTRATIVA_FINANCIERA_PDI</vt:lpstr>
      <vt:lpstr>VICERRECTORÍA_ADMINISTRATIVA_FINANCIERA_PDI</vt:lpstr>
      <vt:lpstr>VICERRECTORÍA_INVESTIGACIONES_INNOVACIÓN_EXTENSIÓN_</vt:lpstr>
      <vt:lpstr>'01-Mapa de riesgo-UO (2)'!VICERRECTORÍA_INVESTIGACIONES_INNOVACIÓN_Y_EXTENSIÓN</vt:lpstr>
      <vt:lpstr>'02-Mapa de riesgo'!VICERRECTORÍA_INVESTIGACIONES_INNOVACIÓN_Y_EXTENSIÓN</vt:lpstr>
      <vt:lpstr>VICERRECTORÍA_INVESTIGACIONES_INNOVACIÓN_Y_EXTENSIÓN</vt:lpstr>
      <vt:lpstr>'01-Mapa de riesgo-UO (2)'!VICERRECTORÍA_INVESTIGACIONES_INNOVACIÓN_Y_EXTENSIÓN_PDI</vt:lpstr>
      <vt:lpstr>'02-Mapa de riesgo'!VICERRECTORÍA_INVESTIGACIONES_INNOVACIÓN_Y_EXTENSIÓN_PDI</vt:lpstr>
      <vt:lpstr>VICERRECTORÍA_INVESTIGACIONES_INNOVACIÓN_Y_EXTENSIÓN_PDI</vt:lpstr>
      <vt:lpstr>'01-Mapa de riesgo-UO (2)'!VICERRECTORÍA_RESPONSABILIDAD_SOCIAL_Y_BIENESTAR_UNIVERSITARIO</vt:lpstr>
      <vt:lpstr>'02-Mapa de riesgo'!VICERRECTORÍA_RESPONSABILIDAD_SOCIAL_Y_BIENESTAR_UNIVERSITARIO</vt:lpstr>
      <vt:lpstr>VICERRECTORÍA_RESPONSABILIDAD_SOCIAL_Y_BIENESTAR_UNIVERSITARIO</vt:lpstr>
      <vt:lpstr>'01-Mapa de riesgo-UO (2)'!VICERRECTORÍA_RESPONSABILIDAD_SOCIAL_Y_BIENESTAR_UNIVERSITARIO_PDI</vt:lpstr>
      <vt:lpstr>'02-Mapa de riesgo'!VICERRECTORÍA_RESPONSABILIDAD_SOCIAL_Y_BIENESTAR_UNIVERSITARIO_PDI</vt:lpstr>
      <vt:lpstr>VICERRECTORÍA_RESPONSABILIDAD_SOCIAL_Y_BIENESTAR_UNIVERSITARIO_PDI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Adriana Soto</dc:creator>
  <cp:lastModifiedBy>Silvia Natalia Rave Arias</cp:lastModifiedBy>
  <cp:lastPrinted>2019-08-14T19:38:15Z</cp:lastPrinted>
  <dcterms:created xsi:type="dcterms:W3CDTF">2006-09-13T22:30:50Z</dcterms:created>
  <dcterms:modified xsi:type="dcterms:W3CDTF">2026-05-11T13:02:27Z</dcterms:modified>
</cp:coreProperties>
</file>