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mc:AlternateContent xmlns:mc="http://schemas.openxmlformats.org/markup-compatibility/2006">
    <mc:Choice Requires="x15">
      <x15ac:absPath xmlns:x15ac="http://schemas.microsoft.com/office/spreadsheetml/2010/11/ac" url="C:\Users\Usuario UTP\Downloads\"/>
    </mc:Choice>
  </mc:AlternateContent>
  <bookViews>
    <workbookView xWindow="0" yWindow="0" windowWidth="28800" windowHeight="12300" tabRatio="916"/>
  </bookViews>
  <sheets>
    <sheet name="01-Inventario de Activos" sheetId="8" r:id="rId1"/>
    <sheet name="02-Clasific. Activos Inform. " sheetId="1" r:id="rId2"/>
    <sheet name="Instructivo" sheetId="9" r:id="rId3"/>
  </sheets>
  <externalReferences>
    <externalReference r:id="rId4"/>
    <externalReference r:id="rId5"/>
  </externalReferences>
  <definedNames>
    <definedName name="_xlnm._FilterDatabase" localSheetId="0" hidden="1">'01-Inventario de Activos'!$C$13:$C$26</definedName>
    <definedName name="_xlnm._FilterDatabase" localSheetId="1" hidden="1">'02-Clasific. Activos Inform. '!$B$1:$AA$1</definedName>
    <definedName name="ADQUISICIÓN_DESARROLLO_Y_MANTENIMIENTO_DE_SISTEMAS">#REF!</definedName>
    <definedName name="Antes_de_asumir_el_contratación">#REF!</definedName>
    <definedName name="Áreas_seguras">#REF!</definedName>
    <definedName name="ASPECTOS_DE_SEGURIDAD_DE_LA_INFORMACIÓN_EN_LA_GESTIÓN_DE_CONTINUIDAD_DE_NEGOCIO">#REF!</definedName>
    <definedName name="Clasificación_de_la_información">#REF!</definedName>
    <definedName name="Compromiso_de_la_información">#REF!</definedName>
    <definedName name="Compromiso_de_las_funciones">#REF!</definedName>
    <definedName name="Consideraciones_sobre_auditorias_de_los_sistemas_de_información">#REF!</definedName>
    <definedName name="Continuidad_de_seguridad_de_la_información">#REF!</definedName>
    <definedName name="CONTROL_DE_ACCESO">#REF!</definedName>
    <definedName name="Control_de_acceso_a_sistemas_y_aplicaciones">#REF!</definedName>
    <definedName name="Control_de_software_operacional">#REF!</definedName>
    <definedName name="Controles_Criptográficos">#REF!</definedName>
    <definedName name="Copias_de_respaldo">#REF!</definedName>
    <definedName name="CRIPTOGRAFIA">#REF!</definedName>
    <definedName name="CUMPLIMIENTO">#REF!</definedName>
    <definedName name="Cumplimiento_de_requisitos_legales_y_contractuales">#REF!</definedName>
    <definedName name="Daño_físico">#REF!</definedName>
    <definedName name="Datos_de_prueba">#REF!</definedName>
    <definedName name="DEPENDENCIA">'[1]01-Inventario de Activos'!$DC$9:$DC$50</definedName>
    <definedName name="Dispositivos_moviles_y_teletrabajo">#REF!</definedName>
    <definedName name="DOMINIO">#REF!</definedName>
    <definedName name="Durante_la_ejecución_del_empleo">#REF!</definedName>
    <definedName name="Equipos">#REF!</definedName>
    <definedName name="Eventos_naturales">#REF!</definedName>
    <definedName name="Fallas_técnicas">#REF!</definedName>
    <definedName name="Gestión_de_acceso_de_usuarios">#REF!</definedName>
    <definedName name="GESTIÓN_DE_ACTIVOS">#REF!</definedName>
    <definedName name="GESTIÓN_DE_INCIDENTES_DE_SEGURIDAD_DE_LA_INFORMACIÓN">#REF!</definedName>
    <definedName name="Gestión_de_la_prestación_de_servicio_de_proveedores">#REF!</definedName>
    <definedName name="Gestión_de_la_seguridad_en_las_redes">#REF!</definedName>
    <definedName name="Gestión_de_la_vulnerabilidad_técnica">#REF!</definedName>
    <definedName name="Gestión_de_los_incidentes_y_mejoras_en_la_seguridad_de_la_información">#REF!</definedName>
    <definedName name="GRAVE">#REF!</definedName>
    <definedName name="Hardware">#REF!</definedName>
    <definedName name="Hardware_">#REF!</definedName>
    <definedName name="Intrusos_empleados_con_entrenamiento_deficiente_descontento_malintencionado_negligente_deshonesto_o_despedido">#REF!</definedName>
    <definedName name="LEVE">#REF!</definedName>
    <definedName name="Lugar">#REF!</definedName>
    <definedName name="Lugar_">#REF!</definedName>
    <definedName name="Manejo_de_medios">#REF!</definedName>
    <definedName name="MODERADO">#REF!</definedName>
    <definedName name="nnnn">'[2]01-Mapa de riesgo'!#REF!</definedName>
    <definedName name="No_Aplica">#REF!</definedName>
    <definedName name="NO_DEFINIDO">#REF!</definedName>
    <definedName name="OEC">'01-Inventario de Activos'!$EQ$9:$EQ$47</definedName>
    <definedName name="Organización">#REF!</definedName>
    <definedName name="Organización_">#REF!</definedName>
    <definedName name="ORGANIZACIÓN_DE_LA_SEGURIDAD_DE_LA_INFORMACIÓN">#REF!</definedName>
    <definedName name="Organización_interna">#REF!</definedName>
    <definedName name="Orientación_de_la_dirección_para_la_gestión_de_la_seguridad_de_la_Información">#REF!</definedName>
    <definedName name="Pérdida_de_los_servicios_esenciales">#REF!</definedName>
    <definedName name="Personal">#REF!</definedName>
    <definedName name="Personal_">#REF!</definedName>
    <definedName name="Perturbación_debida_a_la_radiación">#REF!</definedName>
    <definedName name="Pirata_informatico_intruso_ilegal">#REF!</definedName>
    <definedName name="POLÍTICAS_DE_SEGURIDAD_DE_LA_INFORMACIÓN">#REF!</definedName>
    <definedName name="Procedimientos_operacionales_y_responsabilidades">#REF!</definedName>
    <definedName name="procesos1">'01-Inventario de Activos'!$ER$9:$ER$47</definedName>
    <definedName name="Protección_contra_códigos_maliciosos">#REF!</definedName>
    <definedName name="Red">#REF!</definedName>
    <definedName name="Red_">#REF!</definedName>
    <definedName name="Redundancias">#REF!</definedName>
    <definedName name="Registro_y_seguimiento">#REF!</definedName>
    <definedName name="RELACIONES_CON_LOS_PROVEEDORES">#REF!</definedName>
    <definedName name="Requisito_de_negocio_para_control_de_acceso">#REF!</definedName>
    <definedName name="Requisitos_de_seguridad_de_los_sistemas_de_información">#REF!</definedName>
    <definedName name="Responsabilidad_por_los_activos">#REF!</definedName>
    <definedName name="Responsabilidades_de_los_usuario">#REF!</definedName>
    <definedName name="Revisiones_de_seguridad_de_la_información">#REF!</definedName>
    <definedName name="Seguridad_de_la_información_en_las_relaciones_con_los_proveedores">#REF!</definedName>
    <definedName name="SEGURIDAD_DE_LAS_OPERACIONES">#REF!</definedName>
    <definedName name="SEGURIDAD_DE_LAS_TELECOMUNICACIONES">#REF!</definedName>
    <definedName name="SEGURIDAD_DE_LOS_RECURSOS_HUMANOS">#REF!</definedName>
    <definedName name="Seguridad_en_los_procesos_de_desarrollo_y_de_soporte">#REF!</definedName>
    <definedName name="SEGURIDAD_FÍSICA_Y_DEL_ENTORNO">#REF!</definedName>
    <definedName name="Software">#REF!</definedName>
    <definedName name="Software_">#REF!</definedName>
    <definedName name="TABLA">'01-Inventario de Activos'!$DC$8:$DD$37</definedName>
    <definedName name="TABLA1">'01-Inventario de Activos'!$EQ$9:$ER$47</definedName>
    <definedName name="Terminación_y_cambio_de_empleo">#REF!</definedName>
    <definedName name="Terrorismo">#REF!</definedName>
    <definedName name="TIPO_A">#REF!</definedName>
    <definedName name="TIPO_V">#REF!</definedName>
    <definedName name="Transferencia_de_información">#REF!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4" i="1" l="1"/>
  <c r="U14" i="1"/>
  <c r="Z14" i="1" l="1"/>
  <c r="AA14" i="1" s="1"/>
  <c r="F8" i="8"/>
  <c r="X12" i="1"/>
  <c r="X13" i="1"/>
  <c r="X15" i="1"/>
  <c r="X16" i="1"/>
  <c r="X17" i="1"/>
  <c r="X18" i="1"/>
  <c r="X19" i="1"/>
  <c r="X20" i="1"/>
  <c r="X21" i="1"/>
  <c r="X22" i="1"/>
  <c r="X23" i="1"/>
  <c r="X24" i="1"/>
  <c r="X25" i="1"/>
  <c r="X26" i="1"/>
  <c r="X27" i="1"/>
  <c r="X28" i="1"/>
  <c r="X29" i="1"/>
  <c r="X30" i="1"/>
  <c r="O12" i="1"/>
  <c r="O13" i="1"/>
  <c r="O15" i="1"/>
  <c r="O16" i="1"/>
  <c r="O17" i="1"/>
  <c r="O18" i="1"/>
  <c r="O19" i="1"/>
  <c r="O20" i="1"/>
  <c r="O21" i="1"/>
  <c r="O22" i="1"/>
  <c r="O23" i="1"/>
  <c r="O24" i="1"/>
  <c r="O25" i="1"/>
  <c r="O26" i="1"/>
  <c r="U12" i="1"/>
  <c r="U13" i="1"/>
  <c r="U15" i="1"/>
  <c r="U16" i="1"/>
  <c r="U17" i="1"/>
  <c r="U18" i="1"/>
  <c r="U19" i="1"/>
  <c r="U20" i="1"/>
  <c r="U21" i="1"/>
  <c r="U22" i="1"/>
  <c r="U23" i="1"/>
  <c r="U24" i="1"/>
  <c r="U25" i="1"/>
  <c r="U26" i="1"/>
  <c r="Z26" i="1" l="1"/>
  <c r="AA26" i="1" s="1"/>
  <c r="Z25" i="1"/>
  <c r="AA25" i="1" s="1"/>
  <c r="Z24" i="1"/>
  <c r="AA24" i="1" s="1"/>
  <c r="Z23" i="1"/>
  <c r="AA23" i="1" s="1"/>
  <c r="Z22" i="1"/>
  <c r="AA22" i="1" s="1"/>
  <c r="Z21" i="1"/>
  <c r="AA21" i="1" s="1"/>
  <c r="Z20" i="1"/>
  <c r="AA20" i="1" s="1"/>
  <c r="Z19" i="1"/>
  <c r="AA19" i="1" s="1"/>
  <c r="Z18" i="1"/>
  <c r="AA18" i="1" s="1"/>
  <c r="Z17" i="1"/>
  <c r="AA17" i="1" s="1"/>
  <c r="Z16" i="1"/>
  <c r="AA16" i="1" s="1"/>
  <c r="Z15" i="1"/>
  <c r="AA15" i="1" s="1"/>
  <c r="Z13" i="1"/>
  <c r="AA13" i="1" s="1"/>
  <c r="Z12" i="1"/>
  <c r="AA12" i="1" s="1"/>
  <c r="AA2" i="1"/>
  <c r="AA3" i="1"/>
  <c r="AA1" i="1"/>
  <c r="M7" i="1" l="1"/>
  <c r="D7" i="1"/>
  <c r="A12" i="1" l="1"/>
  <c r="A13" i="1"/>
  <c r="A15" i="1"/>
  <c r="A16" i="1"/>
  <c r="A17" i="1"/>
  <c r="A18" i="1"/>
  <c r="A19" i="1"/>
  <c r="A20" i="1"/>
  <c r="A21" i="1"/>
  <c r="A22" i="1"/>
  <c r="A24" i="1"/>
  <c r="A25" i="1"/>
  <c r="A23" i="1"/>
  <c r="A26" i="1"/>
  <c r="A14" i="8"/>
  <c r="A15" i="8"/>
  <c r="A16" i="8"/>
  <c r="A18" i="8"/>
  <c r="A19" i="8"/>
  <c r="A20" i="8"/>
  <c r="A21" i="8"/>
  <c r="A22" i="8"/>
  <c r="A23" i="8"/>
  <c r="A24" i="8"/>
  <c r="A25" i="8"/>
  <c r="A26" i="8"/>
  <c r="A27" i="8"/>
  <c r="A28" i="8"/>
  <c r="A29" i="8"/>
  <c r="A30" i="8"/>
  <c r="A31" i="8"/>
  <c r="A32" i="8"/>
  <c r="A33" i="8"/>
  <c r="A34" i="8"/>
  <c r="A35" i="8"/>
  <c r="A36" i="8"/>
  <c r="A37" i="8"/>
  <c r="A38" i="8"/>
  <c r="A39" i="8"/>
  <c r="A40" i="8"/>
  <c r="O27" i="1" l="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A13" i="8"/>
  <c r="A63" i="8"/>
  <c r="A62" i="8"/>
  <c r="A61" i="8"/>
  <c r="A60" i="8"/>
  <c r="A59" i="8"/>
  <c r="A58" i="8"/>
  <c r="A57" i="8"/>
  <c r="A56" i="8"/>
  <c r="A55" i="8"/>
  <c r="A54" i="8"/>
  <c r="A53" i="8"/>
  <c r="A52" i="8"/>
  <c r="A51" i="8"/>
  <c r="A50" i="8"/>
  <c r="A49" i="8"/>
  <c r="A48" i="8"/>
  <c r="A47" i="8"/>
  <c r="A46" i="8"/>
  <c r="A45" i="8"/>
  <c r="A44" i="8"/>
  <c r="A43" i="8"/>
  <c r="A42" i="8"/>
  <c r="A41" i="8"/>
  <c r="X31" i="1"/>
  <c r="X32" i="1"/>
  <c r="X33" i="1"/>
  <c r="X34" i="1"/>
  <c r="X35" i="1"/>
  <c r="X36" i="1"/>
  <c r="X37" i="1"/>
  <c r="X38" i="1"/>
  <c r="X39" i="1"/>
  <c r="X40" i="1"/>
  <c r="X41" i="1"/>
  <c r="X42" i="1"/>
  <c r="X43" i="1"/>
  <c r="X44" i="1"/>
  <c r="X45" i="1"/>
  <c r="X46" i="1"/>
  <c r="X47" i="1"/>
  <c r="X48" i="1"/>
  <c r="X49" i="1"/>
  <c r="X50" i="1"/>
  <c r="X51" i="1"/>
  <c r="X52" i="1"/>
  <c r="X53" i="1"/>
  <c r="X54" i="1"/>
  <c r="X55" i="1"/>
  <c r="X5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X57" i="1"/>
  <c r="O60" i="1"/>
  <c r="O61" i="1"/>
  <c r="O62" i="1"/>
  <c r="X58" i="1"/>
  <c r="X59" i="1"/>
  <c r="X60" i="1"/>
  <c r="U58" i="1"/>
  <c r="U59" i="1"/>
  <c r="U60" i="1"/>
  <c r="U61" i="1"/>
  <c r="U62" i="1"/>
  <c r="X61" i="1"/>
  <c r="X62" i="1"/>
  <c r="K16" i="1" l="1"/>
  <c r="D13" i="1"/>
  <c r="Z60" i="1"/>
  <c r="AA60" i="1" s="1"/>
  <c r="K13" i="1"/>
  <c r="K18" i="1"/>
  <c r="K20" i="1"/>
  <c r="K22" i="1"/>
  <c r="K24" i="1"/>
  <c r="K26" i="1"/>
  <c r="K28" i="1"/>
  <c r="K30" i="1"/>
  <c r="K32" i="1"/>
  <c r="K34" i="1"/>
  <c r="K36" i="1"/>
  <c r="K38" i="1"/>
  <c r="K40" i="1"/>
  <c r="K42" i="1"/>
  <c r="K44" i="1"/>
  <c r="K46" i="1"/>
  <c r="K48" i="1"/>
  <c r="K50" i="1"/>
  <c r="K52" i="1"/>
  <c r="K54" i="1"/>
  <c r="K56" i="1"/>
  <c r="K58" i="1"/>
  <c r="K60" i="1"/>
  <c r="K62" i="1"/>
  <c r="J13" i="1"/>
  <c r="J16" i="1"/>
  <c r="J18" i="1"/>
  <c r="J20" i="1"/>
  <c r="J22" i="1"/>
  <c r="K15" i="1"/>
  <c r="K17" i="1"/>
  <c r="K19" i="1"/>
  <c r="K21" i="1"/>
  <c r="K23" i="1"/>
  <c r="K25" i="1"/>
  <c r="K27" i="1"/>
  <c r="K29" i="1"/>
  <c r="K31" i="1"/>
  <c r="K33" i="1"/>
  <c r="K35" i="1"/>
  <c r="K37" i="1"/>
  <c r="K39" i="1"/>
  <c r="K41" i="1"/>
  <c r="K43" i="1"/>
  <c r="K45" i="1"/>
  <c r="K47" i="1"/>
  <c r="K49" i="1"/>
  <c r="K51" i="1"/>
  <c r="K53" i="1"/>
  <c r="K55" i="1"/>
  <c r="K57" i="1"/>
  <c r="K59" i="1"/>
  <c r="K61" i="1"/>
  <c r="K12" i="1"/>
  <c r="J15" i="1"/>
  <c r="J17" i="1"/>
  <c r="J19" i="1"/>
  <c r="J21" i="1"/>
  <c r="J23" i="1"/>
  <c r="J25" i="1"/>
  <c r="J27" i="1"/>
  <c r="J29" i="1"/>
  <c r="J31" i="1"/>
  <c r="J33" i="1"/>
  <c r="J35" i="1"/>
  <c r="J37" i="1"/>
  <c r="J39" i="1"/>
  <c r="J41" i="1"/>
  <c r="J43" i="1"/>
  <c r="J45" i="1"/>
  <c r="J47" i="1"/>
  <c r="J49" i="1"/>
  <c r="J51" i="1"/>
  <c r="J53" i="1"/>
  <c r="J55" i="1"/>
  <c r="J57" i="1"/>
  <c r="J59" i="1"/>
  <c r="J61" i="1"/>
  <c r="J12" i="1"/>
  <c r="I15" i="1"/>
  <c r="I17" i="1"/>
  <c r="I19" i="1"/>
  <c r="I21" i="1"/>
  <c r="I23" i="1"/>
  <c r="I25" i="1"/>
  <c r="I27" i="1"/>
  <c r="I29" i="1"/>
  <c r="I31" i="1"/>
  <c r="I33" i="1"/>
  <c r="I35" i="1"/>
  <c r="I37" i="1"/>
  <c r="I39" i="1"/>
  <c r="I41" i="1"/>
  <c r="I43" i="1"/>
  <c r="I45" i="1"/>
  <c r="I47" i="1"/>
  <c r="I49" i="1"/>
  <c r="I51" i="1"/>
  <c r="I53" i="1"/>
  <c r="I55" i="1"/>
  <c r="I57" i="1"/>
  <c r="I59" i="1"/>
  <c r="I61" i="1"/>
  <c r="I12" i="1"/>
  <c r="H15" i="1"/>
  <c r="H17" i="1"/>
  <c r="H19" i="1"/>
  <c r="H21" i="1"/>
  <c r="H23" i="1"/>
  <c r="H25" i="1"/>
  <c r="H27" i="1"/>
  <c r="H29" i="1"/>
  <c r="H31" i="1"/>
  <c r="H33" i="1"/>
  <c r="J24" i="1"/>
  <c r="J28" i="1"/>
  <c r="J32" i="1"/>
  <c r="J36" i="1"/>
  <c r="J40" i="1"/>
  <c r="J44" i="1"/>
  <c r="J48" i="1"/>
  <c r="J52" i="1"/>
  <c r="J56" i="1"/>
  <c r="J60" i="1"/>
  <c r="I13" i="1"/>
  <c r="I18" i="1"/>
  <c r="I22" i="1"/>
  <c r="I26" i="1"/>
  <c r="I30" i="1"/>
  <c r="I34" i="1"/>
  <c r="I38" i="1"/>
  <c r="I42" i="1"/>
  <c r="I46" i="1"/>
  <c r="I50" i="1"/>
  <c r="I54" i="1"/>
  <c r="I58" i="1"/>
  <c r="I62" i="1"/>
  <c r="H16" i="1"/>
  <c r="H20" i="1"/>
  <c r="H24" i="1"/>
  <c r="H28" i="1"/>
  <c r="H32" i="1"/>
  <c r="H35" i="1"/>
  <c r="H37" i="1"/>
  <c r="H39" i="1"/>
  <c r="H41" i="1"/>
  <c r="H43" i="1"/>
  <c r="H45" i="1"/>
  <c r="H47" i="1"/>
  <c r="H49" i="1"/>
  <c r="H51" i="1"/>
  <c r="H53" i="1"/>
  <c r="H55" i="1"/>
  <c r="H57" i="1"/>
  <c r="H59" i="1"/>
  <c r="H61" i="1"/>
  <c r="H12" i="1"/>
  <c r="G15" i="1"/>
  <c r="G17" i="1"/>
  <c r="G19" i="1"/>
  <c r="G21" i="1"/>
  <c r="G23" i="1"/>
  <c r="G25" i="1"/>
  <c r="G29" i="1"/>
  <c r="G31" i="1"/>
  <c r="G35" i="1"/>
  <c r="G39" i="1"/>
  <c r="G43" i="1"/>
  <c r="G49" i="1"/>
  <c r="G53" i="1"/>
  <c r="G57" i="1"/>
  <c r="G61" i="1"/>
  <c r="D15" i="1"/>
  <c r="D19" i="1"/>
  <c r="D23" i="1"/>
  <c r="D27" i="1"/>
  <c r="D31" i="1"/>
  <c r="D37" i="1"/>
  <c r="D41" i="1"/>
  <c r="D45" i="1"/>
  <c r="D49" i="1"/>
  <c r="D53" i="1"/>
  <c r="D57" i="1"/>
  <c r="D61" i="1"/>
  <c r="C15" i="1"/>
  <c r="C19" i="1"/>
  <c r="C23" i="1"/>
  <c r="C27" i="1"/>
  <c r="C31" i="1"/>
  <c r="C35" i="1"/>
  <c r="J26" i="1"/>
  <c r="J30" i="1"/>
  <c r="J34" i="1"/>
  <c r="J38" i="1"/>
  <c r="J42" i="1"/>
  <c r="J46" i="1"/>
  <c r="J50" i="1"/>
  <c r="J54" i="1"/>
  <c r="J58" i="1"/>
  <c r="J62" i="1"/>
  <c r="I16" i="1"/>
  <c r="I20" i="1"/>
  <c r="I24" i="1"/>
  <c r="I28" i="1"/>
  <c r="I32" i="1"/>
  <c r="I36" i="1"/>
  <c r="I40" i="1"/>
  <c r="I44" i="1"/>
  <c r="I48" i="1"/>
  <c r="I52" i="1"/>
  <c r="I56" i="1"/>
  <c r="I60" i="1"/>
  <c r="H13" i="1"/>
  <c r="H18" i="1"/>
  <c r="H22" i="1"/>
  <c r="H26" i="1"/>
  <c r="H30" i="1"/>
  <c r="H34" i="1"/>
  <c r="H36" i="1"/>
  <c r="H38" i="1"/>
  <c r="H40" i="1"/>
  <c r="H42" i="1"/>
  <c r="H44" i="1"/>
  <c r="H46" i="1"/>
  <c r="H48" i="1"/>
  <c r="H50" i="1"/>
  <c r="H52" i="1"/>
  <c r="H54" i="1"/>
  <c r="H56" i="1"/>
  <c r="H58" i="1"/>
  <c r="H60" i="1"/>
  <c r="H62" i="1"/>
  <c r="G13" i="1"/>
  <c r="G16" i="1"/>
  <c r="G18" i="1"/>
  <c r="G20" i="1"/>
  <c r="G22" i="1"/>
  <c r="G24" i="1"/>
  <c r="G26" i="1"/>
  <c r="G28" i="1"/>
  <c r="G30" i="1"/>
  <c r="G32" i="1"/>
  <c r="G34" i="1"/>
  <c r="G36" i="1"/>
  <c r="G38" i="1"/>
  <c r="G40" i="1"/>
  <c r="G42" i="1"/>
  <c r="G44" i="1"/>
  <c r="G46" i="1"/>
  <c r="G48" i="1"/>
  <c r="G50" i="1"/>
  <c r="G52" i="1"/>
  <c r="G54" i="1"/>
  <c r="G56" i="1"/>
  <c r="G58" i="1"/>
  <c r="G60" i="1"/>
  <c r="G62" i="1"/>
  <c r="D16" i="1"/>
  <c r="D18" i="1"/>
  <c r="D20" i="1"/>
  <c r="D22" i="1"/>
  <c r="D24" i="1"/>
  <c r="D26" i="1"/>
  <c r="D28" i="1"/>
  <c r="D30" i="1"/>
  <c r="D32" i="1"/>
  <c r="D34" i="1"/>
  <c r="D36" i="1"/>
  <c r="D38" i="1"/>
  <c r="D40" i="1"/>
  <c r="D42" i="1"/>
  <c r="D44" i="1"/>
  <c r="D46" i="1"/>
  <c r="D48" i="1"/>
  <c r="D50" i="1"/>
  <c r="D52" i="1"/>
  <c r="D54" i="1"/>
  <c r="D56" i="1"/>
  <c r="D58" i="1"/>
  <c r="D60" i="1"/>
  <c r="D62" i="1"/>
  <c r="C13" i="1"/>
  <c r="C16" i="1"/>
  <c r="C18" i="1"/>
  <c r="C20" i="1"/>
  <c r="C22" i="1"/>
  <c r="C24" i="1"/>
  <c r="C26" i="1"/>
  <c r="C28" i="1"/>
  <c r="C30" i="1"/>
  <c r="C32" i="1"/>
  <c r="C34" i="1"/>
  <c r="C36" i="1"/>
  <c r="C38" i="1"/>
  <c r="C40" i="1"/>
  <c r="C42" i="1"/>
  <c r="C44" i="1"/>
  <c r="C46" i="1"/>
  <c r="C48" i="1"/>
  <c r="C50" i="1"/>
  <c r="C52" i="1"/>
  <c r="C54" i="1"/>
  <c r="C56" i="1"/>
  <c r="C58" i="1"/>
  <c r="C60" i="1"/>
  <c r="C62" i="1"/>
  <c r="B13" i="1"/>
  <c r="B16" i="1"/>
  <c r="B18" i="1"/>
  <c r="B20" i="1"/>
  <c r="B22" i="1"/>
  <c r="B24" i="1"/>
  <c r="B26" i="1"/>
  <c r="B28" i="1"/>
  <c r="B30" i="1"/>
  <c r="B32" i="1"/>
  <c r="B34" i="1"/>
  <c r="B36" i="1"/>
  <c r="B38" i="1"/>
  <c r="B40" i="1"/>
  <c r="B42" i="1"/>
  <c r="B44" i="1"/>
  <c r="B46" i="1"/>
  <c r="B48" i="1"/>
  <c r="B50" i="1"/>
  <c r="B52" i="1"/>
  <c r="B54" i="1"/>
  <c r="B56" i="1"/>
  <c r="B58" i="1"/>
  <c r="B60" i="1"/>
  <c r="B62" i="1"/>
  <c r="G27" i="1"/>
  <c r="G33" i="1"/>
  <c r="G37" i="1"/>
  <c r="G41" i="1"/>
  <c r="G45" i="1"/>
  <c r="G47" i="1"/>
  <c r="G51" i="1"/>
  <c r="G55" i="1"/>
  <c r="G59" i="1"/>
  <c r="G12" i="1"/>
  <c r="D17" i="1"/>
  <c r="D21" i="1"/>
  <c r="D25" i="1"/>
  <c r="D29" i="1"/>
  <c r="D33" i="1"/>
  <c r="D35" i="1"/>
  <c r="D39" i="1"/>
  <c r="D43" i="1"/>
  <c r="D47" i="1"/>
  <c r="D51" i="1"/>
  <c r="D55" i="1"/>
  <c r="D59" i="1"/>
  <c r="D12" i="1"/>
  <c r="C17" i="1"/>
  <c r="C21" i="1"/>
  <c r="C25" i="1"/>
  <c r="C29" i="1"/>
  <c r="C33" i="1"/>
  <c r="C37" i="1"/>
  <c r="C41" i="1"/>
  <c r="C45" i="1"/>
  <c r="C49" i="1"/>
  <c r="C53" i="1"/>
  <c r="C57" i="1"/>
  <c r="C61" i="1"/>
  <c r="B19" i="1"/>
  <c r="B23" i="1"/>
  <c r="B35" i="1"/>
  <c r="B43" i="1"/>
  <c r="B51" i="1"/>
  <c r="B59" i="1"/>
  <c r="C39" i="1"/>
  <c r="C43" i="1"/>
  <c r="C47" i="1"/>
  <c r="C51" i="1"/>
  <c r="C55" i="1"/>
  <c r="C59" i="1"/>
  <c r="C12" i="1"/>
  <c r="B17" i="1"/>
  <c r="B21" i="1"/>
  <c r="B25" i="1"/>
  <c r="B29" i="1"/>
  <c r="B33" i="1"/>
  <c r="B37" i="1"/>
  <c r="B41" i="1"/>
  <c r="B45" i="1"/>
  <c r="B49" i="1"/>
  <c r="B53" i="1"/>
  <c r="B57" i="1"/>
  <c r="B61" i="1"/>
  <c r="B27" i="1"/>
  <c r="B31" i="1"/>
  <c r="B39" i="1"/>
  <c r="B47" i="1"/>
  <c r="B55" i="1"/>
  <c r="B12" i="1"/>
  <c r="Z58" i="1"/>
  <c r="AA58" i="1" s="1"/>
  <c r="Z30" i="1"/>
  <c r="AA30" i="1" s="1"/>
  <c r="Z28" i="1"/>
  <c r="AA28" i="1" s="1"/>
  <c r="Z40" i="1"/>
  <c r="AA40" i="1" s="1"/>
  <c r="Z38" i="1"/>
  <c r="AA38" i="1" s="1"/>
  <c r="Z54" i="1"/>
  <c r="AA54" i="1" s="1"/>
  <c r="Z52" i="1"/>
  <c r="AA52" i="1" s="1"/>
  <c r="Z44" i="1"/>
  <c r="AA44" i="1" s="1"/>
  <c r="Z36" i="1"/>
  <c r="AA36" i="1" s="1"/>
  <c r="Z59" i="1"/>
  <c r="AA59" i="1" s="1"/>
  <c r="Z62" i="1"/>
  <c r="AA62" i="1" s="1"/>
  <c r="Z41" i="1"/>
  <c r="AA41" i="1" s="1"/>
  <c r="Z33" i="1"/>
  <c r="AA33" i="1" s="1"/>
  <c r="Z61" i="1"/>
  <c r="AA61" i="1" s="1"/>
  <c r="Z48" i="1"/>
  <c r="AA48" i="1" s="1"/>
  <c r="Z53" i="1"/>
  <c r="AA53" i="1" s="1"/>
  <c r="Z56" i="1"/>
  <c r="AA56" i="1" s="1"/>
  <c r="Z27" i="1"/>
  <c r="AA27" i="1" s="1"/>
  <c r="Z32" i="1"/>
  <c r="AA32" i="1" s="1"/>
  <c r="Z50" i="1"/>
  <c r="AA50" i="1" s="1"/>
  <c r="Z46" i="1"/>
  <c r="AA46" i="1" s="1"/>
  <c r="Z42" i="1"/>
  <c r="AA42" i="1" s="1"/>
  <c r="Z34" i="1"/>
  <c r="AA34" i="1" s="1"/>
  <c r="Z57" i="1"/>
  <c r="AA57" i="1" s="1"/>
  <c r="Z49" i="1"/>
  <c r="AA49" i="1" s="1"/>
  <c r="Z37" i="1"/>
  <c r="AA37" i="1" s="1"/>
  <c r="A66" i="8"/>
  <c r="Z55" i="1"/>
  <c r="AA55" i="1" s="1"/>
  <c r="Z51" i="1"/>
  <c r="AA51" i="1" s="1"/>
  <c r="Z47" i="1"/>
  <c r="AA47" i="1" s="1"/>
  <c r="Z43" i="1"/>
  <c r="AA43" i="1" s="1"/>
  <c r="Z39" i="1"/>
  <c r="AA39" i="1" s="1"/>
  <c r="Z35" i="1"/>
  <c r="AA35" i="1" s="1"/>
  <c r="Z31" i="1"/>
  <c r="AA31" i="1" s="1"/>
  <c r="Z45" i="1"/>
  <c r="AA45" i="1" s="1"/>
  <c r="Z29" i="1"/>
  <c r="AA29" i="1" s="1"/>
  <c r="A37" i="1" l="1"/>
  <c r="A34" i="1"/>
  <c r="A50" i="1"/>
  <c r="A59" i="1"/>
  <c r="A30" i="1"/>
  <c r="A32" i="1"/>
  <c r="A60" i="1"/>
  <c r="A56" i="1"/>
  <c r="A45" i="1"/>
  <c r="A36" i="1"/>
  <c r="A46" i="1"/>
  <c r="A39" i="1"/>
  <c r="A58" i="1"/>
  <c r="A38" i="1"/>
  <c r="A48" i="1"/>
  <c r="A53" i="1"/>
  <c r="A40" i="1"/>
  <c r="A62" i="1"/>
  <c r="A55" i="1"/>
  <c r="A29" i="1"/>
  <c r="A41" i="1"/>
  <c r="A33" i="1"/>
  <c r="A54" i="1"/>
  <c r="A28" i="1"/>
  <c r="A61" i="1"/>
  <c r="A42" i="1"/>
  <c r="A27" i="1"/>
  <c r="A51" i="1"/>
  <c r="A57" i="1"/>
  <c r="A43" i="1"/>
  <c r="A47" i="1"/>
  <c r="A49" i="1"/>
  <c r="A35" i="1"/>
  <c r="A52" i="1"/>
  <c r="A44" i="1"/>
  <c r="A31" i="1"/>
  <c r="A65" i="1" l="1"/>
</calcChain>
</file>

<file path=xl/sharedStrings.xml><?xml version="1.0" encoding="utf-8"?>
<sst xmlns="http://schemas.openxmlformats.org/spreadsheetml/2006/main" count="634" uniqueCount="293">
  <si>
    <t>CONFIDENCIALIDAD</t>
  </si>
  <si>
    <t>INTEGRIDAD</t>
  </si>
  <si>
    <t>DISPONIBILIDAD</t>
  </si>
  <si>
    <t>SISTEMA DE GESTIÓN DE SEGURIDAD DE LA INFORMACIÓN</t>
  </si>
  <si>
    <t>PROPIEDADES DE SEGURIDAD DEL ACTIVO DE INFORMACIÓN</t>
  </si>
  <si>
    <t>DESCRIPCIÓN</t>
  </si>
  <si>
    <t>NIVEL</t>
  </si>
  <si>
    <t>CRITICIDAD DEL ACTIVO</t>
  </si>
  <si>
    <t>UBICACIÓN DEL ACTIVO DE INFORMACIÓN</t>
  </si>
  <si>
    <t>ID</t>
  </si>
  <si>
    <t>NOMBRE</t>
  </si>
  <si>
    <t>PROPIETARIO</t>
  </si>
  <si>
    <t>GENERALIDADES DEL ACTIVO DE INFORMACIÓN</t>
  </si>
  <si>
    <t>FECHA ULTIMA ACTUALIZACIÓN</t>
  </si>
  <si>
    <t>Valor</t>
  </si>
  <si>
    <t>VALOR</t>
  </si>
  <si>
    <t>PERSONAL AUTORIZADO</t>
  </si>
  <si>
    <t xml:space="preserve"> CUSTODIO</t>
  </si>
  <si>
    <t>RESPONSABILIDAD FRENTE AL ACTIVO DE INFORMACIÓN</t>
  </si>
  <si>
    <t>JUSTIFICACIÓN</t>
  </si>
  <si>
    <t>FÍSICA</t>
  </si>
  <si>
    <t>DIGITAL</t>
  </si>
  <si>
    <t>CONOCIMIENTO</t>
  </si>
  <si>
    <t>CLASIFICACIÓN DE LOS ACTIVOS DE INFORMACIÓN</t>
  </si>
  <si>
    <t>IDIOMA</t>
  </si>
  <si>
    <t>SITIO DE PUBLICACIÓN O CONSULTA</t>
  </si>
  <si>
    <t>TIEMPO DE CLASIFICACIÓN</t>
  </si>
  <si>
    <t>FECHA DE GENERACIÓN</t>
  </si>
  <si>
    <t>FÍSICO</t>
  </si>
  <si>
    <t>MEDIO DE CONSERVACIÓN</t>
  </si>
  <si>
    <t xml:space="preserve">FORMATO </t>
  </si>
  <si>
    <t>EXCEPCIÓN TOTAL O PARCIAL</t>
  </si>
  <si>
    <t>FECHA DE CALIFICACIÓN</t>
  </si>
  <si>
    <t xml:space="preserve">TIPO ACTIVO </t>
  </si>
  <si>
    <t xml:space="preserve">Código </t>
  </si>
  <si>
    <t xml:space="preserve">Versión </t>
  </si>
  <si>
    <t xml:space="preserve">Fecha </t>
  </si>
  <si>
    <t xml:space="preserve">Página </t>
  </si>
  <si>
    <t xml:space="preserve">GENERALIDADES DEL ACTIVO </t>
  </si>
  <si>
    <t>RESPONSABILIDAD FRENTE AL ACTIVO</t>
  </si>
  <si>
    <t xml:space="preserve">UBICACIÓN DEL ACTIVO </t>
  </si>
  <si>
    <t>INVENTARIO DE ACTIVOS</t>
  </si>
  <si>
    <t>1313-F09</t>
  </si>
  <si>
    <t>DEPENDENCIA /ÁREA/OEC</t>
  </si>
  <si>
    <t>Facultad de Ciencias Empresariales</t>
  </si>
  <si>
    <t>PROCESOS</t>
  </si>
  <si>
    <t>Docencia
Investigacion e innovación
Extensión y proyección social
Administracion institucional</t>
  </si>
  <si>
    <t xml:space="preserve"> JEFE DEPENDENCIA /ÁREA/OEC</t>
  </si>
  <si>
    <t>DEPENDENCIA/ ÁREA/ OEC</t>
  </si>
  <si>
    <t>Dependencia /Área/OEC</t>
  </si>
  <si>
    <t>Procesos</t>
  </si>
  <si>
    <t>Facultad de Bellas Artes y Humanidades</t>
  </si>
  <si>
    <t>Facultad de Ciencias Agrarias y Agroindustria</t>
  </si>
  <si>
    <t>Facultad de Ciencias Ambientales</t>
  </si>
  <si>
    <t>Facultad de Ciencias Básicas</t>
  </si>
  <si>
    <t>Facultad de Ciencias de la Educación</t>
  </si>
  <si>
    <t>Facultad de Ciencias de la Salud</t>
  </si>
  <si>
    <t>Facultad de Ingenierías</t>
  </si>
  <si>
    <t>Facultad de Ingeniería Mecánica</t>
  </si>
  <si>
    <t>Facultad de Tecnologías</t>
  </si>
  <si>
    <t>Gestión de documentos</t>
  </si>
  <si>
    <t>Administracion institucional</t>
  </si>
  <si>
    <t>Gestión Financiera</t>
  </si>
  <si>
    <t>Gestión de Servicios Institucionales</t>
  </si>
  <si>
    <t>Administración institucional
Control y seguimiento institucional</t>
  </si>
  <si>
    <t>Gestión del Talento Humano</t>
  </si>
  <si>
    <t>Administración institucional
Bienestar institucional</t>
  </si>
  <si>
    <t>Gestión de Tecnologías Informáticas y Sistemas de Información</t>
  </si>
  <si>
    <t>Administración institucional</t>
  </si>
  <si>
    <t>Jurídica</t>
  </si>
  <si>
    <t>Planeación</t>
  </si>
  <si>
    <t>Direccionamiento institucional
Administracion institucional
Aseguramiento de la calidad institucional</t>
  </si>
  <si>
    <t xml:space="preserve">Rectoría </t>
  </si>
  <si>
    <t>Direccionamiento institucional</t>
  </si>
  <si>
    <t>Rectoría - Comunicaciones</t>
  </si>
  <si>
    <t>Recursos Informáticos y Educativos</t>
  </si>
  <si>
    <t>Relaciones Internacionales</t>
  </si>
  <si>
    <t>Internacionalización</t>
  </si>
  <si>
    <t>Secretaría General</t>
  </si>
  <si>
    <t>Sistema Integral de Gestión</t>
  </si>
  <si>
    <t>Aseguramiento de calidad institucional</t>
  </si>
  <si>
    <t>Vicerrectoría Académica</t>
  </si>
  <si>
    <t>Direccionamiento institucional
Docencia
Bienestar institucional
Aseguramiento de la calidad institucional</t>
  </si>
  <si>
    <t>Vicerrectoría Académica - Univirtual</t>
  </si>
  <si>
    <t>Extensión y Proyección Social</t>
  </si>
  <si>
    <t>Vicerrectoría Académica -Egresados</t>
  </si>
  <si>
    <t>Egresados</t>
  </si>
  <si>
    <t>Vicerrectoria Administrativa y Financiera</t>
  </si>
  <si>
    <t>Direccionamiento institucional
Extensión y Proyección Social
Administración institucional
Bienestar institucional
Control y seguimiento institucional</t>
  </si>
  <si>
    <t>Vicerrectoría Administrativa y Financiera - Jardín Botánico</t>
  </si>
  <si>
    <t>Vicerrectoría de Investigaciones, Innovación y Extensión</t>
  </si>
  <si>
    <t>Docencia
Investigacion e Innovación
Extensión y proyección social
Aseguramiento de la calidad institucional</t>
  </si>
  <si>
    <t>Vicerrectoría de Responsabilidad Social y Bienestar Universitario</t>
  </si>
  <si>
    <t>Docencia
Bienestar institucional</t>
  </si>
  <si>
    <t>Laboratorio de Genética Médica</t>
  </si>
  <si>
    <t>Extensión y proyección social</t>
  </si>
  <si>
    <t>Laboratorio de Aguas y Alimentos</t>
  </si>
  <si>
    <t>Laboratorio de Química Ambiental</t>
  </si>
  <si>
    <t>Laboratorio de Ensayos a Equipos Acondicionadores de Aire</t>
  </si>
  <si>
    <t>Laboratorio de Ensayos no Destructivos</t>
  </si>
  <si>
    <t>Laboratorio de Metrología Dimensional</t>
  </si>
  <si>
    <t>Laboratorio de Metrología de Variables Eléctricas</t>
  </si>
  <si>
    <t>Grupo de Investigación en Agua y Saneamiento</t>
  </si>
  <si>
    <t>JEFE DEPENDENCIA /ÁREA/OEC</t>
  </si>
  <si>
    <t>INSTRUCTIVO</t>
  </si>
  <si>
    <t>3 de 3</t>
  </si>
  <si>
    <t>CAMPO</t>
  </si>
  <si>
    <t>DEFINICIÓN</t>
  </si>
  <si>
    <t>Fecha última actualización</t>
  </si>
  <si>
    <t>Fecha en la cual se diligenció el formato</t>
  </si>
  <si>
    <t xml:space="preserve">ID </t>
  </si>
  <si>
    <t>Número consecutivo que permitirá identificar el activo de información</t>
  </si>
  <si>
    <t>Nombre del Activo de Información</t>
  </si>
  <si>
    <t>Descripción</t>
  </si>
  <si>
    <t xml:space="preserve">Tipo Activo </t>
  </si>
  <si>
    <t>Define el tipo al cual pertenece el activo. Para este campo se utilizan la siguiente clasificación: Información, Software, Conocimiento, Servicio, Hardware, Otros.</t>
  </si>
  <si>
    <t>Información</t>
  </si>
  <si>
    <t xml:space="preserve">Corresponden a este tipo, datos e información almacenada o procesada física o electrónicamente tales como: bases y archivos de datos, contratos y acuerdos, documentación del sistema, información sobre investigaciones, manuales de usuario, material de formación o capacitación, procedimientos operativos o de soporte, planes para la continuidad del negocio, acuerdos de recuperación, registros de auditoría e información archivada, entre otros. </t>
  </si>
  <si>
    <t>Software</t>
  </si>
  <si>
    <t>Software de aplicación, interfases, software del sistema, herramientas de desarrollo y otras utilidades relacionadas.</t>
  </si>
  <si>
    <t>Conocimiento</t>
  </si>
  <si>
    <t>Servicio</t>
  </si>
  <si>
    <t xml:space="preserve">Servicios de computación y comunicaciones, tales como Internet, correo electrónico, páginas de consulta, directorios compartidos e Intranet, entre otros. </t>
  </si>
  <si>
    <t>Hardware</t>
  </si>
  <si>
    <t xml:space="preserve">Son activos físicos como por ejemplo: equipos de cómputo y de comunicaciones, medios removibles, entre otros que por su criticidad son considerados activos de información, no sólo activos fijos. </t>
  </si>
  <si>
    <t>Otros</t>
  </si>
  <si>
    <t>Activos de información que no corresponden a ninguno de los tipos descritos anteriormente.</t>
  </si>
  <si>
    <t>Idioma</t>
  </si>
  <si>
    <t>Establece el idioma, lengua o dialecto en se encuentra la información</t>
  </si>
  <si>
    <t>Fecha de generación</t>
  </si>
  <si>
    <t>Identifica el momento de la creación del activo de información.
* Fecha de identificación del activo de información en la Tabla de Retención.
* Fecha desde que se inicio a generar el activo de información</t>
  </si>
  <si>
    <t>Se indica los cargos que tiene responsabilidad aprobada de la Dirección para el control de la producción, el desarrollo, el mantenimiento, el uso y la seguridad del activo de información (propietario); y los custodios relacionados en el desarrollo del proceso (administrador técnico y administrador funcional).</t>
  </si>
  <si>
    <t>Propietario</t>
  </si>
  <si>
    <t>Corresponde a un área designada que tiene la responsabilidad de crear y definir:
 - Quiénes tienen acceso y qué pueden hacer con la información (modificar, leer, etcétera).
 - Cuáles son los requisitos para que la información se salvaguarde ante  accesos no autorizados, modificación, pérdida de la confidencialidad o destrucción deliberada.
 - Qué se hace con la información una vez ya no es requerida.</t>
  </si>
  <si>
    <t>Custodio</t>
  </si>
  <si>
    <t>Personal Autorizado</t>
  </si>
  <si>
    <t>Corresponde al cargo o cargos que puede acceder al activo de información</t>
  </si>
  <si>
    <t>Hace referencia a la manera en que está representada o se almacena la información. Los valores posibles son: Física, digital, Conocimiento.</t>
  </si>
  <si>
    <t>Medio de conservación o Soporte</t>
  </si>
  <si>
    <t>Establece el soporte en el que se encuentra la información: Físico, Digital o Conocimiento.</t>
  </si>
  <si>
    <t>Física</t>
  </si>
  <si>
    <t>Se indica la ubicación donde se almacena el activo de información físico, con su respectivo detalle (impresa en papel, en fotografías, planos, entre otros).</t>
  </si>
  <si>
    <t>Digital</t>
  </si>
  <si>
    <t>Se indican la ubicación a nivel de infraestructura tecnológica el activo de información digital, con su respectivo detalle. (almacenada en bases de datos, medios digitales removibles, entre otros).</t>
  </si>
  <si>
    <t xml:space="preserve">Se indican el nombre del cargo que conoce sobre el activo de información que no se esta almacenado en medios físicos ni digitales, con su respectivo detalle. (el conocimiento puede estar de uno o varios cargos). </t>
  </si>
  <si>
    <t>Formato de Almacenamiento</t>
  </si>
  <si>
    <t>Identifica la forma, tamaño o modo en la que e presenta la información o se permite su visualización o consulta, ejemplo: Hoja de cálculo (Excel), imagen (jpg), video (MPEG,AVI), Documento de Texto (Word), Adobe Acrobat (PDF), etc.</t>
  </si>
  <si>
    <t>Información Publicada o Disponible</t>
  </si>
  <si>
    <t>Indica si la información está publicada o disponible para ser solicitada, señalando donde está publicada o donde se puede consultar o solicitar.</t>
  </si>
  <si>
    <t>PROPIEDADES DEL ACTIVO DE INFORMACIÓN</t>
  </si>
  <si>
    <t>Contempla las propiedades de los activos de información: Confidencialidad, Integridad y disponibilidad.</t>
  </si>
  <si>
    <t>Confidencialidad</t>
  </si>
  <si>
    <t>Determina que la información no esté disponible ni sea revelada a individuos o procesos no autorizados.</t>
  </si>
  <si>
    <t>Nivel</t>
  </si>
  <si>
    <t>Se determina el nivel de confidencialidad: Reservada, Clasificada, Pública (Ver tabla Propiedades de los Activos de Información)</t>
  </si>
  <si>
    <t>Justificación</t>
  </si>
  <si>
    <t xml:space="preserve">Indicar porque el activo es Reservado o Clasificado. Teniendo en cuenta: 
* OBJETIVO LEGÍTIMO: Art. 18 y 19 Ley 1712/2014.
* FUNDAMENTO CONSTITUCIONAL O LEGAL: Norma, Art., Inciso o párrafo que la ampara
* FUNDAMENTO JURÍDICO: Norma o fundamento jurídico
 </t>
  </si>
  <si>
    <t>Fecha de Calificación</t>
  </si>
  <si>
    <t>La fecha de calificación de la información como Reservada o Clasificada. (Fecha que se hace la clasificación)</t>
  </si>
  <si>
    <t>Excepción Total o Parcial</t>
  </si>
  <si>
    <t>Define la protección completa del activo de información o parcial de la información contenida, la cual genera una versión pública que mantenga la reserva únicamente de la parte a proteger.</t>
  </si>
  <si>
    <t>Tiempo de Clasificación</t>
  </si>
  <si>
    <t>Tiempo que cobija la clasificación de la información como Reservada o Clasificada.</t>
  </si>
  <si>
    <t>Integridad</t>
  </si>
  <si>
    <t>Propiedad de salvaguardar la exactitud y estado completo de los activos de información.</t>
  </si>
  <si>
    <t>Se determina el nivel de confidencialidad: Alta, Media, Baja (Ver tabla Propiedades de los Activos de Información)</t>
  </si>
  <si>
    <t>Explica las razones del nivel de integridad</t>
  </si>
  <si>
    <t>Disponibilidad</t>
  </si>
  <si>
    <t>Propiedad de que la información sea accesible y utilizable por solicitud de una entidad autorizado.</t>
  </si>
  <si>
    <t>Se determina el nivel de disponibilidad: Alta, Media, Baja (Ver tabla Propiedades de los Activos de Información)</t>
  </si>
  <si>
    <t>Explica las razones del nivel de disponibilidad</t>
  </si>
  <si>
    <t>Criticidad del activo de información</t>
  </si>
  <si>
    <t>Para obtener la criticidad del activo, se evalúa de acuerdo a la combinación de los resultados de la evaluación de las propiedades de los activos de información (Ver: Matriz criticidad de los activos de información)</t>
  </si>
  <si>
    <t>PROPIEDADES DE LOS ACTIVOS DE INFORMACIÓN</t>
  </si>
  <si>
    <t>ALTA</t>
  </si>
  <si>
    <t>RESERVADA
(5)</t>
  </si>
  <si>
    <t>Información disponible sólo para personas autorizadas y el acceso a ella esta prohibido por una política institucional, norma legal o constitucional.</t>
  </si>
  <si>
    <t>INTEGRIDAD ALTA
(3)</t>
  </si>
  <si>
    <t>Afecta el buen funcionamiento y/o prestación de los servicios en la Universidad en cuanto a lo económico, legal, operativo, y/o buen nombre y  honra  de las personas.</t>
  </si>
  <si>
    <t>DISPONIBILIDAD ALTA
(3)</t>
  </si>
  <si>
    <t>Afecta el funcionamiento y/o la prestación de los servicios en la Universidad.</t>
  </si>
  <si>
    <t>MEDIA</t>
  </si>
  <si>
    <t>CLASIFICADA
(3)</t>
  </si>
  <si>
    <t>Información disponible sólo para personas autorizadas y cuyo acceso podrá ser rechazado o denegado.</t>
  </si>
  <si>
    <t>INTEGRIDAD MEDIA
(2)</t>
  </si>
  <si>
    <t>Afecta el funcionamiento y/o la prestación de los servicios en el proceso.</t>
  </si>
  <si>
    <t>DISPONIBILIDAD MEDIA
(2)</t>
  </si>
  <si>
    <t>BAJA</t>
  </si>
  <si>
    <t>PÚBLICA
(1)</t>
  </si>
  <si>
    <t>Información que puede ser entregada o publicada por personas autorizadas sin restricciones.</t>
  </si>
  <si>
    <t xml:space="preserve">INTEGRIDAD BAJA
(1) </t>
  </si>
  <si>
    <t>No genera afectación al funcionamiento  y/o la prestación de los servicios  de la universidad o a los procesos.</t>
  </si>
  <si>
    <t>DISPONIBILIDAD BAJA
(1)</t>
  </si>
  <si>
    <t>No genera afectación al funcionamiento  y/o la prestación de los servicios de la universidad o a los procesos.</t>
  </si>
  <si>
    <t>MATRIZ: CRITICIDAD DE LOS ACTIVOS DE INFORMACIÓN</t>
  </si>
  <si>
    <t>CONFIDENCIAL</t>
  </si>
  <si>
    <t xml:space="preserve">Valor </t>
  </si>
  <si>
    <t>CRITICIDAD</t>
  </si>
  <si>
    <t>PÚBLICA</t>
  </si>
  <si>
    <t xml:space="preserve">MEDIA </t>
  </si>
  <si>
    <t>CLASIFICADA</t>
  </si>
  <si>
    <t>RESERVADA</t>
  </si>
  <si>
    <t>2 de 3</t>
  </si>
  <si>
    <t>1 de 3</t>
  </si>
  <si>
    <t>Jefe de Dependencia/área/OEC</t>
  </si>
  <si>
    <t>Dependencia/área/OEC</t>
  </si>
  <si>
    <t>Nombre de la Dependencia/área/OEC al que pertenece el activo de información.</t>
  </si>
  <si>
    <t>Nombre de la Dependencia/área/OEC</t>
  </si>
  <si>
    <t>Datos generales del activo, comprende: nombre, descripción, tipo.</t>
  </si>
  <si>
    <t>Nombre de identificación dado por la Dependencia/área/OEC al que pertenece.</t>
  </si>
  <si>
    <t>Detalla información sobre el activo de información, de manera que sea claramente identificable por todos los integrantes de la Dependencia/área/OEC. Puede incluir observaciones adicionales que sean requeridos para dar mayor claridad sobre el mismo.</t>
  </si>
  <si>
    <t xml:space="preserve">Personal de la Dependencia/área/OEC que por su conocimiento, habilidades,  experiencia y criticidad para el proceso, son consideradas activos de información. </t>
  </si>
  <si>
    <t>Área o dependencia principal, en el cual se identifico el activo de información.</t>
  </si>
  <si>
    <t>Corresponde a la  Dependencia/área/OEC que salvaguarda el activo de información en su Confidencialidad, Integridad y Disponibilidad</t>
  </si>
  <si>
    <t>Base de Datos</t>
  </si>
  <si>
    <t>Profesionales y Auxiliares</t>
  </si>
  <si>
    <t>x</t>
  </si>
  <si>
    <t>Gestor de Actividades</t>
  </si>
  <si>
    <t>Vicerrectoría de Responsabilidad Social, Vicerrectoría Académica y todos las direcciones de los programas.</t>
  </si>
  <si>
    <t>Solicitudes WEB</t>
  </si>
  <si>
    <t>Disminución de Docencia, Comisiones de Estudio, Años Sabáticos.</t>
  </si>
  <si>
    <t>Vicerrectoría Académica, División de Sistemas.</t>
  </si>
  <si>
    <t>Profesionales</t>
  </si>
  <si>
    <t>Resoluciones</t>
  </si>
  <si>
    <t>Vicerrectoría Académica, Ciarp, Registro y Control.</t>
  </si>
  <si>
    <t>Informes</t>
  </si>
  <si>
    <t>Vicerrectoría Académica y CIARP.</t>
  </si>
  <si>
    <t>Profesional, Personal de Apoyo, Técnico Administrativo y Auxiliares</t>
  </si>
  <si>
    <t>Actas</t>
  </si>
  <si>
    <t>Vicerrectoria Académica</t>
  </si>
  <si>
    <t>Desarrollo Docente</t>
  </si>
  <si>
    <t>Profesional y Personal de Apoyo</t>
  </si>
  <si>
    <t xml:space="preserve">Documentación derechos de petición </t>
  </si>
  <si>
    <t>Oficiós, Correo Electronico y PQR</t>
  </si>
  <si>
    <t>Productividad Académica</t>
  </si>
  <si>
    <t>Tecnico Administratico y Auxiliares.</t>
  </si>
  <si>
    <t xml:space="preserve">Aplicativo CIARP </t>
  </si>
  <si>
    <t>CIARP.</t>
  </si>
  <si>
    <t>Profesionales CIARP-  secretaria General , Rector.</t>
  </si>
  <si>
    <t xml:space="preserve">Archivo Plano </t>
  </si>
  <si>
    <t>Comunicación con Gestión del Talento Humano por medio del cual se informa los puntajes docente.</t>
  </si>
  <si>
    <t>Profesionales CIARP- Profesionales, tecnico  y auxiliares de nomina.</t>
  </si>
  <si>
    <t>Registros sobre evaluaciones de la Productividad Académica.</t>
  </si>
  <si>
    <t>CIARP</t>
  </si>
  <si>
    <t>Profesional</t>
  </si>
  <si>
    <t>Español</t>
  </si>
  <si>
    <t>Hoja de Calculo</t>
  </si>
  <si>
    <t>Vicerrectoria Acádemica</t>
  </si>
  <si>
    <t>Word</t>
  </si>
  <si>
    <t>Excel</t>
  </si>
  <si>
    <t>Word y Excel</t>
  </si>
  <si>
    <t>Word, Correos Electronicos.</t>
  </si>
  <si>
    <t>Articulo 18 Ley 1712 de 2014 Articulo 18</t>
  </si>
  <si>
    <t>PARCIAL</t>
  </si>
  <si>
    <t xml:space="preserve">15 años </t>
  </si>
  <si>
    <t>Ley 1712 de 2014 Articulo 18</t>
  </si>
  <si>
    <t>N/A</t>
  </si>
  <si>
    <t>15 años</t>
  </si>
  <si>
    <t>15años</t>
  </si>
  <si>
    <t>Porque es confidencial y manipulada por el equipo de trabajo de la vicerrectoría pero puede ser manipulada con ciertos permisos</t>
  </si>
  <si>
    <t>Por que es confidencial y contiene valores salariales docentes de planta</t>
  </si>
  <si>
    <t>Es información que manipula otras dependencias</t>
  </si>
  <si>
    <t>Es información confidencial pero puede ser manipulada con ciertos permisos.</t>
  </si>
  <si>
    <t>Es información cofidencial y no puede ser manipulada.</t>
  </si>
  <si>
    <t xml:space="preserve">Porque el activo esta expuesto a otras dependencias, solo al personal involucrado </t>
  </si>
  <si>
    <t>Activos confidenciales que  pueden ser manipulados con ciertos permisos.</t>
  </si>
  <si>
    <t>Evaluaciones de producción académica para efectos de ascenso en el escalafón docente</t>
  </si>
  <si>
    <t>Vicerrectoría Académica, CIARP y Gestión Financiera</t>
  </si>
  <si>
    <t>Excel, Word, PDF y jpg</t>
  </si>
  <si>
    <t>21/05/2018-16/03/2020</t>
  </si>
  <si>
    <t>Porque el activo esta expuesto a otras dependencias, solo al personal involucrado</t>
  </si>
  <si>
    <t xml:space="preserve">Aplicativo al acompañamiento académico </t>
  </si>
  <si>
    <t xml:space="preserve">Base de datos de los docentes, comisiones de estudio, año sabático, disminución de docencia directa, trabajos para ascensos en el escalafón, listado de correspondencia recibida, enviada y apoyos para formación posgraduada. Programas académicos,  producción intelectual docente planta, transitorio y catedrático, máxima escolaridad docente planta y transitorios,  Información de docentes apoyados para formación avanzada.  </t>
  </si>
  <si>
    <r>
      <t>Acompañamiento Académico, Comités de Autoevaluación de los Programas Académicos, Procesos de Acompañamiento de Autoevaluac</t>
    </r>
    <r>
      <rPr>
        <sz val="12"/>
        <color theme="1"/>
        <rFont val="Calibri"/>
        <family val="2"/>
        <scheme val="minor"/>
      </rPr>
      <t>ión, actas CIARP, actas valoración docentes transitorios y catedráticos, Actas Comité Central de currículo y evaluación, Actas de compromiso, Pagarés. Actas Comisión Evaluación Docente.</t>
    </r>
  </si>
  <si>
    <t>Propuestas de Desarrollo Docente, listados de inscritos, listados de aprobados, listados de asistencia, certificados elaborados</t>
  </si>
  <si>
    <t>Criterios de evaluación de la productividad académica según categoría del producto.</t>
  </si>
  <si>
    <t xml:space="preserve">Aplicación web que registra la información de las etapas del proceso de la asignación de puntaje por las categorías de producción intelectual o academica. </t>
  </si>
  <si>
    <t>Aplicativo Planes de Trabajo y Evaluación Docente</t>
  </si>
  <si>
    <t>Información registrada semestralmente por los docentes en el aplicativo de plan de trabajo.
Información de todos los docentes para que los comités curriculares realicen la coevaluación anual y revisen los soportes de la auteovaluación de los docentes.</t>
  </si>
  <si>
    <t>Profesional Vicerrectoría Académica e Ingeniero de Sistemas</t>
  </si>
  <si>
    <t>Activos confidenciales que  pueden ser manipulados con ciertos permisos, mateniendo la información de evaluadores de carácter confidencial.</t>
  </si>
  <si>
    <t>RESOLUCIONES</t>
  </si>
  <si>
    <t>Resolución de asignación de puntos salariales</t>
  </si>
  <si>
    <t>Solo cuando es solicitado.</t>
  </si>
  <si>
    <t>Es información consultada por otras dependencias y externos</t>
  </si>
  <si>
    <t>Resolución Apoyo para Matricula Posgraduada, Resolución pago de evaluadores externos y internos,  Resoluciones de Inscripciones, Ceremonias de Grado, Resoluciones concursos docentes.</t>
  </si>
  <si>
    <t>Wilson Arenas Valencia</t>
  </si>
  <si>
    <t>Apoyos económicos para la asistencia a eventos de carácter académico de los docentes. Apoyo a invitados nacionales e internacionales.</t>
  </si>
  <si>
    <t>Ley 1581 de 2012</t>
  </si>
  <si>
    <t>Comisiones de servicio y apoyos económicos</t>
  </si>
  <si>
    <t>Porque contienen datos personales y valores confidenciales.</t>
  </si>
  <si>
    <t>Es información confidencial y no puede ser manipulada.</t>
  </si>
  <si>
    <t>Informes de Intersemestrales, Créditos Reducidos, Capacitación Formal y No Formal, Programas Acreditados y en Proceso de Autoevaluación, Registros Calificados, Puntajes del Docente a Nómina, Informe de presupuesto, Modelo de Capacidad. Resultados evaluación Docente y cargos académico administrativos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</si>
</sst>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1010000]yyyy/mm/dd;@"/>
    <numFmt numFmtId="165" formatCode="yyyy\-mm\-dd;@"/>
  </numFmts>
  <fonts count="33" x14ac:knownFonts="1">
    <font>
      <sz val="10"/>
      <name val="Arial"/>
      <family val="2"/>
    </font>
    <font>
      <sz val="12"/>
      <color theme="1"/>
      <name val="Calibri"/>
      <family val="2"/>
      <scheme val="minor"/>
    </font>
    <font>
      <sz val="11"/>
      <color theme="1"/>
      <name val="Calibri"/>
      <family val="2"/>
      <scheme val="minor"/>
    </font>
    <font>
      <sz val="10"/>
      <color indexed="8"/>
      <name val="Arial"/>
      <family val="2"/>
    </font>
    <font>
      <sz val="10"/>
      <name val="Arial"/>
      <family val="2"/>
    </font>
    <font>
      <sz val="10"/>
      <name val="Arial"/>
      <family val="2"/>
    </font>
    <font>
      <sz val="11"/>
      <color rgb="FF000000"/>
      <name val="Calibri"/>
      <family val="2"/>
    </font>
    <font>
      <sz val="10"/>
      <name val="Arial"/>
      <family val="2"/>
    </font>
    <font>
      <b/>
      <sz val="10"/>
      <name val="Calibri"/>
      <family val="2"/>
      <scheme val="minor"/>
    </font>
    <font>
      <sz val="10"/>
      <name val="Calibri"/>
      <family val="2"/>
      <scheme val="minor"/>
    </font>
    <font>
      <sz val="8"/>
      <name val="Calibri"/>
      <family val="2"/>
      <scheme val="minor"/>
    </font>
    <font>
      <sz val="12"/>
      <name val="Calibri"/>
      <family val="2"/>
      <scheme val="minor"/>
    </font>
    <font>
      <b/>
      <sz val="12"/>
      <color theme="0"/>
      <name val="Calibri"/>
      <family val="2"/>
      <scheme val="minor"/>
    </font>
    <font>
      <sz val="14"/>
      <name val="Calibri"/>
      <family val="2"/>
      <scheme val="minor"/>
    </font>
    <font>
      <b/>
      <sz val="14"/>
      <name val="Calibri"/>
      <family val="2"/>
      <scheme val="minor"/>
    </font>
    <font>
      <b/>
      <sz val="12"/>
      <color theme="1"/>
      <name val="Calibri"/>
      <family val="2"/>
      <scheme val="minor"/>
    </font>
    <font>
      <b/>
      <sz val="12"/>
      <name val="Calibri"/>
      <family val="2"/>
      <scheme val="minor"/>
    </font>
    <font>
      <sz val="12"/>
      <color indexed="8"/>
      <name val="Calibri"/>
      <family val="2"/>
      <scheme val="minor"/>
    </font>
    <font>
      <sz val="10"/>
      <name val="Arial"/>
      <family val="2"/>
    </font>
    <font>
      <sz val="8"/>
      <name val="Arial"/>
      <family val="2"/>
    </font>
    <font>
      <b/>
      <sz val="11"/>
      <color theme="0"/>
      <name val="Calibri"/>
      <family val="2"/>
      <scheme val="minor"/>
    </font>
    <font>
      <b/>
      <sz val="11"/>
      <color theme="1"/>
      <name val="Calibri"/>
      <family val="2"/>
      <scheme val="minor"/>
    </font>
    <font>
      <sz val="11"/>
      <name val="Calibri"/>
      <family val="2"/>
      <scheme val="minor"/>
    </font>
    <font>
      <b/>
      <sz val="10"/>
      <color theme="1"/>
      <name val="Calibri"/>
      <family val="2"/>
      <scheme val="minor"/>
    </font>
    <font>
      <sz val="10"/>
      <color theme="1"/>
      <name val="Calibri"/>
      <family val="2"/>
      <scheme val="minor"/>
    </font>
    <font>
      <b/>
      <sz val="8"/>
      <name val="Calibri"/>
      <family val="2"/>
      <scheme val="minor"/>
    </font>
    <font>
      <b/>
      <sz val="12"/>
      <color rgb="FFFF0000"/>
      <name val="Calibri"/>
      <family val="2"/>
      <scheme val="minor"/>
    </font>
    <font>
      <b/>
      <sz val="12"/>
      <color theme="9" tint="-0.249977111117893"/>
      <name val="Calibri"/>
      <family val="2"/>
      <scheme val="minor"/>
    </font>
    <font>
      <b/>
      <sz val="12"/>
      <color indexed="17"/>
      <name val="Calibri"/>
      <family val="2"/>
      <scheme val="minor"/>
    </font>
    <font>
      <sz val="12"/>
      <color theme="1"/>
      <name val="Calibri"/>
      <family val="2"/>
      <scheme val="minor"/>
    </font>
    <font>
      <sz val="12"/>
      <color rgb="FF222222"/>
      <name val="Calibri"/>
      <family val="2"/>
      <scheme val="minor"/>
    </font>
    <font>
      <sz val="10"/>
      <color theme="1"/>
      <name val="Arial"/>
      <family val="2"/>
    </font>
    <font>
      <sz val="12"/>
      <color theme="1"/>
      <name val="Calibri"/>
      <family val="2"/>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bgColor indexed="64"/>
      </patternFill>
    </fill>
    <fill>
      <patternFill patternType="solid">
        <fgColor theme="0" tint="-0.249977111117893"/>
        <bgColor indexed="64"/>
      </patternFill>
    </fill>
    <fill>
      <patternFill patternType="solid">
        <fgColor rgb="FFE4E4E4"/>
        <bgColor indexed="64"/>
      </patternFill>
    </fill>
    <fill>
      <patternFill patternType="solid">
        <fgColor rgb="FFFF0000"/>
        <bgColor indexed="64"/>
      </patternFill>
    </fill>
    <fill>
      <patternFill patternType="solid">
        <fgColor rgb="FFFFC000"/>
        <bgColor indexed="64"/>
      </patternFill>
    </fill>
    <fill>
      <patternFill patternType="solid">
        <fgColor indexed="17"/>
        <bgColor indexed="64"/>
      </patternFill>
    </fill>
    <fill>
      <patternFill patternType="solid">
        <fgColor rgb="FF00B050"/>
        <bgColor indexed="64"/>
      </patternFill>
    </fill>
    <fill>
      <patternFill patternType="solid">
        <fgColor rgb="FFC00000"/>
        <bgColor indexed="64"/>
      </patternFill>
    </fill>
    <fill>
      <patternFill patternType="solid">
        <fgColor theme="4" tint="0.79998168889431442"/>
        <bgColor indexed="64"/>
      </patternFill>
    </fill>
  </fills>
  <borders count="45">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bottom/>
      <diagonal/>
    </border>
    <border>
      <left style="medium">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medium">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bottom style="thin">
        <color auto="1"/>
      </bottom>
      <diagonal/>
    </border>
    <border>
      <left/>
      <right style="medium">
        <color auto="1"/>
      </right>
      <top style="medium">
        <color auto="1"/>
      </top>
      <bottom style="thin">
        <color auto="1"/>
      </bottom>
      <diagonal/>
    </border>
    <border>
      <left/>
      <right style="thin">
        <color auto="1"/>
      </right>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indexed="64"/>
      </left>
      <right style="medium">
        <color indexed="64"/>
      </right>
      <top style="medium">
        <color indexed="64"/>
      </top>
      <bottom style="medium">
        <color indexed="64"/>
      </bottom>
      <diagonal/>
    </border>
    <border>
      <left style="medium">
        <color auto="1"/>
      </left>
      <right/>
      <top/>
      <bottom/>
      <diagonal/>
    </border>
    <border>
      <left/>
      <right style="thin">
        <color auto="1"/>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right/>
      <top style="medium">
        <color indexed="64"/>
      </top>
      <bottom/>
      <diagonal/>
    </border>
  </borders>
  <cellStyleXfs count="9">
    <xf numFmtId="0" fontId="0" fillId="0" borderId="0">
      <alignment vertical="center"/>
    </xf>
    <xf numFmtId="0" fontId="5" fillId="0" borderId="0"/>
    <xf numFmtId="0" fontId="6" fillId="0" borderId="0"/>
    <xf numFmtId="0" fontId="4" fillId="0" borderId="0"/>
    <xf numFmtId="0" fontId="7" fillId="0" borderId="0"/>
    <xf numFmtId="0" fontId="18" fillId="0" borderId="0"/>
    <xf numFmtId="0" fontId="2" fillId="0" borderId="0"/>
    <xf numFmtId="0" fontId="4" fillId="0" borderId="0"/>
    <xf numFmtId="9" fontId="4" fillId="0" borderId="0" applyFont="0" applyFill="0" applyBorder="0" applyAlignment="0" applyProtection="0"/>
  </cellStyleXfs>
  <cellXfs count="356">
    <xf numFmtId="0" fontId="0" fillId="0" borderId="0" xfId="0">
      <alignment vertical="center"/>
    </xf>
    <xf numFmtId="0" fontId="9" fillId="3" borderId="0" xfId="0" applyFont="1" applyFill="1" applyProtection="1">
      <alignment vertical="center"/>
      <protection locked="0"/>
    </xf>
    <xf numFmtId="0" fontId="10" fillId="3" borderId="0" xfId="0" applyFont="1" applyFill="1" applyProtection="1">
      <alignment vertical="center"/>
      <protection locked="0"/>
    </xf>
    <xf numFmtId="0" fontId="8" fillId="3" borderId="0" xfId="0" applyFont="1" applyFill="1" applyAlignment="1" applyProtection="1">
      <alignment horizontal="center" vertical="center"/>
      <protection locked="0"/>
    </xf>
    <xf numFmtId="0" fontId="13" fillId="3" borderId="0" xfId="0" applyFont="1" applyFill="1" applyProtection="1">
      <alignment vertical="center"/>
      <protection locked="0"/>
    </xf>
    <xf numFmtId="0" fontId="11" fillId="3" borderId="0" xfId="0" applyFont="1" applyFill="1" applyAlignment="1" applyProtection="1">
      <alignment horizontal="center" vertical="center"/>
      <protection locked="0"/>
    </xf>
    <xf numFmtId="0" fontId="14" fillId="3" borderId="0" xfId="0" applyFont="1" applyFill="1" applyProtection="1">
      <alignment vertical="center"/>
      <protection locked="0"/>
    </xf>
    <xf numFmtId="0" fontId="11" fillId="3" borderId="0" xfId="0" applyFont="1" applyFill="1" applyProtection="1">
      <alignment vertical="center"/>
      <protection locked="0"/>
    </xf>
    <xf numFmtId="0" fontId="16" fillId="3" borderId="0" xfId="0" applyFont="1" applyFill="1" applyAlignment="1" applyProtection="1">
      <alignment horizontal="center" vertical="center"/>
      <protection locked="0"/>
    </xf>
    <xf numFmtId="0" fontId="11" fillId="3" borderId="1" xfId="1" applyFont="1" applyFill="1" applyBorder="1" applyAlignment="1" applyProtection="1">
      <alignment horizontal="center" vertical="center" wrapText="1"/>
      <protection locked="0"/>
    </xf>
    <xf numFmtId="0" fontId="17" fillId="3" borderId="14" xfId="0" applyFont="1" applyFill="1" applyBorder="1" applyAlignment="1" applyProtection="1">
      <alignment horizontal="center" vertical="center" wrapText="1"/>
      <protection locked="0"/>
    </xf>
    <xf numFmtId="0" fontId="17" fillId="3" borderId="1" xfId="0" applyFont="1" applyFill="1" applyBorder="1" applyAlignment="1" applyProtection="1">
      <alignment vertical="center" wrapText="1"/>
      <protection locked="0"/>
    </xf>
    <xf numFmtId="0" fontId="17" fillId="3" borderId="1" xfId="0" applyFont="1" applyFill="1" applyBorder="1" applyAlignment="1" applyProtection="1">
      <alignment horizontal="center" vertical="center" wrapText="1"/>
      <protection locked="0"/>
    </xf>
    <xf numFmtId="0" fontId="17" fillId="0" borderId="14" xfId="0" applyFont="1" applyBorder="1" applyAlignment="1" applyProtection="1">
      <alignment horizontal="center" vertical="center" wrapText="1"/>
      <protection locked="0"/>
    </xf>
    <xf numFmtId="0" fontId="17" fillId="0" borderId="1" xfId="0" applyFont="1" applyBorder="1" applyAlignment="1" applyProtection="1">
      <alignment vertical="center" wrapText="1"/>
      <protection locked="0"/>
    </xf>
    <xf numFmtId="0" fontId="11" fillId="0" borderId="1" xfId="1"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17" fillId="0" borderId="17" xfId="0" applyFont="1" applyBorder="1" applyAlignment="1" applyProtection="1">
      <alignment horizontal="center" vertical="center" wrapText="1"/>
      <protection locked="0"/>
    </xf>
    <xf numFmtId="0" fontId="17" fillId="0" borderId="7" xfId="0" applyFont="1" applyBorder="1" applyAlignment="1" applyProtection="1">
      <alignment vertical="center" wrapText="1"/>
      <protection locked="0"/>
    </xf>
    <xf numFmtId="0" fontId="11" fillId="0" borderId="7" xfId="1" applyFont="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locked="0"/>
    </xf>
    <xf numFmtId="0" fontId="17" fillId="0" borderId="6" xfId="0" applyFont="1" applyBorder="1" applyAlignment="1" applyProtection="1">
      <alignment horizontal="center" vertical="center" wrapText="1"/>
      <protection hidden="1"/>
    </xf>
    <xf numFmtId="0" fontId="15" fillId="2" borderId="9" xfId="0"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7" fillId="3" borderId="5" xfId="0" applyFont="1" applyFill="1" applyBorder="1" applyAlignment="1" applyProtection="1">
      <alignment horizontal="center" vertical="center" wrapText="1"/>
      <protection locked="0"/>
    </xf>
    <xf numFmtId="0" fontId="17" fillId="3" borderId="6" xfId="0" applyFont="1" applyFill="1" applyBorder="1" applyAlignment="1" applyProtection="1">
      <alignment horizontal="center" vertical="center" wrapText="1"/>
      <protection locked="0"/>
    </xf>
    <xf numFmtId="0" fontId="17" fillId="0" borderId="6" xfId="0" applyFont="1" applyBorder="1" applyAlignment="1" applyProtection="1">
      <alignment horizontal="center" vertical="center" wrapText="1"/>
      <protection locked="0"/>
    </xf>
    <xf numFmtId="0" fontId="17" fillId="0" borderId="8" xfId="0" applyFont="1" applyBorder="1" applyAlignment="1" applyProtection="1">
      <alignment horizontal="center" vertical="center" wrapText="1"/>
      <protection locked="0"/>
    </xf>
    <xf numFmtId="0" fontId="11" fillId="3" borderId="13" xfId="1" applyFont="1" applyFill="1" applyBorder="1" applyAlignment="1" applyProtection="1">
      <alignment horizontal="center" vertical="center" wrapText="1"/>
      <protection hidden="1"/>
    </xf>
    <xf numFmtId="0" fontId="11" fillId="3" borderId="0" xfId="0" applyFont="1" applyFill="1" applyProtection="1">
      <alignment vertical="center"/>
      <protection hidden="1"/>
    </xf>
    <xf numFmtId="0" fontId="11" fillId="3" borderId="1" xfId="1" applyFont="1" applyFill="1" applyBorder="1" applyAlignment="1" applyProtection="1">
      <alignment horizontal="center" vertical="center" wrapText="1"/>
      <protection hidden="1"/>
    </xf>
    <xf numFmtId="0" fontId="15" fillId="2" borderId="7" xfId="0" applyFont="1" applyFill="1" applyBorder="1" applyAlignment="1" applyProtection="1">
      <alignment horizontal="center" vertical="center"/>
      <protection hidden="1"/>
    </xf>
    <xf numFmtId="0" fontId="17" fillId="3" borderId="11" xfId="0" applyFont="1" applyFill="1" applyBorder="1" applyAlignment="1" applyProtection="1">
      <alignment horizontal="center" vertical="center" wrapText="1"/>
      <protection hidden="1"/>
    </xf>
    <xf numFmtId="0" fontId="17" fillId="3" borderId="27" xfId="0" applyFont="1" applyFill="1" applyBorder="1" applyAlignment="1" applyProtection="1">
      <alignment horizontal="center" vertical="center" wrapText="1"/>
      <protection hidden="1"/>
    </xf>
    <xf numFmtId="0" fontId="17" fillId="3" borderId="14" xfId="0" applyFont="1" applyFill="1" applyBorder="1" applyAlignment="1" applyProtection="1">
      <alignment horizontal="center" vertical="center" wrapText="1"/>
      <protection hidden="1"/>
    </xf>
    <xf numFmtId="0" fontId="17" fillId="3" borderId="17" xfId="0" applyFont="1" applyFill="1" applyBorder="1" applyAlignment="1" applyProtection="1">
      <alignment horizontal="center" vertical="center" wrapText="1"/>
      <protection hidden="1"/>
    </xf>
    <xf numFmtId="0" fontId="17" fillId="3" borderId="11" xfId="0" applyFont="1" applyFill="1" applyBorder="1" applyAlignment="1" applyProtection="1">
      <alignment horizontal="center" vertical="center" wrapText="1"/>
      <protection locked="0"/>
    </xf>
    <xf numFmtId="0" fontId="17" fillId="3" borderId="27" xfId="0" applyFont="1" applyFill="1" applyBorder="1" applyAlignment="1" applyProtection="1">
      <alignment horizontal="center" vertical="center" wrapText="1"/>
      <protection locked="0"/>
    </xf>
    <xf numFmtId="0" fontId="11" fillId="3" borderId="11" xfId="0" applyFont="1" applyFill="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hidden="1"/>
    </xf>
    <xf numFmtId="0" fontId="11" fillId="3" borderId="0" xfId="0" applyFont="1" applyFill="1">
      <alignment vertical="center"/>
    </xf>
    <xf numFmtId="0" fontId="15" fillId="2" borderId="9"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1" fillId="3" borderId="7" xfId="0" applyFont="1" applyFill="1" applyBorder="1" applyAlignment="1" applyProtection="1">
      <alignment horizontal="center" vertical="center" wrapText="1"/>
      <protection locked="0"/>
    </xf>
    <xf numFmtId="0" fontId="17" fillId="3" borderId="7"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0" fillId="3" borderId="1" xfId="1" applyFont="1" applyFill="1" applyBorder="1" applyAlignment="1" applyProtection="1">
      <alignment horizontal="center" vertical="center" wrapText="1"/>
      <protection locked="0"/>
    </xf>
    <xf numFmtId="14" fontId="11" fillId="3" borderId="5" xfId="0" applyNumberFormat="1" applyFont="1" applyFill="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hidden="1"/>
    </xf>
    <xf numFmtId="14" fontId="17" fillId="3" borderId="1" xfId="0" applyNumberFormat="1" applyFont="1" applyFill="1" applyBorder="1" applyAlignment="1" applyProtection="1">
      <alignment horizontal="center" vertical="center" wrapText="1"/>
      <protection locked="0"/>
    </xf>
    <xf numFmtId="0" fontId="8" fillId="0" borderId="1" xfId="7" applyFont="1" applyBorder="1" applyAlignment="1">
      <alignment vertical="center" wrapText="1"/>
    </xf>
    <xf numFmtId="0" fontId="24" fillId="0" borderId="1" xfId="7" applyFont="1" applyBorder="1" applyAlignment="1">
      <alignment vertical="center"/>
    </xf>
    <xf numFmtId="0" fontId="23" fillId="0" borderId="1" xfId="7" applyFont="1" applyBorder="1" applyAlignment="1">
      <alignment vertical="center"/>
    </xf>
    <xf numFmtId="0" fontId="24" fillId="0" borderId="1" xfId="7" applyFont="1" applyBorder="1" applyAlignment="1">
      <alignment vertical="center" wrapText="1"/>
    </xf>
    <xf numFmtId="0" fontId="23" fillId="0" borderId="1" xfId="7" applyFont="1" applyBorder="1" applyAlignment="1">
      <alignment vertical="center" wrapText="1"/>
    </xf>
    <xf numFmtId="0" fontId="24" fillId="0" borderId="1" xfId="6" applyFont="1" applyBorder="1" applyAlignment="1">
      <alignment vertical="center" wrapText="1"/>
    </xf>
    <xf numFmtId="0" fontId="24" fillId="0" borderId="1" xfId="7" applyFont="1" applyBorder="1" applyAlignment="1">
      <alignment wrapText="1"/>
    </xf>
    <xf numFmtId="0" fontId="21" fillId="2" borderId="1" xfId="7" applyFont="1" applyFill="1" applyBorder="1" applyAlignment="1">
      <alignment horizontal="center" vertical="center"/>
    </xf>
    <xf numFmtId="0" fontId="15" fillId="2" borderId="29" xfId="0" applyFont="1" applyFill="1" applyBorder="1" applyAlignment="1">
      <alignment horizontal="center" vertical="center" wrapText="1"/>
    </xf>
    <xf numFmtId="0" fontId="15" fillId="2" borderId="20" xfId="0" applyFont="1" applyFill="1" applyBorder="1" applyAlignment="1">
      <alignment horizontal="center" vertical="center"/>
    </xf>
    <xf numFmtId="0" fontId="15" fillId="2" borderId="20" xfId="0" applyFont="1" applyFill="1" applyBorder="1" applyAlignment="1">
      <alignment horizontal="center" vertical="center" wrapText="1"/>
    </xf>
    <xf numFmtId="0" fontId="22" fillId="3" borderId="30" xfId="0" applyFont="1" applyFill="1" applyBorder="1" applyAlignment="1" applyProtection="1">
      <alignment horizontal="center" vertical="center" wrapText="1"/>
      <protection locked="0"/>
    </xf>
    <xf numFmtId="0" fontId="0" fillId="3" borderId="0" xfId="0" applyFill="1">
      <alignment vertical="center"/>
    </xf>
    <xf numFmtId="0" fontId="5" fillId="3" borderId="0" xfId="1" applyFill="1"/>
    <xf numFmtId="0" fontId="20" fillId="4" borderId="3" xfId="0" applyFont="1" applyFill="1" applyBorder="1" applyAlignment="1">
      <alignment horizontal="center" vertical="center"/>
    </xf>
    <xf numFmtId="16" fontId="11" fillId="3" borderId="0" xfId="0" applyNumberFormat="1" applyFont="1" applyFill="1" applyProtection="1">
      <alignment vertical="center"/>
      <protection locked="0"/>
    </xf>
    <xf numFmtId="0" fontId="20" fillId="4" borderId="2" xfId="0" applyFont="1" applyFill="1" applyBorder="1" applyAlignment="1">
      <alignment horizontal="center" vertical="center" wrapText="1"/>
    </xf>
    <xf numFmtId="0" fontId="3" fillId="3" borderId="6" xfId="0" applyFont="1" applyFill="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15" fillId="2" borderId="7" xfId="0" applyFont="1" applyFill="1" applyBorder="1" applyAlignment="1">
      <alignment horizontal="center" vertical="center"/>
    </xf>
    <xf numFmtId="0" fontId="16" fillId="2" borderId="7" xfId="0" applyFont="1" applyFill="1" applyBorder="1" applyAlignment="1">
      <alignment horizontal="center" vertical="center" wrapText="1"/>
    </xf>
    <xf numFmtId="0" fontId="5" fillId="3" borderId="0" xfId="1" quotePrefix="1" applyFill="1"/>
    <xf numFmtId="0" fontId="9" fillId="3" borderId="0" xfId="6" applyFont="1" applyFill="1" applyAlignment="1" applyProtection="1">
      <alignment vertical="center"/>
      <protection hidden="1"/>
    </xf>
    <xf numFmtId="0" fontId="9" fillId="3" borderId="0" xfId="6" applyFont="1" applyFill="1" applyAlignment="1" applyProtection="1">
      <alignment horizontal="left" vertical="center"/>
      <protection hidden="1"/>
    </xf>
    <xf numFmtId="0" fontId="25" fillId="0" borderId="1" xfId="6" applyFont="1" applyBorder="1" applyAlignment="1" applyProtection="1">
      <alignment horizontal="right" vertical="center" wrapText="1"/>
      <protection hidden="1"/>
    </xf>
    <xf numFmtId="0" fontId="0" fillId="0" borderId="0" xfId="0" applyAlignment="1" applyProtection="1">
      <protection hidden="1"/>
    </xf>
    <xf numFmtId="0" fontId="14" fillId="3" borderId="0" xfId="6" applyFont="1" applyFill="1" applyAlignment="1" applyProtection="1">
      <alignment vertical="center"/>
      <protection hidden="1"/>
    </xf>
    <xf numFmtId="0" fontId="2" fillId="0" borderId="0" xfId="6" applyAlignment="1" applyProtection="1">
      <alignment vertical="center"/>
      <protection hidden="1"/>
    </xf>
    <xf numFmtId="0" fontId="2" fillId="0" borderId="0" xfId="6" applyAlignment="1" applyProtection="1">
      <alignment horizontal="left" vertical="center"/>
      <protection hidden="1"/>
    </xf>
    <xf numFmtId="0" fontId="16" fillId="3" borderId="37" xfId="6" applyFont="1" applyFill="1" applyBorder="1" applyAlignment="1" applyProtection="1">
      <alignment horizontal="center" vertical="center"/>
      <protection hidden="1"/>
    </xf>
    <xf numFmtId="0" fontId="16" fillId="3" borderId="0" xfId="6" applyFont="1" applyFill="1" applyAlignment="1" applyProtection="1">
      <alignment horizontal="center" vertical="center"/>
      <protection hidden="1"/>
    </xf>
    <xf numFmtId="0" fontId="16" fillId="3" borderId="37" xfId="6" applyFont="1" applyFill="1" applyBorder="1" applyAlignment="1" applyProtection="1">
      <alignment vertical="center"/>
      <protection hidden="1"/>
    </xf>
    <xf numFmtId="0" fontId="16" fillId="3" borderId="0" xfId="6" applyFont="1" applyFill="1" applyAlignment="1" applyProtection="1">
      <alignment horizontal="right" vertical="center"/>
      <protection hidden="1"/>
    </xf>
    <xf numFmtId="0" fontId="16" fillId="3" borderId="32" xfId="6" applyFont="1" applyFill="1" applyBorder="1" applyAlignment="1" applyProtection="1">
      <alignment horizontal="right" vertical="center"/>
      <protection hidden="1"/>
    </xf>
    <xf numFmtId="0" fontId="16" fillId="3" borderId="10" xfId="6" applyFont="1" applyFill="1" applyBorder="1" applyAlignment="1" applyProtection="1">
      <alignment vertical="center"/>
      <protection hidden="1"/>
    </xf>
    <xf numFmtId="0" fontId="16" fillId="3" borderId="11" xfId="6" applyFont="1" applyFill="1" applyBorder="1" applyAlignment="1" applyProtection="1">
      <alignment horizontal="right" vertical="center"/>
      <protection hidden="1"/>
    </xf>
    <xf numFmtId="0" fontId="11" fillId="3" borderId="0" xfId="6" applyFont="1" applyFill="1" applyAlignment="1" applyProtection="1">
      <alignment horizontal="left" vertical="center" wrapText="1"/>
      <protection hidden="1"/>
    </xf>
    <xf numFmtId="0" fontId="8" fillId="3" borderId="37" xfId="6" applyFont="1" applyFill="1" applyBorder="1" applyAlignment="1" applyProtection="1">
      <alignment horizontal="center" vertical="center"/>
      <protection hidden="1"/>
    </xf>
    <xf numFmtId="0" fontId="8" fillId="3" borderId="0" xfId="6" applyFont="1" applyFill="1" applyAlignment="1" applyProtection="1">
      <alignment horizontal="center" vertical="center"/>
      <protection hidden="1"/>
    </xf>
    <xf numFmtId="0" fontId="25" fillId="3" borderId="0" xfId="6" applyFont="1" applyFill="1" applyAlignment="1" applyProtection="1">
      <alignment horizontal="left" vertical="center" wrapText="1"/>
      <protection hidden="1"/>
    </xf>
    <xf numFmtId="0" fontId="25" fillId="3" borderId="0" xfId="6" applyFont="1" applyFill="1" applyAlignment="1" applyProtection="1">
      <alignment vertical="center" wrapText="1"/>
      <protection hidden="1"/>
    </xf>
    <xf numFmtId="0" fontId="11" fillId="3" borderId="0" xfId="6" applyFont="1" applyFill="1" applyAlignment="1" applyProtection="1">
      <alignment vertical="center" wrapText="1"/>
      <protection hidden="1"/>
    </xf>
    <xf numFmtId="0" fontId="25" fillId="3" borderId="12" xfId="6" applyFont="1" applyFill="1" applyBorder="1" applyAlignment="1" applyProtection="1">
      <alignment horizontal="left" vertical="center" wrapText="1"/>
      <protection hidden="1"/>
    </xf>
    <xf numFmtId="0" fontId="25" fillId="3" borderId="12" xfId="6" applyFont="1" applyFill="1" applyBorder="1" applyAlignment="1" applyProtection="1">
      <alignment vertical="center" wrapText="1"/>
      <protection hidden="1"/>
    </xf>
    <xf numFmtId="0" fontId="8" fillId="3" borderId="37" xfId="6" applyFont="1" applyFill="1" applyBorder="1" applyAlignment="1" applyProtection="1">
      <alignment vertical="center"/>
      <protection hidden="1"/>
    </xf>
    <xf numFmtId="0" fontId="16" fillId="3" borderId="32" xfId="6" applyFont="1" applyFill="1" applyBorder="1" applyAlignment="1" applyProtection="1">
      <alignment vertical="center"/>
      <protection hidden="1"/>
    </xf>
    <xf numFmtId="0" fontId="16" fillId="3" borderId="32" xfId="6" applyFont="1" applyFill="1" applyBorder="1" applyAlignment="1" applyProtection="1">
      <alignment horizontal="center" vertical="center"/>
      <protection hidden="1"/>
    </xf>
    <xf numFmtId="0" fontId="8" fillId="6" borderId="1" xfId="6" applyFont="1" applyFill="1" applyBorder="1" applyAlignment="1" applyProtection="1">
      <alignment horizontal="center" vertical="center" wrapText="1"/>
      <protection hidden="1"/>
    </xf>
    <xf numFmtId="0" fontId="9" fillId="3" borderId="0" xfId="6" applyFont="1" applyFill="1" applyAlignment="1" applyProtection="1">
      <alignment vertical="center" wrapText="1"/>
      <protection hidden="1"/>
    </xf>
    <xf numFmtId="0" fontId="0" fillId="0" borderId="0" xfId="0" applyAlignment="1" applyProtection="1">
      <alignment wrapText="1"/>
      <protection hidden="1"/>
    </xf>
    <xf numFmtId="0" fontId="5" fillId="0" borderId="0" xfId="1" applyProtection="1">
      <protection hidden="1"/>
    </xf>
    <xf numFmtId="0" fontId="11" fillId="3" borderId="0" xfId="6" applyFont="1" applyFill="1" applyAlignment="1" applyProtection="1">
      <alignment horizontal="left" vertical="center"/>
      <protection hidden="1"/>
    </xf>
    <xf numFmtId="0" fontId="11" fillId="3" borderId="0" xfId="6" applyFont="1" applyFill="1" applyAlignment="1" applyProtection="1">
      <alignment vertical="center"/>
      <protection hidden="1"/>
    </xf>
    <xf numFmtId="0" fontId="0" fillId="0" borderId="0" xfId="0" applyAlignment="1" applyProtection="1">
      <alignment horizontal="left"/>
      <protection hidden="1"/>
    </xf>
    <xf numFmtId="0" fontId="12" fillId="7" borderId="1" xfId="6" applyFont="1" applyFill="1" applyBorder="1" applyAlignment="1" applyProtection="1">
      <alignment horizontal="center" vertical="center" wrapText="1"/>
      <protection hidden="1"/>
    </xf>
    <xf numFmtId="0" fontId="26" fillId="0" borderId="1" xfId="6" applyFont="1" applyBorder="1" applyAlignment="1" applyProtection="1">
      <alignment horizontal="center" vertical="center" wrapText="1"/>
      <protection hidden="1"/>
    </xf>
    <xf numFmtId="0" fontId="12" fillId="8" borderId="5" xfId="6" applyFont="1" applyFill="1" applyBorder="1" applyAlignment="1" applyProtection="1">
      <alignment horizontal="center" vertical="center" wrapText="1"/>
      <protection hidden="1"/>
    </xf>
    <xf numFmtId="0" fontId="27" fillId="0" borderId="1" xfId="6" applyFont="1" applyBorder="1" applyAlignment="1" applyProtection="1">
      <alignment horizontal="center" vertical="center" wrapText="1"/>
      <protection hidden="1"/>
    </xf>
    <xf numFmtId="0" fontId="27" fillId="0" borderId="5" xfId="6" applyFont="1" applyBorder="1" applyAlignment="1" applyProtection="1">
      <alignment horizontal="center" vertical="center" wrapText="1"/>
      <protection hidden="1"/>
    </xf>
    <xf numFmtId="0" fontId="12" fillId="9" borderId="1" xfId="6" applyFont="1" applyFill="1" applyBorder="1" applyAlignment="1" applyProtection="1">
      <alignment horizontal="center" vertical="center" wrapText="1"/>
      <protection hidden="1"/>
    </xf>
    <xf numFmtId="0" fontId="28" fillId="0" borderId="1" xfId="6" applyFont="1" applyBorder="1" applyAlignment="1" applyProtection="1">
      <alignment horizontal="center" vertical="center" wrapText="1"/>
      <protection hidden="1"/>
    </xf>
    <xf numFmtId="0" fontId="11" fillId="10" borderId="15" xfId="6" applyFont="1" applyFill="1" applyBorder="1" applyAlignment="1" applyProtection="1">
      <alignment horizontal="center" vertical="center"/>
      <protection hidden="1"/>
    </xf>
    <xf numFmtId="2" fontId="11" fillId="10" borderId="16" xfId="6" applyNumberFormat="1" applyFont="1" applyFill="1" applyBorder="1" applyAlignment="1" applyProtection="1">
      <alignment horizontal="center" vertical="center"/>
      <protection hidden="1"/>
    </xf>
    <xf numFmtId="0" fontId="11" fillId="10" borderId="16" xfId="6" applyFont="1" applyFill="1" applyBorder="1" applyAlignment="1" applyProtection="1">
      <alignment horizontal="center" vertical="center"/>
      <protection hidden="1"/>
    </xf>
    <xf numFmtId="0" fontId="16" fillId="10" borderId="16" xfId="6" applyFont="1" applyFill="1" applyBorder="1" applyAlignment="1" applyProtection="1">
      <alignment horizontal="center" vertical="center"/>
      <protection hidden="1"/>
    </xf>
    <xf numFmtId="0" fontId="11" fillId="10" borderId="14" xfId="6" applyFont="1" applyFill="1" applyBorder="1" applyAlignment="1" applyProtection="1">
      <alignment horizontal="center" vertical="center"/>
      <protection hidden="1"/>
    </xf>
    <xf numFmtId="2" fontId="11" fillId="10" borderId="1" xfId="6" applyNumberFormat="1" applyFont="1" applyFill="1" applyBorder="1" applyAlignment="1" applyProtection="1">
      <alignment horizontal="center" vertical="center"/>
      <protection hidden="1"/>
    </xf>
    <xf numFmtId="0" fontId="11" fillId="10" borderId="1" xfId="6" applyFont="1" applyFill="1" applyBorder="1" applyAlignment="1" applyProtection="1">
      <alignment horizontal="center" vertical="center"/>
      <protection hidden="1"/>
    </xf>
    <xf numFmtId="0" fontId="11" fillId="8" borderId="1" xfId="6" applyFont="1" applyFill="1" applyBorder="1" applyAlignment="1" applyProtection="1">
      <alignment horizontal="center" vertical="center"/>
      <protection hidden="1"/>
    </xf>
    <xf numFmtId="2" fontId="11" fillId="8" borderId="1" xfId="6" applyNumberFormat="1" applyFont="1" applyFill="1" applyBorder="1" applyAlignment="1" applyProtection="1">
      <alignment horizontal="center" vertical="center"/>
      <protection hidden="1"/>
    </xf>
    <xf numFmtId="0" fontId="16" fillId="10" borderId="1" xfId="6" applyFont="1" applyFill="1" applyBorder="1" applyAlignment="1" applyProtection="1">
      <alignment horizontal="center" vertical="center"/>
      <protection hidden="1"/>
    </xf>
    <xf numFmtId="0" fontId="11" fillId="11" borderId="1" xfId="6" applyFont="1" applyFill="1" applyBorder="1" applyAlignment="1" applyProtection="1">
      <alignment horizontal="center" vertical="center"/>
      <protection hidden="1"/>
    </xf>
    <xf numFmtId="2" fontId="11" fillId="11" borderId="1" xfId="6" applyNumberFormat="1" applyFont="1" applyFill="1" applyBorder="1" applyAlignment="1" applyProtection="1">
      <alignment horizontal="center" vertical="center"/>
      <protection hidden="1"/>
    </xf>
    <xf numFmtId="0" fontId="11" fillId="8" borderId="14" xfId="6" applyFont="1" applyFill="1" applyBorder="1" applyAlignment="1" applyProtection="1">
      <alignment horizontal="center" vertical="center"/>
      <protection hidden="1"/>
    </xf>
    <xf numFmtId="0" fontId="11" fillId="10" borderId="17" xfId="6" applyFont="1" applyFill="1" applyBorder="1" applyAlignment="1" applyProtection="1">
      <alignment horizontal="center" vertical="center"/>
      <protection hidden="1"/>
    </xf>
    <xf numFmtId="2" fontId="11" fillId="10" borderId="7" xfId="6" applyNumberFormat="1" applyFont="1" applyFill="1" applyBorder="1" applyAlignment="1" applyProtection="1">
      <alignment horizontal="center" vertical="center"/>
      <protection hidden="1"/>
    </xf>
    <xf numFmtId="0" fontId="11" fillId="8" borderId="7" xfId="6" applyFont="1" applyFill="1" applyBorder="1" applyAlignment="1" applyProtection="1">
      <alignment horizontal="center" vertical="center"/>
      <protection hidden="1"/>
    </xf>
    <xf numFmtId="2" fontId="11" fillId="8" borderId="7" xfId="6" applyNumberFormat="1" applyFont="1" applyFill="1" applyBorder="1" applyAlignment="1" applyProtection="1">
      <alignment horizontal="center" vertical="center"/>
      <protection hidden="1"/>
    </xf>
    <xf numFmtId="0" fontId="16" fillId="10" borderId="7" xfId="6" applyFont="1" applyFill="1" applyBorder="1" applyAlignment="1" applyProtection="1">
      <alignment horizontal="center" vertical="center"/>
      <protection hidden="1"/>
    </xf>
    <xf numFmtId="0" fontId="11" fillId="8" borderId="19" xfId="6" applyFont="1" applyFill="1" applyBorder="1" applyAlignment="1" applyProtection="1">
      <alignment horizontal="center" vertical="center"/>
      <protection hidden="1"/>
    </xf>
    <xf numFmtId="2" fontId="11" fillId="8" borderId="5" xfId="6" applyNumberFormat="1" applyFont="1" applyFill="1" applyBorder="1" applyAlignment="1" applyProtection="1">
      <alignment horizontal="center" vertical="center"/>
      <protection hidden="1"/>
    </xf>
    <xf numFmtId="0" fontId="11" fillId="10" borderId="5" xfId="6" applyFont="1" applyFill="1" applyBorder="1" applyAlignment="1" applyProtection="1">
      <alignment horizontal="center" vertical="center"/>
      <protection hidden="1"/>
    </xf>
    <xf numFmtId="2" fontId="11" fillId="10" borderId="5" xfId="6" applyNumberFormat="1" applyFont="1" applyFill="1" applyBorder="1" applyAlignment="1" applyProtection="1">
      <alignment horizontal="center" vertical="center"/>
      <protection hidden="1"/>
    </xf>
    <xf numFmtId="0" fontId="11" fillId="8" borderId="5" xfId="6" applyFont="1" applyFill="1" applyBorder="1" applyAlignment="1" applyProtection="1">
      <alignment horizontal="center" vertical="center"/>
      <protection hidden="1"/>
    </xf>
    <xf numFmtId="0" fontId="16" fillId="8" borderId="5" xfId="6" applyFont="1" applyFill="1" applyBorder="1" applyAlignment="1" applyProtection="1">
      <alignment horizontal="center" vertical="center"/>
      <protection hidden="1"/>
    </xf>
    <xf numFmtId="0" fontId="16" fillId="8" borderId="1" xfId="6" applyFont="1" applyFill="1" applyBorder="1" applyAlignment="1" applyProtection="1">
      <alignment horizontal="center" vertical="center"/>
      <protection hidden="1"/>
    </xf>
    <xf numFmtId="0" fontId="11" fillId="11" borderId="14" xfId="6" applyFont="1" applyFill="1" applyBorder="1" applyAlignment="1" applyProtection="1">
      <alignment horizontal="center" vertical="center"/>
      <protection hidden="1"/>
    </xf>
    <xf numFmtId="0" fontId="11" fillId="11" borderId="17" xfId="6" applyFont="1" applyFill="1" applyBorder="1" applyAlignment="1" applyProtection="1">
      <alignment horizontal="center" vertical="center"/>
      <protection hidden="1"/>
    </xf>
    <xf numFmtId="2" fontId="11" fillId="11" borderId="7" xfId="6" applyNumberFormat="1" applyFont="1" applyFill="1" applyBorder="1" applyAlignment="1" applyProtection="1">
      <alignment horizontal="center" vertical="center"/>
      <protection hidden="1"/>
    </xf>
    <xf numFmtId="0" fontId="11" fillId="10" borderId="7" xfId="6" applyFont="1" applyFill="1" applyBorder="1" applyAlignment="1" applyProtection="1">
      <alignment horizontal="center" vertical="center"/>
      <protection hidden="1"/>
    </xf>
    <xf numFmtId="0" fontId="16" fillId="8" borderId="7" xfId="6" applyFont="1" applyFill="1" applyBorder="1" applyAlignment="1" applyProtection="1">
      <alignment horizontal="center" vertical="center"/>
      <protection hidden="1"/>
    </xf>
    <xf numFmtId="0" fontId="11" fillId="8" borderId="15" xfId="6" applyFont="1" applyFill="1" applyBorder="1" applyAlignment="1" applyProtection="1">
      <alignment horizontal="center" vertical="center"/>
      <protection hidden="1"/>
    </xf>
    <xf numFmtId="2" fontId="11" fillId="8" borderId="16" xfId="6" applyNumberFormat="1" applyFont="1" applyFill="1" applyBorder="1" applyAlignment="1" applyProtection="1">
      <alignment horizontal="center" vertical="center"/>
      <protection hidden="1"/>
    </xf>
    <xf numFmtId="0" fontId="11" fillId="8" borderId="16" xfId="6" applyFont="1" applyFill="1" applyBorder="1" applyAlignment="1" applyProtection="1">
      <alignment horizontal="center" vertical="center"/>
      <protection hidden="1"/>
    </xf>
    <xf numFmtId="0" fontId="16" fillId="11" borderId="16" xfId="6" applyFont="1" applyFill="1" applyBorder="1" applyAlignment="1" applyProtection="1">
      <alignment horizontal="center" vertical="center"/>
      <protection hidden="1"/>
    </xf>
    <xf numFmtId="0" fontId="16" fillId="11" borderId="1" xfId="6" applyFont="1" applyFill="1" applyBorder="1" applyAlignment="1" applyProtection="1">
      <alignment horizontal="center" vertical="center"/>
      <protection hidden="1"/>
    </xf>
    <xf numFmtId="0" fontId="11" fillId="11" borderId="7" xfId="6" applyFont="1" applyFill="1" applyBorder="1" applyAlignment="1" applyProtection="1">
      <alignment horizontal="center" vertical="center"/>
      <protection hidden="1"/>
    </xf>
    <xf numFmtId="0" fontId="16" fillId="11" borderId="7" xfId="6" applyFont="1" applyFill="1" applyBorder="1" applyAlignment="1" applyProtection="1">
      <alignment horizontal="center" vertical="center"/>
      <protection hidden="1"/>
    </xf>
    <xf numFmtId="0" fontId="16" fillId="2" borderId="38" xfId="6" applyFont="1" applyFill="1" applyBorder="1" applyAlignment="1" applyProtection="1">
      <alignment horizontal="center" vertical="center" wrapText="1"/>
      <protection hidden="1"/>
    </xf>
    <xf numFmtId="0" fontId="16" fillId="2" borderId="39" xfId="6" applyFont="1" applyFill="1" applyBorder="1" applyAlignment="1" applyProtection="1">
      <alignment horizontal="center" vertical="center" wrapText="1"/>
      <protection hidden="1"/>
    </xf>
    <xf numFmtId="0" fontId="25" fillId="0" borderId="1" xfId="0" applyFont="1" applyBorder="1" applyAlignment="1">
      <alignment horizontal="center" vertical="center" wrapText="1"/>
    </xf>
    <xf numFmtId="0" fontId="25" fillId="0" borderId="1" xfId="0" applyFont="1" applyBorder="1" applyAlignment="1">
      <alignment horizontal="right" vertical="center" wrapText="1"/>
    </xf>
    <xf numFmtId="0" fontId="25" fillId="3" borderId="1" xfId="0" applyFont="1" applyFill="1" applyBorder="1" applyAlignment="1" applyProtection="1">
      <alignment horizontal="center" vertical="center"/>
      <protection locked="0"/>
    </xf>
    <xf numFmtId="165" fontId="25" fillId="0" borderId="1" xfId="0" applyNumberFormat="1" applyFont="1" applyBorder="1" applyAlignment="1">
      <alignment horizontal="center" vertical="center" wrapText="1"/>
    </xf>
    <xf numFmtId="12" fontId="25" fillId="0" borderId="1" xfId="8" applyNumberFormat="1" applyFont="1" applyBorder="1" applyAlignment="1">
      <alignment horizontal="center" vertical="center" wrapText="1"/>
    </xf>
    <xf numFmtId="0" fontId="25" fillId="3" borderId="1" xfId="0" applyFont="1" applyFill="1" applyBorder="1" applyAlignment="1">
      <alignment horizontal="center" vertical="center" wrapText="1"/>
    </xf>
    <xf numFmtId="13" fontId="25" fillId="0" borderId="1" xfId="0" applyNumberFormat="1" applyFont="1" applyBorder="1" applyAlignment="1">
      <alignment horizontal="center" vertical="center" wrapText="1"/>
    </xf>
    <xf numFmtId="0" fontId="25" fillId="0" borderId="1" xfId="6" applyFont="1" applyBorder="1" applyAlignment="1" applyProtection="1">
      <alignment horizontal="center" vertical="center" wrapText="1"/>
      <protection hidden="1"/>
    </xf>
    <xf numFmtId="165" fontId="25" fillId="0" borderId="1" xfId="0" quotePrefix="1" applyNumberFormat="1" applyFont="1" applyBorder="1" applyAlignment="1">
      <alignment horizontal="center" vertical="center" wrapText="1"/>
    </xf>
    <xf numFmtId="0" fontId="17" fillId="3" borderId="15" xfId="0" applyFont="1" applyFill="1" applyBorder="1" applyAlignment="1" applyProtection="1">
      <alignment horizontal="center" vertical="center" wrapText="1"/>
      <protection locked="0"/>
    </xf>
    <xf numFmtId="0" fontId="11" fillId="3" borderId="44" xfId="0" applyFont="1" applyFill="1" applyBorder="1" applyAlignment="1" applyProtection="1">
      <alignment horizontal="center" vertical="center"/>
      <protection locked="0"/>
    </xf>
    <xf numFmtId="0" fontId="17" fillId="3" borderId="16" xfId="0" applyFont="1" applyFill="1" applyBorder="1" applyAlignment="1" applyProtection="1">
      <alignment horizontal="center" vertical="center" wrapText="1"/>
      <protection locked="0"/>
    </xf>
    <xf numFmtId="0" fontId="11" fillId="3" borderId="16" xfId="1"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17" fillId="3" borderId="41" xfId="0" applyFont="1" applyFill="1" applyBorder="1" applyAlignment="1" applyProtection="1">
      <alignment horizontal="center" vertical="center" wrapText="1"/>
      <protection locked="0"/>
    </xf>
    <xf numFmtId="0" fontId="17" fillId="3" borderId="19" xfId="0" applyFont="1" applyFill="1" applyBorder="1" applyAlignment="1" applyProtection="1">
      <alignment horizontal="center" vertical="center" wrapText="1"/>
      <protection locked="0"/>
    </xf>
    <xf numFmtId="0" fontId="30" fillId="0" borderId="0" xfId="0" applyFont="1" applyAlignment="1" applyProtection="1">
      <alignment horizontal="center" vertical="center"/>
      <protection locked="0"/>
    </xf>
    <xf numFmtId="0" fontId="29" fillId="3" borderId="1" xfId="0" applyFont="1" applyFill="1" applyBorder="1" applyAlignment="1" applyProtection="1">
      <alignment horizontal="center" vertical="center" wrapText="1"/>
      <protection locked="0"/>
    </xf>
    <xf numFmtId="0" fontId="29" fillId="3" borderId="1" xfId="1" applyFont="1" applyFill="1" applyBorder="1" applyAlignment="1" applyProtection="1">
      <alignment horizontal="center" vertical="center" wrapText="1"/>
      <protection locked="0"/>
    </xf>
    <xf numFmtId="0" fontId="31" fillId="3" borderId="1" xfId="1" applyFont="1" applyFill="1" applyBorder="1" applyAlignment="1" applyProtection="1">
      <alignment horizontal="center" vertical="center" wrapText="1"/>
      <protection locked="0"/>
    </xf>
    <xf numFmtId="0" fontId="29" fillId="3" borderId="5" xfId="0" applyFont="1" applyFill="1" applyBorder="1" applyAlignment="1" applyProtection="1">
      <alignment horizontal="center" vertical="center" wrapText="1"/>
      <protection locked="0"/>
    </xf>
    <xf numFmtId="0" fontId="31" fillId="3" borderId="1" xfId="0" applyFont="1" applyFill="1" applyBorder="1" applyAlignment="1" applyProtection="1">
      <alignment horizontal="center" vertical="center" wrapText="1"/>
      <protection locked="0"/>
    </xf>
    <xf numFmtId="0" fontId="31" fillId="0" borderId="1" xfId="0" applyFont="1" applyBorder="1" applyAlignment="1" applyProtection="1">
      <alignment horizontal="center" vertical="center" wrapText="1"/>
      <protection locked="0"/>
    </xf>
    <xf numFmtId="0" fontId="17" fillId="12" borderId="1" xfId="0" applyFont="1" applyFill="1" applyBorder="1" applyAlignment="1" applyProtection="1">
      <alignment horizontal="center" vertical="center" wrapText="1"/>
      <protection locked="0"/>
    </xf>
    <xf numFmtId="14" fontId="17" fillId="3" borderId="5" xfId="0" applyNumberFormat="1" applyFont="1" applyFill="1" applyBorder="1" applyAlignment="1" applyProtection="1">
      <alignment horizontal="center" vertical="center" wrapText="1"/>
      <protection locked="0"/>
    </xf>
    <xf numFmtId="14" fontId="9" fillId="3" borderId="30" xfId="0" applyNumberFormat="1"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17" fillId="0" borderId="11" xfId="0" applyFont="1" applyBorder="1" applyAlignment="1" applyProtection="1">
      <alignment horizontal="center" vertical="center" wrapText="1"/>
      <protection hidden="1"/>
    </xf>
    <xf numFmtId="0" fontId="11" fillId="0" borderId="1" xfId="1" applyFont="1" applyBorder="1" applyAlignment="1" applyProtection="1">
      <alignment horizontal="center" vertical="center" wrapText="1"/>
      <protection hidden="1"/>
    </xf>
    <xf numFmtId="0" fontId="17" fillId="0" borderId="14" xfId="0" applyFont="1" applyBorder="1" applyAlignment="1" applyProtection="1">
      <alignment horizontal="center" vertical="center" wrapText="1"/>
      <protection hidden="1"/>
    </xf>
    <xf numFmtId="0" fontId="17" fillId="0" borderId="11"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11" fillId="0" borderId="0" xfId="0" applyFont="1" applyProtection="1">
      <alignment vertical="center"/>
      <protection hidden="1"/>
    </xf>
    <xf numFmtId="0" fontId="11" fillId="0" borderId="0" xfId="0" applyFont="1" applyProtection="1">
      <alignment vertical="center"/>
      <protection locked="0"/>
    </xf>
    <xf numFmtId="0" fontId="32" fillId="0" borderId="0" xfId="0" applyFont="1" applyAlignment="1" applyProtection="1">
      <alignment horizontal="center" vertical="center" wrapText="1"/>
      <protection locked="0"/>
    </xf>
    <xf numFmtId="0" fontId="29" fillId="0" borderId="5" xfId="0" applyFont="1" applyBorder="1" applyAlignment="1" applyProtection="1">
      <alignment horizontal="center" vertical="center" wrapText="1"/>
      <protection locked="0"/>
    </xf>
    <xf numFmtId="0" fontId="17" fillId="3" borderId="1" xfId="0" applyNumberFormat="1"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14" fontId="11" fillId="3" borderId="11" xfId="0" applyNumberFormat="1" applyFont="1" applyFill="1" applyBorder="1" applyAlignment="1" applyProtection="1">
      <alignment horizontal="center" vertical="center" wrapText="1"/>
      <protection locked="0"/>
    </xf>
    <xf numFmtId="0" fontId="15" fillId="2" borderId="1" xfId="0" applyFont="1" applyFill="1" applyBorder="1" applyAlignment="1">
      <alignment horizontal="center" vertical="center"/>
    </xf>
    <xf numFmtId="0" fontId="15" fillId="2" borderId="6" xfId="0" applyFont="1" applyFill="1" applyBorder="1" applyAlignment="1">
      <alignment horizontal="center" vertical="center"/>
    </xf>
    <xf numFmtId="0" fontId="12" fillId="4" borderId="15"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5" fillId="2" borderId="20"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20"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4" xfId="0" applyFont="1" applyFill="1" applyBorder="1" applyAlignment="1">
      <alignment horizontal="center" vertical="center"/>
    </xf>
    <xf numFmtId="0" fontId="15" fillId="2" borderId="28" xfId="0" applyFont="1" applyFill="1" applyBorder="1" applyAlignment="1">
      <alignment horizontal="center" vertical="center"/>
    </xf>
    <xf numFmtId="0" fontId="15" fillId="2" borderId="1" xfId="0" applyFont="1" applyFill="1" applyBorder="1" applyAlignment="1">
      <alignment horizontal="center" vertical="center" wrapText="1"/>
    </xf>
    <xf numFmtId="0" fontId="12" fillId="4" borderId="24" xfId="0" applyFont="1" applyFill="1" applyBorder="1" applyAlignment="1">
      <alignment horizontal="center" vertical="center" wrapText="1"/>
    </xf>
    <xf numFmtId="0" fontId="12" fillId="4" borderId="22" xfId="0" applyFont="1" applyFill="1" applyBorder="1" applyAlignment="1">
      <alignment horizontal="center" vertical="center" wrapText="1"/>
    </xf>
    <xf numFmtId="0" fontId="12" fillId="4" borderId="23" xfId="0" applyFont="1" applyFill="1" applyBorder="1" applyAlignment="1">
      <alignment horizontal="center" vertical="center" wrapText="1"/>
    </xf>
    <xf numFmtId="0" fontId="12" fillId="4" borderId="24" xfId="0" applyFont="1" applyFill="1" applyBorder="1" applyAlignment="1">
      <alignment horizontal="center" vertical="center"/>
    </xf>
    <xf numFmtId="0" fontId="12" fillId="4" borderId="22" xfId="0" applyFont="1" applyFill="1" applyBorder="1" applyAlignment="1">
      <alignment horizontal="center" vertical="center"/>
    </xf>
    <xf numFmtId="0" fontId="12" fillId="4" borderId="26" xfId="0" applyFont="1" applyFill="1" applyBorder="1" applyAlignment="1">
      <alignment horizontal="center" vertical="center"/>
    </xf>
    <xf numFmtId="0" fontId="14" fillId="3" borderId="0" xfId="0" applyFont="1" applyFill="1" applyAlignment="1" applyProtection="1">
      <alignment horizontal="center" vertical="center"/>
      <protection locked="0"/>
    </xf>
    <xf numFmtId="0" fontId="22" fillId="3" borderId="2" xfId="0" applyFont="1" applyFill="1" applyBorder="1" applyAlignment="1" applyProtection="1">
      <alignment horizontal="center" vertical="center" wrapText="1"/>
      <protection hidden="1"/>
    </xf>
    <xf numFmtId="0" fontId="22" fillId="3" borderId="4" xfId="0" applyFont="1" applyFill="1" applyBorder="1" applyAlignment="1" applyProtection="1">
      <alignment horizontal="center" vertical="center" wrapText="1"/>
      <protection hidden="1"/>
    </xf>
    <xf numFmtId="0" fontId="20" fillId="4" borderId="2"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11" fillId="3" borderId="3"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6" fillId="2" borderId="18"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2" fillId="4" borderId="3"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7"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2" fillId="4" borderId="4"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1"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7"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4" xfId="0" applyFont="1" applyFill="1" applyBorder="1" applyAlignment="1">
      <alignment horizontal="center" vertical="center"/>
    </xf>
    <xf numFmtId="0" fontId="12" fillId="4" borderId="31" xfId="0" applyFont="1" applyFill="1" applyBorder="1" applyAlignment="1">
      <alignment horizontal="center" vertical="center" wrapText="1"/>
    </xf>
    <xf numFmtId="0" fontId="12" fillId="4" borderId="0" xfId="0" applyFont="1" applyFill="1" applyAlignment="1">
      <alignment horizontal="center" vertical="center" wrapText="1"/>
    </xf>
    <xf numFmtId="0" fontId="15" fillId="2" borderId="19" xfId="0" applyFont="1" applyFill="1" applyBorder="1" applyAlignment="1">
      <alignment horizontal="center" vertical="center"/>
    </xf>
    <xf numFmtId="0" fontId="15" fillId="2" borderId="17" xfId="0" applyFont="1" applyFill="1" applyBorder="1" applyAlignment="1">
      <alignment horizontal="center" vertical="center"/>
    </xf>
    <xf numFmtId="0" fontId="12" fillId="4" borderId="2" xfId="0" applyFont="1" applyFill="1" applyBorder="1" applyAlignment="1">
      <alignment horizontal="center" vertical="center"/>
    </xf>
    <xf numFmtId="164" fontId="11" fillId="3" borderId="2" xfId="0" applyNumberFormat="1" applyFont="1" applyFill="1" applyBorder="1" applyAlignment="1" applyProtection="1">
      <alignment horizontal="center" vertical="center"/>
      <protection locked="0"/>
    </xf>
    <xf numFmtId="164" fontId="11" fillId="3" borderId="3" xfId="0" applyNumberFormat="1" applyFont="1" applyFill="1" applyBorder="1" applyAlignment="1" applyProtection="1">
      <alignment horizontal="center" vertical="center"/>
      <protection locked="0"/>
    </xf>
    <xf numFmtId="164" fontId="11" fillId="3" borderId="4" xfId="0" applyNumberFormat="1" applyFont="1" applyFill="1" applyBorder="1" applyAlignment="1" applyProtection="1">
      <alignment horizontal="center" vertical="center"/>
      <protection locked="0"/>
    </xf>
    <xf numFmtId="0" fontId="15" fillId="2" borderId="5"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6" fillId="0" borderId="13" xfId="6" applyFont="1" applyBorder="1" applyAlignment="1" applyProtection="1">
      <alignment horizontal="center" vertical="center"/>
      <protection hidden="1"/>
    </xf>
    <xf numFmtId="0" fontId="16" fillId="0" borderId="33" xfId="6" applyFont="1" applyBorder="1" applyAlignment="1" applyProtection="1">
      <alignment horizontal="center" vertical="center"/>
      <protection hidden="1"/>
    </xf>
    <xf numFmtId="0" fontId="16" fillId="0" borderId="13" xfId="6" applyFont="1" applyBorder="1" applyAlignment="1" applyProtection="1">
      <alignment horizontal="left" vertical="center"/>
      <protection hidden="1"/>
    </xf>
    <xf numFmtId="0" fontId="16" fillId="0" borderId="34" xfId="6" applyFont="1" applyBorder="1" applyAlignment="1" applyProtection="1">
      <alignment horizontal="left" vertical="center"/>
      <protection hidden="1"/>
    </xf>
    <xf numFmtId="0" fontId="16" fillId="0" borderId="33" xfId="6" applyFont="1" applyBorder="1" applyAlignment="1" applyProtection="1">
      <alignment horizontal="left" vertical="center"/>
      <protection hidden="1"/>
    </xf>
    <xf numFmtId="0" fontId="11" fillId="0" borderId="13" xfId="6" applyFont="1" applyBorder="1" applyAlignment="1" applyProtection="1">
      <alignment horizontal="left" vertical="center" wrapText="1"/>
      <protection hidden="1"/>
    </xf>
    <xf numFmtId="0" fontId="11" fillId="0" borderId="34" xfId="6" applyFont="1" applyBorder="1" applyAlignment="1" applyProtection="1">
      <alignment horizontal="left" vertical="center" wrapText="1"/>
      <protection hidden="1"/>
    </xf>
    <xf numFmtId="0" fontId="11" fillId="0" borderId="33" xfId="6" applyFont="1" applyBorder="1" applyAlignment="1" applyProtection="1">
      <alignment horizontal="left" vertical="center" wrapText="1"/>
      <protection hidden="1"/>
    </xf>
    <xf numFmtId="0" fontId="14" fillId="3" borderId="0" xfId="6" applyFont="1" applyFill="1" applyAlignment="1" applyProtection="1">
      <alignment horizontal="center" vertical="center"/>
      <protection hidden="1"/>
    </xf>
    <xf numFmtId="0" fontId="14" fillId="3" borderId="32" xfId="6" applyFont="1" applyFill="1" applyBorder="1" applyAlignment="1" applyProtection="1">
      <alignment horizontal="center" vertical="center"/>
      <protection hidden="1"/>
    </xf>
    <xf numFmtId="0" fontId="8" fillId="5" borderId="13" xfId="6" applyFont="1" applyFill="1" applyBorder="1" applyAlignment="1" applyProtection="1">
      <alignment horizontal="center" vertical="center"/>
      <protection hidden="1"/>
    </xf>
    <xf numFmtId="0" fontId="8" fillId="5" borderId="33" xfId="6" applyFont="1" applyFill="1" applyBorder="1" applyAlignment="1" applyProtection="1">
      <alignment horizontal="center" vertical="center"/>
      <protection hidden="1"/>
    </xf>
    <xf numFmtId="0" fontId="14" fillId="5" borderId="13" xfId="6" applyFont="1" applyFill="1" applyBorder="1" applyAlignment="1" applyProtection="1">
      <alignment horizontal="left" vertical="center"/>
      <protection hidden="1"/>
    </xf>
    <xf numFmtId="0" fontId="14" fillId="5" borderId="34" xfId="6" applyFont="1" applyFill="1" applyBorder="1" applyAlignment="1" applyProtection="1">
      <alignment horizontal="left" vertical="center"/>
      <protection hidden="1"/>
    </xf>
    <xf numFmtId="0" fontId="14" fillId="5" borderId="33" xfId="6" applyFont="1" applyFill="1" applyBorder="1" applyAlignment="1" applyProtection="1">
      <alignment horizontal="left" vertical="center"/>
      <protection hidden="1"/>
    </xf>
    <xf numFmtId="0" fontId="14" fillId="5" borderId="13" xfId="6" applyFont="1" applyFill="1" applyBorder="1" applyAlignment="1" applyProtection="1">
      <alignment horizontal="center" vertical="center"/>
      <protection hidden="1"/>
    </xf>
    <xf numFmtId="0" fontId="14" fillId="5" borderId="34" xfId="6" applyFont="1" applyFill="1" applyBorder="1" applyAlignment="1" applyProtection="1">
      <alignment horizontal="center" vertical="center"/>
      <protection hidden="1"/>
    </xf>
    <xf numFmtId="0" fontId="14" fillId="5" borderId="33" xfId="6" applyFont="1" applyFill="1" applyBorder="1" applyAlignment="1" applyProtection="1">
      <alignment horizontal="center" vertical="center"/>
      <protection hidden="1"/>
    </xf>
    <xf numFmtId="0" fontId="16" fillId="3" borderId="13" xfId="6" applyFont="1" applyFill="1" applyBorder="1" applyAlignment="1" applyProtection="1">
      <alignment horizontal="center" vertical="center"/>
      <protection hidden="1"/>
    </xf>
    <xf numFmtId="0" fontId="16" fillId="3" borderId="33" xfId="6" applyFont="1" applyFill="1" applyBorder="1" applyAlignment="1" applyProtection="1">
      <alignment horizontal="center" vertical="center"/>
      <protection hidden="1"/>
    </xf>
    <xf numFmtId="0" fontId="16" fillId="3" borderId="13" xfId="6" applyFont="1" applyFill="1" applyBorder="1" applyAlignment="1" applyProtection="1">
      <alignment horizontal="left" vertical="center"/>
      <protection hidden="1"/>
    </xf>
    <xf numFmtId="0" fontId="16" fillId="3" borderId="34" xfId="6" applyFont="1" applyFill="1" applyBorder="1" applyAlignment="1" applyProtection="1">
      <alignment horizontal="left" vertical="center"/>
      <protection hidden="1"/>
    </xf>
    <xf numFmtId="0" fontId="16" fillId="3" borderId="33" xfId="6" applyFont="1" applyFill="1" applyBorder="1" applyAlignment="1" applyProtection="1">
      <alignment horizontal="left" vertical="center"/>
      <protection hidden="1"/>
    </xf>
    <xf numFmtId="0" fontId="11" fillId="3" borderId="13" xfId="6" applyFont="1" applyFill="1" applyBorder="1" applyAlignment="1" applyProtection="1">
      <alignment horizontal="left" vertical="center" wrapText="1"/>
      <protection hidden="1"/>
    </xf>
    <xf numFmtId="0" fontId="11" fillId="3" borderId="34" xfId="6" applyFont="1" applyFill="1" applyBorder="1" applyAlignment="1" applyProtection="1">
      <alignment horizontal="left" vertical="center" wrapText="1"/>
      <protection hidden="1"/>
    </xf>
    <xf numFmtId="0" fontId="11" fillId="3" borderId="33" xfId="6" applyFont="1" applyFill="1" applyBorder="1" applyAlignment="1" applyProtection="1">
      <alignment horizontal="left" vertical="center" wrapText="1"/>
      <protection hidden="1"/>
    </xf>
    <xf numFmtId="0" fontId="16" fillId="6" borderId="13" xfId="6" applyFont="1" applyFill="1" applyBorder="1" applyAlignment="1" applyProtection="1">
      <alignment horizontal="center" vertical="center"/>
      <protection hidden="1"/>
    </xf>
    <xf numFmtId="0" fontId="16" fillId="6" borderId="33" xfId="6" applyFont="1" applyFill="1" applyBorder="1" applyAlignment="1" applyProtection="1">
      <alignment horizontal="center" vertical="center"/>
      <protection hidden="1"/>
    </xf>
    <xf numFmtId="0" fontId="16" fillId="6" borderId="13" xfId="6" applyFont="1" applyFill="1" applyBorder="1" applyAlignment="1" applyProtection="1">
      <alignment horizontal="left" vertical="center" wrapText="1"/>
      <protection hidden="1"/>
    </xf>
    <xf numFmtId="0" fontId="16" fillId="6" borderId="34" xfId="6" applyFont="1" applyFill="1" applyBorder="1" applyAlignment="1" applyProtection="1">
      <alignment horizontal="left" vertical="center" wrapText="1"/>
      <protection hidden="1"/>
    </xf>
    <xf numFmtId="0" fontId="16" fillId="6" borderId="33" xfId="6" applyFont="1" applyFill="1" applyBorder="1" applyAlignment="1" applyProtection="1">
      <alignment horizontal="left" vertical="center" wrapText="1"/>
      <protection hidden="1"/>
    </xf>
    <xf numFmtId="0" fontId="11" fillId="6" borderId="13" xfId="6" applyFont="1" applyFill="1" applyBorder="1" applyAlignment="1" applyProtection="1">
      <alignment vertical="center" wrapText="1"/>
      <protection hidden="1"/>
    </xf>
    <xf numFmtId="0" fontId="11" fillId="6" borderId="34" xfId="6" applyFont="1" applyFill="1" applyBorder="1" applyAlignment="1" applyProtection="1">
      <alignment vertical="center" wrapText="1"/>
      <protection hidden="1"/>
    </xf>
    <xf numFmtId="0" fontId="11" fillId="6" borderId="33" xfId="6" applyFont="1" applyFill="1" applyBorder="1" applyAlignment="1" applyProtection="1">
      <alignment vertical="center" wrapText="1"/>
      <protection hidden="1"/>
    </xf>
    <xf numFmtId="0" fontId="16" fillId="3" borderId="34" xfId="6" applyFont="1" applyFill="1" applyBorder="1" applyAlignment="1" applyProtection="1">
      <alignment horizontal="center" vertical="center"/>
      <protection hidden="1"/>
    </xf>
    <xf numFmtId="0" fontId="11" fillId="3" borderId="1" xfId="6" applyFont="1" applyFill="1" applyBorder="1" applyAlignment="1" applyProtection="1">
      <alignment horizontal="left" vertical="center" wrapText="1"/>
      <protection hidden="1"/>
    </xf>
    <xf numFmtId="0" fontId="16" fillId="3" borderId="37" xfId="6" applyFont="1" applyFill="1" applyBorder="1" applyAlignment="1" applyProtection="1">
      <alignment horizontal="left" vertical="center"/>
      <protection hidden="1"/>
    </xf>
    <xf numFmtId="0" fontId="16" fillId="3" borderId="0" xfId="6" applyFont="1" applyFill="1" applyAlignment="1" applyProtection="1">
      <alignment horizontal="left" vertical="center"/>
      <protection hidden="1"/>
    </xf>
    <xf numFmtId="0" fontId="16" fillId="3" borderId="10" xfId="6" applyFont="1" applyFill="1" applyBorder="1" applyAlignment="1" applyProtection="1">
      <alignment horizontal="left" vertical="center"/>
      <protection hidden="1"/>
    </xf>
    <xf numFmtId="0" fontId="16" fillId="3" borderId="12" xfId="6" applyFont="1" applyFill="1" applyBorder="1" applyAlignment="1" applyProtection="1">
      <alignment horizontal="left" vertical="center"/>
      <protection hidden="1"/>
    </xf>
    <xf numFmtId="0" fontId="16" fillId="3" borderId="35" xfId="6" applyFont="1" applyFill="1" applyBorder="1" applyAlignment="1" applyProtection="1">
      <alignment horizontal="center" vertical="center"/>
      <protection hidden="1"/>
    </xf>
    <xf numFmtId="0" fontId="16" fillId="3" borderId="36" xfId="6" applyFont="1" applyFill="1" applyBorder="1" applyAlignment="1" applyProtection="1">
      <alignment horizontal="center" vertical="center"/>
      <protection hidden="1"/>
    </xf>
    <xf numFmtId="0" fontId="16" fillId="3" borderId="37" xfId="6" applyFont="1" applyFill="1" applyBorder="1" applyAlignment="1" applyProtection="1">
      <alignment horizontal="center" vertical="center"/>
      <protection hidden="1"/>
    </xf>
    <xf numFmtId="0" fontId="16" fillId="3" borderId="32" xfId="6" applyFont="1" applyFill="1" applyBorder="1" applyAlignment="1" applyProtection="1">
      <alignment horizontal="center" vertical="center"/>
      <protection hidden="1"/>
    </xf>
    <xf numFmtId="0" fontId="16" fillId="3" borderId="10" xfId="6" applyFont="1" applyFill="1" applyBorder="1" applyAlignment="1" applyProtection="1">
      <alignment horizontal="center" vertical="center"/>
      <protection hidden="1"/>
    </xf>
    <xf numFmtId="0" fontId="16" fillId="3" borderId="11" xfId="6" applyFont="1" applyFill="1" applyBorder="1" applyAlignment="1" applyProtection="1">
      <alignment horizontal="center" vertical="center"/>
      <protection hidden="1"/>
    </xf>
    <xf numFmtId="0" fontId="16" fillId="3" borderId="1" xfId="6" applyFont="1" applyFill="1" applyBorder="1" applyAlignment="1" applyProtection="1">
      <alignment horizontal="left" vertical="center"/>
      <protection hidden="1"/>
    </xf>
    <xf numFmtId="0" fontId="16" fillId="6" borderId="35" xfId="6" applyFont="1" applyFill="1" applyBorder="1" applyAlignment="1" applyProtection="1">
      <alignment horizontal="left" vertical="center" wrapText="1"/>
      <protection hidden="1"/>
    </xf>
    <xf numFmtId="0" fontId="16" fillId="6" borderId="9" xfId="6" applyFont="1" applyFill="1" applyBorder="1" applyAlignment="1" applyProtection="1">
      <alignment horizontal="left" vertical="center" wrapText="1"/>
      <protection hidden="1"/>
    </xf>
    <xf numFmtId="0" fontId="16" fillId="6" borderId="36" xfId="6" applyFont="1" applyFill="1" applyBorder="1" applyAlignment="1" applyProtection="1">
      <alignment horizontal="left" vertical="center" wrapText="1"/>
      <protection hidden="1"/>
    </xf>
    <xf numFmtId="0" fontId="16" fillId="0" borderId="35" xfId="6" applyFont="1" applyBorder="1" applyAlignment="1" applyProtection="1">
      <alignment horizontal="center" vertical="center"/>
      <protection hidden="1"/>
    </xf>
    <xf numFmtId="0" fontId="16" fillId="0" borderId="9" xfId="6" applyFont="1" applyBorder="1" applyAlignment="1" applyProtection="1">
      <alignment horizontal="center" vertical="center"/>
      <protection hidden="1"/>
    </xf>
    <xf numFmtId="0" fontId="16" fillId="0" borderId="37" xfId="6" applyFont="1" applyBorder="1" applyAlignment="1" applyProtection="1">
      <alignment horizontal="center" vertical="center"/>
      <protection hidden="1"/>
    </xf>
    <xf numFmtId="0" fontId="16" fillId="0" borderId="0" xfId="6" applyFont="1" applyAlignment="1" applyProtection="1">
      <alignment horizontal="center" vertical="center"/>
      <protection hidden="1"/>
    </xf>
    <xf numFmtId="0" fontId="16" fillId="0" borderId="10" xfId="6" applyFont="1" applyBorder="1" applyAlignment="1" applyProtection="1">
      <alignment horizontal="center" vertical="center"/>
      <protection hidden="1"/>
    </xf>
    <xf numFmtId="0" fontId="16" fillId="0" borderId="12" xfId="6" applyFont="1" applyBorder="1" applyAlignment="1" applyProtection="1">
      <alignment horizontal="center" vertical="center"/>
      <protection hidden="1"/>
    </xf>
    <xf numFmtId="0" fontId="16" fillId="3" borderId="35" xfId="6" applyFont="1" applyFill="1" applyBorder="1" applyAlignment="1" applyProtection="1">
      <alignment horizontal="left" vertical="center"/>
      <protection hidden="1"/>
    </xf>
    <xf numFmtId="0" fontId="16" fillId="3" borderId="9" xfId="6" applyFont="1" applyFill="1" applyBorder="1" applyAlignment="1" applyProtection="1">
      <alignment horizontal="left" vertical="center"/>
      <protection hidden="1"/>
    </xf>
    <xf numFmtId="0" fontId="16" fillId="3" borderId="36" xfId="6" applyFont="1" applyFill="1" applyBorder="1" applyAlignment="1" applyProtection="1">
      <alignment horizontal="left" vertical="center"/>
      <protection hidden="1"/>
    </xf>
    <xf numFmtId="0" fontId="16" fillId="3" borderId="32" xfId="6" applyFont="1" applyFill="1" applyBorder="1" applyAlignment="1" applyProtection="1">
      <alignment horizontal="left" vertical="center"/>
      <protection hidden="1"/>
    </xf>
    <xf numFmtId="0" fontId="11" fillId="6" borderId="35" xfId="6" applyFont="1" applyFill="1" applyBorder="1" applyAlignment="1" applyProtection="1">
      <alignment vertical="center" wrapText="1"/>
      <protection hidden="1"/>
    </xf>
    <xf numFmtId="0" fontId="11" fillId="6" borderId="9" xfId="6" applyFont="1" applyFill="1" applyBorder="1" applyAlignment="1" applyProtection="1">
      <alignment vertical="center" wrapText="1"/>
      <protection hidden="1"/>
    </xf>
    <xf numFmtId="0" fontId="11" fillId="6" borderId="36" xfId="6" applyFont="1" applyFill="1" applyBorder="1" applyAlignment="1" applyProtection="1">
      <alignment vertical="center" wrapText="1"/>
      <protection hidden="1"/>
    </xf>
    <xf numFmtId="0" fontId="16" fillId="3" borderId="9" xfId="6" applyFont="1" applyFill="1" applyBorder="1" applyAlignment="1" applyProtection="1">
      <alignment horizontal="center" vertical="center"/>
      <protection hidden="1"/>
    </xf>
    <xf numFmtId="0" fontId="16" fillId="3" borderId="11" xfId="6" applyFont="1" applyFill="1" applyBorder="1" applyAlignment="1" applyProtection="1">
      <alignment horizontal="left" vertical="center"/>
      <protection hidden="1"/>
    </xf>
    <xf numFmtId="0" fontId="16" fillId="0" borderId="10" xfId="6" applyFont="1" applyBorder="1" applyAlignment="1" applyProtection="1">
      <alignment horizontal="left" vertical="center"/>
      <protection hidden="1"/>
    </xf>
    <xf numFmtId="0" fontId="16" fillId="0" borderId="12" xfId="6" applyFont="1" applyBorder="1" applyAlignment="1" applyProtection="1">
      <alignment horizontal="left" vertical="center"/>
      <protection hidden="1"/>
    </xf>
    <xf numFmtId="0" fontId="16" fillId="0" borderId="11" xfId="6" applyFont="1" applyBorder="1" applyAlignment="1" applyProtection="1">
      <alignment horizontal="left" vertical="center"/>
      <protection hidden="1"/>
    </xf>
    <xf numFmtId="0" fontId="11" fillId="3" borderId="37" xfId="6" applyFont="1" applyFill="1" applyBorder="1" applyAlignment="1" applyProtection="1">
      <alignment horizontal="left" vertical="center" wrapText="1"/>
      <protection hidden="1"/>
    </xf>
    <xf numFmtId="0" fontId="11" fillId="3" borderId="0" xfId="6" applyFont="1" applyFill="1" applyAlignment="1" applyProtection="1">
      <alignment horizontal="left" vertical="center" wrapText="1"/>
      <protection hidden="1"/>
    </xf>
    <xf numFmtId="0" fontId="11" fillId="3" borderId="32" xfId="6" applyFont="1" applyFill="1" applyBorder="1" applyAlignment="1" applyProtection="1">
      <alignment horizontal="left" vertical="center" wrapText="1"/>
      <protection hidden="1"/>
    </xf>
    <xf numFmtId="0" fontId="11" fillId="3" borderId="13" xfId="6" applyFont="1" applyFill="1" applyBorder="1" applyAlignment="1" applyProtection="1">
      <alignment horizontal="left" vertical="top" wrapText="1"/>
      <protection hidden="1"/>
    </xf>
    <xf numFmtId="0" fontId="11" fillId="3" borderId="34" xfId="6" applyFont="1" applyFill="1" applyBorder="1" applyAlignment="1" applyProtection="1">
      <alignment horizontal="left" vertical="top" wrapText="1"/>
      <protection hidden="1"/>
    </xf>
    <xf numFmtId="0" fontId="11" fillId="3" borderId="33" xfId="6" applyFont="1" applyFill="1" applyBorder="1" applyAlignment="1" applyProtection="1">
      <alignment horizontal="left" vertical="top" wrapText="1"/>
      <protection hidden="1"/>
    </xf>
    <xf numFmtId="0" fontId="11" fillId="3" borderId="18" xfId="6" applyFont="1" applyFill="1" applyBorder="1" applyAlignment="1" applyProtection="1">
      <alignment horizontal="left" vertical="center" wrapText="1"/>
      <protection hidden="1"/>
    </xf>
    <xf numFmtId="0" fontId="11" fillId="3" borderId="10" xfId="6" applyFont="1" applyFill="1" applyBorder="1" applyAlignment="1" applyProtection="1">
      <alignment horizontal="left" vertical="center" wrapText="1"/>
      <protection hidden="1"/>
    </xf>
    <xf numFmtId="0" fontId="11" fillId="3" borderId="12" xfId="6" applyFont="1" applyFill="1" applyBorder="1" applyAlignment="1" applyProtection="1">
      <alignment horizontal="left" vertical="center" wrapText="1"/>
      <protection hidden="1"/>
    </xf>
    <xf numFmtId="0" fontId="11" fillId="3" borderId="11" xfId="6" applyFont="1" applyFill="1" applyBorder="1" applyAlignment="1" applyProtection="1">
      <alignment horizontal="left" vertical="center" wrapText="1"/>
      <protection hidden="1"/>
    </xf>
    <xf numFmtId="0" fontId="16" fillId="3" borderId="1" xfId="6" applyFont="1" applyFill="1" applyBorder="1" applyAlignment="1" applyProtection="1">
      <alignment horizontal="center" vertical="center"/>
      <protection hidden="1"/>
    </xf>
    <xf numFmtId="0" fontId="11" fillId="3" borderId="35" xfId="6" applyFont="1" applyFill="1" applyBorder="1" applyAlignment="1" applyProtection="1">
      <alignment horizontal="left" vertical="center" wrapText="1"/>
      <protection hidden="1"/>
    </xf>
    <xf numFmtId="0" fontId="11" fillId="3" borderId="9" xfId="6" applyFont="1" applyFill="1" applyBorder="1" applyAlignment="1" applyProtection="1">
      <alignment horizontal="left" vertical="center" wrapText="1"/>
      <protection hidden="1"/>
    </xf>
    <xf numFmtId="0" fontId="11" fillId="3" borderId="36" xfId="6" applyFont="1" applyFill="1" applyBorder="1" applyAlignment="1" applyProtection="1">
      <alignment horizontal="left" vertical="center" wrapText="1"/>
      <protection hidden="1"/>
    </xf>
    <xf numFmtId="0" fontId="14" fillId="6" borderId="13" xfId="6" applyFont="1" applyFill="1" applyBorder="1" applyAlignment="1" applyProtection="1">
      <alignment horizontal="center" vertical="center"/>
      <protection hidden="1"/>
    </xf>
    <xf numFmtId="0" fontId="14" fillId="6" borderId="34" xfId="6" applyFont="1" applyFill="1" applyBorder="1" applyAlignment="1" applyProtection="1">
      <alignment horizontal="center" vertical="center"/>
      <protection hidden="1"/>
    </xf>
    <xf numFmtId="0" fontId="14" fillId="6" borderId="33" xfId="6" applyFont="1" applyFill="1" applyBorder="1" applyAlignment="1" applyProtection="1">
      <alignment horizontal="center" vertical="center"/>
      <protection hidden="1"/>
    </xf>
    <xf numFmtId="0" fontId="8" fillId="6" borderId="1" xfId="6" applyFont="1" applyFill="1" applyBorder="1" applyAlignment="1" applyProtection="1">
      <alignment horizontal="center" vertical="center" wrapText="1"/>
      <protection hidden="1"/>
    </xf>
    <xf numFmtId="0" fontId="8" fillId="6" borderId="13" xfId="6" applyFont="1" applyFill="1" applyBorder="1" applyAlignment="1" applyProtection="1">
      <alignment horizontal="center" vertical="center" wrapText="1"/>
      <protection hidden="1"/>
    </xf>
    <xf numFmtId="0" fontId="8" fillId="6" borderId="34" xfId="6" applyFont="1" applyFill="1" applyBorder="1" applyAlignment="1" applyProtection="1">
      <alignment horizontal="center" vertical="center" wrapText="1"/>
      <protection hidden="1"/>
    </xf>
    <xf numFmtId="0" fontId="8" fillId="6" borderId="33" xfId="6" applyFont="1" applyFill="1" applyBorder="1" applyAlignment="1" applyProtection="1">
      <alignment horizontal="center" vertical="center" wrapText="1"/>
      <protection hidden="1"/>
    </xf>
    <xf numFmtId="0" fontId="11" fillId="0" borderId="13" xfId="6" applyFont="1" applyBorder="1" applyAlignment="1" applyProtection="1">
      <alignment horizontal="center" vertical="center" wrapText="1"/>
      <protection hidden="1"/>
    </xf>
    <xf numFmtId="0" fontId="11" fillId="0" borderId="33" xfId="6" applyFont="1" applyBorder="1" applyAlignment="1" applyProtection="1">
      <alignment horizontal="center" vertical="center" wrapText="1"/>
      <protection hidden="1"/>
    </xf>
    <xf numFmtId="0" fontId="11" fillId="0" borderId="35" xfId="6" applyFont="1" applyBorder="1" applyAlignment="1" applyProtection="1">
      <alignment horizontal="center" vertical="center" wrapText="1"/>
      <protection hidden="1"/>
    </xf>
    <xf numFmtId="0" fontId="11" fillId="0" borderId="36" xfId="6" applyFont="1" applyBorder="1" applyAlignment="1" applyProtection="1">
      <alignment horizontal="center" vertical="center" wrapText="1"/>
      <protection hidden="1"/>
    </xf>
    <xf numFmtId="0" fontId="16" fillId="2" borderId="2" xfId="6" applyFont="1" applyFill="1" applyBorder="1" applyAlignment="1" applyProtection="1">
      <alignment horizontal="center" vertical="center"/>
      <protection hidden="1"/>
    </xf>
    <xf numFmtId="0" fontId="16" fillId="2" borderId="3" xfId="6" applyFont="1" applyFill="1" applyBorder="1" applyAlignment="1" applyProtection="1">
      <alignment horizontal="center" vertical="center"/>
      <protection hidden="1"/>
    </xf>
    <xf numFmtId="0" fontId="16" fillId="2" borderId="4" xfId="6" applyFont="1" applyFill="1" applyBorder="1" applyAlignment="1" applyProtection="1">
      <alignment horizontal="center" vertical="center"/>
      <protection hidden="1"/>
    </xf>
    <xf numFmtId="0" fontId="16" fillId="2" borderId="39" xfId="6" applyFont="1" applyFill="1" applyBorder="1" applyAlignment="1" applyProtection="1">
      <alignment horizontal="center" vertical="center" wrapText="1"/>
      <protection hidden="1"/>
    </xf>
    <xf numFmtId="0" fontId="16" fillId="2" borderId="40" xfId="6" applyFont="1" applyFill="1" applyBorder="1" applyAlignment="1" applyProtection="1">
      <alignment horizontal="center" vertical="center" wrapText="1"/>
      <protection hidden="1"/>
    </xf>
    <xf numFmtId="0" fontId="14" fillId="0" borderId="41" xfId="6" applyFont="1" applyBorder="1" applyAlignment="1" applyProtection="1">
      <alignment horizontal="center" vertical="center"/>
      <protection hidden="1"/>
    </xf>
    <xf numFmtId="0" fontId="14" fillId="0" borderId="6" xfId="6" applyFont="1" applyBorder="1" applyAlignment="1" applyProtection="1">
      <alignment horizontal="center" vertical="center"/>
      <protection hidden="1"/>
    </xf>
    <xf numFmtId="0" fontId="14" fillId="0" borderId="8" xfId="6" applyFont="1" applyBorder="1" applyAlignment="1" applyProtection="1">
      <alignment horizontal="center" vertical="center"/>
      <protection hidden="1"/>
    </xf>
    <xf numFmtId="0" fontId="14" fillId="0" borderId="42" xfId="6" applyFont="1" applyBorder="1" applyAlignment="1" applyProtection="1">
      <alignment horizontal="center" vertical="center"/>
      <protection hidden="1"/>
    </xf>
    <xf numFmtId="0" fontId="14" fillId="0" borderId="43" xfId="6" applyFont="1" applyBorder="1" applyAlignment="1" applyProtection="1">
      <alignment horizontal="center" vertical="center"/>
      <protection hidden="1"/>
    </xf>
    <xf numFmtId="0" fontId="14" fillId="0" borderId="40" xfId="6" applyFont="1" applyBorder="1" applyAlignment="1" applyProtection="1">
      <alignment horizontal="center" vertical="center"/>
      <protection hidden="1"/>
    </xf>
    <xf numFmtId="0" fontId="5" fillId="0" borderId="0" xfId="1" applyProtection="1">
      <protection hidden="1"/>
    </xf>
    <xf numFmtId="0" fontId="11" fillId="3" borderId="13" xfId="6" applyFont="1" applyFill="1" applyBorder="1" applyAlignment="1" applyProtection="1">
      <alignment horizontal="center" vertical="center" wrapText="1"/>
      <protection hidden="1"/>
    </xf>
    <xf numFmtId="0" fontId="11" fillId="3" borderId="33" xfId="6" applyFont="1" applyFill="1" applyBorder="1" applyAlignment="1" applyProtection="1">
      <alignment horizontal="center" vertical="center" wrapText="1"/>
      <protection hidden="1"/>
    </xf>
    <xf numFmtId="0" fontId="11" fillId="0" borderId="1" xfId="6" applyFont="1" applyBorder="1" applyAlignment="1" applyProtection="1">
      <alignment horizontal="center" vertical="center" wrapText="1"/>
      <protection hidden="1"/>
    </xf>
  </cellXfs>
  <cellStyles count="9">
    <cellStyle name="Normal" xfId="0" builtinId="0"/>
    <cellStyle name="Normal 2" xfId="1"/>
    <cellStyle name="Normal 3" xfId="4"/>
    <cellStyle name="Normal 3 2" xfId="7"/>
    <cellStyle name="Normal 4" xfId="2"/>
    <cellStyle name="Normal 5" xfId="5"/>
    <cellStyle name="Normal 6" xfId="6"/>
    <cellStyle name="Porcentaje" xfId="8" builtinId="5"/>
    <cellStyle name="TableStyleLight1 2" xfId="3"/>
  </cellStyles>
  <dxfs count="26">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theme="5"/>
        </patternFill>
      </fill>
    </dxf>
    <dxf>
      <fill>
        <patternFill>
          <bgColor rgb="FFFFC000"/>
        </patternFill>
      </fill>
    </dxf>
    <dxf>
      <fill>
        <patternFill>
          <bgColor rgb="FFC00000"/>
        </patternFill>
      </fill>
    </dxf>
    <dxf>
      <fill>
        <patternFill>
          <bgColor rgb="FF00B05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92D050"/>
      <rgbColor rgb="00FF9900"/>
      <rgbColor rgb="00F9CB9C"/>
      <rgbColor rgb="00FFFF00"/>
      <rgbColor rgb="00FFFFFF"/>
      <rgbColor rgb="00FFFF99"/>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66"/>
      <color rgb="FFE4E4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177208</xdr:colOff>
      <xdr:row>0</xdr:row>
      <xdr:rowOff>57396</xdr:rowOff>
    </xdr:from>
    <xdr:to>
      <xdr:col>2</xdr:col>
      <xdr:colOff>1501102</xdr:colOff>
      <xdr:row>3</xdr:row>
      <xdr:rowOff>292346</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5808" y="57396"/>
          <a:ext cx="1323894" cy="9493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167264</xdr:colOff>
      <xdr:row>0</xdr:row>
      <xdr:rowOff>47905</xdr:rowOff>
    </xdr:from>
    <xdr:to>
      <xdr:col>2</xdr:col>
      <xdr:colOff>859235</xdr:colOff>
      <xdr:row>3</xdr:row>
      <xdr:rowOff>183917</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7264" y="47905"/>
          <a:ext cx="1072971" cy="7789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28576</xdr:colOff>
      <xdr:row>0</xdr:row>
      <xdr:rowOff>93502</xdr:rowOff>
    </xdr:from>
    <xdr:to>
      <xdr:col>3</xdr:col>
      <xdr:colOff>104776</xdr:colOff>
      <xdr:row>4</xdr:row>
      <xdr:rowOff>152400</xdr:rowOff>
    </xdr:to>
    <xdr:pic>
      <xdr:nvPicPr>
        <xdr:cNvPr id="2" name="1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6" y="93502"/>
          <a:ext cx="1295400" cy="82089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rboleda\Desktop\plantilla%20activos%20de%20inform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Usuario%20UTP\Desktop\Formato%20Riesgos-SGC-FOR-011-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Inventario de Activos"/>
      <sheetName val="02-Clasific. Activos Inform. "/>
    </sheetNames>
    <sheetDataSet>
      <sheetData sheetId="0">
        <row r="9">
          <cell r="DC9" t="str">
            <v>Admisiones, Registro y Control Académico</v>
          </cell>
        </row>
        <row r="10">
          <cell r="DC10" t="str">
            <v>Biblioteca e Información Científica</v>
          </cell>
        </row>
        <row r="11">
          <cell r="DC11" t="str">
            <v>Control Interno</v>
          </cell>
        </row>
        <row r="12">
          <cell r="DC12" t="str">
            <v xml:space="preserve">Control Interno Disciplinario </v>
          </cell>
        </row>
        <row r="13">
          <cell r="DC13" t="str">
            <v>Facultad de Bellas Artes y Humanidades</v>
          </cell>
        </row>
        <row r="14">
          <cell r="DC14" t="str">
            <v>Facultad de Ciencias Agrarias y Agroindustria</v>
          </cell>
        </row>
        <row r="15">
          <cell r="DC15" t="str">
            <v>Facultad de Ciencias Ambientales</v>
          </cell>
        </row>
        <row r="16">
          <cell r="DC16" t="str">
            <v>Facultad de Ciencias Básicas</v>
          </cell>
        </row>
        <row r="17">
          <cell r="DC17" t="str">
            <v>Facultad de Ciencias de la Educación</v>
          </cell>
        </row>
        <row r="18">
          <cell r="DC18" t="str">
            <v>Facultad de Ciencias Empresariales</v>
          </cell>
        </row>
        <row r="19">
          <cell r="DC19" t="str">
            <v>Facultad de Ciencias de la Salud</v>
          </cell>
        </row>
        <row r="20">
          <cell r="DC20" t="str">
            <v>Facultad de Ingenierías</v>
          </cell>
        </row>
        <row r="21">
          <cell r="DC21" t="str">
            <v>Facultad de Ingeniería Mecánica</v>
          </cell>
        </row>
        <row r="22">
          <cell r="DC22" t="str">
            <v>Facultad de Tecnologías</v>
          </cell>
        </row>
        <row r="23">
          <cell r="DC23" t="str">
            <v>Gestión de documentos</v>
          </cell>
        </row>
        <row r="24">
          <cell r="DC24" t="str">
            <v>Gestión Financiera</v>
          </cell>
        </row>
        <row r="25">
          <cell r="DC25" t="str">
            <v>Gestión de Servicios Institucionales</v>
          </cell>
        </row>
        <row r="26">
          <cell r="DC26" t="str">
            <v>Gestión del Talento Humano</v>
          </cell>
        </row>
        <row r="27">
          <cell r="DC27" t="str">
            <v>Gestión de Tecnologías Informáticas y Sistemas de Información</v>
          </cell>
        </row>
        <row r="28">
          <cell r="DC28" t="str">
            <v>Jurídica</v>
          </cell>
        </row>
        <row r="29">
          <cell r="DC29" t="str">
            <v>Planeación</v>
          </cell>
        </row>
        <row r="30">
          <cell r="DC30" t="str">
            <v xml:space="preserve">Rectoría </v>
          </cell>
        </row>
        <row r="31">
          <cell r="DC31" t="str">
            <v>Rectoría - Comunicaciones</v>
          </cell>
        </row>
        <row r="32">
          <cell r="DC32" t="str">
            <v>Recursos Informáticos y Educativos</v>
          </cell>
        </row>
        <row r="33">
          <cell r="DC33" t="str">
            <v>Relaciones Internacionales</v>
          </cell>
        </row>
        <row r="34">
          <cell r="DC34" t="str">
            <v>Secretaría General</v>
          </cell>
        </row>
        <row r="35">
          <cell r="DC35" t="str">
            <v>Sistema Integral de Gestión</v>
          </cell>
        </row>
        <row r="36">
          <cell r="DC36" t="str">
            <v>Vicerrectoría Académica</v>
          </cell>
        </row>
        <row r="37">
          <cell r="DC37" t="str">
            <v>Vicerrectoría Académica - Univirtual</v>
          </cell>
        </row>
        <row r="38">
          <cell r="DC38" t="str">
            <v>Vicerrectoría Académica -Egresados</v>
          </cell>
        </row>
        <row r="39">
          <cell r="DC39" t="str">
            <v>Vicerrectoria Administrativa y Financiera</v>
          </cell>
        </row>
        <row r="40">
          <cell r="DC40" t="str">
            <v>Vicerrectoría Administrativa y Financiera - Jardín Botánico</v>
          </cell>
        </row>
        <row r="41">
          <cell r="DC41" t="str">
            <v>Vicerrectoría de Investigaciones, Innovación y Extensión</v>
          </cell>
        </row>
        <row r="42">
          <cell r="DC42" t="str">
            <v>Vicerrectoría de Responsabilidad Social y Bienestar Universitario</v>
          </cell>
        </row>
        <row r="43">
          <cell r="DC43" t="str">
            <v>Laboratorio de Genética Médica</v>
          </cell>
        </row>
        <row r="44">
          <cell r="DC44" t="str">
            <v>Laboratorio de Aguas y Alimentos</v>
          </cell>
        </row>
        <row r="45">
          <cell r="DC45" t="str">
            <v>Laboratorio de Química Ambiental</v>
          </cell>
        </row>
        <row r="46">
          <cell r="DC46" t="str">
            <v>Laboratorio de Ensayos a Equipos Acondicionadores de Aire</v>
          </cell>
        </row>
        <row r="47">
          <cell r="DC47" t="str">
            <v>Laboratorio de Ensayos no Destructivos</v>
          </cell>
        </row>
        <row r="48">
          <cell r="DC48" t="str">
            <v>Laboratorio de Metrología Dimensional</v>
          </cell>
        </row>
        <row r="49">
          <cell r="DC49" t="str">
            <v>Laboratorio de Metrología de Variables Eléctricas</v>
          </cell>
        </row>
        <row r="50">
          <cell r="DC50" t="str">
            <v>Grupo de Investigación en Agua y Saneamiento</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Mapa de riesgo"/>
      <sheetName val="02-Plan Contingencia"/>
      <sheetName val="03-Seguimiento"/>
      <sheetName val="Hoja1"/>
      <sheetName val="INSTRUCTIVO"/>
      <sheetName val="ESCALA"/>
    </sheetNames>
    <sheetDataSet>
      <sheetData sheetId="0">
        <row r="5">
          <cell r="A5" t="str">
            <v xml:space="preserve">PROCESO (Usuario Metodología)  </v>
          </cell>
        </row>
      </sheetData>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ER75"/>
  <sheetViews>
    <sheetView tabSelected="1" topLeftCell="B1" zoomScale="80" zoomScaleNormal="80" zoomScalePageLayoutView="90" workbookViewId="0">
      <selection activeCell="R13" sqref="R13"/>
    </sheetView>
  </sheetViews>
  <sheetFormatPr baseColWidth="10" defaultColWidth="11.42578125" defaultRowHeight="12.75" x14ac:dyDescent="0.2"/>
  <cols>
    <col min="1" max="1" width="4.42578125" style="1" hidden="1" customWidth="1"/>
    <col min="2" max="2" width="3.42578125" style="1" customWidth="1"/>
    <col min="3" max="3" width="27.85546875" style="1" customWidth="1"/>
    <col min="4" max="4" width="32.7109375" style="1" customWidth="1"/>
    <col min="5" max="5" width="18" style="1" customWidth="1"/>
    <col min="6" max="6" width="24" style="1" customWidth="1"/>
    <col min="7" max="7" width="14.140625" style="1" customWidth="1"/>
    <col min="8" max="8" width="19.42578125" style="1" customWidth="1"/>
    <col min="9" max="9" width="21.42578125" style="1" customWidth="1"/>
    <col min="10" max="10" width="19.85546875" style="1" customWidth="1"/>
    <col min="11" max="11" width="20.7109375" style="1" customWidth="1"/>
    <col min="12" max="12" width="24.28515625" style="1" customWidth="1"/>
    <col min="13" max="13" width="4.7109375" style="2" customWidth="1"/>
    <col min="14" max="14" width="16.7109375" style="2" customWidth="1"/>
    <col min="15" max="15" width="12.7109375" style="2" customWidth="1"/>
    <col min="16" max="16" width="4.85546875" style="2" customWidth="1"/>
    <col min="17" max="17" width="16.140625" style="2" customWidth="1"/>
    <col min="18" max="18" width="12.7109375" style="2" customWidth="1"/>
    <col min="19" max="19" width="4.7109375" style="2" customWidth="1"/>
    <col min="20" max="20" width="16" style="2" customWidth="1"/>
    <col min="21" max="21" width="6.42578125" style="2" customWidth="1"/>
    <col min="22" max="22" width="14" style="2" customWidth="1"/>
    <col min="23" max="146" width="11.42578125" style="1"/>
    <col min="147" max="147" width="37" style="1" hidden="1" customWidth="1"/>
    <col min="148" max="148" width="32" style="1" hidden="1" customWidth="1"/>
    <col min="149" max="16384" width="11.42578125" style="1"/>
  </cols>
  <sheetData>
    <row r="1" spans="1:148" ht="18.75" x14ac:dyDescent="0.2">
      <c r="B1" s="210" t="s">
        <v>3</v>
      </c>
      <c r="C1" s="210"/>
      <c r="D1" s="210"/>
      <c r="E1" s="210"/>
      <c r="F1" s="210"/>
      <c r="G1" s="210"/>
      <c r="H1" s="210"/>
      <c r="I1" s="210"/>
      <c r="J1" s="210"/>
      <c r="K1" s="154" t="s">
        <v>34</v>
      </c>
      <c r="L1" s="153" t="s">
        <v>42</v>
      </c>
      <c r="M1" s="6"/>
      <c r="N1" s="6"/>
      <c r="O1" s="6"/>
      <c r="P1" s="6"/>
      <c r="Q1" s="6"/>
      <c r="R1" s="6"/>
      <c r="S1" s="6"/>
      <c r="T1" s="6"/>
      <c r="U1" s="3"/>
    </row>
    <row r="2" spans="1:148" ht="18.75" x14ac:dyDescent="0.2">
      <c r="C2" s="6"/>
      <c r="D2" s="4"/>
      <c r="E2" s="4"/>
      <c r="F2" s="4"/>
      <c r="G2" s="4"/>
      <c r="H2" s="4"/>
      <c r="I2" s="4"/>
      <c r="J2" s="4"/>
      <c r="K2" s="154" t="s">
        <v>35</v>
      </c>
      <c r="L2" s="158">
        <v>3</v>
      </c>
      <c r="M2" s="4"/>
      <c r="N2" s="4"/>
      <c r="O2" s="4"/>
      <c r="P2" s="4"/>
      <c r="Q2" s="4"/>
      <c r="R2" s="4"/>
      <c r="S2" s="4"/>
      <c r="T2" s="4"/>
    </row>
    <row r="3" spans="1:148" ht="18.75" x14ac:dyDescent="0.2">
      <c r="B3" s="210" t="s">
        <v>41</v>
      </c>
      <c r="C3" s="210"/>
      <c r="D3" s="210"/>
      <c r="E3" s="210"/>
      <c r="F3" s="210"/>
      <c r="G3" s="210"/>
      <c r="H3" s="210"/>
      <c r="I3" s="210"/>
      <c r="J3" s="210"/>
      <c r="K3" s="154" t="s">
        <v>36</v>
      </c>
      <c r="L3" s="161">
        <v>43944</v>
      </c>
      <c r="M3" s="6"/>
      <c r="N3" s="6"/>
      <c r="O3" s="6"/>
      <c r="P3" s="6"/>
      <c r="Q3" s="6"/>
      <c r="R3" s="6"/>
      <c r="S3" s="6"/>
      <c r="T3" s="66"/>
      <c r="U3" s="66"/>
      <c r="V3" s="66"/>
      <c r="W3" s="66"/>
      <c r="X3" s="66"/>
      <c r="Y3" s="66"/>
      <c r="Z3" s="66"/>
      <c r="AA3" s="66"/>
      <c r="AB3" s="66"/>
      <c r="AC3" s="66"/>
      <c r="AD3" s="66"/>
      <c r="AE3" s="66"/>
      <c r="AF3" s="66"/>
      <c r="AG3" s="66"/>
      <c r="AH3" s="66"/>
    </row>
    <row r="4" spans="1:148" ht="25.5" customHeight="1" x14ac:dyDescent="0.2">
      <c r="K4" s="154" t="s">
        <v>37</v>
      </c>
      <c r="L4" s="159" t="s">
        <v>203</v>
      </c>
      <c r="P4" s="66"/>
      <c r="Q4" s="66"/>
      <c r="R4" s="66"/>
      <c r="S4" s="66"/>
      <c r="T4" s="66"/>
      <c r="U4" s="66"/>
      <c r="V4" s="66"/>
      <c r="W4" s="66"/>
      <c r="X4" s="66"/>
      <c r="Y4" s="66"/>
      <c r="Z4" s="66"/>
      <c r="AA4" s="66"/>
      <c r="AB4" s="66"/>
      <c r="AC4" s="66"/>
      <c r="AD4" s="66"/>
      <c r="AE4" s="66"/>
      <c r="AF4" s="66"/>
      <c r="AG4" s="66"/>
      <c r="AH4" s="66"/>
    </row>
    <row r="5" spans="1:148" hidden="1" x14ac:dyDescent="0.2"/>
    <row r="6" spans="1:148" ht="13.5" hidden="1" thickBot="1" x14ac:dyDescent="0.25"/>
    <row r="7" spans="1:148" ht="12.75" customHeight="1" thickBot="1" x14ac:dyDescent="0.25">
      <c r="K7" s="2"/>
      <c r="L7" s="2"/>
      <c r="P7" s="66"/>
      <c r="Q7" s="66"/>
      <c r="R7" s="66"/>
      <c r="S7" s="66"/>
      <c r="T7" s="66"/>
      <c r="U7" s="66"/>
      <c r="V7" s="66"/>
      <c r="W7" s="66"/>
      <c r="X7" s="66"/>
      <c r="Y7" s="66"/>
      <c r="Z7" s="66"/>
      <c r="AA7" s="66"/>
      <c r="AB7" s="66"/>
      <c r="AC7" s="66"/>
      <c r="AD7" s="66"/>
      <c r="AE7" s="66"/>
      <c r="AF7" s="66"/>
      <c r="AG7" s="66"/>
      <c r="AH7" s="66"/>
    </row>
    <row r="8" spans="1:148" ht="30.75" customHeight="1" thickBot="1" x14ac:dyDescent="0.25">
      <c r="B8" s="213" t="s">
        <v>43</v>
      </c>
      <c r="C8" s="214"/>
      <c r="D8" s="64" t="s">
        <v>81</v>
      </c>
      <c r="E8" s="67" t="s">
        <v>45</v>
      </c>
      <c r="F8" s="211" t="str">
        <f>IFERROR(VLOOKUP(D8,TABLA1,2,0),"")</f>
        <v>Direccionamiento institucional
Docencia
Bienestar institucional
Aseguramiento de la calidad institucional</v>
      </c>
      <c r="G8" s="212"/>
      <c r="H8" s="69" t="s">
        <v>47</v>
      </c>
      <c r="I8" s="215" t="s">
        <v>286</v>
      </c>
      <c r="J8" s="216"/>
      <c r="K8" s="69" t="s">
        <v>13</v>
      </c>
      <c r="L8" s="178">
        <v>45715</v>
      </c>
      <c r="M8" s="65"/>
      <c r="N8" s="65"/>
      <c r="O8" s="65"/>
      <c r="P8" s="66"/>
      <c r="Q8" s="74"/>
      <c r="R8" s="66"/>
      <c r="S8" s="66"/>
      <c r="T8" s="66"/>
      <c r="U8" s="66"/>
      <c r="V8" s="66"/>
      <c r="W8" s="66"/>
      <c r="X8" s="66"/>
      <c r="Y8" s="66"/>
      <c r="Z8" s="66"/>
      <c r="AA8" s="66"/>
      <c r="AB8" s="66"/>
      <c r="AC8" s="66"/>
      <c r="AD8" s="66"/>
      <c r="AE8" s="66"/>
      <c r="AF8" s="66"/>
      <c r="AG8" s="66"/>
      <c r="AH8" s="66"/>
      <c r="EQ8" s="60" t="s">
        <v>49</v>
      </c>
      <c r="ER8" s="60" t="s">
        <v>50</v>
      </c>
    </row>
    <row r="9" spans="1:148" s="7" customFormat="1" ht="17.25" customHeight="1" thickBot="1" x14ac:dyDescent="0.25">
      <c r="A9" s="8"/>
      <c r="B9" s="8"/>
      <c r="I9" s="8"/>
      <c r="J9" s="5"/>
      <c r="K9" s="5"/>
      <c r="L9" s="5"/>
      <c r="M9" s="5"/>
      <c r="N9" s="5"/>
      <c r="O9" s="5"/>
      <c r="P9" s="66"/>
      <c r="Q9" s="66"/>
      <c r="R9" s="66"/>
      <c r="S9" s="66"/>
      <c r="T9" s="66"/>
      <c r="U9" s="66"/>
      <c r="V9" s="66"/>
      <c r="W9" s="66"/>
      <c r="X9" s="66"/>
      <c r="Y9" s="66"/>
      <c r="Z9" s="66"/>
      <c r="AA9" s="66"/>
      <c r="AB9" s="66"/>
      <c r="AC9" s="66"/>
      <c r="AD9" s="66"/>
      <c r="AE9" s="66"/>
      <c r="AF9" s="66"/>
      <c r="AG9" s="66"/>
      <c r="AH9" s="66"/>
      <c r="EQ9" s="55" t="s">
        <v>51</v>
      </c>
      <c r="ER9" s="56" t="s">
        <v>46</v>
      </c>
    </row>
    <row r="10" spans="1:148" s="7" customFormat="1" ht="28.5" customHeight="1" x14ac:dyDescent="0.2">
      <c r="B10" s="195" t="s">
        <v>38</v>
      </c>
      <c r="C10" s="196"/>
      <c r="D10" s="196"/>
      <c r="E10" s="196"/>
      <c r="F10" s="196"/>
      <c r="G10" s="204" t="s">
        <v>39</v>
      </c>
      <c r="H10" s="205"/>
      <c r="I10" s="206"/>
      <c r="J10" s="207" t="s">
        <v>40</v>
      </c>
      <c r="K10" s="208"/>
      <c r="L10" s="209"/>
      <c r="P10" s="66"/>
      <c r="Q10" s="66"/>
      <c r="R10" s="66"/>
      <c r="S10" s="66"/>
      <c r="T10" s="66"/>
      <c r="U10" s="66"/>
      <c r="V10" s="66"/>
      <c r="W10" s="66"/>
      <c r="X10" s="66"/>
      <c r="Y10" s="66"/>
      <c r="Z10" s="66"/>
      <c r="AA10" s="66"/>
      <c r="AB10" s="66"/>
      <c r="AC10" s="66"/>
      <c r="AD10" s="66"/>
      <c r="AE10" s="66"/>
      <c r="AF10" s="66"/>
      <c r="AG10" s="66"/>
      <c r="AH10" s="66"/>
      <c r="EQ10" s="55" t="s">
        <v>52</v>
      </c>
      <c r="ER10" s="56" t="s">
        <v>46</v>
      </c>
    </row>
    <row r="11" spans="1:148" s="7" customFormat="1" ht="15.75" customHeight="1" x14ac:dyDescent="0.2">
      <c r="A11" s="22"/>
      <c r="B11" s="201" t="s">
        <v>9</v>
      </c>
      <c r="C11" s="193" t="s">
        <v>10</v>
      </c>
      <c r="D11" s="203" t="s">
        <v>5</v>
      </c>
      <c r="E11" s="203" t="s">
        <v>33</v>
      </c>
      <c r="F11" s="203" t="s">
        <v>48</v>
      </c>
      <c r="G11" s="197" t="s">
        <v>11</v>
      </c>
      <c r="H11" s="197" t="s">
        <v>17</v>
      </c>
      <c r="I11" s="199" t="s">
        <v>16</v>
      </c>
      <c r="J11" s="193" t="s">
        <v>29</v>
      </c>
      <c r="K11" s="193"/>
      <c r="L11" s="194"/>
      <c r="P11" s="66"/>
      <c r="Q11" s="66"/>
      <c r="R11" s="66"/>
      <c r="S11" s="66"/>
      <c r="T11" s="66"/>
      <c r="U11" s="66"/>
      <c r="V11" s="66"/>
      <c r="W11" s="66"/>
      <c r="X11" s="66"/>
      <c r="Y11" s="66"/>
      <c r="Z11" s="66"/>
      <c r="AA11" s="66"/>
      <c r="AB11" s="66"/>
      <c r="AC11" s="66"/>
      <c r="AD11" s="66"/>
      <c r="AE11" s="66"/>
      <c r="AF11" s="66"/>
      <c r="AG11" s="66"/>
      <c r="AH11" s="66"/>
      <c r="EQ11" s="55" t="s">
        <v>53</v>
      </c>
      <c r="ER11" s="56" t="s">
        <v>46</v>
      </c>
    </row>
    <row r="12" spans="1:148" s="7" customFormat="1" ht="33" customHeight="1" thickBot="1" x14ac:dyDescent="0.25">
      <c r="A12" s="23"/>
      <c r="B12" s="202"/>
      <c r="C12" s="197"/>
      <c r="D12" s="199"/>
      <c r="E12" s="199"/>
      <c r="F12" s="199"/>
      <c r="G12" s="198"/>
      <c r="H12" s="198"/>
      <c r="I12" s="200"/>
      <c r="J12" s="62" t="s">
        <v>20</v>
      </c>
      <c r="K12" s="63" t="s">
        <v>21</v>
      </c>
      <c r="L12" s="61" t="s">
        <v>22</v>
      </c>
      <c r="P12" s="66"/>
      <c r="Q12" s="66"/>
      <c r="R12" s="66"/>
      <c r="S12" s="66"/>
      <c r="EQ12" s="55" t="s">
        <v>54</v>
      </c>
      <c r="ER12" s="56" t="s">
        <v>46</v>
      </c>
    </row>
    <row r="13" spans="1:148" s="7" customFormat="1" ht="262.5" customHeight="1" x14ac:dyDescent="0.2">
      <c r="A13" s="28">
        <f>COUNTIF($E$11:E13,"Información")</f>
        <v>1</v>
      </c>
      <c r="B13" s="162">
        <v>1</v>
      </c>
      <c r="C13" s="163" t="s">
        <v>214</v>
      </c>
      <c r="D13" s="164" t="s">
        <v>272</v>
      </c>
      <c r="E13" s="165" t="s">
        <v>116</v>
      </c>
      <c r="F13" s="164" t="s">
        <v>81</v>
      </c>
      <c r="G13" s="164" t="s">
        <v>81</v>
      </c>
      <c r="H13" s="164" t="s">
        <v>81</v>
      </c>
      <c r="I13" s="166" t="s">
        <v>215</v>
      </c>
      <c r="J13" s="164" t="s">
        <v>216</v>
      </c>
      <c r="K13" s="164" t="s">
        <v>216</v>
      </c>
      <c r="L13" s="167"/>
      <c r="P13" s="66"/>
      <c r="Q13" s="66"/>
      <c r="R13" s="66"/>
      <c r="S13" s="66"/>
      <c r="EQ13" s="55" t="s">
        <v>55</v>
      </c>
      <c r="ER13" s="56" t="s">
        <v>46</v>
      </c>
    </row>
    <row r="14" spans="1:148" s="7" customFormat="1" ht="157.5" x14ac:dyDescent="0.2">
      <c r="A14" s="28">
        <f>COUNTIF($E$11:E14,"Información")</f>
        <v>1</v>
      </c>
      <c r="B14" s="168">
        <v>2</v>
      </c>
      <c r="C14" s="12" t="s">
        <v>217</v>
      </c>
      <c r="D14" s="12" t="s">
        <v>271</v>
      </c>
      <c r="E14" s="9" t="s">
        <v>118</v>
      </c>
      <c r="F14" s="24" t="s">
        <v>218</v>
      </c>
      <c r="G14" s="24" t="s">
        <v>218</v>
      </c>
      <c r="H14" s="24" t="s">
        <v>218</v>
      </c>
      <c r="I14" s="180" t="s">
        <v>215</v>
      </c>
      <c r="J14" s="12" t="s">
        <v>216</v>
      </c>
      <c r="K14" s="12" t="s">
        <v>216</v>
      </c>
      <c r="L14" s="25"/>
      <c r="EQ14" s="55" t="s">
        <v>44</v>
      </c>
      <c r="ER14" s="56" t="s">
        <v>46</v>
      </c>
    </row>
    <row r="15" spans="1:148" s="7" customFormat="1" ht="63" x14ac:dyDescent="0.2">
      <c r="A15" s="28">
        <f>COUNTIF($E$11:E15,"Información")</f>
        <v>1</v>
      </c>
      <c r="B15" s="168">
        <v>3</v>
      </c>
      <c r="C15" s="12" t="s">
        <v>219</v>
      </c>
      <c r="D15" s="12" t="s">
        <v>220</v>
      </c>
      <c r="E15" s="9" t="s">
        <v>118</v>
      </c>
      <c r="F15" s="24" t="s">
        <v>221</v>
      </c>
      <c r="G15" s="24" t="s">
        <v>221</v>
      </c>
      <c r="H15" s="24" t="s">
        <v>221</v>
      </c>
      <c r="I15" s="48" t="s">
        <v>222</v>
      </c>
      <c r="J15" s="12" t="s">
        <v>216</v>
      </c>
      <c r="K15" s="12" t="s">
        <v>216</v>
      </c>
      <c r="L15" s="25"/>
      <c r="EQ15" s="55" t="s">
        <v>56</v>
      </c>
      <c r="ER15" s="56" t="s">
        <v>46</v>
      </c>
    </row>
    <row r="16" spans="1:148" s="7" customFormat="1" ht="186.75" customHeight="1" x14ac:dyDescent="0.2">
      <c r="A16" s="28">
        <f>COUNTIF($E$11:E16,"Información")</f>
        <v>2</v>
      </c>
      <c r="B16" s="168">
        <v>4</v>
      </c>
      <c r="C16" s="12" t="s">
        <v>223</v>
      </c>
      <c r="D16" s="12" t="s">
        <v>285</v>
      </c>
      <c r="E16" s="9" t="s">
        <v>116</v>
      </c>
      <c r="F16" s="24" t="s">
        <v>224</v>
      </c>
      <c r="G16" s="24" t="s">
        <v>224</v>
      </c>
      <c r="H16" s="24" t="s">
        <v>224</v>
      </c>
      <c r="I16" s="179" t="s">
        <v>222</v>
      </c>
      <c r="J16" s="12" t="s">
        <v>216</v>
      </c>
      <c r="K16" s="12" t="s">
        <v>216</v>
      </c>
      <c r="L16" s="25"/>
      <c r="EQ16" s="55" t="s">
        <v>57</v>
      </c>
      <c r="ER16" s="56" t="s">
        <v>46</v>
      </c>
    </row>
    <row r="17" spans="1:148" s="7" customFormat="1" ht="186.75" customHeight="1" x14ac:dyDescent="0.2">
      <c r="A17" s="28"/>
      <c r="B17" s="168">
        <v>5</v>
      </c>
      <c r="C17" s="12" t="s">
        <v>223</v>
      </c>
      <c r="D17" s="12" t="s">
        <v>282</v>
      </c>
      <c r="E17" s="9" t="s">
        <v>116</v>
      </c>
      <c r="F17" s="24" t="s">
        <v>243</v>
      </c>
      <c r="G17" s="24" t="s">
        <v>81</v>
      </c>
      <c r="H17" s="24" t="s">
        <v>243</v>
      </c>
      <c r="I17" s="179" t="s">
        <v>222</v>
      </c>
      <c r="J17" s="12" t="s">
        <v>216</v>
      </c>
      <c r="K17" s="12" t="s">
        <v>216</v>
      </c>
      <c r="L17" s="25"/>
      <c r="EQ17" s="55"/>
      <c r="ER17" s="56"/>
    </row>
    <row r="18" spans="1:148" s="7" customFormat="1" ht="157.5" x14ac:dyDescent="0.2">
      <c r="A18" s="28">
        <f>COUNTIF($E$11:E18,"Información")</f>
        <v>3</v>
      </c>
      <c r="B18" s="168">
        <v>6</v>
      </c>
      <c r="C18" s="12" t="s">
        <v>277</v>
      </c>
      <c r="D18" s="12" t="s">
        <v>278</v>
      </c>
      <c r="E18" s="9" t="s">
        <v>118</v>
      </c>
      <c r="F18" s="24" t="s">
        <v>221</v>
      </c>
      <c r="G18" s="24" t="s">
        <v>221</v>
      </c>
      <c r="H18" s="24" t="s">
        <v>221</v>
      </c>
      <c r="I18" s="48" t="s">
        <v>279</v>
      </c>
      <c r="J18" s="48"/>
      <c r="K18" s="48" t="s">
        <v>216</v>
      </c>
      <c r="L18" s="70"/>
      <c r="EQ18" s="55" t="s">
        <v>58</v>
      </c>
      <c r="ER18" s="56" t="s">
        <v>46</v>
      </c>
    </row>
    <row r="19" spans="1:148" s="7" customFormat="1" ht="244.5" customHeight="1" x14ac:dyDescent="0.2">
      <c r="A19" s="28">
        <f>COUNTIF($E$11:E19,"Información")</f>
        <v>4</v>
      </c>
      <c r="B19" s="168">
        <v>7</v>
      </c>
      <c r="C19" s="12" t="s">
        <v>225</v>
      </c>
      <c r="D19" s="12" t="s">
        <v>292</v>
      </c>
      <c r="E19" s="9" t="s">
        <v>116</v>
      </c>
      <c r="F19" s="49" t="s">
        <v>226</v>
      </c>
      <c r="G19" s="49" t="s">
        <v>226</v>
      </c>
      <c r="H19" s="49" t="s">
        <v>226</v>
      </c>
      <c r="I19" s="48" t="s">
        <v>227</v>
      </c>
      <c r="J19" s="48" t="s">
        <v>216</v>
      </c>
      <c r="K19" s="48" t="s">
        <v>216</v>
      </c>
      <c r="L19" s="70"/>
      <c r="EQ19" s="55" t="s">
        <v>59</v>
      </c>
      <c r="ER19" s="56" t="s">
        <v>46</v>
      </c>
    </row>
    <row r="20" spans="1:148" s="7" customFormat="1" ht="173.25" x14ac:dyDescent="0.2">
      <c r="A20" s="28">
        <f>COUNTIF($E$11:E20,"Información")</f>
        <v>5</v>
      </c>
      <c r="B20" s="168">
        <v>8</v>
      </c>
      <c r="C20" s="12" t="s">
        <v>228</v>
      </c>
      <c r="D20" s="12" t="s">
        <v>273</v>
      </c>
      <c r="E20" s="9" t="s">
        <v>116</v>
      </c>
      <c r="F20" s="49" t="s">
        <v>226</v>
      </c>
      <c r="G20" s="24" t="s">
        <v>81</v>
      </c>
      <c r="H20" s="24" t="s">
        <v>229</v>
      </c>
      <c r="I20" s="48" t="s">
        <v>227</v>
      </c>
      <c r="J20" s="48" t="s">
        <v>216</v>
      </c>
      <c r="K20" s="48" t="s">
        <v>216</v>
      </c>
      <c r="L20" s="70"/>
      <c r="EQ20" s="53" t="s">
        <v>60</v>
      </c>
      <c r="ER20" s="56" t="s">
        <v>61</v>
      </c>
    </row>
    <row r="21" spans="1:148" s="7" customFormat="1" ht="78.75" x14ac:dyDescent="0.2">
      <c r="A21" s="28">
        <f>COUNTIF($E$11:E21,"Información")</f>
        <v>6</v>
      </c>
      <c r="B21" s="168">
        <v>9</v>
      </c>
      <c r="C21" s="169" t="s">
        <v>230</v>
      </c>
      <c r="D21" s="12" t="s">
        <v>274</v>
      </c>
      <c r="E21" s="9" t="s">
        <v>116</v>
      </c>
      <c r="F21" s="24" t="s">
        <v>81</v>
      </c>
      <c r="G21" s="24" t="s">
        <v>81</v>
      </c>
      <c r="H21" s="24" t="s">
        <v>81</v>
      </c>
      <c r="I21" s="48" t="s">
        <v>231</v>
      </c>
      <c r="J21" s="12"/>
      <c r="K21" s="12" t="s">
        <v>216</v>
      </c>
      <c r="L21" s="25"/>
      <c r="EQ21" s="53" t="s">
        <v>62</v>
      </c>
      <c r="ER21" s="54" t="s">
        <v>61</v>
      </c>
    </row>
    <row r="22" spans="1:148" s="7" customFormat="1" ht="51" x14ac:dyDescent="0.2">
      <c r="A22" s="28">
        <f>COUNTIF($E$11:E22,"Información")</f>
        <v>7</v>
      </c>
      <c r="B22" s="168">
        <v>10</v>
      </c>
      <c r="C22" s="12" t="s">
        <v>232</v>
      </c>
      <c r="D22" s="12" t="s">
        <v>233</v>
      </c>
      <c r="E22" s="9" t="s">
        <v>116</v>
      </c>
      <c r="F22" s="24" t="s">
        <v>81</v>
      </c>
      <c r="G22" s="24" t="s">
        <v>81</v>
      </c>
      <c r="H22" s="24" t="s">
        <v>81</v>
      </c>
      <c r="I22" s="48" t="s">
        <v>227</v>
      </c>
      <c r="J22" s="12" t="s">
        <v>216</v>
      </c>
      <c r="K22" s="12" t="s">
        <v>216</v>
      </c>
      <c r="L22" s="25"/>
      <c r="EQ22" s="53" t="s">
        <v>63</v>
      </c>
      <c r="ER22" s="56" t="s">
        <v>64</v>
      </c>
    </row>
    <row r="23" spans="1:148" s="7" customFormat="1" ht="78.75" x14ac:dyDescent="0.2">
      <c r="A23" s="28">
        <f>COUNTIF($E$11:E23,"Información")</f>
        <v>8</v>
      </c>
      <c r="B23" s="168">
        <v>11</v>
      </c>
      <c r="C23" s="12" t="s">
        <v>234</v>
      </c>
      <c r="D23" s="170" t="s">
        <v>266</v>
      </c>
      <c r="E23" s="9" t="s">
        <v>116</v>
      </c>
      <c r="F23" s="9" t="s">
        <v>267</v>
      </c>
      <c r="G23" s="24" t="s">
        <v>267</v>
      </c>
      <c r="H23" s="24" t="s">
        <v>267</v>
      </c>
      <c r="I23" s="12" t="s">
        <v>235</v>
      </c>
      <c r="J23" s="12" t="s">
        <v>216</v>
      </c>
      <c r="K23" s="12" t="s">
        <v>216</v>
      </c>
      <c r="L23" s="25"/>
      <c r="EQ23" s="53" t="s">
        <v>65</v>
      </c>
      <c r="ER23" s="56" t="s">
        <v>66</v>
      </c>
    </row>
    <row r="24" spans="1:148" s="7" customFormat="1" ht="94.5" x14ac:dyDescent="0.2">
      <c r="A24" s="28">
        <f>COUNTIF($E$11:E24,"Información")</f>
        <v>8</v>
      </c>
      <c r="B24" s="168">
        <v>12</v>
      </c>
      <c r="C24" s="170" t="s">
        <v>236</v>
      </c>
      <c r="D24" s="170" t="s">
        <v>276</v>
      </c>
      <c r="E24" s="171" t="s">
        <v>118</v>
      </c>
      <c r="F24" s="172" t="s">
        <v>237</v>
      </c>
      <c r="G24" s="173" t="s">
        <v>81</v>
      </c>
      <c r="H24" s="173" t="s">
        <v>81</v>
      </c>
      <c r="I24" s="174" t="s">
        <v>238</v>
      </c>
      <c r="J24" s="174"/>
      <c r="K24" s="174" t="s">
        <v>216</v>
      </c>
      <c r="L24" s="174"/>
      <c r="EQ24" s="53" t="s">
        <v>67</v>
      </c>
      <c r="ER24" s="56" t="s">
        <v>68</v>
      </c>
    </row>
    <row r="25" spans="1:148" s="7" customFormat="1" ht="63" x14ac:dyDescent="0.2">
      <c r="A25" s="28">
        <f>COUNTIF($E$11:E25,"Información")</f>
        <v>9</v>
      </c>
      <c r="B25" s="168">
        <v>13</v>
      </c>
      <c r="C25" s="170" t="s">
        <v>239</v>
      </c>
      <c r="D25" s="170" t="s">
        <v>240</v>
      </c>
      <c r="E25" s="171" t="s">
        <v>116</v>
      </c>
      <c r="F25" s="172" t="s">
        <v>237</v>
      </c>
      <c r="G25" s="173" t="s">
        <v>81</v>
      </c>
      <c r="H25" s="173" t="s">
        <v>81</v>
      </c>
      <c r="I25" s="175" t="s">
        <v>241</v>
      </c>
      <c r="J25" s="175"/>
      <c r="K25" s="175" t="s">
        <v>216</v>
      </c>
      <c r="L25" s="175"/>
      <c r="EQ25" s="53" t="s">
        <v>69</v>
      </c>
      <c r="ER25" s="56" t="s">
        <v>61</v>
      </c>
    </row>
    <row r="26" spans="1:148" s="7" customFormat="1" ht="51" x14ac:dyDescent="0.2">
      <c r="A26" s="28">
        <f>COUNTIF($E$11:E26,"Información")</f>
        <v>10</v>
      </c>
      <c r="B26" s="168">
        <v>14</v>
      </c>
      <c r="C26" s="12" t="s">
        <v>242</v>
      </c>
      <c r="D26" s="12" t="s">
        <v>275</v>
      </c>
      <c r="E26" s="9" t="s">
        <v>116</v>
      </c>
      <c r="F26" s="9" t="s">
        <v>243</v>
      </c>
      <c r="G26" s="24" t="s">
        <v>81</v>
      </c>
      <c r="H26" s="24" t="s">
        <v>81</v>
      </c>
      <c r="I26" s="48" t="s">
        <v>244</v>
      </c>
      <c r="J26" s="48" t="s">
        <v>216</v>
      </c>
      <c r="K26" s="48" t="s">
        <v>216</v>
      </c>
      <c r="L26" s="48"/>
      <c r="EQ26" s="53" t="s">
        <v>70</v>
      </c>
      <c r="ER26" s="56" t="s">
        <v>71</v>
      </c>
    </row>
    <row r="27" spans="1:148" s="7" customFormat="1" ht="78.75" x14ac:dyDescent="0.2">
      <c r="A27" s="28">
        <f>COUNTIF($E$11:E27,"Información")</f>
        <v>11</v>
      </c>
      <c r="B27" s="10">
        <v>15</v>
      </c>
      <c r="C27" s="12" t="s">
        <v>289</v>
      </c>
      <c r="D27" s="12" t="s">
        <v>287</v>
      </c>
      <c r="E27" s="171" t="s">
        <v>116</v>
      </c>
      <c r="F27" s="49" t="s">
        <v>81</v>
      </c>
      <c r="G27" s="24" t="s">
        <v>229</v>
      </c>
      <c r="H27" s="24" t="s">
        <v>229</v>
      </c>
      <c r="I27" s="48" t="s">
        <v>231</v>
      </c>
      <c r="J27" s="48"/>
      <c r="K27" s="48" t="s">
        <v>216</v>
      </c>
      <c r="L27" s="70"/>
      <c r="EQ27" s="53" t="s">
        <v>72</v>
      </c>
      <c r="ER27" s="56" t="s">
        <v>73</v>
      </c>
    </row>
    <row r="28" spans="1:148" s="7" customFormat="1" ht="15.75" x14ac:dyDescent="0.2">
      <c r="A28" s="28">
        <f>COUNTIF($E$11:E28,"Información")</f>
        <v>11</v>
      </c>
      <c r="B28" s="10"/>
      <c r="C28" s="12"/>
      <c r="D28" s="12"/>
      <c r="E28" s="171"/>
      <c r="F28" s="49"/>
      <c r="G28" s="24"/>
      <c r="H28" s="24"/>
      <c r="I28" s="48"/>
      <c r="J28" s="48"/>
      <c r="K28" s="48"/>
      <c r="L28" s="70"/>
      <c r="EQ28" s="53" t="s">
        <v>74</v>
      </c>
      <c r="ER28" s="56" t="s">
        <v>61</v>
      </c>
    </row>
    <row r="29" spans="1:148" s="7" customFormat="1" ht="20.25" customHeight="1" x14ac:dyDescent="0.2">
      <c r="A29" s="28">
        <f>COUNTIF($E$11:E29,"Información")</f>
        <v>11</v>
      </c>
      <c r="B29" s="10"/>
      <c r="C29" s="12"/>
      <c r="D29" s="12"/>
      <c r="E29" s="9"/>
      <c r="F29" s="12"/>
      <c r="G29" s="12"/>
      <c r="H29" s="12"/>
      <c r="I29" s="48"/>
      <c r="J29" s="48"/>
      <c r="K29" s="48"/>
      <c r="L29" s="70"/>
      <c r="EQ29" s="53" t="s">
        <v>75</v>
      </c>
      <c r="ER29" s="56" t="s">
        <v>61</v>
      </c>
    </row>
    <row r="30" spans="1:148" s="7" customFormat="1" ht="20.25" customHeight="1" x14ac:dyDescent="0.2">
      <c r="A30" s="28">
        <f>COUNTIF($E$11:E30,"Información")</f>
        <v>11</v>
      </c>
      <c r="B30" s="10"/>
      <c r="C30" s="12"/>
      <c r="D30" s="12"/>
      <c r="E30" s="9"/>
      <c r="F30" s="12"/>
      <c r="G30" s="12"/>
      <c r="H30" s="12"/>
      <c r="I30" s="48"/>
      <c r="J30" s="48"/>
      <c r="K30" s="48"/>
      <c r="L30" s="71"/>
      <c r="EQ30" s="53" t="s">
        <v>76</v>
      </c>
      <c r="ER30" s="56" t="s">
        <v>77</v>
      </c>
    </row>
    <row r="31" spans="1:148" s="7" customFormat="1" ht="20.25" customHeight="1" x14ac:dyDescent="0.2">
      <c r="A31" s="28">
        <f>COUNTIF($E$11:E31,"Información")</f>
        <v>11</v>
      </c>
      <c r="B31" s="10"/>
      <c r="C31" s="12"/>
      <c r="D31" s="12"/>
      <c r="E31" s="9"/>
      <c r="F31" s="12"/>
      <c r="G31" s="12"/>
      <c r="H31" s="12"/>
      <c r="I31" s="48"/>
      <c r="J31" s="48"/>
      <c r="K31" s="48"/>
      <c r="L31" s="71"/>
      <c r="EQ31" s="53" t="s">
        <v>78</v>
      </c>
      <c r="ER31" s="56" t="s">
        <v>61</v>
      </c>
    </row>
    <row r="32" spans="1:148" s="7" customFormat="1" ht="20.25" customHeight="1" x14ac:dyDescent="0.2">
      <c r="A32" s="28">
        <f>COUNTIF($E$11:E32,"Información")</f>
        <v>11</v>
      </c>
      <c r="B32" s="10"/>
      <c r="C32" s="12"/>
      <c r="D32" s="12"/>
      <c r="E32" s="9"/>
      <c r="F32" s="12"/>
      <c r="G32" s="12"/>
      <c r="H32" s="12"/>
      <c r="I32" s="48"/>
      <c r="J32" s="48"/>
      <c r="K32" s="48"/>
      <c r="L32" s="71"/>
      <c r="EQ32" s="57" t="s">
        <v>79</v>
      </c>
      <c r="ER32" s="56" t="s">
        <v>80</v>
      </c>
    </row>
    <row r="33" spans="1:148" s="7" customFormat="1" ht="20.25" customHeight="1" x14ac:dyDescent="0.2">
      <c r="A33" s="28">
        <f>COUNTIF($E$11:E33,"Información")</f>
        <v>11</v>
      </c>
      <c r="B33" s="10"/>
      <c r="C33" s="12"/>
      <c r="D33" s="12"/>
      <c r="E33" s="9"/>
      <c r="F33" s="12"/>
      <c r="G33" s="12"/>
      <c r="H33" s="12"/>
      <c r="I33" s="48"/>
      <c r="J33" s="48"/>
      <c r="K33" s="48"/>
      <c r="L33" s="71"/>
      <c r="EQ33" s="53" t="s">
        <v>81</v>
      </c>
      <c r="ER33" s="58" t="s">
        <v>82</v>
      </c>
    </row>
    <row r="34" spans="1:148" s="7" customFormat="1" ht="20.25" customHeight="1" x14ac:dyDescent="0.2">
      <c r="A34" s="28">
        <f>COUNTIF($E$11:E34,"Información")</f>
        <v>11</v>
      </c>
      <c r="B34" s="10"/>
      <c r="C34" s="12"/>
      <c r="D34" s="12"/>
      <c r="E34" s="9"/>
      <c r="F34" s="12"/>
      <c r="G34" s="12"/>
      <c r="H34" s="12"/>
      <c r="I34" s="48"/>
      <c r="J34" s="48"/>
      <c r="K34" s="48"/>
      <c r="L34" s="71"/>
      <c r="EQ34" s="53" t="s">
        <v>83</v>
      </c>
      <c r="ER34" s="56" t="s">
        <v>84</v>
      </c>
    </row>
    <row r="35" spans="1:148" s="7" customFormat="1" ht="20.25" customHeight="1" x14ac:dyDescent="0.2">
      <c r="A35" s="28">
        <f>COUNTIF($E$11:E35,"Información")</f>
        <v>11</v>
      </c>
      <c r="B35" s="10"/>
      <c r="C35" s="12"/>
      <c r="D35" s="12"/>
      <c r="E35" s="9"/>
      <c r="F35" s="12"/>
      <c r="G35" s="12"/>
      <c r="H35" s="12"/>
      <c r="I35" s="48"/>
      <c r="J35" s="48"/>
      <c r="K35" s="48"/>
      <c r="L35" s="71"/>
      <c r="EQ35" s="53" t="s">
        <v>85</v>
      </c>
      <c r="ER35" s="59" t="s">
        <v>86</v>
      </c>
    </row>
    <row r="36" spans="1:148" s="7" customFormat="1" ht="20.25" customHeight="1" x14ac:dyDescent="0.2">
      <c r="A36" s="28">
        <f>COUNTIF($E$11:E36,"Información")</f>
        <v>11</v>
      </c>
      <c r="B36" s="10"/>
      <c r="C36" s="12"/>
      <c r="D36" s="12"/>
      <c r="E36" s="9"/>
      <c r="F36" s="12"/>
      <c r="G36" s="12"/>
      <c r="H36" s="12"/>
      <c r="I36" s="48"/>
      <c r="J36" s="48"/>
      <c r="K36" s="48"/>
      <c r="L36" s="71"/>
      <c r="EQ36" s="57" t="s">
        <v>87</v>
      </c>
      <c r="ER36" s="56" t="s">
        <v>88</v>
      </c>
    </row>
    <row r="37" spans="1:148" s="7" customFormat="1" ht="20.25" customHeight="1" x14ac:dyDescent="0.2">
      <c r="A37" s="28">
        <f>COUNTIF($E$11:E37,"Información")</f>
        <v>11</v>
      </c>
      <c r="B37" s="10"/>
      <c r="C37" s="12"/>
      <c r="D37" s="12"/>
      <c r="E37" s="9"/>
      <c r="F37" s="24"/>
      <c r="G37" s="24"/>
      <c r="H37" s="24"/>
      <c r="I37" s="48"/>
      <c r="J37" s="48"/>
      <c r="K37" s="48"/>
      <c r="L37" s="71"/>
      <c r="EQ37" s="53" t="s">
        <v>89</v>
      </c>
      <c r="ER37" s="56" t="s">
        <v>84</v>
      </c>
    </row>
    <row r="38" spans="1:148" s="7" customFormat="1" ht="20.25" customHeight="1" x14ac:dyDescent="0.2">
      <c r="A38" s="28">
        <f>COUNTIF($E$11:E38,"Información")</f>
        <v>11</v>
      </c>
      <c r="B38" s="10"/>
      <c r="C38" s="12"/>
      <c r="D38" s="12"/>
      <c r="E38" s="9"/>
      <c r="F38" s="24"/>
      <c r="G38" s="24"/>
      <c r="H38" s="24"/>
      <c r="I38" s="48"/>
      <c r="J38" s="48"/>
      <c r="K38" s="48"/>
      <c r="L38" s="71"/>
      <c r="EQ38" s="53" t="s">
        <v>90</v>
      </c>
      <c r="ER38" s="58" t="s">
        <v>91</v>
      </c>
    </row>
    <row r="39" spans="1:148" s="7" customFormat="1" ht="20.25" customHeight="1" x14ac:dyDescent="0.2">
      <c r="A39" s="28">
        <f>COUNTIF($E$11:E39,"Información")</f>
        <v>11</v>
      </c>
      <c r="B39" s="10"/>
      <c r="C39" s="12"/>
      <c r="D39" s="12"/>
      <c r="E39" s="9"/>
      <c r="F39" s="24"/>
      <c r="G39" s="24"/>
      <c r="H39" s="24"/>
      <c r="I39" s="47"/>
      <c r="J39" s="47"/>
      <c r="K39" s="47"/>
      <c r="L39" s="71"/>
      <c r="EQ39" s="53" t="s">
        <v>92</v>
      </c>
      <c r="ER39" s="56" t="s">
        <v>93</v>
      </c>
    </row>
    <row r="40" spans="1:148" s="7" customFormat="1" ht="20.25" customHeight="1" x14ac:dyDescent="0.2">
      <c r="A40" s="28">
        <f>COUNTIF($E$11:E40,"Información")</f>
        <v>11</v>
      </c>
      <c r="B40" s="10"/>
      <c r="C40" s="12"/>
      <c r="D40" s="12"/>
      <c r="E40" s="9"/>
      <c r="F40" s="9"/>
      <c r="G40" s="12"/>
      <c r="H40" s="12"/>
      <c r="I40" s="12"/>
      <c r="J40" s="12"/>
      <c r="K40" s="12"/>
      <c r="L40" s="25"/>
      <c r="EQ40" s="57" t="s">
        <v>94</v>
      </c>
      <c r="ER40" s="56" t="s">
        <v>95</v>
      </c>
    </row>
    <row r="41" spans="1:148" s="7" customFormat="1" ht="20.25" customHeight="1" x14ac:dyDescent="0.2">
      <c r="A41" s="28">
        <f>COUNTIF($E$11:E41,"Información")</f>
        <v>11</v>
      </c>
      <c r="B41" s="10"/>
      <c r="C41" s="12"/>
      <c r="D41" s="12"/>
      <c r="E41" s="9"/>
      <c r="F41" s="9"/>
      <c r="G41" s="12"/>
      <c r="H41" s="12"/>
      <c r="I41" s="12"/>
      <c r="J41" s="12"/>
      <c r="K41" s="12"/>
      <c r="L41" s="25"/>
      <c r="EQ41" s="57" t="s">
        <v>96</v>
      </c>
      <c r="ER41" s="56" t="s">
        <v>95</v>
      </c>
    </row>
    <row r="42" spans="1:148" s="7" customFormat="1" ht="20.25" customHeight="1" x14ac:dyDescent="0.2">
      <c r="A42" s="28">
        <f>COUNTIF($E$11:E42,"Información")</f>
        <v>11</v>
      </c>
      <c r="B42" s="10"/>
      <c r="C42" s="12"/>
      <c r="D42" s="12"/>
      <c r="E42" s="9"/>
      <c r="F42" s="9"/>
      <c r="G42" s="12"/>
      <c r="H42" s="12"/>
      <c r="I42" s="12"/>
      <c r="J42" s="12"/>
      <c r="K42" s="12"/>
      <c r="L42" s="25"/>
      <c r="EQ42" s="57" t="s">
        <v>97</v>
      </c>
      <c r="ER42" s="56" t="s">
        <v>95</v>
      </c>
    </row>
    <row r="43" spans="1:148" s="7" customFormat="1" ht="20.25" customHeight="1" x14ac:dyDescent="0.2">
      <c r="A43" s="28">
        <f>COUNTIF($E$11:E43,"Información")</f>
        <v>11</v>
      </c>
      <c r="B43" s="10"/>
      <c r="C43" s="11"/>
      <c r="D43" s="12"/>
      <c r="E43" s="9"/>
      <c r="F43" s="9"/>
      <c r="G43" s="12"/>
      <c r="H43" s="12"/>
      <c r="I43" s="12"/>
      <c r="J43" s="12"/>
      <c r="K43" s="12"/>
      <c r="L43" s="25"/>
      <c r="EQ43" s="57" t="s">
        <v>98</v>
      </c>
      <c r="ER43" s="56" t="s">
        <v>95</v>
      </c>
    </row>
    <row r="44" spans="1:148" s="7" customFormat="1" ht="20.25" customHeight="1" x14ac:dyDescent="0.2">
      <c r="A44" s="28">
        <f>COUNTIF($E$11:E44,"Información")</f>
        <v>11</v>
      </c>
      <c r="B44" s="10"/>
      <c r="C44" s="11"/>
      <c r="D44" s="12"/>
      <c r="E44" s="9"/>
      <c r="F44" s="9"/>
      <c r="G44" s="12"/>
      <c r="H44" s="12"/>
      <c r="I44" s="12"/>
      <c r="J44" s="12"/>
      <c r="K44" s="12"/>
      <c r="L44" s="25"/>
      <c r="EQ44" s="57" t="s">
        <v>99</v>
      </c>
      <c r="ER44" s="56" t="s">
        <v>95</v>
      </c>
    </row>
    <row r="45" spans="1:148" s="7" customFormat="1" ht="20.25" customHeight="1" x14ac:dyDescent="0.2">
      <c r="A45" s="28">
        <f>COUNTIF($E$11:E45,"Información")</f>
        <v>11</v>
      </c>
      <c r="B45" s="10"/>
      <c r="C45" s="11"/>
      <c r="D45" s="12"/>
      <c r="E45" s="9"/>
      <c r="F45" s="9"/>
      <c r="G45" s="12"/>
      <c r="H45" s="12"/>
      <c r="I45" s="12"/>
      <c r="J45" s="12"/>
      <c r="K45" s="12"/>
      <c r="L45" s="25"/>
      <c r="EQ45" s="57" t="s">
        <v>100</v>
      </c>
      <c r="ER45" s="56" t="s">
        <v>95</v>
      </c>
    </row>
    <row r="46" spans="1:148" s="7" customFormat="1" ht="20.25" customHeight="1" x14ac:dyDescent="0.2">
      <c r="A46" s="28">
        <f>COUNTIF($E$11:E46,"Información")</f>
        <v>11</v>
      </c>
      <c r="B46" s="10"/>
      <c r="C46" s="11"/>
      <c r="D46" s="12"/>
      <c r="E46" s="9"/>
      <c r="F46" s="9"/>
      <c r="G46" s="12"/>
      <c r="H46" s="12"/>
      <c r="I46" s="12"/>
      <c r="J46" s="12"/>
      <c r="K46" s="12"/>
      <c r="L46" s="25"/>
      <c r="EQ46" s="53" t="s">
        <v>101</v>
      </c>
      <c r="ER46" s="56" t="s">
        <v>95</v>
      </c>
    </row>
    <row r="47" spans="1:148" s="7" customFormat="1" ht="20.25" customHeight="1" x14ac:dyDescent="0.2">
      <c r="A47" s="28">
        <f>COUNTIF($E$11:E47,"Información")</f>
        <v>11</v>
      </c>
      <c r="B47" s="10"/>
      <c r="C47" s="11"/>
      <c r="D47" s="12"/>
      <c r="E47" s="9"/>
      <c r="F47" s="9"/>
      <c r="G47" s="12"/>
      <c r="H47" s="12"/>
      <c r="I47" s="12"/>
      <c r="J47" s="12"/>
      <c r="K47" s="12"/>
      <c r="L47" s="25"/>
      <c r="EQ47" s="53" t="s">
        <v>102</v>
      </c>
      <c r="ER47" s="56" t="s">
        <v>95</v>
      </c>
    </row>
    <row r="48" spans="1:148" s="7" customFormat="1" ht="20.25" customHeight="1" x14ac:dyDescent="0.2">
      <c r="A48" s="28">
        <f>COUNTIF($E$11:E48,"Información")</f>
        <v>11</v>
      </c>
      <c r="B48" s="10"/>
      <c r="C48" s="11"/>
      <c r="D48" s="12"/>
      <c r="E48" s="9"/>
      <c r="F48" s="9"/>
      <c r="G48" s="12"/>
      <c r="H48" s="12"/>
      <c r="I48" s="12"/>
      <c r="J48" s="12"/>
      <c r="K48" s="12"/>
      <c r="L48" s="25"/>
    </row>
    <row r="49" spans="1:12" s="7" customFormat="1" ht="20.25" customHeight="1" x14ac:dyDescent="0.2">
      <c r="A49" s="28">
        <f>COUNTIF($E$11:E49,"Información")</f>
        <v>11</v>
      </c>
      <c r="B49" s="10"/>
      <c r="C49" s="11"/>
      <c r="D49" s="12"/>
      <c r="E49" s="9"/>
      <c r="F49" s="9"/>
      <c r="G49" s="12"/>
      <c r="H49" s="12"/>
      <c r="I49" s="12"/>
      <c r="J49" s="12"/>
      <c r="K49" s="12"/>
      <c r="L49" s="25"/>
    </row>
    <row r="50" spans="1:12" s="7" customFormat="1" ht="20.25" customHeight="1" x14ac:dyDescent="0.2">
      <c r="A50" s="28">
        <f>COUNTIF($E$11:E50,"Información")</f>
        <v>11</v>
      </c>
      <c r="B50" s="10"/>
      <c r="C50" s="11"/>
      <c r="D50" s="12"/>
      <c r="E50" s="9"/>
      <c r="F50" s="9"/>
      <c r="G50" s="12"/>
      <c r="H50" s="12"/>
      <c r="I50" s="12"/>
      <c r="J50" s="12"/>
      <c r="K50" s="12"/>
      <c r="L50" s="25"/>
    </row>
    <row r="51" spans="1:12" s="7" customFormat="1" ht="20.25" customHeight="1" x14ac:dyDescent="0.2">
      <c r="A51" s="28">
        <f>COUNTIF($E$11:E51,"Información")</f>
        <v>11</v>
      </c>
      <c r="B51" s="10"/>
      <c r="C51" s="11"/>
      <c r="D51" s="12"/>
      <c r="E51" s="9"/>
      <c r="F51" s="9"/>
      <c r="G51" s="12"/>
      <c r="H51" s="12"/>
      <c r="I51" s="12"/>
      <c r="J51" s="12"/>
      <c r="K51" s="12"/>
      <c r="L51" s="25"/>
    </row>
    <row r="52" spans="1:12" s="7" customFormat="1" ht="20.25" customHeight="1" x14ac:dyDescent="0.2">
      <c r="A52" s="28">
        <f>COUNTIF($E$11:E52,"Información")</f>
        <v>11</v>
      </c>
      <c r="B52" s="10"/>
      <c r="C52" s="11"/>
      <c r="D52" s="12"/>
      <c r="E52" s="9"/>
      <c r="F52" s="9"/>
      <c r="G52" s="12"/>
      <c r="H52" s="12"/>
      <c r="I52" s="12"/>
      <c r="J52" s="12"/>
      <c r="K52" s="12"/>
      <c r="L52" s="25"/>
    </row>
    <row r="53" spans="1:12" s="7" customFormat="1" ht="20.25" customHeight="1" x14ac:dyDescent="0.2">
      <c r="A53" s="28">
        <f>COUNTIF($E$11:E53,"Información")</f>
        <v>11</v>
      </c>
      <c r="B53" s="10"/>
      <c r="C53" s="11"/>
      <c r="D53" s="12"/>
      <c r="E53" s="9"/>
      <c r="F53" s="9"/>
      <c r="G53" s="12"/>
      <c r="H53" s="12"/>
      <c r="I53" s="12"/>
      <c r="J53" s="12"/>
      <c r="K53" s="12"/>
      <c r="L53" s="25"/>
    </row>
    <row r="54" spans="1:12" s="7" customFormat="1" ht="20.25" customHeight="1" x14ac:dyDescent="0.2">
      <c r="A54" s="28">
        <f>COUNTIF($E$11:E54,"Información")</f>
        <v>11</v>
      </c>
      <c r="B54" s="10"/>
      <c r="C54" s="11"/>
      <c r="D54" s="12"/>
      <c r="E54" s="9"/>
      <c r="F54" s="9"/>
      <c r="G54" s="12"/>
      <c r="H54" s="12"/>
      <c r="I54" s="12"/>
      <c r="J54" s="12"/>
      <c r="K54" s="12"/>
      <c r="L54" s="25"/>
    </row>
    <row r="55" spans="1:12" s="7" customFormat="1" ht="20.25" customHeight="1" x14ac:dyDescent="0.2">
      <c r="A55" s="28">
        <f>COUNTIF($E$11:E55,"Información")</f>
        <v>11</v>
      </c>
      <c r="B55" s="10"/>
      <c r="C55" s="11"/>
      <c r="D55" s="12"/>
      <c r="E55" s="9"/>
      <c r="F55" s="9"/>
      <c r="G55" s="12"/>
      <c r="H55" s="12"/>
      <c r="I55" s="12"/>
      <c r="J55" s="12"/>
      <c r="K55" s="12"/>
      <c r="L55" s="25"/>
    </row>
    <row r="56" spans="1:12" s="7" customFormat="1" ht="20.25" customHeight="1" x14ac:dyDescent="0.2">
      <c r="A56" s="28">
        <f>COUNTIF($E$11:E56,"Información")</f>
        <v>11</v>
      </c>
      <c r="B56" s="10"/>
      <c r="C56" s="11"/>
      <c r="D56" s="12"/>
      <c r="E56" s="9"/>
      <c r="F56" s="9"/>
      <c r="G56" s="12"/>
      <c r="H56" s="12"/>
      <c r="I56" s="12"/>
      <c r="J56" s="12"/>
      <c r="K56" s="12"/>
      <c r="L56" s="25"/>
    </row>
    <row r="57" spans="1:12" s="7" customFormat="1" ht="20.25" customHeight="1" x14ac:dyDescent="0.2">
      <c r="A57" s="28">
        <f>COUNTIF($E$11:E57,"Información")</f>
        <v>11</v>
      </c>
      <c r="B57" s="10"/>
      <c r="C57" s="11"/>
      <c r="D57" s="12"/>
      <c r="E57" s="9"/>
      <c r="F57" s="9"/>
      <c r="G57" s="12"/>
      <c r="H57" s="12"/>
      <c r="I57" s="12"/>
      <c r="J57" s="12"/>
      <c r="K57" s="12"/>
      <c r="L57" s="25"/>
    </row>
    <row r="58" spans="1:12" s="7" customFormat="1" ht="20.25" customHeight="1" x14ac:dyDescent="0.2">
      <c r="A58" s="28">
        <f>COUNTIF($E$11:E58,"Información")</f>
        <v>11</v>
      </c>
      <c r="B58" s="13"/>
      <c r="C58" s="14"/>
      <c r="D58" s="16"/>
      <c r="E58" s="15"/>
      <c r="F58" s="15"/>
      <c r="G58" s="16"/>
      <c r="H58" s="16"/>
      <c r="I58" s="16"/>
      <c r="J58" s="16"/>
      <c r="K58" s="16"/>
      <c r="L58" s="26"/>
    </row>
    <row r="59" spans="1:12" s="7" customFormat="1" ht="20.25" customHeight="1" x14ac:dyDescent="0.2">
      <c r="A59" s="28">
        <f>COUNTIF($E$11:E59,"Información")</f>
        <v>11</v>
      </c>
      <c r="B59" s="13"/>
      <c r="C59" s="14"/>
      <c r="D59" s="16"/>
      <c r="E59" s="15"/>
      <c r="F59" s="15"/>
      <c r="G59" s="16"/>
      <c r="H59" s="16"/>
      <c r="I59" s="16"/>
      <c r="J59" s="16"/>
      <c r="K59" s="16"/>
      <c r="L59" s="26"/>
    </row>
    <row r="60" spans="1:12" s="7" customFormat="1" ht="20.25" customHeight="1" x14ac:dyDescent="0.2">
      <c r="A60" s="28">
        <f>COUNTIF($E$11:E60,"Información")</f>
        <v>11</v>
      </c>
      <c r="B60" s="13"/>
      <c r="C60" s="14"/>
      <c r="D60" s="16"/>
      <c r="E60" s="15"/>
      <c r="F60" s="15"/>
      <c r="G60" s="16"/>
      <c r="H60" s="16"/>
      <c r="I60" s="16"/>
      <c r="J60" s="16"/>
      <c r="K60" s="16"/>
      <c r="L60" s="26"/>
    </row>
    <row r="61" spans="1:12" s="7" customFormat="1" ht="20.25" customHeight="1" x14ac:dyDescent="0.2">
      <c r="A61" s="28">
        <f>COUNTIF($E$11:E61,"Información")</f>
        <v>11</v>
      </c>
      <c r="B61" s="13"/>
      <c r="C61" s="14"/>
      <c r="D61" s="16"/>
      <c r="E61" s="15"/>
      <c r="F61" s="15"/>
      <c r="G61" s="16"/>
      <c r="H61" s="16"/>
      <c r="I61" s="16"/>
      <c r="J61" s="16"/>
      <c r="K61" s="16"/>
      <c r="L61" s="26"/>
    </row>
    <row r="62" spans="1:12" s="7" customFormat="1" ht="20.25" customHeight="1" x14ac:dyDescent="0.2">
      <c r="A62" s="28">
        <f>COUNTIF($E$11:E62,"Información")</f>
        <v>11</v>
      </c>
      <c r="B62" s="13"/>
      <c r="C62" s="14"/>
      <c r="D62" s="16"/>
      <c r="E62" s="15"/>
      <c r="F62" s="15"/>
      <c r="G62" s="16"/>
      <c r="H62" s="16"/>
      <c r="I62" s="16"/>
      <c r="J62" s="16"/>
      <c r="K62" s="16"/>
      <c r="L62" s="26"/>
    </row>
    <row r="63" spans="1:12" s="7" customFormat="1" ht="20.25" customHeight="1" thickBot="1" x14ac:dyDescent="0.25">
      <c r="A63" s="28">
        <f>COUNTIF($E$11:E63,"Información")</f>
        <v>11</v>
      </c>
      <c r="B63" s="17"/>
      <c r="C63" s="18"/>
      <c r="D63" s="18"/>
      <c r="E63" s="18"/>
      <c r="F63" s="19"/>
      <c r="G63" s="20"/>
      <c r="H63" s="20"/>
      <c r="I63" s="20"/>
      <c r="J63" s="20"/>
      <c r="K63" s="20"/>
      <c r="L63" s="27"/>
    </row>
    <row r="64" spans="1:12" s="7" customFormat="1" ht="15.75" x14ac:dyDescent="0.2"/>
    <row r="65" spans="1:1" s="7" customFormat="1" ht="15.75" x14ac:dyDescent="0.2"/>
    <row r="66" spans="1:1" s="7" customFormat="1" ht="15.75" x14ac:dyDescent="0.2">
      <c r="A66" s="7">
        <f>+COUNT(A13:A63)</f>
        <v>50</v>
      </c>
    </row>
    <row r="67" spans="1:1" s="7" customFormat="1" ht="15.75" x14ac:dyDescent="0.2"/>
    <row r="68" spans="1:1" s="7" customFormat="1" ht="15.75" x14ac:dyDescent="0.2"/>
    <row r="69" spans="1:1" s="7" customFormat="1" ht="15.75" x14ac:dyDescent="0.2"/>
    <row r="70" spans="1:1" s="7" customFormat="1" ht="15.75" x14ac:dyDescent="0.2"/>
    <row r="71" spans="1:1" s="7" customFormat="1" ht="15.75" x14ac:dyDescent="0.2"/>
    <row r="72" spans="1:1" s="7" customFormat="1" ht="15.75" x14ac:dyDescent="0.2"/>
    <row r="73" spans="1:1" s="7" customFormat="1" ht="15.75" x14ac:dyDescent="0.2"/>
    <row r="74" spans="1:1" s="7" customFormat="1" ht="15.75" x14ac:dyDescent="0.2"/>
    <row r="75" spans="1:1" s="7" customFormat="1" ht="15.75" x14ac:dyDescent="0.2"/>
  </sheetData>
  <sheetProtection algorithmName="SHA-512" hashValue="fsYXLqjXVHqeDYlkXLa5L3NOHqBpIJRYPqAnrUSW6Z+KlsI4/lBl586jenlrHxJK/QK7sfGi1xJkvx/XCVn8Jw==" saltValue="HVVEEXqcq7+gXB+Dk2G/jQ==" spinCount="100000" sheet="1" objects="1" scenarios="1" formatCells="0" formatColumns="0" formatRows="0" insertColumns="0" insertRows="0"/>
  <dataConsolidate/>
  <mergeCells count="17">
    <mergeCell ref="B3:J3"/>
    <mergeCell ref="B1:J1"/>
    <mergeCell ref="F8:G8"/>
    <mergeCell ref="B8:C8"/>
    <mergeCell ref="I8:J8"/>
    <mergeCell ref="J11:L11"/>
    <mergeCell ref="B10:F10"/>
    <mergeCell ref="H11:H12"/>
    <mergeCell ref="I11:I12"/>
    <mergeCell ref="B11:B12"/>
    <mergeCell ref="C11:C12"/>
    <mergeCell ref="D11:D12"/>
    <mergeCell ref="E11:E12"/>
    <mergeCell ref="F11:F12"/>
    <mergeCell ref="G11:G12"/>
    <mergeCell ref="G10:I10"/>
    <mergeCell ref="J10:L10"/>
  </mergeCells>
  <dataValidations xWindow="420" yWindow="318" count="16">
    <dataValidation allowBlank="1" showInputMessage="1" showErrorMessage="1" promptTitle="PERSONAL AUTORIZADO" prompt="Nombre del Cargo que puede acceder al activo de información" sqref="I13:I63"/>
    <dataValidation allowBlank="1" showInputMessage="1" showErrorMessage="1" errorTitle="CELDA DE SELECCIÓN" error="Seleccione una opción de la lista desplegable." promptTitle="SUBPROCESO" prompt="Establezca el subproceso o área al cual pertence el activo de información." sqref="F13:F39"/>
    <dataValidation type="list" allowBlank="1" showInputMessage="1" showErrorMessage="1" errorTitle="CELDA DE SELECCIÓN" error="Seleccione una opción de la lista desplegable." promptTitle="TIPO" prompt="Defina el Tipo de activo: Software, Conocimiento,  Servicio, Hardware, Otros." sqref="E13:E63">
      <formula1>"Información, Software,Conocimiento, Servicio, Hardware, Otros"</formula1>
    </dataValidation>
    <dataValidation allowBlank="1" showInputMessage="1" showErrorMessage="1" promptTitle="ID" prompt="No. consecutivo" sqref="B13:B63"/>
    <dataValidation allowBlank="1" showInputMessage="1" showErrorMessage="1" promptTitle="DESCRIPCIÓN DEL ACTIVO" prompt="Detallar el activo de información. Puede incluir observaciones que se requieran para dar mayor claridad sobre el mismo." sqref="D40:D63 D13:D26 D28:D34"/>
    <dataValidation allowBlank="1" showInputMessage="1" showErrorMessage="1" promptTitle="UBICACIÓN FÍSICA" prompt="Determina el lugar físico donde se almacena el activo de información" sqref="J55:J56 J58 J40 J60:J63 J49 J13:J34"/>
    <dataValidation allowBlank="1" showInputMessage="1" showErrorMessage="1" promptTitle="UBICACIÓN DIGITAL" prompt="Determina la infraestructura tecnológica donde se almacena el activo de información" sqref="J59 J50:J54 J41:J48 K13:K34 J57 K40:K63"/>
    <dataValidation allowBlank="1" showInputMessage="1" showErrorMessage="1" promptTitle="PROPIETARIO" prompt="Nombre del Área que tiene la responsabilidad de definir los accesos, permisos,  requisitos de salvaguarda y demás  controles que debe tener el activo de información." sqref="G13:G63"/>
    <dataValidation allowBlank="1" showInputMessage="1" showErrorMessage="1" promptTitle="SUBPROCESO" prompt="Establezca el subproceso o área al cual pertence el activo de información." sqref="F48:F63 F40:F45"/>
    <dataValidation allowBlank="1" showInputMessage="1" showErrorMessage="1" promptTitle="NOMBRE DEL ACTIVO DE INFORMACIÓN" prompt="Nombre de identificación dado por el proceso  al activo de información." sqref="C40:C63 C13:C26 C28:C34"/>
    <dataValidation allowBlank="1" showInputMessage="1" showErrorMessage="1" errorTitle="CELDA DE SELECCIÓN" error="Seleccione una opción de la lista desplegable." promptTitle="TIPO" prompt="Defina el Tipo de activo: Software, Conocimiento,  Servicio, Hardware, Otros." sqref="A13:A63"/>
    <dataValidation allowBlank="1" showInputMessage="1" showErrorMessage="1" promptTitle="UBICACIÓN CONOCIMIENTO" prompt="Determina el Nombre del Cargo que conoce el activo de información" sqref="L13:L63"/>
    <dataValidation allowBlank="1" showInputMessage="1" showErrorMessage="1" promptTitle="CUSTODIO" prompt="Corresponde al Área que salvaguarda el activo de información en su Confidencialidad, Integridad y Disponibilidad." sqref="H14:H63"/>
    <dataValidation type="list" allowBlank="1" showInputMessage="1" showErrorMessage="1" sqref="Y8:AA8">
      <formula1>OEC</formula1>
    </dataValidation>
    <dataValidation allowBlank="1" showInputMessage="1" showErrorMessage="1" promptTitle="JEFE DEPENDENCIA/AREA/OEC" prompt="Ingrese el nombre del jefe de la Dependencia/Area/OEC" sqref="I8:J8"/>
    <dataValidation type="list" allowBlank="1" showInputMessage="1" showErrorMessage="1" promptTitle="DEPENDENCIA/AREA/OEC" prompt="Seleccione la Dependencia/Area/OEC de los activos." sqref="D8">
      <formula1>OEC</formula1>
    </dataValidation>
  </dataValidations>
  <pageMargins left="0.75" right="0.75" top="1" bottom="1" header="0.5" footer="0.5"/>
  <pageSetup paperSize="9" fitToWidth="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4"/>
  <sheetViews>
    <sheetView topLeftCell="B1" zoomScale="70" zoomScaleNormal="70" zoomScalePageLayoutView="96" workbookViewId="0">
      <selection activeCell="AD12" sqref="AD12"/>
    </sheetView>
  </sheetViews>
  <sheetFormatPr baseColWidth="10" defaultColWidth="9.140625" defaultRowHeight="12.75" x14ac:dyDescent="0.2"/>
  <cols>
    <col min="1" max="1" width="8.85546875" style="1" hidden="1" customWidth="1"/>
    <col min="2" max="2" width="5.7109375" style="1" bestFit="1" customWidth="1"/>
    <col min="3" max="3" width="16" style="1" customWidth="1"/>
    <col min="4" max="4" width="44" style="1" customWidth="1"/>
    <col min="5" max="5" width="10.5703125" style="1" customWidth="1"/>
    <col min="6" max="6" width="18.85546875" style="1" customWidth="1"/>
    <col min="7" max="7" width="20.85546875" style="1" customWidth="1"/>
    <col min="8" max="8" width="23.42578125" style="1" customWidth="1"/>
    <col min="9" max="11" width="9.140625" style="1" customWidth="1"/>
    <col min="12" max="12" width="11" style="1" bestFit="1" customWidth="1"/>
    <col min="13" max="13" width="14.140625" style="1" customWidth="1"/>
    <col min="14" max="14" width="18.42578125" style="2" customWidth="1"/>
    <col min="15" max="15" width="15.7109375" style="2" customWidth="1"/>
    <col min="16" max="16" width="17.85546875" style="2" customWidth="1"/>
    <col min="17" max="17" width="15.7109375" style="2" customWidth="1"/>
    <col min="18" max="19" width="16.7109375" style="2" customWidth="1"/>
    <col min="20" max="20" width="7.42578125" style="2" customWidth="1"/>
    <col min="21" max="21" width="4.85546875" style="2" customWidth="1"/>
    <col min="22" max="22" width="22.7109375" style="2" customWidth="1"/>
    <col min="23" max="23" width="8.28515625" style="2" customWidth="1"/>
    <col min="24" max="24" width="4.7109375" style="2" customWidth="1"/>
    <col min="25" max="25" width="42.140625" style="2" customWidth="1"/>
    <col min="26" max="26" width="7.140625" style="2" customWidth="1"/>
    <col min="27" max="27" width="16" style="2" customWidth="1"/>
    <col min="28" max="28" width="5" style="1" hidden="1" customWidth="1"/>
    <col min="29" max="16384" width="9.140625" style="1"/>
  </cols>
  <sheetData>
    <row r="1" spans="1:30" x14ac:dyDescent="0.2">
      <c r="Y1" s="153" t="s">
        <v>34</v>
      </c>
      <c r="Z1" s="155"/>
      <c r="AA1" s="153" t="str">
        <f>+'01-Inventario de Activos'!L1</f>
        <v>1313-F09</v>
      </c>
    </row>
    <row r="2" spans="1:30" ht="18.75" x14ac:dyDescent="0.2">
      <c r="B2" s="210" t="s">
        <v>3</v>
      </c>
      <c r="C2" s="210"/>
      <c r="D2" s="210"/>
      <c r="E2" s="210"/>
      <c r="F2" s="210"/>
      <c r="G2" s="210"/>
      <c r="H2" s="210"/>
      <c r="I2" s="210"/>
      <c r="J2" s="210"/>
      <c r="K2" s="210"/>
      <c r="L2" s="210"/>
      <c r="M2" s="210"/>
      <c r="N2" s="210"/>
      <c r="O2" s="210"/>
      <c r="P2" s="210"/>
      <c r="Q2" s="210"/>
      <c r="R2" s="210"/>
      <c r="S2" s="210"/>
      <c r="T2" s="210"/>
      <c r="U2" s="210"/>
      <c r="V2" s="210"/>
      <c r="W2" s="210"/>
      <c r="X2" s="6"/>
      <c r="Y2" s="153" t="s">
        <v>35</v>
      </c>
      <c r="Z2" s="155"/>
      <c r="AA2" s="153">
        <f>+'01-Inventario de Activos'!L2</f>
        <v>3</v>
      </c>
    </row>
    <row r="3" spans="1:30" ht="18.75" x14ac:dyDescent="0.2">
      <c r="E3" s="6"/>
      <c r="F3" s="6"/>
      <c r="G3" s="6"/>
      <c r="H3" s="6"/>
      <c r="I3" s="4"/>
      <c r="J3" s="4"/>
      <c r="K3" s="4"/>
      <c r="L3" s="4"/>
      <c r="M3" s="4"/>
      <c r="N3" s="4"/>
      <c r="O3" s="4"/>
      <c r="P3" s="4"/>
      <c r="Q3" s="4"/>
      <c r="R3" s="4"/>
      <c r="S3" s="4"/>
      <c r="T3" s="4"/>
      <c r="U3" s="4"/>
      <c r="V3" s="4"/>
      <c r="W3" s="4"/>
      <c r="X3" s="4"/>
      <c r="Y3" s="153" t="s">
        <v>36</v>
      </c>
      <c r="Z3" s="155"/>
      <c r="AA3" s="156">
        <f>+'01-Inventario de Activos'!L3</f>
        <v>43944</v>
      </c>
    </row>
    <row r="4" spans="1:30" ht="18.75" x14ac:dyDescent="0.2">
      <c r="B4" s="210" t="s">
        <v>23</v>
      </c>
      <c r="C4" s="210"/>
      <c r="D4" s="210"/>
      <c r="E4" s="210"/>
      <c r="F4" s="210"/>
      <c r="G4" s="210"/>
      <c r="H4" s="210"/>
      <c r="I4" s="210"/>
      <c r="J4" s="210"/>
      <c r="K4" s="210"/>
      <c r="L4" s="210"/>
      <c r="M4" s="210"/>
      <c r="N4" s="210"/>
      <c r="O4" s="210"/>
      <c r="P4" s="210"/>
      <c r="Q4" s="210"/>
      <c r="R4" s="210"/>
      <c r="S4" s="210"/>
      <c r="T4" s="210"/>
      <c r="U4" s="210"/>
      <c r="V4" s="210"/>
      <c r="W4" s="210"/>
      <c r="X4" s="6"/>
      <c r="Y4" s="153" t="s">
        <v>37</v>
      </c>
      <c r="Z4" s="155"/>
      <c r="AA4" s="157" t="s">
        <v>202</v>
      </c>
    </row>
    <row r="5" spans="1:30" hidden="1" x14ac:dyDescent="0.2"/>
    <row r="6" spans="1:30" ht="13.5" customHeight="1" thickBot="1" x14ac:dyDescent="0.25"/>
    <row r="7" spans="1:30" s="7" customFormat="1" ht="30" customHeight="1" thickBot="1" x14ac:dyDescent="0.25">
      <c r="B7" s="219" t="s">
        <v>43</v>
      </c>
      <c r="C7" s="220"/>
      <c r="D7" s="221" t="str">
        <f>+'01-Inventario de Activos'!D8</f>
        <v>Vicerrectoría Académica</v>
      </c>
      <c r="E7" s="222"/>
      <c r="F7" s="222"/>
      <c r="G7" s="222"/>
      <c r="H7" s="222"/>
      <c r="I7" s="222"/>
      <c r="J7" s="223" t="s">
        <v>103</v>
      </c>
      <c r="K7" s="223"/>
      <c r="L7" s="223"/>
      <c r="M7" s="234" t="str">
        <f>+'01-Inventario de Activos'!I8</f>
        <v>Wilson Arenas Valencia</v>
      </c>
      <c r="N7" s="235"/>
      <c r="O7" s="235"/>
      <c r="P7" s="235"/>
      <c r="Q7" s="235"/>
      <c r="R7" s="236"/>
      <c r="S7" s="237" t="s">
        <v>13</v>
      </c>
      <c r="T7" s="238"/>
      <c r="U7" s="238"/>
      <c r="V7" s="238"/>
      <c r="W7" s="242">
        <v>45715</v>
      </c>
      <c r="X7" s="243"/>
      <c r="Y7" s="243"/>
      <c r="Z7" s="243"/>
      <c r="AA7" s="244"/>
    </row>
    <row r="8" spans="1:30" s="7" customFormat="1" ht="16.5" thickBot="1" x14ac:dyDescent="0.25">
      <c r="A8" s="8"/>
      <c r="B8" s="8"/>
      <c r="C8" s="8"/>
      <c r="D8" s="8"/>
      <c r="E8" s="8"/>
      <c r="F8" s="8"/>
      <c r="G8" s="8"/>
      <c r="H8" s="8"/>
      <c r="I8" s="8"/>
      <c r="J8" s="5"/>
      <c r="K8" s="5"/>
      <c r="L8" s="5"/>
      <c r="M8" s="5"/>
      <c r="U8" s="5"/>
      <c r="V8" s="5"/>
      <c r="W8" s="5"/>
      <c r="X8" s="5"/>
      <c r="Y8" s="8"/>
      <c r="Z8" s="8"/>
      <c r="AA8" s="8"/>
    </row>
    <row r="9" spans="1:30" s="7" customFormat="1" ht="30" customHeight="1" thickBot="1" x14ac:dyDescent="0.25">
      <c r="A9" s="40"/>
      <c r="B9" s="219" t="s">
        <v>12</v>
      </c>
      <c r="C9" s="247"/>
      <c r="D9" s="247"/>
      <c r="E9" s="247"/>
      <c r="F9" s="247"/>
      <c r="G9" s="219" t="s">
        <v>18</v>
      </c>
      <c r="H9" s="220"/>
      <c r="I9" s="223" t="s">
        <v>8</v>
      </c>
      <c r="J9" s="223"/>
      <c r="K9" s="223"/>
      <c r="L9" s="223"/>
      <c r="M9" s="228"/>
      <c r="N9" s="241" t="s">
        <v>4</v>
      </c>
      <c r="O9" s="223"/>
      <c r="P9" s="223"/>
      <c r="Q9" s="223"/>
      <c r="R9" s="223"/>
      <c r="S9" s="223"/>
      <c r="T9" s="223"/>
      <c r="U9" s="223"/>
      <c r="V9" s="223"/>
      <c r="W9" s="223"/>
      <c r="X9" s="223"/>
      <c r="Y9" s="223"/>
      <c r="Z9" s="223"/>
      <c r="AA9" s="228"/>
      <c r="AD9" s="68"/>
    </row>
    <row r="10" spans="1:30" s="7" customFormat="1" ht="28.5" customHeight="1" x14ac:dyDescent="0.2">
      <c r="A10" s="41"/>
      <c r="B10" s="239" t="s">
        <v>9</v>
      </c>
      <c r="C10" s="224" t="s">
        <v>10</v>
      </c>
      <c r="D10" s="224" t="s">
        <v>5</v>
      </c>
      <c r="E10" s="232" t="s">
        <v>24</v>
      </c>
      <c r="F10" s="217" t="s">
        <v>27</v>
      </c>
      <c r="G10" s="217" t="s">
        <v>17</v>
      </c>
      <c r="H10" s="217" t="s">
        <v>11</v>
      </c>
      <c r="I10" s="224" t="s">
        <v>29</v>
      </c>
      <c r="J10" s="224"/>
      <c r="K10" s="224"/>
      <c r="L10" s="226" t="s">
        <v>30</v>
      </c>
      <c r="M10" s="226" t="s">
        <v>25</v>
      </c>
      <c r="N10" s="229" t="s">
        <v>0</v>
      </c>
      <c r="O10" s="230"/>
      <c r="P10" s="230"/>
      <c r="Q10" s="230"/>
      <c r="R10" s="230"/>
      <c r="S10" s="231"/>
      <c r="T10" s="224" t="s">
        <v>1</v>
      </c>
      <c r="U10" s="224"/>
      <c r="V10" s="224"/>
      <c r="W10" s="224" t="s">
        <v>2</v>
      </c>
      <c r="X10" s="224"/>
      <c r="Y10" s="224"/>
      <c r="Z10" s="245" t="s">
        <v>7</v>
      </c>
      <c r="AA10" s="246"/>
    </row>
    <row r="11" spans="1:30" s="7" customFormat="1" ht="46.5" customHeight="1" thickBot="1" x14ac:dyDescent="0.25">
      <c r="A11" s="42"/>
      <c r="B11" s="240"/>
      <c r="C11" s="225"/>
      <c r="D11" s="225"/>
      <c r="E11" s="233"/>
      <c r="F11" s="218"/>
      <c r="G11" s="218"/>
      <c r="H11" s="218"/>
      <c r="I11" s="72" t="s">
        <v>28</v>
      </c>
      <c r="J11" s="43" t="s">
        <v>21</v>
      </c>
      <c r="K11" s="43" t="s">
        <v>22</v>
      </c>
      <c r="L11" s="227"/>
      <c r="M11" s="227"/>
      <c r="N11" s="72" t="s">
        <v>6</v>
      </c>
      <c r="O11" s="72" t="s">
        <v>14</v>
      </c>
      <c r="P11" s="72" t="s">
        <v>19</v>
      </c>
      <c r="Q11" s="73" t="s">
        <v>32</v>
      </c>
      <c r="R11" s="73" t="s">
        <v>31</v>
      </c>
      <c r="S11" s="73" t="s">
        <v>26</v>
      </c>
      <c r="T11" s="72" t="s">
        <v>6</v>
      </c>
      <c r="U11" s="31" t="s">
        <v>14</v>
      </c>
      <c r="V11" s="72" t="s">
        <v>19</v>
      </c>
      <c r="W11" s="72" t="s">
        <v>6</v>
      </c>
      <c r="X11" s="72" t="s">
        <v>14</v>
      </c>
      <c r="Y11" s="72" t="s">
        <v>19</v>
      </c>
      <c r="Z11" s="72" t="s">
        <v>15</v>
      </c>
      <c r="AA11" s="44" t="s">
        <v>6</v>
      </c>
    </row>
    <row r="12" spans="1:30" s="7" customFormat="1" ht="198.75" customHeight="1" x14ac:dyDescent="0.2">
      <c r="A12" s="30">
        <f>COUNTIF($AA$11:AA12,"ALTA")</f>
        <v>0</v>
      </c>
      <c r="B12" s="34">
        <f>IFERROR(VLOOKUP(AB12,'01-Inventario de Activos'!$A$13:$L$63,2,FALSE),"")</f>
        <v>1</v>
      </c>
      <c r="C12" s="32" t="str">
        <f>IFERROR(VLOOKUP(AB12,'01-Inventario de Activos'!$A$13:$L$63,3,FALSE),"")</f>
        <v>Base de Datos</v>
      </c>
      <c r="D12" s="32" t="str">
        <f>IFERROR(VLOOKUP(AB12,'01-Inventario de Activos'!$A$13:$L$63,4,FALSE),"")</f>
        <v xml:space="preserve">Base de datos de los docentes, comisiones de estudio, año sabático, disminución de docencia directa, trabajos para ascensos en el escalafón, listado de correspondencia recibida, enviada y apoyos para formación posgraduada. Programas académicos,  producción intelectual docente planta, transitorio y catedrático, máxima escolaridad docente planta y transitorios,  Información de docentes apoyados para formación avanzada.  </v>
      </c>
      <c r="E12" s="36" t="s">
        <v>245</v>
      </c>
      <c r="F12" s="192">
        <v>42870</v>
      </c>
      <c r="G12" s="32" t="str">
        <f>IFERROR(VLOOKUP(AB12,'01-Inventario de Activos'!$A$13:$L$63,8,FALSE),"")</f>
        <v>Vicerrectoría Académica</v>
      </c>
      <c r="H12" s="32" t="str">
        <f>IFERROR(VLOOKUP(AB12,'01-Inventario de Activos'!$A$13:$L$63,7,FALSE),"")</f>
        <v>Vicerrectoría Académica</v>
      </c>
      <c r="I12" s="32" t="str">
        <f>IFERROR(VLOOKUP(AB12,'01-Inventario de Activos'!$A$13:$L$63,10,FALSE),"")</f>
        <v>x</v>
      </c>
      <c r="J12" s="32" t="str">
        <f>IFERROR(VLOOKUP(AB12,'01-Inventario de Activos'!$A$13:$L$63,11,FALSE),"")</f>
        <v>x</v>
      </c>
      <c r="K12" s="32">
        <f>IFERROR(VLOOKUP(AB12,'01-Inventario de Activos'!$A$13:$L$63,12,FALSE),"")</f>
        <v>0</v>
      </c>
      <c r="L12" s="36" t="s">
        <v>246</v>
      </c>
      <c r="M12" s="36" t="s">
        <v>247</v>
      </c>
      <c r="N12" s="12" t="s">
        <v>200</v>
      </c>
      <c r="O12" s="51">
        <f t="shared" ref="O12:O26" si="0">IF(N12="RESERVADA",5,IF(N12="PÚBLICA",1,IF(N12="CLASIFICADA",3,0)))</f>
        <v>3</v>
      </c>
      <c r="P12" s="176" t="s">
        <v>252</v>
      </c>
      <c r="Q12" s="52">
        <v>42614</v>
      </c>
      <c r="R12" s="24" t="s">
        <v>253</v>
      </c>
      <c r="S12" s="12" t="s">
        <v>254</v>
      </c>
      <c r="T12" s="12" t="s">
        <v>187</v>
      </c>
      <c r="U12" s="51">
        <f t="shared" ref="U12:U26" si="1">IF(T12="ALTA",3,IF(T12="MEDIA",2,IF(T12="BAJA",1,0)))</f>
        <v>1</v>
      </c>
      <c r="V12" s="173" t="s">
        <v>264</v>
      </c>
      <c r="W12" s="24" t="s">
        <v>187</v>
      </c>
      <c r="X12" s="51">
        <f t="shared" ref="X12:X30" si="2">IF(W12="ALTA",3,IF(W12="MEDIA",2,IF(W12="BAJA",1,0)))</f>
        <v>1</v>
      </c>
      <c r="Y12" s="12" t="s">
        <v>261</v>
      </c>
      <c r="Z12" s="51">
        <f t="shared" ref="Z12:Z26" si="3">O12*U12*X12</f>
        <v>3</v>
      </c>
      <c r="AA12" s="21" t="str">
        <f>IF(Z12&gt;=12,"ALTA", IF(AND(Z12&gt;=1,Z12&lt;=4), "BAJA",IF(AND(Z12&gt;=5,Z12&lt;=10), "MEDIA","")))</f>
        <v>BAJA</v>
      </c>
      <c r="AB12" s="29">
        <v>1</v>
      </c>
    </row>
    <row r="13" spans="1:30" s="7" customFormat="1" ht="154.5" customHeight="1" x14ac:dyDescent="0.2">
      <c r="A13" s="30">
        <f>COUNTIF($AA$11:AA13,"ALTA")</f>
        <v>0</v>
      </c>
      <c r="B13" s="34">
        <f>IFERROR(VLOOKUP(AB13,'01-Inventario de Activos'!$A$13:$L$63,2,FALSE),"")</f>
        <v>4</v>
      </c>
      <c r="C13" s="32" t="str">
        <f>IFERROR(VLOOKUP(AB13,'01-Inventario de Activos'!$A$13:$L$63,3,FALSE),"")</f>
        <v>Resoluciones</v>
      </c>
      <c r="D13" s="181" t="str">
        <f>IFERROR(VLOOKUP(AB13,'01-Inventario de Activos'!$A$13:$L$63,4,FALSE),"")</f>
        <v>Resolución Apoyo para Matricula Posgraduada, Resolución pago de evaluadores externos y internos,  Resoluciones de Inscripciones, Ceremonias de Grado, Resoluciones concursos docentes.</v>
      </c>
      <c r="E13" s="36" t="s">
        <v>245</v>
      </c>
      <c r="F13" s="192">
        <v>42870</v>
      </c>
      <c r="G13" s="32" t="str">
        <f>IFERROR(VLOOKUP(AB13,'01-Inventario de Activos'!$A$13:$L$63,8,FALSE),"")</f>
        <v>Vicerrectoría Académica, Ciarp, Registro y Control.</v>
      </c>
      <c r="H13" s="32" t="str">
        <f>IFERROR(VLOOKUP(AB13,'01-Inventario de Activos'!$A$13:$L$63,7,FALSE),"")</f>
        <v>Vicerrectoría Académica, Ciarp, Registro y Control.</v>
      </c>
      <c r="I13" s="32" t="str">
        <f>IFERROR(VLOOKUP(AB13,'01-Inventario de Activos'!$A$13:$L$63,10,FALSE),"")</f>
        <v>x</v>
      </c>
      <c r="J13" s="32" t="str">
        <f>IFERROR(VLOOKUP(AB13,'01-Inventario de Activos'!$A$13:$L$63,11,FALSE),"")</f>
        <v>x</v>
      </c>
      <c r="K13" s="32">
        <f>IFERROR(VLOOKUP(AB13,'01-Inventario de Activos'!$A$13:$L$63,12,FALSE),"")</f>
        <v>0</v>
      </c>
      <c r="L13" s="36" t="s">
        <v>248</v>
      </c>
      <c r="M13" s="36" t="s">
        <v>247</v>
      </c>
      <c r="N13" s="12" t="s">
        <v>200</v>
      </c>
      <c r="O13" s="51">
        <f t="shared" si="0"/>
        <v>3</v>
      </c>
      <c r="P13" s="176" t="s">
        <v>255</v>
      </c>
      <c r="Q13" s="177">
        <v>43241</v>
      </c>
      <c r="R13" s="24" t="s">
        <v>256</v>
      </c>
      <c r="S13" s="50" t="s">
        <v>254</v>
      </c>
      <c r="T13" s="12" t="s">
        <v>187</v>
      </c>
      <c r="U13" s="51">
        <f t="shared" si="1"/>
        <v>1</v>
      </c>
      <c r="V13" s="173" t="s">
        <v>264</v>
      </c>
      <c r="W13" s="24" t="s">
        <v>187</v>
      </c>
      <c r="X13" s="51">
        <f t="shared" si="2"/>
        <v>1</v>
      </c>
      <c r="Y13" s="12" t="s">
        <v>261</v>
      </c>
      <c r="Z13" s="51">
        <f t="shared" si="3"/>
        <v>3</v>
      </c>
      <c r="AA13" s="21" t="str">
        <f t="shared" ref="AA13:AA62" si="4">IF(Z13&gt;=12,"ALTA", IF(AND(Z13&gt;=1,Z13&lt;=4), "BAJA",IF(AND(Z13&gt;=5,Z13&lt;=10), "MEDIA","")))</f>
        <v>BAJA</v>
      </c>
      <c r="AB13" s="29">
        <v>2</v>
      </c>
    </row>
    <row r="14" spans="1:30" s="187" customFormat="1" ht="154.5" customHeight="1" x14ac:dyDescent="0.2">
      <c r="A14" s="182"/>
      <c r="B14" s="183">
        <v>5</v>
      </c>
      <c r="C14" s="181" t="s">
        <v>281</v>
      </c>
      <c r="D14" s="181" t="s">
        <v>282</v>
      </c>
      <c r="E14" s="184" t="s">
        <v>245</v>
      </c>
      <c r="F14" s="192">
        <v>42870</v>
      </c>
      <c r="G14" s="181" t="s">
        <v>243</v>
      </c>
      <c r="H14" s="181" t="s">
        <v>243</v>
      </c>
      <c r="I14" s="181" t="s">
        <v>216</v>
      </c>
      <c r="J14" s="181" t="s">
        <v>216</v>
      </c>
      <c r="K14" s="181">
        <v>0</v>
      </c>
      <c r="L14" s="184" t="s">
        <v>248</v>
      </c>
      <c r="M14" s="184" t="s">
        <v>247</v>
      </c>
      <c r="N14" s="16" t="s">
        <v>200</v>
      </c>
      <c r="O14" s="51">
        <v>3</v>
      </c>
      <c r="P14" s="176" t="s">
        <v>255</v>
      </c>
      <c r="Q14" s="177">
        <v>43241</v>
      </c>
      <c r="R14" s="24" t="s">
        <v>256</v>
      </c>
      <c r="S14" s="50" t="s">
        <v>254</v>
      </c>
      <c r="T14" s="16" t="s">
        <v>174</v>
      </c>
      <c r="U14" s="51">
        <f t="shared" si="1"/>
        <v>3</v>
      </c>
      <c r="V14" s="189" t="s">
        <v>283</v>
      </c>
      <c r="W14" s="185" t="s">
        <v>187</v>
      </c>
      <c r="X14" s="51">
        <f t="shared" si="2"/>
        <v>1</v>
      </c>
      <c r="Y14" s="16" t="s">
        <v>284</v>
      </c>
      <c r="Z14" s="51">
        <f t="shared" si="3"/>
        <v>9</v>
      </c>
      <c r="AA14" s="21" t="str">
        <f t="shared" si="4"/>
        <v>MEDIA</v>
      </c>
      <c r="AB14" s="186"/>
    </row>
    <row r="15" spans="1:30" s="7" customFormat="1" ht="110.25" x14ac:dyDescent="0.2">
      <c r="A15" s="30">
        <f>COUNTIF($AA$11:AA15,"ALTA")</f>
        <v>1</v>
      </c>
      <c r="B15" s="34">
        <v>6</v>
      </c>
      <c r="C15" s="32" t="str">
        <f>IFERROR(VLOOKUP(AB15,'01-Inventario de Activos'!$A$13:$L$63,3,FALSE),"")</f>
        <v>Aplicativo Planes de Trabajo y Evaluación Docente</v>
      </c>
      <c r="D15" s="32" t="str">
        <f>IFERROR(VLOOKUP(AB15,'01-Inventario de Activos'!$A$13:$L$63,4,FALSE),"")</f>
        <v>Información registrada semestralmente por los docentes en el aplicativo de plan de trabajo.
Información de todos los docentes para que los comités curriculares realicen la coevaluación anual y revisen los soportes de la auteovaluación de los docentes.</v>
      </c>
      <c r="E15" s="36" t="s">
        <v>245</v>
      </c>
      <c r="F15" s="192">
        <v>42870</v>
      </c>
      <c r="G15" s="32" t="str">
        <f>IFERROR(VLOOKUP(AB15,'01-Inventario de Activos'!$A$13:$L$63,8,FALSE),"")</f>
        <v>Vicerrectoría Académica, División de Sistemas.</v>
      </c>
      <c r="H15" s="32" t="str">
        <f>IFERROR(VLOOKUP(AB15,'01-Inventario de Activos'!$A$13:$L$63,7,FALSE),"")</f>
        <v>Vicerrectoría Académica, División de Sistemas.</v>
      </c>
      <c r="I15" s="32">
        <f>IFERROR(VLOOKUP(AB15,'01-Inventario de Activos'!$A$13:$L$63,10,FALSE),"")</f>
        <v>0</v>
      </c>
      <c r="J15" s="32" t="str">
        <f>IFERROR(VLOOKUP(AB15,'01-Inventario de Activos'!$A$13:$L$63,11,FALSE),"")</f>
        <v>x</v>
      </c>
      <c r="K15" s="32">
        <f>IFERROR(VLOOKUP(AB15,'01-Inventario de Activos'!$A$13:$L$63,12,FALSE),"")</f>
        <v>0</v>
      </c>
      <c r="L15" s="36" t="s">
        <v>249</v>
      </c>
      <c r="M15" s="36" t="s">
        <v>247</v>
      </c>
      <c r="N15" s="12" t="s">
        <v>200</v>
      </c>
      <c r="O15" s="51">
        <f t="shared" si="0"/>
        <v>3</v>
      </c>
      <c r="P15" s="176" t="s">
        <v>252</v>
      </c>
      <c r="Q15" s="177">
        <v>43241</v>
      </c>
      <c r="R15" s="24" t="s">
        <v>253</v>
      </c>
      <c r="S15" s="50" t="s">
        <v>257</v>
      </c>
      <c r="T15" s="12" t="s">
        <v>181</v>
      </c>
      <c r="U15" s="51">
        <f t="shared" si="1"/>
        <v>2</v>
      </c>
      <c r="V15" s="173" t="s">
        <v>259</v>
      </c>
      <c r="W15" s="24" t="s">
        <v>181</v>
      </c>
      <c r="X15" s="51">
        <f t="shared" si="2"/>
        <v>2</v>
      </c>
      <c r="Y15" s="170" t="s">
        <v>265</v>
      </c>
      <c r="Z15" s="51">
        <f t="shared" si="3"/>
        <v>12</v>
      </c>
      <c r="AA15" s="21" t="str">
        <f t="shared" si="4"/>
        <v>ALTA</v>
      </c>
      <c r="AB15" s="29">
        <v>3</v>
      </c>
    </row>
    <row r="16" spans="1:30" s="7" customFormat="1" ht="151.5" customHeight="1" x14ac:dyDescent="0.2">
      <c r="A16" s="30">
        <f>COUNTIF($AA$11:AA16,"ALTA")</f>
        <v>2</v>
      </c>
      <c r="B16" s="34">
        <f>IFERROR(VLOOKUP(AB16,'01-Inventario de Activos'!$A$13:$L$63,2,FALSE),"")</f>
        <v>7</v>
      </c>
      <c r="C16" s="32" t="str">
        <f>IFERROR(VLOOKUP(AB16,'01-Inventario de Activos'!$A$13:$L$63,3,FALSE),"")</f>
        <v>Informes</v>
      </c>
      <c r="D16" s="32" t="str">
        <f>IFERROR(VLOOKUP(AB16,'01-Inventario de Activos'!$A$13:$L$63,4,FALSE),"")</f>
        <v>Informes de Intersemestrales, Créditos Reducidos, Capacitación Formal y No Formal, Programas Acreditados y en Proceso de Autoevaluación, Registros Calificados, Puntajes del Docente a Nómina, Informe de presupuesto, Modelo de Capacidad. Resultados evaluación Docente y cargos académico administrativos</v>
      </c>
      <c r="E16" s="36" t="s">
        <v>245</v>
      </c>
      <c r="F16" s="192">
        <v>42870</v>
      </c>
      <c r="G16" s="32" t="str">
        <f>IFERROR(VLOOKUP(AB16,'01-Inventario de Activos'!$A$13:$L$63,8,FALSE),"")</f>
        <v>Vicerrectoría Académica y CIARP.</v>
      </c>
      <c r="H16" s="32" t="str">
        <f>IFERROR(VLOOKUP(AB16,'01-Inventario de Activos'!$A$13:$L$63,7,FALSE),"")</f>
        <v>Vicerrectoría Académica y CIARP.</v>
      </c>
      <c r="I16" s="32" t="str">
        <f>IFERROR(VLOOKUP(AB16,'01-Inventario de Activos'!$A$13:$L$63,10,FALSE),"")</f>
        <v>x</v>
      </c>
      <c r="J16" s="32" t="str">
        <f>IFERROR(VLOOKUP(AB16,'01-Inventario de Activos'!$A$13:$L$63,11,FALSE),"")</f>
        <v>x</v>
      </c>
      <c r="K16" s="32">
        <f>IFERROR(VLOOKUP(AB16,'01-Inventario de Activos'!$A$13:$L$63,12,FALSE),"")</f>
        <v>0</v>
      </c>
      <c r="L16" s="36" t="s">
        <v>248</v>
      </c>
      <c r="M16" s="36" t="s">
        <v>247</v>
      </c>
      <c r="N16" s="12" t="s">
        <v>200</v>
      </c>
      <c r="O16" s="51">
        <f t="shared" si="0"/>
        <v>3</v>
      </c>
      <c r="P16" s="176" t="s">
        <v>252</v>
      </c>
      <c r="Q16" s="177">
        <v>43241</v>
      </c>
      <c r="R16" s="24" t="s">
        <v>253</v>
      </c>
      <c r="S16" s="50" t="s">
        <v>254</v>
      </c>
      <c r="T16" s="12" t="s">
        <v>181</v>
      </c>
      <c r="U16" s="51">
        <f t="shared" si="1"/>
        <v>2</v>
      </c>
      <c r="V16" s="24" t="s">
        <v>259</v>
      </c>
      <c r="W16" s="24" t="s">
        <v>181</v>
      </c>
      <c r="X16" s="51">
        <f t="shared" si="2"/>
        <v>2</v>
      </c>
      <c r="Y16" s="170" t="s">
        <v>265</v>
      </c>
      <c r="Z16" s="51">
        <f t="shared" si="3"/>
        <v>12</v>
      </c>
      <c r="AA16" s="21" t="str">
        <f t="shared" si="4"/>
        <v>ALTA</v>
      </c>
      <c r="AB16" s="29">
        <v>4</v>
      </c>
    </row>
    <row r="17" spans="1:28" s="7" customFormat="1" ht="141.75" x14ac:dyDescent="0.2">
      <c r="A17" s="30">
        <f>COUNTIF($AA$11:AA17,"ALTA")</f>
        <v>2</v>
      </c>
      <c r="B17" s="34">
        <f>IFERROR(VLOOKUP(AB17,'01-Inventario de Activos'!$A$13:$L$63,2,FALSE),"")</f>
        <v>8</v>
      </c>
      <c r="C17" s="32" t="str">
        <f>IFERROR(VLOOKUP(AB17,'01-Inventario de Activos'!$A$13:$L$63,3,FALSE),"")</f>
        <v>Actas</v>
      </c>
      <c r="D17" s="32" t="str">
        <f>IFERROR(VLOOKUP(AB17,'01-Inventario de Activos'!$A$13:$L$63,4,FALSE),"")</f>
        <v>Acompañamiento Académico, Comités de Autoevaluación de los Programas Académicos, Procesos de Acompañamiento de Autoevaluación, actas CIARP, actas valoración docentes transitorios y catedráticos, Actas Comité Central de currículo y evaluación, Actas de compromiso, Pagarés. Actas Comisión Evaluación Docente.</v>
      </c>
      <c r="E17" s="36" t="s">
        <v>245</v>
      </c>
      <c r="F17" s="192">
        <v>42870</v>
      </c>
      <c r="G17" s="32" t="str">
        <f>IFERROR(VLOOKUP(AB17,'01-Inventario de Activos'!$A$13:$L$63,8,FALSE),"")</f>
        <v>Vicerrectoria Académica</v>
      </c>
      <c r="H17" s="32" t="str">
        <f>IFERROR(VLOOKUP(AB17,'01-Inventario de Activos'!$A$13:$L$63,7,FALSE),"")</f>
        <v>Vicerrectoría Académica</v>
      </c>
      <c r="I17" s="32" t="str">
        <f>IFERROR(VLOOKUP(AB17,'01-Inventario de Activos'!$A$13:$L$63,10,FALSE),"")</f>
        <v>x</v>
      </c>
      <c r="J17" s="32" t="str">
        <f>IFERROR(VLOOKUP(AB17,'01-Inventario de Activos'!$A$13:$L$63,11,FALSE),"")</f>
        <v>x</v>
      </c>
      <c r="K17" s="32">
        <f>IFERROR(VLOOKUP(AB17,'01-Inventario de Activos'!$A$13:$L$63,12,FALSE),"")</f>
        <v>0</v>
      </c>
      <c r="L17" s="36" t="s">
        <v>250</v>
      </c>
      <c r="M17" s="36" t="s">
        <v>247</v>
      </c>
      <c r="N17" s="12" t="s">
        <v>200</v>
      </c>
      <c r="O17" s="51">
        <f t="shared" si="0"/>
        <v>3</v>
      </c>
      <c r="P17" s="176" t="s">
        <v>252</v>
      </c>
      <c r="Q17" s="177">
        <v>43241</v>
      </c>
      <c r="R17" s="24" t="s">
        <v>253</v>
      </c>
      <c r="S17" s="50" t="s">
        <v>257</v>
      </c>
      <c r="T17" s="12" t="s">
        <v>187</v>
      </c>
      <c r="U17" s="51">
        <f t="shared" si="1"/>
        <v>1</v>
      </c>
      <c r="V17" s="173" t="s">
        <v>264</v>
      </c>
      <c r="W17" s="24" t="s">
        <v>187</v>
      </c>
      <c r="X17" s="51">
        <f t="shared" si="2"/>
        <v>1</v>
      </c>
      <c r="Y17" s="12" t="s">
        <v>261</v>
      </c>
      <c r="Z17" s="51">
        <f t="shared" si="3"/>
        <v>3</v>
      </c>
      <c r="AA17" s="21" t="str">
        <f t="shared" si="4"/>
        <v>BAJA</v>
      </c>
      <c r="AB17" s="29">
        <v>5</v>
      </c>
    </row>
    <row r="18" spans="1:28" s="7" customFormat="1" ht="134.25" customHeight="1" x14ac:dyDescent="0.2">
      <c r="A18" s="30">
        <f>COUNTIF($AA$11:AA18,"ALTA")</f>
        <v>2</v>
      </c>
      <c r="B18" s="34">
        <f>IFERROR(VLOOKUP(AB18,'01-Inventario de Activos'!$A$13:$L$63,2,FALSE),"")</f>
        <v>9</v>
      </c>
      <c r="C18" s="32" t="str">
        <f>IFERROR(VLOOKUP(AB18,'01-Inventario de Activos'!$A$13:$L$63,3,FALSE),"")</f>
        <v>Desarrollo Docente</v>
      </c>
      <c r="D18" s="32" t="str">
        <f>IFERROR(VLOOKUP(AB18,'01-Inventario de Activos'!$A$13:$L$63,4,FALSE),"")</f>
        <v>Propuestas de Desarrollo Docente, listados de inscritos, listados de aprobados, listados de asistencia, certificados elaborados</v>
      </c>
      <c r="E18" s="36" t="s">
        <v>245</v>
      </c>
      <c r="F18" s="192">
        <v>42870</v>
      </c>
      <c r="G18" s="32" t="str">
        <f>IFERROR(VLOOKUP(AB18,'01-Inventario de Activos'!$A$13:$L$63,8,FALSE),"")</f>
        <v>Vicerrectoría Académica</v>
      </c>
      <c r="H18" s="32" t="str">
        <f>IFERROR(VLOOKUP(AB18,'01-Inventario de Activos'!$A$13:$L$63,7,FALSE),"")</f>
        <v>Vicerrectoría Académica</v>
      </c>
      <c r="I18" s="32">
        <f>IFERROR(VLOOKUP(AB18,'01-Inventario de Activos'!$A$13:$L$63,10,FALSE),"")</f>
        <v>0</v>
      </c>
      <c r="J18" s="32" t="str">
        <f>IFERROR(VLOOKUP(AB18,'01-Inventario de Activos'!$A$13:$L$63,11,FALSE),"")</f>
        <v>x</v>
      </c>
      <c r="K18" s="32">
        <f>IFERROR(VLOOKUP(AB18,'01-Inventario de Activos'!$A$13:$L$63,12,FALSE),"")</f>
        <v>0</v>
      </c>
      <c r="L18" s="36" t="s">
        <v>251</v>
      </c>
      <c r="M18" s="36" t="s">
        <v>247</v>
      </c>
      <c r="N18" s="12" t="s">
        <v>198</v>
      </c>
      <c r="O18" s="51">
        <f t="shared" si="0"/>
        <v>1</v>
      </c>
      <c r="P18" s="176" t="s">
        <v>255</v>
      </c>
      <c r="Q18" s="177">
        <v>43241</v>
      </c>
      <c r="R18" s="24" t="s">
        <v>256</v>
      </c>
      <c r="S18" s="50" t="s">
        <v>257</v>
      </c>
      <c r="T18" s="12" t="s">
        <v>181</v>
      </c>
      <c r="U18" s="51">
        <f t="shared" si="1"/>
        <v>2</v>
      </c>
      <c r="V18" s="173" t="s">
        <v>259</v>
      </c>
      <c r="W18" s="24" t="s">
        <v>181</v>
      </c>
      <c r="X18" s="51">
        <f t="shared" si="2"/>
        <v>2</v>
      </c>
      <c r="Y18" s="170" t="s">
        <v>265</v>
      </c>
      <c r="Z18" s="51">
        <f t="shared" si="3"/>
        <v>4</v>
      </c>
      <c r="AA18" s="21" t="str">
        <f t="shared" si="4"/>
        <v>BAJA</v>
      </c>
      <c r="AB18" s="29">
        <v>6</v>
      </c>
    </row>
    <row r="19" spans="1:28" s="7" customFormat="1" ht="80.25" customHeight="1" x14ac:dyDescent="0.2">
      <c r="A19" s="30">
        <f>COUNTIF($AA$11:AA19,"ALTA")</f>
        <v>2</v>
      </c>
      <c r="B19" s="34">
        <f>IFERROR(VLOOKUP(AB19,'01-Inventario de Activos'!$A$13:$L$63,2,FALSE),"")</f>
        <v>10</v>
      </c>
      <c r="C19" s="32" t="str">
        <f>IFERROR(VLOOKUP(AB19,'01-Inventario de Activos'!$A$13:$L$63,3,FALSE),"")</f>
        <v xml:space="preserve">Documentación derechos de petición </v>
      </c>
      <c r="D19" s="32" t="str">
        <f>IFERROR(VLOOKUP(AB19,'01-Inventario de Activos'!$A$13:$L$63,4,FALSE),"")</f>
        <v>Oficiós, Correo Electronico y PQR</v>
      </c>
      <c r="E19" s="36" t="s">
        <v>245</v>
      </c>
      <c r="F19" s="192">
        <v>42870</v>
      </c>
      <c r="G19" s="32" t="str">
        <f>IFERROR(VLOOKUP(AB19,'01-Inventario de Activos'!$A$13:$L$63,8,FALSE),"")</f>
        <v>Vicerrectoría Académica</v>
      </c>
      <c r="H19" s="32" t="str">
        <f>IFERROR(VLOOKUP(AB19,'01-Inventario de Activos'!$A$13:$L$63,7,FALSE),"")</f>
        <v>Vicerrectoría Académica</v>
      </c>
      <c r="I19" s="32" t="str">
        <f>IFERROR(VLOOKUP(AB19,'01-Inventario de Activos'!$A$13:$L$63,10,FALSE),"")</f>
        <v>x</v>
      </c>
      <c r="J19" s="32" t="str">
        <f>IFERROR(VLOOKUP(AB19,'01-Inventario de Activos'!$A$13:$L$63,11,FALSE),"")</f>
        <v>x</v>
      </c>
      <c r="K19" s="32">
        <f>IFERROR(VLOOKUP(AB19,'01-Inventario de Activos'!$A$13:$L$63,12,FALSE),"")</f>
        <v>0</v>
      </c>
      <c r="L19" s="36" t="s">
        <v>268</v>
      </c>
      <c r="M19" s="36" t="s">
        <v>247</v>
      </c>
      <c r="N19" s="12" t="s">
        <v>200</v>
      </c>
      <c r="O19" s="51">
        <f t="shared" si="0"/>
        <v>3</v>
      </c>
      <c r="P19" s="176" t="s">
        <v>252</v>
      </c>
      <c r="Q19" s="177" t="s">
        <v>269</v>
      </c>
      <c r="R19" s="24" t="s">
        <v>253</v>
      </c>
      <c r="S19" s="50" t="s">
        <v>257</v>
      </c>
      <c r="T19" s="12" t="s">
        <v>187</v>
      </c>
      <c r="U19" s="51">
        <f t="shared" si="1"/>
        <v>1</v>
      </c>
      <c r="V19" s="188" t="s">
        <v>270</v>
      </c>
      <c r="W19" s="24" t="s">
        <v>187</v>
      </c>
      <c r="X19" s="51">
        <f t="shared" si="2"/>
        <v>1</v>
      </c>
      <c r="Y19" s="12" t="s">
        <v>262</v>
      </c>
      <c r="Z19" s="51">
        <f t="shared" si="3"/>
        <v>3</v>
      </c>
      <c r="AA19" s="21" t="str">
        <f t="shared" si="4"/>
        <v>BAJA</v>
      </c>
      <c r="AB19" s="29">
        <v>7</v>
      </c>
    </row>
    <row r="20" spans="1:28" s="7" customFormat="1" ht="78.75" x14ac:dyDescent="0.2">
      <c r="A20" s="30">
        <f>COUNTIF($AA$11:AA20,"ALTA")</f>
        <v>3</v>
      </c>
      <c r="B20" s="34">
        <f>IFERROR(VLOOKUP(AB20,'01-Inventario de Activos'!$A$13:$L$63,2,FALSE),"")</f>
        <v>11</v>
      </c>
      <c r="C20" s="32" t="str">
        <f>IFERROR(VLOOKUP(AB20,'01-Inventario de Activos'!$A$13:$L$63,3,FALSE),"")</f>
        <v>Productividad Académica</v>
      </c>
      <c r="D20" s="32" t="str">
        <f>IFERROR(VLOOKUP(AB20,'01-Inventario de Activos'!$A$13:$L$63,4,FALSE),"")</f>
        <v>Evaluaciones de producción académica para efectos de ascenso en el escalafón docente</v>
      </c>
      <c r="E20" s="36" t="s">
        <v>245</v>
      </c>
      <c r="F20" s="192">
        <v>42870</v>
      </c>
      <c r="G20" s="32" t="str">
        <f>IFERROR(VLOOKUP(AB20,'01-Inventario de Activos'!$A$13:$L$63,8,FALSE),"")</f>
        <v>Vicerrectoría Académica, CIARP y Gestión Financiera</v>
      </c>
      <c r="H20" s="32" t="str">
        <f>IFERROR(VLOOKUP(AB20,'01-Inventario de Activos'!$A$13:$L$63,7,FALSE),"")</f>
        <v>Vicerrectoría Académica, CIARP y Gestión Financiera</v>
      </c>
      <c r="I20" s="32" t="str">
        <f>IFERROR(VLOOKUP(AB20,'01-Inventario de Activos'!$A$13:$L$63,10,FALSE),"")</f>
        <v>x</v>
      </c>
      <c r="J20" s="32" t="str">
        <f>IFERROR(VLOOKUP(AB20,'01-Inventario de Activos'!$A$13:$L$63,11,FALSE),"")</f>
        <v>x</v>
      </c>
      <c r="K20" s="32">
        <f>IFERROR(VLOOKUP(AB20,'01-Inventario de Activos'!$A$13:$L$63,12,FALSE),"")</f>
        <v>0</v>
      </c>
      <c r="L20" s="36" t="s">
        <v>249</v>
      </c>
      <c r="M20" s="36" t="s">
        <v>247</v>
      </c>
      <c r="N20" s="12" t="s">
        <v>200</v>
      </c>
      <c r="O20" s="51">
        <f t="shared" si="0"/>
        <v>3</v>
      </c>
      <c r="P20" s="176" t="s">
        <v>252</v>
      </c>
      <c r="Q20" s="52">
        <v>43241</v>
      </c>
      <c r="R20" s="24" t="s">
        <v>253</v>
      </c>
      <c r="S20" s="12" t="s">
        <v>258</v>
      </c>
      <c r="T20" s="12" t="s">
        <v>174</v>
      </c>
      <c r="U20" s="51">
        <f t="shared" si="1"/>
        <v>3</v>
      </c>
      <c r="V20" s="170" t="s">
        <v>260</v>
      </c>
      <c r="W20" s="24" t="s">
        <v>174</v>
      </c>
      <c r="X20" s="51">
        <f t="shared" si="2"/>
        <v>3</v>
      </c>
      <c r="Y20" s="12" t="s">
        <v>263</v>
      </c>
      <c r="Z20" s="51">
        <f t="shared" si="3"/>
        <v>27</v>
      </c>
      <c r="AA20" s="21" t="str">
        <f t="shared" si="4"/>
        <v>ALTA</v>
      </c>
      <c r="AB20" s="29">
        <v>8</v>
      </c>
    </row>
    <row r="21" spans="1:28" s="7" customFormat="1" ht="89.25" customHeight="1" x14ac:dyDescent="0.2">
      <c r="A21" s="30">
        <f>COUNTIF($AA$11:AA21,"ALTA")</f>
        <v>3</v>
      </c>
      <c r="B21" s="34">
        <f>IFERROR(VLOOKUP(AB21,'01-Inventario de Activos'!$A$13:$L$63,2,FALSE),"")</f>
        <v>13</v>
      </c>
      <c r="C21" s="32" t="str">
        <f>IFERROR(VLOOKUP(AB21,'01-Inventario de Activos'!$A$13:$L$63,3,FALSE),"")</f>
        <v xml:space="preserve">Archivo Plano </v>
      </c>
      <c r="D21" s="32" t="str">
        <f>IFERROR(VLOOKUP(AB21,'01-Inventario de Activos'!$A$13:$L$63,4,FALSE),"")</f>
        <v>Comunicación con Gestión del Talento Humano por medio del cual se informa los puntajes docente.</v>
      </c>
      <c r="E21" s="36" t="s">
        <v>245</v>
      </c>
      <c r="F21" s="192">
        <v>42870</v>
      </c>
      <c r="G21" s="32" t="str">
        <f>IFERROR(VLOOKUP(AB21,'01-Inventario de Activos'!$A$13:$L$63,8,FALSE),"")</f>
        <v>Vicerrectoría Académica</v>
      </c>
      <c r="H21" s="32" t="str">
        <f>IFERROR(VLOOKUP(AB21,'01-Inventario de Activos'!$A$13:$L$63,7,FALSE),"")</f>
        <v>Vicerrectoría Académica</v>
      </c>
      <c r="I21" s="32">
        <f>IFERROR(VLOOKUP(AB21,'01-Inventario de Activos'!$A$13:$L$63,10,FALSE),"")</f>
        <v>0</v>
      </c>
      <c r="J21" s="32" t="str">
        <f>IFERROR(VLOOKUP(AB21,'01-Inventario de Activos'!$A$13:$L$63,11,FALSE),"")</f>
        <v>x</v>
      </c>
      <c r="K21" s="32">
        <f>IFERROR(VLOOKUP(AB21,'01-Inventario de Activos'!$A$13:$L$63,12,FALSE),"")</f>
        <v>0</v>
      </c>
      <c r="L21" s="36" t="s">
        <v>250</v>
      </c>
      <c r="M21" s="36" t="s">
        <v>247</v>
      </c>
      <c r="N21" s="24" t="s">
        <v>200</v>
      </c>
      <c r="O21" s="51">
        <f t="shared" si="0"/>
        <v>3</v>
      </c>
      <c r="P21" s="176" t="s">
        <v>252</v>
      </c>
      <c r="Q21" s="52">
        <v>43241</v>
      </c>
      <c r="R21" s="24" t="s">
        <v>253</v>
      </c>
      <c r="S21" s="50" t="s">
        <v>257</v>
      </c>
      <c r="T21" s="24" t="s">
        <v>187</v>
      </c>
      <c r="U21" s="51">
        <f t="shared" si="1"/>
        <v>1</v>
      </c>
      <c r="V21" s="173" t="s">
        <v>264</v>
      </c>
      <c r="W21" s="24" t="s">
        <v>181</v>
      </c>
      <c r="X21" s="51">
        <f t="shared" si="2"/>
        <v>2</v>
      </c>
      <c r="Y21" s="170" t="s">
        <v>280</v>
      </c>
      <c r="Z21" s="51">
        <f t="shared" si="3"/>
        <v>6</v>
      </c>
      <c r="AA21" s="21" t="str">
        <f t="shared" si="4"/>
        <v>MEDIA</v>
      </c>
      <c r="AB21" s="29">
        <v>9</v>
      </c>
    </row>
    <row r="22" spans="1:28" s="7" customFormat="1" ht="78.75" x14ac:dyDescent="0.2">
      <c r="A22" s="30">
        <f>COUNTIF($AA$11:AA22,"ALTA")</f>
        <v>3</v>
      </c>
      <c r="B22" s="34">
        <f>IFERROR(VLOOKUP(AB22,'01-Inventario de Activos'!$A$13:$L$63,2,FALSE),"")</f>
        <v>14</v>
      </c>
      <c r="C22" s="32" t="str">
        <f>IFERROR(VLOOKUP(AB22,'01-Inventario de Activos'!$A$13:$L$63,3,FALSE),"")</f>
        <v>Registros sobre evaluaciones de la Productividad Académica.</v>
      </c>
      <c r="D22" s="32" t="str">
        <f>IFERROR(VLOOKUP(AB22,'01-Inventario de Activos'!$A$13:$L$63,4,FALSE),"")</f>
        <v>Criterios de evaluación de la productividad académica según categoría del producto.</v>
      </c>
      <c r="E22" s="36" t="s">
        <v>245</v>
      </c>
      <c r="F22" s="192">
        <v>42870</v>
      </c>
      <c r="G22" s="32" t="str">
        <f>IFERROR(VLOOKUP(AB22,'01-Inventario de Activos'!$A$13:$L$63,8,FALSE),"")</f>
        <v>Vicerrectoría Académica</v>
      </c>
      <c r="H22" s="32" t="str">
        <f>IFERROR(VLOOKUP(AB22,'01-Inventario de Activos'!$A$13:$L$63,7,FALSE),"")</f>
        <v>Vicerrectoría Académica</v>
      </c>
      <c r="I22" s="32" t="str">
        <f>IFERROR(VLOOKUP(AB22,'01-Inventario de Activos'!$A$13:$L$63,10,FALSE),"")</f>
        <v>x</v>
      </c>
      <c r="J22" s="32" t="str">
        <f>IFERROR(VLOOKUP(AB22,'01-Inventario de Activos'!$A$13:$L$63,11,FALSE),"")</f>
        <v>x</v>
      </c>
      <c r="K22" s="32">
        <f>IFERROR(VLOOKUP(AB22,'01-Inventario de Activos'!$A$13:$L$63,12,FALSE),"")</f>
        <v>0</v>
      </c>
      <c r="L22" s="36" t="s">
        <v>249</v>
      </c>
      <c r="M22" s="36" t="s">
        <v>247</v>
      </c>
      <c r="N22" s="12" t="s">
        <v>198</v>
      </c>
      <c r="O22" s="51">
        <f t="shared" si="0"/>
        <v>1</v>
      </c>
      <c r="P22" s="176" t="s">
        <v>255</v>
      </c>
      <c r="Q22" s="177">
        <v>43404</v>
      </c>
      <c r="R22" s="24" t="s">
        <v>253</v>
      </c>
      <c r="S22" s="24" t="s">
        <v>257</v>
      </c>
      <c r="T22" s="12" t="s">
        <v>187</v>
      </c>
      <c r="U22" s="51">
        <f t="shared" si="1"/>
        <v>1</v>
      </c>
      <c r="V22" s="173" t="s">
        <v>264</v>
      </c>
      <c r="W22" s="24" t="s">
        <v>174</v>
      </c>
      <c r="X22" s="51">
        <f t="shared" si="2"/>
        <v>3</v>
      </c>
      <c r="Y22" s="12" t="s">
        <v>261</v>
      </c>
      <c r="Z22" s="51">
        <f t="shared" si="3"/>
        <v>3</v>
      </c>
      <c r="AA22" s="21" t="str">
        <f t="shared" si="4"/>
        <v>BAJA</v>
      </c>
      <c r="AB22" s="29">
        <v>10</v>
      </c>
    </row>
    <row r="23" spans="1:28" s="7" customFormat="1" ht="70.5" customHeight="1" x14ac:dyDescent="0.2">
      <c r="A23" s="30">
        <f>COUNTIF($AA$11:AA23,"ALTA")</f>
        <v>4</v>
      </c>
      <c r="B23" s="34">
        <f>IFERROR(VLOOKUP(AB23,'01-Inventario de Activos'!$A$13:$L$63,2,FALSE),"")</f>
        <v>15</v>
      </c>
      <c r="C23" s="32" t="str">
        <f>IFERROR(VLOOKUP(AB23,'01-Inventario de Activos'!$A$13:$L$63,3,FALSE),"")</f>
        <v>Comisiones de servicio y apoyos económicos</v>
      </c>
      <c r="D23" s="32" t="str">
        <f>IFERROR(VLOOKUP(AB23,'01-Inventario de Activos'!$A$13:$L$63,4,FALSE),"")</f>
        <v>Apoyos económicos para la asistencia a eventos de carácter académico de los docentes. Apoyo a invitados nacionales e internacionales.</v>
      </c>
      <c r="E23" s="36" t="s">
        <v>245</v>
      </c>
      <c r="F23" s="192">
        <v>45531</v>
      </c>
      <c r="G23" s="32" t="str">
        <f>IFERROR(VLOOKUP(AB23,'01-Inventario de Activos'!$A$13:$L$63,8,FALSE),"")</f>
        <v>Vicerrectoria Académica</v>
      </c>
      <c r="H23" s="32" t="str">
        <f>IFERROR(VLOOKUP(AB23,'01-Inventario de Activos'!$A$13:$L$63,7,FALSE),"")</f>
        <v>Vicerrectoria Académica</v>
      </c>
      <c r="I23" s="32">
        <f>IFERROR(VLOOKUP(AB23,'01-Inventario de Activos'!$A$13:$L$63,10,FALSE),"")</f>
        <v>0</v>
      </c>
      <c r="J23" s="32" t="str">
        <f>IFERROR(VLOOKUP(AB23,'01-Inventario de Activos'!$A$13:$L$63,11,FALSE),"")</f>
        <v>x</v>
      </c>
      <c r="K23" s="32">
        <f>IFERROR(VLOOKUP(AB23,'01-Inventario de Activos'!$A$13:$L$63,12,FALSE),"")</f>
        <v>0</v>
      </c>
      <c r="L23" s="36" t="s">
        <v>249</v>
      </c>
      <c r="M23" s="36" t="s">
        <v>247</v>
      </c>
      <c r="N23" s="12" t="s">
        <v>201</v>
      </c>
      <c r="O23" s="51">
        <f t="shared" si="0"/>
        <v>5</v>
      </c>
      <c r="P23" s="12" t="s">
        <v>288</v>
      </c>
      <c r="Q23" s="192">
        <v>45531</v>
      </c>
      <c r="R23" s="24" t="s">
        <v>256</v>
      </c>
      <c r="S23" s="24" t="s">
        <v>257</v>
      </c>
      <c r="T23" s="12" t="s">
        <v>174</v>
      </c>
      <c r="U23" s="51">
        <f t="shared" si="1"/>
        <v>3</v>
      </c>
      <c r="V23" s="191" t="s">
        <v>290</v>
      </c>
      <c r="W23" s="24" t="s">
        <v>174</v>
      </c>
      <c r="X23" s="51">
        <f t="shared" si="2"/>
        <v>3</v>
      </c>
      <c r="Y23" s="12" t="s">
        <v>291</v>
      </c>
      <c r="Z23" s="51">
        <f t="shared" si="3"/>
        <v>45</v>
      </c>
      <c r="AA23" s="21" t="str">
        <f t="shared" si="4"/>
        <v>ALTA</v>
      </c>
      <c r="AB23" s="29">
        <v>11</v>
      </c>
    </row>
    <row r="24" spans="1:28" s="7" customFormat="1" ht="75" customHeight="1" x14ac:dyDescent="0.2">
      <c r="A24" s="30">
        <f>COUNTIF($AA$11:AA24,"ALTA")</f>
        <v>4</v>
      </c>
      <c r="B24" s="34" t="str">
        <f>IFERROR(VLOOKUP(AB24,'01-Inventario de Activos'!$A$13:$L$63,2,FALSE),"")</f>
        <v/>
      </c>
      <c r="C24" s="32" t="str">
        <f>IFERROR(VLOOKUP(AB24,'01-Inventario de Activos'!$A$13:$L$63,3,FALSE),"")</f>
        <v/>
      </c>
      <c r="D24" s="32" t="str">
        <f>IFERROR(VLOOKUP(AB24,'01-Inventario de Activos'!$A$13:$L$63,4,FALSE),"")</f>
        <v/>
      </c>
      <c r="E24" s="36"/>
      <c r="F24" s="192"/>
      <c r="G24" s="32" t="str">
        <f>IFERROR(VLOOKUP(AB24,'01-Inventario de Activos'!$A$13:$L$63,8,FALSE),"")</f>
        <v/>
      </c>
      <c r="H24" s="32" t="str">
        <f>IFERROR(VLOOKUP(AB24,'01-Inventario de Activos'!$A$13:$L$63,7,FALSE),"")</f>
        <v/>
      </c>
      <c r="I24" s="32" t="str">
        <f>IFERROR(VLOOKUP(AB24,'01-Inventario de Activos'!$A$13:$L$63,10,FALSE),"")</f>
        <v/>
      </c>
      <c r="J24" s="32" t="str">
        <f>IFERROR(VLOOKUP(AB24,'01-Inventario de Activos'!$A$13:$L$63,11,FALSE),"")</f>
        <v/>
      </c>
      <c r="K24" s="32" t="str">
        <f>IFERROR(VLOOKUP(AB24,'01-Inventario de Activos'!$A$13:$L$63,12,FALSE),"")</f>
        <v/>
      </c>
      <c r="L24" s="36"/>
      <c r="M24" s="36"/>
      <c r="N24" s="12"/>
      <c r="O24" s="51">
        <f t="shared" si="0"/>
        <v>0</v>
      </c>
      <c r="P24" s="12"/>
      <c r="Q24" s="192"/>
      <c r="R24" s="24"/>
      <c r="S24" s="24"/>
      <c r="T24" s="12"/>
      <c r="U24" s="51">
        <f t="shared" si="1"/>
        <v>0</v>
      </c>
      <c r="V24" s="191"/>
      <c r="W24" s="24"/>
      <c r="X24" s="51">
        <f t="shared" si="2"/>
        <v>0</v>
      </c>
      <c r="Y24" s="12"/>
      <c r="Z24" s="51">
        <f t="shared" si="3"/>
        <v>0</v>
      </c>
      <c r="AA24" s="21" t="str">
        <f t="shared" si="4"/>
        <v/>
      </c>
      <c r="AB24" s="29">
        <v>12</v>
      </c>
    </row>
    <row r="25" spans="1:28" s="7" customFormat="1" ht="15.75" x14ac:dyDescent="0.2">
      <c r="A25" s="30">
        <f>COUNTIF($AA$11:AA25,"ALTA")</f>
        <v>4</v>
      </c>
      <c r="B25" s="34" t="str">
        <f>IFERROR(VLOOKUP(AB25,'01-Inventario de Activos'!$A$13:$L$63,2,FALSE),"")</f>
        <v/>
      </c>
      <c r="C25" s="32" t="str">
        <f>IFERROR(VLOOKUP(AB25,'01-Inventario de Activos'!$A$13:$L$63,3,FALSE),"")</f>
        <v/>
      </c>
      <c r="D25" s="32" t="str">
        <f>IFERROR(VLOOKUP(AB25,'01-Inventario de Activos'!$A$13:$L$63,4,FALSE),"")</f>
        <v/>
      </c>
      <c r="E25" s="36"/>
      <c r="F25" s="38"/>
      <c r="G25" s="32" t="str">
        <f>IFERROR(VLOOKUP(AB25,'01-Inventario de Activos'!$A$13:$L$63,8,FALSE),"")</f>
        <v/>
      </c>
      <c r="H25" s="32" t="str">
        <f>IFERROR(VLOOKUP(AB25,'01-Inventario de Activos'!$A$13:$L$63,7,FALSE),"")</f>
        <v/>
      </c>
      <c r="I25" s="32" t="str">
        <f>IFERROR(VLOOKUP(AB25,'01-Inventario de Activos'!$A$13:$L$63,10,FALSE),"")</f>
        <v/>
      </c>
      <c r="J25" s="32" t="str">
        <f>IFERROR(VLOOKUP(AB25,'01-Inventario de Activos'!$A$13:$L$63,11,FALSE),"")</f>
        <v/>
      </c>
      <c r="K25" s="32" t="str">
        <f>IFERROR(VLOOKUP(AB25,'01-Inventario de Activos'!$A$13:$L$63,12,FALSE),"")</f>
        <v/>
      </c>
      <c r="L25" s="36"/>
      <c r="M25" s="36"/>
      <c r="N25" s="12"/>
      <c r="O25" s="51">
        <f t="shared" si="0"/>
        <v>0</v>
      </c>
      <c r="P25" s="190"/>
      <c r="Q25" s="52"/>
      <c r="R25" s="24"/>
      <c r="S25" s="24"/>
      <c r="T25" s="12"/>
      <c r="U25" s="51">
        <f t="shared" si="1"/>
        <v>0</v>
      </c>
      <c r="V25" s="12"/>
      <c r="W25" s="24"/>
      <c r="X25" s="51">
        <f t="shared" si="2"/>
        <v>0</v>
      </c>
      <c r="Y25" s="12"/>
      <c r="Z25" s="51">
        <f t="shared" si="3"/>
        <v>0</v>
      </c>
      <c r="AA25" s="21" t="str">
        <f t="shared" si="4"/>
        <v/>
      </c>
      <c r="AB25" s="29">
        <v>13</v>
      </c>
    </row>
    <row r="26" spans="1:28" s="7" customFormat="1" ht="15.75" x14ac:dyDescent="0.2">
      <c r="A26" s="30">
        <f>COUNTIF($AA$11:AA26,"ALTA")</f>
        <v>4</v>
      </c>
      <c r="B26" s="34" t="str">
        <f>IFERROR(VLOOKUP(AB26,'01-Inventario de Activos'!$A$13:$L$63,2,FALSE),"")</f>
        <v/>
      </c>
      <c r="C26" s="32" t="str">
        <f>IFERROR(VLOOKUP(AB26,'01-Inventario de Activos'!$A$13:$L$63,3,FALSE),"")</f>
        <v/>
      </c>
      <c r="D26" s="32" t="str">
        <f>IFERROR(VLOOKUP(AB26,'01-Inventario de Activos'!$A$13:$L$63,4,FALSE),"")</f>
        <v/>
      </c>
      <c r="E26" s="36"/>
      <c r="F26" s="38"/>
      <c r="G26" s="32" t="str">
        <f>IFERROR(VLOOKUP(AB26,'01-Inventario de Activos'!$A$13:$L$63,8,FALSE),"")</f>
        <v/>
      </c>
      <c r="H26" s="32" t="str">
        <f>IFERROR(VLOOKUP(AB26,'01-Inventario de Activos'!$A$13:$L$63,7,FALSE),"")</f>
        <v/>
      </c>
      <c r="I26" s="32" t="str">
        <f>IFERROR(VLOOKUP(AB26,'01-Inventario de Activos'!$A$13:$L$63,10,FALSE),"")</f>
        <v/>
      </c>
      <c r="J26" s="32" t="str">
        <f>IFERROR(VLOOKUP(AB26,'01-Inventario de Activos'!$A$13:$L$63,11,FALSE),"")</f>
        <v/>
      </c>
      <c r="K26" s="32" t="str">
        <f>IFERROR(VLOOKUP(AB26,'01-Inventario de Activos'!$A$13:$L$63,12,FALSE),"")</f>
        <v/>
      </c>
      <c r="L26" s="36"/>
      <c r="M26" s="36"/>
      <c r="N26" s="12"/>
      <c r="O26" s="51">
        <f t="shared" si="0"/>
        <v>0</v>
      </c>
      <c r="P26" s="12"/>
      <c r="Q26" s="52"/>
      <c r="R26" s="24"/>
      <c r="S26" s="24"/>
      <c r="T26" s="12"/>
      <c r="U26" s="51">
        <f t="shared" si="1"/>
        <v>0</v>
      </c>
      <c r="V26" s="12"/>
      <c r="W26" s="24"/>
      <c r="X26" s="51">
        <f t="shared" si="2"/>
        <v>0</v>
      </c>
      <c r="Y26" s="12"/>
      <c r="Z26" s="51">
        <f t="shared" si="3"/>
        <v>0</v>
      </c>
      <c r="AA26" s="21" t="str">
        <f t="shared" si="4"/>
        <v/>
      </c>
      <c r="AB26" s="29">
        <v>14</v>
      </c>
    </row>
    <row r="27" spans="1:28" s="7" customFormat="1" ht="15.75" x14ac:dyDescent="0.2">
      <c r="A27" s="30">
        <f>COUNTIF($AA$11:AA27,"ALTA")</f>
        <v>4</v>
      </c>
      <c r="B27" s="34" t="str">
        <f>IFERROR(VLOOKUP(AB27,'01-Inventario de Activos'!$A$13:$L$63,2,FALSE),"")</f>
        <v/>
      </c>
      <c r="C27" s="32" t="str">
        <f>IFERROR(VLOOKUP(AB27,'01-Inventario de Activos'!$A$13:$L$63,3,FALSE),"")</f>
        <v/>
      </c>
      <c r="D27" s="32" t="str">
        <f>IFERROR(VLOOKUP(AB27,'01-Inventario de Activos'!$A$13:$L$63,4,FALSE),"")</f>
        <v/>
      </c>
      <c r="E27" s="36"/>
      <c r="F27" s="38"/>
      <c r="G27" s="32" t="str">
        <f>IFERROR(VLOOKUP(AB27,'01-Inventario de Activos'!$A$13:$L$63,8,FALSE),"")</f>
        <v/>
      </c>
      <c r="H27" s="32" t="str">
        <f>IFERROR(VLOOKUP(AB27,'01-Inventario de Activos'!$A$13:$L$63,7,FALSE),"")</f>
        <v/>
      </c>
      <c r="I27" s="32" t="str">
        <f>IFERROR(VLOOKUP(AB27,'01-Inventario de Activos'!$A$13:$L$63,10,FALSE),"")</f>
        <v/>
      </c>
      <c r="J27" s="32" t="str">
        <f>IFERROR(VLOOKUP(AB27,'01-Inventario de Activos'!$A$13:$L$63,11,FALSE),"")</f>
        <v/>
      </c>
      <c r="K27" s="32" t="str">
        <f>IFERROR(VLOOKUP(AB27,'01-Inventario de Activos'!$A$13:$L$63,12,FALSE),"")</f>
        <v/>
      </c>
      <c r="L27" s="36"/>
      <c r="M27" s="36"/>
      <c r="N27" s="12"/>
      <c r="O27" s="51">
        <f t="shared" ref="O27:O59" si="5">IF(N27="RESERVADA",5,IF(N27="PÚBLICA",1,IF(N27="CLASIFICADA",3,0)))</f>
        <v>0</v>
      </c>
      <c r="P27" s="12"/>
      <c r="Q27" s="52"/>
      <c r="R27" s="24"/>
      <c r="S27" s="24"/>
      <c r="T27" s="12"/>
      <c r="U27" s="51">
        <f t="shared" ref="U27:U56" si="6">IF(T27="ALTA",3,IF(T27="MEDIA",2,IF(T27="BAJA",1,0)))</f>
        <v>0</v>
      </c>
      <c r="V27" s="12"/>
      <c r="W27" s="24"/>
      <c r="X27" s="51">
        <f t="shared" si="2"/>
        <v>0</v>
      </c>
      <c r="Y27" s="12"/>
      <c r="Z27" s="51">
        <f t="shared" ref="Z27:Z62" si="7">O27*U27*X27</f>
        <v>0</v>
      </c>
      <c r="AA27" s="21" t="str">
        <f t="shared" si="4"/>
        <v/>
      </c>
      <c r="AB27" s="29">
        <v>15</v>
      </c>
    </row>
    <row r="28" spans="1:28" s="7" customFormat="1" ht="15.75" x14ac:dyDescent="0.2">
      <c r="A28" s="30">
        <f>COUNTIF($AA$11:AA28,"ALTA")</f>
        <v>4</v>
      </c>
      <c r="B28" s="34" t="str">
        <f>IFERROR(VLOOKUP(AB28,'01-Inventario de Activos'!$A$13:$L$63,2,FALSE),"")</f>
        <v/>
      </c>
      <c r="C28" s="32" t="str">
        <f>IFERROR(VLOOKUP(AB28,'01-Inventario de Activos'!$A$13:$L$63,3,FALSE),"")</f>
        <v/>
      </c>
      <c r="D28" s="32" t="str">
        <f>IFERROR(VLOOKUP(AB28,'01-Inventario de Activos'!$A$13:$L$63,4,FALSE),"")</f>
        <v/>
      </c>
      <c r="E28" s="36"/>
      <c r="F28" s="38"/>
      <c r="G28" s="32" t="str">
        <f>IFERROR(VLOOKUP(AB28,'01-Inventario de Activos'!$A$13:$L$63,8,FALSE),"")</f>
        <v/>
      </c>
      <c r="H28" s="32" t="str">
        <f>IFERROR(VLOOKUP(AB28,'01-Inventario de Activos'!$A$13:$L$63,7,FALSE),"")</f>
        <v/>
      </c>
      <c r="I28" s="32" t="str">
        <f>IFERROR(VLOOKUP(AB28,'01-Inventario de Activos'!$A$13:$L$63,10,FALSE),"")</f>
        <v/>
      </c>
      <c r="J28" s="32" t="str">
        <f>IFERROR(VLOOKUP(AB28,'01-Inventario de Activos'!$A$13:$L$63,11,FALSE),"")</f>
        <v/>
      </c>
      <c r="K28" s="32" t="str">
        <f>IFERROR(VLOOKUP(AB28,'01-Inventario de Activos'!$A$13:$L$63,12,FALSE),"")</f>
        <v/>
      </c>
      <c r="L28" s="36"/>
      <c r="M28" s="36"/>
      <c r="N28" s="12"/>
      <c r="O28" s="51">
        <f t="shared" si="5"/>
        <v>0</v>
      </c>
      <c r="P28" s="12"/>
      <c r="Q28" s="52"/>
      <c r="R28" s="24"/>
      <c r="S28" s="24"/>
      <c r="T28" s="12"/>
      <c r="U28" s="51">
        <f t="shared" si="6"/>
        <v>0</v>
      </c>
      <c r="V28" s="12"/>
      <c r="W28" s="24"/>
      <c r="X28" s="51">
        <f t="shared" si="2"/>
        <v>0</v>
      </c>
      <c r="Y28" s="12"/>
      <c r="Z28" s="51">
        <f t="shared" si="7"/>
        <v>0</v>
      </c>
      <c r="AA28" s="21" t="str">
        <f t="shared" si="4"/>
        <v/>
      </c>
      <c r="AB28" s="29">
        <v>16</v>
      </c>
    </row>
    <row r="29" spans="1:28" s="7" customFormat="1" ht="15.75" x14ac:dyDescent="0.2">
      <c r="A29" s="30">
        <f>COUNTIF($AA$11:AA29,"ALTA")</f>
        <v>4</v>
      </c>
      <c r="B29" s="34" t="str">
        <f>IFERROR(VLOOKUP(AB29,'01-Inventario de Activos'!$A$13:$L$63,2,FALSE),"")</f>
        <v/>
      </c>
      <c r="C29" s="32" t="str">
        <f>IFERROR(VLOOKUP(AB29,'01-Inventario de Activos'!$A$13:$L$63,3,FALSE),"")</f>
        <v/>
      </c>
      <c r="D29" s="32" t="str">
        <f>IFERROR(VLOOKUP(AB29,'01-Inventario de Activos'!$A$13:$L$63,4,FALSE),"")</f>
        <v/>
      </c>
      <c r="E29" s="36"/>
      <c r="F29" s="38"/>
      <c r="G29" s="32" t="str">
        <f>IFERROR(VLOOKUP(AB29,'01-Inventario de Activos'!$A$13:$L$63,8,FALSE),"")</f>
        <v/>
      </c>
      <c r="H29" s="32" t="str">
        <f>IFERROR(VLOOKUP(AB29,'01-Inventario de Activos'!$A$13:$L$63,7,FALSE),"")</f>
        <v/>
      </c>
      <c r="I29" s="32" t="str">
        <f>IFERROR(VLOOKUP(AB29,'01-Inventario de Activos'!$A$13:$L$63,10,FALSE),"")</f>
        <v/>
      </c>
      <c r="J29" s="32" t="str">
        <f>IFERROR(VLOOKUP(AB29,'01-Inventario de Activos'!$A$13:$L$63,11,FALSE),"")</f>
        <v/>
      </c>
      <c r="K29" s="32" t="str">
        <f>IFERROR(VLOOKUP(AB29,'01-Inventario de Activos'!$A$13:$L$63,12,FALSE),"")</f>
        <v/>
      </c>
      <c r="L29" s="36"/>
      <c r="M29" s="36"/>
      <c r="N29" s="12"/>
      <c r="O29" s="51">
        <f t="shared" si="5"/>
        <v>0</v>
      </c>
      <c r="P29" s="12"/>
      <c r="Q29" s="52"/>
      <c r="R29" s="24"/>
      <c r="S29" s="24"/>
      <c r="T29" s="12"/>
      <c r="U29" s="51">
        <f t="shared" si="6"/>
        <v>0</v>
      </c>
      <c r="V29" s="12"/>
      <c r="W29" s="24"/>
      <c r="X29" s="51">
        <f t="shared" si="2"/>
        <v>0</v>
      </c>
      <c r="Y29" s="12"/>
      <c r="Z29" s="51">
        <f t="shared" si="7"/>
        <v>0</v>
      </c>
      <c r="AA29" s="21" t="str">
        <f t="shared" si="4"/>
        <v/>
      </c>
      <c r="AB29" s="29">
        <v>17</v>
      </c>
    </row>
    <row r="30" spans="1:28" s="7" customFormat="1" ht="15.75" x14ac:dyDescent="0.2">
      <c r="A30" s="30">
        <f>COUNTIF($AA$11:AA30,"ALTA")</f>
        <v>4</v>
      </c>
      <c r="B30" s="34" t="str">
        <f>IFERROR(VLOOKUP(AB30,'01-Inventario de Activos'!$A$13:$L$63,2,FALSE),"")</f>
        <v/>
      </c>
      <c r="C30" s="32" t="str">
        <f>IFERROR(VLOOKUP(AB30,'01-Inventario de Activos'!$A$13:$L$63,3,FALSE),"")</f>
        <v/>
      </c>
      <c r="D30" s="32" t="str">
        <f>IFERROR(VLOOKUP(AB30,'01-Inventario de Activos'!$A$13:$L$63,4,FALSE),"")</f>
        <v/>
      </c>
      <c r="E30" s="36"/>
      <c r="F30" s="38"/>
      <c r="G30" s="32" t="str">
        <f>IFERROR(VLOOKUP(AB30,'01-Inventario de Activos'!$A$13:$L$63,8,FALSE),"")</f>
        <v/>
      </c>
      <c r="H30" s="32" t="str">
        <f>IFERROR(VLOOKUP(AB30,'01-Inventario de Activos'!$A$13:$L$63,7,FALSE),"")</f>
        <v/>
      </c>
      <c r="I30" s="32" t="str">
        <f>IFERROR(VLOOKUP(AB30,'01-Inventario de Activos'!$A$13:$L$63,10,FALSE),"")</f>
        <v/>
      </c>
      <c r="J30" s="32" t="str">
        <f>IFERROR(VLOOKUP(AB30,'01-Inventario de Activos'!$A$13:$L$63,11,FALSE),"")</f>
        <v/>
      </c>
      <c r="K30" s="32" t="str">
        <f>IFERROR(VLOOKUP(AB30,'01-Inventario de Activos'!$A$13:$L$63,12,FALSE),"")</f>
        <v/>
      </c>
      <c r="L30" s="36"/>
      <c r="M30" s="36"/>
      <c r="N30" s="12"/>
      <c r="O30" s="51">
        <f t="shared" si="5"/>
        <v>0</v>
      </c>
      <c r="P30" s="12"/>
      <c r="Q30" s="52"/>
      <c r="R30" s="24"/>
      <c r="S30" s="24"/>
      <c r="T30" s="12"/>
      <c r="U30" s="51">
        <f t="shared" si="6"/>
        <v>0</v>
      </c>
      <c r="V30" s="12"/>
      <c r="W30" s="24"/>
      <c r="X30" s="51">
        <f t="shared" si="2"/>
        <v>0</v>
      </c>
      <c r="Y30" s="12"/>
      <c r="Z30" s="51">
        <f t="shared" si="7"/>
        <v>0</v>
      </c>
      <c r="AA30" s="21" t="str">
        <f t="shared" si="4"/>
        <v/>
      </c>
      <c r="AB30" s="29">
        <v>18</v>
      </c>
    </row>
    <row r="31" spans="1:28" s="7" customFormat="1" ht="15.75" x14ac:dyDescent="0.2">
      <c r="A31" s="30">
        <f>COUNTIF($AA$11:AA31,"ALTA")</f>
        <v>4</v>
      </c>
      <c r="B31" s="34" t="str">
        <f>IFERROR(VLOOKUP(AB31,'01-Inventario de Activos'!$A$13:$L$63,2,FALSE),"")</f>
        <v/>
      </c>
      <c r="C31" s="32" t="str">
        <f>IFERROR(VLOOKUP(AB31,'01-Inventario de Activos'!$A$13:$L$63,3,FALSE),"")</f>
        <v/>
      </c>
      <c r="D31" s="32" t="str">
        <f>IFERROR(VLOOKUP(AB31,'01-Inventario de Activos'!$A$13:$L$63,4,FALSE),"")</f>
        <v/>
      </c>
      <c r="E31" s="36"/>
      <c r="F31" s="38"/>
      <c r="G31" s="32" t="str">
        <f>IFERROR(VLOOKUP(AB31,'01-Inventario de Activos'!$A$13:$L$63,8,FALSE),"")</f>
        <v/>
      </c>
      <c r="H31" s="32" t="str">
        <f>IFERROR(VLOOKUP(AB31,'01-Inventario de Activos'!$A$13:$L$63,7,FALSE),"")</f>
        <v/>
      </c>
      <c r="I31" s="32" t="str">
        <f>IFERROR(VLOOKUP(AB31,'01-Inventario de Activos'!$A$13:$L$63,10,FALSE),"")</f>
        <v/>
      </c>
      <c r="J31" s="32" t="str">
        <f>IFERROR(VLOOKUP(AB31,'01-Inventario de Activos'!$A$13:$L$63,11,FALSE),"")</f>
        <v/>
      </c>
      <c r="K31" s="32" t="str">
        <f>IFERROR(VLOOKUP(AB31,'01-Inventario de Activos'!$A$13:$L$63,12,FALSE),"")</f>
        <v/>
      </c>
      <c r="L31" s="36"/>
      <c r="M31" s="36"/>
      <c r="N31" s="12"/>
      <c r="O31" s="51">
        <f t="shared" si="5"/>
        <v>0</v>
      </c>
      <c r="P31" s="12"/>
      <c r="Q31" s="12"/>
      <c r="R31" s="24"/>
      <c r="S31" s="12"/>
      <c r="T31" s="12"/>
      <c r="U31" s="51">
        <f t="shared" si="6"/>
        <v>0</v>
      </c>
      <c r="V31" s="12"/>
      <c r="W31" s="12"/>
      <c r="X31" s="51">
        <f t="shared" ref="X31:X56" si="8">IF(W31="ALTA",3,IF(W31="MEDIA",2,IF(W31="BAJA",1,0)))</f>
        <v>0</v>
      </c>
      <c r="Y31" s="12"/>
      <c r="Z31" s="51">
        <f t="shared" si="7"/>
        <v>0</v>
      </c>
      <c r="AA31" s="21" t="str">
        <f t="shared" si="4"/>
        <v/>
      </c>
      <c r="AB31" s="29">
        <v>19</v>
      </c>
    </row>
    <row r="32" spans="1:28" s="7" customFormat="1" ht="15.75" x14ac:dyDescent="0.2">
      <c r="A32" s="30">
        <f>COUNTIF($AA$11:AA32,"ALTA")</f>
        <v>4</v>
      </c>
      <c r="B32" s="34" t="str">
        <f>IFERROR(VLOOKUP(AB32,'01-Inventario de Activos'!$A$13:$L$63,2,FALSE),"")</f>
        <v/>
      </c>
      <c r="C32" s="32" t="str">
        <f>IFERROR(VLOOKUP(AB32,'01-Inventario de Activos'!$A$13:$L$63,3,FALSE),"")</f>
        <v/>
      </c>
      <c r="D32" s="32" t="str">
        <f>IFERROR(VLOOKUP(AB32,'01-Inventario de Activos'!$A$13:$L$63,4,FALSE),"")</f>
        <v/>
      </c>
      <c r="E32" s="36"/>
      <c r="F32" s="38"/>
      <c r="G32" s="32" t="str">
        <f>IFERROR(VLOOKUP(AB32,'01-Inventario de Activos'!$A$13:$L$63,8,FALSE),"")</f>
        <v/>
      </c>
      <c r="H32" s="32" t="str">
        <f>IFERROR(VLOOKUP(AB32,'01-Inventario de Activos'!$A$13:$L$63,7,FALSE),"")</f>
        <v/>
      </c>
      <c r="I32" s="32" t="str">
        <f>IFERROR(VLOOKUP(AB32,'01-Inventario de Activos'!$A$13:$L$63,10,FALSE),"")</f>
        <v/>
      </c>
      <c r="J32" s="32" t="str">
        <f>IFERROR(VLOOKUP(AB32,'01-Inventario de Activos'!$A$13:$L$63,11,FALSE),"")</f>
        <v/>
      </c>
      <c r="K32" s="32" t="str">
        <f>IFERROR(VLOOKUP(AB32,'01-Inventario de Activos'!$A$13:$L$63,12,FALSE),"")</f>
        <v/>
      </c>
      <c r="L32" s="36"/>
      <c r="M32" s="36"/>
      <c r="N32" s="12"/>
      <c r="O32" s="51">
        <f t="shared" si="5"/>
        <v>0</v>
      </c>
      <c r="P32" s="12"/>
      <c r="Q32" s="12"/>
      <c r="R32" s="24"/>
      <c r="S32" s="12"/>
      <c r="T32" s="12"/>
      <c r="U32" s="51">
        <f t="shared" si="6"/>
        <v>0</v>
      </c>
      <c r="V32" s="12"/>
      <c r="W32" s="12"/>
      <c r="X32" s="51">
        <f t="shared" si="8"/>
        <v>0</v>
      </c>
      <c r="Y32" s="12"/>
      <c r="Z32" s="51">
        <f t="shared" si="7"/>
        <v>0</v>
      </c>
      <c r="AA32" s="21" t="str">
        <f t="shared" si="4"/>
        <v/>
      </c>
      <c r="AB32" s="29">
        <v>20</v>
      </c>
    </row>
    <row r="33" spans="1:28" s="7" customFormat="1" ht="15.75" x14ac:dyDescent="0.2">
      <c r="A33" s="30">
        <f>COUNTIF($AA$11:AA33,"ALTA")</f>
        <v>4</v>
      </c>
      <c r="B33" s="34" t="str">
        <f>IFERROR(VLOOKUP(AB33,'01-Inventario de Activos'!$A$13:$L$63,2,FALSE),"")</f>
        <v/>
      </c>
      <c r="C33" s="32" t="str">
        <f>IFERROR(VLOOKUP(AB33,'01-Inventario de Activos'!$A$13:$L$63,3,FALSE),"")</f>
        <v/>
      </c>
      <c r="D33" s="32" t="str">
        <f>IFERROR(VLOOKUP(AB33,'01-Inventario de Activos'!$A$13:$L$63,4,FALSE),"")</f>
        <v/>
      </c>
      <c r="E33" s="36"/>
      <c r="F33" s="38"/>
      <c r="G33" s="32" t="str">
        <f>IFERROR(VLOOKUP(AB33,'01-Inventario de Activos'!$A$13:$L$63,8,FALSE),"")</f>
        <v/>
      </c>
      <c r="H33" s="32" t="str">
        <f>IFERROR(VLOOKUP(AB33,'01-Inventario de Activos'!$A$13:$L$63,7,FALSE),"")</f>
        <v/>
      </c>
      <c r="I33" s="32" t="str">
        <f>IFERROR(VLOOKUP(AB33,'01-Inventario de Activos'!$A$13:$L$63,10,FALSE),"")</f>
        <v/>
      </c>
      <c r="J33" s="32" t="str">
        <f>IFERROR(VLOOKUP(AB33,'01-Inventario de Activos'!$A$13:$L$63,11,FALSE),"")</f>
        <v/>
      </c>
      <c r="K33" s="32" t="str">
        <f>IFERROR(VLOOKUP(AB33,'01-Inventario de Activos'!$A$13:$L$63,12,FALSE),"")</f>
        <v/>
      </c>
      <c r="L33" s="36"/>
      <c r="M33" s="36"/>
      <c r="N33" s="12"/>
      <c r="O33" s="51">
        <f t="shared" si="5"/>
        <v>0</v>
      </c>
      <c r="P33" s="12"/>
      <c r="Q33" s="12"/>
      <c r="R33" s="24"/>
      <c r="S33" s="12"/>
      <c r="T33" s="12"/>
      <c r="U33" s="51">
        <f t="shared" si="6"/>
        <v>0</v>
      </c>
      <c r="V33" s="12"/>
      <c r="W33" s="12"/>
      <c r="X33" s="51">
        <f t="shared" si="8"/>
        <v>0</v>
      </c>
      <c r="Y33" s="12"/>
      <c r="Z33" s="51">
        <f t="shared" si="7"/>
        <v>0</v>
      </c>
      <c r="AA33" s="21" t="str">
        <f t="shared" si="4"/>
        <v/>
      </c>
      <c r="AB33" s="29">
        <v>21</v>
      </c>
    </row>
    <row r="34" spans="1:28" s="7" customFormat="1" ht="15.75" x14ac:dyDescent="0.2">
      <c r="A34" s="30">
        <f>COUNTIF($AA$11:AA34,"ALTA")</f>
        <v>4</v>
      </c>
      <c r="B34" s="34" t="str">
        <f>IFERROR(VLOOKUP(AB34,'01-Inventario de Activos'!$A$13:$L$63,2,FALSE),"")</f>
        <v/>
      </c>
      <c r="C34" s="32" t="str">
        <f>IFERROR(VLOOKUP(AB34,'01-Inventario de Activos'!$A$13:$L$63,3,FALSE),"")</f>
        <v/>
      </c>
      <c r="D34" s="32" t="str">
        <f>IFERROR(VLOOKUP(AB34,'01-Inventario de Activos'!$A$13:$L$63,4,FALSE),"")</f>
        <v/>
      </c>
      <c r="E34" s="36"/>
      <c r="F34" s="38"/>
      <c r="G34" s="32" t="str">
        <f>IFERROR(VLOOKUP(AB34,'01-Inventario de Activos'!$A$13:$L$63,8,FALSE),"")</f>
        <v/>
      </c>
      <c r="H34" s="32" t="str">
        <f>IFERROR(VLOOKUP(AB34,'01-Inventario de Activos'!$A$13:$L$63,7,FALSE),"")</f>
        <v/>
      </c>
      <c r="I34" s="32" t="str">
        <f>IFERROR(VLOOKUP(AB34,'01-Inventario de Activos'!$A$13:$L$63,10,FALSE),"")</f>
        <v/>
      </c>
      <c r="J34" s="32" t="str">
        <f>IFERROR(VLOOKUP(AB34,'01-Inventario de Activos'!$A$13:$L$63,11,FALSE),"")</f>
        <v/>
      </c>
      <c r="K34" s="32" t="str">
        <f>IFERROR(VLOOKUP(AB34,'01-Inventario de Activos'!$A$13:$L$63,12,FALSE),"")</f>
        <v/>
      </c>
      <c r="L34" s="36"/>
      <c r="M34" s="36"/>
      <c r="N34" s="12"/>
      <c r="O34" s="51">
        <f t="shared" si="5"/>
        <v>0</v>
      </c>
      <c r="P34" s="12"/>
      <c r="Q34" s="12"/>
      <c r="R34" s="24"/>
      <c r="S34" s="12"/>
      <c r="T34" s="12"/>
      <c r="U34" s="51">
        <f t="shared" si="6"/>
        <v>0</v>
      </c>
      <c r="V34" s="12"/>
      <c r="W34" s="12"/>
      <c r="X34" s="51">
        <f t="shared" si="8"/>
        <v>0</v>
      </c>
      <c r="Y34" s="12"/>
      <c r="Z34" s="51">
        <f t="shared" si="7"/>
        <v>0</v>
      </c>
      <c r="AA34" s="21" t="str">
        <f t="shared" si="4"/>
        <v/>
      </c>
      <c r="AB34" s="29">
        <v>22</v>
      </c>
    </row>
    <row r="35" spans="1:28" s="7" customFormat="1" ht="15.75" x14ac:dyDescent="0.2">
      <c r="A35" s="30">
        <f>COUNTIF($AA$11:AA35,"ALTA")</f>
        <v>4</v>
      </c>
      <c r="B35" s="34" t="str">
        <f>IFERROR(VLOOKUP(AB35,'01-Inventario de Activos'!$A$13:$L$63,2,FALSE),"")</f>
        <v/>
      </c>
      <c r="C35" s="32" t="str">
        <f>IFERROR(VLOOKUP(AB35,'01-Inventario de Activos'!$A$13:$L$63,3,FALSE),"")</f>
        <v/>
      </c>
      <c r="D35" s="32" t="str">
        <f>IFERROR(VLOOKUP(AB35,'01-Inventario de Activos'!$A$13:$L$63,4,FALSE),"")</f>
        <v/>
      </c>
      <c r="E35" s="36"/>
      <c r="F35" s="38"/>
      <c r="G35" s="32" t="str">
        <f>IFERROR(VLOOKUP(AB35,'01-Inventario de Activos'!$A$13:$L$63,8,FALSE),"")</f>
        <v/>
      </c>
      <c r="H35" s="32" t="str">
        <f>IFERROR(VLOOKUP(AB35,'01-Inventario de Activos'!$A$13:$L$63,7,FALSE),"")</f>
        <v/>
      </c>
      <c r="I35" s="32" t="str">
        <f>IFERROR(VLOOKUP(AB35,'01-Inventario de Activos'!$A$13:$L$63,10,FALSE),"")</f>
        <v/>
      </c>
      <c r="J35" s="32" t="str">
        <f>IFERROR(VLOOKUP(AB35,'01-Inventario de Activos'!$A$13:$L$63,11,FALSE),"")</f>
        <v/>
      </c>
      <c r="K35" s="32" t="str">
        <f>IFERROR(VLOOKUP(AB35,'01-Inventario de Activos'!$A$13:$L$63,12,FALSE),"")</f>
        <v/>
      </c>
      <c r="L35" s="36"/>
      <c r="M35" s="36"/>
      <c r="N35" s="12"/>
      <c r="O35" s="51">
        <f t="shared" si="5"/>
        <v>0</v>
      </c>
      <c r="P35" s="12"/>
      <c r="Q35" s="12"/>
      <c r="R35" s="24"/>
      <c r="S35" s="12"/>
      <c r="T35" s="12"/>
      <c r="U35" s="51">
        <f t="shared" si="6"/>
        <v>0</v>
      </c>
      <c r="V35" s="12"/>
      <c r="W35" s="12"/>
      <c r="X35" s="51">
        <f t="shared" si="8"/>
        <v>0</v>
      </c>
      <c r="Y35" s="12"/>
      <c r="Z35" s="51">
        <f t="shared" si="7"/>
        <v>0</v>
      </c>
      <c r="AA35" s="21" t="str">
        <f t="shared" si="4"/>
        <v/>
      </c>
      <c r="AB35" s="29">
        <v>23</v>
      </c>
    </row>
    <row r="36" spans="1:28" s="7" customFormat="1" ht="15.75" x14ac:dyDescent="0.2">
      <c r="A36" s="30">
        <f>COUNTIF($AA$11:AA36,"ALTA")</f>
        <v>4</v>
      </c>
      <c r="B36" s="34" t="str">
        <f>IFERROR(VLOOKUP(AB36,'01-Inventario de Activos'!$A$13:$L$63,2,FALSE),"")</f>
        <v/>
      </c>
      <c r="C36" s="32" t="str">
        <f>IFERROR(VLOOKUP(AB36,'01-Inventario de Activos'!$A$13:$L$63,3,FALSE),"")</f>
        <v/>
      </c>
      <c r="D36" s="32" t="str">
        <f>IFERROR(VLOOKUP(AB36,'01-Inventario de Activos'!$A$13:$L$63,4,FALSE),"")</f>
        <v/>
      </c>
      <c r="E36" s="36"/>
      <c r="F36" s="38"/>
      <c r="G36" s="32" t="str">
        <f>IFERROR(VLOOKUP(AB36,'01-Inventario de Activos'!$A$13:$L$63,8,FALSE),"")</f>
        <v/>
      </c>
      <c r="H36" s="32" t="str">
        <f>IFERROR(VLOOKUP(AB36,'01-Inventario de Activos'!$A$13:$L$63,7,FALSE),"")</f>
        <v/>
      </c>
      <c r="I36" s="32" t="str">
        <f>IFERROR(VLOOKUP(AB36,'01-Inventario de Activos'!$A$13:$L$63,10,FALSE),"")</f>
        <v/>
      </c>
      <c r="J36" s="32" t="str">
        <f>IFERROR(VLOOKUP(AB36,'01-Inventario de Activos'!$A$13:$L$63,11,FALSE),"")</f>
        <v/>
      </c>
      <c r="K36" s="32" t="str">
        <f>IFERROR(VLOOKUP(AB36,'01-Inventario de Activos'!$A$13:$L$63,12,FALSE),"")</f>
        <v/>
      </c>
      <c r="L36" s="36"/>
      <c r="M36" s="36"/>
      <c r="N36" s="12"/>
      <c r="O36" s="51">
        <f t="shared" si="5"/>
        <v>0</v>
      </c>
      <c r="P36" s="12"/>
      <c r="Q36" s="12"/>
      <c r="R36" s="24"/>
      <c r="S36" s="12"/>
      <c r="T36" s="12"/>
      <c r="U36" s="51">
        <f t="shared" si="6"/>
        <v>0</v>
      </c>
      <c r="V36" s="12"/>
      <c r="W36" s="12"/>
      <c r="X36" s="51">
        <f t="shared" si="8"/>
        <v>0</v>
      </c>
      <c r="Y36" s="12"/>
      <c r="Z36" s="51">
        <f t="shared" si="7"/>
        <v>0</v>
      </c>
      <c r="AA36" s="21" t="str">
        <f t="shared" si="4"/>
        <v/>
      </c>
      <c r="AB36" s="29">
        <v>24</v>
      </c>
    </row>
    <row r="37" spans="1:28" s="7" customFormat="1" ht="15.75" x14ac:dyDescent="0.2">
      <c r="A37" s="30">
        <f>COUNTIF($AA$11:AA37,"ALTA")</f>
        <v>4</v>
      </c>
      <c r="B37" s="34" t="str">
        <f>IFERROR(VLOOKUP(AB37,'01-Inventario de Activos'!$A$13:$L$63,2,FALSE),"")</f>
        <v/>
      </c>
      <c r="C37" s="32" t="str">
        <f>IFERROR(VLOOKUP(AB37,'01-Inventario de Activos'!$A$13:$L$63,3,FALSE),"")</f>
        <v/>
      </c>
      <c r="D37" s="32" t="str">
        <f>IFERROR(VLOOKUP(AB37,'01-Inventario de Activos'!$A$13:$L$63,4,FALSE),"")</f>
        <v/>
      </c>
      <c r="E37" s="36"/>
      <c r="F37" s="38"/>
      <c r="G37" s="32" t="str">
        <f>IFERROR(VLOOKUP(AB37,'01-Inventario de Activos'!$A$13:$L$63,8,FALSE),"")</f>
        <v/>
      </c>
      <c r="H37" s="32" t="str">
        <f>IFERROR(VLOOKUP(AB37,'01-Inventario de Activos'!$A$13:$L$63,7,FALSE),"")</f>
        <v/>
      </c>
      <c r="I37" s="32" t="str">
        <f>IFERROR(VLOOKUP(AB37,'01-Inventario de Activos'!$A$13:$L$63,10,FALSE),"")</f>
        <v/>
      </c>
      <c r="J37" s="32" t="str">
        <f>IFERROR(VLOOKUP(AB37,'01-Inventario de Activos'!$A$13:$L$63,11,FALSE),"")</f>
        <v/>
      </c>
      <c r="K37" s="32" t="str">
        <f>IFERROR(VLOOKUP(AB37,'01-Inventario de Activos'!$A$13:$L$63,12,FALSE),"")</f>
        <v/>
      </c>
      <c r="L37" s="36"/>
      <c r="M37" s="36"/>
      <c r="N37" s="12"/>
      <c r="O37" s="51">
        <f t="shared" si="5"/>
        <v>0</v>
      </c>
      <c r="P37" s="12"/>
      <c r="Q37" s="12"/>
      <c r="R37" s="24"/>
      <c r="S37" s="12"/>
      <c r="T37" s="12"/>
      <c r="U37" s="51">
        <f t="shared" si="6"/>
        <v>0</v>
      </c>
      <c r="V37" s="12"/>
      <c r="W37" s="12"/>
      <c r="X37" s="51">
        <f t="shared" si="8"/>
        <v>0</v>
      </c>
      <c r="Y37" s="12"/>
      <c r="Z37" s="51">
        <f t="shared" si="7"/>
        <v>0</v>
      </c>
      <c r="AA37" s="21" t="str">
        <f t="shared" si="4"/>
        <v/>
      </c>
      <c r="AB37" s="29">
        <v>25</v>
      </c>
    </row>
    <row r="38" spans="1:28" s="7" customFormat="1" ht="15.75" x14ac:dyDescent="0.2">
      <c r="A38" s="30">
        <f>COUNTIF($AA$11:AA38,"ALTA")</f>
        <v>4</v>
      </c>
      <c r="B38" s="34" t="str">
        <f>IFERROR(VLOOKUP(AB38,'01-Inventario de Activos'!$A$13:$L$63,2,FALSE),"")</f>
        <v/>
      </c>
      <c r="C38" s="32" t="str">
        <f>IFERROR(VLOOKUP(AB38,'01-Inventario de Activos'!$A$13:$L$63,3,FALSE),"")</f>
        <v/>
      </c>
      <c r="D38" s="32" t="str">
        <f>IFERROR(VLOOKUP(AB38,'01-Inventario de Activos'!$A$13:$L$63,4,FALSE),"")</f>
        <v/>
      </c>
      <c r="E38" s="36"/>
      <c r="F38" s="38"/>
      <c r="G38" s="32" t="str">
        <f>IFERROR(VLOOKUP(AB38,'01-Inventario de Activos'!$A$13:$L$63,8,FALSE),"")</f>
        <v/>
      </c>
      <c r="H38" s="32" t="str">
        <f>IFERROR(VLOOKUP(AB38,'01-Inventario de Activos'!$A$13:$L$63,7,FALSE),"")</f>
        <v/>
      </c>
      <c r="I38" s="32" t="str">
        <f>IFERROR(VLOOKUP(AB38,'01-Inventario de Activos'!$A$13:$L$63,10,FALSE),"")</f>
        <v/>
      </c>
      <c r="J38" s="32" t="str">
        <f>IFERROR(VLOOKUP(AB38,'01-Inventario de Activos'!$A$13:$L$63,11,FALSE),"")</f>
        <v/>
      </c>
      <c r="K38" s="32" t="str">
        <f>IFERROR(VLOOKUP(AB38,'01-Inventario de Activos'!$A$13:$L$63,12,FALSE),"")</f>
        <v/>
      </c>
      <c r="L38" s="36"/>
      <c r="M38" s="36"/>
      <c r="N38" s="12"/>
      <c r="O38" s="51">
        <f t="shared" si="5"/>
        <v>0</v>
      </c>
      <c r="P38" s="12"/>
      <c r="Q38" s="12"/>
      <c r="R38" s="24"/>
      <c r="S38" s="12"/>
      <c r="T38" s="12"/>
      <c r="U38" s="51">
        <f t="shared" si="6"/>
        <v>0</v>
      </c>
      <c r="V38" s="12"/>
      <c r="W38" s="12"/>
      <c r="X38" s="51">
        <f t="shared" si="8"/>
        <v>0</v>
      </c>
      <c r="Y38" s="12"/>
      <c r="Z38" s="51">
        <f t="shared" si="7"/>
        <v>0</v>
      </c>
      <c r="AA38" s="21" t="str">
        <f t="shared" si="4"/>
        <v/>
      </c>
      <c r="AB38" s="29">
        <v>26</v>
      </c>
    </row>
    <row r="39" spans="1:28" s="7" customFormat="1" ht="15.75" x14ac:dyDescent="0.2">
      <c r="A39" s="30">
        <f>COUNTIF($AA$11:AA39,"ALTA")</f>
        <v>4</v>
      </c>
      <c r="B39" s="34" t="str">
        <f>IFERROR(VLOOKUP(AB39,'01-Inventario de Activos'!$A$13:$L$63,2,FALSE),"")</f>
        <v/>
      </c>
      <c r="C39" s="32" t="str">
        <f>IFERROR(VLOOKUP(AB39,'01-Inventario de Activos'!$A$13:$L$63,3,FALSE),"")</f>
        <v/>
      </c>
      <c r="D39" s="32" t="str">
        <f>IFERROR(VLOOKUP(AB39,'01-Inventario de Activos'!$A$13:$L$63,4,FALSE),"")</f>
        <v/>
      </c>
      <c r="E39" s="36"/>
      <c r="F39" s="38"/>
      <c r="G39" s="32" t="str">
        <f>IFERROR(VLOOKUP(AB39,'01-Inventario de Activos'!$A$13:$L$63,8,FALSE),"")</f>
        <v/>
      </c>
      <c r="H39" s="32" t="str">
        <f>IFERROR(VLOOKUP(AB39,'01-Inventario de Activos'!$A$13:$L$63,7,FALSE),"")</f>
        <v/>
      </c>
      <c r="I39" s="32" t="str">
        <f>IFERROR(VLOOKUP(AB39,'01-Inventario de Activos'!$A$13:$L$63,10,FALSE),"")</f>
        <v/>
      </c>
      <c r="J39" s="32" t="str">
        <f>IFERROR(VLOOKUP(AB39,'01-Inventario de Activos'!$A$13:$L$63,11,FALSE),"")</f>
        <v/>
      </c>
      <c r="K39" s="32" t="str">
        <f>IFERROR(VLOOKUP(AB39,'01-Inventario de Activos'!$A$13:$L$63,12,FALSE),"")</f>
        <v/>
      </c>
      <c r="L39" s="36"/>
      <c r="M39" s="36"/>
      <c r="N39" s="12"/>
      <c r="O39" s="51">
        <f t="shared" si="5"/>
        <v>0</v>
      </c>
      <c r="P39" s="12"/>
      <c r="Q39" s="12"/>
      <c r="R39" s="24"/>
      <c r="S39" s="12"/>
      <c r="T39" s="12"/>
      <c r="U39" s="51">
        <f t="shared" si="6"/>
        <v>0</v>
      </c>
      <c r="V39" s="12"/>
      <c r="W39" s="12"/>
      <c r="X39" s="51">
        <f t="shared" si="8"/>
        <v>0</v>
      </c>
      <c r="Y39" s="12"/>
      <c r="Z39" s="51">
        <f t="shared" si="7"/>
        <v>0</v>
      </c>
      <c r="AA39" s="21" t="str">
        <f t="shared" si="4"/>
        <v/>
      </c>
      <c r="AB39" s="29">
        <v>27</v>
      </c>
    </row>
    <row r="40" spans="1:28" s="7" customFormat="1" ht="15.75" x14ac:dyDescent="0.2">
      <c r="A40" s="30">
        <f>COUNTIF($AA$11:AA40,"ALTA")</f>
        <v>4</v>
      </c>
      <c r="B40" s="34" t="str">
        <f>IFERROR(VLOOKUP(AB40,'01-Inventario de Activos'!$A$13:$L$63,2,FALSE),"")</f>
        <v/>
      </c>
      <c r="C40" s="32" t="str">
        <f>IFERROR(VLOOKUP(AB40,'01-Inventario de Activos'!$A$13:$L$63,3,FALSE),"")</f>
        <v/>
      </c>
      <c r="D40" s="32" t="str">
        <f>IFERROR(VLOOKUP(AB40,'01-Inventario de Activos'!$A$13:$L$63,4,FALSE),"")</f>
        <v/>
      </c>
      <c r="E40" s="36"/>
      <c r="F40" s="38"/>
      <c r="G40" s="32" t="str">
        <f>IFERROR(VLOOKUP(AB40,'01-Inventario de Activos'!$A$13:$L$63,8,FALSE),"")</f>
        <v/>
      </c>
      <c r="H40" s="32" t="str">
        <f>IFERROR(VLOOKUP(AB40,'01-Inventario de Activos'!$A$13:$L$63,7,FALSE),"")</f>
        <v/>
      </c>
      <c r="I40" s="32" t="str">
        <f>IFERROR(VLOOKUP(AB40,'01-Inventario de Activos'!$A$13:$L$63,10,FALSE),"")</f>
        <v/>
      </c>
      <c r="J40" s="32" t="str">
        <f>IFERROR(VLOOKUP(AB40,'01-Inventario de Activos'!$A$13:$L$63,11,FALSE),"")</f>
        <v/>
      </c>
      <c r="K40" s="32" t="str">
        <f>IFERROR(VLOOKUP(AB40,'01-Inventario de Activos'!$A$13:$L$63,12,FALSE),"")</f>
        <v/>
      </c>
      <c r="L40" s="36"/>
      <c r="M40" s="36"/>
      <c r="N40" s="12"/>
      <c r="O40" s="51">
        <f t="shared" si="5"/>
        <v>0</v>
      </c>
      <c r="P40" s="12"/>
      <c r="Q40" s="12"/>
      <c r="R40" s="24"/>
      <c r="S40" s="12"/>
      <c r="T40" s="12"/>
      <c r="U40" s="51">
        <f t="shared" si="6"/>
        <v>0</v>
      </c>
      <c r="V40" s="12"/>
      <c r="W40" s="12"/>
      <c r="X40" s="51">
        <f t="shared" si="8"/>
        <v>0</v>
      </c>
      <c r="Y40" s="12"/>
      <c r="Z40" s="51">
        <f t="shared" si="7"/>
        <v>0</v>
      </c>
      <c r="AA40" s="21" t="str">
        <f t="shared" si="4"/>
        <v/>
      </c>
      <c r="AB40" s="29">
        <v>28</v>
      </c>
    </row>
    <row r="41" spans="1:28" s="7" customFormat="1" ht="15.75" x14ac:dyDescent="0.2">
      <c r="A41" s="30">
        <f>COUNTIF($AA$11:AA41,"ALTA")</f>
        <v>4</v>
      </c>
      <c r="B41" s="34" t="str">
        <f>IFERROR(VLOOKUP(AB41,'01-Inventario de Activos'!$A$13:$L$63,2,FALSE),"")</f>
        <v/>
      </c>
      <c r="C41" s="32" t="str">
        <f>IFERROR(VLOOKUP(AB41,'01-Inventario de Activos'!$A$13:$L$63,3,FALSE),"")</f>
        <v/>
      </c>
      <c r="D41" s="32" t="str">
        <f>IFERROR(VLOOKUP(AB41,'01-Inventario de Activos'!$A$13:$L$63,4,FALSE),"")</f>
        <v/>
      </c>
      <c r="E41" s="36"/>
      <c r="F41" s="38"/>
      <c r="G41" s="32" t="str">
        <f>IFERROR(VLOOKUP(AB41,'01-Inventario de Activos'!$A$13:$L$63,8,FALSE),"")</f>
        <v/>
      </c>
      <c r="H41" s="32" t="str">
        <f>IFERROR(VLOOKUP(AB41,'01-Inventario de Activos'!$A$13:$L$63,7,FALSE),"")</f>
        <v/>
      </c>
      <c r="I41" s="32" t="str">
        <f>IFERROR(VLOOKUP(AB41,'01-Inventario de Activos'!$A$13:$L$63,10,FALSE),"")</f>
        <v/>
      </c>
      <c r="J41" s="32" t="str">
        <f>IFERROR(VLOOKUP(AB41,'01-Inventario de Activos'!$A$13:$L$63,11,FALSE),"")</f>
        <v/>
      </c>
      <c r="K41" s="32" t="str">
        <f>IFERROR(VLOOKUP(AB41,'01-Inventario de Activos'!$A$13:$L$63,12,FALSE),"")</f>
        <v/>
      </c>
      <c r="L41" s="36"/>
      <c r="M41" s="36"/>
      <c r="N41" s="12"/>
      <c r="O41" s="51">
        <f t="shared" si="5"/>
        <v>0</v>
      </c>
      <c r="P41" s="12"/>
      <c r="Q41" s="12"/>
      <c r="R41" s="24"/>
      <c r="S41" s="12"/>
      <c r="T41" s="12"/>
      <c r="U41" s="51">
        <f t="shared" si="6"/>
        <v>0</v>
      </c>
      <c r="V41" s="12"/>
      <c r="W41" s="12"/>
      <c r="X41" s="51">
        <f t="shared" si="8"/>
        <v>0</v>
      </c>
      <c r="Y41" s="12"/>
      <c r="Z41" s="51">
        <f t="shared" si="7"/>
        <v>0</v>
      </c>
      <c r="AA41" s="21" t="str">
        <f t="shared" si="4"/>
        <v/>
      </c>
      <c r="AB41" s="29">
        <v>29</v>
      </c>
    </row>
    <row r="42" spans="1:28" s="7" customFormat="1" ht="15.75" x14ac:dyDescent="0.2">
      <c r="A42" s="30">
        <f>COUNTIF($AA$11:AA42,"ALTA")</f>
        <v>4</v>
      </c>
      <c r="B42" s="34" t="str">
        <f>IFERROR(VLOOKUP(AB42,'01-Inventario de Activos'!$A$13:$L$63,2,FALSE),"")</f>
        <v/>
      </c>
      <c r="C42" s="32" t="str">
        <f>IFERROR(VLOOKUP(AB42,'01-Inventario de Activos'!$A$13:$L$63,3,FALSE),"")</f>
        <v/>
      </c>
      <c r="D42" s="32" t="str">
        <f>IFERROR(VLOOKUP(AB42,'01-Inventario de Activos'!$A$13:$L$63,4,FALSE),"")</f>
        <v/>
      </c>
      <c r="E42" s="36"/>
      <c r="F42" s="38"/>
      <c r="G42" s="32" t="str">
        <f>IFERROR(VLOOKUP(AB42,'01-Inventario de Activos'!$A$13:$L$63,8,FALSE),"")</f>
        <v/>
      </c>
      <c r="H42" s="32" t="str">
        <f>IFERROR(VLOOKUP(AB42,'01-Inventario de Activos'!$A$13:$L$63,7,FALSE),"")</f>
        <v/>
      </c>
      <c r="I42" s="32" t="str">
        <f>IFERROR(VLOOKUP(AB42,'01-Inventario de Activos'!$A$13:$L$63,10,FALSE),"")</f>
        <v/>
      </c>
      <c r="J42" s="32" t="str">
        <f>IFERROR(VLOOKUP(AB42,'01-Inventario de Activos'!$A$13:$L$63,11,FALSE),"")</f>
        <v/>
      </c>
      <c r="K42" s="32" t="str">
        <f>IFERROR(VLOOKUP(AB42,'01-Inventario de Activos'!$A$13:$L$63,12,FALSE),"")</f>
        <v/>
      </c>
      <c r="L42" s="36"/>
      <c r="M42" s="36"/>
      <c r="N42" s="12"/>
      <c r="O42" s="51">
        <f t="shared" si="5"/>
        <v>0</v>
      </c>
      <c r="P42" s="12"/>
      <c r="Q42" s="12"/>
      <c r="R42" s="24"/>
      <c r="S42" s="12"/>
      <c r="T42" s="12"/>
      <c r="U42" s="51">
        <f t="shared" si="6"/>
        <v>0</v>
      </c>
      <c r="V42" s="12"/>
      <c r="W42" s="12"/>
      <c r="X42" s="51">
        <f t="shared" si="8"/>
        <v>0</v>
      </c>
      <c r="Y42" s="12"/>
      <c r="Z42" s="51">
        <f t="shared" si="7"/>
        <v>0</v>
      </c>
      <c r="AA42" s="21" t="str">
        <f t="shared" si="4"/>
        <v/>
      </c>
      <c r="AB42" s="29">
        <v>30</v>
      </c>
    </row>
    <row r="43" spans="1:28" s="7" customFormat="1" ht="15.75" x14ac:dyDescent="0.2">
      <c r="A43" s="30">
        <f>COUNTIF($AA$11:AA43,"ALTA")</f>
        <v>4</v>
      </c>
      <c r="B43" s="34" t="str">
        <f>IFERROR(VLOOKUP(AB43,'01-Inventario de Activos'!$A$13:$L$63,2,FALSE),"")</f>
        <v/>
      </c>
      <c r="C43" s="32" t="str">
        <f>IFERROR(VLOOKUP(AB43,'01-Inventario de Activos'!$A$13:$L$63,3,FALSE),"")</f>
        <v/>
      </c>
      <c r="D43" s="32" t="str">
        <f>IFERROR(VLOOKUP(AB43,'01-Inventario de Activos'!$A$13:$L$63,4,FALSE),"")</f>
        <v/>
      </c>
      <c r="E43" s="36"/>
      <c r="F43" s="38"/>
      <c r="G43" s="32" t="str">
        <f>IFERROR(VLOOKUP(AB43,'01-Inventario de Activos'!$A$13:$L$63,8,FALSE),"")</f>
        <v/>
      </c>
      <c r="H43" s="32" t="str">
        <f>IFERROR(VLOOKUP(AB43,'01-Inventario de Activos'!$A$13:$L$63,7,FALSE),"")</f>
        <v/>
      </c>
      <c r="I43" s="32" t="str">
        <f>IFERROR(VLOOKUP(AB43,'01-Inventario de Activos'!$A$13:$L$63,10,FALSE),"")</f>
        <v/>
      </c>
      <c r="J43" s="32" t="str">
        <f>IFERROR(VLOOKUP(AB43,'01-Inventario de Activos'!$A$13:$L$63,11,FALSE),"")</f>
        <v/>
      </c>
      <c r="K43" s="32" t="str">
        <f>IFERROR(VLOOKUP(AB43,'01-Inventario de Activos'!$A$13:$L$63,12,FALSE),"")</f>
        <v/>
      </c>
      <c r="L43" s="36"/>
      <c r="M43" s="36"/>
      <c r="N43" s="12"/>
      <c r="O43" s="51">
        <f t="shared" si="5"/>
        <v>0</v>
      </c>
      <c r="P43" s="12"/>
      <c r="Q43" s="12"/>
      <c r="R43" s="24"/>
      <c r="S43" s="12"/>
      <c r="T43" s="12"/>
      <c r="U43" s="51">
        <f t="shared" si="6"/>
        <v>0</v>
      </c>
      <c r="V43" s="12"/>
      <c r="W43" s="12"/>
      <c r="X43" s="51">
        <f t="shared" si="8"/>
        <v>0</v>
      </c>
      <c r="Y43" s="12"/>
      <c r="Z43" s="51">
        <f t="shared" si="7"/>
        <v>0</v>
      </c>
      <c r="AA43" s="21" t="str">
        <f t="shared" si="4"/>
        <v/>
      </c>
      <c r="AB43" s="29">
        <v>31</v>
      </c>
    </row>
    <row r="44" spans="1:28" s="7" customFormat="1" ht="15.75" x14ac:dyDescent="0.2">
      <c r="A44" s="30">
        <f>COUNTIF($AA$11:AA44,"ALTA")</f>
        <v>4</v>
      </c>
      <c r="B44" s="34" t="str">
        <f>IFERROR(VLOOKUP(AB44,'01-Inventario de Activos'!$A$13:$L$63,2,FALSE),"")</f>
        <v/>
      </c>
      <c r="C44" s="32" t="str">
        <f>IFERROR(VLOOKUP(AB44,'01-Inventario de Activos'!$A$13:$L$63,3,FALSE),"")</f>
        <v/>
      </c>
      <c r="D44" s="32" t="str">
        <f>IFERROR(VLOOKUP(AB44,'01-Inventario de Activos'!$A$13:$L$63,4,FALSE),"")</f>
        <v/>
      </c>
      <c r="E44" s="36"/>
      <c r="F44" s="38"/>
      <c r="G44" s="32" t="str">
        <f>IFERROR(VLOOKUP(AB44,'01-Inventario de Activos'!$A$13:$L$63,8,FALSE),"")</f>
        <v/>
      </c>
      <c r="H44" s="32" t="str">
        <f>IFERROR(VLOOKUP(AB44,'01-Inventario de Activos'!$A$13:$L$63,7,FALSE),"")</f>
        <v/>
      </c>
      <c r="I44" s="32" t="str">
        <f>IFERROR(VLOOKUP(AB44,'01-Inventario de Activos'!$A$13:$L$63,10,FALSE),"")</f>
        <v/>
      </c>
      <c r="J44" s="32" t="str">
        <f>IFERROR(VLOOKUP(AB44,'01-Inventario de Activos'!$A$13:$L$63,11,FALSE),"")</f>
        <v/>
      </c>
      <c r="K44" s="32" t="str">
        <f>IFERROR(VLOOKUP(AB44,'01-Inventario de Activos'!$A$13:$L$63,12,FALSE),"")</f>
        <v/>
      </c>
      <c r="L44" s="36"/>
      <c r="M44" s="36"/>
      <c r="N44" s="12"/>
      <c r="O44" s="51">
        <f t="shared" si="5"/>
        <v>0</v>
      </c>
      <c r="P44" s="12"/>
      <c r="Q44" s="12"/>
      <c r="R44" s="24"/>
      <c r="S44" s="12"/>
      <c r="T44" s="12"/>
      <c r="U44" s="51">
        <f t="shared" si="6"/>
        <v>0</v>
      </c>
      <c r="V44" s="12"/>
      <c r="W44" s="12"/>
      <c r="X44" s="51">
        <f t="shared" si="8"/>
        <v>0</v>
      </c>
      <c r="Y44" s="12"/>
      <c r="Z44" s="51">
        <f t="shared" si="7"/>
        <v>0</v>
      </c>
      <c r="AA44" s="21" t="str">
        <f t="shared" si="4"/>
        <v/>
      </c>
      <c r="AB44" s="29">
        <v>32</v>
      </c>
    </row>
    <row r="45" spans="1:28" s="7" customFormat="1" ht="15.75" x14ac:dyDescent="0.2">
      <c r="A45" s="30">
        <f>COUNTIF($AA$11:AA45,"ALTA")</f>
        <v>4</v>
      </c>
      <c r="B45" s="34" t="str">
        <f>IFERROR(VLOOKUP(AB45,'01-Inventario de Activos'!$A$13:$L$63,2,FALSE),"")</f>
        <v/>
      </c>
      <c r="C45" s="32" t="str">
        <f>IFERROR(VLOOKUP(AB45,'01-Inventario de Activos'!$A$13:$L$63,3,FALSE),"")</f>
        <v/>
      </c>
      <c r="D45" s="32" t="str">
        <f>IFERROR(VLOOKUP(AB45,'01-Inventario de Activos'!$A$13:$L$63,4,FALSE),"")</f>
        <v/>
      </c>
      <c r="E45" s="36"/>
      <c r="F45" s="38"/>
      <c r="G45" s="32" t="str">
        <f>IFERROR(VLOOKUP(AB45,'01-Inventario de Activos'!$A$13:$L$63,8,FALSE),"")</f>
        <v/>
      </c>
      <c r="H45" s="32" t="str">
        <f>IFERROR(VLOOKUP(AB45,'01-Inventario de Activos'!$A$13:$L$63,7,FALSE),"")</f>
        <v/>
      </c>
      <c r="I45" s="32" t="str">
        <f>IFERROR(VLOOKUP(AB45,'01-Inventario de Activos'!$A$13:$L$63,10,FALSE),"")</f>
        <v/>
      </c>
      <c r="J45" s="32" t="str">
        <f>IFERROR(VLOOKUP(AB45,'01-Inventario de Activos'!$A$13:$L$63,11,FALSE),"")</f>
        <v/>
      </c>
      <c r="K45" s="32" t="str">
        <f>IFERROR(VLOOKUP(AB45,'01-Inventario de Activos'!$A$13:$L$63,12,FALSE),"")</f>
        <v/>
      </c>
      <c r="L45" s="36"/>
      <c r="M45" s="36"/>
      <c r="N45" s="12"/>
      <c r="O45" s="51">
        <f t="shared" si="5"/>
        <v>0</v>
      </c>
      <c r="P45" s="12"/>
      <c r="Q45" s="12"/>
      <c r="R45" s="24"/>
      <c r="S45" s="12"/>
      <c r="T45" s="12"/>
      <c r="U45" s="51">
        <f t="shared" si="6"/>
        <v>0</v>
      </c>
      <c r="V45" s="12"/>
      <c r="W45" s="12"/>
      <c r="X45" s="51">
        <f t="shared" si="8"/>
        <v>0</v>
      </c>
      <c r="Y45" s="12"/>
      <c r="Z45" s="51">
        <f t="shared" si="7"/>
        <v>0</v>
      </c>
      <c r="AA45" s="21" t="str">
        <f t="shared" si="4"/>
        <v/>
      </c>
      <c r="AB45" s="29">
        <v>33</v>
      </c>
    </row>
    <row r="46" spans="1:28" s="7" customFormat="1" ht="15.75" x14ac:dyDescent="0.2">
      <c r="A46" s="30">
        <f>COUNTIF($AA$11:AA46,"ALTA")</f>
        <v>4</v>
      </c>
      <c r="B46" s="34" t="str">
        <f>IFERROR(VLOOKUP(AB46,'01-Inventario de Activos'!$A$13:$L$63,2,FALSE),"")</f>
        <v/>
      </c>
      <c r="C46" s="32" t="str">
        <f>IFERROR(VLOOKUP(AB46,'01-Inventario de Activos'!$A$13:$L$63,3,FALSE),"")</f>
        <v/>
      </c>
      <c r="D46" s="32" t="str">
        <f>IFERROR(VLOOKUP(AB46,'01-Inventario de Activos'!$A$13:$L$63,4,FALSE),"")</f>
        <v/>
      </c>
      <c r="E46" s="36"/>
      <c r="F46" s="38"/>
      <c r="G46" s="32" t="str">
        <f>IFERROR(VLOOKUP(AB46,'01-Inventario de Activos'!$A$13:$L$63,8,FALSE),"")</f>
        <v/>
      </c>
      <c r="H46" s="32" t="str">
        <f>IFERROR(VLOOKUP(AB46,'01-Inventario de Activos'!$A$13:$L$63,7,FALSE),"")</f>
        <v/>
      </c>
      <c r="I46" s="32" t="str">
        <f>IFERROR(VLOOKUP(AB46,'01-Inventario de Activos'!$A$13:$L$63,10,FALSE),"")</f>
        <v/>
      </c>
      <c r="J46" s="32" t="str">
        <f>IFERROR(VLOOKUP(AB46,'01-Inventario de Activos'!$A$13:$L$63,11,FALSE),"")</f>
        <v/>
      </c>
      <c r="K46" s="32" t="str">
        <f>IFERROR(VLOOKUP(AB46,'01-Inventario de Activos'!$A$13:$L$63,12,FALSE),"")</f>
        <v/>
      </c>
      <c r="L46" s="36"/>
      <c r="M46" s="36"/>
      <c r="N46" s="12"/>
      <c r="O46" s="51">
        <f t="shared" si="5"/>
        <v>0</v>
      </c>
      <c r="P46" s="12"/>
      <c r="Q46" s="12"/>
      <c r="R46" s="24"/>
      <c r="S46" s="12"/>
      <c r="T46" s="12"/>
      <c r="U46" s="51">
        <f t="shared" si="6"/>
        <v>0</v>
      </c>
      <c r="V46" s="12"/>
      <c r="W46" s="12"/>
      <c r="X46" s="51">
        <f t="shared" si="8"/>
        <v>0</v>
      </c>
      <c r="Y46" s="12"/>
      <c r="Z46" s="51">
        <f t="shared" si="7"/>
        <v>0</v>
      </c>
      <c r="AA46" s="21" t="str">
        <f t="shared" si="4"/>
        <v/>
      </c>
      <c r="AB46" s="29">
        <v>34</v>
      </c>
    </row>
    <row r="47" spans="1:28" s="7" customFormat="1" ht="15.75" x14ac:dyDescent="0.2">
      <c r="A47" s="30">
        <f>COUNTIF($AA$11:AA47,"ALTA")</f>
        <v>4</v>
      </c>
      <c r="B47" s="34" t="str">
        <f>IFERROR(VLOOKUP(AB47,'01-Inventario de Activos'!$A$13:$L$63,2,FALSE),"")</f>
        <v/>
      </c>
      <c r="C47" s="32" t="str">
        <f>IFERROR(VLOOKUP(AB47,'01-Inventario de Activos'!$A$13:$L$63,3,FALSE),"")</f>
        <v/>
      </c>
      <c r="D47" s="32" t="str">
        <f>IFERROR(VLOOKUP(AB47,'01-Inventario de Activos'!$A$13:$L$63,4,FALSE),"")</f>
        <v/>
      </c>
      <c r="E47" s="36"/>
      <c r="F47" s="38"/>
      <c r="G47" s="32" t="str">
        <f>IFERROR(VLOOKUP(AB47,'01-Inventario de Activos'!$A$13:$L$63,8,FALSE),"")</f>
        <v/>
      </c>
      <c r="H47" s="32" t="str">
        <f>IFERROR(VLOOKUP(AB47,'01-Inventario de Activos'!$A$13:$L$63,7,FALSE),"")</f>
        <v/>
      </c>
      <c r="I47" s="32" t="str">
        <f>IFERROR(VLOOKUP(AB47,'01-Inventario de Activos'!$A$13:$L$63,10,FALSE),"")</f>
        <v/>
      </c>
      <c r="J47" s="32" t="str">
        <f>IFERROR(VLOOKUP(AB47,'01-Inventario de Activos'!$A$13:$L$63,11,FALSE),"")</f>
        <v/>
      </c>
      <c r="K47" s="32" t="str">
        <f>IFERROR(VLOOKUP(AB47,'01-Inventario de Activos'!$A$13:$L$63,12,FALSE),"")</f>
        <v/>
      </c>
      <c r="L47" s="36"/>
      <c r="M47" s="36"/>
      <c r="N47" s="12"/>
      <c r="O47" s="51">
        <f t="shared" si="5"/>
        <v>0</v>
      </c>
      <c r="P47" s="12"/>
      <c r="Q47" s="12"/>
      <c r="R47" s="24"/>
      <c r="S47" s="12"/>
      <c r="T47" s="12"/>
      <c r="U47" s="51">
        <f t="shared" si="6"/>
        <v>0</v>
      </c>
      <c r="V47" s="12"/>
      <c r="W47" s="12"/>
      <c r="X47" s="51">
        <f t="shared" si="8"/>
        <v>0</v>
      </c>
      <c r="Y47" s="12"/>
      <c r="Z47" s="51">
        <f t="shared" si="7"/>
        <v>0</v>
      </c>
      <c r="AA47" s="21" t="str">
        <f t="shared" si="4"/>
        <v/>
      </c>
      <c r="AB47" s="29">
        <v>35</v>
      </c>
    </row>
    <row r="48" spans="1:28" s="7" customFormat="1" ht="15.75" x14ac:dyDescent="0.2">
      <c r="A48" s="30">
        <f>COUNTIF($AA$11:AA48,"ALTA")</f>
        <v>4</v>
      </c>
      <c r="B48" s="34" t="str">
        <f>IFERROR(VLOOKUP(AB48,'01-Inventario de Activos'!$A$13:$L$63,2,FALSE),"")</f>
        <v/>
      </c>
      <c r="C48" s="32" t="str">
        <f>IFERROR(VLOOKUP(AB48,'01-Inventario de Activos'!$A$13:$L$63,3,FALSE),"")</f>
        <v/>
      </c>
      <c r="D48" s="32" t="str">
        <f>IFERROR(VLOOKUP(AB48,'01-Inventario de Activos'!$A$13:$L$63,4,FALSE),"")</f>
        <v/>
      </c>
      <c r="E48" s="36"/>
      <c r="F48" s="38"/>
      <c r="G48" s="32" t="str">
        <f>IFERROR(VLOOKUP(AB48,'01-Inventario de Activos'!$A$13:$L$63,8,FALSE),"")</f>
        <v/>
      </c>
      <c r="H48" s="32" t="str">
        <f>IFERROR(VLOOKUP(AB48,'01-Inventario de Activos'!$A$13:$L$63,7,FALSE),"")</f>
        <v/>
      </c>
      <c r="I48" s="32" t="str">
        <f>IFERROR(VLOOKUP(AB48,'01-Inventario de Activos'!$A$13:$L$63,10,FALSE),"")</f>
        <v/>
      </c>
      <c r="J48" s="32" t="str">
        <f>IFERROR(VLOOKUP(AB48,'01-Inventario de Activos'!$A$13:$L$63,11,FALSE),"")</f>
        <v/>
      </c>
      <c r="K48" s="32" t="str">
        <f>IFERROR(VLOOKUP(AB48,'01-Inventario de Activos'!$A$13:$L$63,12,FALSE),"")</f>
        <v/>
      </c>
      <c r="L48" s="36"/>
      <c r="M48" s="36"/>
      <c r="N48" s="12"/>
      <c r="O48" s="51">
        <f t="shared" si="5"/>
        <v>0</v>
      </c>
      <c r="P48" s="12"/>
      <c r="Q48" s="12"/>
      <c r="R48" s="24"/>
      <c r="S48" s="12"/>
      <c r="T48" s="12"/>
      <c r="U48" s="51">
        <f t="shared" si="6"/>
        <v>0</v>
      </c>
      <c r="V48" s="12"/>
      <c r="W48" s="12"/>
      <c r="X48" s="51">
        <f t="shared" si="8"/>
        <v>0</v>
      </c>
      <c r="Y48" s="12"/>
      <c r="Z48" s="51">
        <f t="shared" si="7"/>
        <v>0</v>
      </c>
      <c r="AA48" s="21" t="str">
        <f t="shared" si="4"/>
        <v/>
      </c>
      <c r="AB48" s="29">
        <v>36</v>
      </c>
    </row>
    <row r="49" spans="1:28" s="7" customFormat="1" ht="15.75" x14ac:dyDescent="0.2">
      <c r="A49" s="30">
        <f>COUNTIF($AA$11:AA49,"ALTA")</f>
        <v>4</v>
      </c>
      <c r="B49" s="34" t="str">
        <f>IFERROR(VLOOKUP(AB49,'01-Inventario de Activos'!$A$13:$L$63,2,FALSE),"")</f>
        <v/>
      </c>
      <c r="C49" s="32" t="str">
        <f>IFERROR(VLOOKUP(AB49,'01-Inventario de Activos'!$A$13:$L$63,3,FALSE),"")</f>
        <v/>
      </c>
      <c r="D49" s="32" t="str">
        <f>IFERROR(VLOOKUP(AB49,'01-Inventario de Activos'!$A$13:$L$63,4,FALSE),"")</f>
        <v/>
      </c>
      <c r="E49" s="36"/>
      <c r="F49" s="38"/>
      <c r="G49" s="32" t="str">
        <f>IFERROR(VLOOKUP(AB49,'01-Inventario de Activos'!$A$13:$L$63,8,FALSE),"")</f>
        <v/>
      </c>
      <c r="H49" s="32" t="str">
        <f>IFERROR(VLOOKUP(AB49,'01-Inventario de Activos'!$A$13:$L$63,7,FALSE),"")</f>
        <v/>
      </c>
      <c r="I49" s="32" t="str">
        <f>IFERROR(VLOOKUP(AB49,'01-Inventario de Activos'!$A$13:$L$63,10,FALSE),"")</f>
        <v/>
      </c>
      <c r="J49" s="32" t="str">
        <f>IFERROR(VLOOKUP(AB49,'01-Inventario de Activos'!$A$13:$L$63,11,FALSE),"")</f>
        <v/>
      </c>
      <c r="K49" s="32" t="str">
        <f>IFERROR(VLOOKUP(AB49,'01-Inventario de Activos'!$A$13:$L$63,12,FALSE),"")</f>
        <v/>
      </c>
      <c r="L49" s="36"/>
      <c r="M49" s="36"/>
      <c r="N49" s="12"/>
      <c r="O49" s="51">
        <f t="shared" si="5"/>
        <v>0</v>
      </c>
      <c r="P49" s="12"/>
      <c r="Q49" s="12"/>
      <c r="R49" s="24"/>
      <c r="S49" s="12"/>
      <c r="T49" s="12"/>
      <c r="U49" s="51">
        <f t="shared" si="6"/>
        <v>0</v>
      </c>
      <c r="V49" s="12"/>
      <c r="W49" s="12"/>
      <c r="X49" s="51">
        <f t="shared" si="8"/>
        <v>0</v>
      </c>
      <c r="Y49" s="12"/>
      <c r="Z49" s="51">
        <f t="shared" si="7"/>
        <v>0</v>
      </c>
      <c r="AA49" s="21" t="str">
        <f t="shared" si="4"/>
        <v/>
      </c>
      <c r="AB49" s="29">
        <v>37</v>
      </c>
    </row>
    <row r="50" spans="1:28" s="7" customFormat="1" ht="15.75" x14ac:dyDescent="0.2">
      <c r="A50" s="30">
        <f>COUNTIF($AA$11:AA50,"ALTA")</f>
        <v>4</v>
      </c>
      <c r="B50" s="34" t="str">
        <f>IFERROR(VLOOKUP(AB50,'01-Inventario de Activos'!$A$13:$L$63,2,FALSE),"")</f>
        <v/>
      </c>
      <c r="C50" s="32" t="str">
        <f>IFERROR(VLOOKUP(AB50,'01-Inventario de Activos'!$A$13:$L$63,3,FALSE),"")</f>
        <v/>
      </c>
      <c r="D50" s="32" t="str">
        <f>IFERROR(VLOOKUP(AB50,'01-Inventario de Activos'!$A$13:$L$63,4,FALSE),"")</f>
        <v/>
      </c>
      <c r="E50" s="36"/>
      <c r="F50" s="38"/>
      <c r="G50" s="32" t="str">
        <f>IFERROR(VLOOKUP(AB50,'01-Inventario de Activos'!$A$13:$L$63,8,FALSE),"")</f>
        <v/>
      </c>
      <c r="H50" s="32" t="str">
        <f>IFERROR(VLOOKUP(AB50,'01-Inventario de Activos'!$A$13:$L$63,7,FALSE),"")</f>
        <v/>
      </c>
      <c r="I50" s="32" t="str">
        <f>IFERROR(VLOOKUP(AB50,'01-Inventario de Activos'!$A$13:$L$63,10,FALSE),"")</f>
        <v/>
      </c>
      <c r="J50" s="32" t="str">
        <f>IFERROR(VLOOKUP(AB50,'01-Inventario de Activos'!$A$13:$L$63,11,FALSE),"")</f>
        <v/>
      </c>
      <c r="K50" s="32" t="str">
        <f>IFERROR(VLOOKUP(AB50,'01-Inventario de Activos'!$A$13:$L$63,12,FALSE),"")</f>
        <v/>
      </c>
      <c r="L50" s="36"/>
      <c r="M50" s="36"/>
      <c r="N50" s="12"/>
      <c r="O50" s="51">
        <f t="shared" si="5"/>
        <v>0</v>
      </c>
      <c r="P50" s="12"/>
      <c r="Q50" s="12"/>
      <c r="R50" s="24"/>
      <c r="S50" s="12"/>
      <c r="T50" s="12"/>
      <c r="U50" s="51">
        <f t="shared" si="6"/>
        <v>0</v>
      </c>
      <c r="V50" s="12"/>
      <c r="W50" s="12"/>
      <c r="X50" s="51">
        <f t="shared" si="8"/>
        <v>0</v>
      </c>
      <c r="Y50" s="12"/>
      <c r="Z50" s="51">
        <f t="shared" si="7"/>
        <v>0</v>
      </c>
      <c r="AA50" s="21" t="str">
        <f t="shared" si="4"/>
        <v/>
      </c>
      <c r="AB50" s="29">
        <v>38</v>
      </c>
    </row>
    <row r="51" spans="1:28" s="7" customFormat="1" ht="15.75" x14ac:dyDescent="0.2">
      <c r="A51" s="30">
        <f>COUNTIF($AA$11:AA51,"ALTA")</f>
        <v>4</v>
      </c>
      <c r="B51" s="34" t="str">
        <f>IFERROR(VLOOKUP(AB51,'01-Inventario de Activos'!$A$13:$L$63,2,FALSE),"")</f>
        <v/>
      </c>
      <c r="C51" s="32" t="str">
        <f>IFERROR(VLOOKUP(AB51,'01-Inventario de Activos'!$A$13:$L$63,3,FALSE),"")</f>
        <v/>
      </c>
      <c r="D51" s="32" t="str">
        <f>IFERROR(VLOOKUP(AB51,'01-Inventario de Activos'!$A$13:$L$63,4,FALSE),"")</f>
        <v/>
      </c>
      <c r="E51" s="36"/>
      <c r="F51" s="38"/>
      <c r="G51" s="32" t="str">
        <f>IFERROR(VLOOKUP(AB51,'01-Inventario de Activos'!$A$13:$L$63,8,FALSE),"")</f>
        <v/>
      </c>
      <c r="H51" s="32" t="str">
        <f>IFERROR(VLOOKUP(AB51,'01-Inventario de Activos'!$A$13:$L$63,7,FALSE),"")</f>
        <v/>
      </c>
      <c r="I51" s="32" t="str">
        <f>IFERROR(VLOOKUP(AB51,'01-Inventario de Activos'!$A$13:$L$63,10,FALSE),"")</f>
        <v/>
      </c>
      <c r="J51" s="32" t="str">
        <f>IFERROR(VLOOKUP(AB51,'01-Inventario de Activos'!$A$13:$L$63,11,FALSE),"")</f>
        <v/>
      </c>
      <c r="K51" s="32" t="str">
        <f>IFERROR(VLOOKUP(AB51,'01-Inventario de Activos'!$A$13:$L$63,12,FALSE),"")</f>
        <v/>
      </c>
      <c r="L51" s="36"/>
      <c r="M51" s="36"/>
      <c r="N51" s="12"/>
      <c r="O51" s="51">
        <f t="shared" si="5"/>
        <v>0</v>
      </c>
      <c r="P51" s="12"/>
      <c r="Q51" s="12"/>
      <c r="R51" s="24"/>
      <c r="S51" s="12"/>
      <c r="T51" s="12"/>
      <c r="U51" s="51">
        <f t="shared" si="6"/>
        <v>0</v>
      </c>
      <c r="V51" s="12"/>
      <c r="W51" s="12"/>
      <c r="X51" s="51">
        <f t="shared" si="8"/>
        <v>0</v>
      </c>
      <c r="Y51" s="12"/>
      <c r="Z51" s="51">
        <f t="shared" si="7"/>
        <v>0</v>
      </c>
      <c r="AA51" s="21" t="str">
        <f t="shared" si="4"/>
        <v/>
      </c>
      <c r="AB51" s="29">
        <v>39</v>
      </c>
    </row>
    <row r="52" spans="1:28" s="7" customFormat="1" ht="15.75" x14ac:dyDescent="0.2">
      <c r="A52" s="30">
        <f>COUNTIF($AA$11:AA52,"ALTA")</f>
        <v>4</v>
      </c>
      <c r="B52" s="34" t="str">
        <f>IFERROR(VLOOKUP(AB52,'01-Inventario de Activos'!$A$13:$L$63,2,FALSE),"")</f>
        <v/>
      </c>
      <c r="C52" s="32" t="str">
        <f>IFERROR(VLOOKUP(AB52,'01-Inventario de Activos'!$A$13:$L$63,3,FALSE),"")</f>
        <v/>
      </c>
      <c r="D52" s="32" t="str">
        <f>IFERROR(VLOOKUP(AB52,'01-Inventario de Activos'!$A$13:$L$63,4,FALSE),"")</f>
        <v/>
      </c>
      <c r="E52" s="36"/>
      <c r="F52" s="38"/>
      <c r="G52" s="32" t="str">
        <f>IFERROR(VLOOKUP(AB52,'01-Inventario de Activos'!$A$13:$L$63,8,FALSE),"")</f>
        <v/>
      </c>
      <c r="H52" s="32" t="str">
        <f>IFERROR(VLOOKUP(AB52,'01-Inventario de Activos'!$A$13:$L$63,7,FALSE),"")</f>
        <v/>
      </c>
      <c r="I52" s="32" t="str">
        <f>IFERROR(VLOOKUP(AB52,'01-Inventario de Activos'!$A$13:$L$63,10,FALSE),"")</f>
        <v/>
      </c>
      <c r="J52" s="32" t="str">
        <f>IFERROR(VLOOKUP(AB52,'01-Inventario de Activos'!$A$13:$L$63,11,FALSE),"")</f>
        <v/>
      </c>
      <c r="K52" s="32" t="str">
        <f>IFERROR(VLOOKUP(AB52,'01-Inventario de Activos'!$A$13:$L$63,12,FALSE),"")</f>
        <v/>
      </c>
      <c r="L52" s="36"/>
      <c r="M52" s="36"/>
      <c r="N52" s="12"/>
      <c r="O52" s="51">
        <f t="shared" si="5"/>
        <v>0</v>
      </c>
      <c r="P52" s="12"/>
      <c r="Q52" s="12"/>
      <c r="R52" s="24"/>
      <c r="S52" s="12"/>
      <c r="T52" s="12"/>
      <c r="U52" s="51">
        <f t="shared" si="6"/>
        <v>0</v>
      </c>
      <c r="V52" s="12"/>
      <c r="W52" s="12"/>
      <c r="X52" s="51">
        <f t="shared" si="8"/>
        <v>0</v>
      </c>
      <c r="Y52" s="12"/>
      <c r="Z52" s="51">
        <f t="shared" si="7"/>
        <v>0</v>
      </c>
      <c r="AA52" s="21" t="str">
        <f t="shared" si="4"/>
        <v/>
      </c>
      <c r="AB52" s="29">
        <v>40</v>
      </c>
    </row>
    <row r="53" spans="1:28" s="7" customFormat="1" ht="15.75" x14ac:dyDescent="0.2">
      <c r="A53" s="30">
        <f>COUNTIF($AA$11:AA53,"ALTA")</f>
        <v>4</v>
      </c>
      <c r="B53" s="34" t="str">
        <f>IFERROR(VLOOKUP(AB53,'01-Inventario de Activos'!$A$13:$L$63,2,FALSE),"")</f>
        <v/>
      </c>
      <c r="C53" s="32" t="str">
        <f>IFERROR(VLOOKUP(AB53,'01-Inventario de Activos'!$A$13:$L$63,3,FALSE),"")</f>
        <v/>
      </c>
      <c r="D53" s="32" t="str">
        <f>IFERROR(VLOOKUP(AB53,'01-Inventario de Activos'!$A$13:$L$63,4,FALSE),"")</f>
        <v/>
      </c>
      <c r="E53" s="36"/>
      <c r="F53" s="38"/>
      <c r="G53" s="32" t="str">
        <f>IFERROR(VLOOKUP(AB53,'01-Inventario de Activos'!$A$13:$L$63,8,FALSE),"")</f>
        <v/>
      </c>
      <c r="H53" s="32" t="str">
        <f>IFERROR(VLOOKUP(AB53,'01-Inventario de Activos'!$A$13:$L$63,7,FALSE),"")</f>
        <v/>
      </c>
      <c r="I53" s="32" t="str">
        <f>IFERROR(VLOOKUP(AB53,'01-Inventario de Activos'!$A$13:$L$63,10,FALSE),"")</f>
        <v/>
      </c>
      <c r="J53" s="32" t="str">
        <f>IFERROR(VLOOKUP(AB53,'01-Inventario de Activos'!$A$13:$L$63,11,FALSE),"")</f>
        <v/>
      </c>
      <c r="K53" s="32" t="str">
        <f>IFERROR(VLOOKUP(AB53,'01-Inventario de Activos'!$A$13:$L$63,12,FALSE),"")</f>
        <v/>
      </c>
      <c r="L53" s="36"/>
      <c r="M53" s="36"/>
      <c r="N53" s="12"/>
      <c r="O53" s="51">
        <f t="shared" si="5"/>
        <v>0</v>
      </c>
      <c r="P53" s="12"/>
      <c r="Q53" s="12"/>
      <c r="R53" s="24"/>
      <c r="S53" s="12"/>
      <c r="T53" s="12"/>
      <c r="U53" s="51">
        <f t="shared" si="6"/>
        <v>0</v>
      </c>
      <c r="V53" s="12"/>
      <c r="W53" s="12"/>
      <c r="X53" s="51">
        <f t="shared" si="8"/>
        <v>0</v>
      </c>
      <c r="Y53" s="12"/>
      <c r="Z53" s="51">
        <f t="shared" si="7"/>
        <v>0</v>
      </c>
      <c r="AA53" s="21" t="str">
        <f t="shared" si="4"/>
        <v/>
      </c>
      <c r="AB53" s="29">
        <v>41</v>
      </c>
    </row>
    <row r="54" spans="1:28" s="7" customFormat="1" ht="15.75" x14ac:dyDescent="0.2">
      <c r="A54" s="30">
        <f>COUNTIF($AA$11:AA54,"ALTA")</f>
        <v>4</v>
      </c>
      <c r="B54" s="34" t="str">
        <f>IFERROR(VLOOKUP(AB54,'01-Inventario de Activos'!$A$13:$L$63,2,FALSE),"")</f>
        <v/>
      </c>
      <c r="C54" s="32" t="str">
        <f>IFERROR(VLOOKUP(AB54,'01-Inventario de Activos'!$A$13:$L$63,3,FALSE),"")</f>
        <v/>
      </c>
      <c r="D54" s="32" t="str">
        <f>IFERROR(VLOOKUP(AB54,'01-Inventario de Activos'!$A$13:$L$63,4,FALSE),"")</f>
        <v/>
      </c>
      <c r="E54" s="36"/>
      <c r="F54" s="38"/>
      <c r="G54" s="32" t="str">
        <f>IFERROR(VLOOKUP(AB54,'01-Inventario de Activos'!$A$13:$L$63,8,FALSE),"")</f>
        <v/>
      </c>
      <c r="H54" s="32" t="str">
        <f>IFERROR(VLOOKUP(AB54,'01-Inventario de Activos'!$A$13:$L$63,7,FALSE),"")</f>
        <v/>
      </c>
      <c r="I54" s="32" t="str">
        <f>IFERROR(VLOOKUP(AB54,'01-Inventario de Activos'!$A$13:$L$63,10,FALSE),"")</f>
        <v/>
      </c>
      <c r="J54" s="32" t="str">
        <f>IFERROR(VLOOKUP(AB54,'01-Inventario de Activos'!$A$13:$L$63,11,FALSE),"")</f>
        <v/>
      </c>
      <c r="K54" s="32" t="str">
        <f>IFERROR(VLOOKUP(AB54,'01-Inventario de Activos'!$A$13:$L$63,12,FALSE),"")</f>
        <v/>
      </c>
      <c r="L54" s="36"/>
      <c r="M54" s="36"/>
      <c r="N54" s="12"/>
      <c r="O54" s="51">
        <f t="shared" si="5"/>
        <v>0</v>
      </c>
      <c r="P54" s="12"/>
      <c r="Q54" s="12"/>
      <c r="R54" s="24"/>
      <c r="S54" s="12"/>
      <c r="T54" s="12"/>
      <c r="U54" s="51">
        <f t="shared" si="6"/>
        <v>0</v>
      </c>
      <c r="V54" s="12"/>
      <c r="W54" s="12"/>
      <c r="X54" s="51">
        <f t="shared" si="8"/>
        <v>0</v>
      </c>
      <c r="Y54" s="12"/>
      <c r="Z54" s="51">
        <f t="shared" si="7"/>
        <v>0</v>
      </c>
      <c r="AA54" s="21" t="str">
        <f t="shared" si="4"/>
        <v/>
      </c>
      <c r="AB54" s="29">
        <v>42</v>
      </c>
    </row>
    <row r="55" spans="1:28" s="7" customFormat="1" ht="15.75" x14ac:dyDescent="0.2">
      <c r="A55" s="30">
        <f>COUNTIF($AA$11:AA55,"ALTA")</f>
        <v>4</v>
      </c>
      <c r="B55" s="34" t="str">
        <f>IFERROR(VLOOKUP(AB55,'01-Inventario de Activos'!$A$13:$L$63,2,FALSE),"")</f>
        <v/>
      </c>
      <c r="C55" s="32" t="str">
        <f>IFERROR(VLOOKUP(AB55,'01-Inventario de Activos'!$A$13:$L$63,3,FALSE),"")</f>
        <v/>
      </c>
      <c r="D55" s="32" t="str">
        <f>IFERROR(VLOOKUP(AB55,'01-Inventario de Activos'!$A$13:$L$63,4,FALSE),"")</f>
        <v/>
      </c>
      <c r="E55" s="36"/>
      <c r="F55" s="38"/>
      <c r="G55" s="32" t="str">
        <f>IFERROR(VLOOKUP(AB55,'01-Inventario de Activos'!$A$13:$L$63,8,FALSE),"")</f>
        <v/>
      </c>
      <c r="H55" s="32" t="str">
        <f>IFERROR(VLOOKUP(AB55,'01-Inventario de Activos'!$A$13:$L$63,7,FALSE),"")</f>
        <v/>
      </c>
      <c r="I55" s="32" t="str">
        <f>IFERROR(VLOOKUP(AB55,'01-Inventario de Activos'!$A$13:$L$63,10,FALSE),"")</f>
        <v/>
      </c>
      <c r="J55" s="32" t="str">
        <f>IFERROR(VLOOKUP(AB55,'01-Inventario de Activos'!$A$13:$L$63,11,FALSE),"")</f>
        <v/>
      </c>
      <c r="K55" s="32" t="str">
        <f>IFERROR(VLOOKUP(AB55,'01-Inventario de Activos'!$A$13:$L$63,12,FALSE),"")</f>
        <v/>
      </c>
      <c r="L55" s="36"/>
      <c r="M55" s="36"/>
      <c r="N55" s="12"/>
      <c r="O55" s="51">
        <f t="shared" si="5"/>
        <v>0</v>
      </c>
      <c r="P55" s="12"/>
      <c r="Q55" s="12"/>
      <c r="R55" s="24"/>
      <c r="S55" s="12"/>
      <c r="T55" s="12"/>
      <c r="U55" s="51">
        <f t="shared" si="6"/>
        <v>0</v>
      </c>
      <c r="V55" s="12"/>
      <c r="W55" s="12"/>
      <c r="X55" s="51">
        <f t="shared" si="8"/>
        <v>0</v>
      </c>
      <c r="Y55" s="12"/>
      <c r="Z55" s="51">
        <f t="shared" si="7"/>
        <v>0</v>
      </c>
      <c r="AA55" s="21" t="str">
        <f t="shared" si="4"/>
        <v/>
      </c>
      <c r="AB55" s="29">
        <v>43</v>
      </c>
    </row>
    <row r="56" spans="1:28" s="7" customFormat="1" ht="15.75" x14ac:dyDescent="0.2">
      <c r="A56" s="30">
        <f>COUNTIF($AA$11:AA56,"ALTA")</f>
        <v>4</v>
      </c>
      <c r="B56" s="34" t="str">
        <f>IFERROR(VLOOKUP(AB56,'01-Inventario de Activos'!$A$13:$L$63,2,FALSE),"")</f>
        <v/>
      </c>
      <c r="C56" s="32" t="str">
        <f>IFERROR(VLOOKUP(AB56,'01-Inventario de Activos'!$A$13:$L$63,3,FALSE),"")</f>
        <v/>
      </c>
      <c r="D56" s="32" t="str">
        <f>IFERROR(VLOOKUP(AB56,'01-Inventario de Activos'!$A$13:$L$63,4,FALSE),"")</f>
        <v/>
      </c>
      <c r="E56" s="36"/>
      <c r="F56" s="38"/>
      <c r="G56" s="32" t="str">
        <f>IFERROR(VLOOKUP(AB56,'01-Inventario de Activos'!$A$13:$L$63,8,FALSE),"")</f>
        <v/>
      </c>
      <c r="H56" s="32" t="str">
        <f>IFERROR(VLOOKUP(AB56,'01-Inventario de Activos'!$A$13:$L$63,7,FALSE),"")</f>
        <v/>
      </c>
      <c r="I56" s="32" t="str">
        <f>IFERROR(VLOOKUP(AB56,'01-Inventario de Activos'!$A$13:$L$63,10,FALSE),"")</f>
        <v/>
      </c>
      <c r="J56" s="32" t="str">
        <f>IFERROR(VLOOKUP(AB56,'01-Inventario de Activos'!$A$13:$L$63,11,FALSE),"")</f>
        <v/>
      </c>
      <c r="K56" s="32" t="str">
        <f>IFERROR(VLOOKUP(AB56,'01-Inventario de Activos'!$A$13:$L$63,12,FALSE),"")</f>
        <v/>
      </c>
      <c r="L56" s="36"/>
      <c r="M56" s="36"/>
      <c r="N56" s="12"/>
      <c r="O56" s="51">
        <f t="shared" si="5"/>
        <v>0</v>
      </c>
      <c r="P56" s="12"/>
      <c r="Q56" s="12"/>
      <c r="R56" s="24"/>
      <c r="S56" s="12"/>
      <c r="T56" s="12"/>
      <c r="U56" s="51">
        <f t="shared" si="6"/>
        <v>0</v>
      </c>
      <c r="V56" s="12"/>
      <c r="W56" s="12"/>
      <c r="X56" s="51">
        <f t="shared" si="8"/>
        <v>0</v>
      </c>
      <c r="Y56" s="12"/>
      <c r="Z56" s="51">
        <f t="shared" si="7"/>
        <v>0</v>
      </c>
      <c r="AA56" s="21" t="str">
        <f t="shared" si="4"/>
        <v/>
      </c>
      <c r="AB56" s="29">
        <v>44</v>
      </c>
    </row>
    <row r="57" spans="1:28" s="7" customFormat="1" ht="15.75" x14ac:dyDescent="0.2">
      <c r="A57" s="30">
        <f>COUNTIF($AA$11:AA57,"ALTA")</f>
        <v>4</v>
      </c>
      <c r="B57" s="34" t="str">
        <f>IFERROR(VLOOKUP(AB57,'01-Inventario de Activos'!$A$13:$L$63,2,FALSE),"")</f>
        <v/>
      </c>
      <c r="C57" s="32" t="str">
        <f>IFERROR(VLOOKUP(AB57,'01-Inventario de Activos'!$A$13:$L$63,3,FALSE),"")</f>
        <v/>
      </c>
      <c r="D57" s="32" t="str">
        <f>IFERROR(VLOOKUP(AB57,'01-Inventario de Activos'!$A$13:$L$63,4,FALSE),"")</f>
        <v/>
      </c>
      <c r="E57" s="36"/>
      <c r="F57" s="38"/>
      <c r="G57" s="32" t="str">
        <f>IFERROR(VLOOKUP(AB57,'01-Inventario de Activos'!$A$13:$L$63,8,FALSE),"")</f>
        <v/>
      </c>
      <c r="H57" s="32" t="str">
        <f>IFERROR(VLOOKUP(AB57,'01-Inventario de Activos'!$A$13:$L$63,7,FALSE),"")</f>
        <v/>
      </c>
      <c r="I57" s="32" t="str">
        <f>IFERROR(VLOOKUP(AB57,'01-Inventario de Activos'!$A$13:$L$63,10,FALSE),"")</f>
        <v/>
      </c>
      <c r="J57" s="32" t="str">
        <f>IFERROR(VLOOKUP(AB57,'01-Inventario de Activos'!$A$13:$L$63,11,FALSE),"")</f>
        <v/>
      </c>
      <c r="K57" s="32" t="str">
        <f>IFERROR(VLOOKUP(AB57,'01-Inventario de Activos'!$A$13:$L$63,12,FALSE),"")</f>
        <v/>
      </c>
      <c r="L57" s="36"/>
      <c r="M57" s="36"/>
      <c r="N57" s="16"/>
      <c r="O57" s="51">
        <f t="shared" si="5"/>
        <v>0</v>
      </c>
      <c r="P57" s="16"/>
      <c r="Q57" s="16"/>
      <c r="R57" s="24"/>
      <c r="S57" s="16"/>
      <c r="T57" s="16"/>
      <c r="U57" s="51">
        <f t="shared" ref="U57:U62" si="9">IF(T57="ALTA",3,IF(T57="MEDIA",2,IF(T57="BAJA",1,0)))</f>
        <v>0</v>
      </c>
      <c r="V57" s="16"/>
      <c r="W57" s="16"/>
      <c r="X57" s="51">
        <f t="shared" ref="X57:X62" si="10">IF(W57="ALTA",3,IF(W57="MEDIA",2,IF(W57="BAJA",1,0)))</f>
        <v>0</v>
      </c>
      <c r="Y57" s="16"/>
      <c r="Z57" s="51">
        <f t="shared" si="7"/>
        <v>0</v>
      </c>
      <c r="AA57" s="21" t="str">
        <f t="shared" si="4"/>
        <v/>
      </c>
      <c r="AB57" s="29">
        <v>45</v>
      </c>
    </row>
    <row r="58" spans="1:28" s="7" customFormat="1" ht="15.75" x14ac:dyDescent="0.2">
      <c r="A58" s="30">
        <f>COUNTIF($AA$11:AA58,"ALTA")</f>
        <v>4</v>
      </c>
      <c r="B58" s="34" t="str">
        <f>IFERROR(VLOOKUP(AB58,'01-Inventario de Activos'!$A$13:$L$63,2,FALSE),"")</f>
        <v/>
      </c>
      <c r="C58" s="32" t="str">
        <f>IFERROR(VLOOKUP(AB58,'01-Inventario de Activos'!$A$13:$L$63,3,FALSE),"")</f>
        <v/>
      </c>
      <c r="D58" s="32" t="str">
        <f>IFERROR(VLOOKUP(AB58,'01-Inventario de Activos'!$A$13:$L$63,4,FALSE),"")</f>
        <v/>
      </c>
      <c r="E58" s="36"/>
      <c r="F58" s="38"/>
      <c r="G58" s="32" t="str">
        <f>IFERROR(VLOOKUP(AB58,'01-Inventario de Activos'!$A$13:$L$63,8,FALSE),"")</f>
        <v/>
      </c>
      <c r="H58" s="32" t="str">
        <f>IFERROR(VLOOKUP(AB58,'01-Inventario de Activos'!$A$13:$L$63,7,FALSE),"")</f>
        <v/>
      </c>
      <c r="I58" s="32" t="str">
        <f>IFERROR(VLOOKUP(AB58,'01-Inventario de Activos'!$A$13:$L$63,10,FALSE),"")</f>
        <v/>
      </c>
      <c r="J58" s="32" t="str">
        <f>IFERROR(VLOOKUP(AB58,'01-Inventario de Activos'!$A$13:$L$63,11,FALSE),"")</f>
        <v/>
      </c>
      <c r="K58" s="32" t="str">
        <f>IFERROR(VLOOKUP(AB58,'01-Inventario de Activos'!$A$13:$L$63,12,FALSE),"")</f>
        <v/>
      </c>
      <c r="L58" s="36"/>
      <c r="M58" s="36"/>
      <c r="N58" s="16"/>
      <c r="O58" s="51">
        <f t="shared" si="5"/>
        <v>0</v>
      </c>
      <c r="P58" s="16"/>
      <c r="Q58" s="16"/>
      <c r="R58" s="24"/>
      <c r="S58" s="16"/>
      <c r="T58" s="16"/>
      <c r="U58" s="51">
        <f t="shared" si="9"/>
        <v>0</v>
      </c>
      <c r="V58" s="16"/>
      <c r="W58" s="16"/>
      <c r="X58" s="51">
        <f t="shared" si="10"/>
        <v>0</v>
      </c>
      <c r="Y58" s="16"/>
      <c r="Z58" s="51">
        <f t="shared" si="7"/>
        <v>0</v>
      </c>
      <c r="AA58" s="21" t="str">
        <f t="shared" si="4"/>
        <v/>
      </c>
      <c r="AB58" s="29">
        <v>46</v>
      </c>
    </row>
    <row r="59" spans="1:28" s="7" customFormat="1" ht="15.75" x14ac:dyDescent="0.2">
      <c r="A59" s="30">
        <f>COUNTIF($AA$11:AA59,"ALTA")</f>
        <v>4</v>
      </c>
      <c r="B59" s="34" t="str">
        <f>IFERROR(VLOOKUP(AB59,'01-Inventario de Activos'!$A$13:$L$63,2,FALSE),"")</f>
        <v/>
      </c>
      <c r="C59" s="32" t="str">
        <f>IFERROR(VLOOKUP(AB59,'01-Inventario de Activos'!$A$13:$L$63,3,FALSE),"")</f>
        <v/>
      </c>
      <c r="D59" s="32" t="str">
        <f>IFERROR(VLOOKUP(AB59,'01-Inventario de Activos'!$A$13:$L$63,4,FALSE),"")</f>
        <v/>
      </c>
      <c r="E59" s="36"/>
      <c r="F59" s="38"/>
      <c r="G59" s="32" t="str">
        <f>IFERROR(VLOOKUP(AB59,'01-Inventario de Activos'!$A$13:$L$63,8,FALSE),"")</f>
        <v/>
      </c>
      <c r="H59" s="32" t="str">
        <f>IFERROR(VLOOKUP(AB59,'01-Inventario de Activos'!$A$13:$L$63,7,FALSE),"")</f>
        <v/>
      </c>
      <c r="I59" s="32" t="str">
        <f>IFERROR(VLOOKUP(AB59,'01-Inventario de Activos'!$A$13:$L$63,10,FALSE),"")</f>
        <v/>
      </c>
      <c r="J59" s="32" t="str">
        <f>IFERROR(VLOOKUP(AB59,'01-Inventario de Activos'!$A$13:$L$63,11,FALSE),"")</f>
        <v/>
      </c>
      <c r="K59" s="32" t="str">
        <f>IFERROR(VLOOKUP(AB59,'01-Inventario de Activos'!$A$13:$L$63,12,FALSE),"")</f>
        <v/>
      </c>
      <c r="L59" s="36"/>
      <c r="M59" s="36"/>
      <c r="N59" s="16"/>
      <c r="O59" s="51">
        <f t="shared" si="5"/>
        <v>0</v>
      </c>
      <c r="P59" s="16"/>
      <c r="Q59" s="16"/>
      <c r="R59" s="24"/>
      <c r="S59" s="16"/>
      <c r="T59" s="16"/>
      <c r="U59" s="51">
        <f t="shared" si="9"/>
        <v>0</v>
      </c>
      <c r="V59" s="16"/>
      <c r="W59" s="16"/>
      <c r="X59" s="51">
        <f t="shared" si="10"/>
        <v>0</v>
      </c>
      <c r="Y59" s="16"/>
      <c r="Z59" s="51">
        <f t="shared" si="7"/>
        <v>0</v>
      </c>
      <c r="AA59" s="21" t="str">
        <f t="shared" si="4"/>
        <v/>
      </c>
      <c r="AB59" s="29">
        <v>47</v>
      </c>
    </row>
    <row r="60" spans="1:28" s="7" customFormat="1" ht="15.75" x14ac:dyDescent="0.2">
      <c r="A60" s="30">
        <f>COUNTIF($AA$11:AA60,"ALTA")</f>
        <v>4</v>
      </c>
      <c r="B60" s="34" t="str">
        <f>IFERROR(VLOOKUP(AB60,'01-Inventario de Activos'!$A$13:$L$63,2,FALSE),"")</f>
        <v/>
      </c>
      <c r="C60" s="32" t="str">
        <f>IFERROR(VLOOKUP(AB60,'01-Inventario de Activos'!$A$13:$L$63,3,FALSE),"")</f>
        <v/>
      </c>
      <c r="D60" s="32" t="str">
        <f>IFERROR(VLOOKUP(AB60,'01-Inventario de Activos'!$A$13:$L$63,4,FALSE),"")</f>
        <v/>
      </c>
      <c r="E60" s="36"/>
      <c r="F60" s="38"/>
      <c r="G60" s="32" t="str">
        <f>IFERROR(VLOOKUP(AB60,'01-Inventario de Activos'!$A$13:$L$63,8,FALSE),"")</f>
        <v/>
      </c>
      <c r="H60" s="32" t="str">
        <f>IFERROR(VLOOKUP(AB60,'01-Inventario de Activos'!$A$13:$L$63,7,FALSE),"")</f>
        <v/>
      </c>
      <c r="I60" s="32" t="str">
        <f>IFERROR(VLOOKUP(AB60,'01-Inventario de Activos'!$A$13:$L$63,10,FALSE),"")</f>
        <v/>
      </c>
      <c r="J60" s="32" t="str">
        <f>IFERROR(VLOOKUP(AB60,'01-Inventario de Activos'!$A$13:$L$63,11,FALSE),"")</f>
        <v/>
      </c>
      <c r="K60" s="32" t="str">
        <f>IFERROR(VLOOKUP(AB60,'01-Inventario de Activos'!$A$13:$L$63,12,FALSE),"")</f>
        <v/>
      </c>
      <c r="L60" s="36"/>
      <c r="M60" s="36"/>
      <c r="N60" s="16"/>
      <c r="O60" s="51">
        <f>IF(N60="RESERVADA",5,IF(N60="PÚBLICA",1,IF(N60="CLASIFICADA",3,0)))</f>
        <v>0</v>
      </c>
      <c r="P60" s="16"/>
      <c r="Q60" s="16"/>
      <c r="R60" s="24"/>
      <c r="S60" s="16"/>
      <c r="T60" s="16"/>
      <c r="U60" s="51">
        <f t="shared" si="9"/>
        <v>0</v>
      </c>
      <c r="V60" s="16"/>
      <c r="W60" s="16"/>
      <c r="X60" s="51">
        <f t="shared" si="10"/>
        <v>0</v>
      </c>
      <c r="Y60" s="16"/>
      <c r="Z60" s="51">
        <f t="shared" si="7"/>
        <v>0</v>
      </c>
      <c r="AA60" s="21" t="str">
        <f t="shared" si="4"/>
        <v/>
      </c>
      <c r="AB60" s="29">
        <v>48</v>
      </c>
    </row>
    <row r="61" spans="1:28" s="7" customFormat="1" ht="15.75" x14ac:dyDescent="0.2">
      <c r="A61" s="30">
        <f>COUNTIF($AA$11:AA61,"ALTA")</f>
        <v>4</v>
      </c>
      <c r="B61" s="34" t="str">
        <f>IFERROR(VLOOKUP(AB61,'01-Inventario de Activos'!$A$13:$L$63,2,FALSE),"")</f>
        <v/>
      </c>
      <c r="C61" s="32" t="str">
        <f>IFERROR(VLOOKUP(AB61,'01-Inventario de Activos'!$A$13:$L$63,3,FALSE),"")</f>
        <v/>
      </c>
      <c r="D61" s="32" t="str">
        <f>IFERROR(VLOOKUP(AB61,'01-Inventario de Activos'!$A$13:$L$63,4,FALSE),"")</f>
        <v/>
      </c>
      <c r="E61" s="36"/>
      <c r="F61" s="38"/>
      <c r="G61" s="32" t="str">
        <f>IFERROR(VLOOKUP(AB61,'01-Inventario de Activos'!$A$13:$L$63,8,FALSE),"")</f>
        <v/>
      </c>
      <c r="H61" s="32" t="str">
        <f>IFERROR(VLOOKUP(AB61,'01-Inventario de Activos'!$A$13:$L$63,7,FALSE),"")</f>
        <v/>
      </c>
      <c r="I61" s="32" t="str">
        <f>IFERROR(VLOOKUP(AB61,'01-Inventario de Activos'!$A$13:$L$63,10,FALSE),"")</f>
        <v/>
      </c>
      <c r="J61" s="32" t="str">
        <f>IFERROR(VLOOKUP(AB61,'01-Inventario de Activos'!$A$13:$L$63,11,FALSE),"")</f>
        <v/>
      </c>
      <c r="K61" s="32" t="str">
        <f>IFERROR(VLOOKUP(AB61,'01-Inventario de Activos'!$A$13:$L$63,12,FALSE),"")</f>
        <v/>
      </c>
      <c r="L61" s="36"/>
      <c r="M61" s="36"/>
      <c r="N61" s="16"/>
      <c r="O61" s="51">
        <f>IF(N61="RESERVADA",5,IF(N61="PÚBLICA",1,IF(N61="CLASIFICADA",3,0)))</f>
        <v>0</v>
      </c>
      <c r="P61" s="16"/>
      <c r="Q61" s="16"/>
      <c r="R61" s="24"/>
      <c r="S61" s="16"/>
      <c r="T61" s="16"/>
      <c r="U61" s="51">
        <f t="shared" si="9"/>
        <v>0</v>
      </c>
      <c r="V61" s="16"/>
      <c r="W61" s="16"/>
      <c r="X61" s="51">
        <f t="shared" si="10"/>
        <v>0</v>
      </c>
      <c r="Y61" s="16"/>
      <c r="Z61" s="51">
        <f t="shared" si="7"/>
        <v>0</v>
      </c>
      <c r="AA61" s="21" t="str">
        <f t="shared" si="4"/>
        <v/>
      </c>
      <c r="AB61" s="29">
        <v>49</v>
      </c>
    </row>
    <row r="62" spans="1:28" s="7" customFormat="1" ht="16.5" thickBot="1" x14ac:dyDescent="0.25">
      <c r="A62" s="30">
        <f>COUNTIF($AA$11:AA62,"ALTA")</f>
        <v>4</v>
      </c>
      <c r="B62" s="35" t="str">
        <f>IFERROR(VLOOKUP(AB62,'01-Inventario de Activos'!$A$13:$L$63,2,FALSE),"")</f>
        <v/>
      </c>
      <c r="C62" s="33" t="str">
        <f>IFERROR(VLOOKUP(AB62,'01-Inventario de Activos'!$A$13:$L$63,3,FALSE),"")</f>
        <v/>
      </c>
      <c r="D62" s="33" t="str">
        <f>IFERROR(VLOOKUP(AB62,'01-Inventario de Activos'!$A$13:$L$63,4,FALSE),"")</f>
        <v/>
      </c>
      <c r="E62" s="37"/>
      <c r="F62" s="45"/>
      <c r="G62" s="33" t="str">
        <f>IFERROR(VLOOKUP(AB62,'01-Inventario de Activos'!$A$13:$L$63,8,FALSE),"")</f>
        <v/>
      </c>
      <c r="H62" s="33" t="str">
        <f>IFERROR(VLOOKUP(AB62,'01-Inventario de Activos'!$A$13:$L$63,7,FALSE),"")</f>
        <v/>
      </c>
      <c r="I62" s="33" t="str">
        <f>IFERROR(VLOOKUP(AB62,'01-Inventario de Activos'!$A$13:$L$63,10,FALSE),"")</f>
        <v/>
      </c>
      <c r="J62" s="33" t="str">
        <f>IFERROR(VLOOKUP(AB62,'01-Inventario de Activos'!$A$13:$L$63,11,FALSE),"")</f>
        <v/>
      </c>
      <c r="K62" s="33" t="str">
        <f>IFERROR(VLOOKUP(AB62,'01-Inventario de Activos'!$A$13:$L$63,12,FALSE),"")</f>
        <v/>
      </c>
      <c r="L62" s="37"/>
      <c r="M62" s="37"/>
      <c r="N62" s="20"/>
      <c r="O62" s="39">
        <f>IF(N62="RESERVADA",5,IF(N62="PÚBLICA",1,IF(N62="CLASIFICADA",3,0)))</f>
        <v>0</v>
      </c>
      <c r="P62" s="20"/>
      <c r="Q62" s="20"/>
      <c r="R62" s="46"/>
      <c r="S62" s="20"/>
      <c r="T62" s="20"/>
      <c r="U62" s="39">
        <f t="shared" si="9"/>
        <v>0</v>
      </c>
      <c r="V62" s="20"/>
      <c r="W62" s="20"/>
      <c r="X62" s="39">
        <f t="shared" si="10"/>
        <v>0</v>
      </c>
      <c r="Y62" s="20"/>
      <c r="Z62" s="39">
        <f t="shared" si="7"/>
        <v>0</v>
      </c>
      <c r="AA62" s="21" t="str">
        <f t="shared" si="4"/>
        <v/>
      </c>
      <c r="AB62" s="29">
        <v>50</v>
      </c>
    </row>
    <row r="63" spans="1:28" s="7" customFormat="1" ht="15.75" x14ac:dyDescent="0.2"/>
    <row r="64" spans="1:28" s="7" customFormat="1" ht="15.75" x14ac:dyDescent="0.2"/>
    <row r="65" spans="1:1" s="7" customFormat="1" ht="15.75" x14ac:dyDescent="0.2">
      <c r="A65" s="7">
        <f>+COUNT(A12:A62)</f>
        <v>50</v>
      </c>
    </row>
    <row r="66" spans="1:1" s="7" customFormat="1" ht="15.75" x14ac:dyDescent="0.2"/>
    <row r="67" spans="1:1" s="7" customFormat="1" ht="15.75" x14ac:dyDescent="0.2"/>
    <row r="68" spans="1:1" s="7" customFormat="1" ht="15.75" x14ac:dyDescent="0.2"/>
    <row r="69" spans="1:1" s="7" customFormat="1" ht="15.75" x14ac:dyDescent="0.2"/>
    <row r="70" spans="1:1" s="7" customFormat="1" ht="15.75" x14ac:dyDescent="0.2"/>
    <row r="71" spans="1:1" s="7" customFormat="1" ht="15.75" x14ac:dyDescent="0.2"/>
    <row r="72" spans="1:1" s="7" customFormat="1" ht="15.75" x14ac:dyDescent="0.2"/>
    <row r="73" spans="1:1" ht="15.75" x14ac:dyDescent="0.2">
      <c r="A73" s="7"/>
    </row>
    <row r="74" spans="1:1" ht="15.75" x14ac:dyDescent="0.2">
      <c r="A74" s="7"/>
    </row>
  </sheetData>
  <sheetProtection algorithmName="SHA-512" hashValue="AJ4pQ3InP3tzIRRYt4UNl2y0j8sr9RpCHsU5eg/xw2EL7iPbGadV50u2bUmIGHMewqOe6wsIh/YiLbVIh6x59Q==" saltValue="KwITh2Mxx3Y8tokr7WiAxg==" spinCount="100000" sheet="1" formatCells="0" formatColumns="0" formatRows="0" insertColumns="0"/>
  <dataConsolidate/>
  <mergeCells count="26">
    <mergeCell ref="W10:Y10"/>
    <mergeCell ref="H10:H11"/>
    <mergeCell ref="N9:AA9"/>
    <mergeCell ref="W7:AA7"/>
    <mergeCell ref="C10:C11"/>
    <mergeCell ref="I10:K10"/>
    <mergeCell ref="Z10:AA10"/>
    <mergeCell ref="B9:F9"/>
    <mergeCell ref="G9:H9"/>
    <mergeCell ref="M10:M11"/>
    <mergeCell ref="B2:W2"/>
    <mergeCell ref="B4:W4"/>
    <mergeCell ref="F10:F11"/>
    <mergeCell ref="G10:G11"/>
    <mergeCell ref="B7:C7"/>
    <mergeCell ref="D7:I7"/>
    <mergeCell ref="J7:L7"/>
    <mergeCell ref="D10:D11"/>
    <mergeCell ref="L10:L11"/>
    <mergeCell ref="I9:M9"/>
    <mergeCell ref="N10:S10"/>
    <mergeCell ref="E10:E11"/>
    <mergeCell ref="M7:R7"/>
    <mergeCell ref="S7:V7"/>
    <mergeCell ref="B10:B11"/>
    <mergeCell ref="T10:V10"/>
  </mergeCells>
  <phoneticPr fontId="19" type="noConversion"/>
  <conditionalFormatting sqref="N12:N62">
    <cfRule type="containsText" dxfId="25" priority="9" operator="containsText" text="PÚBLICA">
      <formula>NOT(ISERROR(SEARCH("PÚBLICA",N12)))</formula>
    </cfRule>
    <cfRule type="containsText" dxfId="24" priority="8" operator="containsText" text="RESERVADA">
      <formula>NOT(ISERROR(SEARCH("RESERVADA",N12)))</formula>
    </cfRule>
    <cfRule type="containsText" dxfId="23" priority="7" operator="containsText" text="CLASIFICADA">
      <formula>NOT(ISERROR(SEARCH("CLASIFICADA",N12)))</formula>
    </cfRule>
  </conditionalFormatting>
  <conditionalFormatting sqref="O12:O62">
    <cfRule type="cellIs" dxfId="22" priority="1061" operator="equal">
      <formula>5</formula>
    </cfRule>
    <cfRule type="cellIs" dxfId="21" priority="1060" operator="equal">
      <formula>1</formula>
    </cfRule>
    <cfRule type="cellIs" dxfId="20" priority="25" operator="equal">
      <formula>3</formula>
    </cfRule>
  </conditionalFormatting>
  <conditionalFormatting sqref="O62">
    <cfRule type="containsText" dxfId="19" priority="29" operator="containsText" text="ALTA">
      <formula>NOT(ISERROR(SEARCH("ALTA",O62)))</formula>
    </cfRule>
    <cfRule type="containsText" dxfId="18" priority="30" operator="containsText" text="BAJA">
      <formula>NOT(ISERROR(SEARCH("BAJA",O62)))</formula>
    </cfRule>
    <cfRule type="cellIs" dxfId="17" priority="28" operator="equal">
      <formula>3</formula>
    </cfRule>
    <cfRule type="cellIs" dxfId="16" priority="27" operator="equal">
      <formula>2</formula>
    </cfRule>
    <cfRule type="cellIs" dxfId="15" priority="26" operator="equal">
      <formula>1</formula>
    </cfRule>
  </conditionalFormatting>
  <conditionalFormatting sqref="T12:T62">
    <cfRule type="containsText" dxfId="14" priority="5" operator="containsText" text="ALTA">
      <formula>NOT(ISERROR(SEARCH("ALTA",T12)))</formula>
    </cfRule>
    <cfRule type="containsText" dxfId="13" priority="6" operator="containsText" text="BAJA">
      <formula>NOT(ISERROR(SEARCH("BAJA",T12)))</formula>
    </cfRule>
    <cfRule type="containsText" dxfId="12" priority="4" operator="containsText" text="MEDIA">
      <formula>NOT(ISERROR(SEARCH("MEDIA",T12)))</formula>
    </cfRule>
  </conditionalFormatting>
  <conditionalFormatting sqref="U12:U62 X12:X62">
    <cfRule type="cellIs" dxfId="11" priority="1056" operator="equal">
      <formula>1</formula>
    </cfRule>
    <cfRule type="cellIs" dxfId="10" priority="1057" operator="equal">
      <formula>2</formula>
    </cfRule>
    <cfRule type="cellIs" dxfId="9" priority="1058" operator="equal">
      <formula>3</formula>
    </cfRule>
  </conditionalFormatting>
  <conditionalFormatting sqref="W12:W62">
    <cfRule type="containsText" dxfId="8" priority="1" operator="containsText" text="MEDIA">
      <formula>NOT(ISERROR(SEARCH("MEDIA",W12)))</formula>
    </cfRule>
    <cfRule type="containsText" dxfId="7" priority="3" operator="containsText" text="BAJA">
      <formula>NOT(ISERROR(SEARCH("BAJA",W12)))</formula>
    </cfRule>
    <cfRule type="containsText" dxfId="6" priority="2" operator="containsText" text="ALTA">
      <formula>NOT(ISERROR(SEARCH("ALTA",W12)))</formula>
    </cfRule>
  </conditionalFormatting>
  <conditionalFormatting sqref="Z12:Z62">
    <cfRule type="cellIs" dxfId="5" priority="1046" operator="between">
      <formula>1</formula>
      <formula>4</formula>
    </cfRule>
    <cfRule type="cellIs" dxfId="4" priority="1045" operator="greaterThanOrEqual">
      <formula>12</formula>
    </cfRule>
    <cfRule type="cellIs" dxfId="3" priority="1044" operator="between">
      <formula>5</formula>
      <formula>10</formula>
    </cfRule>
  </conditionalFormatting>
  <conditionalFormatting sqref="AA12:AA62">
    <cfRule type="containsText" dxfId="2" priority="24" operator="containsText" text="BAJA">
      <formula>NOT(ISERROR(SEARCH("BAJA",AA12)))</formula>
    </cfRule>
    <cfRule type="containsText" dxfId="1" priority="23" operator="containsText" text="ALTA">
      <formula>NOT(ISERROR(SEARCH("ALTA",AA12)))</formula>
    </cfRule>
    <cfRule type="containsText" dxfId="0" priority="14" operator="containsText" text="MEDIA">
      <formula>NOT(ISERROR(SEARCH("MEDIA",AA12)))</formula>
    </cfRule>
  </conditionalFormatting>
  <dataValidations xWindow="650" yWindow="483" count="24">
    <dataValidation allowBlank="1" showInputMessage="1" showErrorMessage="1" promptTitle="DESCRIPCIÓN INTEGRIDAD" prompt="Define porque el activo es catalogado en el respectivo nivel de integridad_x000a_." sqref="Y33:Y34 Y37:Y38 V12:V18 V20:V62"/>
    <dataValidation allowBlank="1" showInputMessage="1" showErrorMessage="1" promptTitle="DESCRIPCIÓN DISPONIBILIDAD" prompt="Define porque el activo es catalogado en el respectivo nivel de disponibilidad." sqref="Y39:Y62 Y35:Y36 Y12:Y32"/>
    <dataValidation allowBlank="1" showInputMessage="1" showErrorMessage="1" promptTitle="DESCRIPCIÓN CONFIDENCIALIDAD" prompt="Indicar porque el activo es Reservado o Clasificado.Teniendo encuenta: _x000a_* OBJETIVO LEGÍTIMO: Art. 18 y 19 Ley 1712/2014._x000a_* FUNDAMENTO CONSTITUCIONAL O LEGAL: Norma, Art., Inciso o parrafo que la ampara_x000a_* FUNDAMENTO JURÍDICO: Norma o fundamento jurídico_x000a_ " sqref="P12:P62"/>
    <dataValidation type="list" allowBlank="1" showInputMessage="1" showErrorMessage="1" errorTitle="CELDA DE SELECCIÓN" error="Seleccione una opción de la lista desplegable" promptTitle="NIVEL DE INTEGRIDAD" prompt="INTEGRIDAD: propiedad de salvaguardar la exactitud y estado completo de los activos de información._x000a__x000a_Determine el Nivel: Alta, Media y Baja" sqref="T12:T62">
      <formula1>"ALTA, MEDIA, BAJA"</formula1>
    </dataValidation>
    <dataValidation allowBlank="1" showInputMessage="1" showErrorMessage="1" promptTitle="VALOR" prompt="Corresponde a la calificación dada al activo de información, luego de evaluar sus propiedades." sqref="Z12:Z62"/>
    <dataValidation type="list" allowBlank="1" showInputMessage="1" showErrorMessage="1" errorTitle="CELDA DE SELECCIÓN" error="Seleccione una opción de la lista desplegable" promptTitle="NIVEL DE CONFIDENCIALIDAD" prompt="CONFIDENCIALIDAD: determina que la información no esté disponible ni sea revelada a individuos o procesos no autorizados._x000a__x000a_Determine el nivel:Reservada, Clasificada, Pública" sqref="N12:N62">
      <formula1>"RESERVADA, CLASIFICADA, PÚBLICA"</formula1>
    </dataValidation>
    <dataValidation allowBlank="1" showInputMessage="1" showErrorMessage="1" errorTitle="CELDA FORMULA" error="No modificar" promptTitle="CRITICIDAD DEL ACTIVO" prompt="Corresponde a la calificación dada al activo de información, luego de evaluar sus propiedades._x000a__x000a_Determine el Nivel de Criticidad: Alta, Media y Baja" sqref="AA12:AA62"/>
    <dataValidation type="list" allowBlank="1" showInputMessage="1" showErrorMessage="1" errorTitle="CELDA DE SELECCIÓN" error="Seleccione una opción de la lista desplegable" promptTitle="NIVEL DE DISPONIBILIDAD" prompt="DISPONIBILIDAD: Propiedad de que la información sea accesible y utilizable por solicitud de una entidad autorizado._x000a__x000a_Determine el Nivel: Alta, Media y Baja" sqref="W12:W62">
      <formula1>"ALTA, MEDIA, BAJA"</formula1>
    </dataValidation>
    <dataValidation allowBlank="1" showInputMessage="1" showErrorMessage="1" errorTitle="CELDA DE SELECCIÓN" error="Seleccione una opción de la lista desplegable." promptTitle="TIPO" prompt="Defina el Tipo de activo: Software, Conocimiento,  Servicio, Hardware, Otros." sqref="A12:A62"/>
    <dataValidation allowBlank="1" showInputMessage="1" showErrorMessage="1" promptTitle="ID" prompt="No. consecutivo" sqref="B12:B62"/>
    <dataValidation allowBlank="1" showInputMessage="1" showErrorMessage="1" promptTitle="NOMBRE DEL ACTIVO DE INFORMACIÓN" prompt="Nombre de identificación dado por el proceso  al activo de información." sqref="C12:C62"/>
    <dataValidation allowBlank="1" showInputMessage="1" showErrorMessage="1" promptTitle="DESCRIPCIÓN DEL ACTIVO" prompt="Detallar el activo de información. Puede incluir observaciones que se requieran para dar mayor claridad sobre el mismo." sqref="D12:D62"/>
    <dataValidation allowBlank="1" showInputMessage="1" showErrorMessage="1" promptTitle="IDIOMA DEL ACTIVO DE INFORAMCIÓN" prompt="Establece el idioma, lengua o dialecto en se encuentra la información" sqref="E12:E62"/>
    <dataValidation allowBlank="1" showInputMessage="1" showErrorMessage="1" promptTitle="CUSTODIO" prompt="Corresponde al cargo que salvaguarda el activo de infromación en su Confidencialidad, Integridad y Disponibilidad" sqref="G12:G62"/>
    <dataValidation allowBlank="1" showInputMessage="1" showErrorMessage="1" promptTitle="PROPIETARIO" prompt="Nombre del Área que tiene la responsabilidad de definir los accesos, permisos,  requisitos de salvaguarda y demás  controles que debe tener el activo de información._x000a_" sqref="H12:H62"/>
    <dataValidation allowBlank="1" showInputMessage="1" showErrorMessage="1" promptTitle="UBICACIÓN FISICA" prompt="Determina el lugar físico donde se almacena el activo de información" sqref="I12:I62"/>
    <dataValidation allowBlank="1" showInputMessage="1" showErrorMessage="1" promptTitle="UBICACIÓN DIGITAL" prompt="Determina la infraestructura tecnológica donde se almacena el activo de información" sqref="J12:J62"/>
    <dataValidation allowBlank="1" showInputMessage="1" showErrorMessage="1" promptTitle="UBICACIÓN CONOCIMIENTO" prompt="Determina el Nombre del Cargo que conoce el activo de información" sqref="K12:K62"/>
    <dataValidation allowBlank="1" showInputMessage="1" showErrorMessage="1" promptTitle="FORMATO" prompt="Identifica la forma, tamaño o modo en la que e presenta la inforamción o se permite su visualización o consulta, ejemplo: Hoja de cálculo (Excel), imagen (jpg), video (MPEG,AVI), Documento de Texto (Word), Aobe Acrobat (PDF), entre otros." sqref="L12:L62"/>
    <dataValidation allowBlank="1" showInputMessage="1" showErrorMessage="1" promptTitle="INF. PUBLICADA O DISPONIBLE" prompt="Indica si la información está publicada o disponible para ser solicitada, señalando donde está publicada o donde se puede consultar o solicitar." sqref="M12:M62"/>
    <dataValidation allowBlank="1" showInputMessage="1" showErrorMessage="1" promptTitle="FECHA DE CALIFICACIÓN" prompt="La fecha de calificación de la información como Reservada o Clasificada. (Fecha que se hace la clasificación)_x000a__x000a_" sqref="Q12:Q62"/>
    <dataValidation allowBlank="1" showInputMessage="1" showErrorMessage="1" promptTitle="TIEMPO DE CLASIFICACIÓN" prompt="Tiempo que cobija la clasificación de la información como Reservada o Clasificada._x000a__x000a_El tiempo se cuenta a partir de la fecha de generación._x000a_Tiempo Máximo: 15 años" sqref="S12:S62"/>
    <dataValidation allowBlank="1" showInputMessage="1" showErrorMessage="1" promptTitle="FECHA DE GENERACIÓN DEL ACTIVO" prompt="Identifica el momento de la creación de la información._x000a__x000a_* Fecha de identificación del activo de información en la Tabla de Retención._x000a__x000a_* Fecha desde que se inicio a generar el activo de información." sqref="F12:F62"/>
    <dataValidation allowBlank="1" showInputMessage="1" showErrorMessage="1" promptTitle="EXCEPCIÓN TOTAL O PARCIAL" prompt="Define la protección completa del activo de información o parcial de la información contenida, la cual genera una versión pública que mantenga la reserva o clasificación únicamente de la parte a proteger." sqref="R12:R62"/>
  </dataValidations>
  <pageMargins left="0.75" right="0.75" top="1" bottom="1" header="0.5" footer="0.5"/>
  <pageSetup paperSize="9" fitToWidth="0" orientation="landscape" horizontalDpi="300" verticalDpi="300" r:id="rId1"/>
  <headerFooter alignWithMargins="0"/>
  <ignoredErrors>
    <ignoredError sqref="U57:U62 X57:X62 O60:O62 Z27:Z62"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2"/>
  <sheetViews>
    <sheetView showGridLines="0" workbookViewId="0">
      <selection activeCell="F41" sqref="F41:L41"/>
    </sheetView>
  </sheetViews>
  <sheetFormatPr baseColWidth="10" defaultColWidth="11.42578125" defaultRowHeight="12.75" x14ac:dyDescent="0.2"/>
  <cols>
    <col min="1" max="2" width="2.85546875" style="78" customWidth="1"/>
    <col min="3" max="3" width="15.42578125" style="106" customWidth="1"/>
    <col min="4" max="5" width="13.28515625" style="106" customWidth="1"/>
    <col min="6" max="6" width="13.42578125" style="78" customWidth="1"/>
    <col min="7" max="7" width="16.85546875" style="78" customWidth="1"/>
    <col min="8" max="12" width="13.42578125" style="78" customWidth="1"/>
    <col min="13" max="16384" width="11.42578125" style="78"/>
  </cols>
  <sheetData>
    <row r="1" spans="1:12" x14ac:dyDescent="0.2">
      <c r="A1" s="75"/>
      <c r="B1" s="75"/>
      <c r="C1" s="76"/>
      <c r="D1" s="76"/>
      <c r="E1" s="76"/>
      <c r="F1" s="76"/>
      <c r="G1" s="76"/>
      <c r="H1" s="76"/>
      <c r="I1" s="76"/>
      <c r="J1" s="76"/>
      <c r="K1" s="77" t="s">
        <v>34</v>
      </c>
      <c r="L1" s="160" t="s">
        <v>42</v>
      </c>
    </row>
    <row r="2" spans="1:12" ht="15.75" customHeight="1" x14ac:dyDescent="0.2">
      <c r="B2" s="79"/>
      <c r="C2" s="256" t="s">
        <v>3</v>
      </c>
      <c r="D2" s="256"/>
      <c r="E2" s="256"/>
      <c r="F2" s="256"/>
      <c r="G2" s="256"/>
      <c r="H2" s="256"/>
      <c r="I2" s="256"/>
      <c r="J2" s="257"/>
      <c r="K2" s="77" t="s">
        <v>35</v>
      </c>
      <c r="L2" s="160">
        <v>3</v>
      </c>
    </row>
    <row r="3" spans="1:12" x14ac:dyDescent="0.2">
      <c r="A3" s="75"/>
      <c r="B3" s="75"/>
      <c r="C3" s="76"/>
      <c r="D3" s="76"/>
      <c r="E3" s="76"/>
      <c r="F3" s="76"/>
      <c r="G3" s="76"/>
      <c r="H3" s="76"/>
      <c r="I3" s="76"/>
      <c r="J3" s="76"/>
      <c r="K3" s="77" t="s">
        <v>36</v>
      </c>
      <c r="L3" s="156">
        <v>43944</v>
      </c>
    </row>
    <row r="4" spans="1:12" ht="18.75" x14ac:dyDescent="0.2">
      <c r="B4" s="79"/>
      <c r="C4" s="256" t="s">
        <v>104</v>
      </c>
      <c r="D4" s="256"/>
      <c r="E4" s="256"/>
      <c r="F4" s="256"/>
      <c r="G4" s="256"/>
      <c r="H4" s="256"/>
      <c r="I4" s="256"/>
      <c r="J4" s="257"/>
      <c r="K4" s="77" t="s">
        <v>37</v>
      </c>
      <c r="L4" s="160" t="s">
        <v>105</v>
      </c>
    </row>
    <row r="5" spans="1:12" ht="15" x14ac:dyDescent="0.2">
      <c r="A5" s="80"/>
      <c r="B5" s="80"/>
      <c r="C5" s="81"/>
      <c r="D5" s="81"/>
      <c r="E5" s="81"/>
      <c r="F5" s="80"/>
      <c r="G5" s="80"/>
      <c r="H5" s="80"/>
      <c r="I5" s="80"/>
      <c r="J5" s="80"/>
      <c r="K5" s="80"/>
      <c r="L5" s="80"/>
    </row>
    <row r="6" spans="1:12" ht="15" x14ac:dyDescent="0.2">
      <c r="A6" s="80"/>
      <c r="B6" s="80"/>
      <c r="C6" s="81"/>
      <c r="D6" s="81"/>
      <c r="E6" s="81"/>
      <c r="F6" s="80"/>
      <c r="G6" s="80"/>
      <c r="H6" s="80"/>
      <c r="I6" s="80"/>
      <c r="J6" s="80"/>
      <c r="K6" s="80"/>
      <c r="L6" s="80"/>
    </row>
    <row r="7" spans="1:12" ht="18.75" x14ac:dyDescent="0.2">
      <c r="A7" s="258" t="s">
        <v>9</v>
      </c>
      <c r="B7" s="259"/>
      <c r="C7" s="260" t="s">
        <v>106</v>
      </c>
      <c r="D7" s="261"/>
      <c r="E7" s="262"/>
      <c r="F7" s="263" t="s">
        <v>107</v>
      </c>
      <c r="G7" s="264"/>
      <c r="H7" s="264"/>
      <c r="I7" s="264"/>
      <c r="J7" s="264"/>
      <c r="K7" s="264"/>
      <c r="L7" s="265"/>
    </row>
    <row r="8" spans="1:12" ht="34.5" customHeight="1" x14ac:dyDescent="0.2">
      <c r="A8" s="248">
        <v>0</v>
      </c>
      <c r="B8" s="249"/>
      <c r="C8" s="250" t="s">
        <v>205</v>
      </c>
      <c r="D8" s="251"/>
      <c r="E8" s="252"/>
      <c r="F8" s="253" t="s">
        <v>206</v>
      </c>
      <c r="G8" s="254"/>
      <c r="H8" s="254"/>
      <c r="I8" s="254"/>
      <c r="J8" s="254"/>
      <c r="K8" s="254"/>
      <c r="L8" s="255"/>
    </row>
    <row r="9" spans="1:12" ht="15.75" x14ac:dyDescent="0.2">
      <c r="A9" s="248">
        <v>0</v>
      </c>
      <c r="B9" s="249"/>
      <c r="C9" s="250" t="s">
        <v>204</v>
      </c>
      <c r="D9" s="251"/>
      <c r="E9" s="252"/>
      <c r="F9" s="253" t="s">
        <v>207</v>
      </c>
      <c r="G9" s="254"/>
      <c r="H9" s="254"/>
      <c r="I9" s="254"/>
      <c r="J9" s="254"/>
      <c r="K9" s="254"/>
      <c r="L9" s="255"/>
    </row>
    <row r="10" spans="1:12" ht="15.75" x14ac:dyDescent="0.2">
      <c r="A10" s="248">
        <v>0</v>
      </c>
      <c r="B10" s="249"/>
      <c r="C10" s="250" t="s">
        <v>108</v>
      </c>
      <c r="D10" s="251"/>
      <c r="E10" s="252"/>
      <c r="F10" s="253" t="s">
        <v>109</v>
      </c>
      <c r="G10" s="254"/>
      <c r="H10" s="254"/>
      <c r="I10" s="254"/>
      <c r="J10" s="254"/>
      <c r="K10" s="254"/>
      <c r="L10" s="255"/>
    </row>
    <row r="11" spans="1:12" ht="36" customHeight="1" x14ac:dyDescent="0.2">
      <c r="A11" s="274">
        <v>1</v>
      </c>
      <c r="B11" s="275"/>
      <c r="C11" s="276" t="s">
        <v>12</v>
      </c>
      <c r="D11" s="277"/>
      <c r="E11" s="278"/>
      <c r="F11" s="279" t="s">
        <v>208</v>
      </c>
      <c r="G11" s="280"/>
      <c r="H11" s="280"/>
      <c r="I11" s="280"/>
      <c r="J11" s="280"/>
      <c r="K11" s="280"/>
      <c r="L11" s="281"/>
    </row>
    <row r="12" spans="1:12" ht="15.75" x14ac:dyDescent="0.2">
      <c r="A12" s="266">
        <v>1.1000000000000001</v>
      </c>
      <c r="B12" s="267"/>
      <c r="C12" s="268" t="s">
        <v>110</v>
      </c>
      <c r="D12" s="269"/>
      <c r="E12" s="270"/>
      <c r="F12" s="271" t="s">
        <v>111</v>
      </c>
      <c r="G12" s="272"/>
      <c r="H12" s="272"/>
      <c r="I12" s="272"/>
      <c r="J12" s="272"/>
      <c r="K12" s="272"/>
      <c r="L12" s="273"/>
    </row>
    <row r="13" spans="1:12" ht="18" customHeight="1" x14ac:dyDescent="0.2">
      <c r="A13" s="266">
        <v>1.2</v>
      </c>
      <c r="B13" s="267"/>
      <c r="C13" s="268" t="s">
        <v>112</v>
      </c>
      <c r="D13" s="269"/>
      <c r="E13" s="270"/>
      <c r="F13" s="271" t="s">
        <v>209</v>
      </c>
      <c r="G13" s="272"/>
      <c r="H13" s="272"/>
      <c r="I13" s="272"/>
      <c r="J13" s="272"/>
      <c r="K13" s="272"/>
      <c r="L13" s="273"/>
    </row>
    <row r="14" spans="1:12" ht="54.75" customHeight="1" x14ac:dyDescent="0.2">
      <c r="A14" s="266">
        <v>1.3</v>
      </c>
      <c r="B14" s="267"/>
      <c r="C14" s="268" t="s">
        <v>113</v>
      </c>
      <c r="D14" s="269"/>
      <c r="E14" s="270"/>
      <c r="F14" s="271" t="s">
        <v>210</v>
      </c>
      <c r="G14" s="272"/>
      <c r="H14" s="272"/>
      <c r="I14" s="272"/>
      <c r="J14" s="272"/>
      <c r="K14" s="272"/>
      <c r="L14" s="273"/>
    </row>
    <row r="15" spans="1:12" ht="41.25" customHeight="1" x14ac:dyDescent="0.2">
      <c r="A15" s="288">
        <v>1.4</v>
      </c>
      <c r="B15" s="289"/>
      <c r="C15" s="294" t="s">
        <v>114</v>
      </c>
      <c r="D15" s="294"/>
      <c r="E15" s="294"/>
      <c r="F15" s="283" t="s">
        <v>115</v>
      </c>
      <c r="G15" s="283"/>
      <c r="H15" s="283"/>
      <c r="I15" s="283"/>
      <c r="J15" s="283"/>
      <c r="K15" s="283"/>
      <c r="L15" s="283"/>
    </row>
    <row r="16" spans="1:12" ht="93" customHeight="1" x14ac:dyDescent="0.2">
      <c r="A16" s="290"/>
      <c r="B16" s="291"/>
      <c r="C16" s="284" t="s">
        <v>116</v>
      </c>
      <c r="D16" s="285"/>
      <c r="E16" s="285"/>
      <c r="F16" s="283" t="s">
        <v>117</v>
      </c>
      <c r="G16" s="283"/>
      <c r="H16" s="283"/>
      <c r="I16" s="283"/>
      <c r="J16" s="283"/>
      <c r="K16" s="283"/>
      <c r="L16" s="283"/>
    </row>
    <row r="17" spans="1:12" ht="35.25" customHeight="1" x14ac:dyDescent="0.2">
      <c r="A17" s="290"/>
      <c r="B17" s="291"/>
      <c r="C17" s="284" t="s">
        <v>118</v>
      </c>
      <c r="D17" s="285"/>
      <c r="E17" s="285"/>
      <c r="F17" s="283" t="s">
        <v>119</v>
      </c>
      <c r="G17" s="283"/>
      <c r="H17" s="283"/>
      <c r="I17" s="283"/>
      <c r="J17" s="283"/>
      <c r="K17" s="283"/>
      <c r="L17" s="283"/>
    </row>
    <row r="18" spans="1:12" ht="29.25" customHeight="1" x14ac:dyDescent="0.2">
      <c r="A18" s="290"/>
      <c r="B18" s="291"/>
      <c r="C18" s="284" t="s">
        <v>120</v>
      </c>
      <c r="D18" s="285"/>
      <c r="E18" s="285"/>
      <c r="F18" s="283" t="s">
        <v>211</v>
      </c>
      <c r="G18" s="283"/>
      <c r="H18" s="283"/>
      <c r="I18" s="283"/>
      <c r="J18" s="283"/>
      <c r="K18" s="283"/>
      <c r="L18" s="283"/>
    </row>
    <row r="19" spans="1:12" ht="40.5" customHeight="1" x14ac:dyDescent="0.2">
      <c r="A19" s="290"/>
      <c r="B19" s="291"/>
      <c r="C19" s="284" t="s">
        <v>121</v>
      </c>
      <c r="D19" s="285"/>
      <c r="E19" s="285"/>
      <c r="F19" s="283" t="s">
        <v>122</v>
      </c>
      <c r="G19" s="283"/>
      <c r="H19" s="283"/>
      <c r="I19" s="283"/>
      <c r="J19" s="283"/>
      <c r="K19" s="283"/>
      <c r="L19" s="283"/>
    </row>
    <row r="20" spans="1:12" ht="36" customHeight="1" x14ac:dyDescent="0.2">
      <c r="A20" s="290"/>
      <c r="B20" s="291"/>
      <c r="C20" s="284" t="s">
        <v>123</v>
      </c>
      <c r="D20" s="285"/>
      <c r="E20" s="285"/>
      <c r="F20" s="283" t="s">
        <v>124</v>
      </c>
      <c r="G20" s="283"/>
      <c r="H20" s="283"/>
      <c r="I20" s="283"/>
      <c r="J20" s="283"/>
      <c r="K20" s="283"/>
      <c r="L20" s="283"/>
    </row>
    <row r="21" spans="1:12" ht="20.25" customHeight="1" x14ac:dyDescent="0.2">
      <c r="A21" s="292"/>
      <c r="B21" s="293"/>
      <c r="C21" s="286" t="s">
        <v>125</v>
      </c>
      <c r="D21" s="287"/>
      <c r="E21" s="287"/>
      <c r="F21" s="283" t="s">
        <v>126</v>
      </c>
      <c r="G21" s="283"/>
      <c r="H21" s="283"/>
      <c r="I21" s="283"/>
      <c r="J21" s="283"/>
      <c r="K21" s="283"/>
      <c r="L21" s="283"/>
    </row>
    <row r="22" spans="1:12" ht="15.75" x14ac:dyDescent="0.2">
      <c r="A22" s="282">
        <v>1.5</v>
      </c>
      <c r="B22" s="267"/>
      <c r="C22" s="268" t="s">
        <v>205</v>
      </c>
      <c r="D22" s="269"/>
      <c r="E22" s="270"/>
      <c r="F22" s="271" t="s">
        <v>212</v>
      </c>
      <c r="G22" s="272"/>
      <c r="H22" s="272"/>
      <c r="I22" s="272"/>
      <c r="J22" s="272"/>
      <c r="K22" s="272"/>
      <c r="L22" s="273"/>
    </row>
    <row r="23" spans="1:12" ht="15.75" x14ac:dyDescent="0.2">
      <c r="A23" s="282">
        <v>1.6</v>
      </c>
      <c r="B23" s="267"/>
      <c r="C23" s="268" t="s">
        <v>127</v>
      </c>
      <c r="D23" s="269"/>
      <c r="E23" s="270"/>
      <c r="F23" s="271" t="s">
        <v>128</v>
      </c>
      <c r="G23" s="272"/>
      <c r="H23" s="272"/>
      <c r="I23" s="272"/>
      <c r="J23" s="272"/>
      <c r="K23" s="272"/>
      <c r="L23" s="273"/>
    </row>
    <row r="24" spans="1:12" ht="15.75" x14ac:dyDescent="0.2">
      <c r="A24" s="282">
        <v>1.7</v>
      </c>
      <c r="B24" s="267"/>
      <c r="C24" s="268" t="s">
        <v>129</v>
      </c>
      <c r="D24" s="269"/>
      <c r="E24" s="270"/>
      <c r="F24" s="271" t="s">
        <v>130</v>
      </c>
      <c r="G24" s="272"/>
      <c r="H24" s="272"/>
      <c r="I24" s="272"/>
      <c r="J24" s="272"/>
      <c r="K24" s="272"/>
      <c r="L24" s="273"/>
    </row>
    <row r="25" spans="1:12" ht="30.75" customHeight="1" x14ac:dyDescent="0.2">
      <c r="A25" s="274">
        <v>2</v>
      </c>
      <c r="B25" s="275"/>
      <c r="C25" s="276" t="s">
        <v>18</v>
      </c>
      <c r="D25" s="277"/>
      <c r="E25" s="278"/>
      <c r="F25" s="279" t="s">
        <v>131</v>
      </c>
      <c r="G25" s="280"/>
      <c r="H25" s="280"/>
      <c r="I25" s="280"/>
      <c r="J25" s="280"/>
      <c r="K25" s="280"/>
      <c r="L25" s="281"/>
    </row>
    <row r="26" spans="1:12" ht="88.5" customHeight="1" x14ac:dyDescent="0.2">
      <c r="A26" s="248">
        <v>2.1</v>
      </c>
      <c r="B26" s="249"/>
      <c r="C26" s="250" t="s">
        <v>132</v>
      </c>
      <c r="D26" s="251"/>
      <c r="E26" s="252"/>
      <c r="F26" s="253" t="s">
        <v>133</v>
      </c>
      <c r="G26" s="254"/>
      <c r="H26" s="254"/>
      <c r="I26" s="254"/>
      <c r="J26" s="254"/>
      <c r="K26" s="254"/>
      <c r="L26" s="255"/>
    </row>
    <row r="27" spans="1:12" ht="33.75" customHeight="1" x14ac:dyDescent="0.2">
      <c r="A27" s="248">
        <v>2.2000000000000002</v>
      </c>
      <c r="B27" s="249"/>
      <c r="C27" s="250" t="s">
        <v>134</v>
      </c>
      <c r="D27" s="251"/>
      <c r="E27" s="252"/>
      <c r="F27" s="253" t="s">
        <v>213</v>
      </c>
      <c r="G27" s="254"/>
      <c r="H27" s="254"/>
      <c r="I27" s="254"/>
      <c r="J27" s="254"/>
      <c r="K27" s="254"/>
      <c r="L27" s="255"/>
    </row>
    <row r="28" spans="1:12" ht="15.75" x14ac:dyDescent="0.2">
      <c r="A28" s="248">
        <v>2.2999999999999998</v>
      </c>
      <c r="B28" s="249"/>
      <c r="C28" s="250" t="s">
        <v>135</v>
      </c>
      <c r="D28" s="251"/>
      <c r="E28" s="252"/>
      <c r="F28" s="253" t="s">
        <v>136</v>
      </c>
      <c r="G28" s="254"/>
      <c r="H28" s="254"/>
      <c r="I28" s="254"/>
      <c r="J28" s="254"/>
      <c r="K28" s="254"/>
      <c r="L28" s="255"/>
    </row>
    <row r="29" spans="1:12" ht="41.25" customHeight="1" x14ac:dyDescent="0.2">
      <c r="A29" s="274">
        <v>3</v>
      </c>
      <c r="B29" s="275"/>
      <c r="C29" s="295" t="s">
        <v>8</v>
      </c>
      <c r="D29" s="296"/>
      <c r="E29" s="297"/>
      <c r="F29" s="279" t="s">
        <v>137</v>
      </c>
      <c r="G29" s="280"/>
      <c r="H29" s="280"/>
      <c r="I29" s="280"/>
      <c r="J29" s="280"/>
      <c r="K29" s="280"/>
      <c r="L29" s="281"/>
    </row>
    <row r="30" spans="1:12" ht="15.75" x14ac:dyDescent="0.2">
      <c r="A30" s="298">
        <v>3.1</v>
      </c>
      <c r="B30" s="299"/>
      <c r="C30" s="304" t="s">
        <v>138</v>
      </c>
      <c r="D30" s="305"/>
      <c r="E30" s="306"/>
      <c r="F30" s="254" t="s">
        <v>139</v>
      </c>
      <c r="G30" s="254"/>
      <c r="H30" s="254"/>
      <c r="I30" s="254"/>
      <c r="J30" s="254"/>
      <c r="K30" s="254"/>
      <c r="L30" s="255"/>
    </row>
    <row r="31" spans="1:12" ht="34.5" customHeight="1" x14ac:dyDescent="0.2">
      <c r="A31" s="300"/>
      <c r="B31" s="301"/>
      <c r="C31" s="284" t="s">
        <v>140</v>
      </c>
      <c r="D31" s="285"/>
      <c r="E31" s="307"/>
      <c r="F31" s="254" t="s">
        <v>141</v>
      </c>
      <c r="G31" s="254"/>
      <c r="H31" s="254"/>
      <c r="I31" s="254"/>
      <c r="J31" s="254"/>
      <c r="K31" s="254"/>
      <c r="L31" s="255"/>
    </row>
    <row r="32" spans="1:12" ht="38.25" customHeight="1" x14ac:dyDescent="0.2">
      <c r="A32" s="300"/>
      <c r="B32" s="301"/>
      <c r="C32" s="284" t="s">
        <v>142</v>
      </c>
      <c r="D32" s="285"/>
      <c r="E32" s="307"/>
      <c r="F32" s="254" t="s">
        <v>143</v>
      </c>
      <c r="G32" s="254"/>
      <c r="H32" s="254"/>
      <c r="I32" s="254"/>
      <c r="J32" s="254"/>
      <c r="K32" s="254"/>
      <c r="L32" s="255"/>
    </row>
    <row r="33" spans="1:12" ht="55.5" customHeight="1" x14ac:dyDescent="0.2">
      <c r="A33" s="302"/>
      <c r="B33" s="303"/>
      <c r="C33" s="286" t="s">
        <v>120</v>
      </c>
      <c r="D33" s="287"/>
      <c r="E33" s="312"/>
      <c r="F33" s="254" t="s">
        <v>144</v>
      </c>
      <c r="G33" s="254"/>
      <c r="H33" s="254"/>
      <c r="I33" s="254"/>
      <c r="J33" s="254"/>
      <c r="K33" s="254"/>
      <c r="L33" s="255"/>
    </row>
    <row r="34" spans="1:12" ht="51.75" customHeight="1" x14ac:dyDescent="0.2">
      <c r="A34" s="248">
        <v>3.2</v>
      </c>
      <c r="B34" s="249"/>
      <c r="C34" s="313" t="s">
        <v>145</v>
      </c>
      <c r="D34" s="314"/>
      <c r="E34" s="315"/>
      <c r="F34" s="253" t="s">
        <v>146</v>
      </c>
      <c r="G34" s="254"/>
      <c r="H34" s="254"/>
      <c r="I34" s="254"/>
      <c r="J34" s="254"/>
      <c r="K34" s="254"/>
      <c r="L34" s="255"/>
    </row>
    <row r="35" spans="1:12" ht="36" customHeight="1" x14ac:dyDescent="0.2">
      <c r="A35" s="248">
        <v>3.3</v>
      </c>
      <c r="B35" s="249"/>
      <c r="C35" s="250" t="s">
        <v>147</v>
      </c>
      <c r="D35" s="251"/>
      <c r="E35" s="252"/>
      <c r="F35" s="253" t="s">
        <v>148</v>
      </c>
      <c r="G35" s="254"/>
      <c r="H35" s="254"/>
      <c r="I35" s="254"/>
      <c r="J35" s="254"/>
      <c r="K35" s="254"/>
      <c r="L35" s="255"/>
    </row>
    <row r="36" spans="1:12" ht="39" customHeight="1" x14ac:dyDescent="0.2">
      <c r="A36" s="274">
        <v>4</v>
      </c>
      <c r="B36" s="275"/>
      <c r="C36" s="295" t="s">
        <v>149</v>
      </c>
      <c r="D36" s="296"/>
      <c r="E36" s="297"/>
      <c r="F36" s="308" t="s">
        <v>150</v>
      </c>
      <c r="G36" s="309"/>
      <c r="H36" s="309"/>
      <c r="I36" s="309"/>
      <c r="J36" s="309"/>
      <c r="K36" s="309"/>
      <c r="L36" s="310"/>
    </row>
    <row r="37" spans="1:12" ht="33" customHeight="1" x14ac:dyDescent="0.2">
      <c r="A37" s="288">
        <v>4.0999999999999996</v>
      </c>
      <c r="B37" s="311"/>
      <c r="C37" s="304" t="s">
        <v>151</v>
      </c>
      <c r="D37" s="305"/>
      <c r="E37" s="306"/>
      <c r="F37" s="283" t="s">
        <v>152</v>
      </c>
      <c r="G37" s="283"/>
      <c r="H37" s="283"/>
      <c r="I37" s="283"/>
      <c r="J37" s="283"/>
      <c r="K37" s="283"/>
      <c r="L37" s="283"/>
    </row>
    <row r="38" spans="1:12" ht="34.5" customHeight="1" x14ac:dyDescent="0.2">
      <c r="A38" s="82"/>
      <c r="B38" s="83"/>
      <c r="C38" s="284" t="s">
        <v>153</v>
      </c>
      <c r="D38" s="285"/>
      <c r="E38" s="307"/>
      <c r="F38" s="283" t="s">
        <v>154</v>
      </c>
      <c r="G38" s="283"/>
      <c r="H38" s="283"/>
      <c r="I38" s="283"/>
      <c r="J38" s="283"/>
      <c r="K38" s="283"/>
      <c r="L38" s="283"/>
    </row>
    <row r="39" spans="1:12" ht="36.75" customHeight="1" x14ac:dyDescent="0.2">
      <c r="A39" s="82"/>
      <c r="B39" s="83"/>
      <c r="C39" s="284" t="s">
        <v>155</v>
      </c>
      <c r="D39" s="285"/>
      <c r="E39" s="307"/>
      <c r="F39" s="319" t="s">
        <v>156</v>
      </c>
      <c r="G39" s="320"/>
      <c r="H39" s="320"/>
      <c r="I39" s="320"/>
      <c r="J39" s="320"/>
      <c r="K39" s="320"/>
      <c r="L39" s="321"/>
    </row>
    <row r="40" spans="1:12" ht="39.75" customHeight="1" x14ac:dyDescent="0.2">
      <c r="A40" s="82"/>
      <c r="B40" s="83"/>
      <c r="C40" s="284" t="s">
        <v>157</v>
      </c>
      <c r="D40" s="285"/>
      <c r="E40" s="307"/>
      <c r="F40" s="271" t="s">
        <v>158</v>
      </c>
      <c r="G40" s="272"/>
      <c r="H40" s="272"/>
      <c r="I40" s="272"/>
      <c r="J40" s="272"/>
      <c r="K40" s="272"/>
      <c r="L40" s="273"/>
    </row>
    <row r="41" spans="1:12" ht="34.5" customHeight="1" x14ac:dyDescent="0.2">
      <c r="A41" s="84"/>
      <c r="B41" s="85"/>
      <c r="C41" s="284" t="s">
        <v>159</v>
      </c>
      <c r="D41" s="285"/>
      <c r="E41" s="307"/>
      <c r="F41" s="283" t="s">
        <v>160</v>
      </c>
      <c r="G41" s="283"/>
      <c r="H41" s="283"/>
      <c r="I41" s="283"/>
      <c r="J41" s="283"/>
      <c r="K41" s="283"/>
      <c r="L41" s="283"/>
    </row>
    <row r="42" spans="1:12" ht="15.75" x14ac:dyDescent="0.2">
      <c r="A42" s="84"/>
      <c r="B42" s="85"/>
      <c r="C42" s="286" t="s">
        <v>161</v>
      </c>
      <c r="D42" s="287"/>
      <c r="E42" s="312"/>
      <c r="F42" s="283" t="s">
        <v>162</v>
      </c>
      <c r="G42" s="283"/>
      <c r="H42" s="283"/>
      <c r="I42" s="283"/>
      <c r="J42" s="283"/>
      <c r="K42" s="283"/>
      <c r="L42" s="283"/>
    </row>
    <row r="43" spans="1:12" ht="15.75" x14ac:dyDescent="0.2">
      <c r="A43" s="288">
        <v>4.2</v>
      </c>
      <c r="B43" s="289"/>
      <c r="C43" s="285" t="s">
        <v>163</v>
      </c>
      <c r="D43" s="285"/>
      <c r="E43" s="285"/>
      <c r="F43" s="316" t="s">
        <v>164</v>
      </c>
      <c r="G43" s="317"/>
      <c r="H43" s="317"/>
      <c r="I43" s="317"/>
      <c r="J43" s="317"/>
      <c r="K43" s="317"/>
      <c r="L43" s="318"/>
    </row>
    <row r="44" spans="1:12" ht="15.75" x14ac:dyDescent="0.2">
      <c r="A44" s="84"/>
      <c r="B44" s="86"/>
      <c r="C44" s="285" t="s">
        <v>153</v>
      </c>
      <c r="D44" s="285"/>
      <c r="E44" s="285"/>
      <c r="F44" s="322" t="s">
        <v>165</v>
      </c>
      <c r="G44" s="318"/>
      <c r="H44" s="318"/>
      <c r="I44" s="318"/>
      <c r="J44" s="318"/>
      <c r="K44" s="318"/>
      <c r="L44" s="318"/>
    </row>
    <row r="45" spans="1:12" ht="15.75" x14ac:dyDescent="0.2">
      <c r="A45" s="87"/>
      <c r="B45" s="88"/>
      <c r="C45" s="287" t="s">
        <v>155</v>
      </c>
      <c r="D45" s="287"/>
      <c r="E45" s="287"/>
      <c r="F45" s="323" t="s">
        <v>166</v>
      </c>
      <c r="G45" s="324"/>
      <c r="H45" s="324"/>
      <c r="I45" s="324"/>
      <c r="J45" s="324"/>
      <c r="K45" s="324"/>
      <c r="L45" s="325"/>
    </row>
    <row r="46" spans="1:12" ht="15.75" x14ac:dyDescent="0.2">
      <c r="A46" s="288">
        <v>4.3</v>
      </c>
      <c r="B46" s="289"/>
      <c r="C46" s="304" t="s">
        <v>167</v>
      </c>
      <c r="D46" s="305"/>
      <c r="E46" s="305"/>
      <c r="F46" s="327" t="s">
        <v>168</v>
      </c>
      <c r="G46" s="328"/>
      <c r="H46" s="328"/>
      <c r="I46" s="328"/>
      <c r="J46" s="328"/>
      <c r="K46" s="328"/>
      <c r="L46" s="329"/>
    </row>
    <row r="47" spans="1:12" ht="15.75" x14ac:dyDescent="0.2">
      <c r="A47" s="84"/>
      <c r="B47" s="86"/>
      <c r="C47" s="284" t="s">
        <v>153</v>
      </c>
      <c r="D47" s="285"/>
      <c r="E47" s="285"/>
      <c r="F47" s="322" t="s">
        <v>169</v>
      </c>
      <c r="G47" s="318"/>
      <c r="H47" s="318"/>
      <c r="I47" s="318"/>
      <c r="J47" s="318"/>
      <c r="K47" s="318"/>
      <c r="L47" s="318"/>
    </row>
    <row r="48" spans="1:12" ht="15.75" x14ac:dyDescent="0.2">
      <c r="A48" s="84"/>
      <c r="B48" s="86"/>
      <c r="C48" s="286" t="s">
        <v>155</v>
      </c>
      <c r="D48" s="287"/>
      <c r="E48" s="287"/>
      <c r="F48" s="323" t="s">
        <v>170</v>
      </c>
      <c r="G48" s="324"/>
      <c r="H48" s="324"/>
      <c r="I48" s="324"/>
      <c r="J48" s="324"/>
      <c r="K48" s="324"/>
      <c r="L48" s="325"/>
    </row>
    <row r="49" spans="1:12" ht="57" customHeight="1" x14ac:dyDescent="0.2">
      <c r="A49" s="326">
        <v>4.4000000000000004</v>
      </c>
      <c r="B49" s="326"/>
      <c r="C49" s="294" t="s">
        <v>171</v>
      </c>
      <c r="D49" s="294"/>
      <c r="E49" s="294"/>
      <c r="F49" s="283" t="s">
        <v>172</v>
      </c>
      <c r="G49" s="283"/>
      <c r="H49" s="283"/>
      <c r="I49" s="283"/>
      <c r="J49" s="283"/>
      <c r="K49" s="283"/>
      <c r="L49" s="283"/>
    </row>
    <row r="50" spans="1:12" ht="15.75" x14ac:dyDescent="0.2">
      <c r="A50" s="90"/>
      <c r="B50" s="91"/>
      <c r="C50" s="92"/>
      <c r="D50" s="92"/>
      <c r="E50" s="92"/>
      <c r="F50" s="93"/>
      <c r="G50" s="93"/>
      <c r="H50" s="93"/>
      <c r="I50" s="94"/>
      <c r="J50" s="94"/>
      <c r="K50" s="94"/>
      <c r="L50" s="94"/>
    </row>
    <row r="51" spans="1:12" ht="15.75" x14ac:dyDescent="0.2">
      <c r="A51" s="90"/>
      <c r="B51" s="91"/>
      <c r="C51" s="92"/>
      <c r="D51" s="92"/>
      <c r="E51" s="92"/>
      <c r="F51" s="93"/>
      <c r="G51" s="93"/>
      <c r="H51" s="93"/>
      <c r="I51" s="94"/>
      <c r="J51" s="94"/>
      <c r="K51" s="94"/>
      <c r="L51" s="94"/>
    </row>
    <row r="52" spans="1:12" ht="15.75" x14ac:dyDescent="0.2">
      <c r="A52" s="90"/>
      <c r="B52" s="91"/>
      <c r="C52" s="95"/>
      <c r="D52" s="95"/>
      <c r="E52" s="95"/>
      <c r="F52" s="96"/>
      <c r="G52" s="96"/>
      <c r="H52" s="96"/>
      <c r="I52" s="89"/>
      <c r="J52" s="89"/>
      <c r="K52" s="89"/>
      <c r="L52" s="89"/>
    </row>
    <row r="53" spans="1:12" ht="18.75" x14ac:dyDescent="0.2">
      <c r="A53" s="97"/>
      <c r="B53" s="98"/>
      <c r="C53" s="330" t="s">
        <v>173</v>
      </c>
      <c r="D53" s="331"/>
      <c r="E53" s="331"/>
      <c r="F53" s="331"/>
      <c r="G53" s="331"/>
      <c r="H53" s="331"/>
      <c r="I53" s="331"/>
      <c r="J53" s="331"/>
      <c r="K53" s="331"/>
      <c r="L53" s="332"/>
    </row>
    <row r="54" spans="1:12" ht="15.75" x14ac:dyDescent="0.2">
      <c r="A54" s="97"/>
      <c r="B54" s="99"/>
      <c r="C54" s="100" t="s">
        <v>153</v>
      </c>
      <c r="D54" s="333" t="s">
        <v>0</v>
      </c>
      <c r="E54" s="333"/>
      <c r="F54" s="333"/>
      <c r="G54" s="334" t="s">
        <v>1</v>
      </c>
      <c r="H54" s="335"/>
      <c r="I54" s="336"/>
      <c r="J54" s="333" t="s">
        <v>2</v>
      </c>
      <c r="K54" s="333"/>
      <c r="L54" s="333"/>
    </row>
    <row r="55" spans="1:12" ht="102.75" customHeight="1" x14ac:dyDescent="0.2">
      <c r="A55" s="97"/>
      <c r="B55" s="99"/>
      <c r="C55" s="107" t="s">
        <v>174</v>
      </c>
      <c r="D55" s="108" t="s">
        <v>175</v>
      </c>
      <c r="E55" s="337" t="s">
        <v>176</v>
      </c>
      <c r="F55" s="338"/>
      <c r="G55" s="108" t="s">
        <v>177</v>
      </c>
      <c r="H55" s="339" t="s">
        <v>178</v>
      </c>
      <c r="I55" s="340"/>
      <c r="J55" s="108" t="s">
        <v>179</v>
      </c>
      <c r="K55" s="339" t="s">
        <v>180</v>
      </c>
      <c r="L55" s="340"/>
    </row>
    <row r="56" spans="1:12" ht="47.25" x14ac:dyDescent="0.2">
      <c r="A56" s="97"/>
      <c r="B56" s="99"/>
      <c r="C56" s="109" t="s">
        <v>181</v>
      </c>
      <c r="D56" s="110" t="s">
        <v>182</v>
      </c>
      <c r="E56" s="353" t="s">
        <v>183</v>
      </c>
      <c r="F56" s="354"/>
      <c r="G56" s="111" t="s">
        <v>184</v>
      </c>
      <c r="H56" s="339" t="s">
        <v>185</v>
      </c>
      <c r="I56" s="340"/>
      <c r="J56" s="111" t="s">
        <v>186</v>
      </c>
      <c r="K56" s="339" t="s">
        <v>185</v>
      </c>
      <c r="L56" s="340"/>
    </row>
    <row r="57" spans="1:12" ht="79.5" customHeight="1" x14ac:dyDescent="0.2">
      <c r="A57" s="75"/>
      <c r="B57" s="75"/>
      <c r="C57" s="112" t="s">
        <v>187</v>
      </c>
      <c r="D57" s="113" t="s">
        <v>188</v>
      </c>
      <c r="E57" s="355" t="s">
        <v>189</v>
      </c>
      <c r="F57" s="355"/>
      <c r="G57" s="113" t="s">
        <v>190</v>
      </c>
      <c r="H57" s="355" t="s">
        <v>191</v>
      </c>
      <c r="I57" s="355"/>
      <c r="J57" s="113" t="s">
        <v>192</v>
      </c>
      <c r="K57" s="355" t="s">
        <v>193</v>
      </c>
      <c r="L57" s="355"/>
    </row>
    <row r="58" spans="1:12" x14ac:dyDescent="0.2">
      <c r="A58" s="75"/>
      <c r="B58" s="75"/>
      <c r="C58" s="76"/>
      <c r="D58" s="76"/>
      <c r="E58" s="76"/>
      <c r="F58" s="76"/>
      <c r="G58" s="76"/>
      <c r="H58" s="76"/>
      <c r="I58" s="76"/>
      <c r="J58" s="76"/>
      <c r="K58" s="75"/>
      <c r="L58" s="75"/>
    </row>
    <row r="59" spans="1:12" ht="13.5" thickBot="1" x14ac:dyDescent="0.25">
      <c r="A59" s="75"/>
      <c r="B59" s="75"/>
      <c r="C59" s="76"/>
      <c r="D59" s="76"/>
      <c r="E59" s="76"/>
      <c r="F59" s="76"/>
      <c r="G59" s="76"/>
      <c r="H59" s="76"/>
      <c r="I59" s="76"/>
      <c r="J59" s="76"/>
      <c r="K59" s="75"/>
      <c r="L59" s="75"/>
    </row>
    <row r="60" spans="1:12" ht="16.5" thickBot="1" x14ac:dyDescent="0.25">
      <c r="A60" s="75"/>
      <c r="B60" s="75"/>
      <c r="C60" s="341" t="s">
        <v>194</v>
      </c>
      <c r="D60" s="342"/>
      <c r="E60" s="342"/>
      <c r="F60" s="342"/>
      <c r="G60" s="342"/>
      <c r="H60" s="342"/>
      <c r="I60" s="342"/>
      <c r="J60" s="343"/>
      <c r="K60" s="75"/>
      <c r="L60" s="75"/>
    </row>
    <row r="61" spans="1:12" s="102" customFormat="1" ht="32.25" thickBot="1" x14ac:dyDescent="0.25">
      <c r="A61" s="101"/>
      <c r="B61" s="101"/>
      <c r="C61" s="151" t="s">
        <v>195</v>
      </c>
      <c r="D61" s="152" t="s">
        <v>196</v>
      </c>
      <c r="E61" s="152" t="s">
        <v>1</v>
      </c>
      <c r="F61" s="152" t="s">
        <v>14</v>
      </c>
      <c r="G61" s="152" t="s">
        <v>2</v>
      </c>
      <c r="H61" s="152" t="s">
        <v>14</v>
      </c>
      <c r="I61" s="344" t="s">
        <v>197</v>
      </c>
      <c r="J61" s="345"/>
      <c r="K61" s="101"/>
      <c r="L61" s="101"/>
    </row>
    <row r="62" spans="1:12" ht="15.75" x14ac:dyDescent="0.2">
      <c r="A62" s="75"/>
      <c r="B62" s="75"/>
      <c r="C62" s="114" t="s">
        <v>198</v>
      </c>
      <c r="D62" s="115">
        <v>1</v>
      </c>
      <c r="E62" s="116" t="s">
        <v>187</v>
      </c>
      <c r="F62" s="115">
        <v>1</v>
      </c>
      <c r="G62" s="116" t="s">
        <v>187</v>
      </c>
      <c r="H62" s="115">
        <v>1</v>
      </c>
      <c r="I62" s="117">
        <v>1</v>
      </c>
      <c r="J62" s="346" t="s">
        <v>187</v>
      </c>
      <c r="K62" s="75"/>
      <c r="L62" s="75"/>
    </row>
    <row r="63" spans="1:12" ht="15.75" x14ac:dyDescent="0.2">
      <c r="A63" s="75"/>
      <c r="B63" s="75"/>
      <c r="C63" s="118" t="s">
        <v>198</v>
      </c>
      <c r="D63" s="119">
        <v>1</v>
      </c>
      <c r="E63" s="120" t="s">
        <v>187</v>
      </c>
      <c r="F63" s="119">
        <v>1</v>
      </c>
      <c r="G63" s="121" t="s">
        <v>181</v>
      </c>
      <c r="H63" s="122">
        <v>2</v>
      </c>
      <c r="I63" s="123">
        <v>2</v>
      </c>
      <c r="J63" s="347"/>
      <c r="K63" s="75"/>
      <c r="L63" s="75"/>
    </row>
    <row r="64" spans="1:12" ht="15.75" x14ac:dyDescent="0.2">
      <c r="A64" s="75"/>
      <c r="B64" s="75"/>
      <c r="C64" s="118" t="s">
        <v>198</v>
      </c>
      <c r="D64" s="119">
        <v>1</v>
      </c>
      <c r="E64" s="120" t="s">
        <v>187</v>
      </c>
      <c r="F64" s="119">
        <v>1</v>
      </c>
      <c r="G64" s="124" t="s">
        <v>174</v>
      </c>
      <c r="H64" s="125">
        <v>3</v>
      </c>
      <c r="I64" s="123">
        <v>3</v>
      </c>
      <c r="J64" s="347"/>
      <c r="K64" s="75"/>
      <c r="L64" s="75"/>
    </row>
    <row r="65" spans="1:12" ht="15.75" x14ac:dyDescent="0.2">
      <c r="A65" s="75"/>
      <c r="B65" s="75"/>
      <c r="C65" s="118" t="s">
        <v>198</v>
      </c>
      <c r="D65" s="119">
        <v>1</v>
      </c>
      <c r="E65" s="121" t="s">
        <v>199</v>
      </c>
      <c r="F65" s="122">
        <v>2</v>
      </c>
      <c r="G65" s="120" t="s">
        <v>187</v>
      </c>
      <c r="H65" s="119">
        <v>1</v>
      </c>
      <c r="I65" s="123">
        <v>2</v>
      </c>
      <c r="J65" s="347"/>
      <c r="K65" s="75"/>
      <c r="L65" s="75"/>
    </row>
    <row r="66" spans="1:12" ht="15.75" x14ac:dyDescent="0.2">
      <c r="A66" s="75"/>
      <c r="B66" s="75"/>
      <c r="C66" s="118" t="s">
        <v>198</v>
      </c>
      <c r="D66" s="119">
        <v>1</v>
      </c>
      <c r="E66" s="124" t="s">
        <v>174</v>
      </c>
      <c r="F66" s="125">
        <v>3</v>
      </c>
      <c r="G66" s="120" t="s">
        <v>187</v>
      </c>
      <c r="H66" s="119">
        <v>1</v>
      </c>
      <c r="I66" s="123">
        <v>3</v>
      </c>
      <c r="J66" s="347"/>
      <c r="K66" s="75"/>
      <c r="L66" s="75"/>
    </row>
    <row r="67" spans="1:12" ht="15.75" x14ac:dyDescent="0.2">
      <c r="A67" s="75"/>
      <c r="B67" s="75"/>
      <c r="C67" s="126" t="s">
        <v>200</v>
      </c>
      <c r="D67" s="122">
        <v>3</v>
      </c>
      <c r="E67" s="120" t="s">
        <v>187</v>
      </c>
      <c r="F67" s="119">
        <v>1</v>
      </c>
      <c r="G67" s="120" t="s">
        <v>187</v>
      </c>
      <c r="H67" s="119">
        <v>1</v>
      </c>
      <c r="I67" s="123">
        <v>3</v>
      </c>
      <c r="J67" s="347"/>
      <c r="K67" s="75"/>
      <c r="L67" s="75"/>
    </row>
    <row r="68" spans="1:12" ht="16.5" thickBot="1" x14ac:dyDescent="0.25">
      <c r="A68" s="75"/>
      <c r="B68" s="75"/>
      <c r="C68" s="127" t="s">
        <v>198</v>
      </c>
      <c r="D68" s="128">
        <v>1</v>
      </c>
      <c r="E68" s="129" t="s">
        <v>181</v>
      </c>
      <c r="F68" s="130">
        <v>2</v>
      </c>
      <c r="G68" s="129" t="s">
        <v>181</v>
      </c>
      <c r="H68" s="130">
        <v>2</v>
      </c>
      <c r="I68" s="131">
        <v>4</v>
      </c>
      <c r="J68" s="348"/>
      <c r="K68" s="75"/>
      <c r="L68" s="75"/>
    </row>
    <row r="69" spans="1:12" ht="15.75" x14ac:dyDescent="0.2">
      <c r="A69" s="75"/>
      <c r="B69" s="75"/>
      <c r="C69" s="132" t="s">
        <v>200</v>
      </c>
      <c r="D69" s="133">
        <v>3</v>
      </c>
      <c r="E69" s="134" t="s">
        <v>187</v>
      </c>
      <c r="F69" s="135">
        <v>1</v>
      </c>
      <c r="G69" s="136" t="s">
        <v>181</v>
      </c>
      <c r="H69" s="133">
        <v>2</v>
      </c>
      <c r="I69" s="137">
        <v>6</v>
      </c>
      <c r="J69" s="349" t="s">
        <v>181</v>
      </c>
      <c r="K69" s="75"/>
      <c r="L69" s="75"/>
    </row>
    <row r="70" spans="1:12" ht="15.75" x14ac:dyDescent="0.2">
      <c r="A70" s="75"/>
      <c r="B70" s="75"/>
      <c r="C70" s="126" t="s">
        <v>200</v>
      </c>
      <c r="D70" s="122">
        <v>3</v>
      </c>
      <c r="E70" s="120" t="s">
        <v>187</v>
      </c>
      <c r="F70" s="119">
        <v>1</v>
      </c>
      <c r="G70" s="124" t="s">
        <v>174</v>
      </c>
      <c r="H70" s="125">
        <v>3</v>
      </c>
      <c r="I70" s="138">
        <v>9</v>
      </c>
      <c r="J70" s="349"/>
      <c r="K70" s="75"/>
      <c r="L70" s="75"/>
    </row>
    <row r="71" spans="1:12" ht="15.75" x14ac:dyDescent="0.2">
      <c r="A71" s="75"/>
      <c r="B71" s="75"/>
      <c r="C71" s="126" t="s">
        <v>200</v>
      </c>
      <c r="D71" s="122">
        <v>3</v>
      </c>
      <c r="E71" s="121" t="s">
        <v>199</v>
      </c>
      <c r="F71" s="122">
        <v>2</v>
      </c>
      <c r="G71" s="120" t="s">
        <v>187</v>
      </c>
      <c r="H71" s="119">
        <v>1</v>
      </c>
      <c r="I71" s="138">
        <v>6</v>
      </c>
      <c r="J71" s="349"/>
      <c r="K71" s="75"/>
      <c r="L71" s="75"/>
    </row>
    <row r="72" spans="1:12" ht="15.75" x14ac:dyDescent="0.2">
      <c r="A72" s="75"/>
      <c r="B72" s="75"/>
      <c r="C72" s="126" t="s">
        <v>200</v>
      </c>
      <c r="D72" s="122">
        <v>3</v>
      </c>
      <c r="E72" s="124" t="s">
        <v>174</v>
      </c>
      <c r="F72" s="125">
        <v>3</v>
      </c>
      <c r="G72" s="120" t="s">
        <v>187</v>
      </c>
      <c r="H72" s="119">
        <v>1</v>
      </c>
      <c r="I72" s="138">
        <v>9</v>
      </c>
      <c r="J72" s="349"/>
      <c r="K72" s="75"/>
      <c r="L72" s="75"/>
    </row>
    <row r="73" spans="1:12" ht="15.75" x14ac:dyDescent="0.2">
      <c r="A73" s="75"/>
      <c r="B73" s="75"/>
      <c r="C73" s="139" t="s">
        <v>201</v>
      </c>
      <c r="D73" s="125">
        <v>5</v>
      </c>
      <c r="E73" s="120" t="s">
        <v>187</v>
      </c>
      <c r="F73" s="119">
        <v>1</v>
      </c>
      <c r="G73" s="120" t="s">
        <v>187</v>
      </c>
      <c r="H73" s="119">
        <v>1</v>
      </c>
      <c r="I73" s="138">
        <v>5</v>
      </c>
      <c r="J73" s="349"/>
      <c r="K73" s="75"/>
      <c r="L73" s="75"/>
    </row>
    <row r="74" spans="1:12" ht="15.75" x14ac:dyDescent="0.2">
      <c r="A74" s="75"/>
      <c r="B74" s="75"/>
      <c r="C74" s="118" t="s">
        <v>198</v>
      </c>
      <c r="D74" s="119">
        <v>1</v>
      </c>
      <c r="E74" s="121" t="s">
        <v>181</v>
      </c>
      <c r="F74" s="122">
        <v>2</v>
      </c>
      <c r="G74" s="124" t="s">
        <v>174</v>
      </c>
      <c r="H74" s="125">
        <v>3</v>
      </c>
      <c r="I74" s="138">
        <v>6</v>
      </c>
      <c r="J74" s="349"/>
      <c r="K74" s="75"/>
      <c r="L74" s="75"/>
    </row>
    <row r="75" spans="1:12" ht="15.75" x14ac:dyDescent="0.2">
      <c r="A75" s="75"/>
      <c r="B75" s="75"/>
      <c r="C75" s="118" t="s">
        <v>198</v>
      </c>
      <c r="D75" s="119">
        <v>1</v>
      </c>
      <c r="E75" s="124" t="s">
        <v>174</v>
      </c>
      <c r="F75" s="125">
        <v>3</v>
      </c>
      <c r="G75" s="121" t="s">
        <v>181</v>
      </c>
      <c r="H75" s="122">
        <v>2</v>
      </c>
      <c r="I75" s="138">
        <v>6</v>
      </c>
      <c r="J75" s="349"/>
      <c r="K75" s="75"/>
      <c r="L75" s="75"/>
    </row>
    <row r="76" spans="1:12" ht="15.75" x14ac:dyDescent="0.2">
      <c r="A76" s="75"/>
      <c r="B76" s="75"/>
      <c r="C76" s="118" t="s">
        <v>198</v>
      </c>
      <c r="D76" s="119">
        <v>1</v>
      </c>
      <c r="E76" s="124" t="s">
        <v>174</v>
      </c>
      <c r="F76" s="125">
        <v>3</v>
      </c>
      <c r="G76" s="124" t="s">
        <v>174</v>
      </c>
      <c r="H76" s="125">
        <v>3</v>
      </c>
      <c r="I76" s="138">
        <v>9</v>
      </c>
      <c r="J76" s="349"/>
      <c r="K76" s="75"/>
      <c r="L76" s="75"/>
    </row>
    <row r="77" spans="1:12" ht="15.75" x14ac:dyDescent="0.2">
      <c r="A77" s="75"/>
      <c r="B77" s="75"/>
      <c r="C77" s="139" t="s">
        <v>201</v>
      </c>
      <c r="D77" s="125">
        <v>5</v>
      </c>
      <c r="E77" s="120" t="s">
        <v>187</v>
      </c>
      <c r="F77" s="119">
        <v>1</v>
      </c>
      <c r="G77" s="121" t="s">
        <v>181</v>
      </c>
      <c r="H77" s="122">
        <v>2</v>
      </c>
      <c r="I77" s="138">
        <v>10</v>
      </c>
      <c r="J77" s="349"/>
      <c r="K77" s="75"/>
      <c r="L77" s="75"/>
    </row>
    <row r="78" spans="1:12" ht="16.5" thickBot="1" x14ac:dyDescent="0.25">
      <c r="A78" s="75"/>
      <c r="B78" s="75"/>
      <c r="C78" s="140" t="s">
        <v>201</v>
      </c>
      <c r="D78" s="141">
        <v>5</v>
      </c>
      <c r="E78" s="129" t="s">
        <v>199</v>
      </c>
      <c r="F78" s="130">
        <v>2</v>
      </c>
      <c r="G78" s="142" t="s">
        <v>187</v>
      </c>
      <c r="H78" s="128">
        <v>1</v>
      </c>
      <c r="I78" s="143">
        <v>10</v>
      </c>
      <c r="J78" s="350"/>
      <c r="K78" s="75"/>
      <c r="L78" s="75"/>
    </row>
    <row r="79" spans="1:12" ht="15.75" x14ac:dyDescent="0.2">
      <c r="A79" s="75"/>
      <c r="B79" s="75"/>
      <c r="C79" s="144" t="s">
        <v>200</v>
      </c>
      <c r="D79" s="145">
        <v>3</v>
      </c>
      <c r="E79" s="146" t="s">
        <v>181</v>
      </c>
      <c r="F79" s="145">
        <v>2</v>
      </c>
      <c r="G79" s="146" t="s">
        <v>181</v>
      </c>
      <c r="H79" s="145">
        <v>2</v>
      </c>
      <c r="I79" s="147">
        <v>12</v>
      </c>
      <c r="J79" s="351" t="s">
        <v>174</v>
      </c>
      <c r="K79" s="75"/>
      <c r="L79" s="75"/>
    </row>
    <row r="80" spans="1:12" ht="15.75" x14ac:dyDescent="0.2">
      <c r="A80" s="75"/>
      <c r="B80" s="75"/>
      <c r="C80" s="126" t="s">
        <v>200</v>
      </c>
      <c r="D80" s="122">
        <v>3</v>
      </c>
      <c r="E80" s="121" t="s">
        <v>181</v>
      </c>
      <c r="F80" s="122">
        <v>2</v>
      </c>
      <c r="G80" s="124" t="s">
        <v>174</v>
      </c>
      <c r="H80" s="125">
        <v>3</v>
      </c>
      <c r="I80" s="148">
        <v>18</v>
      </c>
      <c r="J80" s="349"/>
      <c r="K80" s="75"/>
      <c r="L80" s="75"/>
    </row>
    <row r="81" spans="1:12" ht="15.75" x14ac:dyDescent="0.2">
      <c r="A81" s="75"/>
      <c r="B81" s="75"/>
      <c r="C81" s="126" t="s">
        <v>200</v>
      </c>
      <c r="D81" s="122">
        <v>3</v>
      </c>
      <c r="E81" s="124" t="s">
        <v>174</v>
      </c>
      <c r="F81" s="125">
        <v>3</v>
      </c>
      <c r="G81" s="121" t="s">
        <v>181</v>
      </c>
      <c r="H81" s="122">
        <v>2</v>
      </c>
      <c r="I81" s="148">
        <v>18</v>
      </c>
      <c r="J81" s="349"/>
      <c r="K81" s="75"/>
      <c r="L81" s="75"/>
    </row>
    <row r="82" spans="1:12" ht="15.75" x14ac:dyDescent="0.2">
      <c r="A82" s="75"/>
      <c r="B82" s="75"/>
      <c r="C82" s="126" t="s">
        <v>200</v>
      </c>
      <c r="D82" s="122">
        <v>3</v>
      </c>
      <c r="E82" s="124" t="s">
        <v>174</v>
      </c>
      <c r="F82" s="125">
        <v>3</v>
      </c>
      <c r="G82" s="124" t="s">
        <v>174</v>
      </c>
      <c r="H82" s="125">
        <v>3</v>
      </c>
      <c r="I82" s="148">
        <v>27</v>
      </c>
      <c r="J82" s="349"/>
      <c r="K82" s="75"/>
      <c r="L82" s="75"/>
    </row>
    <row r="83" spans="1:12" ht="15.75" x14ac:dyDescent="0.2">
      <c r="A83" s="75"/>
      <c r="B83" s="75"/>
      <c r="C83" s="139" t="s">
        <v>201</v>
      </c>
      <c r="D83" s="125">
        <v>5</v>
      </c>
      <c r="E83" s="120" t="s">
        <v>187</v>
      </c>
      <c r="F83" s="119">
        <v>1</v>
      </c>
      <c r="G83" s="124" t="s">
        <v>174</v>
      </c>
      <c r="H83" s="125">
        <v>3</v>
      </c>
      <c r="I83" s="148">
        <v>15</v>
      </c>
      <c r="J83" s="349"/>
      <c r="K83" s="75"/>
      <c r="L83" s="75"/>
    </row>
    <row r="84" spans="1:12" ht="15.75" x14ac:dyDescent="0.2">
      <c r="A84" s="75"/>
      <c r="B84" s="75"/>
      <c r="C84" s="139" t="s">
        <v>201</v>
      </c>
      <c r="D84" s="125">
        <v>5</v>
      </c>
      <c r="E84" s="124" t="s">
        <v>174</v>
      </c>
      <c r="F84" s="125">
        <v>3</v>
      </c>
      <c r="G84" s="120" t="s">
        <v>187</v>
      </c>
      <c r="H84" s="119">
        <v>1</v>
      </c>
      <c r="I84" s="148">
        <v>15</v>
      </c>
      <c r="J84" s="349"/>
      <c r="K84" s="75"/>
      <c r="L84" s="75"/>
    </row>
    <row r="85" spans="1:12" ht="15.75" x14ac:dyDescent="0.2">
      <c r="A85" s="75"/>
      <c r="B85" s="75"/>
      <c r="C85" s="139" t="s">
        <v>201</v>
      </c>
      <c r="D85" s="125">
        <v>5</v>
      </c>
      <c r="E85" s="121" t="s">
        <v>181</v>
      </c>
      <c r="F85" s="122">
        <v>2</v>
      </c>
      <c r="G85" s="121" t="s">
        <v>181</v>
      </c>
      <c r="H85" s="122">
        <v>2</v>
      </c>
      <c r="I85" s="148">
        <v>20</v>
      </c>
      <c r="J85" s="349"/>
      <c r="K85" s="75"/>
      <c r="L85" s="75"/>
    </row>
    <row r="86" spans="1:12" ht="15.75" x14ac:dyDescent="0.2">
      <c r="A86" s="75"/>
      <c r="B86" s="75"/>
      <c r="C86" s="139" t="s">
        <v>201</v>
      </c>
      <c r="D86" s="125">
        <v>5</v>
      </c>
      <c r="E86" s="121" t="s">
        <v>181</v>
      </c>
      <c r="F86" s="122">
        <v>2</v>
      </c>
      <c r="G86" s="124" t="s">
        <v>174</v>
      </c>
      <c r="H86" s="125">
        <v>3</v>
      </c>
      <c r="I86" s="148">
        <v>30</v>
      </c>
      <c r="J86" s="349"/>
      <c r="K86" s="75"/>
      <c r="L86" s="75"/>
    </row>
    <row r="87" spans="1:12" ht="15.75" x14ac:dyDescent="0.2">
      <c r="A87" s="75"/>
      <c r="B87" s="75"/>
      <c r="C87" s="139" t="s">
        <v>201</v>
      </c>
      <c r="D87" s="125">
        <v>5</v>
      </c>
      <c r="E87" s="124" t="s">
        <v>174</v>
      </c>
      <c r="F87" s="125">
        <v>3</v>
      </c>
      <c r="G87" s="121" t="s">
        <v>181</v>
      </c>
      <c r="H87" s="122">
        <v>2</v>
      </c>
      <c r="I87" s="148">
        <v>30</v>
      </c>
      <c r="J87" s="349"/>
      <c r="K87" s="75"/>
      <c r="L87" s="75"/>
    </row>
    <row r="88" spans="1:12" ht="16.5" thickBot="1" x14ac:dyDescent="0.25">
      <c r="A88" s="75"/>
      <c r="B88" s="75"/>
      <c r="C88" s="140" t="s">
        <v>201</v>
      </c>
      <c r="D88" s="141">
        <v>5</v>
      </c>
      <c r="E88" s="149" t="s">
        <v>174</v>
      </c>
      <c r="F88" s="141">
        <v>3</v>
      </c>
      <c r="G88" s="149" t="s">
        <v>174</v>
      </c>
      <c r="H88" s="141">
        <v>3</v>
      </c>
      <c r="I88" s="150">
        <v>45</v>
      </c>
      <c r="J88" s="350"/>
      <c r="K88" s="75"/>
      <c r="L88" s="75"/>
    </row>
    <row r="89" spans="1:12" x14ac:dyDescent="0.2">
      <c r="A89" s="75"/>
      <c r="B89" s="75"/>
      <c r="C89" s="76"/>
      <c r="D89" s="76"/>
      <c r="E89" s="76"/>
      <c r="F89" s="76"/>
      <c r="G89" s="76"/>
      <c r="H89" s="76"/>
      <c r="I89" s="76"/>
      <c r="J89" s="76"/>
      <c r="K89" s="75"/>
      <c r="L89" s="75"/>
    </row>
    <row r="90" spans="1:12" x14ac:dyDescent="0.2">
      <c r="A90" s="75"/>
      <c r="B90" s="103"/>
      <c r="C90" s="103"/>
      <c r="D90" s="103"/>
      <c r="E90" s="103"/>
      <c r="F90" s="103"/>
      <c r="G90" s="103"/>
      <c r="H90" s="103"/>
      <c r="I90" s="76"/>
      <c r="J90" s="76"/>
      <c r="K90" s="75"/>
      <c r="L90" s="75"/>
    </row>
    <row r="91" spans="1:12" x14ac:dyDescent="0.2">
      <c r="A91" s="75"/>
      <c r="B91" s="103"/>
      <c r="C91" s="103"/>
      <c r="D91" s="103"/>
      <c r="E91" s="103"/>
      <c r="F91" s="103"/>
      <c r="G91" s="103"/>
      <c r="H91" s="103"/>
      <c r="I91" s="76"/>
      <c r="J91" s="76"/>
      <c r="K91" s="75"/>
      <c r="L91" s="75"/>
    </row>
    <row r="92" spans="1:12" ht="15.75" x14ac:dyDescent="0.2">
      <c r="A92" s="75"/>
      <c r="B92" s="103"/>
      <c r="C92" s="352"/>
      <c r="D92" s="352"/>
      <c r="E92" s="352"/>
      <c r="F92" s="352"/>
      <c r="G92" s="352"/>
      <c r="H92" s="352"/>
      <c r="I92" s="104"/>
      <c r="J92" s="104"/>
      <c r="K92" s="105"/>
      <c r="L92" s="105"/>
    </row>
    <row r="93" spans="1:12" x14ac:dyDescent="0.2">
      <c r="A93" s="75"/>
      <c r="B93" s="103"/>
      <c r="C93" s="103"/>
      <c r="D93" s="103"/>
      <c r="E93" s="103"/>
      <c r="F93" s="103"/>
      <c r="G93" s="103"/>
      <c r="H93" s="352"/>
      <c r="I93" s="76"/>
      <c r="J93" s="76"/>
      <c r="K93" s="75"/>
      <c r="L93" s="75"/>
    </row>
    <row r="94" spans="1:12" x14ac:dyDescent="0.2">
      <c r="A94" s="75"/>
      <c r="B94" s="103"/>
      <c r="C94" s="103"/>
      <c r="D94" s="103"/>
      <c r="E94" s="103"/>
      <c r="F94" s="103"/>
      <c r="G94" s="103"/>
      <c r="H94" s="352"/>
      <c r="I94" s="76"/>
      <c r="J94" s="76"/>
      <c r="K94" s="75"/>
      <c r="L94" s="75"/>
    </row>
    <row r="95" spans="1:12" x14ac:dyDescent="0.2">
      <c r="A95" s="75"/>
      <c r="B95" s="103"/>
      <c r="C95" s="103"/>
      <c r="D95" s="103"/>
      <c r="E95" s="103"/>
      <c r="F95" s="103"/>
      <c r="G95" s="103"/>
      <c r="H95" s="352"/>
      <c r="I95" s="76"/>
      <c r="J95" s="76"/>
      <c r="K95" s="75"/>
      <c r="L95" s="75"/>
    </row>
    <row r="96" spans="1:12" x14ac:dyDescent="0.2">
      <c r="A96" s="75"/>
      <c r="B96" s="103"/>
      <c r="C96" s="103"/>
      <c r="D96" s="103"/>
      <c r="E96" s="103"/>
      <c r="F96" s="103"/>
      <c r="G96" s="103"/>
      <c r="H96" s="103"/>
      <c r="I96" s="76"/>
      <c r="J96" s="76"/>
      <c r="K96" s="75"/>
      <c r="L96" s="75"/>
    </row>
    <row r="97" spans="1:12" x14ac:dyDescent="0.2">
      <c r="A97" s="75"/>
      <c r="B97" s="103"/>
      <c r="C97" s="103"/>
      <c r="D97" s="103"/>
      <c r="E97" s="103"/>
      <c r="F97" s="103"/>
      <c r="G97" s="103"/>
      <c r="H97" s="103"/>
      <c r="I97" s="76"/>
      <c r="J97" s="75"/>
      <c r="K97" s="76"/>
      <c r="L97" s="75"/>
    </row>
    <row r="98" spans="1:12" x14ac:dyDescent="0.2">
      <c r="A98" s="75"/>
      <c r="B98" s="103"/>
      <c r="C98" s="352"/>
      <c r="D98" s="352"/>
      <c r="E98" s="352"/>
      <c r="F98" s="103"/>
      <c r="G98" s="103"/>
      <c r="H98" s="103"/>
      <c r="I98" s="76"/>
      <c r="J98" s="76"/>
      <c r="K98" s="75"/>
      <c r="L98" s="75"/>
    </row>
    <row r="99" spans="1:12" x14ac:dyDescent="0.2">
      <c r="A99" s="75"/>
      <c r="B99" s="103"/>
      <c r="C99" s="103"/>
      <c r="D99" s="103"/>
      <c r="E99" s="103"/>
      <c r="F99" s="103"/>
      <c r="G99" s="103"/>
      <c r="H99" s="103"/>
      <c r="I99" s="76"/>
      <c r="J99" s="76"/>
      <c r="K99" s="75"/>
      <c r="L99" s="75"/>
    </row>
    <row r="100" spans="1:12" x14ac:dyDescent="0.2">
      <c r="A100" s="75"/>
      <c r="B100" s="75"/>
      <c r="C100" s="76"/>
      <c r="D100" s="76"/>
      <c r="E100" s="76"/>
      <c r="F100" s="76"/>
      <c r="G100" s="76"/>
      <c r="H100" s="76"/>
      <c r="I100" s="76"/>
      <c r="J100" s="76"/>
      <c r="K100" s="75"/>
      <c r="L100" s="75"/>
    </row>
    <row r="101" spans="1:12" x14ac:dyDescent="0.2">
      <c r="A101" s="75"/>
      <c r="B101" s="103"/>
      <c r="C101" s="103"/>
      <c r="D101" s="103"/>
      <c r="E101" s="103"/>
      <c r="F101" s="103"/>
      <c r="G101" s="103"/>
      <c r="H101" s="103"/>
      <c r="I101" s="103"/>
      <c r="J101" s="103"/>
      <c r="K101" s="75"/>
      <c r="L101" s="75"/>
    </row>
    <row r="102" spans="1:12" x14ac:dyDescent="0.2">
      <c r="A102" s="75"/>
      <c r="B102" s="103"/>
      <c r="C102" s="352"/>
      <c r="D102" s="352"/>
      <c r="E102" s="352"/>
      <c r="F102" s="352"/>
      <c r="G102" s="352"/>
      <c r="H102" s="352"/>
      <c r="I102" s="103"/>
      <c r="J102" s="103"/>
      <c r="K102" s="75"/>
      <c r="L102" s="75"/>
    </row>
    <row r="103" spans="1:12" x14ac:dyDescent="0.2">
      <c r="A103" s="75"/>
      <c r="B103" s="103"/>
      <c r="C103" s="103"/>
      <c r="D103" s="103"/>
      <c r="E103" s="103"/>
      <c r="F103" s="103"/>
      <c r="G103" s="103"/>
      <c r="H103" s="352"/>
      <c r="I103" s="103"/>
      <c r="J103" s="103"/>
      <c r="K103" s="75"/>
      <c r="L103" s="75"/>
    </row>
    <row r="104" spans="1:12" x14ac:dyDescent="0.2">
      <c r="A104" s="75"/>
      <c r="B104" s="103"/>
      <c r="C104" s="103"/>
      <c r="D104" s="103"/>
      <c r="E104" s="103"/>
      <c r="F104" s="103"/>
      <c r="G104" s="103"/>
      <c r="H104" s="352"/>
      <c r="I104" s="103"/>
      <c r="J104" s="103"/>
      <c r="K104" s="75"/>
      <c r="L104" s="75"/>
    </row>
    <row r="105" spans="1:12" x14ac:dyDescent="0.2">
      <c r="A105" s="75"/>
      <c r="B105" s="103"/>
      <c r="C105" s="103"/>
      <c r="D105" s="103"/>
      <c r="E105" s="103"/>
      <c r="F105" s="103"/>
      <c r="G105" s="103"/>
      <c r="H105" s="352"/>
      <c r="I105" s="103"/>
      <c r="J105" s="103"/>
      <c r="K105" s="75"/>
      <c r="L105" s="75"/>
    </row>
    <row r="106" spans="1:12" x14ac:dyDescent="0.2">
      <c r="A106" s="75"/>
      <c r="B106" s="103"/>
      <c r="C106" s="103"/>
      <c r="D106" s="103"/>
      <c r="E106" s="103"/>
      <c r="F106" s="103"/>
      <c r="G106" s="103"/>
      <c r="H106" s="103"/>
      <c r="I106" s="103"/>
      <c r="J106" s="103"/>
      <c r="K106" s="75"/>
      <c r="L106" s="75"/>
    </row>
    <row r="107" spans="1:12" x14ac:dyDescent="0.2">
      <c r="A107" s="75"/>
      <c r="B107" s="103"/>
      <c r="C107" s="103"/>
      <c r="D107" s="103"/>
      <c r="E107" s="103"/>
      <c r="F107" s="103"/>
      <c r="G107" s="103"/>
      <c r="H107" s="103"/>
      <c r="I107" s="103"/>
      <c r="J107" s="103"/>
      <c r="K107" s="75"/>
      <c r="L107" s="75"/>
    </row>
    <row r="108" spans="1:12" x14ac:dyDescent="0.2">
      <c r="A108" s="75"/>
      <c r="B108" s="103"/>
      <c r="C108" s="352"/>
      <c r="D108" s="352"/>
      <c r="E108" s="352"/>
      <c r="F108" s="103"/>
      <c r="G108" s="103"/>
      <c r="H108" s="103"/>
      <c r="I108" s="103"/>
      <c r="J108" s="103"/>
      <c r="K108" s="75"/>
      <c r="L108" s="75"/>
    </row>
    <row r="109" spans="1:12" x14ac:dyDescent="0.2">
      <c r="A109" s="75"/>
      <c r="B109" s="103"/>
      <c r="C109" s="103"/>
      <c r="D109" s="103"/>
      <c r="E109" s="103"/>
      <c r="F109" s="103"/>
      <c r="G109" s="103"/>
      <c r="H109" s="103"/>
      <c r="I109" s="103"/>
      <c r="J109" s="103"/>
      <c r="K109" s="75"/>
      <c r="L109" s="75"/>
    </row>
    <row r="110" spans="1:12" x14ac:dyDescent="0.2">
      <c r="A110" s="75"/>
      <c r="B110" s="103"/>
      <c r="C110" s="352"/>
      <c r="D110" s="352"/>
      <c r="E110" s="352"/>
      <c r="F110" s="352"/>
      <c r="G110" s="352"/>
      <c r="H110" s="352"/>
      <c r="I110" s="103"/>
      <c r="J110" s="103"/>
      <c r="K110" s="75"/>
      <c r="L110" s="75"/>
    </row>
    <row r="111" spans="1:12" x14ac:dyDescent="0.2">
      <c r="A111" s="75"/>
      <c r="B111" s="103"/>
      <c r="C111" s="103"/>
      <c r="D111" s="103"/>
      <c r="E111" s="103"/>
      <c r="F111" s="103"/>
      <c r="G111" s="103"/>
      <c r="H111" s="103"/>
      <c r="I111" s="103"/>
      <c r="J111" s="103"/>
      <c r="K111" s="75"/>
      <c r="L111" s="75"/>
    </row>
    <row r="112" spans="1:12" x14ac:dyDescent="0.2">
      <c r="A112" s="75"/>
      <c r="B112" s="103"/>
      <c r="C112" s="352"/>
      <c r="D112" s="352"/>
      <c r="E112" s="352"/>
      <c r="F112" s="352"/>
      <c r="G112" s="352"/>
      <c r="H112" s="352"/>
      <c r="I112" s="352"/>
      <c r="J112" s="103"/>
      <c r="K112" s="75"/>
      <c r="L112" s="75"/>
    </row>
    <row r="113" spans="1:12" x14ac:dyDescent="0.2">
      <c r="A113" s="75"/>
      <c r="B113" s="103"/>
      <c r="C113" s="103"/>
      <c r="D113" s="103"/>
      <c r="E113" s="103"/>
      <c r="F113" s="103"/>
      <c r="G113" s="103"/>
      <c r="H113" s="103"/>
      <c r="I113" s="352"/>
      <c r="J113" s="103"/>
      <c r="K113" s="75"/>
      <c r="L113" s="75"/>
    </row>
    <row r="114" spans="1:12" x14ac:dyDescent="0.2">
      <c r="A114" s="75"/>
      <c r="B114" s="103"/>
      <c r="C114" s="103"/>
      <c r="D114" s="103"/>
      <c r="E114" s="103"/>
      <c r="F114" s="103"/>
      <c r="G114" s="103"/>
      <c r="H114" s="103"/>
      <c r="I114" s="352"/>
      <c r="J114" s="103"/>
      <c r="K114" s="75"/>
      <c r="L114" s="75"/>
    </row>
    <row r="115" spans="1:12" x14ac:dyDescent="0.2">
      <c r="A115" s="75"/>
      <c r="B115" s="103"/>
      <c r="C115" s="103"/>
      <c r="D115" s="103"/>
      <c r="E115" s="103"/>
      <c r="F115" s="103"/>
      <c r="G115" s="103"/>
      <c r="H115" s="103"/>
      <c r="I115" s="352"/>
      <c r="J115" s="103"/>
      <c r="K115" s="75"/>
      <c r="L115" s="75"/>
    </row>
    <row r="116" spans="1:12" x14ac:dyDescent="0.2">
      <c r="A116" s="75"/>
      <c r="B116" s="103"/>
      <c r="C116" s="103"/>
      <c r="D116" s="103"/>
      <c r="E116" s="103"/>
      <c r="F116" s="103"/>
      <c r="G116" s="103"/>
      <c r="H116" s="103"/>
      <c r="I116" s="352"/>
      <c r="J116" s="103"/>
      <c r="K116" s="75"/>
      <c r="L116" s="75"/>
    </row>
    <row r="117" spans="1:12" x14ac:dyDescent="0.2">
      <c r="A117" s="75"/>
      <c r="B117" s="103"/>
      <c r="C117" s="103"/>
      <c r="D117" s="103"/>
      <c r="E117" s="103"/>
      <c r="F117" s="103"/>
      <c r="G117" s="103"/>
      <c r="H117" s="103"/>
      <c r="I117" s="352"/>
      <c r="J117" s="103"/>
      <c r="K117" s="75"/>
      <c r="L117" s="75"/>
    </row>
    <row r="118" spans="1:12" x14ac:dyDescent="0.2">
      <c r="A118" s="75"/>
      <c r="B118" s="103"/>
      <c r="C118" s="103"/>
      <c r="D118" s="103"/>
      <c r="E118" s="103"/>
      <c r="F118" s="103"/>
      <c r="G118" s="103"/>
      <c r="H118" s="103"/>
      <c r="I118" s="352"/>
      <c r="J118" s="103"/>
      <c r="K118" s="75"/>
      <c r="L118" s="75"/>
    </row>
    <row r="119" spans="1:12" x14ac:dyDescent="0.2">
      <c r="A119" s="75"/>
      <c r="B119" s="103"/>
      <c r="C119" s="103"/>
      <c r="D119" s="103"/>
      <c r="E119" s="103"/>
      <c r="F119" s="103"/>
      <c r="G119" s="103"/>
      <c r="H119" s="103"/>
      <c r="I119" s="103"/>
      <c r="J119" s="103"/>
      <c r="K119" s="75"/>
      <c r="L119" s="75"/>
    </row>
    <row r="120" spans="1:12" x14ac:dyDescent="0.2">
      <c r="A120" s="75"/>
      <c r="B120" s="103"/>
      <c r="C120" s="103"/>
      <c r="D120" s="103"/>
      <c r="E120" s="103"/>
      <c r="F120" s="103"/>
      <c r="G120" s="103"/>
      <c r="H120" s="103"/>
      <c r="I120" s="103"/>
      <c r="J120" s="103"/>
      <c r="K120" s="75"/>
      <c r="L120" s="75"/>
    </row>
    <row r="121" spans="1:12" x14ac:dyDescent="0.2">
      <c r="A121" s="75"/>
      <c r="B121" s="103"/>
      <c r="C121" s="103"/>
      <c r="D121" s="352"/>
      <c r="E121" s="352"/>
      <c r="F121" s="352"/>
      <c r="G121" s="352"/>
      <c r="H121" s="352"/>
      <c r="I121" s="103"/>
      <c r="J121" s="103"/>
      <c r="K121" s="75"/>
      <c r="L121" s="75"/>
    </row>
    <row r="122" spans="1:12" x14ac:dyDescent="0.2">
      <c r="A122" s="75"/>
      <c r="B122" s="103"/>
      <c r="C122" s="103"/>
      <c r="D122" s="103"/>
      <c r="E122" s="103"/>
      <c r="F122" s="103"/>
      <c r="G122" s="103"/>
      <c r="H122" s="103"/>
      <c r="I122" s="103"/>
      <c r="J122" s="103"/>
      <c r="K122" s="75"/>
      <c r="L122" s="75"/>
    </row>
    <row r="123" spans="1:12" x14ac:dyDescent="0.2">
      <c r="A123" s="75"/>
      <c r="B123" s="103"/>
      <c r="C123" s="103"/>
      <c r="D123" s="103"/>
      <c r="E123" s="103"/>
      <c r="F123" s="103"/>
      <c r="G123" s="103"/>
      <c r="H123" s="103"/>
      <c r="I123" s="103"/>
      <c r="J123" s="103"/>
      <c r="K123" s="75"/>
      <c r="L123" s="75"/>
    </row>
    <row r="124" spans="1:12" x14ac:dyDescent="0.2">
      <c r="A124" s="75"/>
      <c r="B124" s="103"/>
      <c r="C124" s="352"/>
      <c r="D124" s="352"/>
      <c r="E124" s="352"/>
      <c r="F124" s="352"/>
      <c r="G124" s="352"/>
      <c r="H124" s="352"/>
      <c r="I124" s="352"/>
      <c r="J124" s="103"/>
      <c r="K124" s="75"/>
      <c r="L124" s="75"/>
    </row>
    <row r="125" spans="1:12" x14ac:dyDescent="0.2">
      <c r="A125" s="75"/>
      <c r="B125" s="103"/>
      <c r="C125" s="352"/>
      <c r="D125" s="352"/>
      <c r="E125" s="352"/>
      <c r="F125" s="352"/>
      <c r="G125" s="352"/>
      <c r="H125" s="352"/>
      <c r="I125" s="352"/>
      <c r="J125" s="103"/>
      <c r="K125" s="75"/>
      <c r="L125" s="75"/>
    </row>
    <row r="126" spans="1:12" x14ac:dyDescent="0.2">
      <c r="A126" s="75"/>
      <c r="B126" s="103"/>
      <c r="C126" s="352"/>
      <c r="D126" s="352"/>
      <c r="E126" s="352"/>
      <c r="F126" s="352"/>
      <c r="G126" s="352"/>
      <c r="H126" s="352"/>
      <c r="I126" s="352"/>
      <c r="J126" s="103"/>
      <c r="K126" s="75"/>
      <c r="L126" s="75"/>
    </row>
    <row r="127" spans="1:12" x14ac:dyDescent="0.2">
      <c r="A127" s="75"/>
      <c r="B127" s="103"/>
      <c r="C127" s="352"/>
      <c r="D127" s="352"/>
      <c r="E127" s="352"/>
      <c r="F127" s="352"/>
      <c r="G127" s="352"/>
      <c r="H127" s="352"/>
      <c r="I127" s="352"/>
      <c r="J127" s="103"/>
      <c r="K127" s="75"/>
      <c r="L127" s="75"/>
    </row>
    <row r="128" spans="1:12" x14ac:dyDescent="0.2">
      <c r="A128" s="75"/>
      <c r="B128" s="103"/>
      <c r="C128" s="352"/>
      <c r="D128" s="352"/>
      <c r="E128" s="352"/>
      <c r="F128" s="352"/>
      <c r="G128" s="352"/>
      <c r="H128" s="352"/>
      <c r="I128" s="352"/>
      <c r="J128" s="103"/>
      <c r="K128" s="75"/>
      <c r="L128" s="75"/>
    </row>
    <row r="129" spans="1:12" x14ac:dyDescent="0.2">
      <c r="A129" s="75"/>
      <c r="B129" s="103"/>
      <c r="C129" s="352"/>
      <c r="D129" s="352"/>
      <c r="E129" s="352"/>
      <c r="F129" s="352"/>
      <c r="G129" s="352"/>
      <c r="H129" s="352"/>
      <c r="I129" s="352"/>
      <c r="J129" s="103"/>
      <c r="K129" s="75"/>
      <c r="L129" s="75"/>
    </row>
    <row r="130" spans="1:12" x14ac:dyDescent="0.2">
      <c r="A130" s="75"/>
      <c r="B130" s="103"/>
      <c r="C130" s="352"/>
      <c r="D130" s="352"/>
      <c r="E130" s="352"/>
      <c r="F130" s="352"/>
      <c r="G130" s="352"/>
      <c r="H130" s="352"/>
      <c r="I130" s="352"/>
      <c r="J130" s="103"/>
      <c r="K130" s="75"/>
      <c r="L130" s="75"/>
    </row>
    <row r="131" spans="1:12" x14ac:dyDescent="0.2">
      <c r="A131" s="75"/>
      <c r="B131" s="103"/>
      <c r="C131" s="352"/>
      <c r="D131" s="352"/>
      <c r="E131" s="352"/>
      <c r="F131" s="352"/>
      <c r="G131" s="352"/>
      <c r="H131" s="352"/>
      <c r="I131" s="352"/>
      <c r="J131" s="103"/>
      <c r="K131" s="75"/>
      <c r="L131" s="75"/>
    </row>
    <row r="132" spans="1:12" x14ac:dyDescent="0.2">
      <c r="A132" s="75"/>
      <c r="B132" s="103"/>
      <c r="C132" s="352"/>
      <c r="D132" s="352"/>
      <c r="E132" s="352"/>
      <c r="F132" s="352"/>
      <c r="G132" s="352"/>
      <c r="H132" s="352"/>
      <c r="I132" s="352"/>
      <c r="J132" s="103"/>
      <c r="K132" s="75"/>
      <c r="L132" s="75"/>
    </row>
    <row r="133" spans="1:12" x14ac:dyDescent="0.2">
      <c r="A133" s="75"/>
      <c r="B133" s="103"/>
      <c r="C133" s="352"/>
      <c r="D133" s="352"/>
      <c r="E133" s="352"/>
      <c r="F133" s="352"/>
      <c r="G133" s="352"/>
      <c r="H133" s="352"/>
      <c r="I133" s="352"/>
      <c r="J133" s="103"/>
      <c r="K133" s="75"/>
      <c r="L133" s="75"/>
    </row>
    <row r="134" spans="1:12" x14ac:dyDescent="0.2">
      <c r="A134" s="75"/>
      <c r="B134" s="103"/>
      <c r="C134" s="352"/>
      <c r="D134" s="352"/>
      <c r="E134" s="352"/>
      <c r="F134" s="352"/>
      <c r="G134" s="352"/>
      <c r="H134" s="352"/>
      <c r="I134" s="352"/>
      <c r="J134" s="103"/>
      <c r="K134" s="75"/>
      <c r="L134" s="75"/>
    </row>
    <row r="135" spans="1:12" x14ac:dyDescent="0.2">
      <c r="A135" s="75"/>
      <c r="B135" s="103"/>
      <c r="C135" s="352"/>
      <c r="D135" s="352"/>
      <c r="E135" s="352"/>
      <c r="F135" s="352"/>
      <c r="G135" s="352"/>
      <c r="H135" s="352"/>
      <c r="I135" s="352"/>
      <c r="J135" s="103"/>
      <c r="K135" s="75"/>
      <c r="L135" s="75"/>
    </row>
    <row r="136" spans="1:12" x14ac:dyDescent="0.2">
      <c r="A136" s="75"/>
      <c r="B136" s="103"/>
      <c r="C136" s="352"/>
      <c r="D136" s="352"/>
      <c r="E136" s="352"/>
      <c r="F136" s="352"/>
      <c r="G136" s="352"/>
      <c r="H136" s="352"/>
      <c r="I136" s="352"/>
      <c r="J136" s="103"/>
      <c r="K136" s="75"/>
      <c r="L136" s="75"/>
    </row>
    <row r="137" spans="1:12" x14ac:dyDescent="0.2">
      <c r="A137" s="75"/>
      <c r="B137" s="103"/>
      <c r="C137" s="352"/>
      <c r="D137" s="352"/>
      <c r="E137" s="352"/>
      <c r="F137" s="352"/>
      <c r="G137" s="352"/>
      <c r="H137" s="352"/>
      <c r="I137" s="352"/>
      <c r="J137" s="103"/>
      <c r="K137" s="75"/>
      <c r="L137" s="75"/>
    </row>
    <row r="138" spans="1:12" x14ac:dyDescent="0.2">
      <c r="A138" s="75"/>
      <c r="B138" s="103"/>
      <c r="C138" s="352"/>
      <c r="D138" s="352"/>
      <c r="E138" s="352"/>
      <c r="F138" s="352"/>
      <c r="G138" s="352"/>
      <c r="H138" s="352"/>
      <c r="I138" s="352"/>
      <c r="J138" s="103"/>
      <c r="K138" s="75"/>
      <c r="L138" s="75"/>
    </row>
    <row r="139" spans="1:12" x14ac:dyDescent="0.2">
      <c r="A139" s="75"/>
      <c r="B139" s="103"/>
      <c r="C139" s="352"/>
      <c r="D139" s="352"/>
      <c r="E139" s="352"/>
      <c r="F139" s="352"/>
      <c r="G139" s="352"/>
      <c r="H139" s="352"/>
      <c r="I139" s="352"/>
      <c r="J139" s="103"/>
      <c r="K139" s="75"/>
      <c r="L139" s="75"/>
    </row>
    <row r="140" spans="1:12" x14ac:dyDescent="0.2">
      <c r="A140" s="75"/>
      <c r="B140" s="103"/>
      <c r="C140" s="352"/>
      <c r="D140" s="352"/>
      <c r="E140" s="352"/>
      <c r="F140" s="352"/>
      <c r="G140" s="352"/>
      <c r="H140" s="352"/>
      <c r="I140" s="352"/>
      <c r="J140" s="103"/>
      <c r="K140" s="75"/>
      <c r="L140" s="75"/>
    </row>
    <row r="141" spans="1:12" x14ac:dyDescent="0.2">
      <c r="A141" s="75"/>
      <c r="B141" s="103"/>
      <c r="C141" s="352"/>
      <c r="D141" s="352"/>
      <c r="E141" s="352"/>
      <c r="F141" s="352"/>
      <c r="G141" s="352"/>
      <c r="H141" s="352"/>
      <c r="I141" s="352"/>
      <c r="J141" s="103"/>
      <c r="K141" s="75"/>
      <c r="L141" s="75"/>
    </row>
    <row r="142" spans="1:12" x14ac:dyDescent="0.2">
      <c r="A142" s="75"/>
      <c r="B142" s="103"/>
      <c r="C142" s="352"/>
      <c r="D142" s="352"/>
      <c r="E142" s="352"/>
      <c r="F142" s="352"/>
      <c r="G142" s="352"/>
      <c r="H142" s="352"/>
      <c r="I142" s="352"/>
      <c r="J142" s="103"/>
      <c r="K142" s="75"/>
      <c r="L142" s="75"/>
    </row>
    <row r="143" spans="1:12" x14ac:dyDescent="0.2">
      <c r="A143" s="75"/>
      <c r="B143" s="103"/>
      <c r="C143" s="352"/>
      <c r="D143" s="352"/>
      <c r="E143" s="352"/>
      <c r="F143" s="352"/>
      <c r="G143" s="352"/>
      <c r="H143" s="352"/>
      <c r="I143" s="352"/>
      <c r="J143" s="103"/>
      <c r="K143" s="75"/>
      <c r="L143" s="75"/>
    </row>
    <row r="144" spans="1:12" x14ac:dyDescent="0.2">
      <c r="A144" s="75"/>
      <c r="B144" s="103"/>
      <c r="C144" s="352"/>
      <c r="D144" s="352"/>
      <c r="E144" s="352"/>
      <c r="F144" s="352"/>
      <c r="G144" s="352"/>
      <c r="H144" s="352"/>
      <c r="I144" s="352"/>
      <c r="J144" s="103"/>
      <c r="K144" s="75"/>
      <c r="L144" s="75"/>
    </row>
    <row r="145" spans="1:12" x14ac:dyDescent="0.2">
      <c r="A145" s="75"/>
      <c r="B145" s="103"/>
      <c r="C145" s="103"/>
      <c r="D145" s="103"/>
      <c r="E145" s="103"/>
      <c r="F145" s="103"/>
      <c r="G145" s="103"/>
      <c r="H145" s="103"/>
      <c r="I145" s="103"/>
      <c r="J145" s="103"/>
      <c r="K145" s="75"/>
      <c r="L145" s="75"/>
    </row>
    <row r="146" spans="1:12" x14ac:dyDescent="0.2">
      <c r="A146" s="75"/>
      <c r="B146" s="103"/>
      <c r="C146" s="103"/>
      <c r="D146" s="103"/>
      <c r="E146" s="103"/>
      <c r="F146" s="103"/>
      <c r="G146" s="103"/>
      <c r="H146" s="103"/>
      <c r="I146" s="103"/>
      <c r="J146" s="103"/>
      <c r="K146" s="75"/>
      <c r="L146" s="75"/>
    </row>
    <row r="147" spans="1:12" x14ac:dyDescent="0.2">
      <c r="A147" s="75"/>
      <c r="B147" s="75"/>
      <c r="C147" s="76"/>
      <c r="D147" s="76"/>
      <c r="E147" s="76"/>
      <c r="F147" s="76"/>
      <c r="G147" s="76"/>
      <c r="H147" s="76"/>
      <c r="I147" s="76"/>
      <c r="J147" s="76"/>
      <c r="K147" s="75"/>
      <c r="L147" s="75"/>
    </row>
    <row r="148" spans="1:12" x14ac:dyDescent="0.2">
      <c r="A148" s="75"/>
      <c r="B148" s="75"/>
      <c r="C148" s="76"/>
      <c r="D148" s="76"/>
      <c r="E148" s="76"/>
      <c r="F148" s="76"/>
      <c r="G148" s="76"/>
      <c r="H148" s="76"/>
      <c r="I148" s="76"/>
      <c r="J148" s="76"/>
      <c r="K148" s="75"/>
      <c r="L148" s="75"/>
    </row>
    <row r="149" spans="1:12" x14ac:dyDescent="0.2">
      <c r="A149" s="75"/>
      <c r="B149" s="75"/>
      <c r="C149" s="76"/>
      <c r="D149" s="76"/>
      <c r="E149" s="76"/>
      <c r="F149" s="76"/>
      <c r="G149" s="76"/>
      <c r="H149" s="76"/>
      <c r="I149" s="76"/>
      <c r="J149" s="76"/>
      <c r="K149" s="75"/>
      <c r="L149" s="75"/>
    </row>
    <row r="150" spans="1:12" x14ac:dyDescent="0.2">
      <c r="A150" s="75"/>
      <c r="B150" s="75"/>
      <c r="C150" s="76"/>
      <c r="D150" s="76"/>
      <c r="E150" s="76"/>
      <c r="F150" s="76"/>
      <c r="G150" s="76"/>
      <c r="H150" s="76"/>
      <c r="I150" s="76"/>
      <c r="J150" s="76"/>
      <c r="K150" s="75"/>
      <c r="L150" s="75"/>
    </row>
    <row r="151" spans="1:12" x14ac:dyDescent="0.2">
      <c r="A151" s="75"/>
      <c r="B151" s="75"/>
      <c r="C151" s="76"/>
      <c r="D151" s="76"/>
      <c r="E151" s="76"/>
      <c r="F151" s="76"/>
      <c r="G151" s="76"/>
      <c r="H151" s="76"/>
      <c r="I151" s="76"/>
      <c r="J151" s="76"/>
      <c r="K151" s="75"/>
      <c r="L151" s="75"/>
    </row>
    <row r="152" spans="1:12" x14ac:dyDescent="0.2">
      <c r="A152" s="75"/>
      <c r="B152" s="75"/>
      <c r="C152" s="76"/>
      <c r="D152" s="76"/>
      <c r="E152" s="76"/>
      <c r="F152" s="76"/>
      <c r="G152" s="76"/>
      <c r="H152" s="76"/>
      <c r="I152" s="76"/>
      <c r="J152" s="76"/>
      <c r="K152" s="75"/>
      <c r="L152" s="75"/>
    </row>
    <row r="153" spans="1:12" x14ac:dyDescent="0.2">
      <c r="A153" s="75"/>
      <c r="B153" s="75"/>
      <c r="C153" s="76"/>
      <c r="D153" s="76"/>
      <c r="E153" s="76"/>
      <c r="F153" s="76"/>
      <c r="G153" s="76"/>
      <c r="H153" s="76"/>
      <c r="I153" s="76"/>
      <c r="J153" s="76"/>
      <c r="K153" s="75"/>
      <c r="L153" s="75"/>
    </row>
    <row r="154" spans="1:12" x14ac:dyDescent="0.2">
      <c r="A154" s="75"/>
      <c r="B154" s="75"/>
      <c r="C154" s="76"/>
      <c r="D154" s="76"/>
      <c r="E154" s="76"/>
      <c r="F154" s="76"/>
      <c r="G154" s="76"/>
      <c r="H154" s="76"/>
      <c r="I154" s="76"/>
      <c r="J154" s="76"/>
      <c r="K154" s="75"/>
      <c r="L154" s="75"/>
    </row>
    <row r="155" spans="1:12" x14ac:dyDescent="0.2">
      <c r="A155" s="75"/>
      <c r="B155" s="75"/>
      <c r="C155" s="76"/>
      <c r="D155" s="76"/>
      <c r="E155" s="76"/>
      <c r="F155" s="76"/>
      <c r="G155" s="76"/>
      <c r="H155" s="76"/>
      <c r="I155" s="76"/>
      <c r="J155" s="76"/>
      <c r="K155" s="75"/>
      <c r="L155" s="75"/>
    </row>
    <row r="156" spans="1:12" x14ac:dyDescent="0.2">
      <c r="A156" s="75"/>
      <c r="B156" s="75"/>
      <c r="C156" s="76"/>
      <c r="D156" s="76"/>
      <c r="E156" s="76"/>
      <c r="F156" s="76"/>
      <c r="G156" s="76"/>
      <c r="H156" s="76"/>
      <c r="I156" s="76"/>
      <c r="J156" s="76"/>
      <c r="K156" s="75"/>
      <c r="L156" s="75"/>
    </row>
    <row r="157" spans="1:12" x14ac:dyDescent="0.2">
      <c r="A157" s="75"/>
      <c r="B157" s="75"/>
      <c r="C157" s="76"/>
      <c r="D157" s="76"/>
      <c r="E157" s="76"/>
      <c r="F157" s="76"/>
      <c r="G157" s="76"/>
      <c r="H157" s="76"/>
      <c r="I157" s="76"/>
      <c r="J157" s="76"/>
      <c r="K157" s="75"/>
      <c r="L157" s="75"/>
    </row>
    <row r="158" spans="1:12" x14ac:dyDescent="0.2">
      <c r="A158" s="75"/>
      <c r="B158" s="75"/>
      <c r="C158" s="76"/>
      <c r="D158" s="76"/>
      <c r="E158" s="76"/>
      <c r="F158" s="76"/>
      <c r="G158" s="76"/>
      <c r="H158" s="76"/>
      <c r="I158" s="76"/>
      <c r="J158" s="76"/>
      <c r="K158" s="75"/>
      <c r="L158" s="75"/>
    </row>
    <row r="159" spans="1:12" x14ac:dyDescent="0.2">
      <c r="A159" s="75"/>
      <c r="B159" s="75"/>
      <c r="C159" s="76"/>
      <c r="D159" s="76"/>
      <c r="E159" s="76"/>
      <c r="F159" s="76"/>
      <c r="G159" s="76"/>
      <c r="H159" s="76"/>
      <c r="I159" s="76"/>
      <c r="J159" s="76"/>
      <c r="K159" s="75"/>
      <c r="L159" s="75"/>
    </row>
    <row r="160" spans="1:12" x14ac:dyDescent="0.2">
      <c r="A160" s="75"/>
      <c r="B160" s="75"/>
      <c r="C160" s="76"/>
      <c r="D160" s="76"/>
      <c r="E160" s="76"/>
      <c r="F160" s="76"/>
      <c r="G160" s="76"/>
      <c r="H160" s="76"/>
      <c r="I160" s="76"/>
      <c r="J160" s="76"/>
      <c r="K160" s="75"/>
      <c r="L160" s="75"/>
    </row>
    <row r="161" spans="1:12" x14ac:dyDescent="0.2">
      <c r="A161" s="75"/>
      <c r="B161" s="75"/>
      <c r="C161" s="76"/>
      <c r="D161" s="76"/>
      <c r="E161" s="76"/>
      <c r="F161" s="76"/>
      <c r="G161" s="76"/>
      <c r="H161" s="76"/>
      <c r="I161" s="76"/>
      <c r="J161" s="76"/>
      <c r="K161" s="75"/>
      <c r="L161" s="75"/>
    </row>
    <row r="162" spans="1:12" x14ac:dyDescent="0.2">
      <c r="A162" s="75"/>
      <c r="B162" s="75"/>
      <c r="C162" s="76"/>
      <c r="D162" s="76"/>
      <c r="E162" s="76"/>
      <c r="F162" s="76"/>
      <c r="G162" s="76"/>
      <c r="H162" s="76"/>
      <c r="I162" s="76"/>
      <c r="J162" s="76"/>
      <c r="K162" s="75"/>
      <c r="L162" s="75"/>
    </row>
    <row r="163" spans="1:12" x14ac:dyDescent="0.2">
      <c r="A163" s="75"/>
      <c r="B163" s="75"/>
      <c r="C163" s="76"/>
      <c r="D163" s="76"/>
      <c r="E163" s="76"/>
      <c r="F163" s="76"/>
      <c r="G163" s="76"/>
      <c r="H163" s="76"/>
      <c r="I163" s="76"/>
      <c r="J163" s="76"/>
      <c r="K163" s="75"/>
      <c r="L163" s="75"/>
    </row>
    <row r="164" spans="1:12" x14ac:dyDescent="0.2">
      <c r="A164" s="75"/>
      <c r="B164" s="75"/>
      <c r="C164" s="76"/>
      <c r="D164" s="76"/>
      <c r="E164" s="76"/>
      <c r="F164" s="76"/>
      <c r="G164" s="76"/>
      <c r="H164" s="76"/>
      <c r="I164" s="76"/>
      <c r="J164" s="76"/>
      <c r="K164" s="75"/>
      <c r="L164" s="75"/>
    </row>
    <row r="165" spans="1:12" x14ac:dyDescent="0.2">
      <c r="A165" s="75"/>
      <c r="B165" s="75"/>
      <c r="C165" s="76"/>
      <c r="D165" s="76"/>
      <c r="E165" s="76"/>
      <c r="F165" s="76"/>
      <c r="G165" s="76"/>
      <c r="H165" s="76"/>
      <c r="I165" s="76"/>
      <c r="J165" s="76"/>
      <c r="K165" s="75"/>
      <c r="L165" s="75"/>
    </row>
    <row r="166" spans="1:12" x14ac:dyDescent="0.2">
      <c r="A166" s="75"/>
      <c r="B166" s="75"/>
      <c r="C166" s="76"/>
      <c r="D166" s="76"/>
      <c r="E166" s="76"/>
      <c r="F166" s="76"/>
      <c r="G166" s="76"/>
      <c r="H166" s="76"/>
      <c r="I166" s="76"/>
      <c r="J166" s="76"/>
      <c r="K166" s="75"/>
      <c r="L166" s="75"/>
    </row>
    <row r="167" spans="1:12" x14ac:dyDescent="0.2">
      <c r="A167" s="75"/>
      <c r="B167" s="75"/>
      <c r="C167" s="76"/>
      <c r="D167" s="76"/>
      <c r="E167" s="76"/>
      <c r="F167" s="76"/>
      <c r="G167" s="76"/>
      <c r="H167" s="76"/>
      <c r="I167" s="76"/>
      <c r="J167" s="76"/>
      <c r="K167" s="75"/>
      <c r="L167" s="75"/>
    </row>
    <row r="168" spans="1:12" x14ac:dyDescent="0.2">
      <c r="A168" s="75"/>
      <c r="B168" s="75"/>
      <c r="C168" s="76"/>
      <c r="D168" s="76"/>
      <c r="E168" s="76"/>
      <c r="F168" s="76"/>
      <c r="G168" s="76"/>
      <c r="H168" s="76"/>
      <c r="I168" s="76"/>
      <c r="J168" s="76"/>
      <c r="K168" s="75"/>
      <c r="L168" s="75"/>
    </row>
    <row r="169" spans="1:12" x14ac:dyDescent="0.2">
      <c r="A169" s="75"/>
      <c r="B169" s="75"/>
      <c r="C169" s="76"/>
      <c r="D169" s="76"/>
      <c r="E169" s="76"/>
      <c r="F169" s="76"/>
      <c r="G169" s="76"/>
      <c r="H169" s="76"/>
      <c r="I169" s="76"/>
      <c r="J169" s="76"/>
      <c r="K169" s="75"/>
      <c r="L169" s="75"/>
    </row>
    <row r="170" spans="1:12" x14ac:dyDescent="0.2">
      <c r="A170" s="75"/>
      <c r="B170" s="75"/>
      <c r="C170" s="76"/>
      <c r="D170" s="76"/>
      <c r="E170" s="76"/>
      <c r="F170" s="76"/>
      <c r="G170" s="76"/>
      <c r="H170" s="76"/>
      <c r="I170" s="76"/>
      <c r="J170" s="76"/>
      <c r="K170" s="75"/>
      <c r="L170" s="75"/>
    </row>
    <row r="171" spans="1:12" x14ac:dyDescent="0.2">
      <c r="A171" s="75"/>
      <c r="B171" s="75"/>
      <c r="C171" s="76"/>
      <c r="D171" s="76"/>
      <c r="E171" s="76"/>
      <c r="F171" s="76"/>
      <c r="G171" s="76"/>
      <c r="H171" s="76"/>
      <c r="I171" s="76"/>
      <c r="J171" s="76"/>
      <c r="K171" s="75"/>
      <c r="L171" s="75"/>
    </row>
    <row r="172" spans="1:12" x14ac:dyDescent="0.2">
      <c r="A172" s="75"/>
      <c r="B172" s="75"/>
      <c r="C172" s="76"/>
      <c r="D172" s="76"/>
      <c r="E172" s="76"/>
      <c r="F172" s="76"/>
      <c r="G172" s="76"/>
      <c r="H172" s="76"/>
      <c r="I172" s="76"/>
      <c r="J172" s="76"/>
      <c r="K172" s="75"/>
      <c r="L172" s="75"/>
    </row>
    <row r="173" spans="1:12" x14ac:dyDescent="0.2">
      <c r="A173" s="75"/>
      <c r="B173" s="75"/>
      <c r="C173" s="76"/>
      <c r="D173" s="76"/>
      <c r="E173" s="76"/>
      <c r="F173" s="76"/>
      <c r="G173" s="76"/>
      <c r="H173" s="76"/>
      <c r="I173" s="76"/>
      <c r="J173" s="76"/>
      <c r="K173" s="75"/>
      <c r="L173" s="75"/>
    </row>
    <row r="174" spans="1:12" x14ac:dyDescent="0.2">
      <c r="A174" s="75"/>
      <c r="B174" s="75"/>
      <c r="C174" s="76"/>
      <c r="D174" s="76"/>
      <c r="E174" s="76"/>
      <c r="F174" s="76"/>
      <c r="G174" s="76"/>
      <c r="H174" s="76"/>
      <c r="I174" s="76"/>
      <c r="J174" s="76"/>
      <c r="K174" s="75"/>
      <c r="L174" s="75"/>
    </row>
    <row r="175" spans="1:12" x14ac:dyDescent="0.2">
      <c r="A175" s="75"/>
      <c r="B175" s="75"/>
      <c r="C175" s="76"/>
      <c r="D175" s="76"/>
      <c r="E175" s="76"/>
      <c r="F175" s="76"/>
      <c r="G175" s="76"/>
      <c r="H175" s="76"/>
      <c r="I175" s="76"/>
      <c r="J175" s="76"/>
      <c r="K175" s="75"/>
      <c r="L175" s="75"/>
    </row>
    <row r="176" spans="1:12" x14ac:dyDescent="0.2">
      <c r="A176" s="75"/>
      <c r="B176" s="75"/>
      <c r="C176" s="76"/>
      <c r="D176" s="76"/>
      <c r="E176" s="76"/>
      <c r="F176" s="76"/>
      <c r="G176" s="76"/>
      <c r="H176" s="76"/>
      <c r="I176" s="76"/>
      <c r="J176" s="76"/>
      <c r="K176" s="75"/>
      <c r="L176" s="75"/>
    </row>
    <row r="177" spans="1:12" x14ac:dyDescent="0.2">
      <c r="A177" s="75"/>
      <c r="B177" s="75"/>
      <c r="C177" s="76"/>
      <c r="D177" s="76"/>
      <c r="E177" s="76"/>
      <c r="F177" s="76"/>
      <c r="G177" s="76"/>
      <c r="H177" s="76"/>
      <c r="I177" s="76"/>
      <c r="J177" s="76"/>
      <c r="K177" s="75"/>
      <c r="L177" s="75"/>
    </row>
    <row r="178" spans="1:12" x14ac:dyDescent="0.2">
      <c r="A178" s="75"/>
      <c r="B178" s="75"/>
      <c r="C178" s="76"/>
      <c r="D178" s="76"/>
      <c r="E178" s="76"/>
      <c r="F178" s="76"/>
      <c r="G178" s="76"/>
      <c r="H178" s="76"/>
      <c r="I178" s="76"/>
      <c r="J178" s="76"/>
      <c r="K178" s="75"/>
      <c r="L178" s="75"/>
    </row>
    <row r="179" spans="1:12" x14ac:dyDescent="0.2">
      <c r="A179" s="75"/>
      <c r="B179" s="75"/>
      <c r="C179" s="76"/>
      <c r="D179" s="76"/>
      <c r="E179" s="76"/>
      <c r="F179" s="76"/>
      <c r="G179" s="76"/>
      <c r="H179" s="76"/>
      <c r="I179" s="76"/>
      <c r="J179" s="76"/>
      <c r="K179" s="75"/>
      <c r="L179" s="75"/>
    </row>
    <row r="180" spans="1:12" x14ac:dyDescent="0.2">
      <c r="A180" s="75"/>
      <c r="B180" s="75"/>
      <c r="C180" s="76"/>
      <c r="D180" s="76"/>
      <c r="E180" s="76"/>
      <c r="F180" s="76"/>
      <c r="G180" s="76"/>
      <c r="H180" s="76"/>
      <c r="I180" s="76"/>
      <c r="J180" s="76"/>
      <c r="K180" s="75"/>
      <c r="L180" s="75"/>
    </row>
    <row r="181" spans="1:12" x14ac:dyDescent="0.2">
      <c r="A181" s="75"/>
      <c r="B181" s="75"/>
      <c r="C181" s="76"/>
      <c r="D181" s="76"/>
      <c r="E181" s="76"/>
      <c r="F181" s="76"/>
      <c r="G181" s="76"/>
      <c r="H181" s="76"/>
      <c r="I181" s="76"/>
      <c r="J181" s="76"/>
      <c r="K181" s="75"/>
      <c r="L181" s="75"/>
    </row>
    <row r="182" spans="1:12" x14ac:dyDescent="0.2">
      <c r="A182" s="75"/>
      <c r="B182" s="75"/>
      <c r="C182" s="76"/>
      <c r="D182" s="76"/>
      <c r="E182" s="76"/>
      <c r="F182" s="76"/>
      <c r="G182" s="76"/>
      <c r="H182" s="76"/>
      <c r="I182" s="76"/>
      <c r="J182" s="76"/>
      <c r="K182" s="75"/>
      <c r="L182" s="75"/>
    </row>
  </sheetData>
  <sheetProtection password="EAB1" sheet="1" objects="1" scenarios="1" formatCells="0" formatColumns="0" formatRows="0" insertColumns="0" insertRows="0"/>
  <mergeCells count="154">
    <mergeCell ref="C139:D144"/>
    <mergeCell ref="E139:E144"/>
    <mergeCell ref="F139:I144"/>
    <mergeCell ref="C127:D132"/>
    <mergeCell ref="E127:E132"/>
    <mergeCell ref="F127:I132"/>
    <mergeCell ref="C133:D138"/>
    <mergeCell ref="E133:E138"/>
    <mergeCell ref="F133:I138"/>
    <mergeCell ref="C112:I112"/>
    <mergeCell ref="I113:I118"/>
    <mergeCell ref="D121:H121"/>
    <mergeCell ref="C124:I124"/>
    <mergeCell ref="C125:D126"/>
    <mergeCell ref="E125:E126"/>
    <mergeCell ref="F125:I126"/>
    <mergeCell ref="H93:H95"/>
    <mergeCell ref="C98:E98"/>
    <mergeCell ref="C102:H102"/>
    <mergeCell ref="H103:H105"/>
    <mergeCell ref="C108:E108"/>
    <mergeCell ref="C110:H110"/>
    <mergeCell ref="J62:J68"/>
    <mergeCell ref="J69:J78"/>
    <mergeCell ref="J79:J88"/>
    <mergeCell ref="C92:H92"/>
    <mergeCell ref="E56:F56"/>
    <mergeCell ref="H56:I56"/>
    <mergeCell ref="K56:L56"/>
    <mergeCell ref="E57:F57"/>
    <mergeCell ref="H57:I57"/>
    <mergeCell ref="K57:L57"/>
    <mergeCell ref="C53:L53"/>
    <mergeCell ref="D54:F54"/>
    <mergeCell ref="G54:I54"/>
    <mergeCell ref="J54:L54"/>
    <mergeCell ref="E55:F55"/>
    <mergeCell ref="H55:I55"/>
    <mergeCell ref="K55:L55"/>
    <mergeCell ref="C60:J60"/>
    <mergeCell ref="I61:J61"/>
    <mergeCell ref="C47:E47"/>
    <mergeCell ref="F47:L47"/>
    <mergeCell ref="C48:E48"/>
    <mergeCell ref="F48:L48"/>
    <mergeCell ref="A49:B49"/>
    <mergeCell ref="C49:E49"/>
    <mergeCell ref="F49:L49"/>
    <mergeCell ref="C44:E44"/>
    <mergeCell ref="F44:L44"/>
    <mergeCell ref="C45:E45"/>
    <mergeCell ref="F45:L45"/>
    <mergeCell ref="A46:B46"/>
    <mergeCell ref="C46:E46"/>
    <mergeCell ref="F46:L46"/>
    <mergeCell ref="C41:E41"/>
    <mergeCell ref="F41:L41"/>
    <mergeCell ref="C42:E42"/>
    <mergeCell ref="F42:L42"/>
    <mergeCell ref="A43:B43"/>
    <mergeCell ref="C43:E43"/>
    <mergeCell ref="F43:L43"/>
    <mergeCell ref="C38:E38"/>
    <mergeCell ref="F38:L38"/>
    <mergeCell ref="C39:E39"/>
    <mergeCell ref="F39:L39"/>
    <mergeCell ref="C40:E40"/>
    <mergeCell ref="F40:L40"/>
    <mergeCell ref="A36:B36"/>
    <mergeCell ref="C36:E36"/>
    <mergeCell ref="F36:L36"/>
    <mergeCell ref="A37:B37"/>
    <mergeCell ref="C37:E37"/>
    <mergeCell ref="F37:L37"/>
    <mergeCell ref="C33:E33"/>
    <mergeCell ref="F33:L33"/>
    <mergeCell ref="A34:B34"/>
    <mergeCell ref="C34:E34"/>
    <mergeCell ref="F34:L34"/>
    <mergeCell ref="A35:B35"/>
    <mergeCell ref="C35:E35"/>
    <mergeCell ref="F35:L35"/>
    <mergeCell ref="A29:B29"/>
    <mergeCell ref="C29:E29"/>
    <mergeCell ref="F29:L29"/>
    <mergeCell ref="A30:B33"/>
    <mergeCell ref="C30:E30"/>
    <mergeCell ref="F30:L30"/>
    <mergeCell ref="C31:E31"/>
    <mergeCell ref="F31:L31"/>
    <mergeCell ref="C32:E32"/>
    <mergeCell ref="F32:L32"/>
    <mergeCell ref="A27:B27"/>
    <mergeCell ref="C27:E27"/>
    <mergeCell ref="F27:L27"/>
    <mergeCell ref="A28:B28"/>
    <mergeCell ref="C28:E28"/>
    <mergeCell ref="F28:L28"/>
    <mergeCell ref="A25:B25"/>
    <mergeCell ref="C25:E25"/>
    <mergeCell ref="F25:L25"/>
    <mergeCell ref="A26:B26"/>
    <mergeCell ref="C26:E26"/>
    <mergeCell ref="F26:L26"/>
    <mergeCell ref="A23:B23"/>
    <mergeCell ref="C23:E23"/>
    <mergeCell ref="F23:L23"/>
    <mergeCell ref="A24:B24"/>
    <mergeCell ref="C24:E24"/>
    <mergeCell ref="F24:L24"/>
    <mergeCell ref="F19:L19"/>
    <mergeCell ref="C20:E20"/>
    <mergeCell ref="F20:L20"/>
    <mergeCell ref="C21:E21"/>
    <mergeCell ref="F21:L21"/>
    <mergeCell ref="A22:B22"/>
    <mergeCell ref="C22:E22"/>
    <mergeCell ref="F22:L22"/>
    <mergeCell ref="A15:B21"/>
    <mergeCell ref="C15:E15"/>
    <mergeCell ref="F15:L15"/>
    <mergeCell ref="C16:E16"/>
    <mergeCell ref="F16:L16"/>
    <mergeCell ref="C17:E17"/>
    <mergeCell ref="F17:L17"/>
    <mergeCell ref="C18:E18"/>
    <mergeCell ref="F18:L18"/>
    <mergeCell ref="C19:E19"/>
    <mergeCell ref="A13:B13"/>
    <mergeCell ref="C13:E13"/>
    <mergeCell ref="F13:L13"/>
    <mergeCell ref="A14:B14"/>
    <mergeCell ref="C14:E14"/>
    <mergeCell ref="F14:L14"/>
    <mergeCell ref="A11:B11"/>
    <mergeCell ref="C11:E11"/>
    <mergeCell ref="F11:L11"/>
    <mergeCell ref="A12:B12"/>
    <mergeCell ref="C12:E12"/>
    <mergeCell ref="F12:L12"/>
    <mergeCell ref="A9:B9"/>
    <mergeCell ref="C9:E9"/>
    <mergeCell ref="F9:L9"/>
    <mergeCell ref="A10:B10"/>
    <mergeCell ref="C10:E10"/>
    <mergeCell ref="F10:L10"/>
    <mergeCell ref="C2:J2"/>
    <mergeCell ref="C4:J4"/>
    <mergeCell ref="A7:B7"/>
    <mergeCell ref="C7:E7"/>
    <mergeCell ref="F7:L7"/>
    <mergeCell ref="A8:B8"/>
    <mergeCell ref="C8:E8"/>
    <mergeCell ref="F8:L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01-Inventario de Activos</vt:lpstr>
      <vt:lpstr>02-Clasific. Activos Inform. </vt:lpstr>
      <vt:lpstr>Instructivo</vt:lpstr>
      <vt:lpstr>OEC</vt:lpstr>
      <vt:lpstr>procesos1</vt:lpstr>
      <vt:lpstr>TABLA</vt:lpstr>
      <vt:lpstr>TABLA1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Jhonnier</dc:creator>
  <cp:lastModifiedBy>Usuario UTP</cp:lastModifiedBy>
  <cp:lastPrinted>2015-03-03T21:06:59Z</cp:lastPrinted>
  <dcterms:created xsi:type="dcterms:W3CDTF">2012-08-09T21:00:51Z</dcterms:created>
  <dcterms:modified xsi:type="dcterms:W3CDTF">2025-02-27T21:46:49Z</dcterms:modified>
</cp:coreProperties>
</file>